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comments9.xml" ContentType="application/vnd.openxmlformats-officedocument.spreadsheetml.comments+xml"/>
  <Override PartName="/xl/comments8.xml" ContentType="application/vnd.openxmlformats-officedocument.spreadsheetml.comments+xml"/>
  <Override PartName="/xl/comments11.xml" ContentType="application/vnd.openxmlformats-officedocument.spreadsheetml.comment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workbook.xml" ContentType="application/vnd.openxmlformats-officedocument.spreadsheetml.sheet.main+xml"/>
  <Override PartName="/xl/_rels/workbook.xml.rels" ContentType="application/vnd.openxmlformats-package.relationships+xml"/>
  <Override PartName="/xl/comments6.xml" ContentType="application/vnd.openxmlformats-officedocument.spreadsheetml.comments+xml"/>
  <Override PartName="/xl/styles.xml" ContentType="application/vnd.openxmlformats-officedocument.spreadsheetml.styles+xml"/>
  <Override PartName="/xl/worksheets/_rels/sheet9.xml.rels" ContentType="application/vnd.openxmlformats-package.relationships+xml"/>
  <Override PartName="/xl/worksheets/_rels/sheet6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12.xml.rels" ContentType="application/vnd.openxmlformats-package.relationships+xml"/>
  <Override PartName="/xl/worksheets/_rels/sheet7.xml.rels" ContentType="application/vnd.openxmlformats-package.relationships+xml"/>
  <Override PartName="/xl/worksheets/_rels/sheet1.xml.rels" ContentType="application/vnd.openxmlformats-package.relationships+xml"/>
  <Override PartName="/xl/worksheets/_rels/sheet4.xml.rels" ContentType="application/vnd.openxmlformats-package.relationships+xml"/>
  <Override PartName="/xl/worksheets/_rels/sheet11.xml.rels" ContentType="application/vnd.openxmlformats-package.relationships+xml"/>
  <Override PartName="/xl/worksheets/_rels/sheet3.xml.rels" ContentType="application/vnd.openxmlformats-package.relationships+xml"/>
  <Override PartName="/xl/worksheets/_rels/sheet10.xml.rels" ContentType="application/vnd.openxmlformats-package.relationships+xml"/>
  <Override PartName="/xl/worksheets/_rels/sheet2.xml.rels" ContentType="application/vnd.openxmlformats-package.relationship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12.xml" ContentType="application/vnd.openxmlformats-officedocument.spreadsheetml.worksheet+xml"/>
  <Override PartName="/xl/worksheets/sheet3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10.xml" ContentType="application/vnd.openxmlformats-officedocument.spreadsheetml.worksheet+xml"/>
  <Override PartName="/xl/worksheets/sheet1.xml" ContentType="application/vnd.openxmlformats-officedocument.spreadsheetml.worksheet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charts/chart12.xml" ContentType="application/vnd.openxmlformats-officedocument.drawingml.chart+xml"/>
  <Override PartName="/xl/charts/chart11.xml" ContentType="application/vnd.openxmlformats-officedocument.drawingml.chart+xml"/>
  <Override PartName="/xl/charts/chart10.xml" ContentType="application/vnd.openxmlformats-officedocument.drawingml.chart+xml"/>
  <Override PartName="/xl/charts/chart9.xml" ContentType="application/vnd.openxmlformats-officedocument.drawingml.chart+xml"/>
  <Override PartName="/xl/charts/chart8.xml" ContentType="application/vnd.openxmlformats-officedocument.drawingml.chart+xml"/>
  <Override PartName="/xl/charts/chart7.xml" ContentType="application/vnd.openxmlformats-officedocument.drawingml.chart+xml"/>
  <Override PartName="/xl/charts/chart6.xml" ContentType="application/vnd.openxmlformats-officedocument.drawingml.chart+xml"/>
  <Override PartName="/xl/charts/chart5.xml" ContentType="application/vnd.openxmlformats-officedocument.drawingml.chart+xml"/>
  <Override PartName="/xl/charts/chart4.xml" ContentType="application/vnd.openxmlformats-officedocument.drawingml.chart+xml"/>
  <Override PartName="/xl/charts/chart22.xml" ContentType="application/vnd.openxmlformats-officedocument.drawingml.chart+xml"/>
  <Override PartName="/xl/charts/chart21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18.xml" ContentType="application/vnd.openxmlformats-officedocument.drawingml.chart+xml"/>
  <Override PartName="/xl/charts/chart17.xml" ContentType="application/vnd.openxmlformats-officedocument.drawingml.chart+xml"/>
  <Override PartName="/xl/charts/chart16.xml" ContentType="application/vnd.openxmlformats-officedocument.drawingml.chart+xml"/>
  <Override PartName="/xl/charts/chart15.xml" ContentType="application/vnd.openxmlformats-officedocument.drawingml.chart+xml"/>
  <Override PartName="/xl/charts/chart3.xml" ContentType="application/vnd.openxmlformats-officedocument.drawingml.chart+xml"/>
  <Override PartName="/xl/charts/chart14.xml" ContentType="application/vnd.openxmlformats-officedocument.drawingml.chart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charts/chart13.xml" ContentType="application/vnd.openxmlformats-officedocument.drawingml.chart+xml"/>
  <Override PartName="/xl/comments5.xml" ContentType="application/vnd.openxmlformats-officedocument.spreadsheetml.comments+xml"/>
  <Override PartName="/xl/drawings/_rels/drawing10.xml.rels" ContentType="application/vnd.openxmlformats-package.relationships+xml"/>
  <Override PartName="/xl/drawings/_rels/drawing9.xml.rels" ContentType="application/vnd.openxmlformats-package.relationships+xml"/>
  <Override PartName="/xl/drawings/_rels/drawing8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2.xml.rels" ContentType="application/vnd.openxmlformats-package.relationships+xml"/>
  <Override PartName="/xl/drawings/_rels/drawing5.xml.rels" ContentType="application/vnd.openxmlformats-package.relationships+xml"/>
  <Override PartName="/xl/drawings/_rels/drawing4.xml.rels" ContentType="application/vnd.openxmlformats-package.relationships+xml"/>
  <Override PartName="/xl/drawings/vmlDrawing6.vml" ContentType="application/vnd.openxmlformats-officedocument.vmlDrawing"/>
  <Override PartName="/xl/drawings/drawing5.xml" ContentType="application/vnd.openxmlformats-officedocument.drawing+xml"/>
  <Override PartName="/xl/drawings/vmlDrawing5.vml" ContentType="application/vnd.openxmlformats-officedocument.vmlDrawing"/>
  <Override PartName="/xl/drawings/drawing4.xml" ContentType="application/vnd.openxmlformats-officedocument.drawing+xml"/>
  <Override PartName="/xl/drawings/drawing10.xml" ContentType="application/vnd.openxmlformats-officedocument.drawing+xml"/>
  <Override PartName="/xl/drawings/drawing9.xml" ContentType="application/vnd.openxmlformats-officedocument.drawing+xml"/>
  <Override PartName="/xl/drawings/drawing8.xml" ContentType="application/vnd.openxmlformats-officedocument.drawing+xml"/>
  <Override PartName="/xl/drawings/vmlDrawing1.vml" ContentType="application/vnd.openxmlformats-officedocument.vmlDrawing"/>
  <Override PartName="/xl/drawings/drawing6.xml" ContentType="application/vnd.openxmlformats-officedocument.drawing+xml"/>
  <Override PartName="/xl/drawings/vmlDrawing7.vml" ContentType="application/vnd.openxmlformats-officedocument.vmlDrawing"/>
  <Override PartName="/xl/drawings/drawing1.xml" ContentType="application/vnd.openxmlformats-officedocument.drawing+xml"/>
  <Override PartName="/xl/drawings/vmlDrawing2.vml" ContentType="application/vnd.openxmlformats-officedocument.vmlDrawing"/>
  <Override PartName="/xl/drawings/drawing7.xml" ContentType="application/vnd.openxmlformats-officedocument.drawing+xml"/>
  <Override PartName="/xl/drawings/vmlDrawing8.vml" ContentType="application/vnd.openxmlformats-officedocument.vmlDrawing"/>
  <Override PartName="/xl/drawings/vmlDrawing3.vml" ContentType="application/vnd.openxmlformats-officedocument.vmlDrawing"/>
  <Override PartName="/xl/drawings/drawing2.xml" ContentType="application/vnd.openxmlformats-officedocument.drawing+xml"/>
  <Override PartName="/xl/drawings/vmlDrawing4.vml" ContentType="application/vnd.openxmlformats-officedocument.vmlDrawing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2"/>
  </bookViews>
  <sheets>
    <sheet name="General" sheetId="1" state="visible" r:id="rId2"/>
    <sheet name="Online_RAW" sheetId="2" state="visible" r:id="rId3"/>
    <sheet name="Online_ANA" sheetId="3" state="visible" r:id="rId4"/>
    <sheet name="Graph cult. #10" sheetId="4" state="visible" r:id="rId5"/>
    <sheet name="Sampling" sheetId="5" state="visible" r:id="rId6"/>
    <sheet name="Refill" sheetId="6" state="visible" r:id="rId7"/>
    <sheet name="OD600" sheetId="7" state="visible" r:id="rId8"/>
    <sheet name="Biomass" sheetId="8" state="visible" r:id="rId9"/>
    <sheet name="Glycerol" sheetId="9" state="visible" r:id="rId10"/>
    <sheet name="Acetate" sheetId="10" state="visible" r:id="rId11"/>
    <sheet name="Protein" sheetId="11" state="visible" r:id="rId12"/>
    <sheet name="Rate_Calc" sheetId="12" state="visible" r:id="rId13"/>
    <sheet name="summary" sheetId="13" state="visible" r:id="rId14"/>
  </sheets>
  <externalReferences>
    <externalReference r:id="rId15"/>
  </externalReferences>
  <definedNames>
    <definedName function="false" hidden="true" localSheetId="3" name="_xlnm._FilterDatabase" vbProcedure="false">'Graph cult. #10'!$A$1:$G$1</definedName>
    <definedName function="false" hidden="true" localSheetId="2" name="_xlnm._FilterDatabase" vbProcedure="false">Online_ANA!$A$1:$Q$2124</definedName>
    <definedName function="false" hidden="true" localSheetId="1" name="_xlnm._FilterDatabase" vbProcedure="false">Online_RAW!$A$1:$N$2124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40" authorId="0">
      <text>
        <r>
          <rPr>
            <sz val="10"/>
            <rFont val="Arial"/>
            <family val="0"/>
            <charset val="1"/>
          </rPr>
          <t xml:space="preserve">Rüdiger Lück:
</t>
        </r>
        <r>
          <rPr>
            <sz val="9"/>
            <color rgb="FF000000"/>
            <rFont val="Tahoma"/>
            <family val="2"/>
            <charset val="1"/>
          </rPr>
          <t xml:space="preserve">All remarkable events… like
- crazy foaming
- feed bottle empty
- oxygen supply / bottle empty
- reactor exploded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" authorId="0">
      <text>
        <r>
          <rPr>
            <sz val="10"/>
            <rFont val="Arial"/>
            <family val="0"/>
            <charset val="1"/>
          </rPr>
          <t xml:space="preserve">Rüdiger Lück:
</t>
        </r>
        <r>
          <rPr>
            <sz val="9"/>
            <color rgb="FF000000"/>
            <rFont val="Tahoma"/>
            <family val="2"/>
            <charset val="1"/>
          </rPr>
          <t xml:space="preserve">This column is automatically calculated!
DO NOT modify.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F17" authorId="0">
      <text>
        <r>
          <rPr>
            <sz val="10"/>
            <rFont val="Arial"/>
            <family val="0"/>
            <charset val="1"/>
          </rPr>
          <t xml:space="preserve">Rüdiger Lück:
</t>
        </r>
        <r>
          <rPr>
            <sz val="9"/>
            <color rgb="FF000000"/>
            <rFont val="Tahoma"/>
            <family val="2"/>
            <charset val="1"/>
          </rPr>
          <t xml:space="preserve">Check sampling (&lt;green&gt;=OK)
compares sum of sample volume from sheet 'Online_ANA' with 'Sampling' sheet </t>
        </r>
      </text>
    </comment>
  </commentList>
</comments>
</file>

<file path=xl/comments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F10" authorId="0">
      <text>
        <r>
          <rPr>
            <sz val="10"/>
            <rFont val="Arial"/>
            <family val="0"/>
            <charset val="1"/>
          </rPr>
          <t xml:space="preserve">Rüdiger Lück:
</t>
        </r>
        <r>
          <rPr>
            <sz val="9"/>
            <color rgb="FF000000"/>
            <rFont val="Tahoma"/>
            <family val="2"/>
            <charset val="1"/>
          </rPr>
          <t xml:space="preserve">Check refill volume (&lt;green&gt;=OK)
compares sum of refilled media volume from sheet 'Online_ANA' with 'Refill' sheet </t>
        </r>
      </text>
    </comment>
  </commentList>
</comments>
</file>

<file path=xl/comments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P7" authorId="0">
      <text>
        <r>
          <rPr>
            <sz val="10"/>
            <rFont val="Arial"/>
            <family val="0"/>
            <charset val="1"/>
          </rPr>
          <t xml:space="preserve">Rüdiger Lück:
</t>
        </r>
        <r>
          <rPr>
            <sz val="9"/>
            <color rgb="FF000000"/>
            <rFont val="Tahoma"/>
            <family val="2"/>
            <charset val="1"/>
          </rPr>
          <t xml:space="preserve">negative, replaced with OD600 value</t>
        </r>
      </text>
    </comment>
  </commentList>
</comments>
</file>

<file path=xl/comments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36" authorId="0">
      <text>
        <r>
          <rPr>
            <sz val="10"/>
            <rFont val="Arial"/>
            <family val="0"/>
            <charset val="1"/>
          </rPr>
          <t xml:space="preserve">Rüdiger Lück:
</t>
        </r>
        <r>
          <rPr>
            <sz val="9"/>
            <color rgb="FF000000"/>
            <rFont val="Tahoma"/>
            <family val="2"/>
            <charset val="1"/>
          </rPr>
          <t xml:space="preserve">Quantification based on Gly std fit</t>
        </r>
      </text>
    </comment>
  </commentList>
</comments>
</file>

<file path=xl/comments1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22" authorId="0">
      <text>
        <r>
          <rPr>
            <sz val="10"/>
            <rFont val="Arial"/>
            <family val="0"/>
            <charset val="1"/>
          </rPr>
          <t xml:space="preserve">Rüdiger Lück:
</t>
        </r>
        <r>
          <rPr>
            <sz val="9"/>
            <color rgb="FF000000"/>
            <rFont val="Tahoma"/>
            <family val="2"/>
            <charset val="1"/>
          </rPr>
          <t xml:space="preserve">Old calibration used!</t>
        </r>
      </text>
    </comment>
    <comment ref="D36" authorId="0">
      <text>
        <r>
          <rPr>
            <sz val="10"/>
            <rFont val="Arial"/>
            <family val="0"/>
            <charset val="1"/>
          </rPr>
          <t xml:space="preserve">Rüdiger Lück:
</t>
        </r>
        <r>
          <rPr>
            <sz val="9"/>
            <color rgb="FF000000"/>
            <rFont val="Tahoma"/>
            <family val="2"/>
            <charset val="1"/>
          </rPr>
          <t xml:space="preserve">Quantification based on Gly std fit</t>
        </r>
      </text>
    </comment>
  </commentList>
</comments>
</file>

<file path=xl/comments1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37" authorId="0">
      <text>
        <r>
          <rPr>
            <sz val="10"/>
            <rFont val="Arial"/>
            <family val="0"/>
            <charset val="1"/>
          </rPr>
          <t xml:space="preserve">Rüdiger Lück:
</t>
        </r>
        <r>
          <rPr>
            <sz val="9"/>
            <color rgb="FF000000"/>
            <rFont val="Tahoma"/>
            <family val="2"/>
            <charset val="1"/>
          </rPr>
          <t xml:space="preserve">Quantification based on PpL std fit</t>
        </r>
      </text>
    </comment>
  </commentList>
</comments>
</file>

<file path=xl/sharedStrings.xml><?xml version="1.0" encoding="utf-8"?>
<sst xmlns="http://schemas.openxmlformats.org/spreadsheetml/2006/main" count="477" uniqueCount="259">
  <si>
    <t xml:space="preserve">General sheet</t>
  </si>
  <si>
    <t xml:space="preserve">Fermentation</t>
  </si>
  <si>
    <t xml:space="preserve">RLU_20240304_R2</t>
  </si>
  <si>
    <t xml:space="preserve">Comments</t>
  </si>
  <si>
    <t xml:space="preserve">General information</t>
  </si>
  <si>
    <t xml:space="preserve">Strain</t>
  </si>
  <si>
    <t xml:space="preserve">E. coli BL21 (DE3) pET24a(+)</t>
  </si>
  <si>
    <t xml:space="preserve">Reactor</t>
  </si>
  <si>
    <t xml:space="preserve">Ralph Lab R2</t>
  </si>
  <si>
    <t xml:space="preserve">Volume</t>
  </si>
  <si>
    <t xml:space="preserve">2 L</t>
  </si>
  <si>
    <t xml:space="preserve">Media</t>
  </si>
  <si>
    <t xml:space="preserve">DeLisa</t>
  </si>
  <si>
    <t xml:space="preserve">Culture</t>
  </si>
  <si>
    <t xml:space="preserve">qs=0.35 (FB, exp), qs=0.205 (iFB, lin); 33.5°C</t>
  </si>
  <si>
    <t xml:space="preserve">Inoculation time</t>
  </si>
  <si>
    <t xml:space="preserve">(-)</t>
  </si>
  <si>
    <t xml:space="preserve">OD inoculum</t>
  </si>
  <si>
    <t xml:space="preserve">V0</t>
  </si>
  <si>
    <t xml:space="preserve">(L)</t>
  </si>
  <si>
    <t xml:space="preserve">incl. Inoculum!</t>
  </si>
  <si>
    <r>
      <rPr>
        <sz val="10"/>
        <rFont val="Arial"/>
        <family val="2"/>
        <charset val="1"/>
      </rPr>
      <t xml:space="preserve">y</t>
    </r>
    <r>
      <rPr>
        <vertAlign val="subscript"/>
        <sz val="10"/>
        <rFont val="Arial"/>
        <family val="2"/>
        <charset val="1"/>
      </rPr>
      <t xml:space="preserve">O2</t>
    </r>
    <r>
      <rPr>
        <sz val="10"/>
        <rFont val="Arial"/>
        <family val="2"/>
        <charset val="1"/>
      </rPr>
      <t xml:space="preserve"> in</t>
    </r>
  </si>
  <si>
    <t xml:space="preserve">(mol%)</t>
  </si>
  <si>
    <r>
      <rPr>
        <sz val="10"/>
        <rFont val="Arial"/>
        <family val="2"/>
        <charset val="1"/>
      </rPr>
      <t xml:space="preserve">y</t>
    </r>
    <r>
      <rPr>
        <vertAlign val="subscript"/>
        <sz val="10"/>
        <rFont val="Arial"/>
        <family val="2"/>
        <charset val="1"/>
      </rPr>
      <t xml:space="preserve">CO2</t>
    </r>
    <r>
      <rPr>
        <sz val="10"/>
        <rFont val="Arial"/>
        <family val="2"/>
        <charset val="1"/>
      </rPr>
      <t xml:space="preserve"> in</t>
    </r>
  </si>
  <si>
    <r>
      <rPr>
        <sz val="10"/>
        <rFont val="Arial"/>
        <family val="2"/>
        <charset val="1"/>
      </rPr>
      <t xml:space="preserve">y</t>
    </r>
    <r>
      <rPr>
        <vertAlign val="subscript"/>
        <sz val="10"/>
        <rFont val="Arial"/>
        <family val="2"/>
        <charset val="1"/>
      </rPr>
      <t xml:space="preserve">O2</t>
    </r>
    <r>
      <rPr>
        <sz val="10"/>
        <rFont val="Arial"/>
        <family val="2"/>
        <charset val="1"/>
      </rPr>
      <t xml:space="preserve"> wet</t>
    </r>
  </si>
  <si>
    <r>
      <rPr>
        <sz val="10"/>
        <rFont val="Arial"/>
        <family val="2"/>
        <charset val="1"/>
      </rPr>
      <t xml:space="preserve">y</t>
    </r>
    <r>
      <rPr>
        <vertAlign val="subscript"/>
        <sz val="10"/>
        <rFont val="Arial"/>
        <family val="2"/>
        <charset val="1"/>
      </rPr>
      <t xml:space="preserve">H2O</t>
    </r>
  </si>
  <si>
    <t xml:space="preserve">Airflow</t>
  </si>
  <si>
    <t xml:space="preserve">(L/min)</t>
  </si>
  <si>
    <r>
      <rPr>
        <sz val="10"/>
        <rFont val="Arial"/>
        <family val="2"/>
        <charset val="1"/>
      </rPr>
      <t xml:space="preserve">V</t>
    </r>
    <r>
      <rPr>
        <vertAlign val="subscript"/>
        <sz val="10"/>
        <rFont val="Arial"/>
        <family val="2"/>
        <charset val="1"/>
      </rPr>
      <t xml:space="preserve">m</t>
    </r>
    <r>
      <rPr>
        <sz val="10"/>
        <rFont val="Arial"/>
        <family val="2"/>
        <charset val="1"/>
      </rPr>
      <t xml:space="preserve"> (molvolume air)</t>
    </r>
  </si>
  <si>
    <t xml:space="preserve">(L/mol)</t>
  </si>
  <si>
    <t xml:space="preserve">conc. Feed Glycerol</t>
  </si>
  <si>
    <t xml:space="preserve">(g/L)</t>
  </si>
  <si>
    <t xml:space="preserve">planned: 390 g/L</t>
  </si>
  <si>
    <t xml:space="preserve">Density Feed Glycerol</t>
  </si>
  <si>
    <t xml:space="preserve">(g/mL)</t>
  </si>
  <si>
    <t xml:space="preserve">Start time Feed Glycerol</t>
  </si>
  <si>
    <t xml:space="preserve">(h)</t>
  </si>
  <si>
    <t xml:space="preserve">first feed mL:</t>
  </si>
  <si>
    <t xml:space="preserve">Density medium</t>
  </si>
  <si>
    <t xml:space="preserve">Molar mass Glycerol</t>
  </si>
  <si>
    <t xml:space="preserve">(g/mol)</t>
  </si>
  <si>
    <t xml:space="preserve">Molar mass Acetate</t>
  </si>
  <si>
    <t xml:space="preserve">Molarity substrate Glycerol</t>
  </si>
  <si>
    <t xml:space="preserve">(g/C-mol)</t>
  </si>
  <si>
    <t xml:space="preserve">Molarity metabolite Acetate</t>
  </si>
  <si>
    <t xml:space="preserve">Molar mass Phosphate</t>
  </si>
  <si>
    <r>
      <rPr>
        <b val="true"/>
        <sz val="10"/>
        <rFont val="Arial"/>
        <family val="2"/>
        <charset val="1"/>
      </rPr>
      <t xml:space="preserve">Biomass </t>
    </r>
    <r>
      <rPr>
        <b val="true"/>
        <i val="true"/>
        <sz val="10"/>
        <rFont val="Arial"/>
        <family val="2"/>
        <charset val="1"/>
      </rPr>
      <t xml:space="preserve">E. coli</t>
    </r>
    <r>
      <rPr>
        <b val="true"/>
        <sz val="10"/>
        <rFont val="Arial"/>
        <family val="2"/>
        <charset val="1"/>
      </rPr>
      <t xml:space="preserve"> molecular composition</t>
    </r>
  </si>
  <si>
    <t xml:space="preserve">C</t>
  </si>
  <si>
    <t xml:space="preserve">(mol/C-mol)</t>
  </si>
  <si>
    <t xml:space="preserve">H</t>
  </si>
  <si>
    <t xml:space="preserve">N</t>
  </si>
  <si>
    <t xml:space="preserve">O</t>
  </si>
  <si>
    <t xml:space="preserve">Ash</t>
  </si>
  <si>
    <t xml:space="preserve">(%)</t>
  </si>
  <si>
    <t xml:space="preserve">M(X)</t>
  </si>
  <si>
    <t xml:space="preserve">DoR(X)</t>
  </si>
  <si>
    <t xml:space="preserve">Preculture not grown overnight, long batch phase</t>
  </si>
  <si>
    <t xml:space="preserve">O2 bottle exchanged (06/03/2024, 16:08)</t>
  </si>
  <si>
    <t xml:space="preserve">Time raw</t>
  </si>
  <si>
    <t xml:space="preserve">Time round</t>
  </si>
  <si>
    <t xml:space="preserve">AIR N2 IN (L/min)</t>
  </si>
  <si>
    <t xml:space="preserve">AIR O2 IN (L/min)</t>
  </si>
  <si>
    <t xml:space="preserve">AgitatorSpeed (rpm)</t>
  </si>
  <si>
    <t xml:space="preserve">pO2 (%)</t>
  </si>
  <si>
    <t xml:space="preserve">Oxygen IN (%)</t>
  </si>
  <si>
    <t xml:space="preserve">Reactor Temperature (°C)</t>
  </si>
  <si>
    <t xml:space="preserve">pH (-)</t>
  </si>
  <si>
    <t xml:space="preserve">CO2 OUT (%)</t>
  </si>
  <si>
    <t xml:space="preserve">O2 OUT (%)</t>
  </si>
  <si>
    <t xml:space="preserve">Acid IN (g)</t>
  </si>
  <si>
    <t xml:space="preserve">Base PumpDuration (-)</t>
  </si>
  <si>
    <t xml:space="preserve">Feed IN (g)</t>
  </si>
  <si>
    <t xml:space="preserve">Base IN (g)</t>
  </si>
  <si>
    <t xml:space="preserve">IMPORTANT!</t>
  </si>
  <si>
    <t xml:space="preserve">1) Do not change column names</t>
  </si>
  <si>
    <t xml:space="preserve">2) Right klick column A (A2:end) -&gt; format cells with custom format "DD/MM/YYYY hh:mm:ss</t>
  </si>
  <si>
    <t xml:space="preserve">3) Format time stamps in column A: Select column A (A2:end) -&gt; Crtl+H (find and replace) -&gt; Find what "." Replace with "/" -&gt; Replace All</t>
  </si>
  <si>
    <t xml:space="preserve">Select complete column: Data -&gt; Text to columns (avoiding numbers interpreted as text)</t>
  </si>
  <si>
    <t xml:space="preserve">Base linear fit</t>
  </si>
  <si>
    <t xml:space="preserve">slope</t>
  </si>
  <si>
    <t xml:space="preserve">offset</t>
  </si>
  <si>
    <t xml:space="preserve">Start Lac Feed = Induction</t>
  </si>
  <si>
    <t xml:space="preserve">Time (h)</t>
  </si>
  <si>
    <t xml:space="preserve">Volume Reactor (L)</t>
  </si>
  <si>
    <t xml:space="preserve">O2 Offgas (%)</t>
  </si>
  <si>
    <t xml:space="preserve">CO2 Offgas (%)</t>
  </si>
  <si>
    <t xml:space="preserve">r inert</t>
  </si>
  <si>
    <t xml:space="preserve">YO2corr (%)</t>
  </si>
  <si>
    <t xml:space="preserve">YCO2corr (%)</t>
  </si>
  <si>
    <t xml:space="preserve">OUR (mmol/L/h)</t>
  </si>
  <si>
    <t xml:space="preserve">CER (mmol/L/h)</t>
  </si>
  <si>
    <t xml:space="preserve">RQ</t>
  </si>
  <si>
    <t xml:space="preserve">AIR N2 IN (L/h)</t>
  </si>
  <si>
    <t xml:space="preserve">AIR O2 IN (L/h)</t>
  </si>
  <si>
    <t xml:space="preserve">Sample Volume (mL)</t>
  </si>
  <si>
    <t xml:space="preserve">Refill Volume (mL)</t>
  </si>
  <si>
    <t xml:space="preserve">Feed plan (g)</t>
  </si>
  <si>
    <t xml:space="preserve">Sample</t>
  </si>
  <si>
    <t xml:space="preserve">comp. Process time</t>
  </si>
  <si>
    <t xml:space="preserve">DCW</t>
  </si>
  <si>
    <t xml:space="preserve">Product</t>
  </si>
  <si>
    <t xml:space="preserve">(g/l)</t>
  </si>
  <si>
    <t xml:space="preserve">01</t>
  </si>
  <si>
    <t xml:space="preserve">02</t>
  </si>
  <si>
    <t xml:space="preserve">03</t>
  </si>
  <si>
    <t xml:space="preserve">04</t>
  </si>
  <si>
    <t xml:space="preserve">05</t>
  </si>
  <si>
    <t xml:space="preserve">06</t>
  </si>
  <si>
    <t xml:space="preserve">07</t>
  </si>
  <si>
    <t xml:space="preserve">08</t>
  </si>
  <si>
    <t xml:space="preserve">Sampling / Harvest</t>
  </si>
  <si>
    <t xml:space="preserve">Sample ID</t>
  </si>
  <si>
    <t xml:space="preserve">Type</t>
  </si>
  <si>
    <t xml:space="preserve">Time stamp (DD:MM:YYYY hh:mm:ss)</t>
  </si>
  <si>
    <t xml:space="preserve">ProcTime (h)</t>
  </si>
  <si>
    <t xml:space="preserve">Vsample (mL)</t>
  </si>
  <si>
    <t xml:space="preserve">Vsample cumul (mL)</t>
  </si>
  <si>
    <t xml:space="preserve">00</t>
  </si>
  <si>
    <t xml:space="preserve">Preculture End</t>
  </si>
  <si>
    <t xml:space="preserve">Batch Start</t>
  </si>
  <si>
    <t xml:space="preserve">Fed Batch</t>
  </si>
  <si>
    <t xml:space="preserve">induced Fed Batch</t>
  </si>
  <si>
    <t xml:space="preserve">Check Sampling</t>
  </si>
  <si>
    <t xml:space="preserve">mL</t>
  </si>
  <si>
    <t xml:space="preserve">Refill</t>
  </si>
  <si>
    <t xml:space="preserve">Refill ID</t>
  </si>
  <si>
    <t xml:space="preserve">Vrefill (mL)</t>
  </si>
  <si>
    <t xml:space="preserve">Vrefill cumul (mL)</t>
  </si>
  <si>
    <t xml:space="preserve">PO4 (mM)</t>
  </si>
  <si>
    <t xml:space="preserve">Refill 01</t>
  </si>
  <si>
    <t xml:space="preserve">Refill 02</t>
  </si>
  <si>
    <t xml:space="preserve">Check Refill</t>
  </si>
  <si>
    <t xml:space="preserve">Optical Density 600 nm (OD600)</t>
  </si>
  <si>
    <t xml:space="preserve">OD600 (-)</t>
  </si>
  <si>
    <t xml:space="preserve">Time stamp (DD:MM:YYYY hh:mm)</t>
  </si>
  <si>
    <t xml:space="preserve">meas1</t>
  </si>
  <si>
    <t xml:space="preserve">meas2</t>
  </si>
  <si>
    <t xml:space="preserve">meas3</t>
  </si>
  <si>
    <t xml:space="preserve">dil.</t>
  </si>
  <si>
    <t xml:space="preserve">OD600</t>
  </si>
  <si>
    <t xml:space="preserve">OD600 std</t>
  </si>
  <si>
    <t xml:space="preserve">cX_OD600 (g/L)</t>
  </si>
  <si>
    <t xml:space="preserve">Dry Cell Weight (DCW)</t>
  </si>
  <si>
    <t xml:space="preserve">A</t>
  </si>
  <si>
    <t xml:space="preserve">delta</t>
  </si>
  <si>
    <t xml:space="preserve">B</t>
  </si>
  <si>
    <t xml:space="preserve">average</t>
  </si>
  <si>
    <t xml:space="preserve">stabw</t>
  </si>
  <si>
    <t xml:space="preserve">%</t>
  </si>
  <si>
    <t xml:space="preserve">g/l</t>
  </si>
  <si>
    <t xml:space="preserve">% dead</t>
  </si>
  <si>
    <t xml:space="preserve">cX_DCW (g/L)</t>
  </si>
  <si>
    <t xml:space="preserve">Glycerol (Gly) HPLC</t>
  </si>
  <si>
    <t xml:space="preserve">Process time</t>
  </si>
  <si>
    <t xml:space="preserve">Gly</t>
  </si>
  <si>
    <t xml:space="preserve">Feed (Gly) HPLC</t>
  </si>
  <si>
    <t xml:space="preserve">Feed (Gly) set</t>
  </si>
  <si>
    <t xml:space="preserve">Deviation</t>
  </si>
  <si>
    <t xml:space="preserve">STANDARDS</t>
  </si>
  <si>
    <t xml:space="preserve">Gly std (g/L)</t>
  </si>
  <si>
    <t xml:space="preserve">Area (RIU*min*10-6)</t>
  </si>
  <si>
    <t xml:space="preserve">Regression fit Gly</t>
  </si>
  <si>
    <t xml:space="preserve">m (slope)</t>
  </si>
  <si>
    <t xml:space="preserve">n (intercept)</t>
  </si>
  <si>
    <t xml:space="preserve">Samples</t>
  </si>
  <si>
    <t xml:space="preserve">Sample-ID</t>
  </si>
  <si>
    <t xml:space="preserve">Dilution</t>
  </si>
  <si>
    <t xml:space="preserve">Glycerol (g/L)</t>
  </si>
  <si>
    <t xml:space="preserve">x=(y-n)/m</t>
  </si>
  <si>
    <t xml:space="preserve">R1-S01</t>
  </si>
  <si>
    <t xml:space="preserve">R1-S02</t>
  </si>
  <si>
    <t xml:space="preserve">R1-S03</t>
  </si>
  <si>
    <t xml:space="preserve">R1-S04</t>
  </si>
  <si>
    <t xml:space="preserve">R1-S05</t>
  </si>
  <si>
    <t xml:space="preserve">R1-S06</t>
  </si>
  <si>
    <t xml:space="preserve">R1-S07</t>
  </si>
  <si>
    <t xml:space="preserve">R1-S08</t>
  </si>
  <si>
    <t xml:space="preserve">Acetate (Ac) HPLC</t>
  </si>
  <si>
    <t xml:space="preserve">Ac</t>
  </si>
  <si>
    <t xml:space="preserve">Ac std (g/L)</t>
  </si>
  <si>
    <t xml:space="preserve">Regression fit Ac</t>
  </si>
  <si>
    <t xml:space="preserve">Acetate (g/L)</t>
  </si>
  <si>
    <t xml:space="preserve">Protein L (PpL) HPLC</t>
  </si>
  <si>
    <t xml:space="preserve">PpL</t>
  </si>
  <si>
    <t xml:space="preserve">BSA std (g/L)</t>
  </si>
  <si>
    <t xml:space="preserve">Regression fit BSA</t>
  </si>
  <si>
    <t xml:space="preserve">PpL std (g/L)</t>
  </si>
  <si>
    <t xml:space="preserve">Regression fit PpL</t>
  </si>
  <si>
    <t xml:space="preserve">Protein L (g/L)</t>
  </si>
  <si>
    <t xml:space="preserve">R1-D10-S03</t>
  </si>
  <si>
    <t xml:space="preserve">R1-D10-S04</t>
  </si>
  <si>
    <t xml:space="preserve">R1-D10-S05</t>
  </si>
  <si>
    <t xml:space="preserve">R1-D10-S06</t>
  </si>
  <si>
    <t xml:space="preserve">R1-D10-S07</t>
  </si>
  <si>
    <t xml:space="preserve">R1-D10-S08</t>
  </si>
  <si>
    <t xml:space="preserve">GB14</t>
  </si>
  <si>
    <t xml:space="preserve">Sample_ID</t>
  </si>
  <si>
    <t xml:space="preserve">Sampling Time</t>
  </si>
  <si>
    <t xml:space="preserve">Processtime</t>
  </si>
  <si>
    <t xml:space="preserve">Volume Reactor</t>
  </si>
  <si>
    <t xml:space="preserve">V Feed</t>
  </si>
  <si>
    <t xml:space="preserve">V Acid</t>
  </si>
  <si>
    <t xml:space="preserve">V Base</t>
  </si>
  <si>
    <t xml:space="preserve">V Refill</t>
  </si>
  <si>
    <t xml:space="preserve">Dilution rate</t>
  </si>
  <si>
    <t xml:space="preserve">Biomass conc.</t>
  </si>
  <si>
    <t xml:space="preserve">volume Glucose feed</t>
  </si>
  <si>
    <t xml:space="preserve">Gly in broth (HPLC/Cedex)</t>
  </si>
  <si>
    <t xml:space="preserve">r Gly</t>
  </si>
  <si>
    <t xml:space="preserve">qs Gly</t>
  </si>
  <si>
    <t xml:space="preserve">qs Gly </t>
  </si>
  <si>
    <t xml:space="preserve">r X</t>
  </si>
  <si>
    <t xml:space="preserve">r X </t>
  </si>
  <si>
    <t xml:space="preserve">µ</t>
  </si>
  <si>
    <t xml:space="preserve">Y X/S</t>
  </si>
  <si>
    <t xml:space="preserve">Acetate in broth (Cedex)</t>
  </si>
  <si>
    <t xml:space="preserve">r Ac</t>
  </si>
  <si>
    <t xml:space="preserve">q Ac</t>
  </si>
  <si>
    <t xml:space="preserve">qs Ac</t>
  </si>
  <si>
    <t xml:space="preserve">Y Ac/S</t>
  </si>
  <si>
    <t xml:space="preserve">average OUR</t>
  </si>
  <si>
    <t xml:space="preserve">average CER</t>
  </si>
  <si>
    <t xml:space="preserve">Y CO2/S </t>
  </si>
  <si>
    <t xml:space="preserve">C-balance</t>
  </si>
  <si>
    <t xml:space="preserve">vol. titer</t>
  </si>
  <si>
    <t xml:space="preserve">specific prod titer</t>
  </si>
  <si>
    <t xml:space="preserve">r p</t>
  </si>
  <si>
    <t xml:space="preserve">q p</t>
  </si>
  <si>
    <t xml:space="preserve">STY</t>
  </si>
  <si>
    <t xml:space="preserve">(1/h)</t>
  </si>
  <si>
    <t xml:space="preserve">(g/L/h)</t>
  </si>
  <si>
    <t xml:space="preserve">(C-mmol/L/h)</t>
  </si>
  <si>
    <t xml:space="preserve"> (g/g/h)</t>
  </si>
  <si>
    <t xml:space="preserve">(C-mmol/g/h)</t>
  </si>
  <si>
    <t xml:space="preserve">(C-mol/C-mol/h)</t>
  </si>
  <si>
    <t xml:space="preserve">(h-1)</t>
  </si>
  <si>
    <t xml:space="preserve">(C-mol/C-mol)</t>
  </si>
  <si>
    <t xml:space="preserve">(g/g)</t>
  </si>
  <si>
    <t xml:space="preserve">(C-mmol/C-mmol)</t>
  </si>
  <si>
    <t xml:space="preserve">(mmol/l/h)</t>
  </si>
  <si>
    <t xml:space="preserve">(mg/L)</t>
  </si>
  <si>
    <t xml:space="preserve">(mg/g)</t>
  </si>
  <si>
    <t xml:space="preserve">(mg/L/h)</t>
  </si>
  <si>
    <t xml:space="preserve">(mg/g/h)</t>
  </si>
  <si>
    <t xml:space="preserve">Inoculation</t>
  </si>
  <si>
    <t xml:space="preserve">pre</t>
  </si>
  <si>
    <t xml:space="preserve">post</t>
  </si>
  <si>
    <t xml:space="preserve">Start Fermentation</t>
  </si>
  <si>
    <t xml:space="preserve">End Fermenation </t>
  </si>
  <si>
    <t xml:space="preserve">t (h)</t>
  </si>
  <si>
    <t xml:space="preserve">t_ind (h)</t>
  </si>
  <si>
    <t xml:space="preserve">qS R2</t>
  </si>
  <si>
    <t xml:space="preserve">qS R2 set</t>
  </si>
  <si>
    <t xml:space="preserve">Batch / FB</t>
  </si>
  <si>
    <t xml:space="preserve">-</t>
  </si>
  <si>
    <t xml:space="preserve">Process Time (h)</t>
  </si>
  <si>
    <t xml:space="preserve">Volume Reactor (mL)</t>
  </si>
  <si>
    <t xml:space="preserve">Biomass (g/L)</t>
  </si>
  <si>
    <t xml:space="preserve">PpL (g/L)</t>
  </si>
</sst>
</file>

<file path=xl/styles.xml><?xml version="1.0" encoding="utf-8"?>
<styleSheet xmlns="http://schemas.openxmlformats.org/spreadsheetml/2006/main">
  <numFmts count="19">
    <numFmt numFmtId="164" formatCode="General"/>
    <numFmt numFmtId="165" formatCode="m/d/yyyy"/>
    <numFmt numFmtId="166" formatCode="dd\.mm\.yyyy\ hh:mm:ss"/>
    <numFmt numFmtId="167" formatCode="0.00"/>
    <numFmt numFmtId="168" formatCode="0.0000"/>
    <numFmt numFmtId="169" formatCode="0.000"/>
    <numFmt numFmtId="170" formatCode="dd/mm/yyyy\ hh:mm:ss"/>
    <numFmt numFmtId="171" formatCode="dd\.mm\.yyyy;@"/>
    <numFmt numFmtId="172" formatCode="[$-F400]h:mm:ss\ AM/PM"/>
    <numFmt numFmtId="173" formatCode="0.00000"/>
    <numFmt numFmtId="174" formatCode="0"/>
    <numFmt numFmtId="175" formatCode="0.00000000"/>
    <numFmt numFmtId="176" formatCode="@"/>
    <numFmt numFmtId="177" formatCode="#,##0"/>
    <numFmt numFmtId="178" formatCode="m/d/yyyy\ h:mm"/>
    <numFmt numFmtId="179" formatCode="General"/>
    <numFmt numFmtId="180" formatCode="0.0"/>
    <numFmt numFmtId="181" formatCode="#,##0.000"/>
    <numFmt numFmtId="182" formatCode="h:mm"/>
  </numFmts>
  <fonts count="56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1"/>
      <color rgb="FFFFFFFF"/>
      <name val="Calibri"/>
      <family val="2"/>
      <charset val="1"/>
    </font>
    <font>
      <b val="true"/>
      <sz val="11"/>
      <color rgb="FF333333"/>
      <name val="Calibri"/>
      <family val="2"/>
      <charset val="1"/>
    </font>
    <font>
      <sz val="11"/>
      <color rgb="FF800080"/>
      <name val="Calibri"/>
      <family val="2"/>
      <charset val="1"/>
    </font>
    <font>
      <b val="true"/>
      <sz val="11"/>
      <color rgb="FFFF9900"/>
      <name val="Calibri"/>
      <family val="2"/>
      <charset val="1"/>
    </font>
    <font>
      <b val="true"/>
      <sz val="11"/>
      <color rgb="FFFFFFFF"/>
      <name val="Calibri"/>
      <family val="2"/>
      <charset val="1"/>
    </font>
    <font>
      <sz val="11"/>
      <color rgb="FF333399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i val="true"/>
      <sz val="11"/>
      <color rgb="FF808080"/>
      <name val="Calibri"/>
      <family val="2"/>
      <charset val="1"/>
    </font>
    <font>
      <sz val="11"/>
      <color rgb="FF008000"/>
      <name val="Calibri"/>
      <family val="2"/>
      <charset val="1"/>
    </font>
    <font>
      <sz val="11"/>
      <color rgb="FF006100"/>
      <name val="Calibri"/>
      <family val="2"/>
      <charset val="1"/>
    </font>
    <font>
      <b val="true"/>
      <sz val="15"/>
      <color rgb="FF003366"/>
      <name val="Calibri"/>
      <family val="2"/>
      <charset val="1"/>
    </font>
    <font>
      <b val="true"/>
      <sz val="13"/>
      <color rgb="FF003366"/>
      <name val="Calibri"/>
      <family val="2"/>
      <charset val="1"/>
    </font>
    <font>
      <b val="true"/>
      <sz val="11"/>
      <color rgb="FF003366"/>
      <name val="Calibri"/>
      <family val="2"/>
      <charset val="1"/>
    </font>
    <font>
      <sz val="11"/>
      <color rgb="FFFF9900"/>
      <name val="Calibri"/>
      <family val="2"/>
      <charset val="1"/>
    </font>
    <font>
      <sz val="11"/>
      <color rgb="FF993300"/>
      <name val="Calibri"/>
      <family val="2"/>
      <charset val="1"/>
    </font>
    <font>
      <sz val="10"/>
      <name val="Arial"/>
      <family val="2"/>
      <charset val="1"/>
    </font>
    <font>
      <sz val="11"/>
      <name val="Calibri"/>
      <family val="2"/>
      <charset val="1"/>
    </font>
    <font>
      <sz val="12"/>
      <color rgb="FF000000"/>
      <name val="Calibri"/>
      <family val="2"/>
      <charset val="1"/>
    </font>
    <font>
      <b val="true"/>
      <sz val="18"/>
      <color rgb="FF003366"/>
      <name val="Cambria"/>
      <family val="2"/>
      <charset val="1"/>
    </font>
    <font>
      <sz val="11"/>
      <color rgb="FFFF0000"/>
      <name val="Calibri"/>
      <family val="2"/>
      <charset val="1"/>
    </font>
    <font>
      <b val="true"/>
      <sz val="12"/>
      <name val="Arial"/>
      <family val="2"/>
      <charset val="1"/>
    </font>
    <font>
      <b val="true"/>
      <sz val="10"/>
      <name val="Arial"/>
      <family val="2"/>
      <charset val="1"/>
    </font>
    <font>
      <sz val="10"/>
      <color rgb="FFFF0000"/>
      <name val="Arial"/>
      <family val="2"/>
      <charset val="1"/>
    </font>
    <font>
      <b val="true"/>
      <sz val="10"/>
      <color rgb="FFFF0000"/>
      <name val="Arial"/>
      <family val="2"/>
      <charset val="1"/>
    </font>
    <font>
      <vertAlign val="subscript"/>
      <sz val="10"/>
      <name val="Arial"/>
      <family val="2"/>
      <charset val="1"/>
    </font>
    <font>
      <b val="true"/>
      <sz val="12"/>
      <color rgb="FFFF0000"/>
      <name val="Arial"/>
      <family val="2"/>
      <charset val="1"/>
    </font>
    <font>
      <b val="true"/>
      <i val="true"/>
      <sz val="10"/>
      <name val="Arial"/>
      <family val="2"/>
      <charset val="1"/>
    </font>
    <font>
      <sz val="9"/>
      <color rgb="FF000000"/>
      <name val="Tahoma"/>
      <family val="2"/>
      <charset val="1"/>
    </font>
    <font>
      <sz val="11"/>
      <color rgb="FF000000"/>
      <name val="Calibri"/>
      <family val="0"/>
    </font>
    <font>
      <b val="true"/>
      <sz val="11"/>
      <color rgb="FF000000"/>
      <name val="Calibri"/>
      <family val="0"/>
    </font>
    <font>
      <b val="true"/>
      <sz val="18"/>
      <color rgb="FF000000"/>
      <name val="Calibri"/>
      <family val="2"/>
    </font>
    <font>
      <sz val="10"/>
      <color rgb="FF000000"/>
      <name val="Calibri"/>
      <family val="2"/>
    </font>
    <font>
      <b val="true"/>
      <sz val="10"/>
      <color rgb="FF000000"/>
      <name val="Calibri"/>
      <family val="2"/>
    </font>
    <font>
      <sz val="14"/>
      <color rgb="FF595959"/>
      <name val="Calibri"/>
      <family val="2"/>
    </font>
    <font>
      <sz val="9"/>
      <color rgb="FF595959"/>
      <name val="Calibri"/>
      <family val="2"/>
    </font>
    <font>
      <sz val="10"/>
      <color rgb="FF595959"/>
      <name val="Calibri"/>
      <family val="2"/>
    </font>
    <font>
      <b val="true"/>
      <sz val="14"/>
      <color rgb="FF000000"/>
      <name val="Calibri"/>
      <family val="2"/>
    </font>
    <font>
      <b val="true"/>
      <sz val="9"/>
      <color rgb="FF000000"/>
      <name val="Calibri"/>
      <family val="2"/>
    </font>
    <font>
      <b val="true"/>
      <sz val="11"/>
      <color rgb="FF000000"/>
      <name val="Calibri"/>
      <family val="2"/>
    </font>
    <font>
      <b val="true"/>
      <sz val="14"/>
      <name val="Arial"/>
      <family val="2"/>
      <charset val="1"/>
    </font>
    <font>
      <sz val="10"/>
      <color rgb="FF000000"/>
      <name val="Arial"/>
      <family val="2"/>
      <charset val="1"/>
    </font>
    <font>
      <sz val="10"/>
      <name val="Arial"/>
      <family val="2"/>
      <charset val="238"/>
    </font>
    <font>
      <b val="true"/>
      <sz val="11"/>
      <name val="Arial"/>
      <family val="2"/>
      <charset val="1"/>
    </font>
    <font>
      <b val="true"/>
      <sz val="10"/>
      <name val="Arial"/>
      <family val="2"/>
      <charset val="238"/>
    </font>
    <font>
      <sz val="11"/>
      <color rgb="FF808080"/>
      <name val="Calibri"/>
      <family val="2"/>
      <charset val="1"/>
    </font>
    <font>
      <sz val="11"/>
      <color rgb="FF000000"/>
      <name val="Arial"/>
      <family val="2"/>
      <charset val="1"/>
    </font>
    <font>
      <b val="true"/>
      <sz val="11"/>
      <color rgb="FF000000"/>
      <name val="Arial"/>
      <family val="2"/>
      <charset val="1"/>
    </font>
    <font>
      <b val="true"/>
      <sz val="14"/>
      <color rgb="FF000000"/>
      <name val="Arial"/>
      <family val="2"/>
      <charset val="1"/>
    </font>
    <font>
      <sz val="10"/>
      <color rgb="FF808080"/>
      <name val="Arial"/>
      <family val="2"/>
      <charset val="1"/>
    </font>
    <font>
      <b val="true"/>
      <sz val="10"/>
      <color rgb="FF808080"/>
      <name val="Arial"/>
      <family val="2"/>
      <charset val="1"/>
    </font>
    <font>
      <vertAlign val="subscript"/>
      <sz val="14"/>
      <color rgb="FF595959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CCCFF"/>
        <bgColor rgb="FFCCC1DA"/>
      </patternFill>
    </fill>
    <fill>
      <patternFill patternType="solid">
        <fgColor rgb="FFFF99CC"/>
        <bgColor rgb="FFFF8080"/>
      </patternFill>
    </fill>
    <fill>
      <patternFill patternType="solid">
        <fgColor rgb="FFCCFFCC"/>
        <bgColor rgb="FFC6EFCE"/>
      </patternFill>
    </fill>
    <fill>
      <patternFill patternType="solid">
        <fgColor rgb="FFCC99FF"/>
        <bgColor rgb="FFFF99CC"/>
      </patternFill>
    </fill>
    <fill>
      <patternFill patternType="solid">
        <fgColor rgb="FFCCFFFF"/>
        <bgColor rgb="FFCCFFCC"/>
      </patternFill>
    </fill>
    <fill>
      <patternFill patternType="solid">
        <fgColor rgb="FFFFCC99"/>
        <bgColor rgb="FFF2DCDB"/>
      </patternFill>
    </fill>
    <fill>
      <patternFill patternType="solid">
        <fgColor rgb="FF99CCFF"/>
        <bgColor rgb="FFB7DEE8"/>
      </patternFill>
    </fill>
    <fill>
      <patternFill patternType="solid">
        <fgColor rgb="FFFF8080"/>
        <bgColor rgb="FFF79646"/>
      </patternFill>
    </fill>
    <fill>
      <patternFill patternType="solid">
        <fgColor rgb="FF00FF00"/>
        <bgColor rgb="FF33CCCC"/>
      </patternFill>
    </fill>
    <fill>
      <patternFill patternType="solid">
        <fgColor rgb="FFFFCC00"/>
        <bgColor rgb="FFFF9900"/>
      </patternFill>
    </fill>
    <fill>
      <patternFill patternType="solid">
        <fgColor rgb="FF0066CC"/>
        <bgColor rgb="FF0070C0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339966"/>
      </patternFill>
    </fill>
    <fill>
      <patternFill patternType="solid">
        <fgColor rgb="FFFF9900"/>
        <bgColor rgb="FFF79646"/>
      </patternFill>
    </fill>
    <fill>
      <patternFill patternType="solid">
        <fgColor rgb="FF333399"/>
        <bgColor rgb="FF003366"/>
      </patternFill>
    </fill>
    <fill>
      <patternFill patternType="solid">
        <fgColor rgb="FFFF0000"/>
        <bgColor rgb="FF993300"/>
      </patternFill>
    </fill>
    <fill>
      <patternFill patternType="solid">
        <fgColor rgb="FF339966"/>
        <bgColor rgb="FF4F81BD"/>
      </patternFill>
    </fill>
    <fill>
      <patternFill patternType="solid">
        <fgColor rgb="FFFF6600"/>
        <bgColor rgb="FFFF9900"/>
      </patternFill>
    </fill>
    <fill>
      <patternFill patternType="solid">
        <fgColor rgb="FFC0C0C0"/>
        <bgColor rgb="FFBFBFBF"/>
      </patternFill>
    </fill>
    <fill>
      <patternFill patternType="solid">
        <fgColor rgb="FF969696"/>
        <bgColor rgb="FF878787"/>
      </patternFill>
    </fill>
    <fill>
      <patternFill patternType="solid">
        <fgColor rgb="FFC6EFCE"/>
        <bgColor rgb="FFCCFFCC"/>
      </patternFill>
    </fill>
    <fill>
      <patternFill patternType="solid">
        <fgColor rgb="FFFFFF99"/>
        <bgColor rgb="FFFFFF66"/>
      </patternFill>
    </fill>
    <fill>
      <patternFill patternType="solid">
        <fgColor rgb="FFFFFFCC"/>
        <bgColor rgb="FFFFFFFF"/>
      </patternFill>
    </fill>
    <fill>
      <patternFill patternType="solid">
        <fgColor rgb="FFD9D9D9"/>
        <bgColor rgb="FFD7E4BD"/>
      </patternFill>
    </fill>
    <fill>
      <patternFill patternType="solid">
        <fgColor rgb="FFFFFFFF"/>
        <bgColor rgb="FFFFFFCC"/>
      </patternFill>
    </fill>
    <fill>
      <patternFill patternType="solid">
        <fgColor rgb="FFFFFF66"/>
        <bgColor rgb="FFFFFF99"/>
      </patternFill>
    </fill>
    <fill>
      <patternFill patternType="solid">
        <fgColor rgb="FFB7DEE8"/>
        <bgColor rgb="FFC6EFCE"/>
      </patternFill>
    </fill>
    <fill>
      <patternFill patternType="solid">
        <fgColor rgb="FFCCC1DA"/>
        <bgColor rgb="FFC0C0C0"/>
      </patternFill>
    </fill>
    <fill>
      <patternFill patternType="solid">
        <fgColor rgb="FFC4BD97"/>
        <bgColor rgb="FFBFBFBF"/>
      </patternFill>
    </fill>
    <fill>
      <patternFill patternType="solid">
        <fgColor rgb="FFD7E4BD"/>
        <bgColor rgb="FFD9D9D9"/>
      </patternFill>
    </fill>
    <fill>
      <patternFill patternType="solid">
        <fgColor rgb="FFF2DCDB"/>
        <bgColor rgb="FFD9D9D9"/>
      </patternFill>
    </fill>
  </fills>
  <borders count="14">
    <border diagonalUp="false" diagonalDown="false">
      <left/>
      <right/>
      <top/>
      <bottom/>
      <diagonal/>
    </border>
    <border diagonalUp="false" diagonalDown="false"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 diagonalUp="false" diagonalDown="false">
      <left/>
      <right/>
      <top style="thin">
        <color rgb="FF333399"/>
      </top>
      <bottom style="double">
        <color rgb="FF333399"/>
      </bottom>
      <diagonal/>
    </border>
    <border diagonalUp="false" diagonalDown="false">
      <left/>
      <right/>
      <top/>
      <bottom style="thick">
        <color rgb="FF333399"/>
      </bottom>
      <diagonal/>
    </border>
    <border diagonalUp="false" diagonalDown="false">
      <left/>
      <right/>
      <top/>
      <bottom style="thick">
        <color rgb="FFC0C0C0"/>
      </bottom>
      <diagonal/>
    </border>
    <border diagonalUp="false" diagonalDown="false">
      <left/>
      <right/>
      <top/>
      <bottom style="medium">
        <color rgb="FF0066CC"/>
      </bottom>
      <diagonal/>
    </border>
    <border diagonalUp="false" diagonalDown="false">
      <left/>
      <right/>
      <top/>
      <bottom style="double">
        <color rgb="FFFF9900"/>
      </bottom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 diagonalUp="false" diagonalDown="false">
      <left/>
      <right/>
      <top style="medium"/>
      <bottom/>
      <diagonal/>
    </border>
    <border diagonalUp="false" diagonalDown="false">
      <left/>
      <right/>
      <top style="medium"/>
      <bottom style="medium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</borders>
  <cellStyleXfs count="57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4" fillId="4" borderId="0" applyFont="true" applyBorder="false" applyAlignment="true" applyProtection="false">
      <alignment horizontal="general" vertical="bottom" textRotation="0" wrapText="false" indent="0" shrinkToFit="false"/>
    </xf>
    <xf numFmtId="164" fontId="4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4" fillId="7" borderId="0" applyFont="true" applyBorder="false" applyAlignment="true" applyProtection="false">
      <alignment horizontal="general" vertical="bottom" textRotation="0" wrapText="false" indent="0" shrinkToFit="false"/>
    </xf>
    <xf numFmtId="164" fontId="4" fillId="8" borderId="0" applyFont="true" applyBorder="false" applyAlignment="true" applyProtection="false">
      <alignment horizontal="general" vertical="bottom" textRotation="0" wrapText="false" indent="0" shrinkToFit="false"/>
    </xf>
    <xf numFmtId="164" fontId="4" fillId="9" borderId="0" applyFont="true" applyBorder="false" applyAlignment="true" applyProtection="false">
      <alignment horizontal="general" vertical="bottom" textRotation="0" wrapText="false" indent="0" shrinkToFit="false"/>
    </xf>
    <xf numFmtId="164" fontId="4" fillId="10" borderId="0" applyFont="true" applyBorder="false" applyAlignment="true" applyProtection="false">
      <alignment horizontal="general" vertical="bottom" textRotation="0" wrapText="false" indent="0" shrinkToFit="false"/>
    </xf>
    <xf numFmtId="164" fontId="4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8" borderId="0" applyFont="true" applyBorder="false" applyAlignment="true" applyProtection="false">
      <alignment horizontal="general" vertical="bottom" textRotation="0" wrapText="false" indent="0" shrinkToFit="false"/>
    </xf>
    <xf numFmtId="164" fontId="4" fillId="11" borderId="0" applyFont="true" applyBorder="false" applyAlignment="true" applyProtection="false">
      <alignment horizontal="general" vertical="bottom" textRotation="0" wrapText="false" indent="0" shrinkToFit="false"/>
    </xf>
    <xf numFmtId="164" fontId="5" fillId="12" borderId="0" applyFont="true" applyBorder="false" applyAlignment="true" applyProtection="false">
      <alignment horizontal="general" vertical="bottom" textRotation="0" wrapText="false" indent="0" shrinkToFit="false"/>
    </xf>
    <xf numFmtId="164" fontId="5" fillId="9" borderId="0" applyFont="true" applyBorder="false" applyAlignment="true" applyProtection="false">
      <alignment horizontal="general" vertical="bottom" textRotation="0" wrapText="false" indent="0" shrinkToFit="false"/>
    </xf>
    <xf numFmtId="164" fontId="5" fillId="10" borderId="0" applyFont="true" applyBorder="false" applyAlignment="true" applyProtection="false">
      <alignment horizontal="general" vertical="bottom" textRotation="0" wrapText="false" indent="0" shrinkToFit="false"/>
    </xf>
    <xf numFmtId="164" fontId="5" fillId="13" borderId="0" applyFont="true" applyBorder="false" applyAlignment="true" applyProtection="false">
      <alignment horizontal="general" vertical="bottom" textRotation="0" wrapText="false" indent="0" shrinkToFit="false"/>
    </xf>
    <xf numFmtId="164" fontId="5" fillId="14" borderId="0" applyFont="true" applyBorder="false" applyAlignment="true" applyProtection="false">
      <alignment horizontal="general" vertical="bottom" textRotation="0" wrapText="false" indent="0" shrinkToFit="false"/>
    </xf>
    <xf numFmtId="164" fontId="5" fillId="15" borderId="0" applyFont="true" applyBorder="false" applyAlignment="true" applyProtection="false">
      <alignment horizontal="general" vertical="bottom" textRotation="0" wrapText="false" indent="0" shrinkToFit="false"/>
    </xf>
    <xf numFmtId="164" fontId="5" fillId="16" borderId="0" applyFont="true" applyBorder="false" applyAlignment="true" applyProtection="false">
      <alignment horizontal="general" vertical="bottom" textRotation="0" wrapText="false" indent="0" shrinkToFit="false"/>
    </xf>
    <xf numFmtId="164" fontId="5" fillId="17" borderId="0" applyFont="true" applyBorder="false" applyAlignment="true" applyProtection="false">
      <alignment horizontal="general" vertical="bottom" textRotation="0" wrapText="false" indent="0" shrinkToFit="false"/>
    </xf>
    <xf numFmtId="164" fontId="5" fillId="18" borderId="0" applyFont="true" applyBorder="false" applyAlignment="true" applyProtection="false">
      <alignment horizontal="general" vertical="bottom" textRotation="0" wrapText="false" indent="0" shrinkToFit="false"/>
    </xf>
    <xf numFmtId="164" fontId="5" fillId="13" borderId="0" applyFont="true" applyBorder="false" applyAlignment="true" applyProtection="false">
      <alignment horizontal="general" vertical="bottom" textRotation="0" wrapText="false" indent="0" shrinkToFit="false"/>
    </xf>
    <xf numFmtId="164" fontId="5" fillId="14" borderId="0" applyFont="true" applyBorder="false" applyAlignment="true" applyProtection="false">
      <alignment horizontal="general" vertical="bottom" textRotation="0" wrapText="false" indent="0" shrinkToFit="false"/>
    </xf>
    <xf numFmtId="164" fontId="5" fillId="19" borderId="0" applyFont="true" applyBorder="false" applyAlignment="true" applyProtection="false">
      <alignment horizontal="general" vertical="bottom" textRotation="0" wrapText="false" indent="0" shrinkToFit="false"/>
    </xf>
    <xf numFmtId="164" fontId="6" fillId="20" borderId="1" applyFont="true" applyBorder="true" applyAlignment="true" applyProtection="false">
      <alignment horizontal="general" vertical="bottom" textRotation="0" wrapText="false" indent="0" shrinkToFit="false"/>
    </xf>
    <xf numFmtId="164" fontId="6" fillId="20" borderId="1" applyFont="true" applyBorder="true" applyAlignment="true" applyProtection="false">
      <alignment horizontal="general" vertical="bottom" textRotation="0" wrapText="false" indent="0" shrinkToFit="false"/>
    </xf>
    <xf numFmtId="164" fontId="6" fillId="20" borderId="1" applyFont="true" applyBorder="true" applyAlignment="true" applyProtection="false">
      <alignment horizontal="general" vertical="bottom" textRotation="0" wrapText="false" indent="0" shrinkToFit="false"/>
    </xf>
    <xf numFmtId="164" fontId="6" fillId="20" borderId="1" applyFont="true" applyBorder="true" applyAlignment="true" applyProtection="false">
      <alignment horizontal="general" vertical="bottom" textRotation="0" wrapText="false" indent="0" shrinkToFit="false"/>
    </xf>
    <xf numFmtId="164" fontId="6" fillId="20" borderId="1" applyFont="true" applyBorder="true" applyAlignment="true" applyProtection="false">
      <alignment horizontal="general" vertical="bottom" textRotation="0" wrapText="false" indent="0" shrinkToFit="false"/>
    </xf>
    <xf numFmtId="164" fontId="6" fillId="20" borderId="1" applyFont="true" applyBorder="true" applyAlignment="true" applyProtection="false">
      <alignment horizontal="general" vertical="bottom" textRotation="0" wrapText="false" indent="0" shrinkToFit="false"/>
    </xf>
    <xf numFmtId="164" fontId="6" fillId="20" borderId="1" applyFont="true" applyBorder="true" applyAlignment="true" applyProtection="false">
      <alignment horizontal="general" vertical="bottom" textRotation="0" wrapText="false" indent="0" shrinkToFit="false"/>
    </xf>
    <xf numFmtId="164" fontId="6" fillId="20" borderId="1" applyFont="true" applyBorder="true" applyAlignment="true" applyProtection="false">
      <alignment horizontal="general" vertical="bottom" textRotation="0" wrapText="false" indent="0" shrinkToFit="false"/>
    </xf>
    <xf numFmtId="164" fontId="6" fillId="20" borderId="1" applyFont="true" applyBorder="true" applyAlignment="true" applyProtection="false">
      <alignment horizontal="general" vertical="bottom" textRotation="0" wrapText="false" indent="0" shrinkToFit="false"/>
    </xf>
    <xf numFmtId="164" fontId="7" fillId="3" borderId="0" applyFont="true" applyBorder="false" applyAlignment="true" applyProtection="false">
      <alignment horizontal="general" vertical="bottom" textRotation="0" wrapText="false" indent="0" shrinkToFit="false"/>
    </xf>
    <xf numFmtId="164" fontId="8" fillId="20" borderId="2" applyFont="true" applyBorder="true" applyAlignment="true" applyProtection="false">
      <alignment horizontal="general" vertical="bottom" textRotation="0" wrapText="false" indent="0" shrinkToFit="false"/>
    </xf>
    <xf numFmtId="164" fontId="8" fillId="20" borderId="2" applyFont="true" applyBorder="true" applyAlignment="true" applyProtection="false">
      <alignment horizontal="general" vertical="bottom" textRotation="0" wrapText="false" indent="0" shrinkToFit="false"/>
    </xf>
    <xf numFmtId="164" fontId="8" fillId="20" borderId="2" applyFont="true" applyBorder="true" applyAlignment="true" applyProtection="false">
      <alignment horizontal="general" vertical="bottom" textRotation="0" wrapText="false" indent="0" shrinkToFit="false"/>
    </xf>
    <xf numFmtId="164" fontId="8" fillId="20" borderId="2" applyFont="true" applyBorder="true" applyAlignment="true" applyProtection="false">
      <alignment horizontal="general" vertical="bottom" textRotation="0" wrapText="false" indent="0" shrinkToFit="false"/>
    </xf>
    <xf numFmtId="164" fontId="8" fillId="20" borderId="2" applyFont="true" applyBorder="true" applyAlignment="true" applyProtection="false">
      <alignment horizontal="general" vertical="bottom" textRotation="0" wrapText="false" indent="0" shrinkToFit="false"/>
    </xf>
    <xf numFmtId="164" fontId="8" fillId="20" borderId="2" applyFont="true" applyBorder="true" applyAlignment="true" applyProtection="false">
      <alignment horizontal="general" vertical="bottom" textRotation="0" wrapText="false" indent="0" shrinkToFit="false"/>
    </xf>
    <xf numFmtId="164" fontId="8" fillId="20" borderId="2" applyFont="true" applyBorder="true" applyAlignment="true" applyProtection="false">
      <alignment horizontal="general" vertical="bottom" textRotation="0" wrapText="false" indent="0" shrinkToFit="false"/>
    </xf>
    <xf numFmtId="164" fontId="8" fillId="20" borderId="2" applyFont="true" applyBorder="true" applyAlignment="true" applyProtection="false">
      <alignment horizontal="general" vertical="bottom" textRotation="0" wrapText="false" indent="0" shrinkToFit="false"/>
    </xf>
    <xf numFmtId="164" fontId="8" fillId="20" borderId="2" applyFont="true" applyBorder="true" applyAlignment="true" applyProtection="false">
      <alignment horizontal="general" vertical="bottom" textRotation="0" wrapText="false" indent="0" shrinkToFit="false"/>
    </xf>
    <xf numFmtId="164" fontId="8" fillId="20" borderId="2" applyFont="true" applyBorder="true" applyAlignment="true" applyProtection="false">
      <alignment horizontal="general" vertical="bottom" textRotation="0" wrapText="false" indent="0" shrinkToFit="false"/>
    </xf>
    <xf numFmtId="164" fontId="8" fillId="20" borderId="2" applyFont="true" applyBorder="true" applyAlignment="true" applyProtection="false">
      <alignment horizontal="general" vertical="bottom" textRotation="0" wrapText="false" indent="0" shrinkToFit="false"/>
    </xf>
    <xf numFmtId="164" fontId="8" fillId="20" borderId="2" applyFont="true" applyBorder="true" applyAlignment="true" applyProtection="false">
      <alignment horizontal="general" vertical="bottom" textRotation="0" wrapText="false" indent="0" shrinkToFit="false"/>
    </xf>
    <xf numFmtId="164" fontId="8" fillId="20" borderId="2" applyFont="true" applyBorder="true" applyAlignment="true" applyProtection="false">
      <alignment horizontal="general" vertical="bottom" textRotation="0" wrapText="false" indent="0" shrinkToFit="false"/>
    </xf>
    <xf numFmtId="164" fontId="8" fillId="20" borderId="2" applyFont="true" applyBorder="true" applyAlignment="true" applyProtection="false">
      <alignment horizontal="general" vertical="bottom" textRotation="0" wrapText="false" indent="0" shrinkToFit="false"/>
    </xf>
    <xf numFmtId="164" fontId="9" fillId="21" borderId="3" applyFont="true" applyBorder="true" applyAlignment="true" applyProtection="false">
      <alignment horizontal="general" vertical="bottom" textRotation="0" wrapText="false" indent="0" shrinkToFit="false"/>
    </xf>
    <xf numFmtId="164" fontId="10" fillId="7" borderId="2" applyFont="true" applyBorder="true" applyAlignment="true" applyProtection="false">
      <alignment horizontal="general" vertical="bottom" textRotation="0" wrapText="false" indent="0" shrinkToFit="false"/>
    </xf>
    <xf numFmtId="164" fontId="10" fillId="7" borderId="2" applyFont="true" applyBorder="true" applyAlignment="true" applyProtection="false">
      <alignment horizontal="general" vertical="bottom" textRotation="0" wrapText="false" indent="0" shrinkToFit="false"/>
    </xf>
    <xf numFmtId="164" fontId="10" fillId="7" borderId="2" applyFont="true" applyBorder="true" applyAlignment="true" applyProtection="false">
      <alignment horizontal="general" vertical="bottom" textRotation="0" wrapText="false" indent="0" shrinkToFit="false"/>
    </xf>
    <xf numFmtId="164" fontId="10" fillId="7" borderId="2" applyFont="true" applyBorder="true" applyAlignment="true" applyProtection="false">
      <alignment horizontal="general" vertical="bottom" textRotation="0" wrapText="false" indent="0" shrinkToFit="false"/>
    </xf>
    <xf numFmtId="164" fontId="10" fillId="7" borderId="2" applyFont="true" applyBorder="true" applyAlignment="true" applyProtection="false">
      <alignment horizontal="general" vertical="bottom" textRotation="0" wrapText="false" indent="0" shrinkToFit="false"/>
    </xf>
    <xf numFmtId="164" fontId="10" fillId="7" borderId="2" applyFont="true" applyBorder="true" applyAlignment="true" applyProtection="false">
      <alignment horizontal="general" vertical="bottom" textRotation="0" wrapText="false" indent="0" shrinkToFit="false"/>
    </xf>
    <xf numFmtId="164" fontId="10" fillId="7" borderId="2" applyFont="true" applyBorder="true" applyAlignment="true" applyProtection="false">
      <alignment horizontal="general" vertical="bottom" textRotation="0" wrapText="false" indent="0" shrinkToFit="false"/>
    </xf>
    <xf numFmtId="164" fontId="10" fillId="7" borderId="2" applyFont="true" applyBorder="true" applyAlignment="true" applyProtection="false">
      <alignment horizontal="general" vertical="bottom" textRotation="0" wrapText="false" indent="0" shrinkToFit="false"/>
    </xf>
    <xf numFmtId="164" fontId="10" fillId="7" borderId="2" applyFont="true" applyBorder="true" applyAlignment="true" applyProtection="false">
      <alignment horizontal="general" vertical="bottom" textRotation="0" wrapText="false" indent="0" shrinkToFit="false"/>
    </xf>
    <xf numFmtId="164" fontId="11" fillId="0" borderId="4" applyFont="true" applyBorder="true" applyAlignment="true" applyProtection="false">
      <alignment horizontal="general" vertical="bottom" textRotation="0" wrapText="false" indent="0" shrinkToFit="false"/>
    </xf>
    <xf numFmtId="164" fontId="11" fillId="0" borderId="4" applyFont="true" applyBorder="true" applyAlignment="true" applyProtection="false">
      <alignment horizontal="general" vertical="bottom" textRotation="0" wrapText="false" indent="0" shrinkToFit="false"/>
    </xf>
    <xf numFmtId="164" fontId="11" fillId="0" borderId="4" applyFont="true" applyBorder="true" applyAlignment="true" applyProtection="false">
      <alignment horizontal="general" vertical="bottom" textRotation="0" wrapText="false" indent="0" shrinkToFit="false"/>
    </xf>
    <xf numFmtId="164" fontId="11" fillId="0" borderId="4" applyFont="true" applyBorder="true" applyAlignment="true" applyProtection="false">
      <alignment horizontal="general" vertical="bottom" textRotation="0" wrapText="false" indent="0" shrinkToFit="false"/>
    </xf>
    <xf numFmtId="164" fontId="11" fillId="0" borderId="4" applyFont="true" applyBorder="true" applyAlignment="true" applyProtection="false">
      <alignment horizontal="general" vertical="bottom" textRotation="0" wrapText="false" indent="0" shrinkToFit="false"/>
    </xf>
    <xf numFmtId="164" fontId="11" fillId="0" borderId="4" applyFont="true" applyBorder="true" applyAlignment="true" applyProtection="false">
      <alignment horizontal="general" vertical="bottom" textRotation="0" wrapText="false" indent="0" shrinkToFit="false"/>
    </xf>
    <xf numFmtId="164" fontId="11" fillId="0" borderId="4" applyFont="true" applyBorder="true" applyAlignment="true" applyProtection="false">
      <alignment horizontal="general" vertical="bottom" textRotation="0" wrapText="false" indent="0" shrinkToFit="false"/>
    </xf>
    <xf numFmtId="164" fontId="11" fillId="0" borderId="4" applyFont="true" applyBorder="true" applyAlignment="true" applyProtection="false">
      <alignment horizontal="general" vertical="bottom" textRotation="0" wrapText="false" indent="0" shrinkToFit="false"/>
    </xf>
    <xf numFmtId="164" fontId="11" fillId="0" borderId="4" applyFont="true" applyBorder="tru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13" fillId="4" borderId="0" applyFont="true" applyBorder="false" applyAlignment="true" applyProtection="false">
      <alignment horizontal="general" vertical="bottom" textRotation="0" wrapText="false" indent="0" shrinkToFit="false"/>
    </xf>
    <xf numFmtId="164" fontId="14" fillId="22" borderId="0" applyFont="true" applyBorder="false" applyAlignment="true" applyProtection="false">
      <alignment horizontal="general" vertical="bottom" textRotation="0" wrapText="false" indent="0" shrinkToFit="false"/>
    </xf>
    <xf numFmtId="164" fontId="15" fillId="0" borderId="5" applyFont="true" applyBorder="true" applyAlignment="true" applyProtection="false">
      <alignment horizontal="general" vertical="bottom" textRotation="0" wrapText="false" indent="0" shrinkToFit="false"/>
    </xf>
    <xf numFmtId="164" fontId="16" fillId="0" borderId="6" applyFont="true" applyBorder="true" applyAlignment="true" applyProtection="false">
      <alignment horizontal="general" vertical="bottom" textRotation="0" wrapText="false" indent="0" shrinkToFit="false"/>
    </xf>
    <xf numFmtId="164" fontId="17" fillId="0" borderId="7" applyFont="true" applyBorder="true" applyAlignment="true" applyProtection="false">
      <alignment horizontal="general" vertical="bottom" textRotation="0" wrapText="false" indent="0" shrinkToFit="false"/>
    </xf>
    <xf numFmtId="164" fontId="17" fillId="0" borderId="0" applyFont="true" applyBorder="false" applyAlignment="true" applyProtection="false">
      <alignment horizontal="general" vertical="bottom" textRotation="0" wrapText="false" indent="0" shrinkToFit="false"/>
    </xf>
    <xf numFmtId="164" fontId="10" fillId="7" borderId="2" applyFont="true" applyBorder="true" applyAlignment="true" applyProtection="false">
      <alignment horizontal="general" vertical="bottom" textRotation="0" wrapText="false" indent="0" shrinkToFit="false"/>
    </xf>
    <xf numFmtId="164" fontId="10" fillId="7" borderId="2" applyFont="true" applyBorder="true" applyAlignment="true" applyProtection="false">
      <alignment horizontal="general" vertical="bottom" textRotation="0" wrapText="false" indent="0" shrinkToFit="false"/>
    </xf>
    <xf numFmtId="164" fontId="10" fillId="7" borderId="2" applyFont="true" applyBorder="true" applyAlignment="true" applyProtection="false">
      <alignment horizontal="general" vertical="bottom" textRotation="0" wrapText="false" indent="0" shrinkToFit="false"/>
    </xf>
    <xf numFmtId="164" fontId="10" fillId="7" borderId="2" applyFont="true" applyBorder="true" applyAlignment="true" applyProtection="false">
      <alignment horizontal="general" vertical="bottom" textRotation="0" wrapText="false" indent="0" shrinkToFit="false"/>
    </xf>
    <xf numFmtId="164" fontId="10" fillId="7" borderId="2" applyFont="true" applyBorder="true" applyAlignment="true" applyProtection="false">
      <alignment horizontal="general" vertical="bottom" textRotation="0" wrapText="false" indent="0" shrinkToFit="false"/>
    </xf>
    <xf numFmtId="164" fontId="18" fillId="0" borderId="8" applyFont="true" applyBorder="true" applyAlignment="true" applyProtection="false">
      <alignment horizontal="general" vertical="bottom" textRotation="0" wrapText="false" indent="0" shrinkToFit="false"/>
    </xf>
    <xf numFmtId="164" fontId="19" fillId="23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9" applyFont="true" applyBorder="true" applyAlignment="true" applyProtection="false">
      <alignment horizontal="general" vertical="bottom" textRotation="0" wrapText="false" indent="0" shrinkToFit="false"/>
    </xf>
    <xf numFmtId="164" fontId="0" fillId="24" borderId="9" applyFont="true" applyBorder="true" applyAlignment="true" applyProtection="false">
      <alignment horizontal="general" vertical="bottom" textRotation="0" wrapText="false" indent="0" shrinkToFit="false"/>
    </xf>
    <xf numFmtId="164" fontId="0" fillId="24" borderId="9" applyFont="true" applyBorder="true" applyAlignment="true" applyProtection="false">
      <alignment horizontal="general" vertical="bottom" textRotation="0" wrapText="false" indent="0" shrinkToFit="false"/>
    </xf>
    <xf numFmtId="164" fontId="0" fillId="24" borderId="9" applyFont="true" applyBorder="true" applyAlignment="true" applyProtection="false">
      <alignment horizontal="general" vertical="bottom" textRotation="0" wrapText="false" indent="0" shrinkToFit="false"/>
    </xf>
    <xf numFmtId="164" fontId="0" fillId="24" borderId="9" applyFont="true" applyBorder="true" applyAlignment="true" applyProtection="false">
      <alignment horizontal="general" vertical="bottom" textRotation="0" wrapText="false" indent="0" shrinkToFit="false"/>
    </xf>
    <xf numFmtId="164" fontId="0" fillId="24" borderId="9" applyFont="true" applyBorder="true" applyAlignment="true" applyProtection="false">
      <alignment horizontal="general" vertical="bottom" textRotation="0" wrapText="false" indent="0" shrinkToFit="false"/>
    </xf>
    <xf numFmtId="164" fontId="0" fillId="24" borderId="9" applyFont="true" applyBorder="true" applyAlignment="true" applyProtection="false">
      <alignment horizontal="general" vertical="bottom" textRotation="0" wrapText="false" indent="0" shrinkToFit="false"/>
    </xf>
    <xf numFmtId="164" fontId="0" fillId="24" borderId="9" applyFont="true" applyBorder="true" applyAlignment="true" applyProtection="false">
      <alignment horizontal="general" vertical="bottom" textRotation="0" wrapText="false" indent="0" shrinkToFit="false"/>
    </xf>
    <xf numFmtId="164" fontId="0" fillId="24" borderId="9" applyFont="true" applyBorder="true" applyAlignment="true" applyProtection="false">
      <alignment horizontal="general" vertical="bottom" textRotation="0" wrapText="false" indent="0" shrinkToFit="false"/>
    </xf>
    <xf numFmtId="164" fontId="0" fillId="24" borderId="9" applyFont="true" applyBorder="true" applyAlignment="true" applyProtection="false">
      <alignment horizontal="general" vertical="bottom" textRotation="0" wrapText="false" indent="0" shrinkToFit="false"/>
    </xf>
    <xf numFmtId="164" fontId="0" fillId="24" borderId="9" applyFont="true" applyBorder="true" applyAlignment="true" applyProtection="false">
      <alignment horizontal="general" vertical="bottom" textRotation="0" wrapText="false" indent="0" shrinkToFit="false"/>
    </xf>
    <xf numFmtId="164" fontId="0" fillId="24" borderId="9" applyFont="true" applyBorder="true" applyAlignment="true" applyProtection="false">
      <alignment horizontal="general" vertical="bottom" textRotation="0" wrapText="false" indent="0" shrinkToFit="false"/>
    </xf>
    <xf numFmtId="164" fontId="0" fillId="24" borderId="9" applyFont="true" applyBorder="true" applyAlignment="true" applyProtection="false">
      <alignment horizontal="general" vertical="bottom" textRotation="0" wrapText="false" indent="0" shrinkToFit="false"/>
    </xf>
    <xf numFmtId="164" fontId="0" fillId="24" borderId="9" applyFont="true" applyBorder="true" applyAlignment="true" applyProtection="false">
      <alignment horizontal="general" vertical="bottom" textRotation="0" wrapText="false" indent="0" shrinkToFit="false"/>
    </xf>
    <xf numFmtId="164" fontId="6" fillId="20" borderId="1" applyFont="true" applyBorder="true" applyAlignment="true" applyProtection="false">
      <alignment horizontal="general" vertical="bottom" textRotation="0" wrapText="false" indent="0" shrinkToFit="false"/>
    </xf>
    <xf numFmtId="164" fontId="6" fillId="20" borderId="1" applyFont="true" applyBorder="true" applyAlignment="true" applyProtection="false">
      <alignment horizontal="general" vertical="bottom" textRotation="0" wrapText="false" indent="0" shrinkToFit="false"/>
    </xf>
    <xf numFmtId="164" fontId="6" fillId="20" borderId="1" applyFont="true" applyBorder="true" applyAlignment="true" applyProtection="false">
      <alignment horizontal="general" vertical="bottom" textRotation="0" wrapText="false" indent="0" shrinkToFit="false"/>
    </xf>
    <xf numFmtId="164" fontId="6" fillId="20" borderId="1" applyFont="true" applyBorder="true" applyAlignment="true" applyProtection="false">
      <alignment horizontal="general" vertical="bottom" textRotation="0" wrapText="false" indent="0" shrinkToFit="false"/>
    </xf>
    <xf numFmtId="164" fontId="6" fillId="20" borderId="1" applyFont="true" applyBorder="tru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false" applyAlignment="true" applyProtection="false">
      <alignment horizontal="general" vertical="bottom" textRotation="0" wrapText="false" indent="0" shrinkToFit="false"/>
    </xf>
    <xf numFmtId="164" fontId="11" fillId="0" borderId="4" applyFont="true" applyBorder="true" applyAlignment="true" applyProtection="false">
      <alignment horizontal="general" vertical="bottom" textRotation="0" wrapText="false" indent="0" shrinkToFit="false"/>
    </xf>
    <xf numFmtId="164" fontId="11" fillId="0" borderId="4" applyFont="true" applyBorder="true" applyAlignment="true" applyProtection="false">
      <alignment horizontal="general" vertical="bottom" textRotation="0" wrapText="false" indent="0" shrinkToFit="false"/>
    </xf>
    <xf numFmtId="164" fontId="11" fillId="0" borderId="4" applyFont="true" applyBorder="true" applyAlignment="true" applyProtection="false">
      <alignment horizontal="general" vertical="bottom" textRotation="0" wrapText="false" indent="0" shrinkToFit="false"/>
    </xf>
    <xf numFmtId="164" fontId="11" fillId="0" borderId="4" applyFont="true" applyBorder="true" applyAlignment="true" applyProtection="false">
      <alignment horizontal="general" vertical="bottom" textRotation="0" wrapText="false" indent="0" shrinkToFit="false"/>
    </xf>
    <xf numFmtId="164" fontId="11" fillId="0" borderId="4" applyFont="true" applyBorder="true" applyAlignment="true" applyProtection="false">
      <alignment horizontal="general" vertical="bottom" textRotation="0" wrapText="false" indent="0" shrinkToFit="false"/>
    </xf>
    <xf numFmtId="164" fontId="2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0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2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0" fillId="0" borderId="0" xfId="14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14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20" fillId="0" borderId="0" xfId="21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20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20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2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2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2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2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2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2" xfId="2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4" fillId="0" borderId="12" xfId="2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4" fillId="0" borderId="12" xfId="2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20" fillId="0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1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6" fontId="4" fillId="0" borderId="0" xfId="2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4" fillId="0" borderId="0" xfId="2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2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2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2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6" fillId="0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12" xfId="177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6" fontId="20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8" fontId="20" fillId="0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20" fillId="25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25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21" fillId="25" borderId="12" xfId="219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6" fontId="20" fillId="0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8" fontId="45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1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21" fillId="0" borderId="12" xfId="219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26" borderId="1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21" fillId="26" borderId="12" xfId="219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0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6" fontId="20" fillId="27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8" fontId="20" fillId="27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7" borderId="1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27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9" fontId="20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8" fontId="20" fillId="0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4" fillId="0" borderId="12" xfId="207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9" fontId="0" fillId="0" borderId="1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0" fillId="0" borderId="1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79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1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9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0" fillId="0" borderId="1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6" fontId="2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8" fontId="2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9" fontId="20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9" fontId="0" fillId="17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26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1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9" fontId="4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9" fontId="20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1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0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8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13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9" fontId="45" fillId="0" borderId="0" xfId="13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2" xfId="236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12" xfId="2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9" fontId="20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25" borderId="12" xfId="236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5" borderId="12" xfId="236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4" fillId="0" borderId="12" xfId="236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4" fillId="0" borderId="12" xfId="2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6" fontId="2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1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1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28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28" borderId="0" xfId="13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13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139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4" fillId="0" borderId="0" xfId="13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0" xfId="13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13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9" borderId="0" xfId="13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9" fillId="0" borderId="0" xfId="13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14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9" fontId="45" fillId="0" borderId="0" xfId="14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3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2" xfId="24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12" xfId="23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6" fontId="20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25" borderId="12" xfId="24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5" borderId="12" xfId="24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6" fontId="20" fillId="0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4" fillId="0" borderId="12" xfId="24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4" fillId="0" borderId="12" xfId="23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0" fillId="28" borderId="0" xfId="14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0" fillId="0" borderId="0" xfId="14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1" fillId="0" borderId="0" xfId="14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1" fillId="0" borderId="0" xfId="14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0" fillId="0" borderId="0" xfId="14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9" borderId="0" xfId="14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14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9" fillId="0" borderId="0" xfId="14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0" xfId="14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2" fillId="0" borderId="0" xfId="13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6" fillId="0" borderId="0" xfId="10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3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10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20" fillId="3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0" fontId="20" fillId="3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0" fontId="20" fillId="31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26" fillId="3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20" fillId="3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3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20" fillId="3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3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20" fillId="31" borderId="0" xfId="10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20" fillId="31" borderId="0" xfId="102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20" fillId="0" borderId="0" xfId="10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20" fillId="0" borderId="0" xfId="102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3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20" fillId="3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0" fontId="20" fillId="3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0" fontId="20" fillId="3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26" fillId="3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20" fillId="3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3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20" fillId="3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3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20" fillId="32" borderId="0" xfId="10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20" fillId="32" borderId="0" xfId="102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8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82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2" fontId="2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5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102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20" fillId="0" borderId="0" xfId="102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9" fontId="20" fillId="0" borderId="0" xfId="102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4" fontId="20" fillId="0" borderId="0" xfId="102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55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20% - Accent1 2" xfId="20"/>
    <cellStyle name="20% - Accent2 2" xfId="21"/>
    <cellStyle name="20% - Accent3 2" xfId="22"/>
    <cellStyle name="20% - Accent4 2" xfId="23"/>
    <cellStyle name="20% - Accent5 2" xfId="24"/>
    <cellStyle name="20% - Accent6 2" xfId="25"/>
    <cellStyle name="40% - Accent1 2" xfId="26"/>
    <cellStyle name="40% - Accent2 2" xfId="27"/>
    <cellStyle name="40% - Accent3 2" xfId="28"/>
    <cellStyle name="40% - Accent4 2" xfId="29"/>
    <cellStyle name="40% - Accent5 2" xfId="30"/>
    <cellStyle name="40% - Accent6 2" xfId="31"/>
    <cellStyle name="60% - Accent1 2" xfId="32"/>
    <cellStyle name="60% - Accent2 2" xfId="33"/>
    <cellStyle name="60% - Accent3 2" xfId="34"/>
    <cellStyle name="60% - Accent4 2" xfId="35"/>
    <cellStyle name="60% - Accent5 2" xfId="36"/>
    <cellStyle name="60% - Accent6 2" xfId="37"/>
    <cellStyle name="Accent1 2" xfId="38"/>
    <cellStyle name="Accent2 2" xfId="39"/>
    <cellStyle name="Accent3 2" xfId="40"/>
    <cellStyle name="Accent4 2" xfId="41"/>
    <cellStyle name="Accent5 2" xfId="42"/>
    <cellStyle name="Accent6 2" xfId="43"/>
    <cellStyle name="Ausgabe 2" xfId="44"/>
    <cellStyle name="Ausgabe 2 2" xfId="45"/>
    <cellStyle name="Ausgabe 2 2 2" xfId="46"/>
    <cellStyle name="Ausgabe 2 2 2 2" xfId="47"/>
    <cellStyle name="Ausgabe 2 3" xfId="48"/>
    <cellStyle name="Ausgabe 2 3 2" xfId="49"/>
    <cellStyle name="Ausgabe 3" xfId="50"/>
    <cellStyle name="Ausgabe 3 2" xfId="51"/>
    <cellStyle name="Ausgabe 3 2 2" xfId="52"/>
    <cellStyle name="Bad 2" xfId="53"/>
    <cellStyle name="Berechnung 2" xfId="54"/>
    <cellStyle name="Berechnung 2 2" xfId="55"/>
    <cellStyle name="Berechnung 2 2 2" xfId="56"/>
    <cellStyle name="Berechnung 2 2 2 2" xfId="57"/>
    <cellStyle name="Berechnung 2 3" xfId="58"/>
    <cellStyle name="Berechnung 2 3 2" xfId="59"/>
    <cellStyle name="Berechnung 3" xfId="60"/>
    <cellStyle name="Berechnung 3 2" xfId="61"/>
    <cellStyle name="Berechnung 3 2 2" xfId="62"/>
    <cellStyle name="Calculation 2" xfId="63"/>
    <cellStyle name="Calculation 2 2" xfId="64"/>
    <cellStyle name="Calculation 2 2 2" xfId="65"/>
    <cellStyle name="Calculation 3" xfId="66"/>
    <cellStyle name="Calculation 3 2" xfId="67"/>
    <cellStyle name="Check Cell 2" xfId="68"/>
    <cellStyle name="Eingabe 2" xfId="69"/>
    <cellStyle name="Eingabe 2 2" xfId="70"/>
    <cellStyle name="Eingabe 2 2 2" xfId="71"/>
    <cellStyle name="Eingabe 2 2 2 2" xfId="72"/>
    <cellStyle name="Eingabe 2 3" xfId="73"/>
    <cellStyle name="Eingabe 2 3 2" xfId="74"/>
    <cellStyle name="Eingabe 3" xfId="75"/>
    <cellStyle name="Eingabe 3 2" xfId="76"/>
    <cellStyle name="Eingabe 3 2 2" xfId="77"/>
    <cellStyle name="Ergebnis 2" xfId="78"/>
    <cellStyle name="Ergebnis 2 2" xfId="79"/>
    <cellStyle name="Ergebnis 2 2 2" xfId="80"/>
    <cellStyle name="Ergebnis 2 2 2 2" xfId="81"/>
    <cellStyle name="Ergebnis 2 3" xfId="82"/>
    <cellStyle name="Ergebnis 2 3 2" xfId="83"/>
    <cellStyle name="Ergebnis 3" xfId="84"/>
    <cellStyle name="Ergebnis 3 2" xfId="85"/>
    <cellStyle name="Ergebnis 3 2 2" xfId="86"/>
    <cellStyle name="Explanatory Text 2" xfId="87"/>
    <cellStyle name="Good 2" xfId="88"/>
    <cellStyle name="Gut 2" xfId="89"/>
    <cellStyle name="Heading 1 2" xfId="90"/>
    <cellStyle name="Heading 2 2" xfId="91"/>
    <cellStyle name="Heading 3 2" xfId="92"/>
    <cellStyle name="Heading 4 2" xfId="93"/>
    <cellStyle name="Input 2" xfId="94"/>
    <cellStyle name="Input 2 2" xfId="95"/>
    <cellStyle name="Input 2 2 2" xfId="96"/>
    <cellStyle name="Input 3" xfId="97"/>
    <cellStyle name="Input 3 2" xfId="98"/>
    <cellStyle name="Linked Cell 2" xfId="99"/>
    <cellStyle name="Neutral 2" xfId="100"/>
    <cellStyle name="Normal 2" xfId="101"/>
    <cellStyle name="Normal 2 2" xfId="102"/>
    <cellStyle name="Normal 2 3" xfId="103"/>
    <cellStyle name="Normal 2 3 2" xfId="104"/>
    <cellStyle name="Normal 2 3 2 2" xfId="105"/>
    <cellStyle name="Normal 2 3 2 2 2" xfId="106"/>
    <cellStyle name="Normal 2 3 2 3" xfId="107"/>
    <cellStyle name="Normal 2 3 3" xfId="108"/>
    <cellStyle name="Normal 2 3 3 2" xfId="109"/>
    <cellStyle name="Normal 2 3 4" xfId="110"/>
    <cellStyle name="Normal 2 4" xfId="111"/>
    <cellStyle name="Normal 2 4 2" xfId="112"/>
    <cellStyle name="Normal 2 4 2 2" xfId="113"/>
    <cellStyle name="Normal 2 4 3" xfId="114"/>
    <cellStyle name="Normal 2 5" xfId="115"/>
    <cellStyle name="Normal 2 5 2" xfId="116"/>
    <cellStyle name="Normal 2 5 2 2" xfId="117"/>
    <cellStyle name="Normal 2 5 3" xfId="118"/>
    <cellStyle name="Normal 2 6" xfId="119"/>
    <cellStyle name="Normal 2 6 2" xfId="120"/>
    <cellStyle name="Normal 2 7" xfId="121"/>
    <cellStyle name="Normal 3" xfId="122"/>
    <cellStyle name="Normal 4" xfId="123"/>
    <cellStyle name="Normal 4 2" xfId="124"/>
    <cellStyle name="Normal 4 2 2" xfId="125"/>
    <cellStyle name="Normal 4 2 2 2" xfId="126"/>
    <cellStyle name="Normal 4 2 3" xfId="127"/>
    <cellStyle name="Normal 4 3" xfId="128"/>
    <cellStyle name="Normal 4 3 2" xfId="129"/>
    <cellStyle name="Normal 4 4" xfId="130"/>
    <cellStyle name="Normal 5" xfId="131"/>
    <cellStyle name="Normal 5 2" xfId="132"/>
    <cellStyle name="Normal 5 2 2" xfId="133"/>
    <cellStyle name="Normal 5 3" xfId="134"/>
    <cellStyle name="Normal 6" xfId="135"/>
    <cellStyle name="Normal 6 2" xfId="136"/>
    <cellStyle name="Normal 6 2 2" xfId="137"/>
    <cellStyle name="Normal 6 3" xfId="138"/>
    <cellStyle name="Normal 7" xfId="139"/>
    <cellStyle name="Normal 7 2" xfId="140"/>
    <cellStyle name="Normal_EtOH-Stripping" xfId="141"/>
    <cellStyle name="Note 2" xfId="142"/>
    <cellStyle name="Note 2 2" xfId="143"/>
    <cellStyle name="Note 2 2 2" xfId="144"/>
    <cellStyle name="Note 3" xfId="145"/>
    <cellStyle name="Note 3 2" xfId="146"/>
    <cellStyle name="Notiz 2" xfId="147"/>
    <cellStyle name="Notiz 2 2" xfId="148"/>
    <cellStyle name="Notiz 2 2 2" xfId="149"/>
    <cellStyle name="Notiz 2 2 2 2" xfId="150"/>
    <cellStyle name="Notiz 2 3" xfId="151"/>
    <cellStyle name="Notiz 2 3 2" xfId="152"/>
    <cellStyle name="Notiz 3" xfId="153"/>
    <cellStyle name="Notiz 3 2" xfId="154"/>
    <cellStyle name="Notiz 3 2 2" xfId="155"/>
    <cellStyle name="Output 2" xfId="156"/>
    <cellStyle name="Output 2 2" xfId="157"/>
    <cellStyle name="Output 2 2 2" xfId="158"/>
    <cellStyle name="Output 3" xfId="159"/>
    <cellStyle name="Output 3 2" xfId="160"/>
    <cellStyle name="Standard 10" xfId="161"/>
    <cellStyle name="Standard 10 2" xfId="162"/>
    <cellStyle name="Standard 10 2 2" xfId="163"/>
    <cellStyle name="Standard 10 2 2 2" xfId="164"/>
    <cellStyle name="Standard 10 2 3" xfId="165"/>
    <cellStyle name="Standard 10 3" xfId="166"/>
    <cellStyle name="Standard 10 3 2" xfId="167"/>
    <cellStyle name="Standard 10 4" xfId="168"/>
    <cellStyle name="Standard 11" xfId="169"/>
    <cellStyle name="Standard 11 2" xfId="170"/>
    <cellStyle name="Standard 11 2 2" xfId="171"/>
    <cellStyle name="Standard 11 3" xfId="172"/>
    <cellStyle name="Standard 12" xfId="173"/>
    <cellStyle name="Standard 12 2" xfId="174"/>
    <cellStyle name="Standard 12 2 2" xfId="175"/>
    <cellStyle name="Standard 12 3" xfId="176"/>
    <cellStyle name="Standard 13" xfId="177"/>
    <cellStyle name="Standard 13 2" xfId="178"/>
    <cellStyle name="Standard 13 2 2" xfId="179"/>
    <cellStyle name="Standard 13 2 2 2" xfId="180"/>
    <cellStyle name="Standard 13 2 3" xfId="181"/>
    <cellStyle name="Standard 13 3" xfId="182"/>
    <cellStyle name="Standard 13 3 2" xfId="183"/>
    <cellStyle name="Standard 13 4" xfId="184"/>
    <cellStyle name="Standard 14" xfId="185"/>
    <cellStyle name="Standard 14 2" xfId="186"/>
    <cellStyle name="Standard 14 2 2" xfId="187"/>
    <cellStyle name="Standard 14 2 2 2" xfId="188"/>
    <cellStyle name="Standard 14 2 3" xfId="189"/>
    <cellStyle name="Standard 14 3" xfId="190"/>
    <cellStyle name="Standard 14 3 2" xfId="191"/>
    <cellStyle name="Standard 14 4" xfId="192"/>
    <cellStyle name="Standard 15" xfId="193"/>
    <cellStyle name="Standard 15 2" xfId="194"/>
    <cellStyle name="Standard 16" xfId="195"/>
    <cellStyle name="Standard 16 2" xfId="196"/>
    <cellStyle name="Standard 16 2 2" xfId="197"/>
    <cellStyle name="Standard 16 3" xfId="198"/>
    <cellStyle name="Standard 17" xfId="199"/>
    <cellStyle name="Standard 17 2" xfId="200"/>
    <cellStyle name="Standard 17 2 2" xfId="201"/>
    <cellStyle name="Standard 17 2 2 2" xfId="202"/>
    <cellStyle name="Standard 17 2 3" xfId="203"/>
    <cellStyle name="Standard 17 3" xfId="204"/>
    <cellStyle name="Standard 17 3 2" xfId="205"/>
    <cellStyle name="Standard 17 4" xfId="206"/>
    <cellStyle name="Standard 18" xfId="207"/>
    <cellStyle name="Standard 18 2" xfId="208"/>
    <cellStyle name="Standard 18 2 2" xfId="209"/>
    <cellStyle name="Standard 18 3" xfId="210"/>
    <cellStyle name="Standard 19" xfId="211"/>
    <cellStyle name="Standard 19 2" xfId="212"/>
    <cellStyle name="Standard 19 2 2" xfId="213"/>
    <cellStyle name="Standard 19 2 2 2" xfId="214"/>
    <cellStyle name="Standard 19 2 3" xfId="215"/>
    <cellStyle name="Standard 19 3" xfId="216"/>
    <cellStyle name="Standard 19 3 2" xfId="217"/>
    <cellStyle name="Standard 19 4" xfId="218"/>
    <cellStyle name="Standard 2" xfId="219"/>
    <cellStyle name="Standard 2 2" xfId="220"/>
    <cellStyle name="Standard 2 3" xfId="221"/>
    <cellStyle name="Standard 20" xfId="222"/>
    <cellStyle name="Standard 20 2" xfId="223"/>
    <cellStyle name="Standard 20 2 2" xfId="224"/>
    <cellStyle name="Standard 20 2 2 2" xfId="225"/>
    <cellStyle name="Standard 20 2 3" xfId="226"/>
    <cellStyle name="Standard 20 3" xfId="227"/>
    <cellStyle name="Standard 20 3 2" xfId="228"/>
    <cellStyle name="Standard 20 4" xfId="229"/>
    <cellStyle name="Standard 20 5" xfId="230"/>
    <cellStyle name="Standard 20 6" xfId="231"/>
    <cellStyle name="Standard 21" xfId="232"/>
    <cellStyle name="Standard 21 2" xfId="233"/>
    <cellStyle name="Standard 21 2 2" xfId="234"/>
    <cellStyle name="Standard 21 3" xfId="235"/>
    <cellStyle name="Standard 22" xfId="236"/>
    <cellStyle name="Standard 22 2" xfId="237"/>
    <cellStyle name="Standard 22 2 2" xfId="238"/>
    <cellStyle name="Standard 22 3" xfId="239"/>
    <cellStyle name="Standard 22 4" xfId="240"/>
    <cellStyle name="Standard 22 5" xfId="241"/>
    <cellStyle name="Standard 3" xfId="242"/>
    <cellStyle name="Standard 3 2" xfId="243"/>
    <cellStyle name="Standard 3 2 2" xfId="244"/>
    <cellStyle name="Standard 3 2 2 2" xfId="245"/>
    <cellStyle name="Standard 3 2 2 2 2" xfId="246"/>
    <cellStyle name="Standard 3 2 2 2 2 2" xfId="247"/>
    <cellStyle name="Standard 3 2 2 2 2 2 2" xfId="248"/>
    <cellStyle name="Standard 3 2 2 2 2 2 2 2" xfId="249"/>
    <cellStyle name="Standard 3 2 2 2 2 2 3" xfId="250"/>
    <cellStyle name="Standard 3 2 2 2 2 3" xfId="251"/>
    <cellStyle name="Standard 3 2 2 2 2 3 2" xfId="252"/>
    <cellStyle name="Standard 3 2 2 2 2 4" xfId="253"/>
    <cellStyle name="Standard 3 2 2 2 3" xfId="254"/>
    <cellStyle name="Standard 3 2 2 2 3 2" xfId="255"/>
    <cellStyle name="Standard 3 2 2 2 3 2 2" xfId="256"/>
    <cellStyle name="Standard 3 2 2 2 3 3" xfId="257"/>
    <cellStyle name="Standard 3 2 2 2 4" xfId="258"/>
    <cellStyle name="Standard 3 2 2 2 4 2" xfId="259"/>
    <cellStyle name="Standard 3 2 2 2 5" xfId="260"/>
    <cellStyle name="Standard 3 2 2 3" xfId="261"/>
    <cellStyle name="Standard 3 2 2 3 2" xfId="262"/>
    <cellStyle name="Standard 3 2 2 3 2 2" xfId="263"/>
    <cellStyle name="Standard 3 2 2 3 2 2 2" xfId="264"/>
    <cellStyle name="Standard 3 2 2 3 2 3" xfId="265"/>
    <cellStyle name="Standard 3 2 2 3 3" xfId="266"/>
    <cellStyle name="Standard 3 2 2 3 3 2" xfId="267"/>
    <cellStyle name="Standard 3 2 2 3 4" xfId="268"/>
    <cellStyle name="Standard 3 2 2 4" xfId="269"/>
    <cellStyle name="Standard 3 2 2 4 2" xfId="270"/>
    <cellStyle name="Standard 3 2 2 4 2 2" xfId="271"/>
    <cellStyle name="Standard 3 2 2 4 3" xfId="272"/>
    <cellStyle name="Standard 3 2 2 5" xfId="273"/>
    <cellStyle name="Standard 3 2 2 5 2" xfId="274"/>
    <cellStyle name="Standard 3 2 2 6" xfId="275"/>
    <cellStyle name="Standard 3 2 3" xfId="276"/>
    <cellStyle name="Standard 3 2 3 2" xfId="277"/>
    <cellStyle name="Standard 3 2 3 2 2" xfId="278"/>
    <cellStyle name="Standard 3 2 3 2 2 2" xfId="279"/>
    <cellStyle name="Standard 3 2 3 2 2 2 2" xfId="280"/>
    <cellStyle name="Standard 3 2 3 2 2 3" xfId="281"/>
    <cellStyle name="Standard 3 2 3 2 3" xfId="282"/>
    <cellStyle name="Standard 3 2 3 2 3 2" xfId="283"/>
    <cellStyle name="Standard 3 2 3 2 4" xfId="284"/>
    <cellStyle name="Standard 3 2 3 3" xfId="285"/>
    <cellStyle name="Standard 3 2 3 3 2" xfId="286"/>
    <cellStyle name="Standard 3 2 3 3 2 2" xfId="287"/>
    <cellStyle name="Standard 3 2 3 3 3" xfId="288"/>
    <cellStyle name="Standard 3 2 3 4" xfId="289"/>
    <cellStyle name="Standard 3 2 3 4 2" xfId="290"/>
    <cellStyle name="Standard 3 2 3 5" xfId="291"/>
    <cellStyle name="Standard 3 2 4" xfId="292"/>
    <cellStyle name="Standard 3 2 4 2" xfId="293"/>
    <cellStyle name="Standard 3 2 4 2 2" xfId="294"/>
    <cellStyle name="Standard 3 2 4 2 2 2" xfId="295"/>
    <cellStyle name="Standard 3 2 4 2 3" xfId="296"/>
    <cellStyle name="Standard 3 2 4 3" xfId="297"/>
    <cellStyle name="Standard 3 2 4 3 2" xfId="298"/>
    <cellStyle name="Standard 3 2 4 4" xfId="299"/>
    <cellStyle name="Standard 3 2 5" xfId="300"/>
    <cellStyle name="Standard 3 2 5 2" xfId="301"/>
    <cellStyle name="Standard 3 2 5 2 2" xfId="302"/>
    <cellStyle name="Standard 3 2 5 3" xfId="303"/>
    <cellStyle name="Standard 3 2 6" xfId="304"/>
    <cellStyle name="Standard 3 2 6 2" xfId="305"/>
    <cellStyle name="Standard 3 2 7" xfId="306"/>
    <cellStyle name="Standard 3 3" xfId="307"/>
    <cellStyle name="Standard 3 3 2" xfId="308"/>
    <cellStyle name="Standard 3 3 2 2" xfId="309"/>
    <cellStyle name="Standard 3 3 2 2 2" xfId="310"/>
    <cellStyle name="Standard 3 3 2 2 2 2" xfId="311"/>
    <cellStyle name="Standard 3 3 2 2 2 2 2" xfId="312"/>
    <cellStyle name="Standard 3 3 2 2 2 3" xfId="313"/>
    <cellStyle name="Standard 3 3 2 2 3" xfId="314"/>
    <cellStyle name="Standard 3 3 2 2 3 2" xfId="315"/>
    <cellStyle name="Standard 3 3 2 2 4" xfId="316"/>
    <cellStyle name="Standard 3 3 2 3" xfId="317"/>
    <cellStyle name="Standard 3 3 2 3 2" xfId="318"/>
    <cellStyle name="Standard 3 3 2 3 2 2" xfId="319"/>
    <cellStyle name="Standard 3 3 2 3 3" xfId="320"/>
    <cellStyle name="Standard 3 3 2 4" xfId="321"/>
    <cellStyle name="Standard 3 3 2 4 2" xfId="322"/>
    <cellStyle name="Standard 3 3 2 5" xfId="323"/>
    <cellStyle name="Standard 3 3 3" xfId="324"/>
    <cellStyle name="Standard 3 3 3 2" xfId="325"/>
    <cellStyle name="Standard 3 3 3 2 2" xfId="326"/>
    <cellStyle name="Standard 3 3 3 2 2 2" xfId="327"/>
    <cellStyle name="Standard 3 3 3 2 3" xfId="328"/>
    <cellStyle name="Standard 3 3 3 3" xfId="329"/>
    <cellStyle name="Standard 3 3 3 3 2" xfId="330"/>
    <cellStyle name="Standard 3 3 3 4" xfId="331"/>
    <cellStyle name="Standard 3 3 4" xfId="332"/>
    <cellStyle name="Standard 3 3 4 2" xfId="333"/>
    <cellStyle name="Standard 3 3 4 2 2" xfId="334"/>
    <cellStyle name="Standard 3 3 4 3" xfId="335"/>
    <cellStyle name="Standard 3 3 5" xfId="336"/>
    <cellStyle name="Standard 3 3 5 2" xfId="337"/>
    <cellStyle name="Standard 3 3 6" xfId="338"/>
    <cellStyle name="Standard 3 4" xfId="339"/>
    <cellStyle name="Standard 3 4 2" xfId="340"/>
    <cellStyle name="Standard 3 4 2 2" xfId="341"/>
    <cellStyle name="Standard 3 4 2 2 2" xfId="342"/>
    <cellStyle name="Standard 3 4 2 2 2 2" xfId="343"/>
    <cellStyle name="Standard 3 4 2 2 3" xfId="344"/>
    <cellStyle name="Standard 3 4 2 3" xfId="345"/>
    <cellStyle name="Standard 3 4 2 3 2" xfId="346"/>
    <cellStyle name="Standard 3 4 2 4" xfId="347"/>
    <cellStyle name="Standard 3 4 3" xfId="348"/>
    <cellStyle name="Standard 3 4 3 2" xfId="349"/>
    <cellStyle name="Standard 3 4 3 2 2" xfId="350"/>
    <cellStyle name="Standard 3 4 3 3" xfId="351"/>
    <cellStyle name="Standard 3 4 4" xfId="352"/>
    <cellStyle name="Standard 3 4 4 2" xfId="353"/>
    <cellStyle name="Standard 3 4 5" xfId="354"/>
    <cellStyle name="Standard 3 5" xfId="355"/>
    <cellStyle name="Standard 3 5 2" xfId="356"/>
    <cellStyle name="Standard 3 5 2 2" xfId="357"/>
    <cellStyle name="Standard 3 5 2 2 2" xfId="358"/>
    <cellStyle name="Standard 3 5 2 3" xfId="359"/>
    <cellStyle name="Standard 3 5 3" xfId="360"/>
    <cellStyle name="Standard 3 5 3 2" xfId="361"/>
    <cellStyle name="Standard 3 5 4" xfId="362"/>
    <cellStyle name="Standard 3 6" xfId="363"/>
    <cellStyle name="Standard 3 6 2" xfId="364"/>
    <cellStyle name="Standard 3 6 2 2" xfId="365"/>
    <cellStyle name="Standard 3 6 3" xfId="366"/>
    <cellStyle name="Standard 3 7" xfId="367"/>
    <cellStyle name="Standard 3 7 2" xfId="368"/>
    <cellStyle name="Standard 3 8" xfId="369"/>
    <cellStyle name="Standard 4" xfId="370"/>
    <cellStyle name="Standard 4 2" xfId="371"/>
    <cellStyle name="Standard 4 2 2" xfId="372"/>
    <cellStyle name="Standard 4 2 2 2" xfId="373"/>
    <cellStyle name="Standard 4 2 2 2 2" xfId="374"/>
    <cellStyle name="Standard 4 2 2 2 2 2" xfId="375"/>
    <cellStyle name="Standard 4 2 2 2 2 2 2" xfId="376"/>
    <cellStyle name="Standard 4 2 2 2 2 3" xfId="377"/>
    <cellStyle name="Standard 4 2 2 2 3" xfId="378"/>
    <cellStyle name="Standard 4 2 2 2 3 2" xfId="379"/>
    <cellStyle name="Standard 4 2 2 2 4" xfId="380"/>
    <cellStyle name="Standard 4 2 2 3" xfId="381"/>
    <cellStyle name="Standard 4 2 2 3 2" xfId="382"/>
    <cellStyle name="Standard 4 2 2 3 2 2" xfId="383"/>
    <cellStyle name="Standard 4 2 2 3 3" xfId="384"/>
    <cellStyle name="Standard 4 2 2 4" xfId="385"/>
    <cellStyle name="Standard 4 2 2 4 2" xfId="386"/>
    <cellStyle name="Standard 4 2 2 5" xfId="387"/>
    <cellStyle name="Standard 4 2 3" xfId="388"/>
    <cellStyle name="Standard 4 2 3 2" xfId="389"/>
    <cellStyle name="Standard 4 2 3 2 2" xfId="390"/>
    <cellStyle name="Standard 4 2 3 2 2 2" xfId="391"/>
    <cellStyle name="Standard 4 2 3 2 3" xfId="392"/>
    <cellStyle name="Standard 4 2 3 3" xfId="393"/>
    <cellStyle name="Standard 4 2 3 3 2" xfId="394"/>
    <cellStyle name="Standard 4 2 3 4" xfId="395"/>
    <cellStyle name="Standard 4 2 4" xfId="396"/>
    <cellStyle name="Standard 4 2 4 2" xfId="397"/>
    <cellStyle name="Standard 4 2 4 2 2" xfId="398"/>
    <cellStyle name="Standard 4 2 4 3" xfId="399"/>
    <cellStyle name="Standard 4 2 5" xfId="400"/>
    <cellStyle name="Standard 4 2 5 2" xfId="401"/>
    <cellStyle name="Standard 4 2 6" xfId="402"/>
    <cellStyle name="Standard 4 3" xfId="403"/>
    <cellStyle name="Standard 4 3 2" xfId="404"/>
    <cellStyle name="Standard 4 3 2 2" xfId="405"/>
    <cellStyle name="Standard 4 3 2 2 2" xfId="406"/>
    <cellStyle name="Standard 4 3 2 2 2 2" xfId="407"/>
    <cellStyle name="Standard 4 3 2 2 3" xfId="408"/>
    <cellStyle name="Standard 4 3 2 3" xfId="409"/>
    <cellStyle name="Standard 4 3 2 3 2" xfId="410"/>
    <cellStyle name="Standard 4 3 2 4" xfId="411"/>
    <cellStyle name="Standard 4 3 3" xfId="412"/>
    <cellStyle name="Standard 4 3 3 2" xfId="413"/>
    <cellStyle name="Standard 4 3 3 2 2" xfId="414"/>
    <cellStyle name="Standard 4 3 3 3" xfId="415"/>
    <cellStyle name="Standard 4 3 4" xfId="416"/>
    <cellStyle name="Standard 4 3 4 2" xfId="417"/>
    <cellStyle name="Standard 4 3 5" xfId="418"/>
    <cellStyle name="Standard 4 4" xfId="419"/>
    <cellStyle name="Standard 4 4 2" xfId="420"/>
    <cellStyle name="Standard 4 4 2 2" xfId="421"/>
    <cellStyle name="Standard 4 4 2 2 2" xfId="422"/>
    <cellStyle name="Standard 4 4 2 3" xfId="423"/>
    <cellStyle name="Standard 4 4 3" xfId="424"/>
    <cellStyle name="Standard 4 4 3 2" xfId="425"/>
    <cellStyle name="Standard 4 4 4" xfId="426"/>
    <cellStyle name="Standard 4 5" xfId="427"/>
    <cellStyle name="Standard 4 5 2" xfId="428"/>
    <cellStyle name="Standard 4 5 2 2" xfId="429"/>
    <cellStyle name="Standard 4 5 3" xfId="430"/>
    <cellStyle name="Standard 4 6" xfId="431"/>
    <cellStyle name="Standard 4 6 2" xfId="432"/>
    <cellStyle name="Standard 4 7" xfId="433"/>
    <cellStyle name="Standard 5" xfId="434"/>
    <cellStyle name="Standard 5 2" xfId="435"/>
    <cellStyle name="Standard 5 2 2" xfId="436"/>
    <cellStyle name="Standard 5 2 2 2" xfId="437"/>
    <cellStyle name="Standard 5 2 2 2 2" xfId="438"/>
    <cellStyle name="Standard 5 2 2 2 2 2" xfId="439"/>
    <cellStyle name="Standard 5 2 2 2 2 2 2" xfId="440"/>
    <cellStyle name="Standard 5 2 2 2 2 3" xfId="441"/>
    <cellStyle name="Standard 5 2 2 2 3" xfId="442"/>
    <cellStyle name="Standard 5 2 2 2 3 2" xfId="443"/>
    <cellStyle name="Standard 5 2 2 2 4" xfId="444"/>
    <cellStyle name="Standard 5 2 2 3" xfId="445"/>
    <cellStyle name="Standard 5 2 2 3 2" xfId="446"/>
    <cellStyle name="Standard 5 2 2 3 2 2" xfId="447"/>
    <cellStyle name="Standard 5 2 2 3 3" xfId="448"/>
    <cellStyle name="Standard 5 2 2 4" xfId="449"/>
    <cellStyle name="Standard 5 2 2 4 2" xfId="450"/>
    <cellStyle name="Standard 5 2 2 5" xfId="451"/>
    <cellStyle name="Standard 5 2 3" xfId="452"/>
    <cellStyle name="Standard 5 2 3 2" xfId="453"/>
    <cellStyle name="Standard 5 2 3 2 2" xfId="454"/>
    <cellStyle name="Standard 5 2 3 2 2 2" xfId="455"/>
    <cellStyle name="Standard 5 2 3 2 3" xfId="456"/>
    <cellStyle name="Standard 5 2 3 3" xfId="457"/>
    <cellStyle name="Standard 5 2 3 3 2" xfId="458"/>
    <cellStyle name="Standard 5 2 3 4" xfId="459"/>
    <cellStyle name="Standard 5 2 4" xfId="460"/>
    <cellStyle name="Standard 5 2 4 2" xfId="461"/>
    <cellStyle name="Standard 5 2 4 2 2" xfId="462"/>
    <cellStyle name="Standard 5 2 4 3" xfId="463"/>
    <cellStyle name="Standard 5 2 5" xfId="464"/>
    <cellStyle name="Standard 5 2 5 2" xfId="465"/>
    <cellStyle name="Standard 5 2 6" xfId="466"/>
    <cellStyle name="Standard 5 3" xfId="467"/>
    <cellStyle name="Standard 5 3 2" xfId="468"/>
    <cellStyle name="Standard 5 3 2 2" xfId="469"/>
    <cellStyle name="Standard 5 3 2 2 2" xfId="470"/>
    <cellStyle name="Standard 5 3 2 2 2 2" xfId="471"/>
    <cellStyle name="Standard 5 3 2 2 3" xfId="472"/>
    <cellStyle name="Standard 5 3 2 3" xfId="473"/>
    <cellStyle name="Standard 5 3 2 3 2" xfId="474"/>
    <cellStyle name="Standard 5 3 2 4" xfId="475"/>
    <cellStyle name="Standard 5 3 3" xfId="476"/>
    <cellStyle name="Standard 5 3 3 2" xfId="477"/>
    <cellStyle name="Standard 5 3 3 2 2" xfId="478"/>
    <cellStyle name="Standard 5 3 3 3" xfId="479"/>
    <cellStyle name="Standard 5 3 4" xfId="480"/>
    <cellStyle name="Standard 5 3 4 2" xfId="481"/>
    <cellStyle name="Standard 5 3 5" xfId="482"/>
    <cellStyle name="Standard 5 4" xfId="483"/>
    <cellStyle name="Standard 5 4 2" xfId="484"/>
    <cellStyle name="Standard 5 4 2 2" xfId="485"/>
    <cellStyle name="Standard 5 4 2 2 2" xfId="486"/>
    <cellStyle name="Standard 5 4 2 3" xfId="487"/>
    <cellStyle name="Standard 5 4 3" xfId="488"/>
    <cellStyle name="Standard 5 4 3 2" xfId="489"/>
    <cellStyle name="Standard 5 4 4" xfId="490"/>
    <cellStyle name="Standard 5 5" xfId="491"/>
    <cellStyle name="Standard 5 5 2" xfId="492"/>
    <cellStyle name="Standard 5 5 2 2" xfId="493"/>
    <cellStyle name="Standard 5 5 3" xfId="494"/>
    <cellStyle name="Standard 5 6" xfId="495"/>
    <cellStyle name="Standard 5 6 2" xfId="496"/>
    <cellStyle name="Standard 5 7" xfId="497"/>
    <cellStyle name="Standard 6" xfId="498"/>
    <cellStyle name="Standard 6 2" xfId="499"/>
    <cellStyle name="Standard 6 2 2" xfId="500"/>
    <cellStyle name="Standard 6 2 2 2" xfId="501"/>
    <cellStyle name="Standard 6 2 3" xfId="502"/>
    <cellStyle name="Standard 6 3" xfId="503"/>
    <cellStyle name="Standard 6 3 2" xfId="504"/>
    <cellStyle name="Standard 6 4" xfId="505"/>
    <cellStyle name="Standard 7" xfId="506"/>
    <cellStyle name="Standard 7 2" xfId="507"/>
    <cellStyle name="Standard 7 2 2" xfId="508"/>
    <cellStyle name="Standard 7 2 2 2" xfId="509"/>
    <cellStyle name="Standard 7 2 2 2 2" xfId="510"/>
    <cellStyle name="Standard 7 2 2 3" xfId="511"/>
    <cellStyle name="Standard 7 2 3" xfId="512"/>
    <cellStyle name="Standard 7 2 3 2" xfId="513"/>
    <cellStyle name="Standard 7 2 4" xfId="514"/>
    <cellStyle name="Standard 7 3" xfId="515"/>
    <cellStyle name="Standard 7 3 2" xfId="516"/>
    <cellStyle name="Standard 7 3 2 2" xfId="517"/>
    <cellStyle name="Standard 7 3 3" xfId="518"/>
    <cellStyle name="Standard 7 4" xfId="519"/>
    <cellStyle name="Standard 7 4 2" xfId="520"/>
    <cellStyle name="Standard 7 5" xfId="521"/>
    <cellStyle name="Standard 8" xfId="522"/>
    <cellStyle name="Standard 8 2" xfId="523"/>
    <cellStyle name="Standard 8 2 2" xfId="524"/>
    <cellStyle name="Standard 8 2 2 2" xfId="525"/>
    <cellStyle name="Standard 8 2 2 2 2" xfId="526"/>
    <cellStyle name="Standard 8 2 2 3" xfId="527"/>
    <cellStyle name="Standard 8 2 3" xfId="528"/>
    <cellStyle name="Standard 8 2 3 2" xfId="529"/>
    <cellStyle name="Standard 8 2 4" xfId="530"/>
    <cellStyle name="Standard 8 3" xfId="531"/>
    <cellStyle name="Standard 8 3 2" xfId="532"/>
    <cellStyle name="Standard 8 3 2 2" xfId="533"/>
    <cellStyle name="Standard 8 3 3" xfId="534"/>
    <cellStyle name="Standard 8 4" xfId="535"/>
    <cellStyle name="Standard 8 4 2" xfId="536"/>
    <cellStyle name="Standard 8 4 2 2" xfId="537"/>
    <cellStyle name="Standard 8 4 3" xfId="538"/>
    <cellStyle name="Standard 8 5" xfId="539"/>
    <cellStyle name="Standard 8 5 2" xfId="540"/>
    <cellStyle name="Standard 8 5 2 2" xfId="541"/>
    <cellStyle name="Standard 8 5 3" xfId="542"/>
    <cellStyle name="Standard 8 6" xfId="543"/>
    <cellStyle name="Standard 8 6 2" xfId="544"/>
    <cellStyle name="Standard 8 7" xfId="545"/>
    <cellStyle name="Standard 9" xfId="546"/>
    <cellStyle name="Standard 9 2" xfId="547"/>
    <cellStyle name="Standard 9 2 2" xfId="548"/>
    <cellStyle name="Standard 9 2 2 2" xfId="549"/>
    <cellStyle name="Standard 9 2 2 2 2" xfId="550"/>
    <cellStyle name="Standard 9 2 2 3" xfId="551"/>
    <cellStyle name="Standard 9 2 3" xfId="552"/>
    <cellStyle name="Standard 9 2 3 2" xfId="553"/>
    <cellStyle name="Standard 9 2 4" xfId="554"/>
    <cellStyle name="Standard 9 3" xfId="555"/>
    <cellStyle name="Standard 9 3 2" xfId="556"/>
    <cellStyle name="Standard 9 3 2 2" xfId="557"/>
    <cellStyle name="Standard 9 3 3" xfId="558"/>
    <cellStyle name="Standard 9 4" xfId="559"/>
    <cellStyle name="Standard 9 4 2" xfId="560"/>
    <cellStyle name="Standard 9 5" xfId="561"/>
    <cellStyle name="Tecan.At.Excel.Error" xfId="562"/>
    <cellStyle name="Title 2" xfId="563"/>
    <cellStyle name="Total 2" xfId="564"/>
    <cellStyle name="Total 2 2" xfId="565"/>
    <cellStyle name="Total 2 2 2" xfId="566"/>
    <cellStyle name="Total 3" xfId="567"/>
    <cellStyle name="Total 3 2" xfId="568"/>
    <cellStyle name="Warning Text 2" xfId="569"/>
  </cellStyles>
  <dxfs count="12">
    <dxf>
      <fill>
        <patternFill patternType="solid">
          <fgColor rgb="00FFFFFF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66"/>
      <rgbColor rgb="FFF79646"/>
      <rgbColor rgb="FFCCC1DA"/>
      <rgbColor rgb="FF800000"/>
      <rgbColor rgb="FF008000"/>
      <rgbColor rgb="FF000080"/>
      <rgbColor rgb="FF878787"/>
      <rgbColor rgb="FF800080"/>
      <rgbColor rgb="FF0070C0"/>
      <rgbColor rgb="FFC0C0C0"/>
      <rgbColor rgb="FF808080"/>
      <rgbColor rgb="FFBFBFBF"/>
      <rgbColor rgb="FFC0504D"/>
      <rgbColor rgb="FFFFFFCC"/>
      <rgbColor rgb="FFCCFFFF"/>
      <rgbColor rgb="FF660066"/>
      <rgbColor rgb="FFFF8080"/>
      <rgbColor rgb="FF0066CC"/>
      <rgbColor rgb="FFCCCCFF"/>
      <rgbColor rgb="FF000080"/>
      <rgbColor rgb="FFD9D9D9"/>
      <rgbColor rgb="FFD7E4BD"/>
      <rgbColor rgb="FFDCE6F2"/>
      <rgbColor rgb="FF800080"/>
      <rgbColor rgb="FF800000"/>
      <rgbColor rgb="FFC4BD97"/>
      <rgbColor rgb="FF0000FF"/>
      <rgbColor rgb="FFB7DEE8"/>
      <rgbColor rgb="FFC6EFCE"/>
      <rgbColor rgb="FFCCFFCC"/>
      <rgbColor rgb="FFFFFF99"/>
      <rgbColor rgb="FF99CCFF"/>
      <rgbColor rgb="FFFF99CC"/>
      <rgbColor rgb="FFCC99FF"/>
      <rgbColor rgb="FFFFCC99"/>
      <rgbColor rgb="FF4F81BD"/>
      <rgbColor rgb="FF33CCCC"/>
      <rgbColor rgb="FF9BBB59"/>
      <rgbColor rgb="FFFFCC00"/>
      <rgbColor rgb="FFFF9900"/>
      <rgbColor rgb="FFFF6600"/>
      <rgbColor rgb="FF8064A2"/>
      <rgbColor rgb="FF969696"/>
      <rgbColor rgb="FF003366"/>
      <rgbColor rgb="FF339966"/>
      <rgbColor rgb="FF006100"/>
      <rgbColor rgb="FFF2DCDB"/>
      <rgbColor rgb="FF993300"/>
      <rgbColor rgb="FF595959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externalLink" Target="externalLinks/externalLink1.xml"/><Relationship Id="rId16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en-US" sz="1800" spc="-1" strike="noStrike">
                <a:solidFill>
                  <a:srgbClr val="000000"/>
                </a:solidFill>
                <a:latin typeface="Calibri"/>
              </a:defRPr>
            </a:pPr>
            <a:r>
              <a:rPr b="1" lang="en-US" sz="1800" spc="-1" strike="noStrike">
                <a:solidFill>
                  <a:srgbClr val="000000"/>
                </a:solidFill>
                <a:latin typeface="Calibri"/>
              </a:rPr>
              <a:t>Signal GFP probe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"signal GFP probe"</c:f>
              <c:strCache>
                <c:ptCount val="1"/>
                <c:pt idx="0">
                  <c:v>signal GFP probe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diamond"/>
            <c:size val="2"/>
            <c:spPr>
              <a:solidFill>
                <a:srgbClr val="99ccff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Online_RAW!$E$2:$E$1383</c:f>
              <c:numCache>
                <c:formatCode>General</c:formatCode>
                <c:ptCount val="1382"/>
                <c:pt idx="0">
                  <c:v>584.854545454545</c:v>
                </c:pt>
                <c:pt idx="1">
                  <c:v>1344.7619047619</c:v>
                </c:pt>
                <c:pt idx="2">
                  <c:v>1393.20909090909</c:v>
                </c:pt>
                <c:pt idx="3">
                  <c:v>1398.71428571429</c:v>
                </c:pt>
                <c:pt idx="4">
                  <c:v>1399.9</c:v>
                </c:pt>
                <c:pt idx="5">
                  <c:v>1400.07272727273</c:v>
                </c:pt>
                <c:pt idx="6">
                  <c:v>1400.3</c:v>
                </c:pt>
                <c:pt idx="7">
                  <c:v>1400.055</c:v>
                </c:pt>
                <c:pt idx="8">
                  <c:v>1400</c:v>
                </c:pt>
                <c:pt idx="9">
                  <c:v>1400.10454545455</c:v>
                </c:pt>
                <c:pt idx="10">
                  <c:v>1400.04736842105</c:v>
                </c:pt>
                <c:pt idx="11">
                  <c:v>1400.26818181818</c:v>
                </c:pt>
                <c:pt idx="12">
                  <c:v>1400.07727272727</c:v>
                </c:pt>
                <c:pt idx="13">
                  <c:v>1400.185</c:v>
                </c:pt>
                <c:pt idx="14">
                  <c:v>1399.78636363636</c:v>
                </c:pt>
                <c:pt idx="15">
                  <c:v>1400.07142857143</c:v>
                </c:pt>
                <c:pt idx="16">
                  <c:v>1400.11</c:v>
                </c:pt>
                <c:pt idx="17">
                  <c:v>1399.93636363636</c:v>
                </c:pt>
                <c:pt idx="18">
                  <c:v>1400.09523809524</c:v>
                </c:pt>
                <c:pt idx="19">
                  <c:v>1400.055</c:v>
                </c:pt>
                <c:pt idx="20">
                  <c:v>1400.23684210526</c:v>
                </c:pt>
                <c:pt idx="21">
                  <c:v>1399.72608695652</c:v>
                </c:pt>
                <c:pt idx="22">
                  <c:v>1399.945</c:v>
                </c:pt>
                <c:pt idx="23">
                  <c:v>1400.15238095238</c:v>
                </c:pt>
                <c:pt idx="24">
                  <c:v>1399.85714285714</c:v>
                </c:pt>
                <c:pt idx="25">
                  <c:v>1400.255</c:v>
                </c:pt>
                <c:pt idx="26">
                  <c:v>1400.18095238095</c:v>
                </c:pt>
                <c:pt idx="27">
                  <c:v>1400.00869565217</c:v>
                </c:pt>
                <c:pt idx="28">
                  <c:v>1400.03684210526</c:v>
                </c:pt>
                <c:pt idx="29">
                  <c:v>1400.18</c:v>
                </c:pt>
                <c:pt idx="30">
                  <c:v>1399.9380952381</c:v>
                </c:pt>
                <c:pt idx="31">
                  <c:v>1399.84761904762</c:v>
                </c:pt>
                <c:pt idx="32">
                  <c:v>1399.92727272727</c:v>
                </c:pt>
                <c:pt idx="33">
                  <c:v>1400.03636363636</c:v>
                </c:pt>
                <c:pt idx="34">
                  <c:v>1399.86086956522</c:v>
                </c:pt>
                <c:pt idx="35">
                  <c:v>1400.22380952381</c:v>
                </c:pt>
                <c:pt idx="36">
                  <c:v>1399.99</c:v>
                </c:pt>
                <c:pt idx="37">
                  <c:v>1400.1380952381</c:v>
                </c:pt>
                <c:pt idx="38">
                  <c:v>1400.13</c:v>
                </c:pt>
                <c:pt idx="39">
                  <c:v>1399.74761904762</c:v>
                </c:pt>
                <c:pt idx="40">
                  <c:v>1400.02272727273</c:v>
                </c:pt>
                <c:pt idx="41">
                  <c:v>1399.94761904762</c:v>
                </c:pt>
                <c:pt idx="42">
                  <c:v>1399.83157894737</c:v>
                </c:pt>
                <c:pt idx="43">
                  <c:v>1400.10555555556</c:v>
                </c:pt>
                <c:pt idx="44">
                  <c:v>1399.9</c:v>
                </c:pt>
                <c:pt idx="45">
                  <c:v>1399.615</c:v>
                </c:pt>
                <c:pt idx="46">
                  <c:v>1400.40476190476</c:v>
                </c:pt>
                <c:pt idx="47">
                  <c:v>1400.08571428571</c:v>
                </c:pt>
                <c:pt idx="48">
                  <c:v>1400.15454545455</c:v>
                </c:pt>
                <c:pt idx="49">
                  <c:v>1399.92608695652</c:v>
                </c:pt>
                <c:pt idx="50">
                  <c:v>1399.99523809524</c:v>
                </c:pt>
                <c:pt idx="51">
                  <c:v>1399.90952380952</c:v>
                </c:pt>
                <c:pt idx="52">
                  <c:v>1400.37727272727</c:v>
                </c:pt>
                <c:pt idx="53">
                  <c:v>1400.17142857143</c:v>
                </c:pt>
                <c:pt idx="54">
                  <c:v>1400.12272727273</c:v>
                </c:pt>
                <c:pt idx="55">
                  <c:v>1399.95909090909</c:v>
                </c:pt>
                <c:pt idx="56">
                  <c:v>1399.965</c:v>
                </c:pt>
                <c:pt idx="57">
                  <c:v>1400.09545454545</c:v>
                </c:pt>
                <c:pt idx="58">
                  <c:v>1400.05</c:v>
                </c:pt>
                <c:pt idx="59">
                  <c:v>1399.82727272727</c:v>
                </c:pt>
                <c:pt idx="60">
                  <c:v>1399.85</c:v>
                </c:pt>
                <c:pt idx="61">
                  <c:v>1399.945</c:v>
                </c:pt>
                <c:pt idx="62">
                  <c:v>1399.92727272727</c:v>
                </c:pt>
                <c:pt idx="63">
                  <c:v>1399.90476190476</c:v>
                </c:pt>
                <c:pt idx="64">
                  <c:v>1399.91363636364</c:v>
                </c:pt>
                <c:pt idx="65">
                  <c:v>1399.85</c:v>
                </c:pt>
                <c:pt idx="66">
                  <c:v>1400.25238095238</c:v>
                </c:pt>
                <c:pt idx="67">
                  <c:v>1399.59523809524</c:v>
                </c:pt>
                <c:pt idx="68">
                  <c:v>1399.69545454545</c:v>
                </c:pt>
                <c:pt idx="69">
                  <c:v>1400.01</c:v>
                </c:pt>
                <c:pt idx="70">
                  <c:v>1400.1</c:v>
                </c:pt>
                <c:pt idx="71">
                  <c:v>1399.92380952381</c:v>
                </c:pt>
                <c:pt idx="72">
                  <c:v>1400.28181818182</c:v>
                </c:pt>
                <c:pt idx="73">
                  <c:v>1399.90666666667</c:v>
                </c:pt>
                <c:pt idx="74">
                  <c:v>1400.28</c:v>
                </c:pt>
                <c:pt idx="75">
                  <c:v>1400.03</c:v>
                </c:pt>
                <c:pt idx="76">
                  <c:v>1399.975</c:v>
                </c:pt>
                <c:pt idx="77">
                  <c:v>1400.05</c:v>
                </c:pt>
                <c:pt idx="78">
                  <c:v>1400.17727272727</c:v>
                </c:pt>
                <c:pt idx="79">
                  <c:v>1399.895</c:v>
                </c:pt>
                <c:pt idx="80">
                  <c:v>1400.31363636364</c:v>
                </c:pt>
                <c:pt idx="81">
                  <c:v>1399.83333333333</c:v>
                </c:pt>
                <c:pt idx="82">
                  <c:v>1400.08571428571</c:v>
                </c:pt>
                <c:pt idx="83">
                  <c:v>1399.8</c:v>
                </c:pt>
                <c:pt idx="84">
                  <c:v>1399.955</c:v>
                </c:pt>
                <c:pt idx="85">
                  <c:v>1400</c:v>
                </c:pt>
                <c:pt idx="86">
                  <c:v>1400.05454545455</c:v>
                </c:pt>
                <c:pt idx="87">
                  <c:v>1400.14545454545</c:v>
                </c:pt>
                <c:pt idx="88">
                  <c:v>1400.16818181818</c:v>
                </c:pt>
                <c:pt idx="89">
                  <c:v>1400.23043478261</c:v>
                </c:pt>
                <c:pt idx="90">
                  <c:v>1399.84761904762</c:v>
                </c:pt>
                <c:pt idx="91">
                  <c:v>1399.70476190476</c:v>
                </c:pt>
                <c:pt idx="92">
                  <c:v>1400.31428571429</c:v>
                </c:pt>
                <c:pt idx="93">
                  <c:v>1399.98571428571</c:v>
                </c:pt>
                <c:pt idx="94">
                  <c:v>1400.10909090909</c:v>
                </c:pt>
                <c:pt idx="95">
                  <c:v>1399.84761904762</c:v>
                </c:pt>
                <c:pt idx="96">
                  <c:v>1400.1</c:v>
                </c:pt>
                <c:pt idx="97">
                  <c:v>1399.67272727273</c:v>
                </c:pt>
                <c:pt idx="98">
                  <c:v>1399.875</c:v>
                </c:pt>
                <c:pt idx="99">
                  <c:v>1399.72380952381</c:v>
                </c:pt>
                <c:pt idx="100">
                  <c:v>1399.96666666667</c:v>
                </c:pt>
                <c:pt idx="101">
                  <c:v>1399.75</c:v>
                </c:pt>
                <c:pt idx="102">
                  <c:v>1400.02727272727</c:v>
                </c:pt>
                <c:pt idx="103">
                  <c:v>1399.88260869565</c:v>
                </c:pt>
                <c:pt idx="104">
                  <c:v>1399.93333333333</c:v>
                </c:pt>
                <c:pt idx="105">
                  <c:v>1399.95</c:v>
                </c:pt>
                <c:pt idx="106">
                  <c:v>1400.10909090909</c:v>
                </c:pt>
                <c:pt idx="107">
                  <c:v>1400.13</c:v>
                </c:pt>
                <c:pt idx="108">
                  <c:v>1399.77894736842</c:v>
                </c:pt>
                <c:pt idx="109">
                  <c:v>1399.84545454545</c:v>
                </c:pt>
                <c:pt idx="110">
                  <c:v>1399.94761904762</c:v>
                </c:pt>
                <c:pt idx="111">
                  <c:v>1399.93333333333</c:v>
                </c:pt>
                <c:pt idx="112">
                  <c:v>1399.98095238095</c:v>
                </c:pt>
                <c:pt idx="113">
                  <c:v>1399.78095238095</c:v>
                </c:pt>
                <c:pt idx="114">
                  <c:v>1399.7619047619</c:v>
                </c:pt>
                <c:pt idx="115">
                  <c:v>1400.04</c:v>
                </c:pt>
                <c:pt idx="116">
                  <c:v>1399.94736842105</c:v>
                </c:pt>
                <c:pt idx="117">
                  <c:v>1399.95909090909</c:v>
                </c:pt>
                <c:pt idx="118">
                  <c:v>1400.02857142857</c:v>
                </c:pt>
                <c:pt idx="119">
                  <c:v>1399.90952380952</c:v>
                </c:pt>
                <c:pt idx="120">
                  <c:v>1400.04285714286</c:v>
                </c:pt>
                <c:pt idx="121">
                  <c:v>1399.98421052632</c:v>
                </c:pt>
                <c:pt idx="122">
                  <c:v>1399.88947368421</c:v>
                </c:pt>
                <c:pt idx="123">
                  <c:v>1400.06666666667</c:v>
                </c:pt>
                <c:pt idx="124">
                  <c:v>1399.93888888889</c:v>
                </c:pt>
                <c:pt idx="125">
                  <c:v>1400.11</c:v>
                </c:pt>
                <c:pt idx="126">
                  <c:v>1399.94545454545</c:v>
                </c:pt>
                <c:pt idx="127">
                  <c:v>1399.9619047619</c:v>
                </c:pt>
                <c:pt idx="128">
                  <c:v>1399.865</c:v>
                </c:pt>
                <c:pt idx="129">
                  <c:v>1400.14285714286</c:v>
                </c:pt>
                <c:pt idx="130">
                  <c:v>1399.74</c:v>
                </c:pt>
                <c:pt idx="131">
                  <c:v>1399.93</c:v>
                </c:pt>
                <c:pt idx="132">
                  <c:v>1400.035</c:v>
                </c:pt>
                <c:pt idx="133">
                  <c:v>1399.80476190476</c:v>
                </c:pt>
                <c:pt idx="134">
                  <c:v>1400.15238095238</c:v>
                </c:pt>
                <c:pt idx="135">
                  <c:v>1400</c:v>
                </c:pt>
                <c:pt idx="136">
                  <c:v>1400.21363636364</c:v>
                </c:pt>
                <c:pt idx="137">
                  <c:v>1400.28571428571</c:v>
                </c:pt>
                <c:pt idx="138">
                  <c:v>1399.83157894737</c:v>
                </c:pt>
                <c:pt idx="139">
                  <c:v>1399.81</c:v>
                </c:pt>
                <c:pt idx="140">
                  <c:v>1399.9</c:v>
                </c:pt>
                <c:pt idx="141">
                  <c:v>1399.7</c:v>
                </c:pt>
                <c:pt idx="142">
                  <c:v>1400.04736842105</c:v>
                </c:pt>
                <c:pt idx="143">
                  <c:v>1399.95</c:v>
                </c:pt>
                <c:pt idx="144">
                  <c:v>1399.90476190476</c:v>
                </c:pt>
                <c:pt idx="145">
                  <c:v>1399.93333333333</c:v>
                </c:pt>
                <c:pt idx="146">
                  <c:v>1400.1</c:v>
                </c:pt>
                <c:pt idx="147">
                  <c:v>1399.93333333333</c:v>
                </c:pt>
                <c:pt idx="148">
                  <c:v>1399.88095238095</c:v>
                </c:pt>
                <c:pt idx="149">
                  <c:v>1400.11904761905</c:v>
                </c:pt>
                <c:pt idx="150">
                  <c:v>1400.09523809524</c:v>
                </c:pt>
                <c:pt idx="151">
                  <c:v>1399.86</c:v>
                </c:pt>
                <c:pt idx="152">
                  <c:v>1399.97272727273</c:v>
                </c:pt>
                <c:pt idx="153">
                  <c:v>1399.6380952381</c:v>
                </c:pt>
                <c:pt idx="154">
                  <c:v>1400.04090909091</c:v>
                </c:pt>
                <c:pt idx="155">
                  <c:v>1399.99523809524</c:v>
                </c:pt>
                <c:pt idx="156">
                  <c:v>1400.09523809524</c:v>
                </c:pt>
                <c:pt idx="157">
                  <c:v>1399.86666666667</c:v>
                </c:pt>
                <c:pt idx="158">
                  <c:v>1399.92380952381</c:v>
                </c:pt>
                <c:pt idx="159">
                  <c:v>1399.95454545455</c:v>
                </c:pt>
                <c:pt idx="160">
                  <c:v>1400.21818181818</c:v>
                </c:pt>
                <c:pt idx="161">
                  <c:v>1400.1</c:v>
                </c:pt>
                <c:pt idx="162">
                  <c:v>1400.04736842105</c:v>
                </c:pt>
                <c:pt idx="163">
                  <c:v>1400.30555555556</c:v>
                </c:pt>
                <c:pt idx="164">
                  <c:v>1400.10952380952</c:v>
                </c:pt>
                <c:pt idx="165">
                  <c:v>1399.99047619048</c:v>
                </c:pt>
                <c:pt idx="166">
                  <c:v>1399.88181818182</c:v>
                </c:pt>
                <c:pt idx="167">
                  <c:v>1399.905</c:v>
                </c:pt>
                <c:pt idx="168">
                  <c:v>1400.10909090909</c:v>
                </c:pt>
                <c:pt idx="169">
                  <c:v>1400.305</c:v>
                </c:pt>
                <c:pt idx="170">
                  <c:v>1400.10476190476</c:v>
                </c:pt>
                <c:pt idx="171">
                  <c:v>1399.96666666667</c:v>
                </c:pt>
                <c:pt idx="172">
                  <c:v>1400.13043478261</c:v>
                </c:pt>
                <c:pt idx="173">
                  <c:v>1400.1</c:v>
                </c:pt>
                <c:pt idx="174">
                  <c:v>1400</c:v>
                </c:pt>
                <c:pt idx="175">
                  <c:v>1400.09523809524</c:v>
                </c:pt>
                <c:pt idx="176">
                  <c:v>1399.84210526316</c:v>
                </c:pt>
                <c:pt idx="177">
                  <c:v>1399.72</c:v>
                </c:pt>
                <c:pt idx="178">
                  <c:v>1399.70952380952</c:v>
                </c:pt>
                <c:pt idx="179">
                  <c:v>1399.87272727273</c:v>
                </c:pt>
                <c:pt idx="180">
                  <c:v>1399.80909090909</c:v>
                </c:pt>
                <c:pt idx="181">
                  <c:v>1399.88235294118</c:v>
                </c:pt>
                <c:pt idx="182">
                  <c:v>1400.07894736842</c:v>
                </c:pt>
                <c:pt idx="183">
                  <c:v>1399.87619047619</c:v>
                </c:pt>
                <c:pt idx="184">
                  <c:v>1400.3</c:v>
                </c:pt>
                <c:pt idx="185">
                  <c:v>1399.865</c:v>
                </c:pt>
                <c:pt idx="186">
                  <c:v>1399.89523809524</c:v>
                </c:pt>
                <c:pt idx="187">
                  <c:v>1400.14347826087</c:v>
                </c:pt>
                <c:pt idx="188">
                  <c:v>1399.87</c:v>
                </c:pt>
                <c:pt idx="189">
                  <c:v>1399.745</c:v>
                </c:pt>
                <c:pt idx="190">
                  <c:v>1400.30952380952</c:v>
                </c:pt>
                <c:pt idx="191">
                  <c:v>1399.90909090909</c:v>
                </c:pt>
                <c:pt idx="192">
                  <c:v>1400.17058823529</c:v>
                </c:pt>
                <c:pt idx="193">
                  <c:v>1400.00952380952</c:v>
                </c:pt>
                <c:pt idx="194">
                  <c:v>1399.90555555556</c:v>
                </c:pt>
                <c:pt idx="195">
                  <c:v>1399.98636363636</c:v>
                </c:pt>
                <c:pt idx="196">
                  <c:v>1399.69523809524</c:v>
                </c:pt>
                <c:pt idx="197">
                  <c:v>1399.79545454545</c:v>
                </c:pt>
                <c:pt idx="198">
                  <c:v>1400.07619047619</c:v>
                </c:pt>
                <c:pt idx="199">
                  <c:v>1400.38095238095</c:v>
                </c:pt>
                <c:pt idx="200">
                  <c:v>1399.63333333333</c:v>
                </c:pt>
                <c:pt idx="201">
                  <c:v>1400.12857142857</c:v>
                </c:pt>
                <c:pt idx="202">
                  <c:v>1399.9380952381</c:v>
                </c:pt>
                <c:pt idx="203">
                  <c:v>1399.98888888889</c:v>
                </c:pt>
                <c:pt idx="204">
                  <c:v>1400.22727272727</c:v>
                </c:pt>
                <c:pt idx="205">
                  <c:v>1399.96842105263</c:v>
                </c:pt>
                <c:pt idx="206">
                  <c:v>1400.19545454545</c:v>
                </c:pt>
                <c:pt idx="207">
                  <c:v>1400.00454545455</c:v>
                </c:pt>
                <c:pt idx="208">
                  <c:v>1399.81428571429</c:v>
                </c:pt>
                <c:pt idx="209">
                  <c:v>1400.05</c:v>
                </c:pt>
                <c:pt idx="210">
                  <c:v>1399.90952380952</c:v>
                </c:pt>
                <c:pt idx="211">
                  <c:v>1400.19545454545</c:v>
                </c:pt>
                <c:pt idx="212">
                  <c:v>1399.935</c:v>
                </c:pt>
                <c:pt idx="213">
                  <c:v>1399.58571428571</c:v>
                </c:pt>
                <c:pt idx="214">
                  <c:v>1400.03333333333</c:v>
                </c:pt>
                <c:pt idx="215">
                  <c:v>1400.145</c:v>
                </c:pt>
                <c:pt idx="216">
                  <c:v>1400.025</c:v>
                </c:pt>
                <c:pt idx="217">
                  <c:v>1399.605</c:v>
                </c:pt>
                <c:pt idx="218">
                  <c:v>1399.86</c:v>
                </c:pt>
                <c:pt idx="219">
                  <c:v>1400.41428571429</c:v>
                </c:pt>
                <c:pt idx="220">
                  <c:v>1399.8</c:v>
                </c:pt>
                <c:pt idx="221">
                  <c:v>1399.9380952381</c:v>
                </c:pt>
                <c:pt idx="222">
                  <c:v>1400.15714285714</c:v>
                </c:pt>
                <c:pt idx="223">
                  <c:v>1399.74545454545</c:v>
                </c:pt>
                <c:pt idx="224">
                  <c:v>1399.89523809524</c:v>
                </c:pt>
                <c:pt idx="225">
                  <c:v>1399.84285714286</c:v>
                </c:pt>
                <c:pt idx="226">
                  <c:v>1400.0380952381</c:v>
                </c:pt>
                <c:pt idx="227">
                  <c:v>1399.90476190476</c:v>
                </c:pt>
                <c:pt idx="228">
                  <c:v>1399.76</c:v>
                </c:pt>
                <c:pt idx="229">
                  <c:v>1400.07</c:v>
                </c:pt>
                <c:pt idx="230">
                  <c:v>1400.04210526316</c:v>
                </c:pt>
                <c:pt idx="231">
                  <c:v>1399.82727272727</c:v>
                </c:pt>
                <c:pt idx="232">
                  <c:v>1399.87</c:v>
                </c:pt>
                <c:pt idx="233">
                  <c:v>1400.09545454545</c:v>
                </c:pt>
                <c:pt idx="234">
                  <c:v>1399.96</c:v>
                </c:pt>
                <c:pt idx="235">
                  <c:v>1399.70952380952</c:v>
                </c:pt>
                <c:pt idx="236">
                  <c:v>1400.025</c:v>
                </c:pt>
                <c:pt idx="237">
                  <c:v>1399.87391304348</c:v>
                </c:pt>
                <c:pt idx="238">
                  <c:v>1400.25263157895</c:v>
                </c:pt>
                <c:pt idx="239">
                  <c:v>1399.82857142857</c:v>
                </c:pt>
                <c:pt idx="240">
                  <c:v>1399.82173913043</c:v>
                </c:pt>
                <c:pt idx="241">
                  <c:v>1399.74782608696</c:v>
                </c:pt>
                <c:pt idx="242">
                  <c:v>1400.24285714286</c:v>
                </c:pt>
                <c:pt idx="243">
                  <c:v>1399.65714285714</c:v>
                </c:pt>
                <c:pt idx="244">
                  <c:v>1399.85652173913</c:v>
                </c:pt>
                <c:pt idx="245">
                  <c:v>1400.19130434783</c:v>
                </c:pt>
                <c:pt idx="246">
                  <c:v>1400.1</c:v>
                </c:pt>
                <c:pt idx="247">
                  <c:v>1399.85714285714</c:v>
                </c:pt>
                <c:pt idx="248">
                  <c:v>1399.99047619048</c:v>
                </c:pt>
                <c:pt idx="249">
                  <c:v>1400.165</c:v>
                </c:pt>
                <c:pt idx="250">
                  <c:v>1399.84090909091</c:v>
                </c:pt>
                <c:pt idx="251">
                  <c:v>1400.02727272727</c:v>
                </c:pt>
                <c:pt idx="252">
                  <c:v>1399.84285714286</c:v>
                </c:pt>
                <c:pt idx="253">
                  <c:v>1400.1</c:v>
                </c:pt>
                <c:pt idx="254">
                  <c:v>1399.93043478261</c:v>
                </c:pt>
                <c:pt idx="255">
                  <c:v>1400.12857142857</c:v>
                </c:pt>
                <c:pt idx="256">
                  <c:v>1400.105</c:v>
                </c:pt>
                <c:pt idx="257">
                  <c:v>1399.88095238095</c:v>
                </c:pt>
                <c:pt idx="258">
                  <c:v>1399.85454545455</c:v>
                </c:pt>
                <c:pt idx="259">
                  <c:v>1400.13043478261</c:v>
                </c:pt>
                <c:pt idx="260">
                  <c:v>1400.02727272727</c:v>
                </c:pt>
                <c:pt idx="261">
                  <c:v>1399.96666666667</c:v>
                </c:pt>
                <c:pt idx="262">
                  <c:v>1400.08181818182</c:v>
                </c:pt>
                <c:pt idx="263">
                  <c:v>1400.0652173913</c:v>
                </c:pt>
                <c:pt idx="264">
                  <c:v>1400.34761904762</c:v>
                </c:pt>
                <c:pt idx="265">
                  <c:v>1400.305</c:v>
                </c:pt>
                <c:pt idx="266">
                  <c:v>1400.14545454545</c:v>
                </c:pt>
                <c:pt idx="267">
                  <c:v>1400.00476190476</c:v>
                </c:pt>
                <c:pt idx="268">
                  <c:v>1400.21818181818</c:v>
                </c:pt>
                <c:pt idx="269">
                  <c:v>1400.05</c:v>
                </c:pt>
                <c:pt idx="270">
                  <c:v>1400.1</c:v>
                </c:pt>
                <c:pt idx="271">
                  <c:v>1399.80952380952</c:v>
                </c:pt>
                <c:pt idx="272">
                  <c:v>1399.82857142857</c:v>
                </c:pt>
                <c:pt idx="273">
                  <c:v>1400.47272727273</c:v>
                </c:pt>
                <c:pt idx="274">
                  <c:v>1399.78636363636</c:v>
                </c:pt>
                <c:pt idx="275">
                  <c:v>1399.74761904762</c:v>
                </c:pt>
                <c:pt idx="276">
                  <c:v>1400.07826086957</c:v>
                </c:pt>
                <c:pt idx="277">
                  <c:v>1399.92272727273</c:v>
                </c:pt>
                <c:pt idx="278">
                  <c:v>1399.79523809524</c:v>
                </c:pt>
                <c:pt idx="279">
                  <c:v>1399.67272727273</c:v>
                </c:pt>
                <c:pt idx="280">
                  <c:v>1399.99090909091</c:v>
                </c:pt>
                <c:pt idx="281">
                  <c:v>1399.80454545455</c:v>
                </c:pt>
                <c:pt idx="282">
                  <c:v>1399.795</c:v>
                </c:pt>
                <c:pt idx="283">
                  <c:v>1400.29047619048</c:v>
                </c:pt>
                <c:pt idx="284">
                  <c:v>1399.7</c:v>
                </c:pt>
                <c:pt idx="285">
                  <c:v>1399.97142857143</c:v>
                </c:pt>
                <c:pt idx="286">
                  <c:v>1399.85833333333</c:v>
                </c:pt>
                <c:pt idx="287">
                  <c:v>1400.02</c:v>
                </c:pt>
                <c:pt idx="288">
                  <c:v>1400.20952380952</c:v>
                </c:pt>
                <c:pt idx="289">
                  <c:v>1400.15238095238</c:v>
                </c:pt>
                <c:pt idx="290">
                  <c:v>1400.24583333333</c:v>
                </c:pt>
                <c:pt idx="291">
                  <c:v>1399.79565217391</c:v>
                </c:pt>
                <c:pt idx="292">
                  <c:v>1399.90476190476</c:v>
                </c:pt>
                <c:pt idx="293">
                  <c:v>1400.04782608696</c:v>
                </c:pt>
                <c:pt idx="294">
                  <c:v>1400.00454545455</c:v>
                </c:pt>
                <c:pt idx="295">
                  <c:v>1399.88636363636</c:v>
                </c:pt>
                <c:pt idx="296">
                  <c:v>1400.32857142857</c:v>
                </c:pt>
                <c:pt idx="297">
                  <c:v>1399.98421052632</c:v>
                </c:pt>
                <c:pt idx="298">
                  <c:v>1399.86363636364</c:v>
                </c:pt>
                <c:pt idx="299">
                  <c:v>1400.09565217391</c:v>
                </c:pt>
                <c:pt idx="300">
                  <c:v>1400.07391304348</c:v>
                </c:pt>
                <c:pt idx="301">
                  <c:v>1399.69545454545</c:v>
                </c:pt>
                <c:pt idx="302">
                  <c:v>1399.83684210526</c:v>
                </c:pt>
                <c:pt idx="303">
                  <c:v>1399.82608695652</c:v>
                </c:pt>
                <c:pt idx="304">
                  <c:v>1400.01428571429</c:v>
                </c:pt>
                <c:pt idx="305">
                  <c:v>1400.01</c:v>
                </c:pt>
                <c:pt idx="306">
                  <c:v>1400.14545454545</c:v>
                </c:pt>
                <c:pt idx="307">
                  <c:v>1399.95652173913</c:v>
                </c:pt>
                <c:pt idx="308">
                  <c:v>1400.18181818182</c:v>
                </c:pt>
                <c:pt idx="309">
                  <c:v>1400.02608695652</c:v>
                </c:pt>
                <c:pt idx="310">
                  <c:v>1399.70434782609</c:v>
                </c:pt>
                <c:pt idx="311">
                  <c:v>1399.9380952381</c:v>
                </c:pt>
                <c:pt idx="312">
                  <c:v>1400</c:v>
                </c:pt>
                <c:pt idx="313">
                  <c:v>1399.81818181818</c:v>
                </c:pt>
                <c:pt idx="314">
                  <c:v>1400.035</c:v>
                </c:pt>
                <c:pt idx="315">
                  <c:v>1400.08636363636</c:v>
                </c:pt>
                <c:pt idx="316">
                  <c:v>1400.32857142857</c:v>
                </c:pt>
                <c:pt idx="317">
                  <c:v>1399.78636363636</c:v>
                </c:pt>
                <c:pt idx="318">
                  <c:v>1399.88636363636</c:v>
                </c:pt>
                <c:pt idx="319">
                  <c:v>1400</c:v>
                </c:pt>
                <c:pt idx="320">
                  <c:v>1399.96363636364</c:v>
                </c:pt>
                <c:pt idx="321">
                  <c:v>1399.90909090909</c:v>
                </c:pt>
                <c:pt idx="322">
                  <c:v>1400.13333333333</c:v>
                </c:pt>
                <c:pt idx="323">
                  <c:v>1399.93181818182</c:v>
                </c:pt>
                <c:pt idx="324">
                  <c:v>1399.67391304348</c:v>
                </c:pt>
                <c:pt idx="325">
                  <c:v>1400.18095238095</c:v>
                </c:pt>
                <c:pt idx="326">
                  <c:v>1400.12857142857</c:v>
                </c:pt>
                <c:pt idx="327">
                  <c:v>1399.93636363636</c:v>
                </c:pt>
                <c:pt idx="328">
                  <c:v>1400</c:v>
                </c:pt>
                <c:pt idx="329">
                  <c:v>1399.91363636364</c:v>
                </c:pt>
                <c:pt idx="330">
                  <c:v>1399.96363636364</c:v>
                </c:pt>
                <c:pt idx="331">
                  <c:v>1400.15454545455</c:v>
                </c:pt>
                <c:pt idx="332">
                  <c:v>1399.90454545455</c:v>
                </c:pt>
                <c:pt idx="333">
                  <c:v>1400</c:v>
                </c:pt>
                <c:pt idx="334">
                  <c:v>1400.04782608696</c:v>
                </c:pt>
                <c:pt idx="335">
                  <c:v>1400.14090909091</c:v>
                </c:pt>
                <c:pt idx="336">
                  <c:v>1399.815</c:v>
                </c:pt>
                <c:pt idx="337">
                  <c:v>1400.26818181818</c:v>
                </c:pt>
                <c:pt idx="338">
                  <c:v>1400.11428571429</c:v>
                </c:pt>
                <c:pt idx="339">
                  <c:v>1399.98</c:v>
                </c:pt>
                <c:pt idx="340">
                  <c:v>1399.82173913043</c:v>
                </c:pt>
                <c:pt idx="341">
                  <c:v>1399.62727272727</c:v>
                </c:pt>
                <c:pt idx="342">
                  <c:v>1399.89565217391</c:v>
                </c:pt>
                <c:pt idx="343">
                  <c:v>1400.14761904762</c:v>
                </c:pt>
                <c:pt idx="344">
                  <c:v>1399.8</c:v>
                </c:pt>
                <c:pt idx="345">
                  <c:v>1399.84090909091</c:v>
                </c:pt>
                <c:pt idx="346">
                  <c:v>1400.35909090909</c:v>
                </c:pt>
                <c:pt idx="347">
                  <c:v>1399.68181818182</c:v>
                </c:pt>
                <c:pt idx="348">
                  <c:v>1399.88636363636</c:v>
                </c:pt>
                <c:pt idx="349">
                  <c:v>1400.00454545455</c:v>
                </c:pt>
                <c:pt idx="350">
                  <c:v>1399.90869565217</c:v>
                </c:pt>
                <c:pt idx="351">
                  <c:v>1400.14090909091</c:v>
                </c:pt>
                <c:pt idx="352">
                  <c:v>1400.02727272727</c:v>
                </c:pt>
                <c:pt idx="353">
                  <c:v>1399.72727272727</c:v>
                </c:pt>
                <c:pt idx="354">
                  <c:v>1400.02857142857</c:v>
                </c:pt>
                <c:pt idx="355">
                  <c:v>1399.98260869565</c:v>
                </c:pt>
                <c:pt idx="356">
                  <c:v>1399.96818181818</c:v>
                </c:pt>
                <c:pt idx="357">
                  <c:v>1400.36363636364</c:v>
                </c:pt>
                <c:pt idx="358">
                  <c:v>1400.045</c:v>
                </c:pt>
                <c:pt idx="359">
                  <c:v>1399.96363636364</c:v>
                </c:pt>
                <c:pt idx="360">
                  <c:v>1400.37619047619</c:v>
                </c:pt>
                <c:pt idx="361">
                  <c:v>1399.8</c:v>
                </c:pt>
                <c:pt idx="362">
                  <c:v>1399.955</c:v>
                </c:pt>
                <c:pt idx="363">
                  <c:v>1400.15238095238</c:v>
                </c:pt>
                <c:pt idx="364">
                  <c:v>1399.88421052632</c:v>
                </c:pt>
                <c:pt idx="365">
                  <c:v>1400.2</c:v>
                </c:pt>
                <c:pt idx="366">
                  <c:v>1399.85454545455</c:v>
                </c:pt>
                <c:pt idx="367">
                  <c:v>1400.01818181818</c:v>
                </c:pt>
                <c:pt idx="368">
                  <c:v>1400.20952380952</c:v>
                </c:pt>
                <c:pt idx="369">
                  <c:v>1400.04761904762</c:v>
                </c:pt>
                <c:pt idx="370">
                  <c:v>1399.89047619048</c:v>
                </c:pt>
                <c:pt idx="371">
                  <c:v>1400.25909090909</c:v>
                </c:pt>
                <c:pt idx="372">
                  <c:v>1400.29473684211</c:v>
                </c:pt>
                <c:pt idx="373">
                  <c:v>1400.03333333333</c:v>
                </c:pt>
                <c:pt idx="374">
                  <c:v>1400.21</c:v>
                </c:pt>
                <c:pt idx="375">
                  <c:v>1399.95</c:v>
                </c:pt>
                <c:pt idx="376">
                  <c:v>1399.75555555556</c:v>
                </c:pt>
                <c:pt idx="377">
                  <c:v>1400.11818181818</c:v>
                </c:pt>
                <c:pt idx="378">
                  <c:v>1400.18181818182</c:v>
                </c:pt>
                <c:pt idx="379">
                  <c:v>1400.1125</c:v>
                </c:pt>
                <c:pt idx="380">
                  <c:v>1400.00454545455</c:v>
                </c:pt>
                <c:pt idx="381">
                  <c:v>1399.95</c:v>
                </c:pt>
                <c:pt idx="382">
                  <c:v>1399.87727272727</c:v>
                </c:pt>
                <c:pt idx="383">
                  <c:v>1400.00952380952</c:v>
                </c:pt>
                <c:pt idx="384">
                  <c:v>1400.20476190476</c:v>
                </c:pt>
                <c:pt idx="385">
                  <c:v>1400.23181818182</c:v>
                </c:pt>
                <c:pt idx="386">
                  <c:v>1400.18695652174</c:v>
                </c:pt>
                <c:pt idx="387">
                  <c:v>1400.04090909091</c:v>
                </c:pt>
                <c:pt idx="388">
                  <c:v>1400.08260869565</c:v>
                </c:pt>
                <c:pt idx="389">
                  <c:v>1400.09090909091</c:v>
                </c:pt>
                <c:pt idx="390">
                  <c:v>1400.13157894737</c:v>
                </c:pt>
                <c:pt idx="391">
                  <c:v>1399.85</c:v>
                </c:pt>
                <c:pt idx="392">
                  <c:v>1400.27</c:v>
                </c:pt>
                <c:pt idx="393">
                  <c:v>1400.35</c:v>
                </c:pt>
                <c:pt idx="394">
                  <c:v>1399.92857142857</c:v>
                </c:pt>
                <c:pt idx="395">
                  <c:v>1400.18636363636</c:v>
                </c:pt>
                <c:pt idx="396">
                  <c:v>1400.11739130435</c:v>
                </c:pt>
                <c:pt idx="397">
                  <c:v>1400.20909090909</c:v>
                </c:pt>
                <c:pt idx="398">
                  <c:v>1400.12173913043</c:v>
                </c:pt>
                <c:pt idx="399">
                  <c:v>1399.97272727273</c:v>
                </c:pt>
                <c:pt idx="400">
                  <c:v>1399.9</c:v>
                </c:pt>
                <c:pt idx="401">
                  <c:v>1400.005</c:v>
                </c:pt>
                <c:pt idx="402">
                  <c:v>1399.89047619048</c:v>
                </c:pt>
                <c:pt idx="403">
                  <c:v>1399.87272727273</c:v>
                </c:pt>
                <c:pt idx="404">
                  <c:v>1400.24285714286</c:v>
                </c:pt>
                <c:pt idx="405">
                  <c:v>1399.76818181818</c:v>
                </c:pt>
                <c:pt idx="406">
                  <c:v>1400.07142857143</c:v>
                </c:pt>
                <c:pt idx="407">
                  <c:v>1399.9380952381</c:v>
                </c:pt>
                <c:pt idx="408">
                  <c:v>1399.89090909091</c:v>
                </c:pt>
                <c:pt idx="409">
                  <c:v>1399.75714285714</c:v>
                </c:pt>
                <c:pt idx="410">
                  <c:v>1400.24</c:v>
                </c:pt>
                <c:pt idx="411">
                  <c:v>1400.44</c:v>
                </c:pt>
                <c:pt idx="412">
                  <c:v>1399.75909090909</c:v>
                </c:pt>
                <c:pt idx="413">
                  <c:v>1400.23181818182</c:v>
                </c:pt>
                <c:pt idx="414">
                  <c:v>1400.37</c:v>
                </c:pt>
                <c:pt idx="415">
                  <c:v>1399.9347826087</c:v>
                </c:pt>
                <c:pt idx="416">
                  <c:v>1400.22173913043</c:v>
                </c:pt>
                <c:pt idx="417">
                  <c:v>1399.97272727273</c:v>
                </c:pt>
                <c:pt idx="418">
                  <c:v>1400.3</c:v>
                </c:pt>
                <c:pt idx="419">
                  <c:v>1400.25</c:v>
                </c:pt>
                <c:pt idx="420">
                  <c:v>1400.1875</c:v>
                </c:pt>
                <c:pt idx="421">
                  <c:v>1400.11304347826</c:v>
                </c:pt>
                <c:pt idx="422">
                  <c:v>1400.12608695652</c:v>
                </c:pt>
                <c:pt idx="423">
                  <c:v>1399.86666666667</c:v>
                </c:pt>
                <c:pt idx="424">
                  <c:v>1399.95652173913</c:v>
                </c:pt>
                <c:pt idx="425">
                  <c:v>1400.14545454545</c:v>
                </c:pt>
                <c:pt idx="426">
                  <c:v>1400.155</c:v>
                </c:pt>
                <c:pt idx="427">
                  <c:v>1399.81904761905</c:v>
                </c:pt>
                <c:pt idx="428">
                  <c:v>1399.80476190476</c:v>
                </c:pt>
                <c:pt idx="429">
                  <c:v>1399.67368421053</c:v>
                </c:pt>
                <c:pt idx="430">
                  <c:v>1399.98095238095</c:v>
                </c:pt>
                <c:pt idx="431">
                  <c:v>1399.87272727273</c:v>
                </c:pt>
                <c:pt idx="432">
                  <c:v>1399.89</c:v>
                </c:pt>
                <c:pt idx="433">
                  <c:v>1400.1875</c:v>
                </c:pt>
                <c:pt idx="434">
                  <c:v>1400.2380952381</c:v>
                </c:pt>
                <c:pt idx="435">
                  <c:v>1400.08181818182</c:v>
                </c:pt>
                <c:pt idx="436">
                  <c:v>1399.84</c:v>
                </c:pt>
                <c:pt idx="437">
                  <c:v>1399.81904761905</c:v>
                </c:pt>
                <c:pt idx="438">
                  <c:v>1399.75238095238</c:v>
                </c:pt>
                <c:pt idx="439">
                  <c:v>1400.2619047619</c:v>
                </c:pt>
                <c:pt idx="440">
                  <c:v>1400.015</c:v>
                </c:pt>
                <c:pt idx="441">
                  <c:v>1400.015</c:v>
                </c:pt>
                <c:pt idx="442">
                  <c:v>1400.31363636364</c:v>
                </c:pt>
                <c:pt idx="443">
                  <c:v>1400.06086956522</c:v>
                </c:pt>
                <c:pt idx="444">
                  <c:v>1399.81904761905</c:v>
                </c:pt>
                <c:pt idx="445">
                  <c:v>1400.10434782609</c:v>
                </c:pt>
                <c:pt idx="446">
                  <c:v>1399.86315789474</c:v>
                </c:pt>
                <c:pt idx="447">
                  <c:v>1400.06363636364</c:v>
                </c:pt>
                <c:pt idx="448">
                  <c:v>1400.22272727273</c:v>
                </c:pt>
                <c:pt idx="449">
                  <c:v>1400.10454545455</c:v>
                </c:pt>
                <c:pt idx="450">
                  <c:v>1400.22380952381</c:v>
                </c:pt>
                <c:pt idx="451">
                  <c:v>1399.76666666667</c:v>
                </c:pt>
                <c:pt idx="452">
                  <c:v>1399.94761904762</c:v>
                </c:pt>
                <c:pt idx="453">
                  <c:v>1400.27272727273</c:v>
                </c:pt>
                <c:pt idx="454">
                  <c:v>1399.92631578947</c:v>
                </c:pt>
                <c:pt idx="455">
                  <c:v>1399.88181818182</c:v>
                </c:pt>
                <c:pt idx="456">
                  <c:v>1400.085</c:v>
                </c:pt>
                <c:pt idx="457">
                  <c:v>1399.96818181818</c:v>
                </c:pt>
                <c:pt idx="458">
                  <c:v>1400.05238095238</c:v>
                </c:pt>
                <c:pt idx="459">
                  <c:v>1399.8652173913</c:v>
                </c:pt>
                <c:pt idx="460">
                  <c:v>1400.18636363636</c:v>
                </c:pt>
                <c:pt idx="461">
                  <c:v>1400.05714285714</c:v>
                </c:pt>
                <c:pt idx="462">
                  <c:v>1399.98636363636</c:v>
                </c:pt>
                <c:pt idx="463">
                  <c:v>1400.09090909091</c:v>
                </c:pt>
                <c:pt idx="464">
                  <c:v>1400.05454545455</c:v>
                </c:pt>
                <c:pt idx="465">
                  <c:v>1399.86818181818</c:v>
                </c:pt>
                <c:pt idx="466">
                  <c:v>1399.92727272727</c:v>
                </c:pt>
                <c:pt idx="467">
                  <c:v>1400.01904761905</c:v>
                </c:pt>
                <c:pt idx="468">
                  <c:v>1399.98636363636</c:v>
                </c:pt>
                <c:pt idx="469">
                  <c:v>1400.21818181818</c:v>
                </c:pt>
                <c:pt idx="470">
                  <c:v>1399.9</c:v>
                </c:pt>
                <c:pt idx="471">
                  <c:v>1399.95714285714</c:v>
                </c:pt>
                <c:pt idx="472">
                  <c:v>1400.17272727273</c:v>
                </c:pt>
                <c:pt idx="473">
                  <c:v>1399.96818181818</c:v>
                </c:pt>
                <c:pt idx="474">
                  <c:v>1399.89523809524</c:v>
                </c:pt>
                <c:pt idx="475">
                  <c:v>1400.11818181818</c:v>
                </c:pt>
                <c:pt idx="476">
                  <c:v>1400.04782608696</c:v>
                </c:pt>
                <c:pt idx="477">
                  <c:v>1399.61578947368</c:v>
                </c:pt>
                <c:pt idx="478">
                  <c:v>1400</c:v>
                </c:pt>
                <c:pt idx="479">
                  <c:v>1400.07142857143</c:v>
                </c:pt>
                <c:pt idx="480">
                  <c:v>1400.04444444444</c:v>
                </c:pt>
                <c:pt idx="481">
                  <c:v>1400.00909090909</c:v>
                </c:pt>
                <c:pt idx="482">
                  <c:v>1400.35238095238</c:v>
                </c:pt>
                <c:pt idx="483">
                  <c:v>1400.08181818182</c:v>
                </c:pt>
                <c:pt idx="484">
                  <c:v>1399.89130434783</c:v>
                </c:pt>
                <c:pt idx="485">
                  <c:v>1400.18181818182</c:v>
                </c:pt>
                <c:pt idx="486">
                  <c:v>1399.98695652174</c:v>
                </c:pt>
                <c:pt idx="487">
                  <c:v>1400</c:v>
                </c:pt>
                <c:pt idx="488">
                  <c:v>1399.93</c:v>
                </c:pt>
                <c:pt idx="489">
                  <c:v>1400.03333333333</c:v>
                </c:pt>
                <c:pt idx="490">
                  <c:v>1399.96956521739</c:v>
                </c:pt>
                <c:pt idx="491">
                  <c:v>1400.38181818182</c:v>
                </c:pt>
                <c:pt idx="492">
                  <c:v>1400.035</c:v>
                </c:pt>
                <c:pt idx="493">
                  <c:v>1400.04285714286</c:v>
                </c:pt>
                <c:pt idx="494">
                  <c:v>1399.86086956522</c:v>
                </c:pt>
                <c:pt idx="495">
                  <c:v>1400.1</c:v>
                </c:pt>
                <c:pt idx="496">
                  <c:v>1400.31904761905</c:v>
                </c:pt>
                <c:pt idx="497">
                  <c:v>1400.00454545455</c:v>
                </c:pt>
                <c:pt idx="498">
                  <c:v>1399.79047619048</c:v>
                </c:pt>
                <c:pt idx="499">
                  <c:v>1400.33043478261</c:v>
                </c:pt>
                <c:pt idx="500">
                  <c:v>1399.82272727273</c:v>
                </c:pt>
                <c:pt idx="501">
                  <c:v>1399.85</c:v>
                </c:pt>
                <c:pt idx="502">
                  <c:v>1400.12380952381</c:v>
                </c:pt>
                <c:pt idx="503">
                  <c:v>1400.06086956522</c:v>
                </c:pt>
                <c:pt idx="504">
                  <c:v>1400.09090909091</c:v>
                </c:pt>
                <c:pt idx="505">
                  <c:v>1400.04545454545</c:v>
                </c:pt>
                <c:pt idx="506">
                  <c:v>1399.74285714286</c:v>
                </c:pt>
                <c:pt idx="507">
                  <c:v>1400.07391304348</c:v>
                </c:pt>
                <c:pt idx="508">
                  <c:v>1400.19090909091</c:v>
                </c:pt>
                <c:pt idx="509">
                  <c:v>1399.92272727273</c:v>
                </c:pt>
                <c:pt idx="510">
                  <c:v>1400.30909090909</c:v>
                </c:pt>
                <c:pt idx="511">
                  <c:v>1399.95909090909</c:v>
                </c:pt>
                <c:pt idx="512">
                  <c:v>1399.95909090909</c:v>
                </c:pt>
                <c:pt idx="513">
                  <c:v>1399.70476190476</c:v>
                </c:pt>
                <c:pt idx="514">
                  <c:v>1400.09130434783</c:v>
                </c:pt>
                <c:pt idx="515">
                  <c:v>1399.89090909091</c:v>
                </c:pt>
                <c:pt idx="516">
                  <c:v>1399.93913043478</c:v>
                </c:pt>
                <c:pt idx="517">
                  <c:v>1399.85</c:v>
                </c:pt>
                <c:pt idx="518">
                  <c:v>1399.92272727273</c:v>
                </c:pt>
                <c:pt idx="519">
                  <c:v>1400.39545454545</c:v>
                </c:pt>
                <c:pt idx="520">
                  <c:v>1400.11</c:v>
                </c:pt>
                <c:pt idx="521">
                  <c:v>1400.11363636364</c:v>
                </c:pt>
                <c:pt idx="522">
                  <c:v>1400.07619047619</c:v>
                </c:pt>
                <c:pt idx="523">
                  <c:v>1400.13043478261</c:v>
                </c:pt>
                <c:pt idx="524">
                  <c:v>1400.13636363636</c:v>
                </c:pt>
                <c:pt idx="525">
                  <c:v>1400</c:v>
                </c:pt>
                <c:pt idx="526">
                  <c:v>1399.98636363636</c:v>
                </c:pt>
                <c:pt idx="527">
                  <c:v>1399.84761904762</c:v>
                </c:pt>
                <c:pt idx="528">
                  <c:v>1400.055</c:v>
                </c:pt>
                <c:pt idx="529">
                  <c:v>1399.82727272727</c:v>
                </c:pt>
                <c:pt idx="530">
                  <c:v>1400.30476190476</c:v>
                </c:pt>
                <c:pt idx="531">
                  <c:v>1400.17272727273</c:v>
                </c:pt>
                <c:pt idx="532">
                  <c:v>1399.97</c:v>
                </c:pt>
                <c:pt idx="533">
                  <c:v>1399.80952380952</c:v>
                </c:pt>
                <c:pt idx="534">
                  <c:v>1400.1</c:v>
                </c:pt>
                <c:pt idx="535">
                  <c:v>1400.23636363636</c:v>
                </c:pt>
                <c:pt idx="536">
                  <c:v>1399.85555555556</c:v>
                </c:pt>
                <c:pt idx="537">
                  <c:v>1400.29523809524</c:v>
                </c:pt>
                <c:pt idx="538">
                  <c:v>1399.63333333333</c:v>
                </c:pt>
                <c:pt idx="539">
                  <c:v>1399.93</c:v>
                </c:pt>
                <c:pt idx="540">
                  <c:v>1400.355</c:v>
                </c:pt>
                <c:pt idx="541">
                  <c:v>1400.03636363636</c:v>
                </c:pt>
                <c:pt idx="542">
                  <c:v>1400.01904761905</c:v>
                </c:pt>
                <c:pt idx="543">
                  <c:v>1399.94285714286</c:v>
                </c:pt>
                <c:pt idx="544">
                  <c:v>1399.505</c:v>
                </c:pt>
                <c:pt idx="545">
                  <c:v>1399.72857142857</c:v>
                </c:pt>
                <c:pt idx="546">
                  <c:v>1400.135</c:v>
                </c:pt>
                <c:pt idx="547">
                  <c:v>1400.22105263158</c:v>
                </c:pt>
                <c:pt idx="548">
                  <c:v>1399.8619047619</c:v>
                </c:pt>
                <c:pt idx="549">
                  <c:v>1399.94761904762</c:v>
                </c:pt>
                <c:pt idx="550">
                  <c:v>1400.15238095238</c:v>
                </c:pt>
                <c:pt idx="551">
                  <c:v>1400.09090909091</c:v>
                </c:pt>
                <c:pt idx="552">
                  <c:v>1399.9619047619</c:v>
                </c:pt>
                <c:pt idx="553">
                  <c:v>1399.85789473684</c:v>
                </c:pt>
                <c:pt idx="554">
                  <c:v>1399.81</c:v>
                </c:pt>
                <c:pt idx="555">
                  <c:v>1399.81739130435</c:v>
                </c:pt>
                <c:pt idx="556">
                  <c:v>1400.26818181818</c:v>
                </c:pt>
                <c:pt idx="557">
                  <c:v>1399.75263157895</c:v>
                </c:pt>
                <c:pt idx="558">
                  <c:v>1400</c:v>
                </c:pt>
                <c:pt idx="559">
                  <c:v>1400.28695652174</c:v>
                </c:pt>
                <c:pt idx="560">
                  <c:v>1399.72272727273</c:v>
                </c:pt>
                <c:pt idx="561">
                  <c:v>1400.07142857143</c:v>
                </c:pt>
                <c:pt idx="562">
                  <c:v>1399.84761904762</c:v>
                </c:pt>
                <c:pt idx="563">
                  <c:v>1399.93636363636</c:v>
                </c:pt>
                <c:pt idx="564">
                  <c:v>1400.09090909091</c:v>
                </c:pt>
                <c:pt idx="565">
                  <c:v>1399.8</c:v>
                </c:pt>
                <c:pt idx="566">
                  <c:v>1400.175</c:v>
                </c:pt>
                <c:pt idx="567">
                  <c:v>1400.01818181818</c:v>
                </c:pt>
                <c:pt idx="568">
                  <c:v>1399.94782608696</c:v>
                </c:pt>
                <c:pt idx="569">
                  <c:v>1399.59565217391</c:v>
                </c:pt>
                <c:pt idx="570">
                  <c:v>1400.13181818182</c:v>
                </c:pt>
                <c:pt idx="571">
                  <c:v>1400.16086956522</c:v>
                </c:pt>
                <c:pt idx="572">
                  <c:v>1399.94285714286</c:v>
                </c:pt>
                <c:pt idx="573">
                  <c:v>1400.09047619048</c:v>
                </c:pt>
                <c:pt idx="574">
                  <c:v>1399.90952380952</c:v>
                </c:pt>
                <c:pt idx="575">
                  <c:v>1400.08571428571</c:v>
                </c:pt>
                <c:pt idx="576">
                  <c:v>1400.24347826087</c:v>
                </c:pt>
                <c:pt idx="577">
                  <c:v>1400.01304347826</c:v>
                </c:pt>
                <c:pt idx="578">
                  <c:v>1399.99565217391</c:v>
                </c:pt>
                <c:pt idx="579">
                  <c:v>1399.99047619048</c:v>
                </c:pt>
                <c:pt idx="580">
                  <c:v>1399.7652173913</c:v>
                </c:pt>
                <c:pt idx="581">
                  <c:v>1400.06666666667</c:v>
                </c:pt>
                <c:pt idx="582">
                  <c:v>1399.82727272727</c:v>
                </c:pt>
                <c:pt idx="583">
                  <c:v>1399.88181818182</c:v>
                </c:pt>
                <c:pt idx="584">
                  <c:v>1399.925</c:v>
                </c:pt>
                <c:pt idx="585">
                  <c:v>1399.8652173913</c:v>
                </c:pt>
                <c:pt idx="586">
                  <c:v>1400.22380952381</c:v>
                </c:pt>
                <c:pt idx="587">
                  <c:v>1399.61</c:v>
                </c:pt>
                <c:pt idx="588">
                  <c:v>1399.92272727273</c:v>
                </c:pt>
                <c:pt idx="589">
                  <c:v>1399.97826086957</c:v>
                </c:pt>
                <c:pt idx="590">
                  <c:v>1400.41428571429</c:v>
                </c:pt>
                <c:pt idx="591">
                  <c:v>1399.92173913043</c:v>
                </c:pt>
                <c:pt idx="592">
                  <c:v>1400.05217391304</c:v>
                </c:pt>
                <c:pt idx="593">
                  <c:v>1400.07391304348</c:v>
                </c:pt>
                <c:pt idx="594">
                  <c:v>1400.16842105263</c:v>
                </c:pt>
                <c:pt idx="595">
                  <c:v>1400.00476190476</c:v>
                </c:pt>
                <c:pt idx="596">
                  <c:v>1400.44347826087</c:v>
                </c:pt>
                <c:pt idx="597">
                  <c:v>1400.35652173913</c:v>
                </c:pt>
                <c:pt idx="598">
                  <c:v>1397.82173913043</c:v>
                </c:pt>
                <c:pt idx="599">
                  <c:v>1295.94782608696</c:v>
                </c:pt>
                <c:pt idx="600">
                  <c:v>1384.58181818182</c:v>
                </c:pt>
                <c:pt idx="601">
                  <c:v>1397.43529411765</c:v>
                </c:pt>
                <c:pt idx="602">
                  <c:v>1399.1</c:v>
                </c:pt>
                <c:pt idx="603">
                  <c:v>1399.9</c:v>
                </c:pt>
                <c:pt idx="604">
                  <c:v>1399.88095238095</c:v>
                </c:pt>
                <c:pt idx="605">
                  <c:v>1399.89090909091</c:v>
                </c:pt>
                <c:pt idx="606">
                  <c:v>1399.77727272727</c:v>
                </c:pt>
                <c:pt idx="607">
                  <c:v>1400.12272727273</c:v>
                </c:pt>
                <c:pt idx="608">
                  <c:v>1399.90476190476</c:v>
                </c:pt>
                <c:pt idx="609">
                  <c:v>1399.72380952381</c:v>
                </c:pt>
                <c:pt idx="610">
                  <c:v>1400.04761904762</c:v>
                </c:pt>
                <c:pt idx="611">
                  <c:v>1400.07142857143</c:v>
                </c:pt>
                <c:pt idx="612">
                  <c:v>1400.015</c:v>
                </c:pt>
                <c:pt idx="613">
                  <c:v>1399.77727272727</c:v>
                </c:pt>
                <c:pt idx="614">
                  <c:v>1399.96818181818</c:v>
                </c:pt>
                <c:pt idx="615">
                  <c:v>1399.89523809524</c:v>
                </c:pt>
                <c:pt idx="616">
                  <c:v>1399.77826086957</c:v>
                </c:pt>
                <c:pt idx="617">
                  <c:v>1400.14210526316</c:v>
                </c:pt>
                <c:pt idx="618">
                  <c:v>1400.17391304348</c:v>
                </c:pt>
                <c:pt idx="619">
                  <c:v>1400.32</c:v>
                </c:pt>
                <c:pt idx="620">
                  <c:v>1399.91904761905</c:v>
                </c:pt>
                <c:pt idx="621">
                  <c:v>1400.13636363636</c:v>
                </c:pt>
                <c:pt idx="622">
                  <c:v>1400.1</c:v>
                </c:pt>
                <c:pt idx="623">
                  <c:v>1400.22272727273</c:v>
                </c:pt>
                <c:pt idx="624">
                  <c:v>1400.22608695652</c:v>
                </c:pt>
                <c:pt idx="625">
                  <c:v>1399.88</c:v>
                </c:pt>
                <c:pt idx="626">
                  <c:v>1400.12380952381</c:v>
                </c:pt>
                <c:pt idx="627">
                  <c:v>1400.20434782609</c:v>
                </c:pt>
                <c:pt idx="628">
                  <c:v>1399.7380952381</c:v>
                </c:pt>
                <c:pt idx="629">
                  <c:v>1399.67391304348</c:v>
                </c:pt>
                <c:pt idx="630">
                  <c:v>1400.1</c:v>
                </c:pt>
                <c:pt idx="631">
                  <c:v>1400.01363636364</c:v>
                </c:pt>
                <c:pt idx="632">
                  <c:v>1399.6</c:v>
                </c:pt>
                <c:pt idx="633">
                  <c:v>1400.1</c:v>
                </c:pt>
                <c:pt idx="634">
                  <c:v>1400.23636363636</c:v>
                </c:pt>
                <c:pt idx="635">
                  <c:v>1399.90952380952</c:v>
                </c:pt>
                <c:pt idx="636">
                  <c:v>1400.16</c:v>
                </c:pt>
                <c:pt idx="637">
                  <c:v>1400.14347826087</c:v>
                </c:pt>
                <c:pt idx="638">
                  <c:v>1399.85238095238</c:v>
                </c:pt>
                <c:pt idx="639">
                  <c:v>1400.01818181818</c:v>
                </c:pt>
                <c:pt idx="640">
                  <c:v>1400.09545454545</c:v>
                </c:pt>
                <c:pt idx="641">
                  <c:v>1399.87272727273</c:v>
                </c:pt>
                <c:pt idx="642">
                  <c:v>1399.82380952381</c:v>
                </c:pt>
                <c:pt idx="643">
                  <c:v>1400.08181818182</c:v>
                </c:pt>
                <c:pt idx="644">
                  <c:v>1400.145</c:v>
                </c:pt>
                <c:pt idx="645">
                  <c:v>1399.8</c:v>
                </c:pt>
                <c:pt idx="646">
                  <c:v>1399.95454545455</c:v>
                </c:pt>
                <c:pt idx="647">
                  <c:v>1400.03043478261</c:v>
                </c:pt>
                <c:pt idx="648">
                  <c:v>1400.01904761905</c:v>
                </c:pt>
                <c:pt idx="649">
                  <c:v>1399.98181818182</c:v>
                </c:pt>
                <c:pt idx="650">
                  <c:v>1399.99</c:v>
                </c:pt>
                <c:pt idx="651">
                  <c:v>1400.34210526316</c:v>
                </c:pt>
                <c:pt idx="652">
                  <c:v>1400.35909090909</c:v>
                </c:pt>
                <c:pt idx="653">
                  <c:v>1400.02857142857</c:v>
                </c:pt>
                <c:pt idx="654">
                  <c:v>1400.00454545455</c:v>
                </c:pt>
                <c:pt idx="655">
                  <c:v>1400.15</c:v>
                </c:pt>
                <c:pt idx="656">
                  <c:v>1399.70909090909</c:v>
                </c:pt>
                <c:pt idx="657">
                  <c:v>1399.53125</c:v>
                </c:pt>
                <c:pt idx="658">
                  <c:v>1400.15454545455</c:v>
                </c:pt>
                <c:pt idx="659">
                  <c:v>1400.12608695652</c:v>
                </c:pt>
                <c:pt idx="660">
                  <c:v>1399.95</c:v>
                </c:pt>
                <c:pt idx="661">
                  <c:v>1400.20909090909</c:v>
                </c:pt>
                <c:pt idx="662">
                  <c:v>1400.11818181818</c:v>
                </c:pt>
                <c:pt idx="663">
                  <c:v>1399.88571428571</c:v>
                </c:pt>
                <c:pt idx="664">
                  <c:v>1400.15909090909</c:v>
                </c:pt>
                <c:pt idx="665">
                  <c:v>1399.90454545455</c:v>
                </c:pt>
                <c:pt idx="666">
                  <c:v>1400.18695652174</c:v>
                </c:pt>
                <c:pt idx="667">
                  <c:v>1400.14545454545</c:v>
                </c:pt>
                <c:pt idx="668">
                  <c:v>1400.03684210526</c:v>
                </c:pt>
                <c:pt idx="669">
                  <c:v>1400.1</c:v>
                </c:pt>
                <c:pt idx="670">
                  <c:v>1399.87272727273</c:v>
                </c:pt>
                <c:pt idx="671">
                  <c:v>1399.86086956522</c:v>
                </c:pt>
                <c:pt idx="672">
                  <c:v>1400.045</c:v>
                </c:pt>
                <c:pt idx="673">
                  <c:v>1399.89545454545</c:v>
                </c:pt>
                <c:pt idx="674">
                  <c:v>1400.12272727273</c:v>
                </c:pt>
                <c:pt idx="675">
                  <c:v>1399.9380952381</c:v>
                </c:pt>
                <c:pt idx="676">
                  <c:v>1399.79545454545</c:v>
                </c:pt>
                <c:pt idx="677">
                  <c:v>1400.21818181818</c:v>
                </c:pt>
                <c:pt idx="678">
                  <c:v>1400.025</c:v>
                </c:pt>
                <c:pt idx="679">
                  <c:v>1400.19047619048</c:v>
                </c:pt>
                <c:pt idx="680">
                  <c:v>1399.99</c:v>
                </c:pt>
                <c:pt idx="681">
                  <c:v>1400.14285714286</c:v>
                </c:pt>
                <c:pt idx="682">
                  <c:v>1400.05909090909</c:v>
                </c:pt>
                <c:pt idx="683">
                  <c:v>1400.12380952381</c:v>
                </c:pt>
                <c:pt idx="684">
                  <c:v>1400.02608695652</c:v>
                </c:pt>
                <c:pt idx="685">
                  <c:v>1399.91818181818</c:v>
                </c:pt>
                <c:pt idx="686">
                  <c:v>1399.98181818182</c:v>
                </c:pt>
                <c:pt idx="687">
                  <c:v>1400.36818181818</c:v>
                </c:pt>
                <c:pt idx="688">
                  <c:v>1400.29130434783</c:v>
                </c:pt>
                <c:pt idx="689">
                  <c:v>1400.135</c:v>
                </c:pt>
                <c:pt idx="690">
                  <c:v>1399.90869565217</c:v>
                </c:pt>
                <c:pt idx="691">
                  <c:v>1399.73636363636</c:v>
                </c:pt>
                <c:pt idx="692">
                  <c:v>1400.20454545455</c:v>
                </c:pt>
                <c:pt idx="693">
                  <c:v>1399.81904761905</c:v>
                </c:pt>
                <c:pt idx="694">
                  <c:v>1399.92173913043</c:v>
                </c:pt>
                <c:pt idx="695">
                  <c:v>1399.925</c:v>
                </c:pt>
                <c:pt idx="696">
                  <c:v>1399.86315789474</c:v>
                </c:pt>
                <c:pt idx="697">
                  <c:v>1400.07619047619</c:v>
                </c:pt>
                <c:pt idx="698">
                  <c:v>1400.40952380952</c:v>
                </c:pt>
                <c:pt idx="699">
                  <c:v>1400.16818181818</c:v>
                </c:pt>
                <c:pt idx="700">
                  <c:v>1399.95217391304</c:v>
                </c:pt>
                <c:pt idx="701">
                  <c:v>1399.9</c:v>
                </c:pt>
                <c:pt idx="702">
                  <c:v>1399.86666666667</c:v>
                </c:pt>
                <c:pt idx="703">
                  <c:v>1400.00454545455</c:v>
                </c:pt>
                <c:pt idx="704">
                  <c:v>1400.17</c:v>
                </c:pt>
                <c:pt idx="705">
                  <c:v>1399.91428571429</c:v>
                </c:pt>
                <c:pt idx="706">
                  <c:v>1400.10952380952</c:v>
                </c:pt>
                <c:pt idx="707">
                  <c:v>1399.74545454545</c:v>
                </c:pt>
                <c:pt idx="708">
                  <c:v>1400.02380952381</c:v>
                </c:pt>
                <c:pt idx="709">
                  <c:v>1400.10952380952</c:v>
                </c:pt>
                <c:pt idx="710">
                  <c:v>1399.79</c:v>
                </c:pt>
                <c:pt idx="711">
                  <c:v>1399.86</c:v>
                </c:pt>
                <c:pt idx="712">
                  <c:v>1400.20476190476</c:v>
                </c:pt>
                <c:pt idx="713">
                  <c:v>1399.91363636364</c:v>
                </c:pt>
                <c:pt idx="714">
                  <c:v>1399.98571428571</c:v>
                </c:pt>
                <c:pt idx="715">
                  <c:v>1399.85</c:v>
                </c:pt>
                <c:pt idx="716">
                  <c:v>1399.83043478261</c:v>
                </c:pt>
                <c:pt idx="717">
                  <c:v>1399.81363636364</c:v>
                </c:pt>
                <c:pt idx="718">
                  <c:v>1399.91111111111</c:v>
                </c:pt>
                <c:pt idx="719">
                  <c:v>1400.14545454545</c:v>
                </c:pt>
                <c:pt idx="720">
                  <c:v>1399.66666666667</c:v>
                </c:pt>
                <c:pt idx="721">
                  <c:v>1399.97391304348</c:v>
                </c:pt>
                <c:pt idx="722">
                  <c:v>1399.58</c:v>
                </c:pt>
                <c:pt idx="723">
                  <c:v>1400.09047619048</c:v>
                </c:pt>
                <c:pt idx="724">
                  <c:v>1400</c:v>
                </c:pt>
                <c:pt idx="725">
                  <c:v>1400.05454545455</c:v>
                </c:pt>
                <c:pt idx="726">
                  <c:v>1399.71304347826</c:v>
                </c:pt>
                <c:pt idx="727">
                  <c:v>1399.98695652174</c:v>
                </c:pt>
                <c:pt idx="728">
                  <c:v>1399.69090909091</c:v>
                </c:pt>
                <c:pt idx="729">
                  <c:v>1399.91304347826</c:v>
                </c:pt>
                <c:pt idx="730">
                  <c:v>1400.05652173913</c:v>
                </c:pt>
                <c:pt idx="731">
                  <c:v>1400.08</c:v>
                </c:pt>
                <c:pt idx="732">
                  <c:v>1400.05238095238</c:v>
                </c:pt>
                <c:pt idx="733">
                  <c:v>1400.11428571429</c:v>
                </c:pt>
                <c:pt idx="734">
                  <c:v>1399.88571428571</c:v>
                </c:pt>
                <c:pt idx="735">
                  <c:v>1399.78095238095</c:v>
                </c:pt>
                <c:pt idx="736">
                  <c:v>1400.10476190476</c:v>
                </c:pt>
                <c:pt idx="737">
                  <c:v>1399.76666666667</c:v>
                </c:pt>
                <c:pt idx="738">
                  <c:v>1399.65714285714</c:v>
                </c:pt>
                <c:pt idx="739">
                  <c:v>1400.12857142857</c:v>
                </c:pt>
                <c:pt idx="740">
                  <c:v>1399.90952380952</c:v>
                </c:pt>
                <c:pt idx="741">
                  <c:v>1400.2380952381</c:v>
                </c:pt>
                <c:pt idx="742">
                  <c:v>1399.9</c:v>
                </c:pt>
                <c:pt idx="743">
                  <c:v>1399.795</c:v>
                </c:pt>
                <c:pt idx="744">
                  <c:v>1400.31363636364</c:v>
                </c:pt>
                <c:pt idx="745">
                  <c:v>1400.03636363636</c:v>
                </c:pt>
                <c:pt idx="746">
                  <c:v>1399.88095238095</c:v>
                </c:pt>
                <c:pt idx="747">
                  <c:v>1400.16363636364</c:v>
                </c:pt>
                <c:pt idx="748">
                  <c:v>1400.41818181818</c:v>
                </c:pt>
                <c:pt idx="749">
                  <c:v>1400</c:v>
                </c:pt>
                <c:pt idx="750">
                  <c:v>1399.77272727273</c:v>
                </c:pt>
                <c:pt idx="751">
                  <c:v>1399.825</c:v>
                </c:pt>
                <c:pt idx="752">
                  <c:v>1399.94</c:v>
                </c:pt>
                <c:pt idx="753">
                  <c:v>1399.99523809524</c:v>
                </c:pt>
                <c:pt idx="754">
                  <c:v>1400.425</c:v>
                </c:pt>
                <c:pt idx="755">
                  <c:v>1400.07142857143</c:v>
                </c:pt>
                <c:pt idx="756">
                  <c:v>1399.9</c:v>
                </c:pt>
                <c:pt idx="757">
                  <c:v>1399.86818181818</c:v>
                </c:pt>
                <c:pt idx="758">
                  <c:v>1399.92631578947</c:v>
                </c:pt>
                <c:pt idx="759">
                  <c:v>1399.82727272727</c:v>
                </c:pt>
                <c:pt idx="760">
                  <c:v>1399.85</c:v>
                </c:pt>
                <c:pt idx="761">
                  <c:v>1399.97272727273</c:v>
                </c:pt>
                <c:pt idx="762">
                  <c:v>1399.94285714286</c:v>
                </c:pt>
                <c:pt idx="763">
                  <c:v>1399.98333333333</c:v>
                </c:pt>
                <c:pt idx="764">
                  <c:v>1399.96666666667</c:v>
                </c:pt>
                <c:pt idx="765">
                  <c:v>1400.265</c:v>
                </c:pt>
                <c:pt idx="766">
                  <c:v>1399.82608695652</c:v>
                </c:pt>
                <c:pt idx="767">
                  <c:v>1399.82380952381</c:v>
                </c:pt>
                <c:pt idx="768">
                  <c:v>1399.75217391304</c:v>
                </c:pt>
                <c:pt idx="769">
                  <c:v>1400.18095238095</c:v>
                </c:pt>
                <c:pt idx="770">
                  <c:v>1400.3619047619</c:v>
                </c:pt>
                <c:pt idx="771">
                  <c:v>1399.99130434783</c:v>
                </c:pt>
                <c:pt idx="772">
                  <c:v>1399.99130434783</c:v>
                </c:pt>
                <c:pt idx="773">
                  <c:v>1399.94090909091</c:v>
                </c:pt>
                <c:pt idx="774">
                  <c:v>1400.10454545455</c:v>
                </c:pt>
                <c:pt idx="775">
                  <c:v>1400.05454545455</c:v>
                </c:pt>
                <c:pt idx="776">
                  <c:v>1400.21304347826</c:v>
                </c:pt>
                <c:pt idx="777">
                  <c:v>1400.20454545455</c:v>
                </c:pt>
                <c:pt idx="778">
                  <c:v>1399.97826086957</c:v>
                </c:pt>
                <c:pt idx="779">
                  <c:v>1400.06956521739</c:v>
                </c:pt>
                <c:pt idx="780">
                  <c:v>1399.925</c:v>
                </c:pt>
                <c:pt idx="781">
                  <c:v>1400.00869565217</c:v>
                </c:pt>
                <c:pt idx="782">
                  <c:v>1399.78095238095</c:v>
                </c:pt>
                <c:pt idx="783">
                  <c:v>1399.86956521739</c:v>
                </c:pt>
                <c:pt idx="784">
                  <c:v>1400.085</c:v>
                </c:pt>
                <c:pt idx="785">
                  <c:v>1400.01739130435</c:v>
                </c:pt>
                <c:pt idx="786">
                  <c:v>1399.96086956522</c:v>
                </c:pt>
                <c:pt idx="787">
                  <c:v>1399.8</c:v>
                </c:pt>
                <c:pt idx="788">
                  <c:v>1399.91578947368</c:v>
                </c:pt>
                <c:pt idx="789">
                  <c:v>1399.90909090909</c:v>
                </c:pt>
                <c:pt idx="790">
                  <c:v>1399.94761904762</c:v>
                </c:pt>
                <c:pt idx="791">
                  <c:v>1400.08181818182</c:v>
                </c:pt>
                <c:pt idx="792">
                  <c:v>1399.86666666667</c:v>
                </c:pt>
                <c:pt idx="793">
                  <c:v>1400.15</c:v>
                </c:pt>
                <c:pt idx="794">
                  <c:v>1400.04761904762</c:v>
                </c:pt>
                <c:pt idx="795">
                  <c:v>1400.15454545455</c:v>
                </c:pt>
                <c:pt idx="796">
                  <c:v>1399.91304347826</c:v>
                </c:pt>
                <c:pt idx="797">
                  <c:v>1399.86956521739</c:v>
                </c:pt>
                <c:pt idx="798">
                  <c:v>1399.78260869565</c:v>
                </c:pt>
                <c:pt idx="799">
                  <c:v>1399.79</c:v>
                </c:pt>
                <c:pt idx="800">
                  <c:v>1400.06086956522</c:v>
                </c:pt>
                <c:pt idx="801">
                  <c:v>1399.69130434783</c:v>
                </c:pt>
                <c:pt idx="802">
                  <c:v>1399.81739130435</c:v>
                </c:pt>
                <c:pt idx="803">
                  <c:v>1399.76086956522</c:v>
                </c:pt>
                <c:pt idx="804">
                  <c:v>1399.79130434783</c:v>
                </c:pt>
                <c:pt idx="805">
                  <c:v>1399.88695652174</c:v>
                </c:pt>
                <c:pt idx="806">
                  <c:v>1399.80952380952</c:v>
                </c:pt>
                <c:pt idx="807">
                  <c:v>1399.89565217391</c:v>
                </c:pt>
                <c:pt idx="808">
                  <c:v>1399.81739130435</c:v>
                </c:pt>
                <c:pt idx="809">
                  <c:v>1399.90476190476</c:v>
                </c:pt>
                <c:pt idx="810">
                  <c:v>1399.6347826087</c:v>
                </c:pt>
                <c:pt idx="811">
                  <c:v>1399.79545454545</c:v>
                </c:pt>
                <c:pt idx="812">
                  <c:v>1399.90869565217</c:v>
                </c:pt>
                <c:pt idx="813">
                  <c:v>1399.86363636364</c:v>
                </c:pt>
                <c:pt idx="814">
                  <c:v>1400.13636363636</c:v>
                </c:pt>
                <c:pt idx="815">
                  <c:v>1399.84782608696</c:v>
                </c:pt>
                <c:pt idx="816">
                  <c:v>1399.97727272727</c:v>
                </c:pt>
                <c:pt idx="817">
                  <c:v>1400.08636363636</c:v>
                </c:pt>
                <c:pt idx="818">
                  <c:v>1399.84285714286</c:v>
                </c:pt>
                <c:pt idx="819">
                  <c:v>1400.01363636364</c:v>
                </c:pt>
                <c:pt idx="820">
                  <c:v>1400.09130434783</c:v>
                </c:pt>
                <c:pt idx="821">
                  <c:v>1400.09130434783</c:v>
                </c:pt>
                <c:pt idx="822">
                  <c:v>1399.98571428571</c:v>
                </c:pt>
                <c:pt idx="823">
                  <c:v>1400.04545454545</c:v>
                </c:pt>
                <c:pt idx="824">
                  <c:v>1400.25454545455</c:v>
                </c:pt>
                <c:pt idx="825">
                  <c:v>1399.95652173913</c:v>
                </c:pt>
                <c:pt idx="826">
                  <c:v>1399.74545454545</c:v>
                </c:pt>
                <c:pt idx="827">
                  <c:v>1399.87619047619</c:v>
                </c:pt>
                <c:pt idx="828">
                  <c:v>1400.00869565217</c:v>
                </c:pt>
                <c:pt idx="829">
                  <c:v>1399.77894736842</c:v>
                </c:pt>
                <c:pt idx="830">
                  <c:v>1399.81</c:v>
                </c:pt>
                <c:pt idx="831">
                  <c:v>1399.96315789474</c:v>
                </c:pt>
                <c:pt idx="832">
                  <c:v>1399.91904761905</c:v>
                </c:pt>
                <c:pt idx="833">
                  <c:v>1399.87727272727</c:v>
                </c:pt>
                <c:pt idx="834">
                  <c:v>1400.1652173913</c:v>
                </c:pt>
                <c:pt idx="835">
                  <c:v>1399.82727272727</c:v>
                </c:pt>
                <c:pt idx="836">
                  <c:v>1400.16363636364</c:v>
                </c:pt>
                <c:pt idx="837">
                  <c:v>1400.43636363636</c:v>
                </c:pt>
                <c:pt idx="838">
                  <c:v>1399.90909090909</c:v>
                </c:pt>
                <c:pt idx="839">
                  <c:v>1400.20909090909</c:v>
                </c:pt>
                <c:pt idx="840">
                  <c:v>1399.88095238095</c:v>
                </c:pt>
                <c:pt idx="841">
                  <c:v>1400.45238095238</c:v>
                </c:pt>
                <c:pt idx="842">
                  <c:v>1399.83</c:v>
                </c:pt>
                <c:pt idx="843">
                  <c:v>1400.05714285714</c:v>
                </c:pt>
                <c:pt idx="844">
                  <c:v>1399.88695652174</c:v>
                </c:pt>
                <c:pt idx="845">
                  <c:v>1399.77619047619</c:v>
                </c:pt>
                <c:pt idx="846">
                  <c:v>1400.07391304348</c:v>
                </c:pt>
                <c:pt idx="847">
                  <c:v>1400.04</c:v>
                </c:pt>
                <c:pt idx="848">
                  <c:v>1400.07826086957</c:v>
                </c:pt>
                <c:pt idx="849">
                  <c:v>1399.98260869565</c:v>
                </c:pt>
                <c:pt idx="850">
                  <c:v>1400.15217391304</c:v>
                </c:pt>
                <c:pt idx="851">
                  <c:v>1400.23157894737</c:v>
                </c:pt>
                <c:pt idx="852">
                  <c:v>1400.14285714286</c:v>
                </c:pt>
                <c:pt idx="853">
                  <c:v>1400.13636363636</c:v>
                </c:pt>
                <c:pt idx="854">
                  <c:v>1399.86363636364</c:v>
                </c:pt>
                <c:pt idx="855">
                  <c:v>1399.7347826087</c:v>
                </c:pt>
                <c:pt idx="856">
                  <c:v>1399.84761904762</c:v>
                </c:pt>
                <c:pt idx="857">
                  <c:v>1399.77727272727</c:v>
                </c:pt>
                <c:pt idx="858">
                  <c:v>1399.8</c:v>
                </c:pt>
                <c:pt idx="859">
                  <c:v>1399.83913043478</c:v>
                </c:pt>
                <c:pt idx="860">
                  <c:v>1400.14545454545</c:v>
                </c:pt>
                <c:pt idx="861">
                  <c:v>1400.05</c:v>
                </c:pt>
                <c:pt idx="862">
                  <c:v>1399.81818181818</c:v>
                </c:pt>
                <c:pt idx="863">
                  <c:v>1400.29545454545</c:v>
                </c:pt>
                <c:pt idx="864">
                  <c:v>1399.85652173913</c:v>
                </c:pt>
                <c:pt idx="865">
                  <c:v>1400.25909090909</c:v>
                </c:pt>
                <c:pt idx="866">
                  <c:v>1399.77727272727</c:v>
                </c:pt>
                <c:pt idx="867">
                  <c:v>1400.06818181818</c:v>
                </c:pt>
                <c:pt idx="868">
                  <c:v>1400.03043478261</c:v>
                </c:pt>
                <c:pt idx="869">
                  <c:v>1400.09565217391</c:v>
                </c:pt>
                <c:pt idx="870">
                  <c:v>1400.25</c:v>
                </c:pt>
                <c:pt idx="871">
                  <c:v>1399.76363636364</c:v>
                </c:pt>
                <c:pt idx="872">
                  <c:v>1399.98636363636</c:v>
                </c:pt>
                <c:pt idx="873">
                  <c:v>1399.88636363636</c:v>
                </c:pt>
                <c:pt idx="874">
                  <c:v>1400.02857142857</c:v>
                </c:pt>
                <c:pt idx="875">
                  <c:v>1399.99523809524</c:v>
                </c:pt>
                <c:pt idx="876">
                  <c:v>1400.22608695652</c:v>
                </c:pt>
                <c:pt idx="877">
                  <c:v>1399.9380952381</c:v>
                </c:pt>
                <c:pt idx="878">
                  <c:v>1400.04</c:v>
                </c:pt>
                <c:pt idx="879">
                  <c:v>1400.0652173913</c:v>
                </c:pt>
                <c:pt idx="880">
                  <c:v>1399.9</c:v>
                </c:pt>
                <c:pt idx="881">
                  <c:v>1399.87727272727</c:v>
                </c:pt>
                <c:pt idx="882">
                  <c:v>1400.28095238095</c:v>
                </c:pt>
                <c:pt idx="883">
                  <c:v>1400.28</c:v>
                </c:pt>
                <c:pt idx="884">
                  <c:v>1400.22727272727</c:v>
                </c:pt>
                <c:pt idx="885">
                  <c:v>1399.75714285714</c:v>
                </c:pt>
                <c:pt idx="886">
                  <c:v>1400.00909090909</c:v>
                </c:pt>
                <c:pt idx="887">
                  <c:v>1399.81304347826</c:v>
                </c:pt>
                <c:pt idx="888">
                  <c:v>1399.60434782609</c:v>
                </c:pt>
                <c:pt idx="889">
                  <c:v>1400.18</c:v>
                </c:pt>
                <c:pt idx="890">
                  <c:v>1400.07391304348</c:v>
                </c:pt>
                <c:pt idx="891">
                  <c:v>1399.65652173913</c:v>
                </c:pt>
                <c:pt idx="892">
                  <c:v>1399.95217391304</c:v>
                </c:pt>
                <c:pt idx="893">
                  <c:v>1399.62608695652</c:v>
                </c:pt>
                <c:pt idx="894">
                  <c:v>1399.64285714286</c:v>
                </c:pt>
                <c:pt idx="895">
                  <c:v>1399.85238095238</c:v>
                </c:pt>
                <c:pt idx="896">
                  <c:v>1399.97619047619</c:v>
                </c:pt>
                <c:pt idx="897">
                  <c:v>1399.90434782609</c:v>
                </c:pt>
                <c:pt idx="898">
                  <c:v>1400.27727272727</c:v>
                </c:pt>
                <c:pt idx="899">
                  <c:v>1399.85217391304</c:v>
                </c:pt>
                <c:pt idx="900">
                  <c:v>1400.15909090909</c:v>
                </c:pt>
                <c:pt idx="901">
                  <c:v>1400.16086956522</c:v>
                </c:pt>
                <c:pt idx="902">
                  <c:v>1399.81304347826</c:v>
                </c:pt>
                <c:pt idx="903">
                  <c:v>1399.74761904762</c:v>
                </c:pt>
                <c:pt idx="904">
                  <c:v>1400.12608695652</c:v>
                </c:pt>
                <c:pt idx="905">
                  <c:v>1400.07142857143</c:v>
                </c:pt>
                <c:pt idx="906">
                  <c:v>1399.90869565217</c:v>
                </c:pt>
                <c:pt idx="907">
                  <c:v>1399.99565217391</c:v>
                </c:pt>
                <c:pt idx="908">
                  <c:v>1400.4</c:v>
                </c:pt>
                <c:pt idx="909">
                  <c:v>1400.07826086957</c:v>
                </c:pt>
                <c:pt idx="910">
                  <c:v>1400.13636363636</c:v>
                </c:pt>
                <c:pt idx="911">
                  <c:v>1399.52272727273</c:v>
                </c:pt>
                <c:pt idx="912">
                  <c:v>1400.1</c:v>
                </c:pt>
                <c:pt idx="913">
                  <c:v>1400.39047619048</c:v>
                </c:pt>
                <c:pt idx="914">
                  <c:v>1399.95714285714</c:v>
                </c:pt>
                <c:pt idx="915">
                  <c:v>1400.02916666667</c:v>
                </c:pt>
                <c:pt idx="916">
                  <c:v>1400.17727272727</c:v>
                </c:pt>
                <c:pt idx="917">
                  <c:v>1399.66818181818</c:v>
                </c:pt>
                <c:pt idx="918">
                  <c:v>1399.72727272727</c:v>
                </c:pt>
                <c:pt idx="919">
                  <c:v>1400</c:v>
                </c:pt>
                <c:pt idx="920">
                  <c:v>1399.81904761905</c:v>
                </c:pt>
                <c:pt idx="921">
                  <c:v>1400.20454545455</c:v>
                </c:pt>
                <c:pt idx="922">
                  <c:v>1399.82272727273</c:v>
                </c:pt>
                <c:pt idx="923">
                  <c:v>1400.105</c:v>
                </c:pt>
                <c:pt idx="924">
                  <c:v>1399.875</c:v>
                </c:pt>
                <c:pt idx="925">
                  <c:v>1400.00869565217</c:v>
                </c:pt>
                <c:pt idx="926">
                  <c:v>1399.99090909091</c:v>
                </c:pt>
                <c:pt idx="927">
                  <c:v>1399.92857142857</c:v>
                </c:pt>
                <c:pt idx="928">
                  <c:v>1400.1347826087</c:v>
                </c:pt>
                <c:pt idx="929">
                  <c:v>1399.84090909091</c:v>
                </c:pt>
                <c:pt idx="930">
                  <c:v>1400.11304347826</c:v>
                </c:pt>
                <c:pt idx="931">
                  <c:v>1399.8</c:v>
                </c:pt>
                <c:pt idx="932">
                  <c:v>1399.95454545455</c:v>
                </c:pt>
                <c:pt idx="933">
                  <c:v>1399.75217391304</c:v>
                </c:pt>
                <c:pt idx="934">
                  <c:v>1400.02608695652</c:v>
                </c:pt>
                <c:pt idx="935">
                  <c:v>1400.02380952381</c:v>
                </c:pt>
                <c:pt idx="936">
                  <c:v>1399.73043478261</c:v>
                </c:pt>
                <c:pt idx="937">
                  <c:v>1400.11739130435</c:v>
                </c:pt>
                <c:pt idx="938">
                  <c:v>1399.98</c:v>
                </c:pt>
                <c:pt idx="939">
                  <c:v>1400.01666666667</c:v>
                </c:pt>
                <c:pt idx="940">
                  <c:v>1400.17333333333</c:v>
                </c:pt>
                <c:pt idx="941">
                  <c:v>1399.61818181818</c:v>
                </c:pt>
                <c:pt idx="942">
                  <c:v>1400.06666666667</c:v>
                </c:pt>
                <c:pt idx="943">
                  <c:v>1399.93181818182</c:v>
                </c:pt>
                <c:pt idx="944">
                  <c:v>1399.6</c:v>
                </c:pt>
                <c:pt idx="945">
                  <c:v>1399.8</c:v>
                </c:pt>
                <c:pt idx="946">
                  <c:v>1400.13913043478</c:v>
                </c:pt>
                <c:pt idx="947">
                  <c:v>1399.92608695652</c:v>
                </c:pt>
                <c:pt idx="948">
                  <c:v>1399.88636363636</c:v>
                </c:pt>
                <c:pt idx="949">
                  <c:v>1400.21739130435</c:v>
                </c:pt>
                <c:pt idx="950">
                  <c:v>1399.88181818182</c:v>
                </c:pt>
                <c:pt idx="951">
                  <c:v>1399.84782608696</c:v>
                </c:pt>
                <c:pt idx="952">
                  <c:v>1400.13636363636</c:v>
                </c:pt>
                <c:pt idx="953">
                  <c:v>1399.88636363636</c:v>
                </c:pt>
                <c:pt idx="954">
                  <c:v>1400.07727272727</c:v>
                </c:pt>
                <c:pt idx="955">
                  <c:v>1400.08695652174</c:v>
                </c:pt>
                <c:pt idx="956">
                  <c:v>1399.85</c:v>
                </c:pt>
                <c:pt idx="957">
                  <c:v>1400.26956521739</c:v>
                </c:pt>
                <c:pt idx="958">
                  <c:v>1400.09130434783</c:v>
                </c:pt>
                <c:pt idx="959">
                  <c:v>1400.04090909091</c:v>
                </c:pt>
                <c:pt idx="960">
                  <c:v>1399.83636363636</c:v>
                </c:pt>
                <c:pt idx="961">
                  <c:v>1400.10434782609</c:v>
                </c:pt>
                <c:pt idx="962">
                  <c:v>1400.06363636364</c:v>
                </c:pt>
                <c:pt idx="963">
                  <c:v>1399.68636363636</c:v>
                </c:pt>
                <c:pt idx="964">
                  <c:v>1399.85909090909</c:v>
                </c:pt>
                <c:pt idx="965">
                  <c:v>1399.87727272727</c:v>
                </c:pt>
                <c:pt idx="966">
                  <c:v>1400.07727272727</c:v>
                </c:pt>
                <c:pt idx="967">
                  <c:v>1400.275</c:v>
                </c:pt>
                <c:pt idx="968">
                  <c:v>1399.71304347826</c:v>
                </c:pt>
                <c:pt idx="969">
                  <c:v>1400.18181818182</c:v>
                </c:pt>
                <c:pt idx="970">
                  <c:v>1399.95652173913</c:v>
                </c:pt>
                <c:pt idx="971">
                  <c:v>1399.80454545455</c:v>
                </c:pt>
                <c:pt idx="972">
                  <c:v>1399.8652173913</c:v>
                </c:pt>
                <c:pt idx="973">
                  <c:v>1399.99523809524</c:v>
                </c:pt>
                <c:pt idx="974">
                  <c:v>1400.05238095238</c:v>
                </c:pt>
                <c:pt idx="975">
                  <c:v>1399.70476190476</c:v>
                </c:pt>
                <c:pt idx="976">
                  <c:v>1399.78571428571</c:v>
                </c:pt>
                <c:pt idx="977">
                  <c:v>1400.27727272727</c:v>
                </c:pt>
                <c:pt idx="978">
                  <c:v>1400.20434782609</c:v>
                </c:pt>
                <c:pt idx="979">
                  <c:v>1399.88095238095</c:v>
                </c:pt>
                <c:pt idx="980">
                  <c:v>1400.00476190476</c:v>
                </c:pt>
                <c:pt idx="981">
                  <c:v>1399.86086956522</c:v>
                </c:pt>
                <c:pt idx="982">
                  <c:v>1399.96818181818</c:v>
                </c:pt>
                <c:pt idx="983">
                  <c:v>1400.00869565217</c:v>
                </c:pt>
                <c:pt idx="984">
                  <c:v>1399.92608695652</c:v>
                </c:pt>
                <c:pt idx="985">
                  <c:v>1400.05909090909</c:v>
                </c:pt>
                <c:pt idx="986">
                  <c:v>1399.89545454545</c:v>
                </c:pt>
                <c:pt idx="987">
                  <c:v>1399.54347826087</c:v>
                </c:pt>
                <c:pt idx="988">
                  <c:v>1399.69523809524</c:v>
                </c:pt>
                <c:pt idx="989">
                  <c:v>1400.23333333333</c:v>
                </c:pt>
                <c:pt idx="990">
                  <c:v>1400.1</c:v>
                </c:pt>
                <c:pt idx="991">
                  <c:v>1399.75909090909</c:v>
                </c:pt>
                <c:pt idx="992">
                  <c:v>1400.25</c:v>
                </c:pt>
                <c:pt idx="993">
                  <c:v>1400.28095238095</c:v>
                </c:pt>
                <c:pt idx="994">
                  <c:v>1399.96363636364</c:v>
                </c:pt>
                <c:pt idx="995">
                  <c:v>1400.19565217391</c:v>
                </c:pt>
                <c:pt idx="996">
                  <c:v>1399.79130434783</c:v>
                </c:pt>
                <c:pt idx="997">
                  <c:v>1399.89565217391</c:v>
                </c:pt>
                <c:pt idx="998">
                  <c:v>1400.12272727273</c:v>
                </c:pt>
                <c:pt idx="999">
                  <c:v>1400.11904761905</c:v>
                </c:pt>
                <c:pt idx="1000">
                  <c:v>1400.09</c:v>
                </c:pt>
                <c:pt idx="1001">
                  <c:v>1399.92608695652</c:v>
                </c:pt>
                <c:pt idx="1002">
                  <c:v>1399.86</c:v>
                </c:pt>
                <c:pt idx="1003">
                  <c:v>1400.06956521739</c:v>
                </c:pt>
                <c:pt idx="1004">
                  <c:v>1399.84285714286</c:v>
                </c:pt>
                <c:pt idx="1005">
                  <c:v>1400.02173913043</c:v>
                </c:pt>
                <c:pt idx="1006">
                  <c:v>1400.00869565217</c:v>
                </c:pt>
                <c:pt idx="1007">
                  <c:v>1399.835</c:v>
                </c:pt>
                <c:pt idx="1008">
                  <c:v>1400.1347826087</c:v>
                </c:pt>
                <c:pt idx="1009">
                  <c:v>1400.37272727273</c:v>
                </c:pt>
                <c:pt idx="1010">
                  <c:v>1400.14090909091</c:v>
                </c:pt>
                <c:pt idx="1011">
                  <c:v>1399.87142857143</c:v>
                </c:pt>
                <c:pt idx="1012">
                  <c:v>1400.23913043478</c:v>
                </c:pt>
                <c:pt idx="1013">
                  <c:v>1400.05</c:v>
                </c:pt>
                <c:pt idx="1014">
                  <c:v>1399.76086956522</c:v>
                </c:pt>
                <c:pt idx="1015">
                  <c:v>1400.15238095238</c:v>
                </c:pt>
                <c:pt idx="1016">
                  <c:v>1399.82173913043</c:v>
                </c:pt>
                <c:pt idx="1017">
                  <c:v>1400.02857142857</c:v>
                </c:pt>
                <c:pt idx="1018">
                  <c:v>1400.12272727273</c:v>
                </c:pt>
                <c:pt idx="1019">
                  <c:v>1399.90833333333</c:v>
                </c:pt>
                <c:pt idx="1020">
                  <c:v>1399.74285714286</c:v>
                </c:pt>
                <c:pt idx="1021">
                  <c:v>1399.92727272727</c:v>
                </c:pt>
                <c:pt idx="1022">
                  <c:v>1399.83043478261</c:v>
                </c:pt>
                <c:pt idx="1023">
                  <c:v>1400.08260869565</c:v>
                </c:pt>
                <c:pt idx="1024">
                  <c:v>1399.97391304348</c:v>
                </c:pt>
                <c:pt idx="1025">
                  <c:v>1399.90476190476</c:v>
                </c:pt>
                <c:pt idx="1026">
                  <c:v>1400.17619047619</c:v>
                </c:pt>
                <c:pt idx="1027">
                  <c:v>1399.95909090909</c:v>
                </c:pt>
                <c:pt idx="1028">
                  <c:v>1400.22272727273</c:v>
                </c:pt>
                <c:pt idx="1029">
                  <c:v>1400.12380952381</c:v>
                </c:pt>
                <c:pt idx="1030">
                  <c:v>1399.86363636364</c:v>
                </c:pt>
                <c:pt idx="1031">
                  <c:v>1400.10434782609</c:v>
                </c:pt>
                <c:pt idx="1032">
                  <c:v>1400.4380952381</c:v>
                </c:pt>
                <c:pt idx="1033">
                  <c:v>1399.92173913043</c:v>
                </c:pt>
                <c:pt idx="1034">
                  <c:v>1400.06</c:v>
                </c:pt>
                <c:pt idx="1035">
                  <c:v>1400.465</c:v>
                </c:pt>
                <c:pt idx="1036">
                  <c:v>1400.12380952381</c:v>
                </c:pt>
                <c:pt idx="1037">
                  <c:v>1400.05652173913</c:v>
                </c:pt>
                <c:pt idx="1038">
                  <c:v>1399.97727272727</c:v>
                </c:pt>
                <c:pt idx="1039">
                  <c:v>1399.98095238095</c:v>
                </c:pt>
                <c:pt idx="1040">
                  <c:v>1400.08695652174</c:v>
                </c:pt>
                <c:pt idx="1041">
                  <c:v>1399.96086956522</c:v>
                </c:pt>
                <c:pt idx="1042">
                  <c:v>1400.12727272727</c:v>
                </c:pt>
                <c:pt idx="1043">
                  <c:v>1399.99047619048</c:v>
                </c:pt>
                <c:pt idx="1044">
                  <c:v>1400.14782608696</c:v>
                </c:pt>
                <c:pt idx="1045">
                  <c:v>1400.05</c:v>
                </c:pt>
                <c:pt idx="1046">
                  <c:v>1399.92727272727</c:v>
                </c:pt>
                <c:pt idx="1047">
                  <c:v>1399.94782608696</c:v>
                </c:pt>
                <c:pt idx="1048">
                  <c:v>1400.05454545455</c:v>
                </c:pt>
                <c:pt idx="1049">
                  <c:v>1400.0347826087</c:v>
                </c:pt>
                <c:pt idx="1050">
                  <c:v>1400.08695652174</c:v>
                </c:pt>
                <c:pt idx="1051">
                  <c:v>1399.675</c:v>
                </c:pt>
                <c:pt idx="1052">
                  <c:v>1400.14285714286</c:v>
                </c:pt>
                <c:pt idx="1053">
                  <c:v>1399.92608695652</c:v>
                </c:pt>
                <c:pt idx="1054">
                  <c:v>1399.70434782609</c:v>
                </c:pt>
                <c:pt idx="1055">
                  <c:v>1400.33</c:v>
                </c:pt>
                <c:pt idx="1056">
                  <c:v>1399.98636363636</c:v>
                </c:pt>
                <c:pt idx="1057">
                  <c:v>1400</c:v>
                </c:pt>
                <c:pt idx="1058">
                  <c:v>1399.95238095238</c:v>
                </c:pt>
                <c:pt idx="1059">
                  <c:v>1400.07083333333</c:v>
                </c:pt>
                <c:pt idx="1060">
                  <c:v>1400.19090909091</c:v>
                </c:pt>
                <c:pt idx="1061">
                  <c:v>1399.88260869565</c:v>
                </c:pt>
                <c:pt idx="1062">
                  <c:v>1400.04545454545</c:v>
                </c:pt>
                <c:pt idx="1063">
                  <c:v>1399.82173913043</c:v>
                </c:pt>
                <c:pt idx="1064">
                  <c:v>1400</c:v>
                </c:pt>
                <c:pt idx="1065">
                  <c:v>1400.3</c:v>
                </c:pt>
                <c:pt idx="1066">
                  <c:v>1399.90909090909</c:v>
                </c:pt>
                <c:pt idx="1067">
                  <c:v>1399.96666666667</c:v>
                </c:pt>
                <c:pt idx="1068">
                  <c:v>1399.83913043478</c:v>
                </c:pt>
                <c:pt idx="1069">
                  <c:v>1399.98636363636</c:v>
                </c:pt>
                <c:pt idx="1070">
                  <c:v>1400.02173913043</c:v>
                </c:pt>
                <c:pt idx="1071">
                  <c:v>1399.85238095238</c:v>
                </c:pt>
                <c:pt idx="1072">
                  <c:v>1400.03333333333</c:v>
                </c:pt>
                <c:pt idx="1073">
                  <c:v>1400.11818181818</c:v>
                </c:pt>
                <c:pt idx="1074">
                  <c:v>1400.08695652174</c:v>
                </c:pt>
                <c:pt idx="1075">
                  <c:v>1400.03043478261</c:v>
                </c:pt>
                <c:pt idx="1076">
                  <c:v>1399.93333333333</c:v>
                </c:pt>
                <c:pt idx="1077">
                  <c:v>1400.14347826087</c:v>
                </c:pt>
                <c:pt idx="1078">
                  <c:v>1399.72727272727</c:v>
                </c:pt>
                <c:pt idx="1079">
                  <c:v>1399.97727272727</c:v>
                </c:pt>
                <c:pt idx="1080">
                  <c:v>1399.94285714286</c:v>
                </c:pt>
                <c:pt idx="1081">
                  <c:v>1400</c:v>
                </c:pt>
                <c:pt idx="1082">
                  <c:v>1399.97272727273</c:v>
                </c:pt>
                <c:pt idx="1083">
                  <c:v>1400.00476190476</c:v>
                </c:pt>
                <c:pt idx="1084">
                  <c:v>1400.13636363636</c:v>
                </c:pt>
                <c:pt idx="1085">
                  <c:v>1400.365</c:v>
                </c:pt>
                <c:pt idx="1086">
                  <c:v>1400.1380952381</c:v>
                </c:pt>
                <c:pt idx="1087">
                  <c:v>1399.9380952381</c:v>
                </c:pt>
                <c:pt idx="1088">
                  <c:v>1399.84782608696</c:v>
                </c:pt>
                <c:pt idx="1089">
                  <c:v>1400.00952380952</c:v>
                </c:pt>
                <c:pt idx="1090">
                  <c:v>1399.95263157895</c:v>
                </c:pt>
                <c:pt idx="1091">
                  <c:v>1400.02380952381</c:v>
                </c:pt>
                <c:pt idx="1092">
                  <c:v>1399.88181818182</c:v>
                </c:pt>
                <c:pt idx="1093">
                  <c:v>1399.98636363636</c:v>
                </c:pt>
                <c:pt idx="1094">
                  <c:v>1399.94285714286</c:v>
                </c:pt>
                <c:pt idx="1095">
                  <c:v>1399.81428571429</c:v>
                </c:pt>
                <c:pt idx="1096">
                  <c:v>1400.05909090909</c:v>
                </c:pt>
                <c:pt idx="1097">
                  <c:v>1400.25454545455</c:v>
                </c:pt>
                <c:pt idx="1098">
                  <c:v>1399.8</c:v>
                </c:pt>
                <c:pt idx="1099">
                  <c:v>1400.04347826087</c:v>
                </c:pt>
                <c:pt idx="1100">
                  <c:v>1400.07826086957</c:v>
                </c:pt>
                <c:pt idx="1101">
                  <c:v>1399.74090909091</c:v>
                </c:pt>
                <c:pt idx="1102">
                  <c:v>1400.35652173913</c:v>
                </c:pt>
                <c:pt idx="1103">
                  <c:v>1400.09545454545</c:v>
                </c:pt>
                <c:pt idx="1104">
                  <c:v>1400.1347826087</c:v>
                </c:pt>
                <c:pt idx="1105">
                  <c:v>1399.8347826087</c:v>
                </c:pt>
                <c:pt idx="1106">
                  <c:v>1399.9619047619</c:v>
                </c:pt>
                <c:pt idx="1107">
                  <c:v>1399.97142857143</c:v>
                </c:pt>
                <c:pt idx="1108">
                  <c:v>1400.30909090909</c:v>
                </c:pt>
                <c:pt idx="1109">
                  <c:v>1400.31363636364</c:v>
                </c:pt>
                <c:pt idx="1110">
                  <c:v>1400.235</c:v>
                </c:pt>
                <c:pt idx="1111">
                  <c:v>1399.98695652174</c:v>
                </c:pt>
                <c:pt idx="1112">
                  <c:v>1400.13181818182</c:v>
                </c:pt>
                <c:pt idx="1113">
                  <c:v>1399.78636363636</c:v>
                </c:pt>
                <c:pt idx="1114">
                  <c:v>1399.70454545455</c:v>
                </c:pt>
                <c:pt idx="1115">
                  <c:v>1400.125</c:v>
                </c:pt>
                <c:pt idx="1116">
                  <c:v>1399.95652173913</c:v>
                </c:pt>
                <c:pt idx="1117">
                  <c:v>1399.70909090909</c:v>
                </c:pt>
                <c:pt idx="1118">
                  <c:v>1399.77619047619</c:v>
                </c:pt>
                <c:pt idx="1119">
                  <c:v>1399.98695652174</c:v>
                </c:pt>
                <c:pt idx="1120">
                  <c:v>1399.88181818182</c:v>
                </c:pt>
                <c:pt idx="1121">
                  <c:v>1399.84545454545</c:v>
                </c:pt>
                <c:pt idx="1122">
                  <c:v>1400.33157894737</c:v>
                </c:pt>
                <c:pt idx="1123">
                  <c:v>1399.8380952381</c:v>
                </c:pt>
                <c:pt idx="1124">
                  <c:v>1399.76818181818</c:v>
                </c:pt>
                <c:pt idx="1125">
                  <c:v>1399.90476190476</c:v>
                </c:pt>
                <c:pt idx="1126">
                  <c:v>1400.04090909091</c:v>
                </c:pt>
                <c:pt idx="1127">
                  <c:v>1400.315</c:v>
                </c:pt>
                <c:pt idx="1128">
                  <c:v>1400.20909090909</c:v>
                </c:pt>
                <c:pt idx="1129">
                  <c:v>1400.11739130435</c:v>
                </c:pt>
                <c:pt idx="1130">
                  <c:v>1399.92272727273</c:v>
                </c:pt>
                <c:pt idx="1131">
                  <c:v>1399.79090909091</c:v>
                </c:pt>
                <c:pt idx="1132">
                  <c:v>1400.25454545455</c:v>
                </c:pt>
                <c:pt idx="1133">
                  <c:v>1400.08181818182</c:v>
                </c:pt>
                <c:pt idx="1134">
                  <c:v>1400.12727272727</c:v>
                </c:pt>
                <c:pt idx="1135">
                  <c:v>1400.015</c:v>
                </c:pt>
                <c:pt idx="1136">
                  <c:v>1399.98695652174</c:v>
                </c:pt>
                <c:pt idx="1137">
                  <c:v>1399.96956521739</c:v>
                </c:pt>
                <c:pt idx="1138">
                  <c:v>1400.11363636364</c:v>
                </c:pt>
                <c:pt idx="1139">
                  <c:v>1400.06</c:v>
                </c:pt>
                <c:pt idx="1140">
                  <c:v>1399.88095238095</c:v>
                </c:pt>
                <c:pt idx="1141">
                  <c:v>1399.87142857143</c:v>
                </c:pt>
                <c:pt idx="1142">
                  <c:v>1400.17727272727</c:v>
                </c:pt>
                <c:pt idx="1143">
                  <c:v>1399.67142857143</c:v>
                </c:pt>
                <c:pt idx="1144">
                  <c:v>1399.89130434783</c:v>
                </c:pt>
                <c:pt idx="1145">
                  <c:v>1400.03043478261</c:v>
                </c:pt>
                <c:pt idx="1146">
                  <c:v>1400.295</c:v>
                </c:pt>
                <c:pt idx="1147">
                  <c:v>1400.08095238095</c:v>
                </c:pt>
                <c:pt idx="1148">
                  <c:v>1399.75909090909</c:v>
                </c:pt>
                <c:pt idx="1149">
                  <c:v>1400.05652173913</c:v>
                </c:pt>
                <c:pt idx="1150">
                  <c:v>1399.995</c:v>
                </c:pt>
                <c:pt idx="1151">
                  <c:v>1400.01304347826</c:v>
                </c:pt>
                <c:pt idx="1152">
                  <c:v>1400.23333333333</c:v>
                </c:pt>
                <c:pt idx="1153">
                  <c:v>1399.80476190476</c:v>
                </c:pt>
                <c:pt idx="1154">
                  <c:v>1400.12608695652</c:v>
                </c:pt>
                <c:pt idx="1155">
                  <c:v>1399.67</c:v>
                </c:pt>
                <c:pt idx="1156">
                  <c:v>1399.8652173913</c:v>
                </c:pt>
                <c:pt idx="1157">
                  <c:v>1399.8</c:v>
                </c:pt>
                <c:pt idx="1158">
                  <c:v>1399.96818181818</c:v>
                </c:pt>
                <c:pt idx="1159">
                  <c:v>1399.48333333333</c:v>
                </c:pt>
                <c:pt idx="1160">
                  <c:v>1400.19545454545</c:v>
                </c:pt>
                <c:pt idx="1161">
                  <c:v>1399.89545454545</c:v>
                </c:pt>
                <c:pt idx="1162">
                  <c:v>1400.04285714286</c:v>
                </c:pt>
                <c:pt idx="1163">
                  <c:v>1399.8619047619</c:v>
                </c:pt>
                <c:pt idx="1164">
                  <c:v>1399.88</c:v>
                </c:pt>
                <c:pt idx="1165">
                  <c:v>1400.12272727273</c:v>
                </c:pt>
                <c:pt idx="1166">
                  <c:v>1399.7625</c:v>
                </c:pt>
                <c:pt idx="1167">
                  <c:v>1400.1</c:v>
                </c:pt>
                <c:pt idx="1168">
                  <c:v>1399.88421052632</c:v>
                </c:pt>
                <c:pt idx="1169">
                  <c:v>1399.99565217391</c:v>
                </c:pt>
                <c:pt idx="1170">
                  <c:v>1399.85652173913</c:v>
                </c:pt>
                <c:pt idx="1171">
                  <c:v>1400.06363636364</c:v>
                </c:pt>
                <c:pt idx="1172">
                  <c:v>1399.89047619048</c:v>
                </c:pt>
                <c:pt idx="1173">
                  <c:v>1400.06086956522</c:v>
                </c:pt>
                <c:pt idx="1174">
                  <c:v>1400.10952380952</c:v>
                </c:pt>
                <c:pt idx="1175">
                  <c:v>1400.055</c:v>
                </c:pt>
                <c:pt idx="1176">
                  <c:v>1399.99523809524</c:v>
                </c:pt>
                <c:pt idx="1177">
                  <c:v>1399.81428571429</c:v>
                </c:pt>
                <c:pt idx="1178">
                  <c:v>1399.88636363636</c:v>
                </c:pt>
                <c:pt idx="1179">
                  <c:v>1400.07619047619</c:v>
                </c:pt>
                <c:pt idx="1180">
                  <c:v>1399.74347826087</c:v>
                </c:pt>
                <c:pt idx="1181">
                  <c:v>1399.93913043478</c:v>
                </c:pt>
                <c:pt idx="1182">
                  <c:v>1400.01052631579</c:v>
                </c:pt>
                <c:pt idx="1183">
                  <c:v>1400.02272727273</c:v>
                </c:pt>
                <c:pt idx="1184">
                  <c:v>1400.02727272727</c:v>
                </c:pt>
                <c:pt idx="1185">
                  <c:v>1399.69130434783</c:v>
                </c:pt>
                <c:pt idx="1186">
                  <c:v>1399.91818181818</c:v>
                </c:pt>
                <c:pt idx="1187">
                  <c:v>1399.78695652174</c:v>
                </c:pt>
                <c:pt idx="1188">
                  <c:v>1399.72727272727</c:v>
                </c:pt>
                <c:pt idx="1189">
                  <c:v>1400.22173913043</c:v>
                </c:pt>
                <c:pt idx="1190">
                  <c:v>1399.93333333333</c:v>
                </c:pt>
                <c:pt idx="1191">
                  <c:v>1400.29565217391</c:v>
                </c:pt>
                <c:pt idx="1192">
                  <c:v>1400.13636363636</c:v>
                </c:pt>
                <c:pt idx="1193">
                  <c:v>1400.32608695652</c:v>
                </c:pt>
                <c:pt idx="1194">
                  <c:v>1400.31363636364</c:v>
                </c:pt>
                <c:pt idx="1195">
                  <c:v>1399.88695652174</c:v>
                </c:pt>
                <c:pt idx="1196">
                  <c:v>1400.12272727273</c:v>
                </c:pt>
                <c:pt idx="1197">
                  <c:v>1400.05833333333</c:v>
                </c:pt>
                <c:pt idx="1198">
                  <c:v>1400.51304347826</c:v>
                </c:pt>
                <c:pt idx="1199">
                  <c:v>1400.08181818182</c:v>
                </c:pt>
                <c:pt idx="1200">
                  <c:v>1400.1</c:v>
                </c:pt>
                <c:pt idx="1201">
                  <c:v>1399.92608695652</c:v>
                </c:pt>
                <c:pt idx="1202">
                  <c:v>1400.08636363636</c:v>
                </c:pt>
                <c:pt idx="1203">
                  <c:v>1399.865</c:v>
                </c:pt>
                <c:pt idx="1204">
                  <c:v>1400.18260869565</c:v>
                </c:pt>
                <c:pt idx="1205">
                  <c:v>1400.08636363636</c:v>
                </c:pt>
                <c:pt idx="1206">
                  <c:v>1399.99583333333</c:v>
                </c:pt>
                <c:pt idx="1207">
                  <c:v>1399.93636363636</c:v>
                </c:pt>
                <c:pt idx="1208">
                  <c:v>1400.24285714286</c:v>
                </c:pt>
                <c:pt idx="1209">
                  <c:v>1400.27142857143</c:v>
                </c:pt>
                <c:pt idx="1210">
                  <c:v>1399.94347826087</c:v>
                </c:pt>
                <c:pt idx="1211">
                  <c:v>1400.1</c:v>
                </c:pt>
                <c:pt idx="1212">
                  <c:v>1399.92</c:v>
                </c:pt>
                <c:pt idx="1213">
                  <c:v>1399.85238095238</c:v>
                </c:pt>
                <c:pt idx="1214">
                  <c:v>1400.42272727273</c:v>
                </c:pt>
                <c:pt idx="1215">
                  <c:v>1400.28181818182</c:v>
                </c:pt>
                <c:pt idx="1216">
                  <c:v>1399.76363636364</c:v>
                </c:pt>
                <c:pt idx="1217">
                  <c:v>1399.87826086957</c:v>
                </c:pt>
                <c:pt idx="1218">
                  <c:v>1400.02173913043</c:v>
                </c:pt>
                <c:pt idx="1219">
                  <c:v>1400.49444444444</c:v>
                </c:pt>
                <c:pt idx="1220">
                  <c:v>1399.99565217391</c:v>
                </c:pt>
                <c:pt idx="1221">
                  <c:v>1399.85652173913</c:v>
                </c:pt>
                <c:pt idx="1222">
                  <c:v>1399.91904761905</c:v>
                </c:pt>
                <c:pt idx="1223">
                  <c:v>1400.09047619048</c:v>
                </c:pt>
                <c:pt idx="1224">
                  <c:v>1400.25652173913</c:v>
                </c:pt>
                <c:pt idx="1225">
                  <c:v>1399.92608695652</c:v>
                </c:pt>
                <c:pt idx="1226">
                  <c:v>1399.99</c:v>
                </c:pt>
                <c:pt idx="1227">
                  <c:v>1399.95909090909</c:v>
                </c:pt>
                <c:pt idx="1228">
                  <c:v>1400.04285714286</c:v>
                </c:pt>
                <c:pt idx="1229">
                  <c:v>1400.16818181818</c:v>
                </c:pt>
                <c:pt idx="1230">
                  <c:v>1399.87826086957</c:v>
                </c:pt>
                <c:pt idx="1231">
                  <c:v>1399.91428571429</c:v>
                </c:pt>
                <c:pt idx="1232">
                  <c:v>1399.77619047619</c:v>
                </c:pt>
                <c:pt idx="1233">
                  <c:v>1399.95217391304</c:v>
                </c:pt>
                <c:pt idx="1234">
                  <c:v>1400.13333333333</c:v>
                </c:pt>
                <c:pt idx="1235">
                  <c:v>1399.67727272727</c:v>
                </c:pt>
                <c:pt idx="1236">
                  <c:v>1400.16363636364</c:v>
                </c:pt>
                <c:pt idx="1237">
                  <c:v>1400.02777777778</c:v>
                </c:pt>
                <c:pt idx="1238">
                  <c:v>1399.66666666667</c:v>
                </c:pt>
                <c:pt idx="1239">
                  <c:v>1400.025</c:v>
                </c:pt>
                <c:pt idx="1240">
                  <c:v>1399.87727272727</c:v>
                </c:pt>
                <c:pt idx="1241">
                  <c:v>1400.09130434783</c:v>
                </c:pt>
                <c:pt idx="1242">
                  <c:v>1399.9</c:v>
                </c:pt>
                <c:pt idx="1243">
                  <c:v>1399.99565217391</c:v>
                </c:pt>
                <c:pt idx="1244">
                  <c:v>1399.50476190476</c:v>
                </c:pt>
                <c:pt idx="1245">
                  <c:v>1400.00869565217</c:v>
                </c:pt>
                <c:pt idx="1246">
                  <c:v>1400.07391304348</c:v>
                </c:pt>
                <c:pt idx="1247">
                  <c:v>1399.96956521739</c:v>
                </c:pt>
                <c:pt idx="1248">
                  <c:v>1400.28571428571</c:v>
                </c:pt>
                <c:pt idx="1249">
                  <c:v>1399.86956521739</c:v>
                </c:pt>
                <c:pt idx="1250">
                  <c:v>1400.17391304348</c:v>
                </c:pt>
                <c:pt idx="1251">
                  <c:v>1400.06363636364</c:v>
                </c:pt>
                <c:pt idx="1252">
                  <c:v>1399.74</c:v>
                </c:pt>
                <c:pt idx="1253">
                  <c:v>1400.01304347826</c:v>
                </c:pt>
                <c:pt idx="1254">
                  <c:v>1399.88571428571</c:v>
                </c:pt>
                <c:pt idx="1255">
                  <c:v>1399.93043478261</c:v>
                </c:pt>
                <c:pt idx="1256">
                  <c:v>1399.72727272727</c:v>
                </c:pt>
                <c:pt idx="1257">
                  <c:v>1400.01304347826</c:v>
                </c:pt>
                <c:pt idx="1258">
                  <c:v>1400.23181818182</c:v>
                </c:pt>
                <c:pt idx="1259">
                  <c:v>1400.18095238095</c:v>
                </c:pt>
                <c:pt idx="1260">
                  <c:v>1400.01904761905</c:v>
                </c:pt>
                <c:pt idx="1261">
                  <c:v>1400.10476190476</c:v>
                </c:pt>
                <c:pt idx="1262">
                  <c:v>1400.05909090909</c:v>
                </c:pt>
                <c:pt idx="1263">
                  <c:v>1399.6</c:v>
                </c:pt>
                <c:pt idx="1264">
                  <c:v>1400.34285714286</c:v>
                </c:pt>
                <c:pt idx="1265">
                  <c:v>1400.03636363636</c:v>
                </c:pt>
                <c:pt idx="1266">
                  <c:v>1399.89047619048</c:v>
                </c:pt>
                <c:pt idx="1267">
                  <c:v>1400.085</c:v>
                </c:pt>
                <c:pt idx="1268">
                  <c:v>1400.00909090909</c:v>
                </c:pt>
                <c:pt idx="1269">
                  <c:v>1400.08181818182</c:v>
                </c:pt>
                <c:pt idx="1270">
                  <c:v>1399.80952380952</c:v>
                </c:pt>
                <c:pt idx="1271">
                  <c:v>1400.05454545455</c:v>
                </c:pt>
                <c:pt idx="1272">
                  <c:v>1399.90909090909</c:v>
                </c:pt>
                <c:pt idx="1273">
                  <c:v>1400.25714285714</c:v>
                </c:pt>
                <c:pt idx="1274">
                  <c:v>1399.97272727273</c:v>
                </c:pt>
                <c:pt idx="1275">
                  <c:v>1400.24545454545</c:v>
                </c:pt>
                <c:pt idx="1276">
                  <c:v>1399.9652173913</c:v>
                </c:pt>
                <c:pt idx="1277">
                  <c:v>1399.98095238095</c:v>
                </c:pt>
                <c:pt idx="1278">
                  <c:v>1400.07619047619</c:v>
                </c:pt>
                <c:pt idx="1279">
                  <c:v>1399.93333333333</c:v>
                </c:pt>
                <c:pt idx="1280">
                  <c:v>1400.0380952381</c:v>
                </c:pt>
                <c:pt idx="1281">
                  <c:v>1399.67368421053</c:v>
                </c:pt>
                <c:pt idx="1282">
                  <c:v>1400.01428571429</c:v>
                </c:pt>
                <c:pt idx="1283">
                  <c:v>1400.01363636364</c:v>
                </c:pt>
                <c:pt idx="1284">
                  <c:v>1399.9875</c:v>
                </c:pt>
                <c:pt idx="1285">
                  <c:v>1399.96956521739</c:v>
                </c:pt>
                <c:pt idx="1286">
                  <c:v>1399.75714285714</c:v>
                </c:pt>
                <c:pt idx="1287">
                  <c:v>1399.76</c:v>
                </c:pt>
                <c:pt idx="1288">
                  <c:v>1399.7</c:v>
                </c:pt>
                <c:pt idx="1289">
                  <c:v>1400.01818181818</c:v>
                </c:pt>
                <c:pt idx="1290">
                  <c:v>1399.99090909091</c:v>
                </c:pt>
                <c:pt idx="1291">
                  <c:v>1399.87826086957</c:v>
                </c:pt>
                <c:pt idx="1292">
                  <c:v>1399.97272727273</c:v>
                </c:pt>
                <c:pt idx="1293">
                  <c:v>1400.15263157895</c:v>
                </c:pt>
                <c:pt idx="1294">
                  <c:v>1400.00952380952</c:v>
                </c:pt>
                <c:pt idx="1295">
                  <c:v>1399.91428571429</c:v>
                </c:pt>
                <c:pt idx="1296">
                  <c:v>1399.98</c:v>
                </c:pt>
                <c:pt idx="1297">
                  <c:v>1400.045</c:v>
                </c:pt>
                <c:pt idx="1298">
                  <c:v>1400.04545454545</c:v>
                </c:pt>
                <c:pt idx="1299">
                  <c:v>1400.18636363636</c:v>
                </c:pt>
                <c:pt idx="1300">
                  <c:v>1399.91363636364</c:v>
                </c:pt>
                <c:pt idx="1301">
                  <c:v>1399.87727272727</c:v>
                </c:pt>
                <c:pt idx="1302">
                  <c:v>1399.8</c:v>
                </c:pt>
                <c:pt idx="1303">
                  <c:v>1400.15</c:v>
                </c:pt>
                <c:pt idx="1304">
                  <c:v>1400.11904761905</c:v>
                </c:pt>
                <c:pt idx="1305">
                  <c:v>1399.90909090909</c:v>
                </c:pt>
                <c:pt idx="1306">
                  <c:v>1399.92272727273</c:v>
                </c:pt>
                <c:pt idx="1307">
                  <c:v>1400.01739130435</c:v>
                </c:pt>
                <c:pt idx="1308">
                  <c:v>1399.87391304348</c:v>
                </c:pt>
                <c:pt idx="1309">
                  <c:v>1399.93</c:v>
                </c:pt>
                <c:pt idx="1310">
                  <c:v>1399.90434782609</c:v>
                </c:pt>
                <c:pt idx="1311">
                  <c:v>1400.0619047619</c:v>
                </c:pt>
                <c:pt idx="1312">
                  <c:v>1400.12857142857</c:v>
                </c:pt>
                <c:pt idx="1313">
                  <c:v>1399.97727272727</c:v>
                </c:pt>
                <c:pt idx="1314">
                  <c:v>1399.94761904762</c:v>
                </c:pt>
                <c:pt idx="1315">
                  <c:v>1399.83043478261</c:v>
                </c:pt>
                <c:pt idx="1316">
                  <c:v>1400.28181818182</c:v>
                </c:pt>
                <c:pt idx="1317">
                  <c:v>1399.99545454545</c:v>
                </c:pt>
                <c:pt idx="1318">
                  <c:v>1399.94</c:v>
                </c:pt>
                <c:pt idx="1319">
                  <c:v>1399.83333333333</c:v>
                </c:pt>
                <c:pt idx="1320">
                  <c:v>1400.06818181818</c:v>
                </c:pt>
                <c:pt idx="1321">
                  <c:v>1400.06842105263</c:v>
                </c:pt>
                <c:pt idx="1322">
                  <c:v>1399.78421052632</c:v>
                </c:pt>
                <c:pt idx="1323">
                  <c:v>1399.73684210526</c:v>
                </c:pt>
                <c:pt idx="1324">
                  <c:v>1400.15238095238</c:v>
                </c:pt>
                <c:pt idx="1325">
                  <c:v>1400.05</c:v>
                </c:pt>
                <c:pt idx="1326">
                  <c:v>1400.16818181818</c:v>
                </c:pt>
                <c:pt idx="1327">
                  <c:v>1399.92608695652</c:v>
                </c:pt>
                <c:pt idx="1328">
                  <c:v>1399.5652173913</c:v>
                </c:pt>
                <c:pt idx="1329">
                  <c:v>1399.85238095238</c:v>
                </c:pt>
                <c:pt idx="1330">
                  <c:v>1399.72173913043</c:v>
                </c:pt>
                <c:pt idx="1331">
                  <c:v>1399.80434782609</c:v>
                </c:pt>
                <c:pt idx="1332">
                  <c:v>1399.74782608696</c:v>
                </c:pt>
                <c:pt idx="1333">
                  <c:v>1400.05909090909</c:v>
                </c:pt>
                <c:pt idx="1334">
                  <c:v>1399.8</c:v>
                </c:pt>
                <c:pt idx="1335">
                  <c:v>1399.96956521739</c:v>
                </c:pt>
                <c:pt idx="1336">
                  <c:v>1400.20909090909</c:v>
                </c:pt>
                <c:pt idx="1337">
                  <c:v>1399.74545454545</c:v>
                </c:pt>
                <c:pt idx="1338">
                  <c:v>1399.81304347826</c:v>
                </c:pt>
                <c:pt idx="1339">
                  <c:v>1399.98260869565</c:v>
                </c:pt>
                <c:pt idx="1340">
                  <c:v>1400.1</c:v>
                </c:pt>
                <c:pt idx="1341">
                  <c:v>1400.08947368421</c:v>
                </c:pt>
                <c:pt idx="1342">
                  <c:v>1400.34090909091</c:v>
                </c:pt>
                <c:pt idx="1343">
                  <c:v>1399.87619047619</c:v>
                </c:pt>
                <c:pt idx="1344">
                  <c:v>1400.30909090909</c:v>
                </c:pt>
                <c:pt idx="1345">
                  <c:v>1399.84347826087</c:v>
                </c:pt>
                <c:pt idx="1346">
                  <c:v>1400.15</c:v>
                </c:pt>
                <c:pt idx="1347">
                  <c:v>1399.96363636364</c:v>
                </c:pt>
                <c:pt idx="1348">
                  <c:v>1399.91818181818</c:v>
                </c:pt>
                <c:pt idx="1349">
                  <c:v>1399.8</c:v>
                </c:pt>
                <c:pt idx="1350">
                  <c:v>1400.06956521739</c:v>
                </c:pt>
                <c:pt idx="1351">
                  <c:v>1400.10952380952</c:v>
                </c:pt>
                <c:pt idx="1352">
                  <c:v>1400.07272727273</c:v>
                </c:pt>
                <c:pt idx="1353">
                  <c:v>1400.20952380952</c:v>
                </c:pt>
                <c:pt idx="1354">
                  <c:v>1400.15217391304</c:v>
                </c:pt>
                <c:pt idx="1355">
                  <c:v>1400.04</c:v>
                </c:pt>
                <c:pt idx="1356">
                  <c:v>1400.035</c:v>
                </c:pt>
                <c:pt idx="1357">
                  <c:v>1399.91363636364</c:v>
                </c:pt>
                <c:pt idx="1358">
                  <c:v>1399.67272727273</c:v>
                </c:pt>
                <c:pt idx="1359">
                  <c:v>1400.16363636364</c:v>
                </c:pt>
                <c:pt idx="1360">
                  <c:v>1400.25454545455</c:v>
                </c:pt>
                <c:pt idx="1361">
                  <c:v>1399.79545454545</c:v>
                </c:pt>
                <c:pt idx="1362">
                  <c:v>1400.02272727273</c:v>
                </c:pt>
                <c:pt idx="1363">
                  <c:v>1399.82</c:v>
                </c:pt>
                <c:pt idx="1364">
                  <c:v>1400.1380952381</c:v>
                </c:pt>
                <c:pt idx="1365">
                  <c:v>1399.99523809524</c:v>
                </c:pt>
                <c:pt idx="1366">
                  <c:v>1400.21363636364</c:v>
                </c:pt>
                <c:pt idx="1367">
                  <c:v>1399.37619047619</c:v>
                </c:pt>
                <c:pt idx="1368">
                  <c:v>1399.91904761905</c:v>
                </c:pt>
                <c:pt idx="1369">
                  <c:v>1399.78636363636</c:v>
                </c:pt>
                <c:pt idx="1370">
                  <c:v>1399.92916666667</c:v>
                </c:pt>
                <c:pt idx="1371">
                  <c:v>1399.67142857143</c:v>
                </c:pt>
                <c:pt idx="1372">
                  <c:v>1400.08181818182</c:v>
                </c:pt>
                <c:pt idx="1373">
                  <c:v>1399.96363636364</c:v>
                </c:pt>
                <c:pt idx="1374">
                  <c:v>1400.23636363636</c:v>
                </c:pt>
                <c:pt idx="1375">
                  <c:v>1400.125</c:v>
                </c:pt>
                <c:pt idx="1376">
                  <c:v>1399.91363636364</c:v>
                </c:pt>
                <c:pt idx="1377">
                  <c:v>1400.0619047619</c:v>
                </c:pt>
                <c:pt idx="1378">
                  <c:v>1399.88636363636</c:v>
                </c:pt>
                <c:pt idx="1379">
                  <c:v>1399.80555555556</c:v>
                </c:pt>
                <c:pt idx="1380">
                  <c:v>1400.09090909091</c:v>
                </c:pt>
                <c:pt idx="1381">
                  <c:v>1399.91363636364</c:v>
                </c:pt>
              </c:numCache>
            </c:numRef>
          </c:xVal>
          <c:yVal>
            <c:numRef>
              <c:f>Online_RAW!$AJ$5:$AJ$1398</c:f>
              <c:numCache>
                <c:formatCode>General</c:formatCode>
                <c:ptCount val="1394"/>
              </c:numCache>
            </c:numRef>
          </c:yVal>
          <c:smooth val="0"/>
        </c:ser>
        <c:axId val="8204094"/>
        <c:axId val="59156663"/>
      </c:scatterChart>
      <c:valAx>
        <c:axId val="8204094"/>
        <c:scaling>
          <c:orientation val="minMax"/>
          <c:max val="35"/>
          <c:min val="1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process time /h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9156663"/>
        <c:crosses val="autoZero"/>
        <c:crossBetween val="midCat"/>
      </c:valAx>
      <c:valAx>
        <c:axId val="59156663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NTU /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204094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en-US" sz="1800" spc="-1" strike="noStrike">
                <a:solidFill>
                  <a:srgbClr val="000000"/>
                </a:solidFill>
                <a:latin typeface="Calibri"/>
              </a:defRPr>
            </a:pPr>
            <a:r>
              <a:rPr b="1" lang="en-US" sz="1800" spc="-1" strike="noStrike">
                <a:solidFill>
                  <a:srgbClr val="000000"/>
                </a:solidFill>
                <a:latin typeface="Calibri"/>
              </a:rPr>
              <a:t>Signal GFP probe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signal GFP probe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diamond"/>
            <c:size val="2"/>
            <c:spPr>
              <a:solidFill>
                <a:srgbClr val="99ccff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1</c:f>
              <c:numCache>
                <c:formatCode>General</c:formatCode>
                <c:ptCount val="13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</c:numCache>
            </c:numRef>
          </c:xVal>
          <c:yVal>
            <c:numRef>
              <c:f>0</c:f>
              <c:numCache>
                <c:formatCode>General</c:formatCode>
                <c:ptCount val="1394"/>
              </c:numCache>
            </c:numRef>
          </c:yVal>
          <c:smooth val="0"/>
        </c:ser>
        <c:axId val="55361351"/>
        <c:axId val="95697982"/>
      </c:scatterChart>
      <c:valAx>
        <c:axId val="55361351"/>
        <c:scaling>
          <c:orientation val="minMax"/>
          <c:max val="35"/>
          <c:min val="1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process time /h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5697982"/>
        <c:crosses val="autoZero"/>
        <c:crossBetween val="midCat"/>
      </c:valAx>
      <c:valAx>
        <c:axId val="95697982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NTU /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5361351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en-US" sz="1800" spc="-1" strike="noStrike">
                <a:solidFill>
                  <a:srgbClr val="000000"/>
                </a:solidFill>
                <a:latin typeface="Calibri"/>
              </a:defRPr>
            </a:pPr>
            <a:r>
              <a:rPr b="1" lang="en-US" sz="1800" spc="-1" strike="noStrike">
                <a:solidFill>
                  <a:srgbClr val="000000"/>
                </a:solidFill>
                <a:latin typeface="Calibri"/>
              </a:rPr>
              <a:t>Signal GFP probe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signal GFP probe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diamond"/>
            <c:size val="2"/>
            <c:spPr>
              <a:solidFill>
                <a:srgbClr val="99ccff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1</c:f>
              <c:numCache>
                <c:formatCode>General</c:formatCode>
                <c:ptCount val="13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</c:numCache>
            </c:numRef>
          </c:xVal>
          <c:yVal>
            <c:numRef>
              <c:f>0</c:f>
              <c:numCache>
                <c:formatCode>General</c:formatCode>
                <c:ptCount val="1394"/>
              </c:numCache>
            </c:numRef>
          </c:yVal>
          <c:smooth val="0"/>
        </c:ser>
        <c:axId val="78856005"/>
        <c:axId val="46898234"/>
      </c:scatterChart>
      <c:valAx>
        <c:axId val="78856005"/>
        <c:scaling>
          <c:orientation val="minMax"/>
          <c:max val="35"/>
          <c:min val="1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process time /h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6898234"/>
        <c:crosses val="autoZero"/>
        <c:crossBetween val="midCat"/>
      </c:valAx>
      <c:valAx>
        <c:axId val="4689823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NTU /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8856005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Feed IN (g)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Online_RAW!$N$1</c:f>
              <c:strCache>
                <c:ptCount val="1"/>
                <c:pt idx="0">
                  <c:v>Feed IN (g)</c:v>
                </c:pt>
              </c:strCache>
            </c:strRef>
          </c:tx>
          <c:spPr>
            <a:solidFill>
              <a:srgbClr val="4f81bd"/>
            </a:solidFill>
            <a:ln w="28440">
              <a:noFill/>
            </a:ln>
          </c:spPr>
          <c:marker>
            <c:symbol val="circle"/>
            <c:size val="5"/>
            <c:spPr>
              <a:solidFill>
                <a:srgbClr val="4f81bd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yVal>
            <c:numRef>
              <c:f>Online_RAW!$N$2:$N$2124</c:f>
              <c:numCache>
                <c:formatCode>General</c:formatCode>
                <c:ptCount val="2123"/>
                <c:pt idx="0">
                  <c:v>2854.708</c:v>
                </c:pt>
                <c:pt idx="1">
                  <c:v>2854.708</c:v>
                </c:pt>
                <c:pt idx="2">
                  <c:v>2854.708</c:v>
                </c:pt>
                <c:pt idx="3">
                  <c:v>2854.708</c:v>
                </c:pt>
                <c:pt idx="4">
                  <c:v>2854.708</c:v>
                </c:pt>
                <c:pt idx="5">
                  <c:v>2854.708</c:v>
                </c:pt>
                <c:pt idx="6">
                  <c:v>2854.708</c:v>
                </c:pt>
                <c:pt idx="7">
                  <c:v>2854.708</c:v>
                </c:pt>
                <c:pt idx="8">
                  <c:v>2854.708</c:v>
                </c:pt>
                <c:pt idx="9">
                  <c:v>2854.708</c:v>
                </c:pt>
                <c:pt idx="10">
                  <c:v>2854.708</c:v>
                </c:pt>
                <c:pt idx="11">
                  <c:v>2854.708</c:v>
                </c:pt>
                <c:pt idx="12">
                  <c:v>2854.708</c:v>
                </c:pt>
                <c:pt idx="13">
                  <c:v>2854.708</c:v>
                </c:pt>
                <c:pt idx="14">
                  <c:v>2854.708</c:v>
                </c:pt>
                <c:pt idx="15">
                  <c:v>2854.708</c:v>
                </c:pt>
                <c:pt idx="16">
                  <c:v>2854.708</c:v>
                </c:pt>
                <c:pt idx="17">
                  <c:v>2854.708</c:v>
                </c:pt>
                <c:pt idx="18">
                  <c:v>2854.708</c:v>
                </c:pt>
                <c:pt idx="19">
                  <c:v>2854.708</c:v>
                </c:pt>
                <c:pt idx="20">
                  <c:v>2854.708</c:v>
                </c:pt>
                <c:pt idx="21">
                  <c:v>2854.708</c:v>
                </c:pt>
                <c:pt idx="22">
                  <c:v>2854.708</c:v>
                </c:pt>
                <c:pt idx="23">
                  <c:v>2854.708</c:v>
                </c:pt>
                <c:pt idx="24">
                  <c:v>2854.708</c:v>
                </c:pt>
                <c:pt idx="25">
                  <c:v>2854.708</c:v>
                </c:pt>
                <c:pt idx="26">
                  <c:v>2854.708</c:v>
                </c:pt>
                <c:pt idx="27">
                  <c:v>2854.708</c:v>
                </c:pt>
                <c:pt idx="28">
                  <c:v>2854.708</c:v>
                </c:pt>
                <c:pt idx="29">
                  <c:v>2854.708</c:v>
                </c:pt>
                <c:pt idx="30">
                  <c:v>2854.708</c:v>
                </c:pt>
                <c:pt idx="31">
                  <c:v>2854.708</c:v>
                </c:pt>
                <c:pt idx="32">
                  <c:v>2854.708</c:v>
                </c:pt>
                <c:pt idx="33">
                  <c:v>2854.708</c:v>
                </c:pt>
                <c:pt idx="34">
                  <c:v>2854.708</c:v>
                </c:pt>
                <c:pt idx="35">
                  <c:v>2854.708</c:v>
                </c:pt>
                <c:pt idx="36">
                  <c:v>2854.708</c:v>
                </c:pt>
                <c:pt idx="37">
                  <c:v>2854.708</c:v>
                </c:pt>
                <c:pt idx="38">
                  <c:v>2854.708</c:v>
                </c:pt>
                <c:pt idx="39">
                  <c:v>2854.708</c:v>
                </c:pt>
                <c:pt idx="40">
                  <c:v>2854.708</c:v>
                </c:pt>
                <c:pt idx="41">
                  <c:v>2854.708</c:v>
                </c:pt>
                <c:pt idx="42">
                  <c:v>2854.708</c:v>
                </c:pt>
                <c:pt idx="43">
                  <c:v>2854.708</c:v>
                </c:pt>
                <c:pt idx="44">
                  <c:v>2854.708</c:v>
                </c:pt>
                <c:pt idx="45">
                  <c:v>2854.708</c:v>
                </c:pt>
                <c:pt idx="46">
                  <c:v>2854.708</c:v>
                </c:pt>
                <c:pt idx="47">
                  <c:v>2854.708</c:v>
                </c:pt>
                <c:pt idx="48">
                  <c:v>2854.708</c:v>
                </c:pt>
                <c:pt idx="49">
                  <c:v>2854.708</c:v>
                </c:pt>
                <c:pt idx="50">
                  <c:v>2854.708</c:v>
                </c:pt>
                <c:pt idx="51">
                  <c:v>2854.708</c:v>
                </c:pt>
                <c:pt idx="52">
                  <c:v>2854.708</c:v>
                </c:pt>
                <c:pt idx="53">
                  <c:v>2854.708</c:v>
                </c:pt>
                <c:pt idx="54">
                  <c:v>2854.708</c:v>
                </c:pt>
                <c:pt idx="55">
                  <c:v>2854.708</c:v>
                </c:pt>
                <c:pt idx="56">
                  <c:v>2854.708</c:v>
                </c:pt>
                <c:pt idx="57">
                  <c:v>2854.708</c:v>
                </c:pt>
                <c:pt idx="58">
                  <c:v>2854.708</c:v>
                </c:pt>
                <c:pt idx="59">
                  <c:v>2854.708</c:v>
                </c:pt>
                <c:pt idx="60">
                  <c:v>2854.708</c:v>
                </c:pt>
                <c:pt idx="61">
                  <c:v>2854.708</c:v>
                </c:pt>
                <c:pt idx="62">
                  <c:v>2854.708</c:v>
                </c:pt>
                <c:pt idx="63">
                  <c:v>2854.708</c:v>
                </c:pt>
                <c:pt idx="64">
                  <c:v>2854.708</c:v>
                </c:pt>
                <c:pt idx="65">
                  <c:v>2854.708</c:v>
                </c:pt>
                <c:pt idx="66">
                  <c:v>2854.708</c:v>
                </c:pt>
                <c:pt idx="67">
                  <c:v>2854.708</c:v>
                </c:pt>
                <c:pt idx="68">
                  <c:v>2854.708</c:v>
                </c:pt>
                <c:pt idx="69">
                  <c:v>2854.708</c:v>
                </c:pt>
                <c:pt idx="70">
                  <c:v>2854.708</c:v>
                </c:pt>
                <c:pt idx="71">
                  <c:v>2854.708</c:v>
                </c:pt>
                <c:pt idx="72">
                  <c:v>2854.708</c:v>
                </c:pt>
                <c:pt idx="73">
                  <c:v>2854.708</c:v>
                </c:pt>
                <c:pt idx="74">
                  <c:v>2854.708</c:v>
                </c:pt>
                <c:pt idx="75">
                  <c:v>2854.708</c:v>
                </c:pt>
                <c:pt idx="76">
                  <c:v>2854.708</c:v>
                </c:pt>
                <c:pt idx="77">
                  <c:v>2854.708</c:v>
                </c:pt>
                <c:pt idx="78">
                  <c:v>2854.708</c:v>
                </c:pt>
                <c:pt idx="79">
                  <c:v>2854.708</c:v>
                </c:pt>
                <c:pt idx="80">
                  <c:v>2854.708</c:v>
                </c:pt>
                <c:pt idx="81">
                  <c:v>2854.708</c:v>
                </c:pt>
                <c:pt idx="82">
                  <c:v>2854.708</c:v>
                </c:pt>
                <c:pt idx="83">
                  <c:v>2854.708</c:v>
                </c:pt>
                <c:pt idx="84">
                  <c:v>2854.708</c:v>
                </c:pt>
                <c:pt idx="85">
                  <c:v>2854.708</c:v>
                </c:pt>
                <c:pt idx="86">
                  <c:v>2854.708</c:v>
                </c:pt>
                <c:pt idx="87">
                  <c:v>2854.708</c:v>
                </c:pt>
                <c:pt idx="88">
                  <c:v>2854.708</c:v>
                </c:pt>
                <c:pt idx="89">
                  <c:v>2854.708</c:v>
                </c:pt>
                <c:pt idx="90">
                  <c:v>2854.708</c:v>
                </c:pt>
                <c:pt idx="91">
                  <c:v>2854.708</c:v>
                </c:pt>
                <c:pt idx="92">
                  <c:v>2854.708</c:v>
                </c:pt>
                <c:pt idx="93">
                  <c:v>2854.708</c:v>
                </c:pt>
                <c:pt idx="94">
                  <c:v>2854.708</c:v>
                </c:pt>
                <c:pt idx="95">
                  <c:v>2854.708</c:v>
                </c:pt>
                <c:pt idx="96">
                  <c:v>2854.708</c:v>
                </c:pt>
                <c:pt idx="97">
                  <c:v>2854.708</c:v>
                </c:pt>
                <c:pt idx="98">
                  <c:v>2854.708</c:v>
                </c:pt>
                <c:pt idx="99">
                  <c:v>2854.708</c:v>
                </c:pt>
                <c:pt idx="100">
                  <c:v>2854.708</c:v>
                </c:pt>
                <c:pt idx="101">
                  <c:v>2854.708</c:v>
                </c:pt>
                <c:pt idx="102">
                  <c:v>2854.708</c:v>
                </c:pt>
                <c:pt idx="103">
                  <c:v>2854.708</c:v>
                </c:pt>
                <c:pt idx="104">
                  <c:v>2854.708</c:v>
                </c:pt>
                <c:pt idx="105">
                  <c:v>2854.708</c:v>
                </c:pt>
                <c:pt idx="106">
                  <c:v>2854.708</c:v>
                </c:pt>
                <c:pt idx="107">
                  <c:v>2854.708</c:v>
                </c:pt>
                <c:pt idx="108">
                  <c:v>2854.708</c:v>
                </c:pt>
                <c:pt idx="109">
                  <c:v>2854.708</c:v>
                </c:pt>
                <c:pt idx="110">
                  <c:v>2854.708</c:v>
                </c:pt>
                <c:pt idx="111">
                  <c:v>2854.708</c:v>
                </c:pt>
                <c:pt idx="112">
                  <c:v>2854.708</c:v>
                </c:pt>
                <c:pt idx="113">
                  <c:v>2854.708</c:v>
                </c:pt>
                <c:pt idx="114">
                  <c:v>2854.708</c:v>
                </c:pt>
                <c:pt idx="115">
                  <c:v>2854.708</c:v>
                </c:pt>
                <c:pt idx="116">
                  <c:v>2854.708</c:v>
                </c:pt>
                <c:pt idx="117">
                  <c:v>2854.708</c:v>
                </c:pt>
                <c:pt idx="118">
                  <c:v>2854.708</c:v>
                </c:pt>
                <c:pt idx="119">
                  <c:v>2854.708</c:v>
                </c:pt>
                <c:pt idx="120">
                  <c:v>2854.708</c:v>
                </c:pt>
                <c:pt idx="121">
                  <c:v>2854.708</c:v>
                </c:pt>
                <c:pt idx="122">
                  <c:v>2854.708</c:v>
                </c:pt>
                <c:pt idx="123">
                  <c:v>2854.708</c:v>
                </c:pt>
                <c:pt idx="124">
                  <c:v>2854.708</c:v>
                </c:pt>
                <c:pt idx="125">
                  <c:v>2854.708</c:v>
                </c:pt>
                <c:pt idx="126">
                  <c:v>2854.708</c:v>
                </c:pt>
                <c:pt idx="127">
                  <c:v>2854.708</c:v>
                </c:pt>
                <c:pt idx="128">
                  <c:v>2854.708</c:v>
                </c:pt>
                <c:pt idx="129">
                  <c:v>2854.708</c:v>
                </c:pt>
                <c:pt idx="130">
                  <c:v>2854.708</c:v>
                </c:pt>
                <c:pt idx="131">
                  <c:v>2854.708</c:v>
                </c:pt>
                <c:pt idx="132">
                  <c:v>2854.708</c:v>
                </c:pt>
                <c:pt idx="133">
                  <c:v>2854.708</c:v>
                </c:pt>
                <c:pt idx="134">
                  <c:v>2854.708</c:v>
                </c:pt>
                <c:pt idx="135">
                  <c:v>2854.708</c:v>
                </c:pt>
                <c:pt idx="136">
                  <c:v>2854.708</c:v>
                </c:pt>
                <c:pt idx="137">
                  <c:v>2854.708</c:v>
                </c:pt>
                <c:pt idx="138">
                  <c:v>2854.708</c:v>
                </c:pt>
                <c:pt idx="139">
                  <c:v>2854.708</c:v>
                </c:pt>
                <c:pt idx="140">
                  <c:v>2854.708</c:v>
                </c:pt>
                <c:pt idx="141">
                  <c:v>2854.708</c:v>
                </c:pt>
                <c:pt idx="142">
                  <c:v>2854.708</c:v>
                </c:pt>
                <c:pt idx="143">
                  <c:v>2854.708</c:v>
                </c:pt>
                <c:pt idx="144">
                  <c:v>2854.708</c:v>
                </c:pt>
                <c:pt idx="145">
                  <c:v>2854.708</c:v>
                </c:pt>
                <c:pt idx="146">
                  <c:v>2854.708</c:v>
                </c:pt>
                <c:pt idx="147">
                  <c:v>2854.708</c:v>
                </c:pt>
                <c:pt idx="148">
                  <c:v>2854.708</c:v>
                </c:pt>
                <c:pt idx="149">
                  <c:v>2854.708</c:v>
                </c:pt>
                <c:pt idx="150">
                  <c:v>2854.708</c:v>
                </c:pt>
                <c:pt idx="151">
                  <c:v>2854.708</c:v>
                </c:pt>
                <c:pt idx="152">
                  <c:v>2854.708</c:v>
                </c:pt>
                <c:pt idx="153">
                  <c:v>2854.708</c:v>
                </c:pt>
                <c:pt idx="154">
                  <c:v>2854.708</c:v>
                </c:pt>
                <c:pt idx="155">
                  <c:v>2854.708</c:v>
                </c:pt>
                <c:pt idx="156">
                  <c:v>2854.708</c:v>
                </c:pt>
                <c:pt idx="157">
                  <c:v>2854.708</c:v>
                </c:pt>
                <c:pt idx="158">
                  <c:v>2854.708</c:v>
                </c:pt>
                <c:pt idx="159">
                  <c:v>2854.708</c:v>
                </c:pt>
                <c:pt idx="160">
                  <c:v>2854.708</c:v>
                </c:pt>
                <c:pt idx="161">
                  <c:v>2854.708</c:v>
                </c:pt>
                <c:pt idx="162">
                  <c:v>2854.708</c:v>
                </c:pt>
                <c:pt idx="163">
                  <c:v>2854.708</c:v>
                </c:pt>
                <c:pt idx="164">
                  <c:v>2854.708</c:v>
                </c:pt>
                <c:pt idx="165">
                  <c:v>2854.708</c:v>
                </c:pt>
                <c:pt idx="166">
                  <c:v>2854.708</c:v>
                </c:pt>
                <c:pt idx="167">
                  <c:v>2854.708</c:v>
                </c:pt>
                <c:pt idx="168">
                  <c:v>2854.708</c:v>
                </c:pt>
                <c:pt idx="169">
                  <c:v>2854.708</c:v>
                </c:pt>
                <c:pt idx="170">
                  <c:v>2854.708</c:v>
                </c:pt>
                <c:pt idx="171">
                  <c:v>2854.708</c:v>
                </c:pt>
                <c:pt idx="172">
                  <c:v>2854.708</c:v>
                </c:pt>
                <c:pt idx="173">
                  <c:v>2854.708</c:v>
                </c:pt>
                <c:pt idx="174">
                  <c:v>2854.708</c:v>
                </c:pt>
                <c:pt idx="175">
                  <c:v>2854.708</c:v>
                </c:pt>
                <c:pt idx="176">
                  <c:v>2854.708</c:v>
                </c:pt>
                <c:pt idx="177">
                  <c:v>2854.708</c:v>
                </c:pt>
                <c:pt idx="178">
                  <c:v>2854.708</c:v>
                </c:pt>
                <c:pt idx="179">
                  <c:v>2854.708</c:v>
                </c:pt>
                <c:pt idx="180">
                  <c:v>2854.708</c:v>
                </c:pt>
                <c:pt idx="181">
                  <c:v>2854.708</c:v>
                </c:pt>
                <c:pt idx="182">
                  <c:v>2854.708</c:v>
                </c:pt>
                <c:pt idx="183">
                  <c:v>2854.708</c:v>
                </c:pt>
                <c:pt idx="184">
                  <c:v>2854.708</c:v>
                </c:pt>
                <c:pt idx="185">
                  <c:v>2854.708</c:v>
                </c:pt>
                <c:pt idx="186">
                  <c:v>2854.708</c:v>
                </c:pt>
                <c:pt idx="187">
                  <c:v>2854.708</c:v>
                </c:pt>
                <c:pt idx="188">
                  <c:v>2854.708</c:v>
                </c:pt>
                <c:pt idx="189">
                  <c:v>2854.708</c:v>
                </c:pt>
                <c:pt idx="190">
                  <c:v>2854.708</c:v>
                </c:pt>
                <c:pt idx="191">
                  <c:v>2854.708</c:v>
                </c:pt>
                <c:pt idx="192">
                  <c:v>2854.708</c:v>
                </c:pt>
                <c:pt idx="193">
                  <c:v>2854.708</c:v>
                </c:pt>
                <c:pt idx="194">
                  <c:v>2854.708</c:v>
                </c:pt>
                <c:pt idx="195">
                  <c:v>2854.708</c:v>
                </c:pt>
                <c:pt idx="196">
                  <c:v>2854.708</c:v>
                </c:pt>
                <c:pt idx="197">
                  <c:v>2854.708</c:v>
                </c:pt>
                <c:pt idx="198">
                  <c:v>2854.708</c:v>
                </c:pt>
                <c:pt idx="199">
                  <c:v>2854.708</c:v>
                </c:pt>
                <c:pt idx="200">
                  <c:v>2854.708</c:v>
                </c:pt>
                <c:pt idx="201">
                  <c:v>2854.708</c:v>
                </c:pt>
                <c:pt idx="202">
                  <c:v>2854.708</c:v>
                </c:pt>
                <c:pt idx="203">
                  <c:v>2854.708</c:v>
                </c:pt>
                <c:pt idx="204">
                  <c:v>2854.708</c:v>
                </c:pt>
                <c:pt idx="205">
                  <c:v>2854.708</c:v>
                </c:pt>
                <c:pt idx="206">
                  <c:v>2854.708</c:v>
                </c:pt>
                <c:pt idx="207">
                  <c:v>2854.708</c:v>
                </c:pt>
                <c:pt idx="208">
                  <c:v>2854.708</c:v>
                </c:pt>
                <c:pt idx="209">
                  <c:v>2854.708</c:v>
                </c:pt>
                <c:pt idx="210">
                  <c:v>2854.708</c:v>
                </c:pt>
                <c:pt idx="211">
                  <c:v>2854.708</c:v>
                </c:pt>
                <c:pt idx="212">
                  <c:v>2854.708</c:v>
                </c:pt>
                <c:pt idx="213">
                  <c:v>2854.708</c:v>
                </c:pt>
                <c:pt idx="214">
                  <c:v>2854.708</c:v>
                </c:pt>
                <c:pt idx="215">
                  <c:v>2854.708</c:v>
                </c:pt>
                <c:pt idx="216">
                  <c:v>2854.708</c:v>
                </c:pt>
                <c:pt idx="217">
                  <c:v>2854.708</c:v>
                </c:pt>
                <c:pt idx="218">
                  <c:v>2854.708</c:v>
                </c:pt>
                <c:pt idx="219">
                  <c:v>2854.708</c:v>
                </c:pt>
                <c:pt idx="220">
                  <c:v>2854.708</c:v>
                </c:pt>
                <c:pt idx="221">
                  <c:v>2854.708</c:v>
                </c:pt>
                <c:pt idx="222">
                  <c:v>2854.708</c:v>
                </c:pt>
                <c:pt idx="223">
                  <c:v>2854.708</c:v>
                </c:pt>
                <c:pt idx="224">
                  <c:v>2854.708</c:v>
                </c:pt>
                <c:pt idx="225">
                  <c:v>2854.708</c:v>
                </c:pt>
                <c:pt idx="226">
                  <c:v>2854.708</c:v>
                </c:pt>
                <c:pt idx="227">
                  <c:v>2854.708</c:v>
                </c:pt>
                <c:pt idx="228">
                  <c:v>2854.708</c:v>
                </c:pt>
                <c:pt idx="229">
                  <c:v>2854.708</c:v>
                </c:pt>
                <c:pt idx="230">
                  <c:v>2854.708</c:v>
                </c:pt>
                <c:pt idx="231">
                  <c:v>2854.708</c:v>
                </c:pt>
                <c:pt idx="232">
                  <c:v>2854.708</c:v>
                </c:pt>
                <c:pt idx="233">
                  <c:v>2854.708</c:v>
                </c:pt>
                <c:pt idx="234">
                  <c:v>2854.708</c:v>
                </c:pt>
                <c:pt idx="235">
                  <c:v>2854.708</c:v>
                </c:pt>
                <c:pt idx="236">
                  <c:v>2854.708</c:v>
                </c:pt>
                <c:pt idx="237">
                  <c:v>2854.708</c:v>
                </c:pt>
                <c:pt idx="238">
                  <c:v>2854.708</c:v>
                </c:pt>
                <c:pt idx="239">
                  <c:v>2854.708</c:v>
                </c:pt>
                <c:pt idx="240">
                  <c:v>2854.708</c:v>
                </c:pt>
                <c:pt idx="241">
                  <c:v>2854.708</c:v>
                </c:pt>
                <c:pt idx="242">
                  <c:v>2854.708</c:v>
                </c:pt>
                <c:pt idx="243">
                  <c:v>2854.708</c:v>
                </c:pt>
                <c:pt idx="244">
                  <c:v>2854.708</c:v>
                </c:pt>
                <c:pt idx="245">
                  <c:v>2854.708</c:v>
                </c:pt>
                <c:pt idx="246">
                  <c:v>2854.708</c:v>
                </c:pt>
                <c:pt idx="247">
                  <c:v>2854.708</c:v>
                </c:pt>
                <c:pt idx="248">
                  <c:v>2854.708</c:v>
                </c:pt>
                <c:pt idx="249">
                  <c:v>2854.708</c:v>
                </c:pt>
                <c:pt idx="250">
                  <c:v>2854.708</c:v>
                </c:pt>
                <c:pt idx="251">
                  <c:v>2854.708</c:v>
                </c:pt>
                <c:pt idx="252">
                  <c:v>2854.708</c:v>
                </c:pt>
                <c:pt idx="253">
                  <c:v>2854.708</c:v>
                </c:pt>
                <c:pt idx="254">
                  <c:v>2854.708</c:v>
                </c:pt>
                <c:pt idx="255">
                  <c:v>2854.708</c:v>
                </c:pt>
                <c:pt idx="256">
                  <c:v>2854.708</c:v>
                </c:pt>
                <c:pt idx="257">
                  <c:v>2854.708</c:v>
                </c:pt>
                <c:pt idx="258">
                  <c:v>2854.708</c:v>
                </c:pt>
                <c:pt idx="259">
                  <c:v>2854.708</c:v>
                </c:pt>
                <c:pt idx="260">
                  <c:v>2854.708</c:v>
                </c:pt>
                <c:pt idx="261">
                  <c:v>2854.708</c:v>
                </c:pt>
                <c:pt idx="262">
                  <c:v>2854.708</c:v>
                </c:pt>
                <c:pt idx="263">
                  <c:v>2854.708</c:v>
                </c:pt>
                <c:pt idx="264">
                  <c:v>2854.708</c:v>
                </c:pt>
                <c:pt idx="265">
                  <c:v>2854.708</c:v>
                </c:pt>
                <c:pt idx="266">
                  <c:v>2854.708</c:v>
                </c:pt>
                <c:pt idx="267">
                  <c:v>2854.708</c:v>
                </c:pt>
                <c:pt idx="268">
                  <c:v>2854.708</c:v>
                </c:pt>
                <c:pt idx="269">
                  <c:v>2854.708</c:v>
                </c:pt>
                <c:pt idx="270">
                  <c:v>2854.708</c:v>
                </c:pt>
                <c:pt idx="271">
                  <c:v>2854.708</c:v>
                </c:pt>
                <c:pt idx="272">
                  <c:v>2854.708</c:v>
                </c:pt>
                <c:pt idx="273">
                  <c:v>2854.708</c:v>
                </c:pt>
                <c:pt idx="274">
                  <c:v>2854.708</c:v>
                </c:pt>
                <c:pt idx="275">
                  <c:v>2854.708</c:v>
                </c:pt>
                <c:pt idx="276">
                  <c:v>2854.708</c:v>
                </c:pt>
                <c:pt idx="277">
                  <c:v>2854.708</c:v>
                </c:pt>
                <c:pt idx="278">
                  <c:v>2854.708</c:v>
                </c:pt>
                <c:pt idx="279">
                  <c:v>2854.708</c:v>
                </c:pt>
                <c:pt idx="280">
                  <c:v>2854.708</c:v>
                </c:pt>
                <c:pt idx="281">
                  <c:v>2854.708</c:v>
                </c:pt>
                <c:pt idx="282">
                  <c:v>2854.708</c:v>
                </c:pt>
                <c:pt idx="283">
                  <c:v>2854.708</c:v>
                </c:pt>
                <c:pt idx="284">
                  <c:v>2854.708</c:v>
                </c:pt>
                <c:pt idx="285">
                  <c:v>2854.708</c:v>
                </c:pt>
                <c:pt idx="286">
                  <c:v>2854.708</c:v>
                </c:pt>
                <c:pt idx="287">
                  <c:v>2854.708</c:v>
                </c:pt>
                <c:pt idx="288">
                  <c:v>2854.708</c:v>
                </c:pt>
                <c:pt idx="289">
                  <c:v>2854.708</c:v>
                </c:pt>
                <c:pt idx="290">
                  <c:v>2854.708</c:v>
                </c:pt>
                <c:pt idx="291">
                  <c:v>2854.708</c:v>
                </c:pt>
                <c:pt idx="292">
                  <c:v>2854.708</c:v>
                </c:pt>
                <c:pt idx="293">
                  <c:v>2854.708</c:v>
                </c:pt>
                <c:pt idx="294">
                  <c:v>2854.708</c:v>
                </c:pt>
                <c:pt idx="295">
                  <c:v>2854.708</c:v>
                </c:pt>
                <c:pt idx="296">
                  <c:v>2854.708</c:v>
                </c:pt>
                <c:pt idx="297">
                  <c:v>2854.708</c:v>
                </c:pt>
                <c:pt idx="298">
                  <c:v>2854.708</c:v>
                </c:pt>
                <c:pt idx="299">
                  <c:v>2854.708</c:v>
                </c:pt>
                <c:pt idx="300">
                  <c:v>2854.708</c:v>
                </c:pt>
                <c:pt idx="301">
                  <c:v>2854.708</c:v>
                </c:pt>
                <c:pt idx="302">
                  <c:v>2854.708</c:v>
                </c:pt>
                <c:pt idx="303">
                  <c:v>2854.708</c:v>
                </c:pt>
                <c:pt idx="304">
                  <c:v>2854.708</c:v>
                </c:pt>
                <c:pt idx="305">
                  <c:v>2854.708</c:v>
                </c:pt>
                <c:pt idx="306">
                  <c:v>2854.708</c:v>
                </c:pt>
                <c:pt idx="307">
                  <c:v>2854.708</c:v>
                </c:pt>
                <c:pt idx="308">
                  <c:v>2854.708</c:v>
                </c:pt>
                <c:pt idx="309">
                  <c:v>2854.708</c:v>
                </c:pt>
                <c:pt idx="310">
                  <c:v>2854.708</c:v>
                </c:pt>
                <c:pt idx="311">
                  <c:v>2854.708</c:v>
                </c:pt>
                <c:pt idx="312">
                  <c:v>2854.708</c:v>
                </c:pt>
                <c:pt idx="313">
                  <c:v>2854.708</c:v>
                </c:pt>
                <c:pt idx="314">
                  <c:v>2854.708</c:v>
                </c:pt>
                <c:pt idx="315">
                  <c:v>2854.708</c:v>
                </c:pt>
                <c:pt idx="316">
                  <c:v>2854.708</c:v>
                </c:pt>
                <c:pt idx="317">
                  <c:v>2854.708</c:v>
                </c:pt>
                <c:pt idx="318">
                  <c:v>2854.708</c:v>
                </c:pt>
                <c:pt idx="319">
                  <c:v>2854.708</c:v>
                </c:pt>
                <c:pt idx="320">
                  <c:v>2854.708</c:v>
                </c:pt>
                <c:pt idx="321">
                  <c:v>2854.708</c:v>
                </c:pt>
                <c:pt idx="322">
                  <c:v>2854.708</c:v>
                </c:pt>
                <c:pt idx="323">
                  <c:v>2854.708</c:v>
                </c:pt>
                <c:pt idx="324">
                  <c:v>2854.708</c:v>
                </c:pt>
                <c:pt idx="325">
                  <c:v>2854.708</c:v>
                </c:pt>
                <c:pt idx="326">
                  <c:v>2854.708</c:v>
                </c:pt>
                <c:pt idx="327">
                  <c:v>2854.708</c:v>
                </c:pt>
                <c:pt idx="328">
                  <c:v>2854.708</c:v>
                </c:pt>
                <c:pt idx="329">
                  <c:v>2854.708</c:v>
                </c:pt>
                <c:pt idx="330">
                  <c:v>2854.708</c:v>
                </c:pt>
                <c:pt idx="331">
                  <c:v>2854.708</c:v>
                </c:pt>
                <c:pt idx="332">
                  <c:v>2854.708</c:v>
                </c:pt>
                <c:pt idx="333">
                  <c:v>2854.708</c:v>
                </c:pt>
                <c:pt idx="334">
                  <c:v>2854.708</c:v>
                </c:pt>
                <c:pt idx="335">
                  <c:v>2854.708</c:v>
                </c:pt>
                <c:pt idx="336">
                  <c:v>2854.708</c:v>
                </c:pt>
                <c:pt idx="337">
                  <c:v>2854.708</c:v>
                </c:pt>
                <c:pt idx="338">
                  <c:v>2854.708</c:v>
                </c:pt>
                <c:pt idx="339">
                  <c:v>2854.708</c:v>
                </c:pt>
                <c:pt idx="340">
                  <c:v>2854.708</c:v>
                </c:pt>
                <c:pt idx="341">
                  <c:v>2854.708</c:v>
                </c:pt>
                <c:pt idx="342">
                  <c:v>2854.708</c:v>
                </c:pt>
                <c:pt idx="343">
                  <c:v>2854.708</c:v>
                </c:pt>
                <c:pt idx="344">
                  <c:v>2854.708</c:v>
                </c:pt>
                <c:pt idx="345">
                  <c:v>2854.708</c:v>
                </c:pt>
                <c:pt idx="346">
                  <c:v>2854.708</c:v>
                </c:pt>
                <c:pt idx="347">
                  <c:v>2854.708</c:v>
                </c:pt>
                <c:pt idx="348">
                  <c:v>2854.708</c:v>
                </c:pt>
                <c:pt idx="349">
                  <c:v>2854.708</c:v>
                </c:pt>
                <c:pt idx="350">
                  <c:v>2854.708</c:v>
                </c:pt>
                <c:pt idx="351">
                  <c:v>2854.708</c:v>
                </c:pt>
                <c:pt idx="352">
                  <c:v>2854.708</c:v>
                </c:pt>
                <c:pt idx="353">
                  <c:v>2854.708</c:v>
                </c:pt>
                <c:pt idx="354">
                  <c:v>2854.708</c:v>
                </c:pt>
                <c:pt idx="355">
                  <c:v>2854.708</c:v>
                </c:pt>
                <c:pt idx="356">
                  <c:v>2854.708</c:v>
                </c:pt>
                <c:pt idx="357">
                  <c:v>2854.708</c:v>
                </c:pt>
                <c:pt idx="358">
                  <c:v>2854.708</c:v>
                </c:pt>
                <c:pt idx="359">
                  <c:v>2854.708</c:v>
                </c:pt>
                <c:pt idx="360">
                  <c:v>2854.708</c:v>
                </c:pt>
                <c:pt idx="361">
                  <c:v>2854.708</c:v>
                </c:pt>
                <c:pt idx="362">
                  <c:v>2854.708</c:v>
                </c:pt>
                <c:pt idx="363">
                  <c:v>2854.708</c:v>
                </c:pt>
                <c:pt idx="364">
                  <c:v>2854.708</c:v>
                </c:pt>
                <c:pt idx="365">
                  <c:v>2854.708</c:v>
                </c:pt>
                <c:pt idx="366">
                  <c:v>2854.708</c:v>
                </c:pt>
                <c:pt idx="367">
                  <c:v>2854.708</c:v>
                </c:pt>
                <c:pt idx="368">
                  <c:v>2854.708</c:v>
                </c:pt>
                <c:pt idx="369">
                  <c:v>2854.708</c:v>
                </c:pt>
                <c:pt idx="370">
                  <c:v>2854.708</c:v>
                </c:pt>
                <c:pt idx="371">
                  <c:v>2854.708</c:v>
                </c:pt>
                <c:pt idx="372">
                  <c:v>2854.708</c:v>
                </c:pt>
                <c:pt idx="373">
                  <c:v>2854.708</c:v>
                </c:pt>
                <c:pt idx="374">
                  <c:v>2854.708</c:v>
                </c:pt>
                <c:pt idx="375">
                  <c:v>2854.708</c:v>
                </c:pt>
                <c:pt idx="376">
                  <c:v>2854.708</c:v>
                </c:pt>
                <c:pt idx="377">
                  <c:v>2854.708</c:v>
                </c:pt>
                <c:pt idx="378">
                  <c:v>2854.708</c:v>
                </c:pt>
                <c:pt idx="379">
                  <c:v>2854.708</c:v>
                </c:pt>
                <c:pt idx="380">
                  <c:v>2854.708</c:v>
                </c:pt>
                <c:pt idx="381">
                  <c:v>2854.708</c:v>
                </c:pt>
                <c:pt idx="382">
                  <c:v>2854.708</c:v>
                </c:pt>
                <c:pt idx="383">
                  <c:v>2854.708</c:v>
                </c:pt>
                <c:pt idx="384">
                  <c:v>2854.708</c:v>
                </c:pt>
                <c:pt idx="385">
                  <c:v>2854.708</c:v>
                </c:pt>
                <c:pt idx="386">
                  <c:v>2854.708</c:v>
                </c:pt>
                <c:pt idx="387">
                  <c:v>2854.708</c:v>
                </c:pt>
                <c:pt idx="388">
                  <c:v>2854.708</c:v>
                </c:pt>
                <c:pt idx="389">
                  <c:v>2854.708</c:v>
                </c:pt>
                <c:pt idx="390">
                  <c:v>2854.708</c:v>
                </c:pt>
                <c:pt idx="391">
                  <c:v>2854.708</c:v>
                </c:pt>
                <c:pt idx="392">
                  <c:v>2854.708</c:v>
                </c:pt>
                <c:pt idx="393">
                  <c:v>2854.708</c:v>
                </c:pt>
                <c:pt idx="394">
                  <c:v>2854.708</c:v>
                </c:pt>
                <c:pt idx="395">
                  <c:v>2854.708</c:v>
                </c:pt>
                <c:pt idx="396">
                  <c:v>2854.708</c:v>
                </c:pt>
                <c:pt idx="397">
                  <c:v>2854.708</c:v>
                </c:pt>
                <c:pt idx="398">
                  <c:v>2854.708</c:v>
                </c:pt>
                <c:pt idx="399">
                  <c:v>2854.708</c:v>
                </c:pt>
                <c:pt idx="400">
                  <c:v>2854.708</c:v>
                </c:pt>
                <c:pt idx="401">
                  <c:v>2854.708</c:v>
                </c:pt>
                <c:pt idx="402">
                  <c:v>2854.708</c:v>
                </c:pt>
                <c:pt idx="403">
                  <c:v>2854.708</c:v>
                </c:pt>
                <c:pt idx="404">
                  <c:v>2854.708</c:v>
                </c:pt>
                <c:pt idx="405">
                  <c:v>2854.708</c:v>
                </c:pt>
                <c:pt idx="406">
                  <c:v>2854.708</c:v>
                </c:pt>
                <c:pt idx="407">
                  <c:v>2854.708</c:v>
                </c:pt>
                <c:pt idx="408">
                  <c:v>2854.708</c:v>
                </c:pt>
                <c:pt idx="409">
                  <c:v>2854.708</c:v>
                </c:pt>
                <c:pt idx="410">
                  <c:v>2854.708</c:v>
                </c:pt>
                <c:pt idx="411">
                  <c:v>2854.708</c:v>
                </c:pt>
                <c:pt idx="412">
                  <c:v>2854.708</c:v>
                </c:pt>
                <c:pt idx="413">
                  <c:v>2854.708</c:v>
                </c:pt>
                <c:pt idx="414">
                  <c:v>2854.708</c:v>
                </c:pt>
                <c:pt idx="415">
                  <c:v>2854.708</c:v>
                </c:pt>
                <c:pt idx="416">
                  <c:v>2854.708</c:v>
                </c:pt>
                <c:pt idx="417">
                  <c:v>2854.708</c:v>
                </c:pt>
                <c:pt idx="418">
                  <c:v>2854.708</c:v>
                </c:pt>
                <c:pt idx="419">
                  <c:v>2854.708</c:v>
                </c:pt>
                <c:pt idx="420">
                  <c:v>2854.708</c:v>
                </c:pt>
                <c:pt idx="421">
                  <c:v>2854.708</c:v>
                </c:pt>
                <c:pt idx="422">
                  <c:v>2854.708</c:v>
                </c:pt>
                <c:pt idx="423">
                  <c:v>2854.708</c:v>
                </c:pt>
                <c:pt idx="424">
                  <c:v>2854.708</c:v>
                </c:pt>
                <c:pt idx="425">
                  <c:v>2854.708</c:v>
                </c:pt>
                <c:pt idx="426">
                  <c:v>2854.708</c:v>
                </c:pt>
                <c:pt idx="427">
                  <c:v>2854.708</c:v>
                </c:pt>
                <c:pt idx="428">
                  <c:v>2854.708</c:v>
                </c:pt>
                <c:pt idx="429">
                  <c:v>2854.708</c:v>
                </c:pt>
                <c:pt idx="430">
                  <c:v>2854.708</c:v>
                </c:pt>
                <c:pt idx="431">
                  <c:v>2854.708</c:v>
                </c:pt>
                <c:pt idx="432">
                  <c:v>2854.708</c:v>
                </c:pt>
                <c:pt idx="433">
                  <c:v>2854.708</c:v>
                </c:pt>
                <c:pt idx="434">
                  <c:v>2854.708</c:v>
                </c:pt>
                <c:pt idx="435">
                  <c:v>2854.708</c:v>
                </c:pt>
                <c:pt idx="436">
                  <c:v>2854.708</c:v>
                </c:pt>
                <c:pt idx="437">
                  <c:v>2854.708</c:v>
                </c:pt>
                <c:pt idx="438">
                  <c:v>2854.708</c:v>
                </c:pt>
                <c:pt idx="439">
                  <c:v>2854.708</c:v>
                </c:pt>
                <c:pt idx="440">
                  <c:v>2854.708</c:v>
                </c:pt>
                <c:pt idx="441">
                  <c:v>2854.708</c:v>
                </c:pt>
                <c:pt idx="442">
                  <c:v>2854.708</c:v>
                </c:pt>
                <c:pt idx="443">
                  <c:v>2854.708</c:v>
                </c:pt>
                <c:pt idx="444">
                  <c:v>2854.708</c:v>
                </c:pt>
                <c:pt idx="445">
                  <c:v>2854.708</c:v>
                </c:pt>
                <c:pt idx="446">
                  <c:v>2854.708</c:v>
                </c:pt>
                <c:pt idx="447">
                  <c:v>2854.708</c:v>
                </c:pt>
                <c:pt idx="448">
                  <c:v>2854.708</c:v>
                </c:pt>
                <c:pt idx="449">
                  <c:v>2854.708</c:v>
                </c:pt>
                <c:pt idx="450">
                  <c:v>2854.708</c:v>
                </c:pt>
                <c:pt idx="451">
                  <c:v>2854.708</c:v>
                </c:pt>
                <c:pt idx="452">
                  <c:v>2854.708</c:v>
                </c:pt>
                <c:pt idx="453">
                  <c:v>2854.708</c:v>
                </c:pt>
                <c:pt idx="454">
                  <c:v>2854.708</c:v>
                </c:pt>
                <c:pt idx="455">
                  <c:v>2854.708</c:v>
                </c:pt>
                <c:pt idx="456">
                  <c:v>2854.708</c:v>
                </c:pt>
                <c:pt idx="457">
                  <c:v>2854.708</c:v>
                </c:pt>
                <c:pt idx="458">
                  <c:v>2854.708</c:v>
                </c:pt>
                <c:pt idx="459">
                  <c:v>2854.708</c:v>
                </c:pt>
                <c:pt idx="460">
                  <c:v>2854.708</c:v>
                </c:pt>
                <c:pt idx="461">
                  <c:v>2854.708</c:v>
                </c:pt>
                <c:pt idx="462">
                  <c:v>2854.708</c:v>
                </c:pt>
                <c:pt idx="463">
                  <c:v>2854.708</c:v>
                </c:pt>
                <c:pt idx="464">
                  <c:v>2854.708</c:v>
                </c:pt>
                <c:pt idx="465">
                  <c:v>2854.708</c:v>
                </c:pt>
                <c:pt idx="466">
                  <c:v>2854.708</c:v>
                </c:pt>
                <c:pt idx="467">
                  <c:v>2854.708</c:v>
                </c:pt>
                <c:pt idx="468">
                  <c:v>2854.708</c:v>
                </c:pt>
                <c:pt idx="469">
                  <c:v>2854.708</c:v>
                </c:pt>
                <c:pt idx="470">
                  <c:v>2854.708</c:v>
                </c:pt>
                <c:pt idx="471">
                  <c:v>2854.708</c:v>
                </c:pt>
                <c:pt idx="472">
                  <c:v>2854.708</c:v>
                </c:pt>
                <c:pt idx="473">
                  <c:v>2854.708</c:v>
                </c:pt>
                <c:pt idx="474">
                  <c:v>2854.708</c:v>
                </c:pt>
                <c:pt idx="475">
                  <c:v>2854.708</c:v>
                </c:pt>
                <c:pt idx="476">
                  <c:v>2854.708</c:v>
                </c:pt>
                <c:pt idx="477">
                  <c:v>2854.708</c:v>
                </c:pt>
                <c:pt idx="478">
                  <c:v>2854.708</c:v>
                </c:pt>
                <c:pt idx="479">
                  <c:v>2854.708</c:v>
                </c:pt>
                <c:pt idx="480">
                  <c:v>2854.708</c:v>
                </c:pt>
                <c:pt idx="481">
                  <c:v>2854.708</c:v>
                </c:pt>
                <c:pt idx="482">
                  <c:v>2854.708</c:v>
                </c:pt>
                <c:pt idx="483">
                  <c:v>2854.708</c:v>
                </c:pt>
                <c:pt idx="484">
                  <c:v>2854.708</c:v>
                </c:pt>
                <c:pt idx="485">
                  <c:v>2854.708</c:v>
                </c:pt>
                <c:pt idx="486">
                  <c:v>2854.708</c:v>
                </c:pt>
                <c:pt idx="487">
                  <c:v>2854.708</c:v>
                </c:pt>
                <c:pt idx="488">
                  <c:v>2854.708</c:v>
                </c:pt>
                <c:pt idx="489">
                  <c:v>2854.708</c:v>
                </c:pt>
                <c:pt idx="490">
                  <c:v>2854.708</c:v>
                </c:pt>
                <c:pt idx="491">
                  <c:v>2854.708</c:v>
                </c:pt>
                <c:pt idx="492">
                  <c:v>2854.708</c:v>
                </c:pt>
                <c:pt idx="493">
                  <c:v>2854.708</c:v>
                </c:pt>
                <c:pt idx="494">
                  <c:v>2854.708</c:v>
                </c:pt>
                <c:pt idx="495">
                  <c:v>2854.708</c:v>
                </c:pt>
                <c:pt idx="496">
                  <c:v>2854.708</c:v>
                </c:pt>
                <c:pt idx="497">
                  <c:v>2854.708</c:v>
                </c:pt>
                <c:pt idx="498">
                  <c:v>2854.708</c:v>
                </c:pt>
                <c:pt idx="499">
                  <c:v>2854.708</c:v>
                </c:pt>
                <c:pt idx="500">
                  <c:v>2854.708</c:v>
                </c:pt>
                <c:pt idx="501">
                  <c:v>2854.708</c:v>
                </c:pt>
                <c:pt idx="502">
                  <c:v>2854.708</c:v>
                </c:pt>
                <c:pt idx="503">
                  <c:v>2854.708</c:v>
                </c:pt>
                <c:pt idx="504">
                  <c:v>2854.708</c:v>
                </c:pt>
                <c:pt idx="505">
                  <c:v>2854.708</c:v>
                </c:pt>
                <c:pt idx="506">
                  <c:v>2854.708</c:v>
                </c:pt>
                <c:pt idx="507">
                  <c:v>2854.708</c:v>
                </c:pt>
                <c:pt idx="508">
                  <c:v>2854.708</c:v>
                </c:pt>
                <c:pt idx="509">
                  <c:v>2854.708</c:v>
                </c:pt>
                <c:pt idx="510">
                  <c:v>2854.708</c:v>
                </c:pt>
                <c:pt idx="511">
                  <c:v>2854.708</c:v>
                </c:pt>
                <c:pt idx="512">
                  <c:v>2854.708</c:v>
                </c:pt>
                <c:pt idx="513">
                  <c:v>2854.708</c:v>
                </c:pt>
                <c:pt idx="514">
                  <c:v>2854.708</c:v>
                </c:pt>
                <c:pt idx="515">
                  <c:v>2854.708</c:v>
                </c:pt>
                <c:pt idx="516">
                  <c:v>2854.708</c:v>
                </c:pt>
                <c:pt idx="517">
                  <c:v>2854.708</c:v>
                </c:pt>
                <c:pt idx="518">
                  <c:v>2854.708</c:v>
                </c:pt>
                <c:pt idx="519">
                  <c:v>2854.708</c:v>
                </c:pt>
                <c:pt idx="520">
                  <c:v>2854.708</c:v>
                </c:pt>
                <c:pt idx="521">
                  <c:v>2854.708</c:v>
                </c:pt>
                <c:pt idx="522">
                  <c:v>2854.708</c:v>
                </c:pt>
                <c:pt idx="523">
                  <c:v>2854.708</c:v>
                </c:pt>
                <c:pt idx="524">
                  <c:v>2854.708</c:v>
                </c:pt>
                <c:pt idx="525">
                  <c:v>2854.708</c:v>
                </c:pt>
                <c:pt idx="526">
                  <c:v>2854.708</c:v>
                </c:pt>
                <c:pt idx="527">
                  <c:v>2854.708</c:v>
                </c:pt>
                <c:pt idx="528">
                  <c:v>2854.708</c:v>
                </c:pt>
                <c:pt idx="529">
                  <c:v>2854.708</c:v>
                </c:pt>
                <c:pt idx="530">
                  <c:v>2854.708</c:v>
                </c:pt>
                <c:pt idx="531">
                  <c:v>2854.708</c:v>
                </c:pt>
                <c:pt idx="532">
                  <c:v>2854.708</c:v>
                </c:pt>
                <c:pt idx="533">
                  <c:v>2854.708</c:v>
                </c:pt>
                <c:pt idx="534">
                  <c:v>2854.708</c:v>
                </c:pt>
                <c:pt idx="535">
                  <c:v>2854.708</c:v>
                </c:pt>
                <c:pt idx="536">
                  <c:v>2854.708</c:v>
                </c:pt>
                <c:pt idx="537">
                  <c:v>2854.708</c:v>
                </c:pt>
                <c:pt idx="538">
                  <c:v>2854.708</c:v>
                </c:pt>
                <c:pt idx="539">
                  <c:v>2854.708</c:v>
                </c:pt>
                <c:pt idx="540">
                  <c:v>2854.708</c:v>
                </c:pt>
                <c:pt idx="541">
                  <c:v>2854.708</c:v>
                </c:pt>
                <c:pt idx="542">
                  <c:v>2854.708</c:v>
                </c:pt>
                <c:pt idx="543">
                  <c:v>2854.708</c:v>
                </c:pt>
                <c:pt idx="544">
                  <c:v>2854.708</c:v>
                </c:pt>
                <c:pt idx="545">
                  <c:v>2854.708</c:v>
                </c:pt>
                <c:pt idx="546">
                  <c:v>2854.708</c:v>
                </c:pt>
                <c:pt idx="547">
                  <c:v>2854.708</c:v>
                </c:pt>
                <c:pt idx="548">
                  <c:v>2854.708</c:v>
                </c:pt>
                <c:pt idx="549">
                  <c:v>2854.708</c:v>
                </c:pt>
                <c:pt idx="550">
                  <c:v>2854.708</c:v>
                </c:pt>
                <c:pt idx="551">
                  <c:v>2854.708</c:v>
                </c:pt>
                <c:pt idx="552">
                  <c:v>2854.708</c:v>
                </c:pt>
                <c:pt idx="553">
                  <c:v>2854.708</c:v>
                </c:pt>
                <c:pt idx="554">
                  <c:v>2854.708</c:v>
                </c:pt>
                <c:pt idx="555">
                  <c:v>2854.708</c:v>
                </c:pt>
                <c:pt idx="556">
                  <c:v>2854.708</c:v>
                </c:pt>
                <c:pt idx="557">
                  <c:v>2854.708</c:v>
                </c:pt>
                <c:pt idx="558">
                  <c:v>2854.708</c:v>
                </c:pt>
                <c:pt idx="559">
                  <c:v>2854.708</c:v>
                </c:pt>
                <c:pt idx="560">
                  <c:v>2854.708</c:v>
                </c:pt>
                <c:pt idx="561">
                  <c:v>2854.708</c:v>
                </c:pt>
                <c:pt idx="562">
                  <c:v>2854.708</c:v>
                </c:pt>
                <c:pt idx="563">
                  <c:v>2854.708</c:v>
                </c:pt>
                <c:pt idx="564">
                  <c:v>2854.708</c:v>
                </c:pt>
                <c:pt idx="565">
                  <c:v>2854.708</c:v>
                </c:pt>
                <c:pt idx="566">
                  <c:v>2854.708</c:v>
                </c:pt>
                <c:pt idx="567">
                  <c:v>2854.708</c:v>
                </c:pt>
                <c:pt idx="568">
                  <c:v>2854.708</c:v>
                </c:pt>
                <c:pt idx="569">
                  <c:v>2854.708</c:v>
                </c:pt>
                <c:pt idx="570">
                  <c:v>2854.708</c:v>
                </c:pt>
                <c:pt idx="571">
                  <c:v>2854.708</c:v>
                </c:pt>
                <c:pt idx="572">
                  <c:v>2854.708</c:v>
                </c:pt>
                <c:pt idx="573">
                  <c:v>2854.708</c:v>
                </c:pt>
                <c:pt idx="574">
                  <c:v>2854.708</c:v>
                </c:pt>
                <c:pt idx="575">
                  <c:v>2854.708</c:v>
                </c:pt>
                <c:pt idx="576">
                  <c:v>2854.708</c:v>
                </c:pt>
                <c:pt idx="577">
                  <c:v>2854.708</c:v>
                </c:pt>
                <c:pt idx="578">
                  <c:v>2854.708</c:v>
                </c:pt>
                <c:pt idx="579">
                  <c:v>2854.708</c:v>
                </c:pt>
                <c:pt idx="580">
                  <c:v>2854.708</c:v>
                </c:pt>
                <c:pt idx="581">
                  <c:v>2854.708</c:v>
                </c:pt>
                <c:pt idx="582">
                  <c:v>2854.708</c:v>
                </c:pt>
                <c:pt idx="583">
                  <c:v>2854.708</c:v>
                </c:pt>
                <c:pt idx="584">
                  <c:v>2854.708</c:v>
                </c:pt>
                <c:pt idx="585">
                  <c:v>2854.708</c:v>
                </c:pt>
                <c:pt idx="586">
                  <c:v>2854.708</c:v>
                </c:pt>
                <c:pt idx="587">
                  <c:v>2854.708</c:v>
                </c:pt>
                <c:pt idx="588">
                  <c:v>2854.708</c:v>
                </c:pt>
                <c:pt idx="589">
                  <c:v>2854.708</c:v>
                </c:pt>
                <c:pt idx="590">
                  <c:v>2854.708</c:v>
                </c:pt>
                <c:pt idx="591">
                  <c:v>2854.708</c:v>
                </c:pt>
                <c:pt idx="592">
                  <c:v>2854.708</c:v>
                </c:pt>
                <c:pt idx="593">
                  <c:v>2854.708</c:v>
                </c:pt>
                <c:pt idx="594">
                  <c:v>2854.708</c:v>
                </c:pt>
                <c:pt idx="595">
                  <c:v>2854.708</c:v>
                </c:pt>
                <c:pt idx="596">
                  <c:v>2854.708</c:v>
                </c:pt>
                <c:pt idx="597">
                  <c:v>2854.708</c:v>
                </c:pt>
                <c:pt idx="598">
                  <c:v>2854.708</c:v>
                </c:pt>
                <c:pt idx="599">
                  <c:v>2854.708</c:v>
                </c:pt>
                <c:pt idx="600">
                  <c:v>2854.708</c:v>
                </c:pt>
                <c:pt idx="601">
                  <c:v>2854.708</c:v>
                </c:pt>
                <c:pt idx="602">
                  <c:v>2854.708</c:v>
                </c:pt>
                <c:pt idx="603">
                  <c:v>2854.708</c:v>
                </c:pt>
                <c:pt idx="604">
                  <c:v>2854.708</c:v>
                </c:pt>
                <c:pt idx="605">
                  <c:v>2854.708</c:v>
                </c:pt>
                <c:pt idx="606">
                  <c:v>2854.708</c:v>
                </c:pt>
                <c:pt idx="607">
                  <c:v>2854.708</c:v>
                </c:pt>
                <c:pt idx="608">
                  <c:v>2854.708</c:v>
                </c:pt>
                <c:pt idx="609">
                  <c:v>2854.708</c:v>
                </c:pt>
                <c:pt idx="610">
                  <c:v>2854.708</c:v>
                </c:pt>
                <c:pt idx="611">
                  <c:v>2854.708</c:v>
                </c:pt>
                <c:pt idx="612">
                  <c:v>2854.708</c:v>
                </c:pt>
                <c:pt idx="613">
                  <c:v>2854.708</c:v>
                </c:pt>
                <c:pt idx="614">
                  <c:v>2854.708</c:v>
                </c:pt>
                <c:pt idx="615">
                  <c:v>2854.708</c:v>
                </c:pt>
                <c:pt idx="616">
                  <c:v>2854.708</c:v>
                </c:pt>
                <c:pt idx="617">
                  <c:v>2854.708</c:v>
                </c:pt>
                <c:pt idx="618">
                  <c:v>2854.708</c:v>
                </c:pt>
                <c:pt idx="619">
                  <c:v>2854.708</c:v>
                </c:pt>
                <c:pt idx="620">
                  <c:v>2854.708</c:v>
                </c:pt>
                <c:pt idx="621">
                  <c:v>2854.708</c:v>
                </c:pt>
                <c:pt idx="622">
                  <c:v>2854.708</c:v>
                </c:pt>
                <c:pt idx="623">
                  <c:v>2854.708</c:v>
                </c:pt>
                <c:pt idx="624">
                  <c:v>2854.708</c:v>
                </c:pt>
                <c:pt idx="625">
                  <c:v>2854.708</c:v>
                </c:pt>
                <c:pt idx="626">
                  <c:v>2854.708</c:v>
                </c:pt>
                <c:pt idx="627">
                  <c:v>2854.708</c:v>
                </c:pt>
                <c:pt idx="628">
                  <c:v>2854.708</c:v>
                </c:pt>
                <c:pt idx="629">
                  <c:v>2854.708</c:v>
                </c:pt>
                <c:pt idx="630">
                  <c:v>2854.708</c:v>
                </c:pt>
                <c:pt idx="631">
                  <c:v>2854.708</c:v>
                </c:pt>
                <c:pt idx="632">
                  <c:v>2854.708</c:v>
                </c:pt>
                <c:pt idx="633">
                  <c:v>2854.708</c:v>
                </c:pt>
                <c:pt idx="634">
                  <c:v>2854.708</c:v>
                </c:pt>
                <c:pt idx="635">
                  <c:v>2854.708</c:v>
                </c:pt>
                <c:pt idx="636">
                  <c:v>2854.708</c:v>
                </c:pt>
                <c:pt idx="637">
                  <c:v>2854.708</c:v>
                </c:pt>
                <c:pt idx="638">
                  <c:v>2854.708</c:v>
                </c:pt>
                <c:pt idx="639">
                  <c:v>2854.708</c:v>
                </c:pt>
                <c:pt idx="640">
                  <c:v>2854.708</c:v>
                </c:pt>
                <c:pt idx="641">
                  <c:v>2854.708</c:v>
                </c:pt>
                <c:pt idx="642">
                  <c:v>2854.708</c:v>
                </c:pt>
                <c:pt idx="643">
                  <c:v>2854.708</c:v>
                </c:pt>
                <c:pt idx="644">
                  <c:v>2854.708</c:v>
                </c:pt>
                <c:pt idx="645">
                  <c:v>2854.708</c:v>
                </c:pt>
                <c:pt idx="646">
                  <c:v>2854.708</c:v>
                </c:pt>
                <c:pt idx="647">
                  <c:v>2854.708</c:v>
                </c:pt>
                <c:pt idx="648">
                  <c:v>2854.708</c:v>
                </c:pt>
                <c:pt idx="649">
                  <c:v>2854.708</c:v>
                </c:pt>
                <c:pt idx="650">
                  <c:v>2854.708</c:v>
                </c:pt>
                <c:pt idx="651">
                  <c:v>2854.708</c:v>
                </c:pt>
                <c:pt idx="652">
                  <c:v>2854.708</c:v>
                </c:pt>
                <c:pt idx="653">
                  <c:v>2854.708</c:v>
                </c:pt>
                <c:pt idx="654">
                  <c:v>2854.708</c:v>
                </c:pt>
                <c:pt idx="655">
                  <c:v>2854.708</c:v>
                </c:pt>
                <c:pt idx="656">
                  <c:v>2854.708</c:v>
                </c:pt>
                <c:pt idx="657">
                  <c:v>2854.708</c:v>
                </c:pt>
                <c:pt idx="658">
                  <c:v>2854.708</c:v>
                </c:pt>
                <c:pt idx="659">
                  <c:v>2854.708</c:v>
                </c:pt>
                <c:pt idx="660">
                  <c:v>2854.708</c:v>
                </c:pt>
                <c:pt idx="661">
                  <c:v>2854.708</c:v>
                </c:pt>
                <c:pt idx="662">
                  <c:v>2854.708</c:v>
                </c:pt>
                <c:pt idx="663">
                  <c:v>2854.708</c:v>
                </c:pt>
                <c:pt idx="664">
                  <c:v>2854.708</c:v>
                </c:pt>
                <c:pt idx="665">
                  <c:v>2854.708</c:v>
                </c:pt>
                <c:pt idx="666">
                  <c:v>2854.708</c:v>
                </c:pt>
                <c:pt idx="667">
                  <c:v>2854.708</c:v>
                </c:pt>
                <c:pt idx="668">
                  <c:v>2854.708</c:v>
                </c:pt>
                <c:pt idx="669">
                  <c:v>2854.708</c:v>
                </c:pt>
                <c:pt idx="670">
                  <c:v>2854.708</c:v>
                </c:pt>
                <c:pt idx="671">
                  <c:v>2854.708</c:v>
                </c:pt>
                <c:pt idx="672">
                  <c:v>2854.708</c:v>
                </c:pt>
                <c:pt idx="673">
                  <c:v>2854.708</c:v>
                </c:pt>
                <c:pt idx="674">
                  <c:v>2854.708</c:v>
                </c:pt>
                <c:pt idx="675">
                  <c:v>2854.708</c:v>
                </c:pt>
                <c:pt idx="676">
                  <c:v>2854.708</c:v>
                </c:pt>
                <c:pt idx="677">
                  <c:v>2854.708</c:v>
                </c:pt>
                <c:pt idx="678">
                  <c:v>2854.708</c:v>
                </c:pt>
                <c:pt idx="679">
                  <c:v>2854.708</c:v>
                </c:pt>
                <c:pt idx="680">
                  <c:v>2854.708</c:v>
                </c:pt>
                <c:pt idx="681">
                  <c:v>2854.708</c:v>
                </c:pt>
                <c:pt idx="682">
                  <c:v>2854.708</c:v>
                </c:pt>
                <c:pt idx="683">
                  <c:v>2854.708</c:v>
                </c:pt>
                <c:pt idx="684">
                  <c:v>2854.708</c:v>
                </c:pt>
                <c:pt idx="685">
                  <c:v>2854.708</c:v>
                </c:pt>
                <c:pt idx="686">
                  <c:v>2854.708</c:v>
                </c:pt>
                <c:pt idx="687">
                  <c:v>2854.708</c:v>
                </c:pt>
                <c:pt idx="688">
                  <c:v>2854.708</c:v>
                </c:pt>
                <c:pt idx="689">
                  <c:v>2854.708</c:v>
                </c:pt>
                <c:pt idx="690">
                  <c:v>2854.708</c:v>
                </c:pt>
                <c:pt idx="691">
                  <c:v>2854.708</c:v>
                </c:pt>
                <c:pt idx="692">
                  <c:v>2854.708</c:v>
                </c:pt>
                <c:pt idx="693">
                  <c:v>2854.708</c:v>
                </c:pt>
                <c:pt idx="694">
                  <c:v>2854.708</c:v>
                </c:pt>
                <c:pt idx="695">
                  <c:v>2854.708</c:v>
                </c:pt>
                <c:pt idx="696">
                  <c:v>2854.708</c:v>
                </c:pt>
                <c:pt idx="697">
                  <c:v>2854.708</c:v>
                </c:pt>
                <c:pt idx="698">
                  <c:v>2854.708</c:v>
                </c:pt>
                <c:pt idx="699">
                  <c:v>2854.708</c:v>
                </c:pt>
                <c:pt idx="700">
                  <c:v>2854.708</c:v>
                </c:pt>
                <c:pt idx="701">
                  <c:v>2854.708</c:v>
                </c:pt>
                <c:pt idx="702">
                  <c:v>2854.708</c:v>
                </c:pt>
                <c:pt idx="703">
                  <c:v>2854.708</c:v>
                </c:pt>
                <c:pt idx="704">
                  <c:v>2854.708</c:v>
                </c:pt>
                <c:pt idx="705">
                  <c:v>2854.708</c:v>
                </c:pt>
                <c:pt idx="706">
                  <c:v>2854.708</c:v>
                </c:pt>
                <c:pt idx="707">
                  <c:v>2854.708</c:v>
                </c:pt>
                <c:pt idx="708">
                  <c:v>2854.708</c:v>
                </c:pt>
                <c:pt idx="709">
                  <c:v>2854.708</c:v>
                </c:pt>
                <c:pt idx="710">
                  <c:v>2854.708</c:v>
                </c:pt>
                <c:pt idx="711">
                  <c:v>2854.708</c:v>
                </c:pt>
                <c:pt idx="712">
                  <c:v>2854.708</c:v>
                </c:pt>
                <c:pt idx="713">
                  <c:v>2854.708</c:v>
                </c:pt>
                <c:pt idx="714">
                  <c:v>2854.708</c:v>
                </c:pt>
                <c:pt idx="715">
                  <c:v>2854.708</c:v>
                </c:pt>
                <c:pt idx="716">
                  <c:v>2854.708</c:v>
                </c:pt>
                <c:pt idx="717">
                  <c:v>2854.708</c:v>
                </c:pt>
                <c:pt idx="718">
                  <c:v>2854.708</c:v>
                </c:pt>
                <c:pt idx="719">
                  <c:v>2854.708</c:v>
                </c:pt>
                <c:pt idx="720">
                  <c:v>2854.708</c:v>
                </c:pt>
                <c:pt idx="721">
                  <c:v>2854.708</c:v>
                </c:pt>
                <c:pt idx="722">
                  <c:v>2854.708</c:v>
                </c:pt>
                <c:pt idx="723">
                  <c:v>2854.708</c:v>
                </c:pt>
                <c:pt idx="724">
                  <c:v>2854.708</c:v>
                </c:pt>
                <c:pt idx="725">
                  <c:v>2854.708</c:v>
                </c:pt>
                <c:pt idx="726">
                  <c:v>2854.708</c:v>
                </c:pt>
                <c:pt idx="727">
                  <c:v>2854.708</c:v>
                </c:pt>
                <c:pt idx="728">
                  <c:v>2854.708</c:v>
                </c:pt>
                <c:pt idx="729">
                  <c:v>2854.708</c:v>
                </c:pt>
                <c:pt idx="730">
                  <c:v>2854.708</c:v>
                </c:pt>
                <c:pt idx="731">
                  <c:v>2854.708</c:v>
                </c:pt>
                <c:pt idx="732">
                  <c:v>2854.708</c:v>
                </c:pt>
                <c:pt idx="733">
                  <c:v>2854.708</c:v>
                </c:pt>
                <c:pt idx="734">
                  <c:v>2854.708</c:v>
                </c:pt>
                <c:pt idx="735">
                  <c:v>2854.708</c:v>
                </c:pt>
                <c:pt idx="736">
                  <c:v>2854.708</c:v>
                </c:pt>
                <c:pt idx="737">
                  <c:v>2854.708</c:v>
                </c:pt>
                <c:pt idx="738">
                  <c:v>2854.708</c:v>
                </c:pt>
                <c:pt idx="739">
                  <c:v>2854.708</c:v>
                </c:pt>
                <c:pt idx="740">
                  <c:v>2854.708</c:v>
                </c:pt>
                <c:pt idx="741">
                  <c:v>2854.708</c:v>
                </c:pt>
                <c:pt idx="742">
                  <c:v>2854.708</c:v>
                </c:pt>
                <c:pt idx="743">
                  <c:v>2854.708</c:v>
                </c:pt>
                <c:pt idx="744">
                  <c:v>2854.708</c:v>
                </c:pt>
                <c:pt idx="745">
                  <c:v>2854.708</c:v>
                </c:pt>
                <c:pt idx="746">
                  <c:v>2854.708</c:v>
                </c:pt>
                <c:pt idx="747">
                  <c:v>2854.708</c:v>
                </c:pt>
                <c:pt idx="748">
                  <c:v>2854.708</c:v>
                </c:pt>
                <c:pt idx="749">
                  <c:v>2854.708</c:v>
                </c:pt>
                <c:pt idx="750">
                  <c:v>2854.708</c:v>
                </c:pt>
                <c:pt idx="751">
                  <c:v>2854.708</c:v>
                </c:pt>
                <c:pt idx="752">
                  <c:v>2854.708</c:v>
                </c:pt>
                <c:pt idx="753">
                  <c:v>2854.708</c:v>
                </c:pt>
                <c:pt idx="754">
                  <c:v>2854.708</c:v>
                </c:pt>
                <c:pt idx="755">
                  <c:v>2854.708</c:v>
                </c:pt>
                <c:pt idx="756">
                  <c:v>2854.708</c:v>
                </c:pt>
                <c:pt idx="757">
                  <c:v>2854.708</c:v>
                </c:pt>
                <c:pt idx="758">
                  <c:v>2854.708</c:v>
                </c:pt>
                <c:pt idx="759">
                  <c:v>2854.708</c:v>
                </c:pt>
                <c:pt idx="760">
                  <c:v>2854.708</c:v>
                </c:pt>
                <c:pt idx="761">
                  <c:v>2854.708</c:v>
                </c:pt>
                <c:pt idx="762">
                  <c:v>2854.708</c:v>
                </c:pt>
                <c:pt idx="763">
                  <c:v>2854.708</c:v>
                </c:pt>
                <c:pt idx="764">
                  <c:v>2854.708</c:v>
                </c:pt>
                <c:pt idx="765">
                  <c:v>2854.708</c:v>
                </c:pt>
                <c:pt idx="766">
                  <c:v>2854.708</c:v>
                </c:pt>
                <c:pt idx="767">
                  <c:v>2854.708</c:v>
                </c:pt>
                <c:pt idx="768">
                  <c:v>2854.708</c:v>
                </c:pt>
                <c:pt idx="769">
                  <c:v>2854.708</c:v>
                </c:pt>
                <c:pt idx="770">
                  <c:v>2854.708</c:v>
                </c:pt>
                <c:pt idx="771">
                  <c:v>2854.708</c:v>
                </c:pt>
                <c:pt idx="772">
                  <c:v>2854.708</c:v>
                </c:pt>
                <c:pt idx="773">
                  <c:v>2854.708</c:v>
                </c:pt>
                <c:pt idx="774">
                  <c:v>2854.708</c:v>
                </c:pt>
                <c:pt idx="775">
                  <c:v>2854.708</c:v>
                </c:pt>
                <c:pt idx="776">
                  <c:v>2854.708</c:v>
                </c:pt>
                <c:pt idx="777">
                  <c:v>2854.708</c:v>
                </c:pt>
                <c:pt idx="778">
                  <c:v>2854.708</c:v>
                </c:pt>
                <c:pt idx="779">
                  <c:v>2854.708</c:v>
                </c:pt>
                <c:pt idx="780">
                  <c:v>2854.708</c:v>
                </c:pt>
                <c:pt idx="781">
                  <c:v>2854.708</c:v>
                </c:pt>
                <c:pt idx="782">
                  <c:v>2854.708</c:v>
                </c:pt>
                <c:pt idx="783">
                  <c:v>2854.708</c:v>
                </c:pt>
                <c:pt idx="784">
                  <c:v>2854.708</c:v>
                </c:pt>
                <c:pt idx="785">
                  <c:v>2854.708</c:v>
                </c:pt>
                <c:pt idx="786">
                  <c:v>2854.708</c:v>
                </c:pt>
                <c:pt idx="787">
                  <c:v>2854.708</c:v>
                </c:pt>
                <c:pt idx="788">
                  <c:v>2854.708</c:v>
                </c:pt>
                <c:pt idx="789">
                  <c:v>2854.708</c:v>
                </c:pt>
                <c:pt idx="790">
                  <c:v>2854.708</c:v>
                </c:pt>
                <c:pt idx="791">
                  <c:v>2854.708</c:v>
                </c:pt>
                <c:pt idx="792">
                  <c:v>2854.708</c:v>
                </c:pt>
                <c:pt idx="793">
                  <c:v>2854.708</c:v>
                </c:pt>
                <c:pt idx="794">
                  <c:v>2854.708</c:v>
                </c:pt>
                <c:pt idx="795">
                  <c:v>2854.708</c:v>
                </c:pt>
                <c:pt idx="796">
                  <c:v>2854.708</c:v>
                </c:pt>
                <c:pt idx="797">
                  <c:v>2854.708</c:v>
                </c:pt>
                <c:pt idx="798">
                  <c:v>2854.708</c:v>
                </c:pt>
                <c:pt idx="799">
                  <c:v>2854.708</c:v>
                </c:pt>
                <c:pt idx="800">
                  <c:v>2854.708</c:v>
                </c:pt>
                <c:pt idx="801">
                  <c:v>2854.708</c:v>
                </c:pt>
                <c:pt idx="802">
                  <c:v>2854.708</c:v>
                </c:pt>
                <c:pt idx="803">
                  <c:v>2854.708</c:v>
                </c:pt>
                <c:pt idx="804">
                  <c:v>2854.708</c:v>
                </c:pt>
                <c:pt idx="805">
                  <c:v>2854.708</c:v>
                </c:pt>
                <c:pt idx="806">
                  <c:v>2854.68472727273</c:v>
                </c:pt>
                <c:pt idx="807">
                  <c:v>2854.58406666667</c:v>
                </c:pt>
                <c:pt idx="808">
                  <c:v>2854.45023529412</c:v>
                </c:pt>
                <c:pt idx="809">
                  <c:v>2854.31494736842</c:v>
                </c:pt>
                <c:pt idx="810">
                  <c:v>2854.17815789474</c:v>
                </c:pt>
                <c:pt idx="811">
                  <c:v>2854.033</c:v>
                </c:pt>
                <c:pt idx="812">
                  <c:v>2853.89847058824</c:v>
                </c:pt>
                <c:pt idx="813">
                  <c:v>2853.76713333333</c:v>
                </c:pt>
                <c:pt idx="814">
                  <c:v>2853.62792307692</c:v>
                </c:pt>
                <c:pt idx="815">
                  <c:v>2853.485</c:v>
                </c:pt>
                <c:pt idx="816">
                  <c:v>2853.34272222222</c:v>
                </c:pt>
                <c:pt idx="817">
                  <c:v>2853.2054</c:v>
                </c:pt>
                <c:pt idx="818">
                  <c:v>2853.06926666667</c:v>
                </c:pt>
                <c:pt idx="819">
                  <c:v>2852.93447058824</c:v>
                </c:pt>
                <c:pt idx="820">
                  <c:v>2852.80322222222</c:v>
                </c:pt>
                <c:pt idx="821">
                  <c:v>2852.64566666667</c:v>
                </c:pt>
                <c:pt idx="822">
                  <c:v>2852.51625</c:v>
                </c:pt>
                <c:pt idx="823">
                  <c:v>2852.36955555556</c:v>
                </c:pt>
                <c:pt idx="824">
                  <c:v>2852.22526666667</c:v>
                </c:pt>
                <c:pt idx="825">
                  <c:v>2852.0846</c:v>
                </c:pt>
                <c:pt idx="826">
                  <c:v>2851.94176470588</c:v>
                </c:pt>
                <c:pt idx="827">
                  <c:v>2851.79688235294</c:v>
                </c:pt>
                <c:pt idx="828">
                  <c:v>2851.66122222222</c:v>
                </c:pt>
                <c:pt idx="829">
                  <c:v>2851.51122222222</c:v>
                </c:pt>
                <c:pt idx="830">
                  <c:v>2851.37125</c:v>
                </c:pt>
                <c:pt idx="831">
                  <c:v>2851.21515789474</c:v>
                </c:pt>
                <c:pt idx="832">
                  <c:v>2851.06305882353</c:v>
                </c:pt>
                <c:pt idx="833">
                  <c:v>2850.92161111111</c:v>
                </c:pt>
                <c:pt idx="834">
                  <c:v>2850.77405882353</c:v>
                </c:pt>
                <c:pt idx="835">
                  <c:v>2850.62175</c:v>
                </c:pt>
                <c:pt idx="836">
                  <c:v>2850.47946666667</c:v>
                </c:pt>
                <c:pt idx="837">
                  <c:v>2850.31689473684</c:v>
                </c:pt>
                <c:pt idx="838">
                  <c:v>2850.1694375</c:v>
                </c:pt>
                <c:pt idx="839">
                  <c:v>2850.01623529412</c:v>
                </c:pt>
                <c:pt idx="840">
                  <c:v>2849.859</c:v>
                </c:pt>
                <c:pt idx="841">
                  <c:v>2849.70586666667</c:v>
                </c:pt>
                <c:pt idx="842">
                  <c:v>2849.55541176471</c:v>
                </c:pt>
                <c:pt idx="843">
                  <c:v>2849.4155</c:v>
                </c:pt>
                <c:pt idx="844">
                  <c:v>2849.26315384615</c:v>
                </c:pt>
                <c:pt idx="845">
                  <c:v>2849.102</c:v>
                </c:pt>
                <c:pt idx="846">
                  <c:v>2848.94725</c:v>
                </c:pt>
                <c:pt idx="847">
                  <c:v>2848.78806666667</c:v>
                </c:pt>
                <c:pt idx="848">
                  <c:v>2848.635125</c:v>
                </c:pt>
                <c:pt idx="849">
                  <c:v>2848.47764285714</c:v>
                </c:pt>
                <c:pt idx="850">
                  <c:v>2848.33170588235</c:v>
                </c:pt>
                <c:pt idx="851">
                  <c:v>2848.17682352941</c:v>
                </c:pt>
                <c:pt idx="852">
                  <c:v>2848.01488235294</c:v>
                </c:pt>
                <c:pt idx="853">
                  <c:v>2847.85110526316</c:v>
                </c:pt>
                <c:pt idx="854">
                  <c:v>2847.6943125</c:v>
                </c:pt>
                <c:pt idx="855">
                  <c:v>2847.53611111111</c:v>
                </c:pt>
                <c:pt idx="856">
                  <c:v>2847.3728125</c:v>
                </c:pt>
                <c:pt idx="857">
                  <c:v>2847.20192857143</c:v>
                </c:pt>
                <c:pt idx="858">
                  <c:v>2847.0396875</c:v>
                </c:pt>
                <c:pt idx="859">
                  <c:v>2846.89642105263</c:v>
                </c:pt>
                <c:pt idx="860">
                  <c:v>2846.73325</c:v>
                </c:pt>
                <c:pt idx="861">
                  <c:v>2846.57444444444</c:v>
                </c:pt>
                <c:pt idx="862">
                  <c:v>2846.4019375</c:v>
                </c:pt>
                <c:pt idx="863">
                  <c:v>2846.2455</c:v>
                </c:pt>
                <c:pt idx="864">
                  <c:v>2846.07166666667</c:v>
                </c:pt>
                <c:pt idx="865">
                  <c:v>2845.90278947368</c:v>
                </c:pt>
                <c:pt idx="866">
                  <c:v>2845.73255555556</c:v>
                </c:pt>
                <c:pt idx="867">
                  <c:v>2845.57142105263</c:v>
                </c:pt>
                <c:pt idx="868">
                  <c:v>2845.401</c:v>
                </c:pt>
                <c:pt idx="869">
                  <c:v>2845.232125</c:v>
                </c:pt>
                <c:pt idx="870">
                  <c:v>2845.07766666667</c:v>
                </c:pt>
                <c:pt idx="871">
                  <c:v>2844.91035294118</c:v>
                </c:pt>
                <c:pt idx="872">
                  <c:v>2844.72641176471</c:v>
                </c:pt>
                <c:pt idx="873">
                  <c:v>2844.55176470588</c:v>
                </c:pt>
                <c:pt idx="874">
                  <c:v>2844.3720625</c:v>
                </c:pt>
                <c:pt idx="875">
                  <c:v>2844.21405263158</c:v>
                </c:pt>
                <c:pt idx="876">
                  <c:v>2844.03615789474</c:v>
                </c:pt>
                <c:pt idx="877">
                  <c:v>2843.86978947368</c:v>
                </c:pt>
                <c:pt idx="878">
                  <c:v>2843.69605882353</c:v>
                </c:pt>
                <c:pt idx="879">
                  <c:v>2843.52921052632</c:v>
                </c:pt>
                <c:pt idx="880">
                  <c:v>2843.35488235294</c:v>
                </c:pt>
                <c:pt idx="881">
                  <c:v>2843.17816666667</c:v>
                </c:pt>
                <c:pt idx="882">
                  <c:v>2843.00355555556</c:v>
                </c:pt>
                <c:pt idx="883">
                  <c:v>2842.83158823529</c:v>
                </c:pt>
                <c:pt idx="884">
                  <c:v>2842.65126315789</c:v>
                </c:pt>
                <c:pt idx="885">
                  <c:v>2842.46547368421</c:v>
                </c:pt>
                <c:pt idx="886">
                  <c:v>2842.30176470588</c:v>
                </c:pt>
                <c:pt idx="887">
                  <c:v>2842.11527777778</c:v>
                </c:pt>
                <c:pt idx="888">
                  <c:v>2841.93</c:v>
                </c:pt>
                <c:pt idx="889">
                  <c:v>2841.74552941176</c:v>
                </c:pt>
                <c:pt idx="890">
                  <c:v>2841.57873684211</c:v>
                </c:pt>
                <c:pt idx="891">
                  <c:v>2841.39194117647</c:v>
                </c:pt>
                <c:pt idx="892">
                  <c:v>2841.20638095238</c:v>
                </c:pt>
                <c:pt idx="893">
                  <c:v>2841.02053333333</c:v>
                </c:pt>
                <c:pt idx="894">
                  <c:v>2840.8429375</c:v>
                </c:pt>
                <c:pt idx="895">
                  <c:v>2840.65755</c:v>
                </c:pt>
                <c:pt idx="896">
                  <c:v>2840.46914285714</c:v>
                </c:pt>
                <c:pt idx="897">
                  <c:v>2840.27238888889</c:v>
                </c:pt>
                <c:pt idx="898">
                  <c:v>2840.10541176471</c:v>
                </c:pt>
                <c:pt idx="899">
                  <c:v>2839.92147368421</c:v>
                </c:pt>
                <c:pt idx="900">
                  <c:v>2839.73766666667</c:v>
                </c:pt>
                <c:pt idx="901">
                  <c:v>2839.55155555556</c:v>
                </c:pt>
                <c:pt idx="902">
                  <c:v>2839.34552941176</c:v>
                </c:pt>
                <c:pt idx="903">
                  <c:v>2839.17155555556</c:v>
                </c:pt>
                <c:pt idx="904">
                  <c:v>2838.968625</c:v>
                </c:pt>
                <c:pt idx="905">
                  <c:v>2838.78689473684</c:v>
                </c:pt>
                <c:pt idx="906">
                  <c:v>2838.59688235294</c:v>
                </c:pt>
                <c:pt idx="907">
                  <c:v>2838.41763157895</c:v>
                </c:pt>
                <c:pt idx="908">
                  <c:v>2838.22847058824</c:v>
                </c:pt>
                <c:pt idx="909">
                  <c:v>2838.04255555556</c:v>
                </c:pt>
                <c:pt idx="910">
                  <c:v>2837.8496875</c:v>
                </c:pt>
                <c:pt idx="911">
                  <c:v>2837.65588888889</c:v>
                </c:pt>
                <c:pt idx="912">
                  <c:v>2837.45776470588</c:v>
                </c:pt>
                <c:pt idx="913">
                  <c:v>2837.26505263158</c:v>
                </c:pt>
                <c:pt idx="914">
                  <c:v>2837.06421052632</c:v>
                </c:pt>
                <c:pt idx="915">
                  <c:v>2836.87088888889</c:v>
                </c:pt>
                <c:pt idx="916">
                  <c:v>2836.67633333333</c:v>
                </c:pt>
                <c:pt idx="917">
                  <c:v>2836.48194444444</c:v>
                </c:pt>
                <c:pt idx="918">
                  <c:v>2836.28958823529</c:v>
                </c:pt>
                <c:pt idx="919">
                  <c:v>2836.08266666667</c:v>
                </c:pt>
                <c:pt idx="920">
                  <c:v>2835.87994736842</c:v>
                </c:pt>
                <c:pt idx="921">
                  <c:v>2835.68204545455</c:v>
                </c:pt>
                <c:pt idx="922">
                  <c:v>2835.47811111111</c:v>
                </c:pt>
                <c:pt idx="923">
                  <c:v>2835.29094444444</c:v>
                </c:pt>
                <c:pt idx="924">
                  <c:v>2835.09647619048</c:v>
                </c:pt>
                <c:pt idx="925">
                  <c:v>2834.90738888889</c:v>
                </c:pt>
                <c:pt idx="926">
                  <c:v>2834.706</c:v>
                </c:pt>
                <c:pt idx="927">
                  <c:v>2834.51055555556</c:v>
                </c:pt>
                <c:pt idx="928">
                  <c:v>2834.3156</c:v>
                </c:pt>
                <c:pt idx="929">
                  <c:v>2834.1166</c:v>
                </c:pt>
                <c:pt idx="930">
                  <c:v>2833.91294444444</c:v>
                </c:pt>
                <c:pt idx="931">
                  <c:v>2833.71154545455</c:v>
                </c:pt>
                <c:pt idx="932">
                  <c:v>2833.5085</c:v>
                </c:pt>
                <c:pt idx="933">
                  <c:v>2833.30410526316</c:v>
                </c:pt>
                <c:pt idx="934">
                  <c:v>2833.10639130435</c:v>
                </c:pt>
                <c:pt idx="935">
                  <c:v>2832.90273684211</c:v>
                </c:pt>
                <c:pt idx="936">
                  <c:v>2832.70255</c:v>
                </c:pt>
                <c:pt idx="937">
                  <c:v>2832.49526315789</c:v>
                </c:pt>
                <c:pt idx="938">
                  <c:v>2832.2966</c:v>
                </c:pt>
                <c:pt idx="939">
                  <c:v>2832.15275</c:v>
                </c:pt>
                <c:pt idx="940">
                  <c:v>2831.85628571429</c:v>
                </c:pt>
                <c:pt idx="941">
                  <c:v>2831.6778125</c:v>
                </c:pt>
                <c:pt idx="942">
                  <c:v>2831.47610526316</c:v>
                </c:pt>
                <c:pt idx="943">
                  <c:v>2831.27238095238</c:v>
                </c:pt>
                <c:pt idx="944">
                  <c:v>2831.06936842105</c:v>
                </c:pt>
                <c:pt idx="945">
                  <c:v>2830.85430434783</c:v>
                </c:pt>
                <c:pt idx="946">
                  <c:v>2830.65273684211</c:v>
                </c:pt>
                <c:pt idx="947">
                  <c:v>2830.43463636364</c:v>
                </c:pt>
                <c:pt idx="948">
                  <c:v>2830.22952941176</c:v>
                </c:pt>
                <c:pt idx="949">
                  <c:v>2830.02080952381</c:v>
                </c:pt>
                <c:pt idx="950">
                  <c:v>2829.81677777778</c:v>
                </c:pt>
                <c:pt idx="951">
                  <c:v>2829.59495</c:v>
                </c:pt>
                <c:pt idx="952">
                  <c:v>2829.3922</c:v>
                </c:pt>
                <c:pt idx="953">
                  <c:v>2829.16775</c:v>
                </c:pt>
                <c:pt idx="954">
                  <c:v>2828.97070588235</c:v>
                </c:pt>
                <c:pt idx="955">
                  <c:v>2828.7655</c:v>
                </c:pt>
                <c:pt idx="956">
                  <c:v>2828.5455625</c:v>
                </c:pt>
                <c:pt idx="957">
                  <c:v>2828.32944444444</c:v>
                </c:pt>
                <c:pt idx="958">
                  <c:v>2828.12426315789</c:v>
                </c:pt>
                <c:pt idx="959">
                  <c:v>2827.90873684211</c:v>
                </c:pt>
                <c:pt idx="960">
                  <c:v>2827.69475</c:v>
                </c:pt>
                <c:pt idx="961">
                  <c:v>2827.4773</c:v>
                </c:pt>
                <c:pt idx="962">
                  <c:v>2827.26728571429</c:v>
                </c:pt>
                <c:pt idx="963">
                  <c:v>2827.04684210526</c:v>
                </c:pt>
                <c:pt idx="964">
                  <c:v>2826.8382</c:v>
                </c:pt>
                <c:pt idx="965">
                  <c:v>2826.61526315789</c:v>
                </c:pt>
                <c:pt idx="966">
                  <c:v>2826.41055555556</c:v>
                </c:pt>
                <c:pt idx="967">
                  <c:v>2826.1885</c:v>
                </c:pt>
                <c:pt idx="968">
                  <c:v>2825.95915</c:v>
                </c:pt>
                <c:pt idx="969">
                  <c:v>2825.73355</c:v>
                </c:pt>
                <c:pt idx="970">
                  <c:v>2825.51394444444</c:v>
                </c:pt>
                <c:pt idx="971">
                  <c:v>2825.306</c:v>
                </c:pt>
                <c:pt idx="972">
                  <c:v>2825.07089473684</c:v>
                </c:pt>
                <c:pt idx="973">
                  <c:v>2824.83846666667</c:v>
                </c:pt>
                <c:pt idx="974">
                  <c:v>2824.63255555556</c:v>
                </c:pt>
                <c:pt idx="975">
                  <c:v>2824.39816666667</c:v>
                </c:pt>
                <c:pt idx="976">
                  <c:v>2824.1853</c:v>
                </c:pt>
                <c:pt idx="977">
                  <c:v>2823.95963157895</c:v>
                </c:pt>
                <c:pt idx="978">
                  <c:v>2823.73966666667</c:v>
                </c:pt>
                <c:pt idx="979">
                  <c:v>2823.519</c:v>
                </c:pt>
                <c:pt idx="980">
                  <c:v>2823.29333333333</c:v>
                </c:pt>
                <c:pt idx="981">
                  <c:v>2823.0553</c:v>
                </c:pt>
                <c:pt idx="982">
                  <c:v>2822.83105</c:v>
                </c:pt>
                <c:pt idx="983">
                  <c:v>2822.61257894737</c:v>
                </c:pt>
                <c:pt idx="984">
                  <c:v>2822.38052173913</c:v>
                </c:pt>
                <c:pt idx="985">
                  <c:v>2822.16480952381</c:v>
                </c:pt>
                <c:pt idx="986">
                  <c:v>2821.93584210526</c:v>
                </c:pt>
                <c:pt idx="987">
                  <c:v>2821.69695</c:v>
                </c:pt>
                <c:pt idx="988">
                  <c:v>2821.47836363636</c:v>
                </c:pt>
                <c:pt idx="989">
                  <c:v>2821.24828571429</c:v>
                </c:pt>
                <c:pt idx="990">
                  <c:v>2821.01711111111</c:v>
                </c:pt>
                <c:pt idx="991">
                  <c:v>2820.7897826087</c:v>
                </c:pt>
                <c:pt idx="992">
                  <c:v>2820.54835</c:v>
                </c:pt>
                <c:pt idx="993">
                  <c:v>2820.30931578947</c:v>
                </c:pt>
                <c:pt idx="994">
                  <c:v>2820.072</c:v>
                </c:pt>
                <c:pt idx="995">
                  <c:v>2819.84911111111</c:v>
                </c:pt>
                <c:pt idx="996">
                  <c:v>2819.6206</c:v>
                </c:pt>
                <c:pt idx="997">
                  <c:v>2819.37785714286</c:v>
                </c:pt>
                <c:pt idx="998">
                  <c:v>2819.14060869565</c:v>
                </c:pt>
                <c:pt idx="999">
                  <c:v>2818.90752380952</c:v>
                </c:pt>
                <c:pt idx="1000">
                  <c:v>2818.67045454545</c:v>
                </c:pt>
                <c:pt idx="1001">
                  <c:v>2818.43423809524</c:v>
                </c:pt>
                <c:pt idx="1002">
                  <c:v>2818.19690909091</c:v>
                </c:pt>
                <c:pt idx="1003">
                  <c:v>2817.9639</c:v>
                </c:pt>
                <c:pt idx="1004">
                  <c:v>2817.7188</c:v>
                </c:pt>
                <c:pt idx="1005">
                  <c:v>2817.47854545455</c:v>
                </c:pt>
                <c:pt idx="1006">
                  <c:v>2817.246</c:v>
                </c:pt>
                <c:pt idx="1007">
                  <c:v>2817.0037</c:v>
                </c:pt>
                <c:pt idx="1008">
                  <c:v>2816.76395</c:v>
                </c:pt>
                <c:pt idx="1009">
                  <c:v>2816.52876190476</c:v>
                </c:pt>
                <c:pt idx="1010">
                  <c:v>2816.28023809524</c:v>
                </c:pt>
                <c:pt idx="1011">
                  <c:v>2816.04286956522</c:v>
                </c:pt>
                <c:pt idx="1012">
                  <c:v>2815.80095652174</c:v>
                </c:pt>
                <c:pt idx="1013">
                  <c:v>2815.56186956522</c:v>
                </c:pt>
                <c:pt idx="1014">
                  <c:v>2815.31655</c:v>
                </c:pt>
                <c:pt idx="1015">
                  <c:v>2815.06990909091</c:v>
                </c:pt>
                <c:pt idx="1016">
                  <c:v>2814.82491666667</c:v>
                </c:pt>
                <c:pt idx="1017">
                  <c:v>2814.57922727273</c:v>
                </c:pt>
                <c:pt idx="1018">
                  <c:v>2814.33623809524</c:v>
                </c:pt>
                <c:pt idx="1019">
                  <c:v>2814.08119047619</c:v>
                </c:pt>
                <c:pt idx="1020">
                  <c:v>2813.83557142857</c:v>
                </c:pt>
                <c:pt idx="1021">
                  <c:v>2813.58723809524</c:v>
                </c:pt>
                <c:pt idx="1022">
                  <c:v>2813.34822727273</c:v>
                </c:pt>
                <c:pt idx="1023">
                  <c:v>2813.09965217391</c:v>
                </c:pt>
                <c:pt idx="1024">
                  <c:v>2812.83865</c:v>
                </c:pt>
                <c:pt idx="1025">
                  <c:v>2812.59257142857</c:v>
                </c:pt>
                <c:pt idx="1026">
                  <c:v>2812.35034782609</c:v>
                </c:pt>
                <c:pt idx="1027">
                  <c:v>2812.09959090909</c:v>
                </c:pt>
                <c:pt idx="1028">
                  <c:v>2811.84447619048</c:v>
                </c:pt>
                <c:pt idx="1029">
                  <c:v>2811.60015</c:v>
                </c:pt>
                <c:pt idx="1030">
                  <c:v>2811.33431578947</c:v>
                </c:pt>
                <c:pt idx="1031">
                  <c:v>2811.0940952381</c:v>
                </c:pt>
                <c:pt idx="1032">
                  <c:v>2810.84523809524</c:v>
                </c:pt>
                <c:pt idx="1033">
                  <c:v>2810.59268181818</c:v>
                </c:pt>
                <c:pt idx="1034">
                  <c:v>2810.33468181818</c:v>
                </c:pt>
                <c:pt idx="1035">
                  <c:v>2810.07023809524</c:v>
                </c:pt>
                <c:pt idx="1036">
                  <c:v>2809.81561904762</c:v>
                </c:pt>
                <c:pt idx="1037">
                  <c:v>2809.5535</c:v>
                </c:pt>
                <c:pt idx="1038">
                  <c:v>2809.30295238095</c:v>
                </c:pt>
                <c:pt idx="1039">
                  <c:v>2809.05842857143</c:v>
                </c:pt>
                <c:pt idx="1040">
                  <c:v>2808.79266666667</c:v>
                </c:pt>
                <c:pt idx="1041">
                  <c:v>2808.52466666667</c:v>
                </c:pt>
                <c:pt idx="1042">
                  <c:v>2808.26565217391</c:v>
                </c:pt>
                <c:pt idx="1043">
                  <c:v>2808.00668181818</c:v>
                </c:pt>
                <c:pt idx="1044">
                  <c:v>2807.74184210526</c:v>
                </c:pt>
                <c:pt idx="1045">
                  <c:v>2807.47857142857</c:v>
                </c:pt>
                <c:pt idx="1046">
                  <c:v>2807.2180952381</c:v>
                </c:pt>
                <c:pt idx="1047">
                  <c:v>2806.95133333333</c:v>
                </c:pt>
                <c:pt idx="1048">
                  <c:v>2806.68245</c:v>
                </c:pt>
                <c:pt idx="1049">
                  <c:v>2806.42836842105</c:v>
                </c:pt>
                <c:pt idx="1050">
                  <c:v>2806.16942857143</c:v>
                </c:pt>
                <c:pt idx="1051">
                  <c:v>2805.90763636364</c:v>
                </c:pt>
                <c:pt idx="1052">
                  <c:v>2805.63728571429</c:v>
                </c:pt>
                <c:pt idx="1053">
                  <c:v>2805.36859090909</c:v>
                </c:pt>
                <c:pt idx="1054">
                  <c:v>2805.10165</c:v>
                </c:pt>
                <c:pt idx="1055">
                  <c:v>2804.83161904762</c:v>
                </c:pt>
                <c:pt idx="1056">
                  <c:v>2804.56452380952</c:v>
                </c:pt>
                <c:pt idx="1057">
                  <c:v>2804.284</c:v>
                </c:pt>
                <c:pt idx="1058">
                  <c:v>2804.02371428571</c:v>
                </c:pt>
                <c:pt idx="1059">
                  <c:v>2803.742</c:v>
                </c:pt>
                <c:pt idx="1060">
                  <c:v>2803.47466666667</c:v>
                </c:pt>
                <c:pt idx="1061">
                  <c:v>2803.20604347826</c:v>
                </c:pt>
                <c:pt idx="1062">
                  <c:v>2802.93608695652</c:v>
                </c:pt>
                <c:pt idx="1063">
                  <c:v>2802.66954545455</c:v>
                </c:pt>
                <c:pt idx="1064">
                  <c:v>2802.39</c:v>
                </c:pt>
                <c:pt idx="1065">
                  <c:v>2802.12105</c:v>
                </c:pt>
                <c:pt idx="1066">
                  <c:v>2801.84175</c:v>
                </c:pt>
                <c:pt idx="1067">
                  <c:v>2801.56672727273</c:v>
                </c:pt>
                <c:pt idx="1068">
                  <c:v>2801.28972727273</c:v>
                </c:pt>
                <c:pt idx="1069">
                  <c:v>2801.02181818182</c:v>
                </c:pt>
                <c:pt idx="1070">
                  <c:v>2800.73314285714</c:v>
                </c:pt>
                <c:pt idx="1071">
                  <c:v>2800.45827272727</c:v>
                </c:pt>
                <c:pt idx="1072">
                  <c:v>2800.18931818182</c:v>
                </c:pt>
                <c:pt idx="1073">
                  <c:v>2799.90860869565</c:v>
                </c:pt>
                <c:pt idx="1074">
                  <c:v>2799.62768181818</c:v>
                </c:pt>
                <c:pt idx="1075">
                  <c:v>2799.34915</c:v>
                </c:pt>
                <c:pt idx="1076">
                  <c:v>2799.07227272727</c:v>
                </c:pt>
                <c:pt idx="1077">
                  <c:v>2798.7855</c:v>
                </c:pt>
                <c:pt idx="1078">
                  <c:v>2798.50823809524</c:v>
                </c:pt>
                <c:pt idx="1079">
                  <c:v>2798.23376190476</c:v>
                </c:pt>
                <c:pt idx="1080">
                  <c:v>2797.95281818182</c:v>
                </c:pt>
                <c:pt idx="1081">
                  <c:v>2797.66408695652</c:v>
                </c:pt>
                <c:pt idx="1082">
                  <c:v>2797.38031818182</c:v>
                </c:pt>
                <c:pt idx="1083">
                  <c:v>2797.09681818182</c:v>
                </c:pt>
                <c:pt idx="1084">
                  <c:v>2796.80738095238</c:v>
                </c:pt>
                <c:pt idx="1085">
                  <c:v>2796.52252380952</c:v>
                </c:pt>
                <c:pt idx="1086">
                  <c:v>2796.23945</c:v>
                </c:pt>
                <c:pt idx="1087">
                  <c:v>2795.9555</c:v>
                </c:pt>
                <c:pt idx="1088">
                  <c:v>2795.66863636364</c:v>
                </c:pt>
                <c:pt idx="1089">
                  <c:v>2795.38857142857</c:v>
                </c:pt>
                <c:pt idx="1090">
                  <c:v>2795.09127272727</c:v>
                </c:pt>
                <c:pt idx="1091">
                  <c:v>2794.7986</c:v>
                </c:pt>
                <c:pt idx="1092">
                  <c:v>2794.50505</c:v>
                </c:pt>
                <c:pt idx="1093">
                  <c:v>2794.21181818182</c:v>
                </c:pt>
                <c:pt idx="1094">
                  <c:v>2793.91965</c:v>
                </c:pt>
                <c:pt idx="1095">
                  <c:v>2793.62931578947</c:v>
                </c:pt>
                <c:pt idx="1096">
                  <c:v>2793.33685714286</c:v>
                </c:pt>
                <c:pt idx="1097">
                  <c:v>2793.04869565217</c:v>
                </c:pt>
                <c:pt idx="1098">
                  <c:v>2792.75628571429</c:v>
                </c:pt>
                <c:pt idx="1099">
                  <c:v>2792.46868181818</c:v>
                </c:pt>
                <c:pt idx="1100">
                  <c:v>2792.15242857143</c:v>
                </c:pt>
                <c:pt idx="1101">
                  <c:v>2791.86884210526</c:v>
                </c:pt>
                <c:pt idx="1102">
                  <c:v>2791.57723809524</c:v>
                </c:pt>
                <c:pt idx="1103">
                  <c:v>2791.27966666667</c:v>
                </c:pt>
                <c:pt idx="1104">
                  <c:v>2790.97808695652</c:v>
                </c:pt>
                <c:pt idx="1105">
                  <c:v>2790.66809090909</c:v>
                </c:pt>
                <c:pt idx="1106">
                  <c:v>2790.37509090909</c:v>
                </c:pt>
                <c:pt idx="1107">
                  <c:v>2790.08413636364</c:v>
                </c:pt>
                <c:pt idx="1108">
                  <c:v>2789.77795238095</c:v>
                </c:pt>
                <c:pt idx="1109">
                  <c:v>2789.47808695652</c:v>
                </c:pt>
                <c:pt idx="1110">
                  <c:v>2789.17961904762</c:v>
                </c:pt>
                <c:pt idx="1111">
                  <c:v>2788.87113043478</c:v>
                </c:pt>
                <c:pt idx="1112">
                  <c:v>2788.57545454545</c:v>
                </c:pt>
                <c:pt idx="1113">
                  <c:v>2788.26904545455</c:v>
                </c:pt>
                <c:pt idx="1114">
                  <c:v>2787.94939130435</c:v>
                </c:pt>
                <c:pt idx="1115">
                  <c:v>2787.63143478261</c:v>
                </c:pt>
                <c:pt idx="1116">
                  <c:v>2787.31934782609</c:v>
                </c:pt>
                <c:pt idx="1117">
                  <c:v>2787.00455</c:v>
                </c:pt>
                <c:pt idx="1118">
                  <c:v>2786.70443478261</c:v>
                </c:pt>
                <c:pt idx="1119">
                  <c:v>2786.40031578947</c:v>
                </c:pt>
                <c:pt idx="1120">
                  <c:v>2786.08865217391</c:v>
                </c:pt>
                <c:pt idx="1121">
                  <c:v>2785.75455</c:v>
                </c:pt>
                <c:pt idx="1122">
                  <c:v>2785.46119047619</c:v>
                </c:pt>
                <c:pt idx="1123">
                  <c:v>2785.14936363636</c:v>
                </c:pt>
                <c:pt idx="1124">
                  <c:v>2784.82428571429</c:v>
                </c:pt>
                <c:pt idx="1125">
                  <c:v>2784.52755</c:v>
                </c:pt>
                <c:pt idx="1126">
                  <c:v>2784.19959090909</c:v>
                </c:pt>
                <c:pt idx="1127">
                  <c:v>2783.89095454545</c:v>
                </c:pt>
                <c:pt idx="1128">
                  <c:v>2783.5659047619</c:v>
                </c:pt>
                <c:pt idx="1129">
                  <c:v>2783.25295454545</c:v>
                </c:pt>
                <c:pt idx="1130">
                  <c:v>2782.93263157895</c:v>
                </c:pt>
                <c:pt idx="1131">
                  <c:v>2782.61330434783</c:v>
                </c:pt>
                <c:pt idx="1132">
                  <c:v>2782.29038095238</c:v>
                </c:pt>
                <c:pt idx="1133">
                  <c:v>2781.97530434783</c:v>
                </c:pt>
                <c:pt idx="1134">
                  <c:v>2781.65482608696</c:v>
                </c:pt>
                <c:pt idx="1135">
                  <c:v>2781.34272727273</c:v>
                </c:pt>
                <c:pt idx="1136">
                  <c:v>2781.02318181818</c:v>
                </c:pt>
                <c:pt idx="1137">
                  <c:v>2780.70313043478</c:v>
                </c:pt>
                <c:pt idx="1138">
                  <c:v>2780.37240909091</c:v>
                </c:pt>
                <c:pt idx="1139">
                  <c:v>2780.03945454545</c:v>
                </c:pt>
                <c:pt idx="1140">
                  <c:v>2779.71731818182</c:v>
                </c:pt>
                <c:pt idx="1141">
                  <c:v>2779.39745454545</c:v>
                </c:pt>
                <c:pt idx="1142">
                  <c:v>2779.07158333333</c:v>
                </c:pt>
                <c:pt idx="1143">
                  <c:v>2778.74731818182</c:v>
                </c:pt>
                <c:pt idx="1144">
                  <c:v>2778.41577272727</c:v>
                </c:pt>
                <c:pt idx="1145">
                  <c:v>2778.0862173913</c:v>
                </c:pt>
                <c:pt idx="1146">
                  <c:v>2777.75772727273</c:v>
                </c:pt>
                <c:pt idx="1147">
                  <c:v>2777.42990909091</c:v>
                </c:pt>
                <c:pt idx="1148">
                  <c:v>2777.09981818182</c:v>
                </c:pt>
                <c:pt idx="1149">
                  <c:v>2776.76917391304</c:v>
                </c:pt>
                <c:pt idx="1150">
                  <c:v>2776.43795454545</c:v>
                </c:pt>
                <c:pt idx="1151">
                  <c:v>2776.103</c:v>
                </c:pt>
                <c:pt idx="1152">
                  <c:v>2775.76576190476</c:v>
                </c:pt>
                <c:pt idx="1153">
                  <c:v>2775.43461904762</c:v>
                </c:pt>
                <c:pt idx="1154">
                  <c:v>2775.1047826087</c:v>
                </c:pt>
                <c:pt idx="1155">
                  <c:v>2774.76768181818</c:v>
                </c:pt>
                <c:pt idx="1156">
                  <c:v>2774.42936363636</c:v>
                </c:pt>
                <c:pt idx="1157">
                  <c:v>2774.09208695652</c:v>
                </c:pt>
                <c:pt idx="1158">
                  <c:v>2773.75409090909</c:v>
                </c:pt>
                <c:pt idx="1159">
                  <c:v>2773.41641666667</c:v>
                </c:pt>
                <c:pt idx="1160">
                  <c:v>2773.06745454545</c:v>
                </c:pt>
                <c:pt idx="1161">
                  <c:v>2772.72747619048</c:v>
                </c:pt>
                <c:pt idx="1162">
                  <c:v>2772.39295454545</c:v>
                </c:pt>
                <c:pt idx="1163">
                  <c:v>2772.05809090909</c:v>
                </c:pt>
                <c:pt idx="1164">
                  <c:v>2771.7165</c:v>
                </c:pt>
                <c:pt idx="1165">
                  <c:v>2771.37495652174</c:v>
                </c:pt>
                <c:pt idx="1166">
                  <c:v>2771.02158333333</c:v>
                </c:pt>
                <c:pt idx="1167">
                  <c:v>2770.67586956522</c:v>
                </c:pt>
                <c:pt idx="1168">
                  <c:v>2770.33591304348</c:v>
                </c:pt>
                <c:pt idx="1169">
                  <c:v>2769.988</c:v>
                </c:pt>
                <c:pt idx="1170">
                  <c:v>2769.63808695652</c:v>
                </c:pt>
                <c:pt idx="1171">
                  <c:v>2769.29030434783</c:v>
                </c:pt>
                <c:pt idx="1172">
                  <c:v>2768.94255</c:v>
                </c:pt>
                <c:pt idx="1173">
                  <c:v>2768.59126086957</c:v>
                </c:pt>
                <c:pt idx="1174">
                  <c:v>2768.24531818182</c:v>
                </c:pt>
                <c:pt idx="1175">
                  <c:v>2767.89652173913</c:v>
                </c:pt>
                <c:pt idx="1176">
                  <c:v>2767.54161904762</c:v>
                </c:pt>
                <c:pt idx="1177">
                  <c:v>2767.18957142857</c:v>
                </c:pt>
                <c:pt idx="1178">
                  <c:v>2766.83863636364</c:v>
                </c:pt>
                <c:pt idx="1179">
                  <c:v>2766.48681818182</c:v>
                </c:pt>
                <c:pt idx="1180">
                  <c:v>2766.1277826087</c:v>
                </c:pt>
                <c:pt idx="1181">
                  <c:v>2765.76586363636</c:v>
                </c:pt>
                <c:pt idx="1182">
                  <c:v>2765.41304545455</c:v>
                </c:pt>
                <c:pt idx="1183">
                  <c:v>2765.0625</c:v>
                </c:pt>
                <c:pt idx="1184">
                  <c:v>2764.69526086957</c:v>
                </c:pt>
                <c:pt idx="1185">
                  <c:v>2764.3392173913</c:v>
                </c:pt>
                <c:pt idx="1186">
                  <c:v>2763.97266666667</c:v>
                </c:pt>
                <c:pt idx="1187">
                  <c:v>2763.62213043478</c:v>
                </c:pt>
                <c:pt idx="1188">
                  <c:v>2763.24959090909</c:v>
                </c:pt>
                <c:pt idx="1189">
                  <c:v>2762.88086956522</c:v>
                </c:pt>
                <c:pt idx="1190">
                  <c:v>2762.51838095238</c:v>
                </c:pt>
                <c:pt idx="1191">
                  <c:v>2762.16208695652</c:v>
                </c:pt>
                <c:pt idx="1192">
                  <c:v>2761.79273913043</c:v>
                </c:pt>
                <c:pt idx="1193">
                  <c:v>2761.42286956522</c:v>
                </c:pt>
                <c:pt idx="1194">
                  <c:v>2761.05286956522</c:v>
                </c:pt>
                <c:pt idx="1195">
                  <c:v>2760.68752173913</c:v>
                </c:pt>
                <c:pt idx="1196">
                  <c:v>2760.31495454545</c:v>
                </c:pt>
                <c:pt idx="1197">
                  <c:v>2759.95143478261</c:v>
                </c:pt>
                <c:pt idx="1198">
                  <c:v>2759.56473913043</c:v>
                </c:pt>
                <c:pt idx="1199">
                  <c:v>2759.19538095238</c:v>
                </c:pt>
                <c:pt idx="1200">
                  <c:v>2758.82808695652</c:v>
                </c:pt>
                <c:pt idx="1201">
                  <c:v>2758.46454545455</c:v>
                </c:pt>
                <c:pt idx="1202">
                  <c:v>2758.08304347826</c:v>
                </c:pt>
                <c:pt idx="1203">
                  <c:v>2757.71347826087</c:v>
                </c:pt>
                <c:pt idx="1204">
                  <c:v>2757.33947826087</c:v>
                </c:pt>
                <c:pt idx="1205">
                  <c:v>2756.96382608696</c:v>
                </c:pt>
                <c:pt idx="1206">
                  <c:v>2756.58708333333</c:v>
                </c:pt>
                <c:pt idx="1207">
                  <c:v>2756.1939047619</c:v>
                </c:pt>
                <c:pt idx="1208">
                  <c:v>2755.81781818182</c:v>
                </c:pt>
                <c:pt idx="1209">
                  <c:v>2755.43871428571</c:v>
                </c:pt>
                <c:pt idx="1210">
                  <c:v>2755.05909090909</c:v>
                </c:pt>
                <c:pt idx="1211">
                  <c:v>2754.67482608696</c:v>
                </c:pt>
                <c:pt idx="1212">
                  <c:v>2754.29545</c:v>
                </c:pt>
                <c:pt idx="1213">
                  <c:v>2753.91160869565</c:v>
                </c:pt>
                <c:pt idx="1214">
                  <c:v>2753.52339130435</c:v>
                </c:pt>
                <c:pt idx="1215">
                  <c:v>2753.13882608696</c:v>
                </c:pt>
                <c:pt idx="1216">
                  <c:v>2752.74872727273</c:v>
                </c:pt>
                <c:pt idx="1217">
                  <c:v>2752.36391304348</c:v>
                </c:pt>
                <c:pt idx="1218">
                  <c:v>2751.9717826087</c:v>
                </c:pt>
                <c:pt idx="1219">
                  <c:v>2751.59376190476</c:v>
                </c:pt>
                <c:pt idx="1220">
                  <c:v>2751.1982173913</c:v>
                </c:pt>
                <c:pt idx="1221">
                  <c:v>2750.80491304348</c:v>
                </c:pt>
                <c:pt idx="1222">
                  <c:v>2750.41977272727</c:v>
                </c:pt>
                <c:pt idx="1223">
                  <c:v>2750.02963636364</c:v>
                </c:pt>
                <c:pt idx="1224">
                  <c:v>2749.63395652174</c:v>
                </c:pt>
                <c:pt idx="1225">
                  <c:v>2749.24556521739</c:v>
                </c:pt>
                <c:pt idx="1226">
                  <c:v>2748.8465</c:v>
                </c:pt>
                <c:pt idx="1227">
                  <c:v>2748.45095454545</c:v>
                </c:pt>
                <c:pt idx="1228">
                  <c:v>2748.04428571429</c:v>
                </c:pt>
                <c:pt idx="1229">
                  <c:v>2747.65359090909</c:v>
                </c:pt>
                <c:pt idx="1230">
                  <c:v>2747.2535</c:v>
                </c:pt>
                <c:pt idx="1231">
                  <c:v>2746.858</c:v>
                </c:pt>
                <c:pt idx="1232">
                  <c:v>2746.46668181818</c:v>
                </c:pt>
                <c:pt idx="1233">
                  <c:v>2746.06273913043</c:v>
                </c:pt>
                <c:pt idx="1234">
                  <c:v>2745.66339130435</c:v>
                </c:pt>
                <c:pt idx="1235">
                  <c:v>2745.26272727273</c:v>
                </c:pt>
                <c:pt idx="1236">
                  <c:v>2744.8630952381</c:v>
                </c:pt>
                <c:pt idx="1237">
                  <c:v>2744.448</c:v>
                </c:pt>
                <c:pt idx="1238">
                  <c:v>2744.04159090909</c:v>
                </c:pt>
                <c:pt idx="1239">
                  <c:v>2743.63965</c:v>
                </c:pt>
                <c:pt idx="1240">
                  <c:v>2743.2385</c:v>
                </c:pt>
                <c:pt idx="1241">
                  <c:v>2742.83452173913</c:v>
                </c:pt>
                <c:pt idx="1242">
                  <c:v>2742.41869565217</c:v>
                </c:pt>
                <c:pt idx="1243">
                  <c:v>2742.00469565217</c:v>
                </c:pt>
                <c:pt idx="1244">
                  <c:v>2741.59557142857</c:v>
                </c:pt>
                <c:pt idx="1245">
                  <c:v>2741.19056521739</c:v>
                </c:pt>
                <c:pt idx="1246">
                  <c:v>2740.77181818182</c:v>
                </c:pt>
                <c:pt idx="1247">
                  <c:v>2740.3592173913</c:v>
                </c:pt>
                <c:pt idx="1248">
                  <c:v>2739.94595454545</c:v>
                </c:pt>
                <c:pt idx="1249">
                  <c:v>2739.53539130435</c:v>
                </c:pt>
                <c:pt idx="1250">
                  <c:v>2739.11852173913</c:v>
                </c:pt>
                <c:pt idx="1251">
                  <c:v>2738.69634782609</c:v>
                </c:pt>
                <c:pt idx="1252">
                  <c:v>2738.28345454545</c:v>
                </c:pt>
                <c:pt idx="1253">
                  <c:v>2737.87239130435</c:v>
                </c:pt>
                <c:pt idx="1254">
                  <c:v>2737.45395454545</c:v>
                </c:pt>
                <c:pt idx="1255">
                  <c:v>2737.0332173913</c:v>
                </c:pt>
                <c:pt idx="1256">
                  <c:v>2736.60882608696</c:v>
                </c:pt>
                <c:pt idx="1257">
                  <c:v>2736.1842173913</c:v>
                </c:pt>
                <c:pt idx="1258">
                  <c:v>2735.75586363636</c:v>
                </c:pt>
                <c:pt idx="1259">
                  <c:v>2735.33457142857</c:v>
                </c:pt>
                <c:pt idx="1260">
                  <c:v>2734.91354545455</c:v>
                </c:pt>
                <c:pt idx="1261">
                  <c:v>2734.48243478261</c:v>
                </c:pt>
                <c:pt idx="1262">
                  <c:v>2734.04960869565</c:v>
                </c:pt>
                <c:pt idx="1263">
                  <c:v>2733.61943478261</c:v>
                </c:pt>
                <c:pt idx="1264">
                  <c:v>2733.1950952381</c:v>
                </c:pt>
                <c:pt idx="1265">
                  <c:v>2732.75622727273</c:v>
                </c:pt>
                <c:pt idx="1266">
                  <c:v>2732.31552173913</c:v>
                </c:pt>
                <c:pt idx="1267">
                  <c:v>2731.88163636364</c:v>
                </c:pt>
                <c:pt idx="1268">
                  <c:v>2731.43995454545</c:v>
                </c:pt>
                <c:pt idx="1269">
                  <c:v>2731.00473913043</c:v>
                </c:pt>
                <c:pt idx="1270">
                  <c:v>2730.5719047619</c:v>
                </c:pt>
                <c:pt idx="1271">
                  <c:v>2730.12986956522</c:v>
                </c:pt>
                <c:pt idx="1272">
                  <c:v>2729.69436363636</c:v>
                </c:pt>
                <c:pt idx="1273">
                  <c:v>2729.25931818182</c:v>
                </c:pt>
                <c:pt idx="1274">
                  <c:v>2728.82336363636</c:v>
                </c:pt>
                <c:pt idx="1275">
                  <c:v>2728.3802173913</c:v>
                </c:pt>
                <c:pt idx="1276">
                  <c:v>2727.92995652174</c:v>
                </c:pt>
                <c:pt idx="1277">
                  <c:v>2727.48057142857</c:v>
                </c:pt>
                <c:pt idx="1278">
                  <c:v>2727.05318181818</c:v>
                </c:pt>
                <c:pt idx="1279">
                  <c:v>2726.59627272727</c:v>
                </c:pt>
                <c:pt idx="1280">
                  <c:v>2726.1555</c:v>
                </c:pt>
                <c:pt idx="1281">
                  <c:v>2725.70559090909</c:v>
                </c:pt>
                <c:pt idx="1282">
                  <c:v>2725.25926086956</c:v>
                </c:pt>
                <c:pt idx="1283">
                  <c:v>2724.81695652174</c:v>
                </c:pt>
                <c:pt idx="1284">
                  <c:v>2724.359375</c:v>
                </c:pt>
                <c:pt idx="1285">
                  <c:v>2723.89526086957</c:v>
                </c:pt>
                <c:pt idx="1286">
                  <c:v>2723.44763636364</c:v>
                </c:pt>
                <c:pt idx="1287">
                  <c:v>2722.97652380952</c:v>
                </c:pt>
                <c:pt idx="1288">
                  <c:v>2722.53459090909</c:v>
                </c:pt>
                <c:pt idx="1289">
                  <c:v>2722.07434782609</c:v>
                </c:pt>
                <c:pt idx="1290">
                  <c:v>2721.62445454545</c:v>
                </c:pt>
                <c:pt idx="1291">
                  <c:v>2721.17465217391</c:v>
                </c:pt>
                <c:pt idx="1292">
                  <c:v>2720.70577272727</c:v>
                </c:pt>
                <c:pt idx="1293">
                  <c:v>2720.24617391304</c:v>
                </c:pt>
                <c:pt idx="1294">
                  <c:v>2719.79427272727</c:v>
                </c:pt>
                <c:pt idx="1295">
                  <c:v>2719.32480952381</c:v>
                </c:pt>
                <c:pt idx="1296">
                  <c:v>2718.85390909091</c:v>
                </c:pt>
                <c:pt idx="1297">
                  <c:v>2718.39640909091</c:v>
                </c:pt>
                <c:pt idx="1298">
                  <c:v>2717.94481818182</c:v>
                </c:pt>
                <c:pt idx="1299">
                  <c:v>2717.46568181818</c:v>
                </c:pt>
                <c:pt idx="1300">
                  <c:v>2717.00063636364</c:v>
                </c:pt>
                <c:pt idx="1301">
                  <c:v>2716.53245454545</c:v>
                </c:pt>
                <c:pt idx="1302">
                  <c:v>2716.06156521739</c:v>
                </c:pt>
                <c:pt idx="1303">
                  <c:v>2715.59559090909</c:v>
                </c:pt>
                <c:pt idx="1304">
                  <c:v>2715.13654545455</c:v>
                </c:pt>
                <c:pt idx="1305">
                  <c:v>2714.66295454545</c:v>
                </c:pt>
                <c:pt idx="1306">
                  <c:v>2714.18554545455</c:v>
                </c:pt>
                <c:pt idx="1307">
                  <c:v>2713.70934782609</c:v>
                </c:pt>
                <c:pt idx="1308">
                  <c:v>2713.22369565217</c:v>
                </c:pt>
                <c:pt idx="1309">
                  <c:v>2712.75823809524</c:v>
                </c:pt>
                <c:pt idx="1310">
                  <c:v>2712.27626086957</c:v>
                </c:pt>
                <c:pt idx="1311">
                  <c:v>2711.79008695652</c:v>
                </c:pt>
                <c:pt idx="1312">
                  <c:v>2711.31772727273</c:v>
                </c:pt>
                <c:pt idx="1313">
                  <c:v>2710.83826086957</c:v>
                </c:pt>
                <c:pt idx="1314">
                  <c:v>2710.36127272727</c:v>
                </c:pt>
                <c:pt idx="1315">
                  <c:v>2709.88045454545</c:v>
                </c:pt>
                <c:pt idx="1316">
                  <c:v>2709.387</c:v>
                </c:pt>
                <c:pt idx="1317">
                  <c:v>2708.89490909091</c:v>
                </c:pt>
                <c:pt idx="1318">
                  <c:v>2708.40895454545</c:v>
                </c:pt>
                <c:pt idx="1319">
                  <c:v>2707.93457142857</c:v>
                </c:pt>
                <c:pt idx="1320">
                  <c:v>2707.44130434783</c:v>
                </c:pt>
                <c:pt idx="1321">
                  <c:v>2706.94863636364</c:v>
                </c:pt>
                <c:pt idx="1322">
                  <c:v>2706.45031818182</c:v>
                </c:pt>
                <c:pt idx="1323">
                  <c:v>2705.96605</c:v>
                </c:pt>
                <c:pt idx="1324">
                  <c:v>2705.46527272727</c:v>
                </c:pt>
                <c:pt idx="1325">
                  <c:v>2704.96640909091</c:v>
                </c:pt>
                <c:pt idx="1326">
                  <c:v>2704.47018181818</c:v>
                </c:pt>
                <c:pt idx="1327">
                  <c:v>2703.97165217391</c:v>
                </c:pt>
                <c:pt idx="1328">
                  <c:v>2703.47347826087</c:v>
                </c:pt>
                <c:pt idx="1329">
                  <c:v>2702.98045454545</c:v>
                </c:pt>
                <c:pt idx="1330">
                  <c:v>2702.48252173913</c:v>
                </c:pt>
                <c:pt idx="1331">
                  <c:v>2701.97452173913</c:v>
                </c:pt>
                <c:pt idx="1332">
                  <c:v>2701.46631818182</c:v>
                </c:pt>
                <c:pt idx="1333">
                  <c:v>2700.97795454545</c:v>
                </c:pt>
                <c:pt idx="1334">
                  <c:v>2700.48054545455</c:v>
                </c:pt>
                <c:pt idx="1335">
                  <c:v>2699.97508695652</c:v>
                </c:pt>
                <c:pt idx="1336">
                  <c:v>2699.45383333333</c:v>
                </c:pt>
                <c:pt idx="1337">
                  <c:v>2698.939</c:v>
                </c:pt>
                <c:pt idx="1338">
                  <c:v>2698.43404347826</c:v>
                </c:pt>
                <c:pt idx="1339">
                  <c:v>2697.917</c:v>
                </c:pt>
                <c:pt idx="1340">
                  <c:v>2697.39856521739</c:v>
                </c:pt>
                <c:pt idx="1341">
                  <c:v>2696.89142857143</c:v>
                </c:pt>
                <c:pt idx="1342">
                  <c:v>2696.37195652174</c:v>
                </c:pt>
                <c:pt idx="1343">
                  <c:v>2695.85081818182</c:v>
                </c:pt>
                <c:pt idx="1344">
                  <c:v>2695.34365217391</c:v>
                </c:pt>
                <c:pt idx="1345">
                  <c:v>2694.8222173913</c:v>
                </c:pt>
                <c:pt idx="1346">
                  <c:v>2694.29018181818</c:v>
                </c:pt>
                <c:pt idx="1347">
                  <c:v>2693.76690909091</c:v>
                </c:pt>
                <c:pt idx="1348">
                  <c:v>2693.24936363636</c:v>
                </c:pt>
                <c:pt idx="1349">
                  <c:v>2692.73073913043</c:v>
                </c:pt>
                <c:pt idx="1350">
                  <c:v>2692.21343478261</c:v>
                </c:pt>
                <c:pt idx="1351">
                  <c:v>2691.68395652174</c:v>
                </c:pt>
                <c:pt idx="1352">
                  <c:v>2691.14765217391</c:v>
                </c:pt>
                <c:pt idx="1353">
                  <c:v>2690.62204545455</c:v>
                </c:pt>
                <c:pt idx="1354">
                  <c:v>2690.06743478261</c:v>
                </c:pt>
                <c:pt idx="1355">
                  <c:v>2689.5307826087</c:v>
                </c:pt>
                <c:pt idx="1356">
                  <c:v>2689.01140909091</c:v>
                </c:pt>
                <c:pt idx="1357">
                  <c:v>2688.48452173913</c:v>
                </c:pt>
                <c:pt idx="1358">
                  <c:v>2687.94640909091</c:v>
                </c:pt>
                <c:pt idx="1359">
                  <c:v>2687.41090909091</c:v>
                </c:pt>
                <c:pt idx="1360">
                  <c:v>2686.88213636364</c:v>
                </c:pt>
                <c:pt idx="1361">
                  <c:v>2686.34256521739</c:v>
                </c:pt>
                <c:pt idx="1362">
                  <c:v>2685.80745454545</c:v>
                </c:pt>
                <c:pt idx="1363">
                  <c:v>2685.26831818182</c:v>
                </c:pt>
                <c:pt idx="1364">
                  <c:v>2684.71813636364</c:v>
                </c:pt>
                <c:pt idx="1365">
                  <c:v>2684.17986363636</c:v>
                </c:pt>
                <c:pt idx="1366">
                  <c:v>2683.62873913043</c:v>
                </c:pt>
                <c:pt idx="1367">
                  <c:v>2683.08059090909</c:v>
                </c:pt>
                <c:pt idx="1368">
                  <c:v>2682.53627272727</c:v>
                </c:pt>
                <c:pt idx="1369">
                  <c:v>2681.99186363636</c:v>
                </c:pt>
                <c:pt idx="1370">
                  <c:v>2681.43825</c:v>
                </c:pt>
                <c:pt idx="1371">
                  <c:v>2680.88459090909</c:v>
                </c:pt>
                <c:pt idx="1372">
                  <c:v>2680.33858333333</c:v>
                </c:pt>
                <c:pt idx="1373">
                  <c:v>2679.79136363636</c:v>
                </c:pt>
                <c:pt idx="1374">
                  <c:v>2679.24013636364</c:v>
                </c:pt>
                <c:pt idx="1375">
                  <c:v>2678.67845454545</c:v>
                </c:pt>
                <c:pt idx="1376">
                  <c:v>2678.12386956522</c:v>
                </c:pt>
                <c:pt idx="1377">
                  <c:v>2677.567</c:v>
                </c:pt>
                <c:pt idx="1378">
                  <c:v>2676.99547826087</c:v>
                </c:pt>
                <c:pt idx="1379">
                  <c:v>2676.44338095238</c:v>
                </c:pt>
                <c:pt idx="1380">
                  <c:v>2675.87709090909</c:v>
                </c:pt>
                <c:pt idx="1381">
                  <c:v>2675.30786956522</c:v>
                </c:pt>
                <c:pt idx="1382">
                  <c:v>2674.74034782609</c:v>
                </c:pt>
                <c:pt idx="1383">
                  <c:v>2674.17260869565</c:v>
                </c:pt>
                <c:pt idx="1384">
                  <c:v>2673.60708695652</c:v>
                </c:pt>
                <c:pt idx="1385">
                  <c:v>2673.03663636364</c:v>
                </c:pt>
                <c:pt idx="1386">
                  <c:v>2672.47654545455</c:v>
                </c:pt>
                <c:pt idx="1387">
                  <c:v>2671.90071428571</c:v>
                </c:pt>
                <c:pt idx="1388">
                  <c:v>2671.33757142857</c:v>
                </c:pt>
                <c:pt idx="1389">
                  <c:v>2670.74317391304</c:v>
                </c:pt>
                <c:pt idx="1390">
                  <c:v>2670.16765217391</c:v>
                </c:pt>
                <c:pt idx="1391">
                  <c:v>2669.57695454545</c:v>
                </c:pt>
                <c:pt idx="1392">
                  <c:v>2668.99725</c:v>
                </c:pt>
                <c:pt idx="1393">
                  <c:v>2668.4272173913</c:v>
                </c:pt>
                <c:pt idx="1394">
                  <c:v>2667.83695652174</c:v>
                </c:pt>
                <c:pt idx="1395">
                  <c:v>2667.247</c:v>
                </c:pt>
                <c:pt idx="1396">
                  <c:v>2666.65652173913</c:v>
                </c:pt>
                <c:pt idx="1397">
                  <c:v>2666.09304545455</c:v>
                </c:pt>
                <c:pt idx="1398">
                  <c:v>2665.50795454545</c:v>
                </c:pt>
                <c:pt idx="1399">
                  <c:v>2664.95008333333</c:v>
                </c:pt>
                <c:pt idx="1400">
                  <c:v>2664.3632173913</c:v>
                </c:pt>
                <c:pt idx="1401">
                  <c:v>2663.77904545455</c:v>
                </c:pt>
                <c:pt idx="1402">
                  <c:v>2663.17729166667</c:v>
                </c:pt>
                <c:pt idx="1403">
                  <c:v>2662.5567826087</c:v>
                </c:pt>
                <c:pt idx="1404">
                  <c:v>2661.94943478261</c:v>
                </c:pt>
                <c:pt idx="1405">
                  <c:v>2661.35345454545</c:v>
                </c:pt>
                <c:pt idx="1406">
                  <c:v>2660.78059090909</c:v>
                </c:pt>
                <c:pt idx="1407">
                  <c:v>2660.18081818182</c:v>
                </c:pt>
                <c:pt idx="1408">
                  <c:v>2659.57460869565</c:v>
                </c:pt>
                <c:pt idx="1409">
                  <c:v>2658.96931818182</c:v>
                </c:pt>
                <c:pt idx="1410">
                  <c:v>2658.37018181818</c:v>
                </c:pt>
                <c:pt idx="1411">
                  <c:v>2657.763</c:v>
                </c:pt>
                <c:pt idx="1412">
                  <c:v>2657.15539130435</c:v>
                </c:pt>
                <c:pt idx="1413">
                  <c:v>2656.54991666667</c:v>
                </c:pt>
                <c:pt idx="1414">
                  <c:v>2655.93247826087</c:v>
                </c:pt>
                <c:pt idx="1415">
                  <c:v>2655.33669565217</c:v>
                </c:pt>
                <c:pt idx="1416">
                  <c:v>2654.72970833333</c:v>
                </c:pt>
                <c:pt idx="1417">
                  <c:v>2654.10760869565</c:v>
                </c:pt>
                <c:pt idx="1418">
                  <c:v>2653.49171428571</c:v>
                </c:pt>
                <c:pt idx="1419">
                  <c:v>2652.849</c:v>
                </c:pt>
                <c:pt idx="1420">
                  <c:v>2652.21995454545</c:v>
                </c:pt>
                <c:pt idx="1421">
                  <c:v>2651.625</c:v>
                </c:pt>
                <c:pt idx="1422">
                  <c:v>2650.98882608696</c:v>
                </c:pt>
                <c:pt idx="1423">
                  <c:v>2650.38385714286</c:v>
                </c:pt>
                <c:pt idx="1424">
                  <c:v>2649.75704347826</c:v>
                </c:pt>
                <c:pt idx="1425">
                  <c:v>2649.13333333333</c:v>
                </c:pt>
                <c:pt idx="1426">
                  <c:v>2648.50528571429</c:v>
                </c:pt>
                <c:pt idx="1427">
                  <c:v>2647.89391304348</c:v>
                </c:pt>
                <c:pt idx="1428">
                  <c:v>2647.25260869565</c:v>
                </c:pt>
                <c:pt idx="1429">
                  <c:v>2646.62940909091</c:v>
                </c:pt>
                <c:pt idx="1430">
                  <c:v>2646.00509090909</c:v>
                </c:pt>
                <c:pt idx="1431">
                  <c:v>2645.35582608696</c:v>
                </c:pt>
                <c:pt idx="1432">
                  <c:v>2644.72582608696</c:v>
                </c:pt>
                <c:pt idx="1433">
                  <c:v>2644.06639130435</c:v>
                </c:pt>
                <c:pt idx="1434">
                  <c:v>2643.17572727273</c:v>
                </c:pt>
                <c:pt idx="1435">
                  <c:v>2642.63414285714</c:v>
                </c:pt>
                <c:pt idx="1436">
                  <c:v>2642.09943478261</c:v>
                </c:pt>
                <c:pt idx="1437">
                  <c:v>2641.58417391304</c:v>
                </c:pt>
                <c:pt idx="1438">
                  <c:v>2641.06152173913</c:v>
                </c:pt>
                <c:pt idx="1439">
                  <c:v>2640.52652173913</c:v>
                </c:pt>
                <c:pt idx="1440">
                  <c:v>2639.98360869565</c:v>
                </c:pt>
                <c:pt idx="1441">
                  <c:v>2639.44339130435</c:v>
                </c:pt>
                <c:pt idx="1442">
                  <c:v>2638.86413043478</c:v>
                </c:pt>
                <c:pt idx="1443">
                  <c:v>2638.36030434783</c:v>
                </c:pt>
                <c:pt idx="1444">
                  <c:v>2637.81347826087</c:v>
                </c:pt>
                <c:pt idx="1445">
                  <c:v>2637.25939130435</c:v>
                </c:pt>
                <c:pt idx="1446">
                  <c:v>2636.73386363636</c:v>
                </c:pt>
                <c:pt idx="1447">
                  <c:v>2636.18781818182</c:v>
                </c:pt>
                <c:pt idx="1448">
                  <c:v>2635.62556521739</c:v>
                </c:pt>
                <c:pt idx="1449">
                  <c:v>2635.07704347826</c:v>
                </c:pt>
                <c:pt idx="1450">
                  <c:v>2634.52527272727</c:v>
                </c:pt>
                <c:pt idx="1451">
                  <c:v>2633.97526086957</c:v>
                </c:pt>
                <c:pt idx="1452">
                  <c:v>2633.415125</c:v>
                </c:pt>
                <c:pt idx="1453">
                  <c:v>2632.85808695652</c:v>
                </c:pt>
                <c:pt idx="1454">
                  <c:v>2632.30773913044</c:v>
                </c:pt>
                <c:pt idx="1455">
                  <c:v>2631.74613636364</c:v>
                </c:pt>
                <c:pt idx="1456">
                  <c:v>2631.179</c:v>
                </c:pt>
                <c:pt idx="1457">
                  <c:v>2630.62056521739</c:v>
                </c:pt>
                <c:pt idx="1458">
                  <c:v>2630.04586956522</c:v>
                </c:pt>
                <c:pt idx="1459">
                  <c:v>2629.47639130435</c:v>
                </c:pt>
                <c:pt idx="1460">
                  <c:v>2628.89986956522</c:v>
                </c:pt>
                <c:pt idx="1461">
                  <c:v>2628.3330952381</c:v>
                </c:pt>
                <c:pt idx="1462">
                  <c:v>2627.75617391304</c:v>
                </c:pt>
                <c:pt idx="1463">
                  <c:v>2627.17717391304</c:v>
                </c:pt>
                <c:pt idx="1464">
                  <c:v>2626.60104347826</c:v>
                </c:pt>
                <c:pt idx="1465">
                  <c:v>2626.02572727273</c:v>
                </c:pt>
                <c:pt idx="1466">
                  <c:v>2625.43134782609</c:v>
                </c:pt>
                <c:pt idx="1467">
                  <c:v>2624.83973913043</c:v>
                </c:pt>
                <c:pt idx="1468">
                  <c:v>2624.26331818182</c:v>
                </c:pt>
                <c:pt idx="1469">
                  <c:v>2623.67513043478</c:v>
                </c:pt>
                <c:pt idx="1470">
                  <c:v>2623.08386956522</c:v>
                </c:pt>
                <c:pt idx="1471">
                  <c:v>2622.49429166667</c:v>
                </c:pt>
                <c:pt idx="1472">
                  <c:v>2621.90004545455</c:v>
                </c:pt>
                <c:pt idx="1473">
                  <c:v>2621.30895652174</c:v>
                </c:pt>
                <c:pt idx="1474">
                  <c:v>2620.71786363636</c:v>
                </c:pt>
                <c:pt idx="1475">
                  <c:v>2620.12004545455</c:v>
                </c:pt>
                <c:pt idx="1476">
                  <c:v>2619.5022173913</c:v>
                </c:pt>
                <c:pt idx="1477">
                  <c:v>2618.90730434783</c:v>
                </c:pt>
                <c:pt idx="1478">
                  <c:v>2618.30173913043</c:v>
                </c:pt>
                <c:pt idx="1479">
                  <c:v>2617.70282608696</c:v>
                </c:pt>
                <c:pt idx="1480">
                  <c:v>2617.09256521739</c:v>
                </c:pt>
                <c:pt idx="1481">
                  <c:v>2616.48454545455</c:v>
                </c:pt>
                <c:pt idx="1482">
                  <c:v>2615.87865217391</c:v>
                </c:pt>
                <c:pt idx="1483">
                  <c:v>2615.25045454545</c:v>
                </c:pt>
                <c:pt idx="1484">
                  <c:v>2614.63852173913</c:v>
                </c:pt>
                <c:pt idx="1485">
                  <c:v>2614.02069565217</c:v>
                </c:pt>
                <c:pt idx="1486">
                  <c:v>2613.40868181818</c:v>
                </c:pt>
                <c:pt idx="1487">
                  <c:v>2612.79556521739</c:v>
                </c:pt>
                <c:pt idx="1488">
                  <c:v>2612.17404347826</c:v>
                </c:pt>
                <c:pt idx="1489">
                  <c:v>2611.55447826087</c:v>
                </c:pt>
                <c:pt idx="1490">
                  <c:v>2610.93330434783</c:v>
                </c:pt>
                <c:pt idx="1491">
                  <c:v>2610.31452173913</c:v>
                </c:pt>
                <c:pt idx="1492">
                  <c:v>2609.69104347826</c:v>
                </c:pt>
                <c:pt idx="1493">
                  <c:v>2609.06047826087</c:v>
                </c:pt>
                <c:pt idx="1494">
                  <c:v>2608.41469565217</c:v>
                </c:pt>
                <c:pt idx="1495">
                  <c:v>2607.77260869565</c:v>
                </c:pt>
                <c:pt idx="1496">
                  <c:v>2607.14968181818</c:v>
                </c:pt>
                <c:pt idx="1497">
                  <c:v>2606.51672727273</c:v>
                </c:pt>
                <c:pt idx="1498">
                  <c:v>2605.87808695652</c:v>
                </c:pt>
                <c:pt idx="1499">
                  <c:v>2605.240375</c:v>
                </c:pt>
                <c:pt idx="1500">
                  <c:v>2604.59440909091</c:v>
                </c:pt>
                <c:pt idx="1501">
                  <c:v>2603.95418181818</c:v>
                </c:pt>
                <c:pt idx="1502">
                  <c:v>2603.31556521739</c:v>
                </c:pt>
                <c:pt idx="1503">
                  <c:v>2602.66491304348</c:v>
                </c:pt>
                <c:pt idx="1504">
                  <c:v>2602.00495652174</c:v>
                </c:pt>
                <c:pt idx="1505">
                  <c:v>2601.35556521739</c:v>
                </c:pt>
                <c:pt idx="1506">
                  <c:v>2600.69639130435</c:v>
                </c:pt>
                <c:pt idx="1507">
                  <c:v>2600.03943478261</c:v>
                </c:pt>
                <c:pt idx="1508">
                  <c:v>2599.39181818182</c:v>
                </c:pt>
                <c:pt idx="1509">
                  <c:v>2598.74982608696</c:v>
                </c:pt>
                <c:pt idx="1510">
                  <c:v>2598.0772173913</c:v>
                </c:pt>
                <c:pt idx="1511">
                  <c:v>2597.41082608696</c:v>
                </c:pt>
                <c:pt idx="1512">
                  <c:v>2596.75126086957</c:v>
                </c:pt>
                <c:pt idx="1513">
                  <c:v>2596.0907826087</c:v>
                </c:pt>
                <c:pt idx="1514">
                  <c:v>2595.42169565217</c:v>
                </c:pt>
                <c:pt idx="1515">
                  <c:v>2594.75665217391</c:v>
                </c:pt>
                <c:pt idx="1516">
                  <c:v>2594.09804545455</c:v>
                </c:pt>
                <c:pt idx="1517">
                  <c:v>2593.42922727273</c:v>
                </c:pt>
                <c:pt idx="1518">
                  <c:v>2592.75986363636</c:v>
                </c:pt>
                <c:pt idx="1519">
                  <c:v>2592.09956521739</c:v>
                </c:pt>
                <c:pt idx="1520">
                  <c:v>2591.4252173913</c:v>
                </c:pt>
                <c:pt idx="1521">
                  <c:v>2590.74834782609</c:v>
                </c:pt>
                <c:pt idx="1522">
                  <c:v>2590.05268181818</c:v>
                </c:pt>
                <c:pt idx="1523">
                  <c:v>2589.37786956522</c:v>
                </c:pt>
                <c:pt idx="1524">
                  <c:v>2588.69504347826</c:v>
                </c:pt>
                <c:pt idx="1525">
                  <c:v>2588.02033333333</c:v>
                </c:pt>
                <c:pt idx="1526">
                  <c:v>2587.32160869565</c:v>
                </c:pt>
                <c:pt idx="1527">
                  <c:v>2586.61754545455</c:v>
                </c:pt>
                <c:pt idx="1528">
                  <c:v>2585.91991666667</c:v>
                </c:pt>
                <c:pt idx="1529">
                  <c:v>2585.22769565217</c:v>
                </c:pt>
                <c:pt idx="1530">
                  <c:v>2584.53530434783</c:v>
                </c:pt>
                <c:pt idx="1531">
                  <c:v>2583.84086956522</c:v>
                </c:pt>
                <c:pt idx="1532">
                  <c:v>2583.14754545455</c:v>
                </c:pt>
                <c:pt idx="1533">
                  <c:v>2582.4605</c:v>
                </c:pt>
                <c:pt idx="1534">
                  <c:v>2581.7605</c:v>
                </c:pt>
                <c:pt idx="1535">
                  <c:v>2581.05647826087</c:v>
                </c:pt>
                <c:pt idx="1536">
                  <c:v>2580.36891304348</c:v>
                </c:pt>
                <c:pt idx="1537">
                  <c:v>2579.66252173913</c:v>
                </c:pt>
                <c:pt idx="1538">
                  <c:v>2578.95295652174</c:v>
                </c:pt>
                <c:pt idx="1539">
                  <c:v>2578.24760869565</c:v>
                </c:pt>
                <c:pt idx="1540">
                  <c:v>2577.54591304348</c:v>
                </c:pt>
                <c:pt idx="1541">
                  <c:v>2576.83681818182</c:v>
                </c:pt>
                <c:pt idx="1542">
                  <c:v>2576.13965217391</c:v>
                </c:pt>
                <c:pt idx="1543">
                  <c:v>2575.41873913043</c:v>
                </c:pt>
                <c:pt idx="1544">
                  <c:v>2574.6942173913</c:v>
                </c:pt>
                <c:pt idx="1545">
                  <c:v>2573.99918181818</c:v>
                </c:pt>
                <c:pt idx="1546">
                  <c:v>2573.24831818182</c:v>
                </c:pt>
                <c:pt idx="1547">
                  <c:v>2572.53747826087</c:v>
                </c:pt>
                <c:pt idx="1548">
                  <c:v>2571.813</c:v>
                </c:pt>
                <c:pt idx="1549">
                  <c:v>2571.09704545455</c:v>
                </c:pt>
                <c:pt idx="1550">
                  <c:v>2570.38382608696</c:v>
                </c:pt>
                <c:pt idx="1551">
                  <c:v>2569.65504347826</c:v>
                </c:pt>
                <c:pt idx="1552">
                  <c:v>2568.93082608696</c:v>
                </c:pt>
                <c:pt idx="1553">
                  <c:v>2568.1877826087</c:v>
                </c:pt>
                <c:pt idx="1554">
                  <c:v>2567.44386956522</c:v>
                </c:pt>
                <c:pt idx="1555">
                  <c:v>2566.74347826087</c:v>
                </c:pt>
                <c:pt idx="1556">
                  <c:v>2565.862</c:v>
                </c:pt>
                <c:pt idx="1557">
                  <c:v>2565.04231818182</c:v>
                </c:pt>
                <c:pt idx="1558">
                  <c:v>2564.31543478261</c:v>
                </c:pt>
                <c:pt idx="1559">
                  <c:v>2563.56516666667</c:v>
                </c:pt>
                <c:pt idx="1560">
                  <c:v>2562.81340909091</c:v>
                </c:pt>
                <c:pt idx="1561">
                  <c:v>2562.09263636364</c:v>
                </c:pt>
                <c:pt idx="1562">
                  <c:v>2561.36213043478</c:v>
                </c:pt>
                <c:pt idx="1563">
                  <c:v>2560.6152173913</c:v>
                </c:pt>
                <c:pt idx="1564">
                  <c:v>2559.8602173913</c:v>
                </c:pt>
                <c:pt idx="1565">
                  <c:v>2559.09166666667</c:v>
                </c:pt>
                <c:pt idx="1566">
                  <c:v>2558.33030434783</c:v>
                </c:pt>
                <c:pt idx="1567">
                  <c:v>2557.57108695652</c:v>
                </c:pt>
                <c:pt idx="1568">
                  <c:v>2556.85559090909</c:v>
                </c:pt>
                <c:pt idx="1569">
                  <c:v>2556.09017391304</c:v>
                </c:pt>
                <c:pt idx="1570">
                  <c:v>2555.32543478261</c:v>
                </c:pt>
                <c:pt idx="1571">
                  <c:v>2554.57818181818</c:v>
                </c:pt>
                <c:pt idx="1572">
                  <c:v>2553.83877272727</c:v>
                </c:pt>
                <c:pt idx="1573">
                  <c:v>2553.05543478261</c:v>
                </c:pt>
                <c:pt idx="1574">
                  <c:v>2552.27856521739</c:v>
                </c:pt>
                <c:pt idx="1575">
                  <c:v>2551.5027826087</c:v>
                </c:pt>
                <c:pt idx="1576">
                  <c:v>2550.74659090909</c:v>
                </c:pt>
                <c:pt idx="1577">
                  <c:v>2549.97826086957</c:v>
                </c:pt>
                <c:pt idx="1578">
                  <c:v>2549.20786956522</c:v>
                </c:pt>
                <c:pt idx="1579">
                  <c:v>2548.43969565217</c:v>
                </c:pt>
                <c:pt idx="1580">
                  <c:v>2547.65008695652</c:v>
                </c:pt>
                <c:pt idx="1581">
                  <c:v>2546.877</c:v>
                </c:pt>
                <c:pt idx="1582">
                  <c:v>2546.10927272727</c:v>
                </c:pt>
                <c:pt idx="1583">
                  <c:v>2545.31068181818</c:v>
                </c:pt>
                <c:pt idx="1584">
                  <c:v>2544.5262173913</c:v>
                </c:pt>
                <c:pt idx="1585">
                  <c:v>2543.73691304348</c:v>
                </c:pt>
                <c:pt idx="1586">
                  <c:v>2542.94818181818</c:v>
                </c:pt>
                <c:pt idx="1587">
                  <c:v>2542.16734782609</c:v>
                </c:pt>
                <c:pt idx="1588">
                  <c:v>2541.37508695652</c:v>
                </c:pt>
                <c:pt idx="1589">
                  <c:v>2540.57772727273</c:v>
                </c:pt>
                <c:pt idx="1590">
                  <c:v>2539.79163636364</c:v>
                </c:pt>
                <c:pt idx="1591">
                  <c:v>2538.99795652174</c:v>
                </c:pt>
                <c:pt idx="1592">
                  <c:v>2538.20940909091</c:v>
                </c:pt>
                <c:pt idx="1593">
                  <c:v>2537.41391304348</c:v>
                </c:pt>
                <c:pt idx="1594">
                  <c:v>2536.59904545455</c:v>
                </c:pt>
                <c:pt idx="1595">
                  <c:v>2535.78469565217</c:v>
                </c:pt>
                <c:pt idx="1596">
                  <c:v>2535.00222727273</c:v>
                </c:pt>
                <c:pt idx="1597">
                  <c:v>2534.19783333333</c:v>
                </c:pt>
                <c:pt idx="1598">
                  <c:v>2533.38268181818</c:v>
                </c:pt>
                <c:pt idx="1599">
                  <c:v>2532.58931818182</c:v>
                </c:pt>
                <c:pt idx="1600">
                  <c:v>2531.77595652174</c:v>
                </c:pt>
                <c:pt idx="1601">
                  <c:v>2530.96059090909</c:v>
                </c:pt>
                <c:pt idx="1602">
                  <c:v>2530.16090909091</c:v>
                </c:pt>
                <c:pt idx="1603">
                  <c:v>2529.3217826087</c:v>
                </c:pt>
                <c:pt idx="1604">
                  <c:v>2528.50186363636</c:v>
                </c:pt>
                <c:pt idx="1605">
                  <c:v>2527.69060869565</c:v>
                </c:pt>
                <c:pt idx="1606">
                  <c:v>2526.8857826087</c:v>
                </c:pt>
                <c:pt idx="1607">
                  <c:v>2526.03658333333</c:v>
                </c:pt>
                <c:pt idx="1608">
                  <c:v>2525.19447826087</c:v>
                </c:pt>
                <c:pt idx="1609">
                  <c:v>2524.36404545455</c:v>
                </c:pt>
                <c:pt idx="1610">
                  <c:v>2523.53347619048</c:v>
                </c:pt>
                <c:pt idx="1611">
                  <c:v>2522.70836363636</c:v>
                </c:pt>
                <c:pt idx="1612">
                  <c:v>2521.85381818182</c:v>
                </c:pt>
                <c:pt idx="1613">
                  <c:v>2521.03022727273</c:v>
                </c:pt>
                <c:pt idx="1614">
                  <c:v>2520.1972173913</c:v>
                </c:pt>
                <c:pt idx="1615">
                  <c:v>2519.36830434783</c:v>
                </c:pt>
                <c:pt idx="1616">
                  <c:v>2518.5247826087</c:v>
                </c:pt>
                <c:pt idx="1617">
                  <c:v>2517.65956521739</c:v>
                </c:pt>
                <c:pt idx="1618">
                  <c:v>2516.94968181818</c:v>
                </c:pt>
                <c:pt idx="1619">
                  <c:v>2516.05952173913</c:v>
                </c:pt>
                <c:pt idx="1620">
                  <c:v>2515.20152173913</c:v>
                </c:pt>
                <c:pt idx="1621">
                  <c:v>2514.33669565217</c:v>
                </c:pt>
                <c:pt idx="1622">
                  <c:v>2513.4810952381</c:v>
                </c:pt>
                <c:pt idx="1623">
                  <c:v>2512.63882608696</c:v>
                </c:pt>
                <c:pt idx="1624">
                  <c:v>2511.77765217391</c:v>
                </c:pt>
                <c:pt idx="1625">
                  <c:v>2510.92204545455</c:v>
                </c:pt>
                <c:pt idx="1626">
                  <c:v>2510.06665217391</c:v>
                </c:pt>
                <c:pt idx="1627">
                  <c:v>2509.17654545455</c:v>
                </c:pt>
                <c:pt idx="1628">
                  <c:v>2508.35585714286</c:v>
                </c:pt>
                <c:pt idx="1629">
                  <c:v>2507.49339130435</c:v>
                </c:pt>
                <c:pt idx="1630">
                  <c:v>2506.61060869565</c:v>
                </c:pt>
                <c:pt idx="1631">
                  <c:v>2505.7457826087</c:v>
                </c:pt>
                <c:pt idx="1632">
                  <c:v>2504.87343478261</c:v>
                </c:pt>
                <c:pt idx="1633">
                  <c:v>2504.01113043478</c:v>
                </c:pt>
                <c:pt idx="1634">
                  <c:v>2503.12991304348</c:v>
                </c:pt>
                <c:pt idx="1635">
                  <c:v>2502.27468181818</c:v>
                </c:pt>
                <c:pt idx="1636">
                  <c:v>2501.41482608696</c:v>
                </c:pt>
                <c:pt idx="1637">
                  <c:v>2500.53373913043</c:v>
                </c:pt>
                <c:pt idx="1638">
                  <c:v>2499.65481818182</c:v>
                </c:pt>
                <c:pt idx="1639">
                  <c:v>2498.76252173913</c:v>
                </c:pt>
                <c:pt idx="1640">
                  <c:v>2497.87360869565</c:v>
                </c:pt>
                <c:pt idx="1641">
                  <c:v>2496.99191304348</c:v>
                </c:pt>
                <c:pt idx="1642">
                  <c:v>2496.09747826087</c:v>
                </c:pt>
                <c:pt idx="1643">
                  <c:v>2495.21030434783</c:v>
                </c:pt>
                <c:pt idx="1644">
                  <c:v>2494.33145454545</c:v>
                </c:pt>
                <c:pt idx="1645">
                  <c:v>2493.45939130435</c:v>
                </c:pt>
                <c:pt idx="1646">
                  <c:v>2492.56108695652</c:v>
                </c:pt>
                <c:pt idx="1647">
                  <c:v>2491.66117391304</c:v>
                </c:pt>
                <c:pt idx="1648">
                  <c:v>2490.7547826087</c:v>
                </c:pt>
                <c:pt idx="1649">
                  <c:v>2489.85191304348</c:v>
                </c:pt>
                <c:pt idx="1650">
                  <c:v>2488.96681818182</c:v>
                </c:pt>
                <c:pt idx="1651">
                  <c:v>2488.05495652174</c:v>
                </c:pt>
                <c:pt idx="1652">
                  <c:v>2487.16104347826</c:v>
                </c:pt>
                <c:pt idx="1653">
                  <c:v>2486.2682173913</c:v>
                </c:pt>
                <c:pt idx="1654">
                  <c:v>2485.35913043478</c:v>
                </c:pt>
                <c:pt idx="1655">
                  <c:v>2484.45095652174</c:v>
                </c:pt>
                <c:pt idx="1656">
                  <c:v>2483.50933333333</c:v>
                </c:pt>
                <c:pt idx="1657">
                  <c:v>2482.62136363636</c:v>
                </c:pt>
                <c:pt idx="1658">
                  <c:v>2481.71143478261</c:v>
                </c:pt>
                <c:pt idx="1659">
                  <c:v>2480.784</c:v>
                </c:pt>
                <c:pt idx="1660">
                  <c:v>2479.70930769231</c:v>
                </c:pt>
                <c:pt idx="1661">
                  <c:v>2478.98686956522</c:v>
                </c:pt>
                <c:pt idx="1662">
                  <c:v>2478.07226086957</c:v>
                </c:pt>
                <c:pt idx="1663">
                  <c:v>2477.15086956522</c:v>
                </c:pt>
                <c:pt idx="1664">
                  <c:v>2476.22</c:v>
                </c:pt>
                <c:pt idx="1665">
                  <c:v>2475.28959090909</c:v>
                </c:pt>
                <c:pt idx="1666">
                  <c:v>2474.38081818182</c:v>
                </c:pt>
                <c:pt idx="1667">
                  <c:v>2473.47152173913</c:v>
                </c:pt>
                <c:pt idx="1668">
                  <c:v>2472.52809090909</c:v>
                </c:pt>
                <c:pt idx="1669">
                  <c:v>2471.59647826087</c:v>
                </c:pt>
                <c:pt idx="1670">
                  <c:v>2470.66434782609</c:v>
                </c:pt>
                <c:pt idx="1671">
                  <c:v>2469.73345454545</c:v>
                </c:pt>
                <c:pt idx="1672">
                  <c:v>2468.82818181818</c:v>
                </c:pt>
                <c:pt idx="1673">
                  <c:v>2467.88443478261</c:v>
                </c:pt>
                <c:pt idx="1674">
                  <c:v>2466.93013043478</c:v>
                </c:pt>
                <c:pt idx="1675">
                  <c:v>2465.99082608696</c:v>
                </c:pt>
                <c:pt idx="1676">
                  <c:v>2464.969</c:v>
                </c:pt>
                <c:pt idx="1677">
                  <c:v>2463.94830434783</c:v>
                </c:pt>
                <c:pt idx="1678">
                  <c:v>2463.00991304348</c:v>
                </c:pt>
                <c:pt idx="1679">
                  <c:v>2462.07</c:v>
                </c:pt>
                <c:pt idx="1680">
                  <c:v>2461.11</c:v>
                </c:pt>
                <c:pt idx="1681">
                  <c:v>2460.18572727273</c:v>
                </c:pt>
                <c:pt idx="1682">
                  <c:v>2459.05834782609</c:v>
                </c:pt>
                <c:pt idx="1683">
                  <c:v>2457.86069565217</c:v>
                </c:pt>
                <c:pt idx="1684">
                  <c:v>2456.82913043478</c:v>
                </c:pt>
                <c:pt idx="1685">
                  <c:v>2455.91073913043</c:v>
                </c:pt>
                <c:pt idx="1686">
                  <c:v>2454.96017391304</c:v>
                </c:pt>
                <c:pt idx="1687">
                  <c:v>2454.04481818182</c:v>
                </c:pt>
                <c:pt idx="1688">
                  <c:v>2453.08904347826</c:v>
                </c:pt>
                <c:pt idx="1689">
                  <c:v>2452.11404545455</c:v>
                </c:pt>
                <c:pt idx="1690">
                  <c:v>2451.16781818182</c:v>
                </c:pt>
                <c:pt idx="1691">
                  <c:v>2450.21926086957</c:v>
                </c:pt>
                <c:pt idx="1692">
                  <c:v>2449.25695652174</c:v>
                </c:pt>
                <c:pt idx="1693">
                  <c:v>2448.2892173913</c:v>
                </c:pt>
                <c:pt idx="1694">
                  <c:v>2447.3467826087</c:v>
                </c:pt>
                <c:pt idx="1695">
                  <c:v>2446.35930434783</c:v>
                </c:pt>
                <c:pt idx="1696">
                  <c:v>2445.38386956522</c:v>
                </c:pt>
                <c:pt idx="1697">
                  <c:v>2444.41556521739</c:v>
                </c:pt>
                <c:pt idx="1698">
                  <c:v>2443.43308695652</c:v>
                </c:pt>
                <c:pt idx="1699">
                  <c:v>2442.43717391304</c:v>
                </c:pt>
                <c:pt idx="1700">
                  <c:v>2441.45752380952</c:v>
                </c:pt>
                <c:pt idx="1701">
                  <c:v>2440.48573913043</c:v>
                </c:pt>
                <c:pt idx="1702">
                  <c:v>2439.50660869565</c:v>
                </c:pt>
                <c:pt idx="1703">
                  <c:v>2438.50627272727</c:v>
                </c:pt>
                <c:pt idx="1704">
                  <c:v>2437.50760869565</c:v>
                </c:pt>
                <c:pt idx="1705">
                  <c:v>2436.52986363636</c:v>
                </c:pt>
                <c:pt idx="1706">
                  <c:v>2435.53386956522</c:v>
                </c:pt>
                <c:pt idx="1707">
                  <c:v>2434.53147826087</c:v>
                </c:pt>
                <c:pt idx="1708">
                  <c:v>2433.53252173913</c:v>
                </c:pt>
                <c:pt idx="1709">
                  <c:v>2432.5482173913</c:v>
                </c:pt>
                <c:pt idx="1710">
                  <c:v>2431.56452173913</c:v>
                </c:pt>
                <c:pt idx="1711">
                  <c:v>2430.5627826087</c:v>
                </c:pt>
                <c:pt idx="1712">
                  <c:v>2429.5505</c:v>
                </c:pt>
                <c:pt idx="1713">
                  <c:v>2428.55754545455</c:v>
                </c:pt>
                <c:pt idx="1714">
                  <c:v>2427.53886956522</c:v>
                </c:pt>
                <c:pt idx="1715">
                  <c:v>2426.5485</c:v>
                </c:pt>
                <c:pt idx="1716">
                  <c:v>2425.54169565217</c:v>
                </c:pt>
                <c:pt idx="1717">
                  <c:v>2424.52530434783</c:v>
                </c:pt>
                <c:pt idx="1718">
                  <c:v>2423.505</c:v>
                </c:pt>
                <c:pt idx="1719">
                  <c:v>2422.49230434783</c:v>
                </c:pt>
                <c:pt idx="1720">
                  <c:v>2421.48818181818</c:v>
                </c:pt>
                <c:pt idx="1721">
                  <c:v>2420.47886956522</c:v>
                </c:pt>
                <c:pt idx="1722">
                  <c:v>2419.43708695652</c:v>
                </c:pt>
                <c:pt idx="1723">
                  <c:v>2418.42131818182</c:v>
                </c:pt>
                <c:pt idx="1724">
                  <c:v>2417.41286363636</c:v>
                </c:pt>
                <c:pt idx="1725">
                  <c:v>2416.38252173913</c:v>
                </c:pt>
                <c:pt idx="1726">
                  <c:v>2415.33765217391</c:v>
                </c:pt>
                <c:pt idx="1727">
                  <c:v>2414.30247826087</c:v>
                </c:pt>
                <c:pt idx="1728">
                  <c:v>2413.28352173913</c:v>
                </c:pt>
                <c:pt idx="1729">
                  <c:v>2412.27495454545</c:v>
                </c:pt>
                <c:pt idx="1730">
                  <c:v>2411.25404545455</c:v>
                </c:pt>
                <c:pt idx="1731">
                  <c:v>2410.20482608696</c:v>
                </c:pt>
                <c:pt idx="1732">
                  <c:v>2409.16291304348</c:v>
                </c:pt>
                <c:pt idx="1733">
                  <c:v>2408.11313043478</c:v>
                </c:pt>
                <c:pt idx="1734">
                  <c:v>2407.064</c:v>
                </c:pt>
                <c:pt idx="1735">
                  <c:v>2406.02890909091</c:v>
                </c:pt>
                <c:pt idx="1736">
                  <c:v>2404.99352173913</c:v>
                </c:pt>
                <c:pt idx="1737">
                  <c:v>2403.96152380952</c:v>
                </c:pt>
                <c:pt idx="1738">
                  <c:v>2402.91526086957</c:v>
                </c:pt>
                <c:pt idx="1739">
                  <c:v>2401.85325</c:v>
                </c:pt>
                <c:pt idx="1740">
                  <c:v>2400.79</c:v>
                </c:pt>
                <c:pt idx="1741">
                  <c:v>2399.75095454545</c:v>
                </c:pt>
                <c:pt idx="1742">
                  <c:v>2398.71268181818</c:v>
                </c:pt>
                <c:pt idx="1743">
                  <c:v>2397.64930434783</c:v>
                </c:pt>
                <c:pt idx="1744">
                  <c:v>2396.57965217391</c:v>
                </c:pt>
                <c:pt idx="1745">
                  <c:v>2395.51677272727</c:v>
                </c:pt>
                <c:pt idx="1746">
                  <c:v>2394.46304347826</c:v>
                </c:pt>
                <c:pt idx="1747">
                  <c:v>2393.40139130435</c:v>
                </c:pt>
                <c:pt idx="1748">
                  <c:v>2392.35034782609</c:v>
                </c:pt>
                <c:pt idx="1749">
                  <c:v>2391.29777272727</c:v>
                </c:pt>
                <c:pt idx="1750">
                  <c:v>2390.20947826087</c:v>
                </c:pt>
                <c:pt idx="1751">
                  <c:v>2389.13634782609</c:v>
                </c:pt>
                <c:pt idx="1752">
                  <c:v>2388.05126086957</c:v>
                </c:pt>
                <c:pt idx="1753">
                  <c:v>2386.98073913043</c:v>
                </c:pt>
                <c:pt idx="1754">
                  <c:v>2385.92414285714</c:v>
                </c:pt>
                <c:pt idx="1755">
                  <c:v>2384.8452173913</c:v>
                </c:pt>
                <c:pt idx="1756">
                  <c:v>2383.74652173913</c:v>
                </c:pt>
                <c:pt idx="1757">
                  <c:v>2382.68</c:v>
                </c:pt>
                <c:pt idx="1758">
                  <c:v>2381.61295652174</c:v>
                </c:pt>
                <c:pt idx="1759">
                  <c:v>2380.5297826087</c:v>
                </c:pt>
                <c:pt idx="1760">
                  <c:v>2379.42947826087</c:v>
                </c:pt>
                <c:pt idx="1761">
                  <c:v>2378.35104347826</c:v>
                </c:pt>
                <c:pt idx="1762">
                  <c:v>2377.2737826087</c:v>
                </c:pt>
                <c:pt idx="1763">
                  <c:v>2376.16513043478</c:v>
                </c:pt>
                <c:pt idx="1764">
                  <c:v>2375.05139130435</c:v>
                </c:pt>
                <c:pt idx="1765">
                  <c:v>2373.96734782609</c:v>
                </c:pt>
                <c:pt idx="1766">
                  <c:v>2372.9007826087</c:v>
                </c:pt>
                <c:pt idx="1767">
                  <c:v>2371.90369565217</c:v>
                </c:pt>
                <c:pt idx="1768">
                  <c:v>2370.80552173913</c:v>
                </c:pt>
                <c:pt idx="1769">
                  <c:v>2369.70739130435</c:v>
                </c:pt>
                <c:pt idx="1770">
                  <c:v>2368.61282608696</c:v>
                </c:pt>
                <c:pt idx="1771">
                  <c:v>2367.50213636364</c:v>
                </c:pt>
                <c:pt idx="1772">
                  <c:v>2366.39117391304</c:v>
                </c:pt>
                <c:pt idx="1773">
                  <c:v>2365.29256521739</c:v>
                </c:pt>
                <c:pt idx="1774">
                  <c:v>2364.18113043478</c:v>
                </c:pt>
                <c:pt idx="1775">
                  <c:v>2363.05645833333</c:v>
                </c:pt>
                <c:pt idx="1776">
                  <c:v>2361.94065217391</c:v>
                </c:pt>
                <c:pt idx="1777">
                  <c:v>2360.82695652174</c:v>
                </c:pt>
                <c:pt idx="1778">
                  <c:v>2359.72782608696</c:v>
                </c:pt>
                <c:pt idx="1779">
                  <c:v>2358.60526086957</c:v>
                </c:pt>
                <c:pt idx="1780">
                  <c:v>2357.47104347826</c:v>
                </c:pt>
                <c:pt idx="1781">
                  <c:v>2356.34743478261</c:v>
                </c:pt>
                <c:pt idx="1782">
                  <c:v>2355.23739130435</c:v>
                </c:pt>
                <c:pt idx="1783">
                  <c:v>2354.13182608696</c:v>
                </c:pt>
                <c:pt idx="1784">
                  <c:v>2352.99304545455</c:v>
                </c:pt>
                <c:pt idx="1785">
                  <c:v>2351.86134782609</c:v>
                </c:pt>
                <c:pt idx="1786">
                  <c:v>2350.72770833333</c:v>
                </c:pt>
                <c:pt idx="1787">
                  <c:v>2349.5897826087</c:v>
                </c:pt>
                <c:pt idx="1788">
                  <c:v>2348.46395652174</c:v>
                </c:pt>
                <c:pt idx="1789">
                  <c:v>2347.33186956522</c:v>
                </c:pt>
                <c:pt idx="1790">
                  <c:v>2346.19022727273</c:v>
                </c:pt>
                <c:pt idx="1791">
                  <c:v>2345.06873913043</c:v>
                </c:pt>
                <c:pt idx="1792">
                  <c:v>2343.93830434783</c:v>
                </c:pt>
                <c:pt idx="1793">
                  <c:v>2342.7887826087</c:v>
                </c:pt>
                <c:pt idx="1794">
                  <c:v>2341.65365217391</c:v>
                </c:pt>
                <c:pt idx="1795">
                  <c:v>2340.52369565217</c:v>
                </c:pt>
                <c:pt idx="1796">
                  <c:v>2339.47395454545</c:v>
                </c:pt>
                <c:pt idx="1797">
                  <c:v>2338.55327272727</c:v>
                </c:pt>
                <c:pt idx="1798">
                  <c:v>2337.31369565217</c:v>
                </c:pt>
                <c:pt idx="1799">
                  <c:v>2336.15613043478</c:v>
                </c:pt>
                <c:pt idx="1800">
                  <c:v>2335.00804347826</c:v>
                </c:pt>
                <c:pt idx="1801">
                  <c:v>2333.85531818182</c:v>
                </c:pt>
                <c:pt idx="1802">
                  <c:v>2332.69147826087</c:v>
                </c:pt>
                <c:pt idx="1803">
                  <c:v>2331.531</c:v>
                </c:pt>
                <c:pt idx="1804">
                  <c:v>2330.38717391304</c:v>
                </c:pt>
                <c:pt idx="1805">
                  <c:v>2329.22636363636</c:v>
                </c:pt>
                <c:pt idx="1806">
                  <c:v>2328.08830434783</c:v>
                </c:pt>
                <c:pt idx="1807">
                  <c:v>2326.90239130435</c:v>
                </c:pt>
                <c:pt idx="1808">
                  <c:v>2325.72036363636</c:v>
                </c:pt>
                <c:pt idx="1809">
                  <c:v>2324.56454545455</c:v>
                </c:pt>
                <c:pt idx="1810">
                  <c:v>2323.39045833333</c:v>
                </c:pt>
                <c:pt idx="1811">
                  <c:v>2322.20456521739</c:v>
                </c:pt>
                <c:pt idx="1812">
                  <c:v>2321.02856521739</c:v>
                </c:pt>
                <c:pt idx="1813">
                  <c:v>2319.87213636364</c:v>
                </c:pt>
                <c:pt idx="1814">
                  <c:v>2318.69420833333</c:v>
                </c:pt>
                <c:pt idx="1815">
                  <c:v>2317.5588</c:v>
                </c:pt>
                <c:pt idx="1816">
                  <c:v>2316.34422727273</c:v>
                </c:pt>
                <c:pt idx="1817">
                  <c:v>2315.15065217391</c:v>
                </c:pt>
                <c:pt idx="1818">
                  <c:v>2313.97173913043</c:v>
                </c:pt>
                <c:pt idx="1819">
                  <c:v>2312.77877272727</c:v>
                </c:pt>
                <c:pt idx="1820">
                  <c:v>2311.60631818182</c:v>
                </c:pt>
                <c:pt idx="1821">
                  <c:v>2310.40760869565</c:v>
                </c:pt>
                <c:pt idx="1822">
                  <c:v>2309.2052173913</c:v>
                </c:pt>
                <c:pt idx="1823">
                  <c:v>2308.03040909091</c:v>
                </c:pt>
                <c:pt idx="1824">
                  <c:v>2306.8232173913</c:v>
                </c:pt>
                <c:pt idx="1825">
                  <c:v>2305.62071428571</c:v>
                </c:pt>
                <c:pt idx="1826">
                  <c:v>2304.40085</c:v>
                </c:pt>
                <c:pt idx="1827">
                  <c:v>2303.24386363636</c:v>
                </c:pt>
                <c:pt idx="1828">
                  <c:v>2302.02595238095</c:v>
                </c:pt>
                <c:pt idx="1829">
                  <c:v>2300.8182173913</c:v>
                </c:pt>
                <c:pt idx="1830">
                  <c:v>2299.61391304348</c:v>
                </c:pt>
                <c:pt idx="1831">
                  <c:v>2298.42076190476</c:v>
                </c:pt>
                <c:pt idx="1832">
                  <c:v>2297.20063636364</c:v>
                </c:pt>
                <c:pt idx="1833">
                  <c:v>2296.0087826087</c:v>
                </c:pt>
                <c:pt idx="1834">
                  <c:v>2295.57557142857</c:v>
                </c:pt>
                <c:pt idx="1835">
                  <c:v>2295.37347368421</c:v>
                </c:pt>
                <c:pt idx="1836">
                  <c:v>2294.32482608696</c:v>
                </c:pt>
                <c:pt idx="1837">
                  <c:v>2293.124</c:v>
                </c:pt>
                <c:pt idx="1838">
                  <c:v>2291.90104347826</c:v>
                </c:pt>
                <c:pt idx="1839">
                  <c:v>2290.67177272727</c:v>
                </c:pt>
                <c:pt idx="1840">
                  <c:v>2289.44408695652</c:v>
                </c:pt>
                <c:pt idx="1841">
                  <c:v>2288.24331818182</c:v>
                </c:pt>
                <c:pt idx="1842">
                  <c:v>2287.01213043478</c:v>
                </c:pt>
                <c:pt idx="1843">
                  <c:v>2285.78786956522</c:v>
                </c:pt>
                <c:pt idx="1844">
                  <c:v>2284.56191304348</c:v>
                </c:pt>
                <c:pt idx="1845">
                  <c:v>2283.34322727273</c:v>
                </c:pt>
                <c:pt idx="1846">
                  <c:v>2282.1102173913</c:v>
                </c:pt>
                <c:pt idx="1847">
                  <c:v>2280.88134782609</c:v>
                </c:pt>
                <c:pt idx="1848">
                  <c:v>2279.67795238095</c:v>
                </c:pt>
                <c:pt idx="1849">
                  <c:v>2278.43040909091</c:v>
                </c:pt>
                <c:pt idx="1850">
                  <c:v>2277.17804761905</c:v>
                </c:pt>
                <c:pt idx="1851">
                  <c:v>2275.93926086957</c:v>
                </c:pt>
                <c:pt idx="1852">
                  <c:v>2274.6902173913</c:v>
                </c:pt>
                <c:pt idx="1853">
                  <c:v>2273.43581818182</c:v>
                </c:pt>
                <c:pt idx="1854">
                  <c:v>2272.19513043478</c:v>
                </c:pt>
                <c:pt idx="1855">
                  <c:v>2270.96536363636</c:v>
                </c:pt>
                <c:pt idx="1856">
                  <c:v>2269.73271428571</c:v>
                </c:pt>
                <c:pt idx="1857">
                  <c:v>2268.48477272727</c:v>
                </c:pt>
                <c:pt idx="1858">
                  <c:v>2267.22168181818</c:v>
                </c:pt>
                <c:pt idx="1859">
                  <c:v>2265.95352173913</c:v>
                </c:pt>
                <c:pt idx="1860">
                  <c:v>2264.70927272727</c:v>
                </c:pt>
                <c:pt idx="1861">
                  <c:v>2263.47268181818</c:v>
                </c:pt>
                <c:pt idx="1862">
                  <c:v>2262.22122727273</c:v>
                </c:pt>
                <c:pt idx="1863">
                  <c:v>2260.93477272727</c:v>
                </c:pt>
                <c:pt idx="1864">
                  <c:v>2259.69052173913</c:v>
                </c:pt>
                <c:pt idx="1865">
                  <c:v>2258.41982608696</c:v>
                </c:pt>
                <c:pt idx="1866">
                  <c:v>2257.14304347826</c:v>
                </c:pt>
                <c:pt idx="1867">
                  <c:v>2255.89527272727</c:v>
                </c:pt>
                <c:pt idx="1868">
                  <c:v>2254.64872727273</c:v>
                </c:pt>
                <c:pt idx="1869">
                  <c:v>2253.37213636364</c:v>
                </c:pt>
                <c:pt idx="1870">
                  <c:v>2252.107</c:v>
                </c:pt>
                <c:pt idx="1871">
                  <c:v>2250.81904545455</c:v>
                </c:pt>
                <c:pt idx="1872">
                  <c:v>2249.55376190476</c:v>
                </c:pt>
                <c:pt idx="1873">
                  <c:v>2248.27986363636</c:v>
                </c:pt>
                <c:pt idx="1874">
                  <c:v>2247.00395454545</c:v>
                </c:pt>
                <c:pt idx="1875">
                  <c:v>2245.71068181818</c:v>
                </c:pt>
                <c:pt idx="1876">
                  <c:v>2244.40865217391</c:v>
                </c:pt>
                <c:pt idx="1877">
                  <c:v>2243.1361</c:v>
                </c:pt>
                <c:pt idx="1878">
                  <c:v>2241.85434782609</c:v>
                </c:pt>
                <c:pt idx="1879">
                  <c:v>2240.58740909091</c:v>
                </c:pt>
                <c:pt idx="1880">
                  <c:v>2239.27569565217</c:v>
                </c:pt>
                <c:pt idx="1881">
                  <c:v>2237.957</c:v>
                </c:pt>
                <c:pt idx="1882">
                  <c:v>2236.67152173913</c:v>
                </c:pt>
                <c:pt idx="1883">
                  <c:v>2235.39572727273</c:v>
                </c:pt>
                <c:pt idx="1884">
                  <c:v>2234.12117391304</c:v>
                </c:pt>
                <c:pt idx="1885">
                  <c:v>2232.82143478261</c:v>
                </c:pt>
                <c:pt idx="1886">
                  <c:v>2231.52481818182</c:v>
                </c:pt>
                <c:pt idx="1887">
                  <c:v>2230.18745454545</c:v>
                </c:pt>
                <c:pt idx="1888">
                  <c:v>2228.91061904762</c:v>
                </c:pt>
                <c:pt idx="1889">
                  <c:v>2227.61604545455</c:v>
                </c:pt>
                <c:pt idx="1890">
                  <c:v>2226.31559090909</c:v>
                </c:pt>
                <c:pt idx="1891">
                  <c:v>2224.97509090909</c:v>
                </c:pt>
                <c:pt idx="1892">
                  <c:v>2223.66068181818</c:v>
                </c:pt>
                <c:pt idx="1893">
                  <c:v>2222.37633333333</c:v>
                </c:pt>
                <c:pt idx="1894">
                  <c:v>2221.05663636364</c:v>
                </c:pt>
                <c:pt idx="1895">
                  <c:v>2219.74863636364</c:v>
                </c:pt>
                <c:pt idx="1896">
                  <c:v>2218.43434782609</c:v>
                </c:pt>
                <c:pt idx="1897">
                  <c:v>2217.08782608696</c:v>
                </c:pt>
                <c:pt idx="1898">
                  <c:v>2215.7501</c:v>
                </c:pt>
                <c:pt idx="1899">
                  <c:v>2214.45877272727</c:v>
                </c:pt>
                <c:pt idx="1900">
                  <c:v>2213.13963636364</c:v>
                </c:pt>
                <c:pt idx="1901">
                  <c:v>2211.83665217391</c:v>
                </c:pt>
                <c:pt idx="1902">
                  <c:v>2210.52039130435</c:v>
                </c:pt>
                <c:pt idx="1903">
                  <c:v>2209.17752173913</c:v>
                </c:pt>
                <c:pt idx="1904">
                  <c:v>2207.82804347826</c:v>
                </c:pt>
                <c:pt idx="1905">
                  <c:v>2206.481</c:v>
                </c:pt>
                <c:pt idx="1906">
                  <c:v>2205.18827272727</c:v>
                </c:pt>
                <c:pt idx="1907">
                  <c:v>2203.83213043478</c:v>
                </c:pt>
                <c:pt idx="1908">
                  <c:v>2202.47528571429</c:v>
                </c:pt>
                <c:pt idx="1909">
                  <c:v>2201.14765217391</c:v>
                </c:pt>
                <c:pt idx="1910">
                  <c:v>2199.81990909091</c:v>
                </c:pt>
                <c:pt idx="1911">
                  <c:v>2198.475</c:v>
                </c:pt>
                <c:pt idx="1912">
                  <c:v>2197.10973913043</c:v>
                </c:pt>
                <c:pt idx="1913">
                  <c:v>2195.79247619048</c:v>
                </c:pt>
                <c:pt idx="1914">
                  <c:v>2194.44104347826</c:v>
                </c:pt>
                <c:pt idx="1915">
                  <c:v>2193.06614285714</c:v>
                </c:pt>
                <c:pt idx="1916">
                  <c:v>2191.7172173913</c:v>
                </c:pt>
                <c:pt idx="1917">
                  <c:v>2190.3775</c:v>
                </c:pt>
                <c:pt idx="1918">
                  <c:v>2189.03304545455</c:v>
                </c:pt>
                <c:pt idx="1919">
                  <c:v>2187.63994736842</c:v>
                </c:pt>
                <c:pt idx="1920">
                  <c:v>2186.32173913043</c:v>
                </c:pt>
                <c:pt idx="1921">
                  <c:v>2184.94704545455</c:v>
                </c:pt>
                <c:pt idx="1922">
                  <c:v>2183.61672727273</c:v>
                </c:pt>
                <c:pt idx="1923">
                  <c:v>2182.25695652174</c:v>
                </c:pt>
                <c:pt idx="1924">
                  <c:v>2180.90517391304</c:v>
                </c:pt>
                <c:pt idx="1925">
                  <c:v>2179.55308695652</c:v>
                </c:pt>
                <c:pt idx="1926">
                  <c:v>2178.15831818182</c:v>
                </c:pt>
                <c:pt idx="1927">
                  <c:v>2176.79260869565</c:v>
                </c:pt>
                <c:pt idx="1928">
                  <c:v>2175.40228571429</c:v>
                </c:pt>
                <c:pt idx="1929">
                  <c:v>2174.04872727273</c:v>
                </c:pt>
                <c:pt idx="1930">
                  <c:v>2172.67459090909</c:v>
                </c:pt>
                <c:pt idx="1931">
                  <c:v>2171.27931818182</c:v>
                </c:pt>
                <c:pt idx="1932">
                  <c:v>2169.93915</c:v>
                </c:pt>
                <c:pt idx="1933">
                  <c:v>2168.56495454545</c:v>
                </c:pt>
                <c:pt idx="1934">
                  <c:v>2167.17356521739</c:v>
                </c:pt>
                <c:pt idx="1935">
                  <c:v>2165.77863636364</c:v>
                </c:pt>
                <c:pt idx="1936">
                  <c:v>2164.38313636364</c:v>
                </c:pt>
                <c:pt idx="1937">
                  <c:v>2163.0125</c:v>
                </c:pt>
                <c:pt idx="1938">
                  <c:v>2161.61931818182</c:v>
                </c:pt>
                <c:pt idx="1939">
                  <c:v>2160.25936363636</c:v>
                </c:pt>
                <c:pt idx="1940">
                  <c:v>2158.85891304348</c:v>
                </c:pt>
                <c:pt idx="1941">
                  <c:v>2157.44043478261</c:v>
                </c:pt>
                <c:pt idx="1942">
                  <c:v>2156.06645454545</c:v>
                </c:pt>
                <c:pt idx="1943">
                  <c:v>2154.70109090909</c:v>
                </c:pt>
                <c:pt idx="1944">
                  <c:v>2153.29052173913</c:v>
                </c:pt>
                <c:pt idx="1945">
                  <c:v>2151.88480952381</c:v>
                </c:pt>
                <c:pt idx="1946">
                  <c:v>2150.46209090909</c:v>
                </c:pt>
                <c:pt idx="1947">
                  <c:v>2149.06790909091</c:v>
                </c:pt>
                <c:pt idx="1948">
                  <c:v>2147.67972727273</c:v>
                </c:pt>
                <c:pt idx="1949">
                  <c:v>2146.25239130435</c:v>
                </c:pt>
                <c:pt idx="1950">
                  <c:v>2144.822</c:v>
                </c:pt>
                <c:pt idx="1951">
                  <c:v>2143.41486363636</c:v>
                </c:pt>
                <c:pt idx="1952">
                  <c:v>2142.03331818182</c:v>
                </c:pt>
                <c:pt idx="1953">
                  <c:v>2140.60728571429</c:v>
                </c:pt>
                <c:pt idx="1954">
                  <c:v>2139.17340909091</c:v>
                </c:pt>
                <c:pt idx="1955">
                  <c:v>2137.76139130435</c:v>
                </c:pt>
                <c:pt idx="1956">
                  <c:v>2136.32172727273</c:v>
                </c:pt>
                <c:pt idx="1957">
                  <c:v>2134.9385</c:v>
                </c:pt>
                <c:pt idx="1958">
                  <c:v>2133.49317391304</c:v>
                </c:pt>
                <c:pt idx="1959">
                  <c:v>2132.08095238095</c:v>
                </c:pt>
                <c:pt idx="1960">
                  <c:v>2130.65075</c:v>
                </c:pt>
                <c:pt idx="1961">
                  <c:v>2129.20631818182</c:v>
                </c:pt>
                <c:pt idx="1962">
                  <c:v>2127.80272727273</c:v>
                </c:pt>
                <c:pt idx="1963">
                  <c:v>2126.37377272727</c:v>
                </c:pt>
                <c:pt idx="1964">
                  <c:v>2124.96154545455</c:v>
                </c:pt>
                <c:pt idx="1965">
                  <c:v>2123.52340909091</c:v>
                </c:pt>
                <c:pt idx="1966">
                  <c:v>2122.05834782609</c:v>
                </c:pt>
                <c:pt idx="1967">
                  <c:v>2120.60795238095</c:v>
                </c:pt>
                <c:pt idx="1968">
                  <c:v>2119.17954545455</c:v>
                </c:pt>
                <c:pt idx="1969">
                  <c:v>2117.72795652174</c:v>
                </c:pt>
                <c:pt idx="1970">
                  <c:v>2116.26622727273</c:v>
                </c:pt>
                <c:pt idx="1971">
                  <c:v>2114.83480952381</c:v>
                </c:pt>
                <c:pt idx="1972">
                  <c:v>2113.38330434783</c:v>
                </c:pt>
                <c:pt idx="1973">
                  <c:v>2111.93931818182</c:v>
                </c:pt>
                <c:pt idx="1974">
                  <c:v>2110.47966666667</c:v>
                </c:pt>
                <c:pt idx="1975">
                  <c:v>2108.98791304348</c:v>
                </c:pt>
                <c:pt idx="1976">
                  <c:v>2107.56090909091</c:v>
                </c:pt>
                <c:pt idx="1977">
                  <c:v>2106.13765217391</c:v>
                </c:pt>
                <c:pt idx="1978">
                  <c:v>2104.67554545455</c:v>
                </c:pt>
                <c:pt idx="1979">
                  <c:v>2103.19082608696</c:v>
                </c:pt>
                <c:pt idx="1980">
                  <c:v>2101.70954545455</c:v>
                </c:pt>
                <c:pt idx="1981">
                  <c:v>2100.25031818182</c:v>
                </c:pt>
                <c:pt idx="1982">
                  <c:v>2098.7952173913</c:v>
                </c:pt>
                <c:pt idx="1983">
                  <c:v>2097.31695652174</c:v>
                </c:pt>
                <c:pt idx="1984">
                  <c:v>2095.83422727273</c:v>
                </c:pt>
                <c:pt idx="1985">
                  <c:v>2094.37363636364</c:v>
                </c:pt>
                <c:pt idx="1986">
                  <c:v>2092.90568181818</c:v>
                </c:pt>
                <c:pt idx="1987">
                  <c:v>2091.43327272727</c:v>
                </c:pt>
                <c:pt idx="1988">
                  <c:v>2089.95109090909</c:v>
                </c:pt>
                <c:pt idx="1989">
                  <c:v>2088.49277272727</c:v>
                </c:pt>
                <c:pt idx="1990">
                  <c:v>2087.511</c:v>
                </c:pt>
                <c:pt idx="1991">
                  <c:v>2086.32827272727</c:v>
                </c:pt>
                <c:pt idx="1992">
                  <c:v>2084.82631818182</c:v>
                </c:pt>
                <c:pt idx="1993">
                  <c:v>2083.326</c:v>
                </c:pt>
                <c:pt idx="1994">
                  <c:v>2081.82759090909</c:v>
                </c:pt>
                <c:pt idx="1995">
                  <c:v>2080.35604545455</c:v>
                </c:pt>
                <c:pt idx="1996">
                  <c:v>2078.88443478261</c:v>
                </c:pt>
                <c:pt idx="1997">
                  <c:v>2077.3750952381</c:v>
                </c:pt>
                <c:pt idx="1998">
                  <c:v>2075.91563636364</c:v>
                </c:pt>
                <c:pt idx="1999">
                  <c:v>2074.40473913043</c:v>
                </c:pt>
                <c:pt idx="2000">
                  <c:v>2072.91019047619</c:v>
                </c:pt>
                <c:pt idx="2001">
                  <c:v>2071.38595238095</c:v>
                </c:pt>
                <c:pt idx="2002">
                  <c:v>2069.95054545455</c:v>
                </c:pt>
                <c:pt idx="2003">
                  <c:v>2068.44386956522</c:v>
                </c:pt>
                <c:pt idx="2004">
                  <c:v>2066.91673913043</c:v>
                </c:pt>
                <c:pt idx="2005">
                  <c:v>2065.40986363636</c:v>
                </c:pt>
                <c:pt idx="2006">
                  <c:v>2063.93028571429</c:v>
                </c:pt>
                <c:pt idx="2007">
                  <c:v>2062.44172727273</c:v>
                </c:pt>
                <c:pt idx="2008">
                  <c:v>2060.89891304348</c:v>
                </c:pt>
                <c:pt idx="2009">
                  <c:v>2059.37430434783</c:v>
                </c:pt>
                <c:pt idx="2010">
                  <c:v>2057.85856521739</c:v>
                </c:pt>
                <c:pt idx="2011">
                  <c:v>2056.34663636364</c:v>
                </c:pt>
                <c:pt idx="2012">
                  <c:v>2054.85691304348</c:v>
                </c:pt>
                <c:pt idx="2013">
                  <c:v>2053.35195652174</c:v>
                </c:pt>
                <c:pt idx="2014">
                  <c:v>2051.82552173913</c:v>
                </c:pt>
                <c:pt idx="2015">
                  <c:v>2050.30834782609</c:v>
                </c:pt>
                <c:pt idx="2016">
                  <c:v>2048.77747826087</c:v>
                </c:pt>
                <c:pt idx="2017">
                  <c:v>2047.22452173913</c:v>
                </c:pt>
                <c:pt idx="2018">
                  <c:v>2045.7105</c:v>
                </c:pt>
                <c:pt idx="2019">
                  <c:v>2044.18441666667</c:v>
                </c:pt>
                <c:pt idx="2020">
                  <c:v>2042.63817391304</c:v>
                </c:pt>
                <c:pt idx="2021">
                  <c:v>2041.13531818182</c:v>
                </c:pt>
                <c:pt idx="2022">
                  <c:v>2039.60854545455</c:v>
                </c:pt>
                <c:pt idx="2023">
                  <c:v>2038.06995652174</c:v>
                </c:pt>
                <c:pt idx="2024">
                  <c:v>2036.51773913043</c:v>
                </c:pt>
                <c:pt idx="2025">
                  <c:v>2034.98313043478</c:v>
                </c:pt>
                <c:pt idx="2026">
                  <c:v>2033.42995652174</c:v>
                </c:pt>
                <c:pt idx="2027">
                  <c:v>2031.90704545455</c:v>
                </c:pt>
                <c:pt idx="2028">
                  <c:v>2030.368125</c:v>
                </c:pt>
                <c:pt idx="2029">
                  <c:v>2028.82904545455</c:v>
                </c:pt>
                <c:pt idx="2030">
                  <c:v>2027.28517391304</c:v>
                </c:pt>
                <c:pt idx="2031">
                  <c:v>2025.716625</c:v>
                </c:pt>
                <c:pt idx="2032">
                  <c:v>2024.1427826087</c:v>
                </c:pt>
                <c:pt idx="2033">
                  <c:v>2022.59130434783</c:v>
                </c:pt>
                <c:pt idx="2034">
                  <c:v>2021.05491304348</c:v>
                </c:pt>
                <c:pt idx="2035">
                  <c:v>2019.48165217391</c:v>
                </c:pt>
                <c:pt idx="2036">
                  <c:v>2017.88695454545</c:v>
                </c:pt>
                <c:pt idx="2037">
                  <c:v>2016.32504166667</c:v>
                </c:pt>
                <c:pt idx="2038">
                  <c:v>2014.70527272727</c:v>
                </c:pt>
                <c:pt idx="2039">
                  <c:v>2013.15586956522</c:v>
                </c:pt>
                <c:pt idx="2040">
                  <c:v>2011.57604545455</c:v>
                </c:pt>
                <c:pt idx="2041">
                  <c:v>2010.03330434783</c:v>
                </c:pt>
                <c:pt idx="2042">
                  <c:v>2008.47769565217</c:v>
                </c:pt>
                <c:pt idx="2043">
                  <c:v>2006.91734782609</c:v>
                </c:pt>
                <c:pt idx="2044">
                  <c:v>2005.33004347826</c:v>
                </c:pt>
                <c:pt idx="2045">
                  <c:v>2003.75634782609</c:v>
                </c:pt>
                <c:pt idx="2046">
                  <c:v>2002.18647826087</c:v>
                </c:pt>
                <c:pt idx="2047">
                  <c:v>2000.60330434783</c:v>
                </c:pt>
                <c:pt idx="2048">
                  <c:v>1999.00769565217</c:v>
                </c:pt>
                <c:pt idx="2049">
                  <c:v>1997.43968181818</c:v>
                </c:pt>
                <c:pt idx="2050">
                  <c:v>1995.8657826087</c:v>
                </c:pt>
                <c:pt idx="2051">
                  <c:v>1994.31408695652</c:v>
                </c:pt>
                <c:pt idx="2052">
                  <c:v>1992.72152173913</c:v>
                </c:pt>
                <c:pt idx="2053">
                  <c:v>1991.14026086957</c:v>
                </c:pt>
                <c:pt idx="2054">
                  <c:v>1989.5072</c:v>
                </c:pt>
                <c:pt idx="2055">
                  <c:v>1987.92973913043</c:v>
                </c:pt>
                <c:pt idx="2056">
                  <c:v>1986.24182608696</c:v>
                </c:pt>
                <c:pt idx="2057">
                  <c:v>1984.56622727273</c:v>
                </c:pt>
                <c:pt idx="2058">
                  <c:v>1983.09813043478</c:v>
                </c:pt>
                <c:pt idx="2059">
                  <c:v>1981.48043478261</c:v>
                </c:pt>
                <c:pt idx="2060">
                  <c:v>1979.89340909091</c:v>
                </c:pt>
                <c:pt idx="2061">
                  <c:v>1978.29730434783</c:v>
                </c:pt>
                <c:pt idx="2062">
                  <c:v>1976.683125</c:v>
                </c:pt>
                <c:pt idx="2063">
                  <c:v>1975.05491304348</c:v>
                </c:pt>
                <c:pt idx="2064">
                  <c:v>1973.47208695652</c:v>
                </c:pt>
                <c:pt idx="2065">
                  <c:v>1971.87439130435</c:v>
                </c:pt>
                <c:pt idx="2066">
                  <c:v>1970.27817391304</c:v>
                </c:pt>
                <c:pt idx="2067">
                  <c:v>1968.66573913043</c:v>
                </c:pt>
                <c:pt idx="2068">
                  <c:v>1967.03365217391</c:v>
                </c:pt>
                <c:pt idx="2069">
                  <c:v>1965.40147826087</c:v>
                </c:pt>
                <c:pt idx="2070">
                  <c:v>1963.81845454545</c:v>
                </c:pt>
                <c:pt idx="2071">
                  <c:v>1962.22460869565</c:v>
                </c:pt>
                <c:pt idx="2072">
                  <c:v>1960.59569565217</c:v>
                </c:pt>
                <c:pt idx="2073">
                  <c:v>1958.95065217391</c:v>
                </c:pt>
                <c:pt idx="2074">
                  <c:v>1957.31717391304</c:v>
                </c:pt>
                <c:pt idx="2075">
                  <c:v>1955.7112173913</c:v>
                </c:pt>
                <c:pt idx="2076">
                  <c:v>1954.0722173913</c:v>
                </c:pt>
                <c:pt idx="2077">
                  <c:v>1952.42445454545</c:v>
                </c:pt>
                <c:pt idx="2078">
                  <c:v>1950.81672727273</c:v>
                </c:pt>
                <c:pt idx="2079">
                  <c:v>1949.21640909091</c:v>
                </c:pt>
                <c:pt idx="2080">
                  <c:v>1947.59369565217</c:v>
                </c:pt>
                <c:pt idx="2081">
                  <c:v>1945.96791304348</c:v>
                </c:pt>
                <c:pt idx="2082">
                  <c:v>1944.34665217391</c:v>
                </c:pt>
                <c:pt idx="2083">
                  <c:v>1942.70304347826</c:v>
                </c:pt>
                <c:pt idx="2084">
                  <c:v>1941.04126086957</c:v>
                </c:pt>
                <c:pt idx="2085">
                  <c:v>1939.40343478261</c:v>
                </c:pt>
                <c:pt idx="2086">
                  <c:v>1937.75204347826</c:v>
                </c:pt>
                <c:pt idx="2087">
                  <c:v>1936.11840909091</c:v>
                </c:pt>
                <c:pt idx="2088">
                  <c:v>1934.47147826087</c:v>
                </c:pt>
                <c:pt idx="2089">
                  <c:v>1932.83959090909</c:v>
                </c:pt>
                <c:pt idx="2090">
                  <c:v>1931.21313636364</c:v>
                </c:pt>
                <c:pt idx="2091">
                  <c:v>1929.56395652174</c:v>
                </c:pt>
                <c:pt idx="2092">
                  <c:v>1927.86154545455</c:v>
                </c:pt>
                <c:pt idx="2093">
                  <c:v>1926.25357142857</c:v>
                </c:pt>
                <c:pt idx="2094">
                  <c:v>1924.58545454545</c:v>
                </c:pt>
                <c:pt idx="2095">
                  <c:v>1922.90161904762</c:v>
                </c:pt>
                <c:pt idx="2096">
                  <c:v>1921.26563636364</c:v>
                </c:pt>
                <c:pt idx="2097">
                  <c:v>1919.63122727273</c:v>
                </c:pt>
                <c:pt idx="2098">
                  <c:v>1917.919</c:v>
                </c:pt>
                <c:pt idx="2099">
                  <c:v>1916.2375</c:v>
                </c:pt>
                <c:pt idx="2100">
                  <c:v>1914.60342857143</c:v>
                </c:pt>
                <c:pt idx="2101">
                  <c:v>1912.94186363636</c:v>
                </c:pt>
                <c:pt idx="2102">
                  <c:v>1911.24754545455</c:v>
                </c:pt>
                <c:pt idx="2103">
                  <c:v>1909.56604545455</c:v>
                </c:pt>
                <c:pt idx="2104">
                  <c:v>1907.90895454545</c:v>
                </c:pt>
                <c:pt idx="2105">
                  <c:v>1906.27295454545</c:v>
                </c:pt>
                <c:pt idx="2106">
                  <c:v>1904.58447826087</c:v>
                </c:pt>
                <c:pt idx="2107">
                  <c:v>1902.9025</c:v>
                </c:pt>
                <c:pt idx="2108">
                  <c:v>1901.27381818182</c:v>
                </c:pt>
                <c:pt idx="2109">
                  <c:v>1899.57259090909</c:v>
                </c:pt>
                <c:pt idx="2110">
                  <c:v>1897.89222727273</c:v>
                </c:pt>
                <c:pt idx="2111">
                  <c:v>1896.1817826087</c:v>
                </c:pt>
                <c:pt idx="2112">
                  <c:v>1894.46536363636</c:v>
                </c:pt>
                <c:pt idx="2113">
                  <c:v>1892.79818181818</c:v>
                </c:pt>
                <c:pt idx="2114">
                  <c:v>1891.14418181818</c:v>
                </c:pt>
                <c:pt idx="2115">
                  <c:v>1889.14945454545</c:v>
                </c:pt>
                <c:pt idx="2116">
                  <c:v>1887.39269565217</c:v>
                </c:pt>
                <c:pt idx="2117">
                  <c:v>1885.62390909091</c:v>
                </c:pt>
                <c:pt idx="2118">
                  <c:v>1884.212625</c:v>
                </c:pt>
                <c:pt idx="2119">
                  <c:v>1883.8687</c:v>
                </c:pt>
                <c:pt idx="2120">
                  <c:v>1883.87471428571</c:v>
                </c:pt>
                <c:pt idx="2121">
                  <c:v>1883.8825</c:v>
                </c:pt>
                <c:pt idx="2122">
                  <c:v>1883.87655555556</c:v>
                </c:pt>
              </c:numCache>
            </c:numRef>
          </c:yVal>
          <c:smooth val="0"/>
        </c:ser>
        <c:axId val="77793388"/>
        <c:axId val="85673862"/>
      </c:scatterChart>
      <c:valAx>
        <c:axId val="77793388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5673862"/>
        <c:crosses val="autoZero"/>
        <c:crossBetween val="midCat"/>
      </c:valAx>
      <c:valAx>
        <c:axId val="8567386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7793388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Base calibration R1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spPr>
            <a:solidFill>
              <a:srgbClr val="4f81bd"/>
            </a:solidFill>
            <a:ln w="28440">
              <a:noFill/>
            </a:ln>
          </c:spPr>
          <c:marker>
            <c:symbol val="circle"/>
            <c:size val="5"/>
            <c:spPr>
              <a:solidFill>
                <a:srgbClr val="4f81bd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spPr>
              <a:ln cap="rnd" w="19080">
                <a:solidFill>
                  <a:srgbClr val="4f81bd"/>
                </a:solidFill>
                <a:prstDash val="sysDot"/>
                <a:round/>
              </a:ln>
            </c:spPr>
            <c:trendlineType val="linear"/>
            <c:forward val="0"/>
            <c:backward val="0"/>
            <c:dispRSqr val="0"/>
            <c:dispEq val="0"/>
          </c:trendline>
          <c:trendline>
            <c:spPr>
              <a:ln cap="rnd" w="19080">
                <a:solidFill>
                  <a:srgbClr val="4f81bd"/>
                </a:solidFill>
                <a:prstDash val="sysDot"/>
                <a:round/>
              </a:ln>
            </c:spPr>
            <c:trendlineType val="linear"/>
            <c:forward val="0"/>
            <c:backward val="0"/>
            <c:dispRSqr val="0"/>
            <c:dispEq val="1"/>
          </c:trendline>
          <c:xVal>
            <c:numRef>
              <c:f>Online_RAW!$M$2:$M$2124</c:f>
              <c:numCache>
                <c:formatCode>General</c:formatCode>
                <c:ptCount val="2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5.66666666667015</c:v>
                </c:pt>
                <c:pt idx="475">
                  <c:v>56.1999999999998</c:v>
                </c:pt>
                <c:pt idx="476">
                  <c:v>82</c:v>
                </c:pt>
                <c:pt idx="477">
                  <c:v>82</c:v>
                </c:pt>
                <c:pt idx="478">
                  <c:v>82</c:v>
                </c:pt>
                <c:pt idx="479">
                  <c:v>82</c:v>
                </c:pt>
                <c:pt idx="480">
                  <c:v>82</c:v>
                </c:pt>
                <c:pt idx="481">
                  <c:v>82</c:v>
                </c:pt>
                <c:pt idx="482">
                  <c:v>82</c:v>
                </c:pt>
                <c:pt idx="483">
                  <c:v>82</c:v>
                </c:pt>
                <c:pt idx="484">
                  <c:v>82</c:v>
                </c:pt>
                <c:pt idx="485">
                  <c:v>82</c:v>
                </c:pt>
                <c:pt idx="486">
                  <c:v>82</c:v>
                </c:pt>
                <c:pt idx="487">
                  <c:v>82</c:v>
                </c:pt>
                <c:pt idx="488">
                  <c:v>82</c:v>
                </c:pt>
                <c:pt idx="489">
                  <c:v>82</c:v>
                </c:pt>
                <c:pt idx="490">
                  <c:v>82</c:v>
                </c:pt>
                <c:pt idx="491">
                  <c:v>82</c:v>
                </c:pt>
                <c:pt idx="492">
                  <c:v>82</c:v>
                </c:pt>
                <c:pt idx="493">
                  <c:v>82</c:v>
                </c:pt>
                <c:pt idx="494">
                  <c:v>82</c:v>
                </c:pt>
                <c:pt idx="495">
                  <c:v>82</c:v>
                </c:pt>
                <c:pt idx="496">
                  <c:v>82</c:v>
                </c:pt>
                <c:pt idx="497">
                  <c:v>82</c:v>
                </c:pt>
                <c:pt idx="498">
                  <c:v>82</c:v>
                </c:pt>
                <c:pt idx="499">
                  <c:v>82</c:v>
                </c:pt>
                <c:pt idx="500">
                  <c:v>82</c:v>
                </c:pt>
                <c:pt idx="501">
                  <c:v>82</c:v>
                </c:pt>
                <c:pt idx="502">
                  <c:v>82</c:v>
                </c:pt>
                <c:pt idx="503">
                  <c:v>82</c:v>
                </c:pt>
                <c:pt idx="504">
                  <c:v>82</c:v>
                </c:pt>
                <c:pt idx="505">
                  <c:v>113</c:v>
                </c:pt>
                <c:pt idx="506">
                  <c:v>113</c:v>
                </c:pt>
                <c:pt idx="507">
                  <c:v>124</c:v>
                </c:pt>
                <c:pt idx="508">
                  <c:v>124</c:v>
                </c:pt>
                <c:pt idx="509">
                  <c:v>124</c:v>
                </c:pt>
                <c:pt idx="510">
                  <c:v>124</c:v>
                </c:pt>
                <c:pt idx="511">
                  <c:v>143.5</c:v>
                </c:pt>
                <c:pt idx="512">
                  <c:v>143.5</c:v>
                </c:pt>
                <c:pt idx="513">
                  <c:v>166</c:v>
                </c:pt>
                <c:pt idx="514">
                  <c:v>166</c:v>
                </c:pt>
                <c:pt idx="515">
                  <c:v>166</c:v>
                </c:pt>
                <c:pt idx="516">
                  <c:v>166</c:v>
                </c:pt>
                <c:pt idx="517">
                  <c:v>166</c:v>
                </c:pt>
                <c:pt idx="518">
                  <c:v>166</c:v>
                </c:pt>
                <c:pt idx="519">
                  <c:v>166</c:v>
                </c:pt>
                <c:pt idx="520">
                  <c:v>166</c:v>
                </c:pt>
                <c:pt idx="521">
                  <c:v>166</c:v>
                </c:pt>
                <c:pt idx="522">
                  <c:v>205.2</c:v>
                </c:pt>
                <c:pt idx="523">
                  <c:v>205.2</c:v>
                </c:pt>
                <c:pt idx="524">
                  <c:v>247</c:v>
                </c:pt>
                <c:pt idx="525">
                  <c:v>247</c:v>
                </c:pt>
                <c:pt idx="526">
                  <c:v>247</c:v>
                </c:pt>
                <c:pt idx="527">
                  <c:v>267.4</c:v>
                </c:pt>
                <c:pt idx="528">
                  <c:v>311.5</c:v>
                </c:pt>
                <c:pt idx="529">
                  <c:v>329</c:v>
                </c:pt>
                <c:pt idx="530">
                  <c:v>329</c:v>
                </c:pt>
                <c:pt idx="531">
                  <c:v>329</c:v>
                </c:pt>
                <c:pt idx="532">
                  <c:v>329</c:v>
                </c:pt>
                <c:pt idx="533">
                  <c:v>399.125</c:v>
                </c:pt>
                <c:pt idx="534">
                  <c:v>399.125</c:v>
                </c:pt>
                <c:pt idx="535">
                  <c:v>465</c:v>
                </c:pt>
                <c:pt idx="536">
                  <c:v>465</c:v>
                </c:pt>
                <c:pt idx="537">
                  <c:v>465</c:v>
                </c:pt>
                <c:pt idx="538">
                  <c:v>465</c:v>
                </c:pt>
                <c:pt idx="539">
                  <c:v>512.16666666667</c:v>
                </c:pt>
                <c:pt idx="540">
                  <c:v>512.16666666667</c:v>
                </c:pt>
                <c:pt idx="541">
                  <c:v>547</c:v>
                </c:pt>
                <c:pt idx="542">
                  <c:v>547</c:v>
                </c:pt>
                <c:pt idx="543">
                  <c:v>547</c:v>
                </c:pt>
                <c:pt idx="544">
                  <c:v>547</c:v>
                </c:pt>
                <c:pt idx="545">
                  <c:v>547</c:v>
                </c:pt>
                <c:pt idx="546">
                  <c:v>591.14285714286</c:v>
                </c:pt>
                <c:pt idx="547">
                  <c:v>693.57142857143</c:v>
                </c:pt>
                <c:pt idx="548">
                  <c:v>693.57142857143</c:v>
                </c:pt>
                <c:pt idx="549">
                  <c:v>853.375</c:v>
                </c:pt>
                <c:pt idx="550">
                  <c:v>853.375</c:v>
                </c:pt>
                <c:pt idx="551">
                  <c:v>914</c:v>
                </c:pt>
                <c:pt idx="552">
                  <c:v>914</c:v>
                </c:pt>
                <c:pt idx="553">
                  <c:v>951.66666666667</c:v>
                </c:pt>
                <c:pt idx="554">
                  <c:v>1239.21052631579</c:v>
                </c:pt>
                <c:pt idx="555">
                  <c:v>1919.5652173913</c:v>
                </c:pt>
                <c:pt idx="556">
                  <c:v>2692.95454545455</c:v>
                </c:pt>
                <c:pt idx="557">
                  <c:v>3475.04761904762</c:v>
                </c:pt>
                <c:pt idx="558">
                  <c:v>4243.27272727273</c:v>
                </c:pt>
                <c:pt idx="559">
                  <c:v>5014.13043478261</c:v>
                </c:pt>
                <c:pt idx="560">
                  <c:v>5815.27272727273</c:v>
                </c:pt>
                <c:pt idx="561">
                  <c:v>6592.0869565217</c:v>
                </c:pt>
                <c:pt idx="562">
                  <c:v>7363.4545454545</c:v>
                </c:pt>
                <c:pt idx="563">
                  <c:v>8137.5454545455</c:v>
                </c:pt>
                <c:pt idx="564">
                  <c:v>8903.2272727273</c:v>
                </c:pt>
                <c:pt idx="565">
                  <c:v>9698.8260869565</c:v>
                </c:pt>
                <c:pt idx="566">
                  <c:v>10470.7272727273</c:v>
                </c:pt>
                <c:pt idx="567">
                  <c:v>11238.8181818182</c:v>
                </c:pt>
                <c:pt idx="568">
                  <c:v>12015.6956521739</c:v>
                </c:pt>
                <c:pt idx="569">
                  <c:v>12804.4583333333</c:v>
                </c:pt>
                <c:pt idx="570">
                  <c:v>13592.2272727273</c:v>
                </c:pt>
                <c:pt idx="571">
                  <c:v>14371.1666666667</c:v>
                </c:pt>
                <c:pt idx="572">
                  <c:v>15162.5652173913</c:v>
                </c:pt>
                <c:pt idx="573">
                  <c:v>15929.1363636364</c:v>
                </c:pt>
                <c:pt idx="574">
                  <c:v>16676.380952381</c:v>
                </c:pt>
                <c:pt idx="575">
                  <c:v>17488.5238095238</c:v>
                </c:pt>
                <c:pt idx="576">
                  <c:v>18254.9130434783</c:v>
                </c:pt>
                <c:pt idx="577">
                  <c:v>19039.7916666667</c:v>
                </c:pt>
                <c:pt idx="578">
                  <c:v>19828.1739130435</c:v>
                </c:pt>
                <c:pt idx="579">
                  <c:v>20603.6086956522</c:v>
                </c:pt>
                <c:pt idx="580">
                  <c:v>21381</c:v>
                </c:pt>
                <c:pt idx="581">
                  <c:v>22151.3181818182</c:v>
                </c:pt>
                <c:pt idx="582">
                  <c:v>22933.7083333333</c:v>
                </c:pt>
                <c:pt idx="583">
                  <c:v>23710</c:v>
                </c:pt>
                <c:pt idx="584">
                  <c:v>24487.6666666667</c:v>
                </c:pt>
                <c:pt idx="585">
                  <c:v>25275.7391304348</c:v>
                </c:pt>
                <c:pt idx="586">
                  <c:v>26055.2173913043</c:v>
                </c:pt>
                <c:pt idx="587">
                  <c:v>26819.0909090909</c:v>
                </c:pt>
                <c:pt idx="588">
                  <c:v>27599.8333333333</c:v>
                </c:pt>
                <c:pt idx="589">
                  <c:v>28393.5652173913</c:v>
                </c:pt>
                <c:pt idx="590">
                  <c:v>29172.4782608696</c:v>
                </c:pt>
                <c:pt idx="591">
                  <c:v>29946.3043478261</c:v>
                </c:pt>
                <c:pt idx="592">
                  <c:v>30596.6</c:v>
                </c:pt>
                <c:pt idx="593">
                  <c:v>30949.5384615384</c:v>
                </c:pt>
                <c:pt idx="594">
                  <c:v>31436.0454545455</c:v>
                </c:pt>
                <c:pt idx="595">
                  <c:v>32011.5454545455</c:v>
                </c:pt>
                <c:pt idx="596">
                  <c:v>32191</c:v>
                </c:pt>
                <c:pt idx="597">
                  <c:v>32416.6842105263</c:v>
                </c:pt>
                <c:pt idx="598">
                  <c:v>33077.0434782609</c:v>
                </c:pt>
                <c:pt idx="599">
                  <c:v>33560.1111111111</c:v>
                </c:pt>
                <c:pt idx="600">
                  <c:v>33829.3333333333</c:v>
                </c:pt>
                <c:pt idx="601">
                  <c:v>33829.3333333333</c:v>
                </c:pt>
                <c:pt idx="602">
                  <c:v>34030</c:v>
                </c:pt>
                <c:pt idx="603">
                  <c:v>34030</c:v>
                </c:pt>
                <c:pt idx="604">
                  <c:v>34030</c:v>
                </c:pt>
                <c:pt idx="605">
                  <c:v>34030</c:v>
                </c:pt>
                <c:pt idx="606">
                  <c:v>34030</c:v>
                </c:pt>
                <c:pt idx="607">
                  <c:v>34030</c:v>
                </c:pt>
                <c:pt idx="608">
                  <c:v>34030</c:v>
                </c:pt>
                <c:pt idx="609">
                  <c:v>34030</c:v>
                </c:pt>
                <c:pt idx="610">
                  <c:v>34030</c:v>
                </c:pt>
                <c:pt idx="611">
                  <c:v>34030</c:v>
                </c:pt>
                <c:pt idx="612">
                  <c:v>34030</c:v>
                </c:pt>
                <c:pt idx="613">
                  <c:v>34030</c:v>
                </c:pt>
                <c:pt idx="614">
                  <c:v>34030</c:v>
                </c:pt>
                <c:pt idx="615">
                  <c:v>34030</c:v>
                </c:pt>
                <c:pt idx="616">
                  <c:v>34030</c:v>
                </c:pt>
                <c:pt idx="617">
                  <c:v>34030</c:v>
                </c:pt>
                <c:pt idx="618">
                  <c:v>34030</c:v>
                </c:pt>
                <c:pt idx="619">
                  <c:v>34030</c:v>
                </c:pt>
                <c:pt idx="620">
                  <c:v>34030</c:v>
                </c:pt>
                <c:pt idx="621">
                  <c:v>34030</c:v>
                </c:pt>
                <c:pt idx="622">
                  <c:v>34030</c:v>
                </c:pt>
                <c:pt idx="623">
                  <c:v>34030</c:v>
                </c:pt>
                <c:pt idx="624">
                  <c:v>34030</c:v>
                </c:pt>
                <c:pt idx="625">
                  <c:v>34030</c:v>
                </c:pt>
                <c:pt idx="626">
                  <c:v>34030</c:v>
                </c:pt>
                <c:pt idx="627">
                  <c:v>34030</c:v>
                </c:pt>
                <c:pt idx="628">
                  <c:v>34030</c:v>
                </c:pt>
                <c:pt idx="629">
                  <c:v>34059.3333333333</c:v>
                </c:pt>
                <c:pt idx="630">
                  <c:v>34072</c:v>
                </c:pt>
                <c:pt idx="631">
                  <c:v>34072</c:v>
                </c:pt>
                <c:pt idx="632">
                  <c:v>34072</c:v>
                </c:pt>
                <c:pt idx="633">
                  <c:v>34072</c:v>
                </c:pt>
                <c:pt idx="634">
                  <c:v>34072</c:v>
                </c:pt>
                <c:pt idx="635">
                  <c:v>34072</c:v>
                </c:pt>
                <c:pt idx="636">
                  <c:v>34101.3333333333</c:v>
                </c:pt>
                <c:pt idx="637">
                  <c:v>34114</c:v>
                </c:pt>
                <c:pt idx="638">
                  <c:v>34114</c:v>
                </c:pt>
                <c:pt idx="639">
                  <c:v>34114</c:v>
                </c:pt>
                <c:pt idx="640">
                  <c:v>34114</c:v>
                </c:pt>
                <c:pt idx="641">
                  <c:v>34114</c:v>
                </c:pt>
                <c:pt idx="642">
                  <c:v>34133.25</c:v>
                </c:pt>
                <c:pt idx="643">
                  <c:v>34155</c:v>
                </c:pt>
                <c:pt idx="644">
                  <c:v>34155</c:v>
                </c:pt>
                <c:pt idx="645">
                  <c:v>34155</c:v>
                </c:pt>
                <c:pt idx="646">
                  <c:v>34155</c:v>
                </c:pt>
                <c:pt idx="647">
                  <c:v>34155</c:v>
                </c:pt>
                <c:pt idx="648">
                  <c:v>34178.25</c:v>
                </c:pt>
                <c:pt idx="649">
                  <c:v>34197</c:v>
                </c:pt>
                <c:pt idx="650">
                  <c:v>34197</c:v>
                </c:pt>
                <c:pt idx="651">
                  <c:v>34197</c:v>
                </c:pt>
                <c:pt idx="652">
                  <c:v>34197</c:v>
                </c:pt>
                <c:pt idx="653">
                  <c:v>34219.75</c:v>
                </c:pt>
                <c:pt idx="654">
                  <c:v>34219.75</c:v>
                </c:pt>
                <c:pt idx="655">
                  <c:v>34239</c:v>
                </c:pt>
                <c:pt idx="656">
                  <c:v>34239</c:v>
                </c:pt>
                <c:pt idx="657">
                  <c:v>34239</c:v>
                </c:pt>
                <c:pt idx="658">
                  <c:v>34239</c:v>
                </c:pt>
                <c:pt idx="659">
                  <c:v>34258</c:v>
                </c:pt>
                <c:pt idx="660">
                  <c:v>34281</c:v>
                </c:pt>
                <c:pt idx="661">
                  <c:v>34281</c:v>
                </c:pt>
                <c:pt idx="662">
                  <c:v>34281</c:v>
                </c:pt>
                <c:pt idx="663">
                  <c:v>34281</c:v>
                </c:pt>
                <c:pt idx="664">
                  <c:v>34304.3333333333</c:v>
                </c:pt>
                <c:pt idx="665">
                  <c:v>34322</c:v>
                </c:pt>
                <c:pt idx="666">
                  <c:v>34322</c:v>
                </c:pt>
                <c:pt idx="667">
                  <c:v>34322</c:v>
                </c:pt>
                <c:pt idx="668">
                  <c:v>34341.6</c:v>
                </c:pt>
                <c:pt idx="669">
                  <c:v>34341.6</c:v>
                </c:pt>
                <c:pt idx="670">
                  <c:v>34364</c:v>
                </c:pt>
                <c:pt idx="671">
                  <c:v>34364</c:v>
                </c:pt>
                <c:pt idx="672">
                  <c:v>34384.5</c:v>
                </c:pt>
                <c:pt idx="673">
                  <c:v>34406</c:v>
                </c:pt>
                <c:pt idx="674">
                  <c:v>34406</c:v>
                </c:pt>
                <c:pt idx="675">
                  <c:v>34406</c:v>
                </c:pt>
                <c:pt idx="676">
                  <c:v>34435.3333333333</c:v>
                </c:pt>
                <c:pt idx="677">
                  <c:v>34447</c:v>
                </c:pt>
                <c:pt idx="678">
                  <c:v>34447</c:v>
                </c:pt>
                <c:pt idx="679">
                  <c:v>34447</c:v>
                </c:pt>
                <c:pt idx="680">
                  <c:v>34467</c:v>
                </c:pt>
                <c:pt idx="681">
                  <c:v>34467</c:v>
                </c:pt>
                <c:pt idx="682">
                  <c:v>34489</c:v>
                </c:pt>
                <c:pt idx="683">
                  <c:v>34489</c:v>
                </c:pt>
                <c:pt idx="684">
                  <c:v>34513</c:v>
                </c:pt>
                <c:pt idx="685">
                  <c:v>34513</c:v>
                </c:pt>
                <c:pt idx="686">
                  <c:v>34531</c:v>
                </c:pt>
                <c:pt idx="687">
                  <c:v>34531</c:v>
                </c:pt>
                <c:pt idx="688">
                  <c:v>34550.75</c:v>
                </c:pt>
                <c:pt idx="689">
                  <c:v>34550.75</c:v>
                </c:pt>
                <c:pt idx="690">
                  <c:v>34572</c:v>
                </c:pt>
                <c:pt idx="691">
                  <c:v>34572</c:v>
                </c:pt>
                <c:pt idx="692">
                  <c:v>34598.25</c:v>
                </c:pt>
                <c:pt idx="693">
                  <c:v>34614</c:v>
                </c:pt>
                <c:pt idx="694">
                  <c:v>34614</c:v>
                </c:pt>
                <c:pt idx="695">
                  <c:v>34643</c:v>
                </c:pt>
                <c:pt idx="696">
                  <c:v>34643</c:v>
                </c:pt>
                <c:pt idx="697">
                  <c:v>34656</c:v>
                </c:pt>
                <c:pt idx="698">
                  <c:v>34663</c:v>
                </c:pt>
                <c:pt idx="699">
                  <c:v>34686</c:v>
                </c:pt>
                <c:pt idx="700">
                  <c:v>34697</c:v>
                </c:pt>
                <c:pt idx="701">
                  <c:v>34697</c:v>
                </c:pt>
                <c:pt idx="702">
                  <c:v>34718</c:v>
                </c:pt>
                <c:pt idx="703">
                  <c:v>34718</c:v>
                </c:pt>
                <c:pt idx="704">
                  <c:v>34739</c:v>
                </c:pt>
                <c:pt idx="705">
                  <c:v>34739</c:v>
                </c:pt>
                <c:pt idx="706">
                  <c:v>34770.3333333333</c:v>
                </c:pt>
                <c:pt idx="707">
                  <c:v>34781</c:v>
                </c:pt>
                <c:pt idx="708">
                  <c:v>34781</c:v>
                </c:pt>
                <c:pt idx="709">
                  <c:v>34803</c:v>
                </c:pt>
                <c:pt idx="710">
                  <c:v>34822</c:v>
                </c:pt>
                <c:pt idx="711">
                  <c:v>34822</c:v>
                </c:pt>
                <c:pt idx="712">
                  <c:v>34869.8</c:v>
                </c:pt>
                <c:pt idx="713">
                  <c:v>34905</c:v>
                </c:pt>
                <c:pt idx="714">
                  <c:v>34905</c:v>
                </c:pt>
                <c:pt idx="715">
                  <c:v>34905</c:v>
                </c:pt>
                <c:pt idx="716">
                  <c:v>34905</c:v>
                </c:pt>
                <c:pt idx="717">
                  <c:v>34925.75</c:v>
                </c:pt>
                <c:pt idx="718">
                  <c:v>34951</c:v>
                </c:pt>
                <c:pt idx="719">
                  <c:v>35026.7142857143</c:v>
                </c:pt>
                <c:pt idx="720">
                  <c:v>35026.7142857143</c:v>
                </c:pt>
                <c:pt idx="721">
                  <c:v>35082</c:v>
                </c:pt>
                <c:pt idx="722">
                  <c:v>35131.6666666667</c:v>
                </c:pt>
                <c:pt idx="723">
                  <c:v>35131.6666666667</c:v>
                </c:pt>
                <c:pt idx="724">
                  <c:v>35166</c:v>
                </c:pt>
                <c:pt idx="725">
                  <c:v>35192.5</c:v>
                </c:pt>
                <c:pt idx="726">
                  <c:v>35192.5</c:v>
                </c:pt>
                <c:pt idx="727">
                  <c:v>35207</c:v>
                </c:pt>
                <c:pt idx="728">
                  <c:v>35228</c:v>
                </c:pt>
                <c:pt idx="729">
                  <c:v>35249</c:v>
                </c:pt>
                <c:pt idx="730">
                  <c:v>35249</c:v>
                </c:pt>
                <c:pt idx="731">
                  <c:v>35271.75</c:v>
                </c:pt>
                <c:pt idx="732">
                  <c:v>35291</c:v>
                </c:pt>
                <c:pt idx="733">
                  <c:v>35314.75</c:v>
                </c:pt>
                <c:pt idx="734">
                  <c:v>35314.75</c:v>
                </c:pt>
                <c:pt idx="735">
                  <c:v>35333</c:v>
                </c:pt>
                <c:pt idx="736">
                  <c:v>35352.3333333333</c:v>
                </c:pt>
                <c:pt idx="737">
                  <c:v>35374</c:v>
                </c:pt>
                <c:pt idx="738">
                  <c:v>35389</c:v>
                </c:pt>
                <c:pt idx="739">
                  <c:v>35410</c:v>
                </c:pt>
                <c:pt idx="740">
                  <c:v>35416</c:v>
                </c:pt>
                <c:pt idx="741">
                  <c:v>35445.6666666667</c:v>
                </c:pt>
                <c:pt idx="742">
                  <c:v>35458</c:v>
                </c:pt>
                <c:pt idx="743">
                  <c:v>35458</c:v>
                </c:pt>
                <c:pt idx="744">
                  <c:v>35509.2857142857</c:v>
                </c:pt>
                <c:pt idx="745">
                  <c:v>35509.2857142857</c:v>
                </c:pt>
                <c:pt idx="746">
                  <c:v>35547</c:v>
                </c:pt>
                <c:pt idx="747">
                  <c:v>35577.5</c:v>
                </c:pt>
                <c:pt idx="748">
                  <c:v>35600.8</c:v>
                </c:pt>
                <c:pt idx="749">
                  <c:v>35600.8</c:v>
                </c:pt>
                <c:pt idx="750">
                  <c:v>35631.3333333333</c:v>
                </c:pt>
                <c:pt idx="751">
                  <c:v>35653.5</c:v>
                </c:pt>
                <c:pt idx="752">
                  <c:v>35667</c:v>
                </c:pt>
                <c:pt idx="753">
                  <c:v>35695.3333333333</c:v>
                </c:pt>
                <c:pt idx="754">
                  <c:v>35708</c:v>
                </c:pt>
                <c:pt idx="755">
                  <c:v>35731.5</c:v>
                </c:pt>
                <c:pt idx="756">
                  <c:v>35731.5</c:v>
                </c:pt>
                <c:pt idx="757">
                  <c:v>35765</c:v>
                </c:pt>
                <c:pt idx="758">
                  <c:v>35765</c:v>
                </c:pt>
                <c:pt idx="759">
                  <c:v>35799.6666666667</c:v>
                </c:pt>
                <c:pt idx="760">
                  <c:v>35834</c:v>
                </c:pt>
                <c:pt idx="761">
                  <c:v>35841</c:v>
                </c:pt>
                <c:pt idx="762">
                  <c:v>35864.5</c:v>
                </c:pt>
                <c:pt idx="763">
                  <c:v>35883</c:v>
                </c:pt>
                <c:pt idx="764">
                  <c:v>35905.5</c:v>
                </c:pt>
                <c:pt idx="765">
                  <c:v>35939.75</c:v>
                </c:pt>
                <c:pt idx="766">
                  <c:v>35959</c:v>
                </c:pt>
                <c:pt idx="767">
                  <c:v>35982.5</c:v>
                </c:pt>
                <c:pt idx="768">
                  <c:v>36000</c:v>
                </c:pt>
                <c:pt idx="769">
                  <c:v>36030.6666666667</c:v>
                </c:pt>
                <c:pt idx="770">
                  <c:v>36030.6666666667</c:v>
                </c:pt>
                <c:pt idx="771">
                  <c:v>36059</c:v>
                </c:pt>
                <c:pt idx="772">
                  <c:v>36084</c:v>
                </c:pt>
                <c:pt idx="773">
                  <c:v>36107.75</c:v>
                </c:pt>
                <c:pt idx="774">
                  <c:v>36126</c:v>
                </c:pt>
                <c:pt idx="775">
                  <c:v>36149.3333333333</c:v>
                </c:pt>
                <c:pt idx="776">
                  <c:v>36167</c:v>
                </c:pt>
                <c:pt idx="777">
                  <c:v>36192.3333333333</c:v>
                </c:pt>
                <c:pt idx="778">
                  <c:v>36217.3333333333</c:v>
                </c:pt>
                <c:pt idx="779">
                  <c:v>36251</c:v>
                </c:pt>
                <c:pt idx="780">
                  <c:v>36258.5</c:v>
                </c:pt>
                <c:pt idx="781">
                  <c:v>36281</c:v>
                </c:pt>
                <c:pt idx="782">
                  <c:v>36311</c:v>
                </c:pt>
                <c:pt idx="783">
                  <c:v>36311</c:v>
                </c:pt>
                <c:pt idx="784">
                  <c:v>36354.5</c:v>
                </c:pt>
                <c:pt idx="785">
                  <c:v>36433</c:v>
                </c:pt>
                <c:pt idx="786">
                  <c:v>36472</c:v>
                </c:pt>
                <c:pt idx="787">
                  <c:v>36472</c:v>
                </c:pt>
                <c:pt idx="788">
                  <c:v>36490.4</c:v>
                </c:pt>
                <c:pt idx="789">
                  <c:v>36539.3333333333</c:v>
                </c:pt>
                <c:pt idx="790">
                  <c:v>36539.3333333333</c:v>
                </c:pt>
                <c:pt idx="791">
                  <c:v>36574.5</c:v>
                </c:pt>
                <c:pt idx="792">
                  <c:v>36574.5</c:v>
                </c:pt>
                <c:pt idx="793">
                  <c:v>36615.8</c:v>
                </c:pt>
                <c:pt idx="794">
                  <c:v>36646.5</c:v>
                </c:pt>
                <c:pt idx="795">
                  <c:v>36671.5</c:v>
                </c:pt>
                <c:pt idx="796">
                  <c:v>36705</c:v>
                </c:pt>
                <c:pt idx="797">
                  <c:v>36723</c:v>
                </c:pt>
                <c:pt idx="798">
                  <c:v>36743.6666666667</c:v>
                </c:pt>
                <c:pt idx="799">
                  <c:v>36787.3333333333</c:v>
                </c:pt>
                <c:pt idx="800">
                  <c:v>36787.3333333333</c:v>
                </c:pt>
                <c:pt idx="801">
                  <c:v>36825</c:v>
                </c:pt>
                <c:pt idx="802">
                  <c:v>36856</c:v>
                </c:pt>
                <c:pt idx="803">
                  <c:v>36885.5</c:v>
                </c:pt>
                <c:pt idx="804">
                  <c:v>36911.5</c:v>
                </c:pt>
                <c:pt idx="805">
                  <c:v>36941.5</c:v>
                </c:pt>
                <c:pt idx="806">
                  <c:v>36972</c:v>
                </c:pt>
                <c:pt idx="807">
                  <c:v>36973.5</c:v>
                </c:pt>
                <c:pt idx="808">
                  <c:v>37002</c:v>
                </c:pt>
                <c:pt idx="809">
                  <c:v>37042.8</c:v>
                </c:pt>
                <c:pt idx="810">
                  <c:v>37098</c:v>
                </c:pt>
                <c:pt idx="811">
                  <c:v>37098</c:v>
                </c:pt>
                <c:pt idx="812">
                  <c:v>37141.1428571429</c:v>
                </c:pt>
                <c:pt idx="813">
                  <c:v>37141.1428571429</c:v>
                </c:pt>
                <c:pt idx="814">
                  <c:v>37180</c:v>
                </c:pt>
                <c:pt idx="815">
                  <c:v>37208.3333333333</c:v>
                </c:pt>
                <c:pt idx="816">
                  <c:v>37267</c:v>
                </c:pt>
                <c:pt idx="817">
                  <c:v>37267</c:v>
                </c:pt>
                <c:pt idx="818">
                  <c:v>37303</c:v>
                </c:pt>
                <c:pt idx="819">
                  <c:v>37341</c:v>
                </c:pt>
                <c:pt idx="820">
                  <c:v>37341</c:v>
                </c:pt>
                <c:pt idx="821">
                  <c:v>37422</c:v>
                </c:pt>
                <c:pt idx="822">
                  <c:v>37422</c:v>
                </c:pt>
                <c:pt idx="823">
                  <c:v>37468</c:v>
                </c:pt>
                <c:pt idx="824">
                  <c:v>37511.2</c:v>
                </c:pt>
                <c:pt idx="825">
                  <c:v>37550</c:v>
                </c:pt>
                <c:pt idx="826">
                  <c:v>37550</c:v>
                </c:pt>
                <c:pt idx="827">
                  <c:v>37577.6666666667</c:v>
                </c:pt>
                <c:pt idx="828">
                  <c:v>37616.3333333333</c:v>
                </c:pt>
                <c:pt idx="829">
                  <c:v>37676.4</c:v>
                </c:pt>
                <c:pt idx="830">
                  <c:v>37676.4</c:v>
                </c:pt>
                <c:pt idx="831">
                  <c:v>37716</c:v>
                </c:pt>
                <c:pt idx="832">
                  <c:v>37764.2</c:v>
                </c:pt>
                <c:pt idx="833">
                  <c:v>37764.2</c:v>
                </c:pt>
                <c:pt idx="834">
                  <c:v>37813.6666666667</c:v>
                </c:pt>
                <c:pt idx="835">
                  <c:v>37862</c:v>
                </c:pt>
                <c:pt idx="836">
                  <c:v>37881</c:v>
                </c:pt>
                <c:pt idx="837">
                  <c:v>37917.1666666667</c:v>
                </c:pt>
                <c:pt idx="838">
                  <c:v>37917.1666666667</c:v>
                </c:pt>
                <c:pt idx="839">
                  <c:v>37963</c:v>
                </c:pt>
                <c:pt idx="840">
                  <c:v>38008.6666666667</c:v>
                </c:pt>
                <c:pt idx="841">
                  <c:v>38046</c:v>
                </c:pt>
                <c:pt idx="842">
                  <c:v>38086.4</c:v>
                </c:pt>
                <c:pt idx="843">
                  <c:v>38128</c:v>
                </c:pt>
                <c:pt idx="844">
                  <c:v>38128</c:v>
                </c:pt>
                <c:pt idx="845">
                  <c:v>38154.6666666667</c:v>
                </c:pt>
                <c:pt idx="846">
                  <c:v>38216.8333333333</c:v>
                </c:pt>
                <c:pt idx="847">
                  <c:v>38216.8333333333</c:v>
                </c:pt>
                <c:pt idx="848">
                  <c:v>38252</c:v>
                </c:pt>
                <c:pt idx="849">
                  <c:v>38299</c:v>
                </c:pt>
                <c:pt idx="850">
                  <c:v>38334</c:v>
                </c:pt>
                <c:pt idx="851">
                  <c:v>38378.5714285714</c:v>
                </c:pt>
                <c:pt idx="852">
                  <c:v>38378.5714285714</c:v>
                </c:pt>
                <c:pt idx="853">
                  <c:v>38430.5</c:v>
                </c:pt>
                <c:pt idx="854">
                  <c:v>38473.3333333333</c:v>
                </c:pt>
                <c:pt idx="855">
                  <c:v>38499</c:v>
                </c:pt>
                <c:pt idx="856">
                  <c:v>38544</c:v>
                </c:pt>
                <c:pt idx="857">
                  <c:v>38582</c:v>
                </c:pt>
                <c:pt idx="858">
                  <c:v>38630.4</c:v>
                </c:pt>
                <c:pt idx="859">
                  <c:v>38630.4</c:v>
                </c:pt>
                <c:pt idx="860">
                  <c:v>38687.8333333333</c:v>
                </c:pt>
                <c:pt idx="861">
                  <c:v>38747</c:v>
                </c:pt>
                <c:pt idx="862">
                  <c:v>38759.3333333333</c:v>
                </c:pt>
                <c:pt idx="863">
                  <c:v>38808.25</c:v>
                </c:pt>
                <c:pt idx="864">
                  <c:v>38830</c:v>
                </c:pt>
                <c:pt idx="865">
                  <c:v>38874.8</c:v>
                </c:pt>
                <c:pt idx="866">
                  <c:v>38913</c:v>
                </c:pt>
                <c:pt idx="867">
                  <c:v>38950.8333333333</c:v>
                </c:pt>
                <c:pt idx="868">
                  <c:v>38950.8333333333</c:v>
                </c:pt>
                <c:pt idx="869">
                  <c:v>39029.3333333333</c:v>
                </c:pt>
                <c:pt idx="870">
                  <c:v>39029.3333333333</c:v>
                </c:pt>
                <c:pt idx="871">
                  <c:v>39095.25</c:v>
                </c:pt>
                <c:pt idx="872">
                  <c:v>39165.1666666667</c:v>
                </c:pt>
                <c:pt idx="873">
                  <c:v>39165.1666666667</c:v>
                </c:pt>
                <c:pt idx="874">
                  <c:v>39227.5</c:v>
                </c:pt>
                <c:pt idx="875">
                  <c:v>39287</c:v>
                </c:pt>
                <c:pt idx="876">
                  <c:v>39311</c:v>
                </c:pt>
                <c:pt idx="877">
                  <c:v>39369</c:v>
                </c:pt>
                <c:pt idx="878">
                  <c:v>39394.8</c:v>
                </c:pt>
                <c:pt idx="879">
                  <c:v>39449.5</c:v>
                </c:pt>
                <c:pt idx="880">
                  <c:v>39467.4</c:v>
                </c:pt>
                <c:pt idx="881">
                  <c:v>39531</c:v>
                </c:pt>
                <c:pt idx="882">
                  <c:v>39559.6</c:v>
                </c:pt>
                <c:pt idx="883">
                  <c:v>39640.4</c:v>
                </c:pt>
                <c:pt idx="884">
                  <c:v>39671</c:v>
                </c:pt>
                <c:pt idx="885">
                  <c:v>39711.8333333333</c:v>
                </c:pt>
                <c:pt idx="886">
                  <c:v>39780</c:v>
                </c:pt>
                <c:pt idx="887">
                  <c:v>39827.2</c:v>
                </c:pt>
                <c:pt idx="888">
                  <c:v>39879</c:v>
                </c:pt>
                <c:pt idx="889">
                  <c:v>39921.2857142857</c:v>
                </c:pt>
                <c:pt idx="890">
                  <c:v>39921.2857142857</c:v>
                </c:pt>
                <c:pt idx="891">
                  <c:v>39994.8333333333</c:v>
                </c:pt>
                <c:pt idx="892">
                  <c:v>39994.8333333333</c:v>
                </c:pt>
                <c:pt idx="893">
                  <c:v>40075.4285714286</c:v>
                </c:pt>
                <c:pt idx="894">
                  <c:v>40127</c:v>
                </c:pt>
                <c:pt idx="895">
                  <c:v>40127</c:v>
                </c:pt>
                <c:pt idx="896">
                  <c:v>40127</c:v>
                </c:pt>
                <c:pt idx="897">
                  <c:v>40127</c:v>
                </c:pt>
                <c:pt idx="898">
                  <c:v>40127</c:v>
                </c:pt>
                <c:pt idx="899">
                  <c:v>40127</c:v>
                </c:pt>
                <c:pt idx="900">
                  <c:v>40127</c:v>
                </c:pt>
                <c:pt idx="901">
                  <c:v>40127</c:v>
                </c:pt>
                <c:pt idx="902">
                  <c:v>40127</c:v>
                </c:pt>
                <c:pt idx="903">
                  <c:v>40127</c:v>
                </c:pt>
                <c:pt idx="904">
                  <c:v>40127</c:v>
                </c:pt>
                <c:pt idx="905">
                  <c:v>40127</c:v>
                </c:pt>
                <c:pt idx="906">
                  <c:v>40127</c:v>
                </c:pt>
                <c:pt idx="907">
                  <c:v>40127</c:v>
                </c:pt>
                <c:pt idx="908">
                  <c:v>40127</c:v>
                </c:pt>
                <c:pt idx="909">
                  <c:v>40127</c:v>
                </c:pt>
                <c:pt idx="910">
                  <c:v>40127</c:v>
                </c:pt>
                <c:pt idx="911">
                  <c:v>40127</c:v>
                </c:pt>
                <c:pt idx="912">
                  <c:v>40127</c:v>
                </c:pt>
                <c:pt idx="913">
                  <c:v>40154.3333333333</c:v>
                </c:pt>
                <c:pt idx="914">
                  <c:v>40169</c:v>
                </c:pt>
                <c:pt idx="915">
                  <c:v>40169</c:v>
                </c:pt>
                <c:pt idx="916">
                  <c:v>40169</c:v>
                </c:pt>
                <c:pt idx="917">
                  <c:v>40194.6666666667</c:v>
                </c:pt>
                <c:pt idx="918">
                  <c:v>40211</c:v>
                </c:pt>
                <c:pt idx="919">
                  <c:v>40211</c:v>
                </c:pt>
                <c:pt idx="920">
                  <c:v>40228.6</c:v>
                </c:pt>
                <c:pt idx="921">
                  <c:v>40228.6</c:v>
                </c:pt>
                <c:pt idx="922">
                  <c:v>40253</c:v>
                </c:pt>
                <c:pt idx="923">
                  <c:v>40253</c:v>
                </c:pt>
                <c:pt idx="924">
                  <c:v>40273.75</c:v>
                </c:pt>
                <c:pt idx="925">
                  <c:v>40294</c:v>
                </c:pt>
                <c:pt idx="926">
                  <c:v>40294</c:v>
                </c:pt>
                <c:pt idx="927">
                  <c:v>40294</c:v>
                </c:pt>
                <c:pt idx="928">
                  <c:v>40317.5</c:v>
                </c:pt>
                <c:pt idx="929">
                  <c:v>40336</c:v>
                </c:pt>
                <c:pt idx="930">
                  <c:v>40336</c:v>
                </c:pt>
                <c:pt idx="931">
                  <c:v>40336</c:v>
                </c:pt>
                <c:pt idx="932">
                  <c:v>40362.25</c:v>
                </c:pt>
                <c:pt idx="933">
                  <c:v>40378</c:v>
                </c:pt>
                <c:pt idx="934">
                  <c:v>40378</c:v>
                </c:pt>
                <c:pt idx="935">
                  <c:v>40405.8</c:v>
                </c:pt>
                <c:pt idx="936">
                  <c:v>40460</c:v>
                </c:pt>
                <c:pt idx="937">
                  <c:v>40460</c:v>
                </c:pt>
                <c:pt idx="938">
                  <c:v>40460</c:v>
                </c:pt>
                <c:pt idx="939">
                  <c:v>40460</c:v>
                </c:pt>
                <c:pt idx="940">
                  <c:v>40460</c:v>
                </c:pt>
                <c:pt idx="941">
                  <c:v>40476.5</c:v>
                </c:pt>
                <c:pt idx="942">
                  <c:v>40476.5</c:v>
                </c:pt>
                <c:pt idx="943">
                  <c:v>40502</c:v>
                </c:pt>
                <c:pt idx="944">
                  <c:v>40502</c:v>
                </c:pt>
                <c:pt idx="945">
                  <c:v>40530</c:v>
                </c:pt>
                <c:pt idx="946">
                  <c:v>40544</c:v>
                </c:pt>
                <c:pt idx="947">
                  <c:v>40544</c:v>
                </c:pt>
                <c:pt idx="948">
                  <c:v>40563</c:v>
                </c:pt>
                <c:pt idx="949">
                  <c:v>40563</c:v>
                </c:pt>
                <c:pt idx="950">
                  <c:v>40585</c:v>
                </c:pt>
                <c:pt idx="951">
                  <c:v>40585</c:v>
                </c:pt>
                <c:pt idx="952">
                  <c:v>40606.3333333333</c:v>
                </c:pt>
                <c:pt idx="953">
                  <c:v>40627</c:v>
                </c:pt>
                <c:pt idx="954">
                  <c:v>40627</c:v>
                </c:pt>
                <c:pt idx="955">
                  <c:v>40645.6</c:v>
                </c:pt>
                <c:pt idx="956">
                  <c:v>40645.6</c:v>
                </c:pt>
                <c:pt idx="957">
                  <c:v>40669</c:v>
                </c:pt>
                <c:pt idx="958">
                  <c:v>40669</c:v>
                </c:pt>
                <c:pt idx="959">
                  <c:v>40689</c:v>
                </c:pt>
                <c:pt idx="960">
                  <c:v>40711</c:v>
                </c:pt>
                <c:pt idx="961">
                  <c:v>40711</c:v>
                </c:pt>
                <c:pt idx="962">
                  <c:v>40730</c:v>
                </c:pt>
                <c:pt idx="963">
                  <c:v>40752</c:v>
                </c:pt>
                <c:pt idx="964">
                  <c:v>40752</c:v>
                </c:pt>
                <c:pt idx="965">
                  <c:v>40770.25</c:v>
                </c:pt>
                <c:pt idx="966">
                  <c:v>40770.25</c:v>
                </c:pt>
                <c:pt idx="967">
                  <c:v>40794</c:v>
                </c:pt>
                <c:pt idx="968">
                  <c:v>40794</c:v>
                </c:pt>
                <c:pt idx="969">
                  <c:v>40820.25</c:v>
                </c:pt>
                <c:pt idx="970">
                  <c:v>40836</c:v>
                </c:pt>
                <c:pt idx="971">
                  <c:v>40836</c:v>
                </c:pt>
                <c:pt idx="972">
                  <c:v>40861</c:v>
                </c:pt>
                <c:pt idx="973">
                  <c:v>40878</c:v>
                </c:pt>
                <c:pt idx="974">
                  <c:v>40878</c:v>
                </c:pt>
                <c:pt idx="975">
                  <c:v>40894</c:v>
                </c:pt>
                <c:pt idx="976">
                  <c:v>40919</c:v>
                </c:pt>
                <c:pt idx="977">
                  <c:v>40919</c:v>
                </c:pt>
                <c:pt idx="978">
                  <c:v>40941</c:v>
                </c:pt>
                <c:pt idx="979">
                  <c:v>40941</c:v>
                </c:pt>
                <c:pt idx="980">
                  <c:v>40961</c:v>
                </c:pt>
                <c:pt idx="981">
                  <c:v>40979.2</c:v>
                </c:pt>
                <c:pt idx="982">
                  <c:v>40979.2</c:v>
                </c:pt>
                <c:pt idx="983">
                  <c:v>41003</c:v>
                </c:pt>
                <c:pt idx="984">
                  <c:v>41003</c:v>
                </c:pt>
                <c:pt idx="985">
                  <c:v>41030.6666666667</c:v>
                </c:pt>
                <c:pt idx="986">
                  <c:v>41044</c:v>
                </c:pt>
                <c:pt idx="987">
                  <c:v>41044</c:v>
                </c:pt>
                <c:pt idx="988">
                  <c:v>41066.6666666667</c:v>
                </c:pt>
                <c:pt idx="989">
                  <c:v>41086</c:v>
                </c:pt>
                <c:pt idx="990">
                  <c:v>41086</c:v>
                </c:pt>
                <c:pt idx="991">
                  <c:v>41104.75</c:v>
                </c:pt>
                <c:pt idx="992">
                  <c:v>41128</c:v>
                </c:pt>
                <c:pt idx="993">
                  <c:v>41128</c:v>
                </c:pt>
                <c:pt idx="994">
                  <c:v>41147</c:v>
                </c:pt>
                <c:pt idx="995">
                  <c:v>41147</c:v>
                </c:pt>
                <c:pt idx="996">
                  <c:v>41169</c:v>
                </c:pt>
                <c:pt idx="997">
                  <c:v>41187.75</c:v>
                </c:pt>
                <c:pt idx="998">
                  <c:v>41187.75</c:v>
                </c:pt>
                <c:pt idx="999">
                  <c:v>41211</c:v>
                </c:pt>
                <c:pt idx="1000">
                  <c:v>41220</c:v>
                </c:pt>
                <c:pt idx="1001">
                  <c:v>41240.5</c:v>
                </c:pt>
                <c:pt idx="1002">
                  <c:v>41253</c:v>
                </c:pt>
                <c:pt idx="1003">
                  <c:v>41253</c:v>
                </c:pt>
                <c:pt idx="1004">
                  <c:v>41277.5</c:v>
                </c:pt>
                <c:pt idx="1005">
                  <c:v>41295</c:v>
                </c:pt>
                <c:pt idx="1006">
                  <c:v>41295</c:v>
                </c:pt>
                <c:pt idx="1007">
                  <c:v>41318.6666666667</c:v>
                </c:pt>
                <c:pt idx="1008">
                  <c:v>41360</c:v>
                </c:pt>
                <c:pt idx="1009">
                  <c:v>41378</c:v>
                </c:pt>
                <c:pt idx="1010">
                  <c:v>41389</c:v>
                </c:pt>
                <c:pt idx="1011">
                  <c:v>41419.5</c:v>
                </c:pt>
                <c:pt idx="1012">
                  <c:v>41420</c:v>
                </c:pt>
                <c:pt idx="1013">
                  <c:v>41420</c:v>
                </c:pt>
                <c:pt idx="1014">
                  <c:v>41447.6666666667</c:v>
                </c:pt>
                <c:pt idx="1015">
                  <c:v>41462</c:v>
                </c:pt>
                <c:pt idx="1016">
                  <c:v>41473</c:v>
                </c:pt>
                <c:pt idx="1017">
                  <c:v>41504</c:v>
                </c:pt>
                <c:pt idx="1018">
                  <c:v>41504</c:v>
                </c:pt>
                <c:pt idx="1019">
                  <c:v>41549.8</c:v>
                </c:pt>
                <c:pt idx="1020">
                  <c:v>41549.8</c:v>
                </c:pt>
                <c:pt idx="1021">
                  <c:v>41586</c:v>
                </c:pt>
                <c:pt idx="1022">
                  <c:v>41586</c:v>
                </c:pt>
                <c:pt idx="1023">
                  <c:v>41593.5</c:v>
                </c:pt>
                <c:pt idx="1024">
                  <c:v>41620.5</c:v>
                </c:pt>
                <c:pt idx="1025">
                  <c:v>41628</c:v>
                </c:pt>
                <c:pt idx="1026">
                  <c:v>41653</c:v>
                </c:pt>
                <c:pt idx="1027">
                  <c:v>41653</c:v>
                </c:pt>
                <c:pt idx="1028">
                  <c:v>41669</c:v>
                </c:pt>
                <c:pt idx="1029">
                  <c:v>41700</c:v>
                </c:pt>
                <c:pt idx="1030">
                  <c:v>41700</c:v>
                </c:pt>
                <c:pt idx="1031">
                  <c:v>41711</c:v>
                </c:pt>
                <c:pt idx="1032">
                  <c:v>41726.75</c:v>
                </c:pt>
                <c:pt idx="1033">
                  <c:v>41753</c:v>
                </c:pt>
                <c:pt idx="1034">
                  <c:v>41753</c:v>
                </c:pt>
                <c:pt idx="1035">
                  <c:v>41772</c:v>
                </c:pt>
                <c:pt idx="1036">
                  <c:v>41794</c:v>
                </c:pt>
                <c:pt idx="1037">
                  <c:v>41794</c:v>
                </c:pt>
                <c:pt idx="1038">
                  <c:v>41813.4</c:v>
                </c:pt>
                <c:pt idx="1039">
                  <c:v>41836</c:v>
                </c:pt>
                <c:pt idx="1040">
                  <c:v>41856</c:v>
                </c:pt>
                <c:pt idx="1041">
                  <c:v>41856</c:v>
                </c:pt>
                <c:pt idx="1042">
                  <c:v>41878</c:v>
                </c:pt>
                <c:pt idx="1043">
                  <c:v>41893.8</c:v>
                </c:pt>
                <c:pt idx="1044">
                  <c:v>41893.8</c:v>
                </c:pt>
                <c:pt idx="1045">
                  <c:v>41927</c:v>
                </c:pt>
                <c:pt idx="1046">
                  <c:v>41955.5</c:v>
                </c:pt>
                <c:pt idx="1047">
                  <c:v>41961</c:v>
                </c:pt>
                <c:pt idx="1048">
                  <c:v>41979</c:v>
                </c:pt>
                <c:pt idx="1049">
                  <c:v>42025.5</c:v>
                </c:pt>
                <c:pt idx="1050">
                  <c:v>42044</c:v>
                </c:pt>
                <c:pt idx="1051">
                  <c:v>42044</c:v>
                </c:pt>
                <c:pt idx="1052">
                  <c:v>42044</c:v>
                </c:pt>
                <c:pt idx="1053">
                  <c:v>42044</c:v>
                </c:pt>
                <c:pt idx="1054">
                  <c:v>42115.875</c:v>
                </c:pt>
                <c:pt idx="1055">
                  <c:v>42115.875</c:v>
                </c:pt>
                <c:pt idx="1056">
                  <c:v>42179</c:v>
                </c:pt>
                <c:pt idx="1057">
                  <c:v>42179</c:v>
                </c:pt>
                <c:pt idx="1058">
                  <c:v>42179</c:v>
                </c:pt>
                <c:pt idx="1059">
                  <c:v>42179</c:v>
                </c:pt>
                <c:pt idx="1060">
                  <c:v>42196.8</c:v>
                </c:pt>
                <c:pt idx="1061">
                  <c:v>42221</c:v>
                </c:pt>
                <c:pt idx="1062">
                  <c:v>42221</c:v>
                </c:pt>
                <c:pt idx="1063">
                  <c:v>42245.3333333333</c:v>
                </c:pt>
                <c:pt idx="1064">
                  <c:v>42263</c:v>
                </c:pt>
                <c:pt idx="1065">
                  <c:v>42281.75</c:v>
                </c:pt>
                <c:pt idx="1066">
                  <c:v>42281.75</c:v>
                </c:pt>
                <c:pt idx="1067">
                  <c:v>42305</c:v>
                </c:pt>
                <c:pt idx="1068">
                  <c:v>42329.3333333333</c:v>
                </c:pt>
                <c:pt idx="1069">
                  <c:v>42329.3333333333</c:v>
                </c:pt>
                <c:pt idx="1070">
                  <c:v>42346</c:v>
                </c:pt>
                <c:pt idx="1071">
                  <c:v>42372.6666666667</c:v>
                </c:pt>
                <c:pt idx="1072">
                  <c:v>42388</c:v>
                </c:pt>
                <c:pt idx="1073">
                  <c:v>42408.5</c:v>
                </c:pt>
                <c:pt idx="1074">
                  <c:v>42408.5</c:v>
                </c:pt>
                <c:pt idx="1075">
                  <c:v>42430</c:v>
                </c:pt>
                <c:pt idx="1076">
                  <c:v>42450.75</c:v>
                </c:pt>
                <c:pt idx="1077">
                  <c:v>42450.75</c:v>
                </c:pt>
                <c:pt idx="1078">
                  <c:v>42492</c:v>
                </c:pt>
                <c:pt idx="1079">
                  <c:v>42514</c:v>
                </c:pt>
                <c:pt idx="1080">
                  <c:v>42538.3333333333</c:v>
                </c:pt>
                <c:pt idx="1081">
                  <c:v>42538.3333333333</c:v>
                </c:pt>
                <c:pt idx="1082">
                  <c:v>42585</c:v>
                </c:pt>
                <c:pt idx="1083">
                  <c:v>42638</c:v>
                </c:pt>
                <c:pt idx="1084">
                  <c:v>42638</c:v>
                </c:pt>
                <c:pt idx="1085">
                  <c:v>42638</c:v>
                </c:pt>
                <c:pt idx="1086">
                  <c:v>42662.6666666667</c:v>
                </c:pt>
                <c:pt idx="1087">
                  <c:v>42662.6666666667</c:v>
                </c:pt>
                <c:pt idx="1088">
                  <c:v>42681.5</c:v>
                </c:pt>
                <c:pt idx="1089">
                  <c:v>42709.3333333333</c:v>
                </c:pt>
                <c:pt idx="1090">
                  <c:v>42721</c:v>
                </c:pt>
                <c:pt idx="1091">
                  <c:v>42744.75</c:v>
                </c:pt>
                <c:pt idx="1092">
                  <c:v>42744.75</c:v>
                </c:pt>
                <c:pt idx="1093">
                  <c:v>42763</c:v>
                </c:pt>
                <c:pt idx="1094">
                  <c:v>42787.3333333333</c:v>
                </c:pt>
                <c:pt idx="1095">
                  <c:v>42804</c:v>
                </c:pt>
                <c:pt idx="1096">
                  <c:v>42827</c:v>
                </c:pt>
                <c:pt idx="1097">
                  <c:v>42827</c:v>
                </c:pt>
                <c:pt idx="1098">
                  <c:v>42846</c:v>
                </c:pt>
                <c:pt idx="1099">
                  <c:v>42872</c:v>
                </c:pt>
                <c:pt idx="1100">
                  <c:v>42888</c:v>
                </c:pt>
                <c:pt idx="1101">
                  <c:v>42909.5</c:v>
                </c:pt>
                <c:pt idx="1102">
                  <c:v>42929</c:v>
                </c:pt>
                <c:pt idx="1103">
                  <c:v>42929</c:v>
                </c:pt>
                <c:pt idx="1104">
                  <c:v>42956.25</c:v>
                </c:pt>
                <c:pt idx="1105">
                  <c:v>42971</c:v>
                </c:pt>
                <c:pt idx="1106">
                  <c:v>42990.75</c:v>
                </c:pt>
                <c:pt idx="1107">
                  <c:v>42990.75</c:v>
                </c:pt>
                <c:pt idx="1108">
                  <c:v>43013</c:v>
                </c:pt>
                <c:pt idx="1109">
                  <c:v>43038.75</c:v>
                </c:pt>
                <c:pt idx="1110">
                  <c:v>43054</c:v>
                </c:pt>
                <c:pt idx="1111">
                  <c:v>43071.5</c:v>
                </c:pt>
                <c:pt idx="1112">
                  <c:v>43096</c:v>
                </c:pt>
                <c:pt idx="1113">
                  <c:v>43096</c:v>
                </c:pt>
                <c:pt idx="1114">
                  <c:v>43122</c:v>
                </c:pt>
                <c:pt idx="1115">
                  <c:v>43138</c:v>
                </c:pt>
                <c:pt idx="1116">
                  <c:v>43164.6666666667</c:v>
                </c:pt>
                <c:pt idx="1117">
                  <c:v>43164.6666666667</c:v>
                </c:pt>
                <c:pt idx="1118">
                  <c:v>43180.5</c:v>
                </c:pt>
                <c:pt idx="1119">
                  <c:v>43209</c:v>
                </c:pt>
                <c:pt idx="1120">
                  <c:v>43222</c:v>
                </c:pt>
                <c:pt idx="1121">
                  <c:v>43245.6666666667</c:v>
                </c:pt>
                <c:pt idx="1122">
                  <c:v>43263</c:v>
                </c:pt>
                <c:pt idx="1123">
                  <c:v>43301.3333333333</c:v>
                </c:pt>
                <c:pt idx="1124">
                  <c:v>43301.3333333333</c:v>
                </c:pt>
                <c:pt idx="1125">
                  <c:v>43346</c:v>
                </c:pt>
                <c:pt idx="1126">
                  <c:v>43346</c:v>
                </c:pt>
                <c:pt idx="1127">
                  <c:v>43369.75</c:v>
                </c:pt>
                <c:pt idx="1128">
                  <c:v>43388</c:v>
                </c:pt>
                <c:pt idx="1129">
                  <c:v>43414.3333333333</c:v>
                </c:pt>
                <c:pt idx="1130">
                  <c:v>43414.3333333333</c:v>
                </c:pt>
                <c:pt idx="1131">
                  <c:v>43448.8</c:v>
                </c:pt>
                <c:pt idx="1132">
                  <c:v>43448.8</c:v>
                </c:pt>
                <c:pt idx="1133">
                  <c:v>43484.5</c:v>
                </c:pt>
                <c:pt idx="1134">
                  <c:v>43513</c:v>
                </c:pt>
                <c:pt idx="1135">
                  <c:v>43513</c:v>
                </c:pt>
                <c:pt idx="1136">
                  <c:v>43541.3333333333</c:v>
                </c:pt>
                <c:pt idx="1137">
                  <c:v>43555</c:v>
                </c:pt>
                <c:pt idx="1138">
                  <c:v>43585.6666666667</c:v>
                </c:pt>
                <c:pt idx="1139">
                  <c:v>43596</c:v>
                </c:pt>
                <c:pt idx="1140">
                  <c:v>43624</c:v>
                </c:pt>
                <c:pt idx="1141">
                  <c:v>43624</c:v>
                </c:pt>
                <c:pt idx="1142">
                  <c:v>43639.5</c:v>
                </c:pt>
                <c:pt idx="1143">
                  <c:v>43666</c:v>
                </c:pt>
                <c:pt idx="1144">
                  <c:v>43680</c:v>
                </c:pt>
                <c:pt idx="1145">
                  <c:v>43704.6666666667</c:v>
                </c:pt>
                <c:pt idx="1146">
                  <c:v>43722</c:v>
                </c:pt>
                <c:pt idx="1147">
                  <c:v>43742.6666666667</c:v>
                </c:pt>
                <c:pt idx="1148">
                  <c:v>43763</c:v>
                </c:pt>
                <c:pt idx="1149">
                  <c:v>43788</c:v>
                </c:pt>
                <c:pt idx="1150">
                  <c:v>43788</c:v>
                </c:pt>
                <c:pt idx="1151">
                  <c:v>43820.2</c:v>
                </c:pt>
                <c:pt idx="1152">
                  <c:v>43820.2</c:v>
                </c:pt>
                <c:pt idx="1153">
                  <c:v>43852.3333333333</c:v>
                </c:pt>
                <c:pt idx="1154">
                  <c:v>43885.5</c:v>
                </c:pt>
                <c:pt idx="1155">
                  <c:v>43888</c:v>
                </c:pt>
                <c:pt idx="1156">
                  <c:v>43911</c:v>
                </c:pt>
                <c:pt idx="1157">
                  <c:v>43930</c:v>
                </c:pt>
                <c:pt idx="1158">
                  <c:v>43958.5</c:v>
                </c:pt>
                <c:pt idx="1159">
                  <c:v>43972</c:v>
                </c:pt>
                <c:pt idx="1160">
                  <c:v>43999.3333333333</c:v>
                </c:pt>
                <c:pt idx="1161">
                  <c:v>43999.3333333333</c:v>
                </c:pt>
                <c:pt idx="1162">
                  <c:v>44031.75</c:v>
                </c:pt>
                <c:pt idx="1163">
                  <c:v>44031.75</c:v>
                </c:pt>
                <c:pt idx="1164">
                  <c:v>44075.75</c:v>
                </c:pt>
                <c:pt idx="1165">
                  <c:v>44075.75</c:v>
                </c:pt>
                <c:pt idx="1166">
                  <c:v>44098</c:v>
                </c:pt>
                <c:pt idx="1167">
                  <c:v>44127</c:v>
                </c:pt>
                <c:pt idx="1168">
                  <c:v>44139</c:v>
                </c:pt>
                <c:pt idx="1169">
                  <c:v>44163</c:v>
                </c:pt>
                <c:pt idx="1170">
                  <c:v>44181</c:v>
                </c:pt>
                <c:pt idx="1171">
                  <c:v>44206</c:v>
                </c:pt>
                <c:pt idx="1172">
                  <c:v>44222</c:v>
                </c:pt>
                <c:pt idx="1173">
                  <c:v>44245.75</c:v>
                </c:pt>
                <c:pt idx="1174">
                  <c:v>44264</c:v>
                </c:pt>
                <c:pt idx="1175">
                  <c:v>44300.3333333333</c:v>
                </c:pt>
                <c:pt idx="1176">
                  <c:v>44300.3333333333</c:v>
                </c:pt>
                <c:pt idx="1177">
                  <c:v>44346</c:v>
                </c:pt>
                <c:pt idx="1178">
                  <c:v>44375.6666666667</c:v>
                </c:pt>
                <c:pt idx="1179">
                  <c:v>44375.6666666667</c:v>
                </c:pt>
                <c:pt idx="1180">
                  <c:v>44401</c:v>
                </c:pt>
                <c:pt idx="1181">
                  <c:v>44430</c:v>
                </c:pt>
                <c:pt idx="1182">
                  <c:v>44439.3333333333</c:v>
                </c:pt>
                <c:pt idx="1183">
                  <c:v>44472</c:v>
                </c:pt>
                <c:pt idx="1184">
                  <c:v>44472</c:v>
                </c:pt>
                <c:pt idx="1185">
                  <c:v>44496</c:v>
                </c:pt>
                <c:pt idx="1186">
                  <c:v>44514</c:v>
                </c:pt>
                <c:pt idx="1187">
                  <c:v>44539</c:v>
                </c:pt>
                <c:pt idx="1188">
                  <c:v>44556</c:v>
                </c:pt>
                <c:pt idx="1189">
                  <c:v>44584</c:v>
                </c:pt>
                <c:pt idx="1190">
                  <c:v>44597</c:v>
                </c:pt>
                <c:pt idx="1191">
                  <c:v>44621.3333333333</c:v>
                </c:pt>
                <c:pt idx="1192">
                  <c:v>44639</c:v>
                </c:pt>
                <c:pt idx="1193">
                  <c:v>44664.3333333333</c:v>
                </c:pt>
                <c:pt idx="1194">
                  <c:v>44681</c:v>
                </c:pt>
                <c:pt idx="1195">
                  <c:v>44705.5</c:v>
                </c:pt>
                <c:pt idx="1196">
                  <c:v>44722</c:v>
                </c:pt>
                <c:pt idx="1197">
                  <c:v>44749.25</c:v>
                </c:pt>
                <c:pt idx="1198">
                  <c:v>44774</c:v>
                </c:pt>
                <c:pt idx="1199">
                  <c:v>44806</c:v>
                </c:pt>
                <c:pt idx="1200">
                  <c:v>44806</c:v>
                </c:pt>
                <c:pt idx="1201">
                  <c:v>44828</c:v>
                </c:pt>
                <c:pt idx="1202">
                  <c:v>44848</c:v>
                </c:pt>
                <c:pt idx="1203">
                  <c:v>44875.5</c:v>
                </c:pt>
                <c:pt idx="1204">
                  <c:v>44890</c:v>
                </c:pt>
                <c:pt idx="1205">
                  <c:v>44911</c:v>
                </c:pt>
                <c:pt idx="1206">
                  <c:v>44932</c:v>
                </c:pt>
                <c:pt idx="1207">
                  <c:v>44955</c:v>
                </c:pt>
                <c:pt idx="1208">
                  <c:v>44998</c:v>
                </c:pt>
                <c:pt idx="1209">
                  <c:v>44998</c:v>
                </c:pt>
                <c:pt idx="1210">
                  <c:v>45031.75</c:v>
                </c:pt>
                <c:pt idx="1211">
                  <c:v>45031.75</c:v>
                </c:pt>
                <c:pt idx="1212">
                  <c:v>45073.8</c:v>
                </c:pt>
                <c:pt idx="1213">
                  <c:v>45099</c:v>
                </c:pt>
                <c:pt idx="1214">
                  <c:v>45135.3333333333</c:v>
                </c:pt>
                <c:pt idx="1215">
                  <c:v>45135.3333333333</c:v>
                </c:pt>
                <c:pt idx="1216">
                  <c:v>45181</c:v>
                </c:pt>
                <c:pt idx="1217">
                  <c:v>45181</c:v>
                </c:pt>
                <c:pt idx="1218">
                  <c:v>45205.3333333333</c:v>
                </c:pt>
                <c:pt idx="1219">
                  <c:v>45270.75</c:v>
                </c:pt>
                <c:pt idx="1220">
                  <c:v>45334.6666666667</c:v>
                </c:pt>
                <c:pt idx="1221">
                  <c:v>45359</c:v>
                </c:pt>
                <c:pt idx="1222">
                  <c:v>45359</c:v>
                </c:pt>
                <c:pt idx="1223">
                  <c:v>45359</c:v>
                </c:pt>
                <c:pt idx="1224">
                  <c:v>45364</c:v>
                </c:pt>
                <c:pt idx="1225">
                  <c:v>45414</c:v>
                </c:pt>
                <c:pt idx="1226">
                  <c:v>45441</c:v>
                </c:pt>
                <c:pt idx="1227">
                  <c:v>45441</c:v>
                </c:pt>
                <c:pt idx="1228">
                  <c:v>45458.2</c:v>
                </c:pt>
                <c:pt idx="1229">
                  <c:v>45497</c:v>
                </c:pt>
                <c:pt idx="1230">
                  <c:v>45537</c:v>
                </c:pt>
                <c:pt idx="1231">
                  <c:v>45565</c:v>
                </c:pt>
                <c:pt idx="1232">
                  <c:v>45565</c:v>
                </c:pt>
                <c:pt idx="1233">
                  <c:v>45586.25</c:v>
                </c:pt>
                <c:pt idx="1234">
                  <c:v>45586.25</c:v>
                </c:pt>
                <c:pt idx="1235">
                  <c:v>45644.1666666667</c:v>
                </c:pt>
                <c:pt idx="1236">
                  <c:v>45644.1666666667</c:v>
                </c:pt>
                <c:pt idx="1237">
                  <c:v>45689</c:v>
                </c:pt>
                <c:pt idx="1238">
                  <c:v>45689</c:v>
                </c:pt>
                <c:pt idx="1239">
                  <c:v>45716.6666666667</c:v>
                </c:pt>
                <c:pt idx="1240">
                  <c:v>45739</c:v>
                </c:pt>
                <c:pt idx="1241">
                  <c:v>45767</c:v>
                </c:pt>
                <c:pt idx="1242">
                  <c:v>45793.6</c:v>
                </c:pt>
                <c:pt idx="1243">
                  <c:v>45793.6</c:v>
                </c:pt>
                <c:pt idx="1244">
                  <c:v>45832.6</c:v>
                </c:pt>
                <c:pt idx="1245">
                  <c:v>45832.6</c:v>
                </c:pt>
                <c:pt idx="1246">
                  <c:v>45897.1428571429</c:v>
                </c:pt>
                <c:pt idx="1247">
                  <c:v>45897.1428571429</c:v>
                </c:pt>
                <c:pt idx="1248">
                  <c:v>45939</c:v>
                </c:pt>
                <c:pt idx="1249">
                  <c:v>45939</c:v>
                </c:pt>
                <c:pt idx="1250">
                  <c:v>45964.25</c:v>
                </c:pt>
                <c:pt idx="1251">
                  <c:v>45988</c:v>
                </c:pt>
                <c:pt idx="1252">
                  <c:v>46011.5</c:v>
                </c:pt>
                <c:pt idx="1253">
                  <c:v>46030</c:v>
                </c:pt>
                <c:pt idx="1254">
                  <c:v>46059.5</c:v>
                </c:pt>
                <c:pt idx="1255">
                  <c:v>46084.75</c:v>
                </c:pt>
                <c:pt idx="1256">
                  <c:v>46084.75</c:v>
                </c:pt>
                <c:pt idx="1257">
                  <c:v>46127.75</c:v>
                </c:pt>
                <c:pt idx="1258">
                  <c:v>46127.75</c:v>
                </c:pt>
                <c:pt idx="1259">
                  <c:v>46169.75</c:v>
                </c:pt>
                <c:pt idx="1260">
                  <c:v>46169.75</c:v>
                </c:pt>
                <c:pt idx="1261">
                  <c:v>46212.2</c:v>
                </c:pt>
                <c:pt idx="1262">
                  <c:v>46232</c:v>
                </c:pt>
                <c:pt idx="1263">
                  <c:v>46258</c:v>
                </c:pt>
                <c:pt idx="1264">
                  <c:v>46281</c:v>
                </c:pt>
                <c:pt idx="1265">
                  <c:v>46307.5</c:v>
                </c:pt>
                <c:pt idx="1266">
                  <c:v>46338.5</c:v>
                </c:pt>
                <c:pt idx="1267">
                  <c:v>46338.5</c:v>
                </c:pt>
                <c:pt idx="1268">
                  <c:v>46377.75</c:v>
                </c:pt>
                <c:pt idx="1269">
                  <c:v>46377.75</c:v>
                </c:pt>
                <c:pt idx="1270">
                  <c:v>46416.5</c:v>
                </c:pt>
                <c:pt idx="1271">
                  <c:v>46441</c:v>
                </c:pt>
                <c:pt idx="1272">
                  <c:v>46470</c:v>
                </c:pt>
                <c:pt idx="1273">
                  <c:v>46488.6666666667</c:v>
                </c:pt>
                <c:pt idx="1274">
                  <c:v>46523</c:v>
                </c:pt>
                <c:pt idx="1275">
                  <c:v>46546.25</c:v>
                </c:pt>
                <c:pt idx="1276">
                  <c:v>46546.25</c:v>
                </c:pt>
                <c:pt idx="1277">
                  <c:v>46585.8</c:v>
                </c:pt>
                <c:pt idx="1278">
                  <c:v>46585.8</c:v>
                </c:pt>
                <c:pt idx="1279">
                  <c:v>46626</c:v>
                </c:pt>
                <c:pt idx="1280">
                  <c:v>46626</c:v>
                </c:pt>
                <c:pt idx="1281">
                  <c:v>46684</c:v>
                </c:pt>
                <c:pt idx="1282">
                  <c:v>46734</c:v>
                </c:pt>
                <c:pt idx="1283">
                  <c:v>46734</c:v>
                </c:pt>
                <c:pt idx="1284">
                  <c:v>46758</c:v>
                </c:pt>
                <c:pt idx="1285">
                  <c:v>46797</c:v>
                </c:pt>
                <c:pt idx="1286">
                  <c:v>46797</c:v>
                </c:pt>
                <c:pt idx="1287">
                  <c:v>46837.4</c:v>
                </c:pt>
                <c:pt idx="1288">
                  <c:v>46837.4</c:v>
                </c:pt>
                <c:pt idx="1289">
                  <c:v>46874.25</c:v>
                </c:pt>
                <c:pt idx="1290">
                  <c:v>46908</c:v>
                </c:pt>
                <c:pt idx="1291">
                  <c:v>46933.5</c:v>
                </c:pt>
                <c:pt idx="1292">
                  <c:v>46963</c:v>
                </c:pt>
                <c:pt idx="1293">
                  <c:v>46963</c:v>
                </c:pt>
                <c:pt idx="1294">
                  <c:v>47005</c:v>
                </c:pt>
                <c:pt idx="1295">
                  <c:v>47041</c:v>
                </c:pt>
                <c:pt idx="1296">
                  <c:v>47067.5</c:v>
                </c:pt>
                <c:pt idx="1297">
                  <c:v>47075.5</c:v>
                </c:pt>
                <c:pt idx="1298">
                  <c:v>47098</c:v>
                </c:pt>
                <c:pt idx="1299">
                  <c:v>47128.75</c:v>
                </c:pt>
                <c:pt idx="1300">
                  <c:v>47128.75</c:v>
                </c:pt>
                <c:pt idx="1301">
                  <c:v>47194.2857142857</c:v>
                </c:pt>
                <c:pt idx="1302">
                  <c:v>47194.2857142857</c:v>
                </c:pt>
                <c:pt idx="1303">
                  <c:v>47236</c:v>
                </c:pt>
                <c:pt idx="1304">
                  <c:v>47263.5</c:v>
                </c:pt>
                <c:pt idx="1305">
                  <c:v>47277</c:v>
                </c:pt>
                <c:pt idx="1306">
                  <c:v>47335</c:v>
                </c:pt>
                <c:pt idx="1307">
                  <c:v>47335</c:v>
                </c:pt>
                <c:pt idx="1308">
                  <c:v>47402</c:v>
                </c:pt>
                <c:pt idx="1309">
                  <c:v>47418.3333333333</c:v>
                </c:pt>
                <c:pt idx="1310">
                  <c:v>47460.3333333333</c:v>
                </c:pt>
                <c:pt idx="1311">
                  <c:v>47484</c:v>
                </c:pt>
                <c:pt idx="1312">
                  <c:v>47484</c:v>
                </c:pt>
                <c:pt idx="1313">
                  <c:v>47511</c:v>
                </c:pt>
                <c:pt idx="1314">
                  <c:v>47541.25</c:v>
                </c:pt>
                <c:pt idx="1315">
                  <c:v>47541.25</c:v>
                </c:pt>
                <c:pt idx="1316">
                  <c:v>47592</c:v>
                </c:pt>
                <c:pt idx="1317">
                  <c:v>47592</c:v>
                </c:pt>
                <c:pt idx="1318">
                  <c:v>47626.8</c:v>
                </c:pt>
                <c:pt idx="1319">
                  <c:v>47669</c:v>
                </c:pt>
                <c:pt idx="1320">
                  <c:v>47693</c:v>
                </c:pt>
                <c:pt idx="1321">
                  <c:v>47710</c:v>
                </c:pt>
                <c:pt idx="1322">
                  <c:v>47710</c:v>
                </c:pt>
                <c:pt idx="1323">
                  <c:v>47751.25</c:v>
                </c:pt>
                <c:pt idx="1324">
                  <c:v>47798.5</c:v>
                </c:pt>
                <c:pt idx="1325">
                  <c:v>47798.5</c:v>
                </c:pt>
                <c:pt idx="1326">
                  <c:v>47839</c:v>
                </c:pt>
                <c:pt idx="1327">
                  <c:v>47875</c:v>
                </c:pt>
                <c:pt idx="1328">
                  <c:v>47891.5</c:v>
                </c:pt>
                <c:pt idx="1329">
                  <c:v>47922.5</c:v>
                </c:pt>
                <c:pt idx="1330">
                  <c:v>47922.5</c:v>
                </c:pt>
                <c:pt idx="1331">
                  <c:v>47963.6</c:v>
                </c:pt>
                <c:pt idx="1332">
                  <c:v>48012</c:v>
                </c:pt>
                <c:pt idx="1333">
                  <c:v>48012</c:v>
                </c:pt>
                <c:pt idx="1334">
                  <c:v>48059.6666666667</c:v>
                </c:pt>
                <c:pt idx="1335">
                  <c:v>48092.5</c:v>
                </c:pt>
                <c:pt idx="1336">
                  <c:v>48111</c:v>
                </c:pt>
                <c:pt idx="1337">
                  <c:v>48133.2</c:v>
                </c:pt>
                <c:pt idx="1338">
                  <c:v>48133.2</c:v>
                </c:pt>
                <c:pt idx="1339">
                  <c:v>48173.8</c:v>
                </c:pt>
                <c:pt idx="1340">
                  <c:v>48219.5</c:v>
                </c:pt>
                <c:pt idx="1341">
                  <c:v>48219.5</c:v>
                </c:pt>
                <c:pt idx="1342">
                  <c:v>48254.8</c:v>
                </c:pt>
                <c:pt idx="1343">
                  <c:v>48306.6666666667</c:v>
                </c:pt>
                <c:pt idx="1344">
                  <c:v>48306.6666666667</c:v>
                </c:pt>
                <c:pt idx="1345">
                  <c:v>48345</c:v>
                </c:pt>
                <c:pt idx="1346">
                  <c:v>48378.25</c:v>
                </c:pt>
                <c:pt idx="1347">
                  <c:v>48378.25</c:v>
                </c:pt>
                <c:pt idx="1348">
                  <c:v>48425.5</c:v>
                </c:pt>
                <c:pt idx="1349">
                  <c:v>48468.5</c:v>
                </c:pt>
                <c:pt idx="1350">
                  <c:v>48468.5</c:v>
                </c:pt>
                <c:pt idx="1351">
                  <c:v>48505</c:v>
                </c:pt>
                <c:pt idx="1352">
                  <c:v>48550</c:v>
                </c:pt>
                <c:pt idx="1353">
                  <c:v>48550</c:v>
                </c:pt>
                <c:pt idx="1354">
                  <c:v>48595.75</c:v>
                </c:pt>
                <c:pt idx="1355">
                  <c:v>48618</c:v>
                </c:pt>
                <c:pt idx="1356">
                  <c:v>48647.5</c:v>
                </c:pt>
                <c:pt idx="1357">
                  <c:v>48680.3333333333</c:v>
                </c:pt>
                <c:pt idx="1358">
                  <c:v>48700</c:v>
                </c:pt>
                <c:pt idx="1359">
                  <c:v>48720.6666666667</c:v>
                </c:pt>
                <c:pt idx="1360">
                  <c:v>48763.25</c:v>
                </c:pt>
                <c:pt idx="1361">
                  <c:v>48785</c:v>
                </c:pt>
                <c:pt idx="1362">
                  <c:v>48810.6666666667</c:v>
                </c:pt>
                <c:pt idx="1363">
                  <c:v>48843</c:v>
                </c:pt>
                <c:pt idx="1364">
                  <c:v>48843</c:v>
                </c:pt>
                <c:pt idx="1365">
                  <c:v>48889.6666666667</c:v>
                </c:pt>
                <c:pt idx="1366">
                  <c:v>48933.3333333333</c:v>
                </c:pt>
                <c:pt idx="1367">
                  <c:v>48962</c:v>
                </c:pt>
                <c:pt idx="1368">
                  <c:v>48980</c:v>
                </c:pt>
                <c:pt idx="1369">
                  <c:v>49017</c:v>
                </c:pt>
                <c:pt idx="1370">
                  <c:v>49046</c:v>
                </c:pt>
                <c:pt idx="1371">
                  <c:v>49065</c:v>
                </c:pt>
                <c:pt idx="1372">
                  <c:v>49090</c:v>
                </c:pt>
                <c:pt idx="1373">
                  <c:v>49090</c:v>
                </c:pt>
                <c:pt idx="1374">
                  <c:v>49141</c:v>
                </c:pt>
                <c:pt idx="1375">
                  <c:v>49178.75</c:v>
                </c:pt>
                <c:pt idx="1376">
                  <c:v>49178.75</c:v>
                </c:pt>
                <c:pt idx="1377">
                  <c:v>49220</c:v>
                </c:pt>
                <c:pt idx="1378">
                  <c:v>49267.3333333333</c:v>
                </c:pt>
                <c:pt idx="1379">
                  <c:v>49267.3333333333</c:v>
                </c:pt>
                <c:pt idx="1380">
                  <c:v>49312.3333333333</c:v>
                </c:pt>
                <c:pt idx="1381">
                  <c:v>49350.3333333333</c:v>
                </c:pt>
                <c:pt idx="1382">
                  <c:v>49386.75</c:v>
                </c:pt>
                <c:pt idx="1383">
                  <c:v>49386.75</c:v>
                </c:pt>
                <c:pt idx="1384">
                  <c:v>49429.6666666667</c:v>
                </c:pt>
                <c:pt idx="1385">
                  <c:v>49466.5</c:v>
                </c:pt>
                <c:pt idx="1386">
                  <c:v>49508.5</c:v>
                </c:pt>
                <c:pt idx="1387">
                  <c:v>49508.5</c:v>
                </c:pt>
                <c:pt idx="1388">
                  <c:v>49560</c:v>
                </c:pt>
                <c:pt idx="1389">
                  <c:v>49602.6666666667</c:v>
                </c:pt>
                <c:pt idx="1390">
                  <c:v>49618</c:v>
                </c:pt>
                <c:pt idx="1391">
                  <c:v>49647</c:v>
                </c:pt>
                <c:pt idx="1392">
                  <c:v>49684.75</c:v>
                </c:pt>
                <c:pt idx="1393">
                  <c:v>49684.75</c:v>
                </c:pt>
                <c:pt idx="1394">
                  <c:v>49729</c:v>
                </c:pt>
                <c:pt idx="1395">
                  <c:v>49769</c:v>
                </c:pt>
                <c:pt idx="1396">
                  <c:v>49805</c:v>
                </c:pt>
                <c:pt idx="1397">
                  <c:v>49828</c:v>
                </c:pt>
                <c:pt idx="1398">
                  <c:v>49853.6666666667</c:v>
                </c:pt>
                <c:pt idx="1399">
                  <c:v>49890</c:v>
                </c:pt>
                <c:pt idx="1400">
                  <c:v>49928.5</c:v>
                </c:pt>
                <c:pt idx="1401">
                  <c:v>49963</c:v>
                </c:pt>
                <c:pt idx="1402">
                  <c:v>49995</c:v>
                </c:pt>
                <c:pt idx="1403">
                  <c:v>50019</c:v>
                </c:pt>
                <c:pt idx="1404">
                  <c:v>50061.3333333333</c:v>
                </c:pt>
                <c:pt idx="1405">
                  <c:v>50101.25</c:v>
                </c:pt>
                <c:pt idx="1406">
                  <c:v>50101.25</c:v>
                </c:pt>
                <c:pt idx="1407">
                  <c:v>50144.5</c:v>
                </c:pt>
                <c:pt idx="1408">
                  <c:v>50186.75</c:v>
                </c:pt>
                <c:pt idx="1409">
                  <c:v>50236</c:v>
                </c:pt>
                <c:pt idx="1410">
                  <c:v>50248</c:v>
                </c:pt>
                <c:pt idx="1411">
                  <c:v>50274</c:v>
                </c:pt>
                <c:pt idx="1412">
                  <c:v>50318.3333333333</c:v>
                </c:pt>
                <c:pt idx="1413">
                  <c:v>50336.5</c:v>
                </c:pt>
                <c:pt idx="1414">
                  <c:v>50383.8</c:v>
                </c:pt>
                <c:pt idx="1415">
                  <c:v>50412</c:v>
                </c:pt>
                <c:pt idx="1416">
                  <c:v>50456.4</c:v>
                </c:pt>
                <c:pt idx="1417">
                  <c:v>50456.4</c:v>
                </c:pt>
                <c:pt idx="1418">
                  <c:v>50495</c:v>
                </c:pt>
                <c:pt idx="1419">
                  <c:v>50538</c:v>
                </c:pt>
                <c:pt idx="1420">
                  <c:v>50578</c:v>
                </c:pt>
                <c:pt idx="1421">
                  <c:v>50601.75</c:v>
                </c:pt>
                <c:pt idx="1422">
                  <c:v>50645.6666666667</c:v>
                </c:pt>
                <c:pt idx="1423">
                  <c:v>50676.5</c:v>
                </c:pt>
                <c:pt idx="1424">
                  <c:v>50676.5</c:v>
                </c:pt>
                <c:pt idx="1425">
                  <c:v>50724.3333333333</c:v>
                </c:pt>
                <c:pt idx="1426">
                  <c:v>50769.3333333333</c:v>
                </c:pt>
                <c:pt idx="1427">
                  <c:v>50809.75</c:v>
                </c:pt>
                <c:pt idx="1428">
                  <c:v>50809.75</c:v>
                </c:pt>
                <c:pt idx="1429">
                  <c:v>50868.6</c:v>
                </c:pt>
                <c:pt idx="1430">
                  <c:v>50910</c:v>
                </c:pt>
                <c:pt idx="1431">
                  <c:v>50932.5</c:v>
                </c:pt>
                <c:pt idx="1432">
                  <c:v>50971.25</c:v>
                </c:pt>
                <c:pt idx="1433">
                  <c:v>51017.3333333333</c:v>
                </c:pt>
                <c:pt idx="1434">
                  <c:v>51088.8</c:v>
                </c:pt>
                <c:pt idx="1435">
                  <c:v>51155</c:v>
                </c:pt>
                <c:pt idx="1436">
                  <c:v>51158</c:v>
                </c:pt>
                <c:pt idx="1437">
                  <c:v>51158</c:v>
                </c:pt>
                <c:pt idx="1438">
                  <c:v>51158</c:v>
                </c:pt>
                <c:pt idx="1439">
                  <c:v>51165</c:v>
                </c:pt>
                <c:pt idx="1440">
                  <c:v>51187.5</c:v>
                </c:pt>
                <c:pt idx="1441">
                  <c:v>51221</c:v>
                </c:pt>
                <c:pt idx="1442">
                  <c:v>51262.25</c:v>
                </c:pt>
                <c:pt idx="1443">
                  <c:v>51262.25</c:v>
                </c:pt>
                <c:pt idx="1444">
                  <c:v>51309.3333333333</c:v>
                </c:pt>
                <c:pt idx="1445">
                  <c:v>51348.25</c:v>
                </c:pt>
                <c:pt idx="1446">
                  <c:v>51348.25</c:v>
                </c:pt>
                <c:pt idx="1447">
                  <c:v>51414.1666666667</c:v>
                </c:pt>
                <c:pt idx="1448">
                  <c:v>51449</c:v>
                </c:pt>
                <c:pt idx="1449">
                  <c:v>51463</c:v>
                </c:pt>
                <c:pt idx="1450">
                  <c:v>51484.5</c:v>
                </c:pt>
                <c:pt idx="1451">
                  <c:v>51518.3333333333</c:v>
                </c:pt>
                <c:pt idx="1452">
                  <c:v>51540.5</c:v>
                </c:pt>
                <c:pt idx="1453">
                  <c:v>51567.5</c:v>
                </c:pt>
                <c:pt idx="1454">
                  <c:v>51603.6666666667</c:v>
                </c:pt>
                <c:pt idx="1455">
                  <c:v>51645.6666666667</c:v>
                </c:pt>
                <c:pt idx="1456">
                  <c:v>51645.6666666667</c:v>
                </c:pt>
                <c:pt idx="1457">
                  <c:v>51682.6666666667</c:v>
                </c:pt>
                <c:pt idx="1458">
                  <c:v>51728.6666666667</c:v>
                </c:pt>
                <c:pt idx="1459">
                  <c:v>51753</c:v>
                </c:pt>
                <c:pt idx="1460">
                  <c:v>51770.5</c:v>
                </c:pt>
                <c:pt idx="1461">
                  <c:v>51811.6666666667</c:v>
                </c:pt>
                <c:pt idx="1462">
                  <c:v>51847.6666666667</c:v>
                </c:pt>
                <c:pt idx="1463">
                  <c:v>51897</c:v>
                </c:pt>
                <c:pt idx="1464">
                  <c:v>51927</c:v>
                </c:pt>
                <c:pt idx="1465">
                  <c:v>51960.5</c:v>
                </c:pt>
                <c:pt idx="1466">
                  <c:v>52001</c:v>
                </c:pt>
                <c:pt idx="1467">
                  <c:v>52035</c:v>
                </c:pt>
                <c:pt idx="1468">
                  <c:v>52057.25</c:v>
                </c:pt>
                <c:pt idx="1469">
                  <c:v>52100.5</c:v>
                </c:pt>
                <c:pt idx="1470">
                  <c:v>52129</c:v>
                </c:pt>
                <c:pt idx="1471">
                  <c:v>52176.2</c:v>
                </c:pt>
                <c:pt idx="1472">
                  <c:v>52209.6666666667</c:v>
                </c:pt>
                <c:pt idx="1473">
                  <c:v>52230.5</c:v>
                </c:pt>
                <c:pt idx="1474">
                  <c:v>52264</c:v>
                </c:pt>
                <c:pt idx="1475">
                  <c:v>52311.3333333333</c:v>
                </c:pt>
                <c:pt idx="1476">
                  <c:v>52352</c:v>
                </c:pt>
                <c:pt idx="1477">
                  <c:v>52383</c:v>
                </c:pt>
                <c:pt idx="1478">
                  <c:v>52398.5</c:v>
                </c:pt>
                <c:pt idx="1479">
                  <c:v>52438.3333333333</c:v>
                </c:pt>
                <c:pt idx="1480">
                  <c:v>52481.3333333333</c:v>
                </c:pt>
                <c:pt idx="1481">
                  <c:v>52523.6666666667</c:v>
                </c:pt>
                <c:pt idx="1482">
                  <c:v>52561.6666666667</c:v>
                </c:pt>
                <c:pt idx="1483">
                  <c:v>52627</c:v>
                </c:pt>
                <c:pt idx="1484">
                  <c:v>52627</c:v>
                </c:pt>
                <c:pt idx="1485">
                  <c:v>52697.8333333333</c:v>
                </c:pt>
                <c:pt idx="1486">
                  <c:v>52697.8333333333</c:v>
                </c:pt>
                <c:pt idx="1487">
                  <c:v>52764.8</c:v>
                </c:pt>
                <c:pt idx="1488">
                  <c:v>52812.25</c:v>
                </c:pt>
                <c:pt idx="1489">
                  <c:v>52838</c:v>
                </c:pt>
                <c:pt idx="1490">
                  <c:v>52887</c:v>
                </c:pt>
                <c:pt idx="1491">
                  <c:v>52920</c:v>
                </c:pt>
                <c:pt idx="1492">
                  <c:v>52955.5</c:v>
                </c:pt>
                <c:pt idx="1493">
                  <c:v>52991</c:v>
                </c:pt>
                <c:pt idx="1494">
                  <c:v>53021.3333333333</c:v>
                </c:pt>
                <c:pt idx="1495">
                  <c:v>53063.6666666667</c:v>
                </c:pt>
                <c:pt idx="1496">
                  <c:v>53105.75</c:v>
                </c:pt>
                <c:pt idx="1497">
                  <c:v>53148.6666666667</c:v>
                </c:pt>
                <c:pt idx="1498">
                  <c:v>53189.3333333333</c:v>
                </c:pt>
                <c:pt idx="1499">
                  <c:v>53231.75</c:v>
                </c:pt>
                <c:pt idx="1500">
                  <c:v>53274</c:v>
                </c:pt>
                <c:pt idx="1501">
                  <c:v>53309.25</c:v>
                </c:pt>
                <c:pt idx="1502">
                  <c:v>53356.3333333333</c:v>
                </c:pt>
                <c:pt idx="1503">
                  <c:v>53401.6666666667</c:v>
                </c:pt>
                <c:pt idx="1504">
                  <c:v>53438.75</c:v>
                </c:pt>
                <c:pt idx="1505">
                  <c:v>53472</c:v>
                </c:pt>
                <c:pt idx="1506">
                  <c:v>53500.5</c:v>
                </c:pt>
                <c:pt idx="1507">
                  <c:v>53528.5</c:v>
                </c:pt>
                <c:pt idx="1508">
                  <c:v>53569</c:v>
                </c:pt>
                <c:pt idx="1509">
                  <c:v>53606</c:v>
                </c:pt>
                <c:pt idx="1510">
                  <c:v>53647</c:v>
                </c:pt>
                <c:pt idx="1511">
                  <c:v>53694.3333333333</c:v>
                </c:pt>
                <c:pt idx="1512">
                  <c:v>53736.6666666667</c:v>
                </c:pt>
                <c:pt idx="1513">
                  <c:v>53797.2</c:v>
                </c:pt>
                <c:pt idx="1514">
                  <c:v>53797.2</c:v>
                </c:pt>
                <c:pt idx="1515">
                  <c:v>53875.1428571429</c:v>
                </c:pt>
                <c:pt idx="1516">
                  <c:v>53875.1428571429</c:v>
                </c:pt>
                <c:pt idx="1517">
                  <c:v>53933.4</c:v>
                </c:pt>
                <c:pt idx="1518">
                  <c:v>53996</c:v>
                </c:pt>
                <c:pt idx="1519">
                  <c:v>54015.5</c:v>
                </c:pt>
                <c:pt idx="1520">
                  <c:v>54055</c:v>
                </c:pt>
                <c:pt idx="1521">
                  <c:v>54094.75</c:v>
                </c:pt>
                <c:pt idx="1522">
                  <c:v>54130</c:v>
                </c:pt>
                <c:pt idx="1523">
                  <c:v>54179.2</c:v>
                </c:pt>
                <c:pt idx="1524">
                  <c:v>54206</c:v>
                </c:pt>
                <c:pt idx="1525">
                  <c:v>54243.3333333333</c:v>
                </c:pt>
                <c:pt idx="1526">
                  <c:v>54288</c:v>
                </c:pt>
                <c:pt idx="1527">
                  <c:v>54309.5</c:v>
                </c:pt>
                <c:pt idx="1528">
                  <c:v>54368.1666666667</c:v>
                </c:pt>
                <c:pt idx="1529">
                  <c:v>54368.1666666667</c:v>
                </c:pt>
                <c:pt idx="1530">
                  <c:v>54445.8571428571</c:v>
                </c:pt>
                <c:pt idx="1531">
                  <c:v>54445.8571428571</c:v>
                </c:pt>
                <c:pt idx="1532">
                  <c:v>54516</c:v>
                </c:pt>
                <c:pt idx="1533">
                  <c:v>54571.5</c:v>
                </c:pt>
                <c:pt idx="1534">
                  <c:v>54585</c:v>
                </c:pt>
                <c:pt idx="1535">
                  <c:v>54630</c:v>
                </c:pt>
                <c:pt idx="1536">
                  <c:v>54680</c:v>
                </c:pt>
                <c:pt idx="1537">
                  <c:v>54735.5</c:v>
                </c:pt>
                <c:pt idx="1538">
                  <c:v>54748.6666666667</c:v>
                </c:pt>
                <c:pt idx="1539">
                  <c:v>54801.6666666667</c:v>
                </c:pt>
                <c:pt idx="1540">
                  <c:v>54834</c:v>
                </c:pt>
                <c:pt idx="1541">
                  <c:v>54875</c:v>
                </c:pt>
                <c:pt idx="1542">
                  <c:v>54907</c:v>
                </c:pt>
                <c:pt idx="1543">
                  <c:v>54950.7142857143</c:v>
                </c:pt>
                <c:pt idx="1544">
                  <c:v>54990</c:v>
                </c:pt>
                <c:pt idx="1545">
                  <c:v>55030</c:v>
                </c:pt>
                <c:pt idx="1546">
                  <c:v>55030</c:v>
                </c:pt>
                <c:pt idx="1547">
                  <c:v>55110.625</c:v>
                </c:pt>
                <c:pt idx="1548">
                  <c:v>55110.625</c:v>
                </c:pt>
                <c:pt idx="1549">
                  <c:v>55175.8</c:v>
                </c:pt>
                <c:pt idx="1550">
                  <c:v>55218.75</c:v>
                </c:pt>
                <c:pt idx="1551">
                  <c:v>55268.5</c:v>
                </c:pt>
                <c:pt idx="1552">
                  <c:v>55281</c:v>
                </c:pt>
                <c:pt idx="1553">
                  <c:v>55327.2</c:v>
                </c:pt>
                <c:pt idx="1554">
                  <c:v>55387.5</c:v>
                </c:pt>
                <c:pt idx="1555">
                  <c:v>55432.6666666667</c:v>
                </c:pt>
                <c:pt idx="1556">
                  <c:v>55454</c:v>
                </c:pt>
                <c:pt idx="1557">
                  <c:v>55497.25</c:v>
                </c:pt>
                <c:pt idx="1558">
                  <c:v>55529</c:v>
                </c:pt>
                <c:pt idx="1559">
                  <c:v>55575.4</c:v>
                </c:pt>
                <c:pt idx="1560">
                  <c:v>55658.2</c:v>
                </c:pt>
                <c:pt idx="1561">
                  <c:v>55658.2</c:v>
                </c:pt>
                <c:pt idx="1562">
                  <c:v>55701.5</c:v>
                </c:pt>
                <c:pt idx="1563">
                  <c:v>55744.25</c:v>
                </c:pt>
                <c:pt idx="1564">
                  <c:v>55778</c:v>
                </c:pt>
                <c:pt idx="1565">
                  <c:v>55818.4285714286</c:v>
                </c:pt>
                <c:pt idx="1566">
                  <c:v>55862</c:v>
                </c:pt>
                <c:pt idx="1567">
                  <c:v>55906.6666666667</c:v>
                </c:pt>
                <c:pt idx="1568">
                  <c:v>55906.6666666667</c:v>
                </c:pt>
                <c:pt idx="1569">
                  <c:v>55959.25</c:v>
                </c:pt>
                <c:pt idx="1570">
                  <c:v>56013</c:v>
                </c:pt>
                <c:pt idx="1571">
                  <c:v>56050.25</c:v>
                </c:pt>
                <c:pt idx="1572">
                  <c:v>56095.25</c:v>
                </c:pt>
                <c:pt idx="1573">
                  <c:v>56156.4</c:v>
                </c:pt>
                <c:pt idx="1574">
                  <c:v>56156.4</c:v>
                </c:pt>
                <c:pt idx="1575">
                  <c:v>56200</c:v>
                </c:pt>
                <c:pt idx="1576">
                  <c:v>56249.75</c:v>
                </c:pt>
                <c:pt idx="1577">
                  <c:v>56278</c:v>
                </c:pt>
                <c:pt idx="1578">
                  <c:v>56299</c:v>
                </c:pt>
                <c:pt idx="1579">
                  <c:v>56345</c:v>
                </c:pt>
                <c:pt idx="1580">
                  <c:v>56387</c:v>
                </c:pt>
                <c:pt idx="1581">
                  <c:v>56426.5</c:v>
                </c:pt>
                <c:pt idx="1582">
                  <c:v>56472</c:v>
                </c:pt>
                <c:pt idx="1583">
                  <c:v>56506</c:v>
                </c:pt>
                <c:pt idx="1584">
                  <c:v>56547.5</c:v>
                </c:pt>
                <c:pt idx="1585">
                  <c:v>56665.3333333333</c:v>
                </c:pt>
                <c:pt idx="1586">
                  <c:v>56736</c:v>
                </c:pt>
                <c:pt idx="1587">
                  <c:v>56736</c:v>
                </c:pt>
                <c:pt idx="1588">
                  <c:v>56767.8333333333</c:v>
                </c:pt>
                <c:pt idx="1589">
                  <c:v>56767.8333333333</c:v>
                </c:pt>
                <c:pt idx="1590">
                  <c:v>56856.375</c:v>
                </c:pt>
                <c:pt idx="1591">
                  <c:v>56856.375</c:v>
                </c:pt>
                <c:pt idx="1592">
                  <c:v>56919.2</c:v>
                </c:pt>
                <c:pt idx="1593">
                  <c:v>56967.25</c:v>
                </c:pt>
                <c:pt idx="1594">
                  <c:v>57014.5</c:v>
                </c:pt>
                <c:pt idx="1595">
                  <c:v>57055.3333333333</c:v>
                </c:pt>
                <c:pt idx="1596">
                  <c:v>57086</c:v>
                </c:pt>
                <c:pt idx="1597">
                  <c:v>57129.4</c:v>
                </c:pt>
                <c:pt idx="1598">
                  <c:v>57129.4</c:v>
                </c:pt>
                <c:pt idx="1599">
                  <c:v>57181</c:v>
                </c:pt>
                <c:pt idx="1600">
                  <c:v>57246.5</c:v>
                </c:pt>
                <c:pt idx="1601">
                  <c:v>57246.5</c:v>
                </c:pt>
                <c:pt idx="1602">
                  <c:v>57313.1666666667</c:v>
                </c:pt>
                <c:pt idx="1603">
                  <c:v>57422.1666666667</c:v>
                </c:pt>
                <c:pt idx="1604">
                  <c:v>57535.2</c:v>
                </c:pt>
                <c:pt idx="1605">
                  <c:v>57535.2</c:v>
                </c:pt>
                <c:pt idx="1606">
                  <c:v>57591</c:v>
                </c:pt>
                <c:pt idx="1607">
                  <c:v>57636.6666666667</c:v>
                </c:pt>
                <c:pt idx="1608">
                  <c:v>57678</c:v>
                </c:pt>
                <c:pt idx="1609">
                  <c:v>57727.8333333333</c:v>
                </c:pt>
                <c:pt idx="1610">
                  <c:v>57793</c:v>
                </c:pt>
                <c:pt idx="1611">
                  <c:v>57841.5</c:v>
                </c:pt>
                <c:pt idx="1612">
                  <c:v>57904</c:v>
                </c:pt>
                <c:pt idx="1613">
                  <c:v>57904</c:v>
                </c:pt>
                <c:pt idx="1614">
                  <c:v>57949</c:v>
                </c:pt>
                <c:pt idx="1615">
                  <c:v>57983</c:v>
                </c:pt>
                <c:pt idx="1616">
                  <c:v>58065.1428571429</c:v>
                </c:pt>
                <c:pt idx="1617">
                  <c:v>58125</c:v>
                </c:pt>
                <c:pt idx="1618">
                  <c:v>58161.3333333333</c:v>
                </c:pt>
                <c:pt idx="1619">
                  <c:v>58208</c:v>
                </c:pt>
                <c:pt idx="1620">
                  <c:v>58268.625</c:v>
                </c:pt>
                <c:pt idx="1621">
                  <c:v>58268.625</c:v>
                </c:pt>
                <c:pt idx="1622">
                  <c:v>58345</c:v>
                </c:pt>
                <c:pt idx="1623">
                  <c:v>58393.2</c:v>
                </c:pt>
                <c:pt idx="1624">
                  <c:v>58427</c:v>
                </c:pt>
                <c:pt idx="1625">
                  <c:v>58467.7142857143</c:v>
                </c:pt>
                <c:pt idx="1626">
                  <c:v>58467.7142857143</c:v>
                </c:pt>
                <c:pt idx="1627">
                  <c:v>58546.8333333333</c:v>
                </c:pt>
                <c:pt idx="1628">
                  <c:v>58546.8333333333</c:v>
                </c:pt>
                <c:pt idx="1629">
                  <c:v>58614.75</c:v>
                </c:pt>
                <c:pt idx="1630">
                  <c:v>58681.5</c:v>
                </c:pt>
                <c:pt idx="1631">
                  <c:v>58722.3333333333</c:v>
                </c:pt>
                <c:pt idx="1632">
                  <c:v>58772.4</c:v>
                </c:pt>
                <c:pt idx="1633">
                  <c:v>58842.6</c:v>
                </c:pt>
                <c:pt idx="1634">
                  <c:v>58842.6</c:v>
                </c:pt>
                <c:pt idx="1635">
                  <c:v>58906</c:v>
                </c:pt>
                <c:pt idx="1636">
                  <c:v>58977.5</c:v>
                </c:pt>
                <c:pt idx="1637">
                  <c:v>59020</c:v>
                </c:pt>
                <c:pt idx="1638">
                  <c:v>59028.5</c:v>
                </c:pt>
                <c:pt idx="1639">
                  <c:v>59069.75</c:v>
                </c:pt>
                <c:pt idx="1640">
                  <c:v>59144.6666666667</c:v>
                </c:pt>
                <c:pt idx="1641">
                  <c:v>59144.6666666667</c:v>
                </c:pt>
                <c:pt idx="1642">
                  <c:v>59221.1428571429</c:v>
                </c:pt>
                <c:pt idx="1643">
                  <c:v>59221.1428571429</c:v>
                </c:pt>
                <c:pt idx="1644">
                  <c:v>59288.6</c:v>
                </c:pt>
                <c:pt idx="1645">
                  <c:v>59367.3333333333</c:v>
                </c:pt>
                <c:pt idx="1646">
                  <c:v>59409</c:v>
                </c:pt>
                <c:pt idx="1647">
                  <c:v>59445</c:v>
                </c:pt>
                <c:pt idx="1648">
                  <c:v>59445</c:v>
                </c:pt>
                <c:pt idx="1649">
                  <c:v>59534.8571428571</c:v>
                </c:pt>
                <c:pt idx="1650">
                  <c:v>59606.3333333333</c:v>
                </c:pt>
                <c:pt idx="1651">
                  <c:v>59625.5</c:v>
                </c:pt>
                <c:pt idx="1652">
                  <c:v>59671.2</c:v>
                </c:pt>
                <c:pt idx="1653">
                  <c:v>59720.6</c:v>
                </c:pt>
                <c:pt idx="1654">
                  <c:v>59768.5</c:v>
                </c:pt>
                <c:pt idx="1655">
                  <c:v>59791</c:v>
                </c:pt>
                <c:pt idx="1656">
                  <c:v>59834.25</c:v>
                </c:pt>
                <c:pt idx="1657">
                  <c:v>59906.8333333333</c:v>
                </c:pt>
                <c:pt idx="1658">
                  <c:v>59951</c:v>
                </c:pt>
                <c:pt idx="1659">
                  <c:v>60013.5</c:v>
                </c:pt>
                <c:pt idx="1660">
                  <c:v>60013.5</c:v>
                </c:pt>
                <c:pt idx="1661">
                  <c:v>60072.5</c:v>
                </c:pt>
                <c:pt idx="1662">
                  <c:v>60117</c:v>
                </c:pt>
                <c:pt idx="1663">
                  <c:v>60191.5</c:v>
                </c:pt>
                <c:pt idx="1664">
                  <c:v>60191.5</c:v>
                </c:pt>
                <c:pt idx="1665">
                  <c:v>60272.4</c:v>
                </c:pt>
                <c:pt idx="1666">
                  <c:v>60319.5</c:v>
                </c:pt>
                <c:pt idx="1667">
                  <c:v>60343</c:v>
                </c:pt>
                <c:pt idx="1668">
                  <c:v>60389.25</c:v>
                </c:pt>
                <c:pt idx="1669">
                  <c:v>60419</c:v>
                </c:pt>
                <c:pt idx="1670">
                  <c:v>60463.4</c:v>
                </c:pt>
                <c:pt idx="1671">
                  <c:v>60508</c:v>
                </c:pt>
                <c:pt idx="1672">
                  <c:v>60555</c:v>
                </c:pt>
                <c:pt idx="1673">
                  <c:v>60609.6666666667</c:v>
                </c:pt>
                <c:pt idx="1674">
                  <c:v>60648.25</c:v>
                </c:pt>
                <c:pt idx="1675">
                  <c:v>60720.25</c:v>
                </c:pt>
                <c:pt idx="1676">
                  <c:v>60764</c:v>
                </c:pt>
                <c:pt idx="1677">
                  <c:v>60813.6</c:v>
                </c:pt>
                <c:pt idx="1678">
                  <c:v>60848</c:v>
                </c:pt>
                <c:pt idx="1679">
                  <c:v>60897.3333333333</c:v>
                </c:pt>
                <c:pt idx="1680">
                  <c:v>60945.5</c:v>
                </c:pt>
                <c:pt idx="1681">
                  <c:v>60984.25</c:v>
                </c:pt>
                <c:pt idx="1682">
                  <c:v>61015</c:v>
                </c:pt>
                <c:pt idx="1683">
                  <c:v>61060.2</c:v>
                </c:pt>
                <c:pt idx="1684">
                  <c:v>61098</c:v>
                </c:pt>
                <c:pt idx="1685">
                  <c:v>61147.3333333333</c:v>
                </c:pt>
                <c:pt idx="1686">
                  <c:v>61197</c:v>
                </c:pt>
                <c:pt idx="1687">
                  <c:v>61213.5</c:v>
                </c:pt>
                <c:pt idx="1688">
                  <c:v>61264.8333333333</c:v>
                </c:pt>
                <c:pt idx="1689">
                  <c:v>61334</c:v>
                </c:pt>
                <c:pt idx="1690">
                  <c:v>61397.1666666667</c:v>
                </c:pt>
                <c:pt idx="1691">
                  <c:v>61397.1666666667</c:v>
                </c:pt>
                <c:pt idx="1692">
                  <c:v>61456.25</c:v>
                </c:pt>
                <c:pt idx="1693">
                  <c:v>61531.3333333333</c:v>
                </c:pt>
                <c:pt idx="1694">
                  <c:v>61574</c:v>
                </c:pt>
                <c:pt idx="1695">
                  <c:v>61601.3333333333</c:v>
                </c:pt>
                <c:pt idx="1696">
                  <c:v>61650</c:v>
                </c:pt>
                <c:pt idx="1697">
                  <c:v>61664</c:v>
                </c:pt>
                <c:pt idx="1698">
                  <c:v>61723.5</c:v>
                </c:pt>
                <c:pt idx="1699">
                  <c:v>61781.5</c:v>
                </c:pt>
                <c:pt idx="1700">
                  <c:v>61829</c:v>
                </c:pt>
                <c:pt idx="1701">
                  <c:v>61865</c:v>
                </c:pt>
                <c:pt idx="1702">
                  <c:v>61932</c:v>
                </c:pt>
                <c:pt idx="1703">
                  <c:v>61932</c:v>
                </c:pt>
                <c:pt idx="1704">
                  <c:v>62003</c:v>
                </c:pt>
                <c:pt idx="1705">
                  <c:v>62027.75</c:v>
                </c:pt>
                <c:pt idx="1706">
                  <c:v>62084.8</c:v>
                </c:pt>
                <c:pt idx="1707">
                  <c:v>62136</c:v>
                </c:pt>
                <c:pt idx="1708">
                  <c:v>62180.25</c:v>
                </c:pt>
                <c:pt idx="1709">
                  <c:v>62211</c:v>
                </c:pt>
                <c:pt idx="1710">
                  <c:v>62253.6666666667</c:v>
                </c:pt>
                <c:pt idx="1711">
                  <c:v>62296</c:v>
                </c:pt>
                <c:pt idx="1712">
                  <c:v>62335</c:v>
                </c:pt>
                <c:pt idx="1713">
                  <c:v>62379</c:v>
                </c:pt>
                <c:pt idx="1714">
                  <c:v>62445.5</c:v>
                </c:pt>
                <c:pt idx="1715">
                  <c:v>62516</c:v>
                </c:pt>
                <c:pt idx="1716">
                  <c:v>62530</c:v>
                </c:pt>
                <c:pt idx="1717">
                  <c:v>62596.5</c:v>
                </c:pt>
                <c:pt idx="1718">
                  <c:v>62653</c:v>
                </c:pt>
                <c:pt idx="1719">
                  <c:v>62677</c:v>
                </c:pt>
                <c:pt idx="1720">
                  <c:v>62724.3333333333</c:v>
                </c:pt>
                <c:pt idx="1721">
                  <c:v>62736</c:v>
                </c:pt>
                <c:pt idx="1722">
                  <c:v>62779</c:v>
                </c:pt>
                <c:pt idx="1723">
                  <c:v>62863.4</c:v>
                </c:pt>
                <c:pt idx="1724">
                  <c:v>62863.4</c:v>
                </c:pt>
                <c:pt idx="1725">
                  <c:v>62936.1428571429</c:v>
                </c:pt>
                <c:pt idx="1726">
                  <c:v>62936.1428571429</c:v>
                </c:pt>
                <c:pt idx="1727">
                  <c:v>63024.2857142857</c:v>
                </c:pt>
                <c:pt idx="1728">
                  <c:v>63068</c:v>
                </c:pt>
                <c:pt idx="1729">
                  <c:v>63093.6666666667</c:v>
                </c:pt>
                <c:pt idx="1730">
                  <c:v>63152.4</c:v>
                </c:pt>
                <c:pt idx="1731">
                  <c:v>63193</c:v>
                </c:pt>
                <c:pt idx="1732">
                  <c:v>63229.8333333333</c:v>
                </c:pt>
                <c:pt idx="1733">
                  <c:v>63299.5</c:v>
                </c:pt>
                <c:pt idx="1734">
                  <c:v>63327</c:v>
                </c:pt>
                <c:pt idx="1735">
                  <c:v>63377.6666666667</c:v>
                </c:pt>
                <c:pt idx="1736">
                  <c:v>63422.25</c:v>
                </c:pt>
                <c:pt idx="1737">
                  <c:v>63477.5</c:v>
                </c:pt>
                <c:pt idx="1738">
                  <c:v>63512.3333333333</c:v>
                </c:pt>
                <c:pt idx="1739">
                  <c:v>63574</c:v>
                </c:pt>
                <c:pt idx="1740">
                  <c:v>63574</c:v>
                </c:pt>
                <c:pt idx="1741">
                  <c:v>63648.3333333333</c:v>
                </c:pt>
                <c:pt idx="1742">
                  <c:v>63648.3333333333</c:v>
                </c:pt>
                <c:pt idx="1743">
                  <c:v>63734.7142857143</c:v>
                </c:pt>
                <c:pt idx="1744">
                  <c:v>63777</c:v>
                </c:pt>
                <c:pt idx="1745">
                  <c:v>63817.5</c:v>
                </c:pt>
                <c:pt idx="1746">
                  <c:v>63862</c:v>
                </c:pt>
                <c:pt idx="1747">
                  <c:v>63907.4285714286</c:v>
                </c:pt>
                <c:pt idx="1748">
                  <c:v>63988.4285714286</c:v>
                </c:pt>
                <c:pt idx="1749">
                  <c:v>63988.4285714286</c:v>
                </c:pt>
                <c:pt idx="1750">
                  <c:v>64045.6</c:v>
                </c:pt>
                <c:pt idx="1751">
                  <c:v>64101</c:v>
                </c:pt>
                <c:pt idx="1752">
                  <c:v>64118</c:v>
                </c:pt>
                <c:pt idx="1753">
                  <c:v>64186.5714285714</c:v>
                </c:pt>
                <c:pt idx="1754">
                  <c:v>64250</c:v>
                </c:pt>
                <c:pt idx="1755">
                  <c:v>64273.6666666667</c:v>
                </c:pt>
                <c:pt idx="1756">
                  <c:v>64320</c:v>
                </c:pt>
                <c:pt idx="1757">
                  <c:v>64364.3333333333</c:v>
                </c:pt>
                <c:pt idx="1758">
                  <c:v>64401.5</c:v>
                </c:pt>
                <c:pt idx="1759">
                  <c:v>64465</c:v>
                </c:pt>
                <c:pt idx="1760">
                  <c:v>64465</c:v>
                </c:pt>
                <c:pt idx="1761">
                  <c:v>64518.2</c:v>
                </c:pt>
                <c:pt idx="1762">
                  <c:v>64588.4</c:v>
                </c:pt>
                <c:pt idx="1763">
                  <c:v>64625</c:v>
                </c:pt>
                <c:pt idx="1764">
                  <c:v>64652.3333333333</c:v>
                </c:pt>
                <c:pt idx="1765">
                  <c:v>64692</c:v>
                </c:pt>
                <c:pt idx="1766">
                  <c:v>64775.8</c:v>
                </c:pt>
                <c:pt idx="1767">
                  <c:v>64775.8</c:v>
                </c:pt>
                <c:pt idx="1768">
                  <c:v>64853</c:v>
                </c:pt>
                <c:pt idx="1769">
                  <c:v>64904.3333333333</c:v>
                </c:pt>
                <c:pt idx="1770">
                  <c:v>64960.6666666667</c:v>
                </c:pt>
                <c:pt idx="1771">
                  <c:v>65003</c:v>
                </c:pt>
                <c:pt idx="1772">
                  <c:v>65058.4285714286</c:v>
                </c:pt>
                <c:pt idx="1773">
                  <c:v>65058.4285714286</c:v>
                </c:pt>
                <c:pt idx="1774">
                  <c:v>65134.8</c:v>
                </c:pt>
                <c:pt idx="1775">
                  <c:v>65182</c:v>
                </c:pt>
                <c:pt idx="1776">
                  <c:v>65229.2857142857</c:v>
                </c:pt>
                <c:pt idx="1777">
                  <c:v>65269</c:v>
                </c:pt>
                <c:pt idx="1778">
                  <c:v>65305</c:v>
                </c:pt>
                <c:pt idx="1779">
                  <c:v>65366.25</c:v>
                </c:pt>
                <c:pt idx="1780">
                  <c:v>65414.5</c:v>
                </c:pt>
                <c:pt idx="1781">
                  <c:v>65460</c:v>
                </c:pt>
                <c:pt idx="1782">
                  <c:v>65508</c:v>
                </c:pt>
                <c:pt idx="1783">
                  <c:v>65564.4</c:v>
                </c:pt>
                <c:pt idx="1784">
                  <c:v>65616</c:v>
                </c:pt>
                <c:pt idx="1785">
                  <c:v>65656</c:v>
                </c:pt>
                <c:pt idx="1786">
                  <c:v>65690</c:v>
                </c:pt>
                <c:pt idx="1787">
                  <c:v>65740.2</c:v>
                </c:pt>
                <c:pt idx="1788">
                  <c:v>65769</c:v>
                </c:pt>
                <c:pt idx="1789">
                  <c:v>65816.6666666667</c:v>
                </c:pt>
                <c:pt idx="1790">
                  <c:v>65882.6666666667</c:v>
                </c:pt>
                <c:pt idx="1791">
                  <c:v>65918</c:v>
                </c:pt>
                <c:pt idx="1792">
                  <c:v>65961.3333333333</c:v>
                </c:pt>
                <c:pt idx="1793">
                  <c:v>66003.3333333333</c:v>
                </c:pt>
                <c:pt idx="1794">
                  <c:v>66068.8</c:v>
                </c:pt>
                <c:pt idx="1795">
                  <c:v>66068.8</c:v>
                </c:pt>
                <c:pt idx="1796">
                  <c:v>66167.8888888889</c:v>
                </c:pt>
                <c:pt idx="1797">
                  <c:v>66167.8888888889</c:v>
                </c:pt>
                <c:pt idx="1798">
                  <c:v>66260.2</c:v>
                </c:pt>
                <c:pt idx="1799">
                  <c:v>66308</c:v>
                </c:pt>
                <c:pt idx="1800">
                  <c:v>66340</c:v>
                </c:pt>
                <c:pt idx="1801">
                  <c:v>66380.75</c:v>
                </c:pt>
                <c:pt idx="1802">
                  <c:v>66436</c:v>
                </c:pt>
                <c:pt idx="1803">
                  <c:v>66496.4</c:v>
                </c:pt>
                <c:pt idx="1804">
                  <c:v>66549</c:v>
                </c:pt>
                <c:pt idx="1805">
                  <c:v>66588.75</c:v>
                </c:pt>
                <c:pt idx="1806">
                  <c:v>66624.5</c:v>
                </c:pt>
                <c:pt idx="1807">
                  <c:v>66661</c:v>
                </c:pt>
                <c:pt idx="1808">
                  <c:v>66712.2</c:v>
                </c:pt>
                <c:pt idx="1809">
                  <c:v>66772.3333333333</c:v>
                </c:pt>
                <c:pt idx="1810">
                  <c:v>66808.5</c:v>
                </c:pt>
                <c:pt idx="1811">
                  <c:v>66873</c:v>
                </c:pt>
                <c:pt idx="1812">
                  <c:v>66933.3333333333</c:v>
                </c:pt>
                <c:pt idx="1813">
                  <c:v>66992</c:v>
                </c:pt>
                <c:pt idx="1814">
                  <c:v>66992</c:v>
                </c:pt>
                <c:pt idx="1815">
                  <c:v>67084.6</c:v>
                </c:pt>
                <c:pt idx="1816">
                  <c:v>67136</c:v>
                </c:pt>
                <c:pt idx="1817">
                  <c:v>67178.8</c:v>
                </c:pt>
                <c:pt idx="1818">
                  <c:v>67225.25</c:v>
                </c:pt>
                <c:pt idx="1819">
                  <c:v>67307.75</c:v>
                </c:pt>
                <c:pt idx="1820">
                  <c:v>67354</c:v>
                </c:pt>
                <c:pt idx="1821">
                  <c:v>67399.4</c:v>
                </c:pt>
                <c:pt idx="1822">
                  <c:v>67511</c:v>
                </c:pt>
                <c:pt idx="1823">
                  <c:v>67594</c:v>
                </c:pt>
                <c:pt idx="1824">
                  <c:v>67636</c:v>
                </c:pt>
                <c:pt idx="1825">
                  <c:v>67704.8333333333</c:v>
                </c:pt>
                <c:pt idx="1826">
                  <c:v>67791.6</c:v>
                </c:pt>
                <c:pt idx="1827">
                  <c:v>67908.625</c:v>
                </c:pt>
                <c:pt idx="1828">
                  <c:v>67908.625</c:v>
                </c:pt>
                <c:pt idx="1829">
                  <c:v>68007.8571428571</c:v>
                </c:pt>
                <c:pt idx="1830">
                  <c:v>68007.8571428571</c:v>
                </c:pt>
                <c:pt idx="1831">
                  <c:v>68116.1818181818</c:v>
                </c:pt>
                <c:pt idx="1832">
                  <c:v>68116.1818181818</c:v>
                </c:pt>
                <c:pt idx="1833">
                  <c:v>68199</c:v>
                </c:pt>
                <c:pt idx="1834">
                  <c:v>68199</c:v>
                </c:pt>
                <c:pt idx="1835">
                  <c:v>68199</c:v>
                </c:pt>
                <c:pt idx="1836">
                  <c:v>68199</c:v>
                </c:pt>
                <c:pt idx="1837">
                  <c:v>68199</c:v>
                </c:pt>
                <c:pt idx="1838">
                  <c:v>68199</c:v>
                </c:pt>
                <c:pt idx="1839">
                  <c:v>68199</c:v>
                </c:pt>
                <c:pt idx="1840">
                  <c:v>68234</c:v>
                </c:pt>
                <c:pt idx="1841">
                  <c:v>68324</c:v>
                </c:pt>
                <c:pt idx="1842">
                  <c:v>68428.1111111111</c:v>
                </c:pt>
                <c:pt idx="1843">
                  <c:v>68428.1111111111</c:v>
                </c:pt>
                <c:pt idx="1844">
                  <c:v>68508</c:v>
                </c:pt>
                <c:pt idx="1845">
                  <c:v>68527.5</c:v>
                </c:pt>
                <c:pt idx="1846">
                  <c:v>68527.5</c:v>
                </c:pt>
                <c:pt idx="1847">
                  <c:v>68572</c:v>
                </c:pt>
                <c:pt idx="1848">
                  <c:v>68572</c:v>
                </c:pt>
                <c:pt idx="1849">
                  <c:v>68632</c:v>
                </c:pt>
                <c:pt idx="1850">
                  <c:v>68676</c:v>
                </c:pt>
                <c:pt idx="1851">
                  <c:v>68718.6</c:v>
                </c:pt>
                <c:pt idx="1852">
                  <c:v>68759</c:v>
                </c:pt>
                <c:pt idx="1853">
                  <c:v>68789</c:v>
                </c:pt>
                <c:pt idx="1854">
                  <c:v>68844</c:v>
                </c:pt>
                <c:pt idx="1855">
                  <c:v>68877</c:v>
                </c:pt>
                <c:pt idx="1856">
                  <c:v>68877</c:v>
                </c:pt>
                <c:pt idx="1857">
                  <c:v>68967</c:v>
                </c:pt>
                <c:pt idx="1858">
                  <c:v>68967</c:v>
                </c:pt>
                <c:pt idx="1859">
                  <c:v>69048.6666666667</c:v>
                </c:pt>
                <c:pt idx="1860">
                  <c:v>69094</c:v>
                </c:pt>
                <c:pt idx="1861">
                  <c:v>69136.8333333333</c:v>
                </c:pt>
                <c:pt idx="1862">
                  <c:v>69209</c:v>
                </c:pt>
                <c:pt idx="1863">
                  <c:v>69246.6666666667</c:v>
                </c:pt>
                <c:pt idx="1864">
                  <c:v>69303</c:v>
                </c:pt>
                <c:pt idx="1865">
                  <c:v>69303</c:v>
                </c:pt>
                <c:pt idx="1866">
                  <c:v>69388</c:v>
                </c:pt>
                <c:pt idx="1867">
                  <c:v>69388</c:v>
                </c:pt>
                <c:pt idx="1868">
                  <c:v>69499.75</c:v>
                </c:pt>
                <c:pt idx="1869">
                  <c:v>69499.75</c:v>
                </c:pt>
                <c:pt idx="1870">
                  <c:v>69601.6666666667</c:v>
                </c:pt>
                <c:pt idx="1871">
                  <c:v>69601.6666666667</c:v>
                </c:pt>
                <c:pt idx="1872">
                  <c:v>69685.7142857143</c:v>
                </c:pt>
                <c:pt idx="1873">
                  <c:v>69785.75</c:v>
                </c:pt>
                <c:pt idx="1874">
                  <c:v>69819</c:v>
                </c:pt>
                <c:pt idx="1875">
                  <c:v>69865.6</c:v>
                </c:pt>
                <c:pt idx="1876">
                  <c:v>69926.75</c:v>
                </c:pt>
                <c:pt idx="1877">
                  <c:v>69997.3333333333</c:v>
                </c:pt>
                <c:pt idx="1878">
                  <c:v>69997.3333333333</c:v>
                </c:pt>
                <c:pt idx="1879">
                  <c:v>70072.7142857143</c:v>
                </c:pt>
                <c:pt idx="1880">
                  <c:v>70141</c:v>
                </c:pt>
                <c:pt idx="1881">
                  <c:v>70202</c:v>
                </c:pt>
                <c:pt idx="1882">
                  <c:v>70266.4</c:v>
                </c:pt>
                <c:pt idx="1883">
                  <c:v>70318.5</c:v>
                </c:pt>
                <c:pt idx="1884">
                  <c:v>70358.8333333333</c:v>
                </c:pt>
                <c:pt idx="1885">
                  <c:v>70447.6666666667</c:v>
                </c:pt>
                <c:pt idx="1886">
                  <c:v>70447.6666666667</c:v>
                </c:pt>
                <c:pt idx="1887">
                  <c:v>70535.2</c:v>
                </c:pt>
                <c:pt idx="1888">
                  <c:v>70583.6666666667</c:v>
                </c:pt>
                <c:pt idx="1889">
                  <c:v>70655.1666666667</c:v>
                </c:pt>
                <c:pt idx="1890">
                  <c:v>70716</c:v>
                </c:pt>
                <c:pt idx="1891">
                  <c:v>70763</c:v>
                </c:pt>
                <c:pt idx="1892">
                  <c:v>70841</c:v>
                </c:pt>
                <c:pt idx="1893">
                  <c:v>70841</c:v>
                </c:pt>
                <c:pt idx="1894">
                  <c:v>70928.4285714286</c:v>
                </c:pt>
                <c:pt idx="1895">
                  <c:v>70984.5</c:v>
                </c:pt>
                <c:pt idx="1896">
                  <c:v>71052.5714285714</c:v>
                </c:pt>
                <c:pt idx="1897">
                  <c:v>71114</c:v>
                </c:pt>
                <c:pt idx="1898">
                  <c:v>71165.4</c:v>
                </c:pt>
                <c:pt idx="1899">
                  <c:v>71247.1666666667</c:v>
                </c:pt>
                <c:pt idx="1900">
                  <c:v>71247.1666666667</c:v>
                </c:pt>
                <c:pt idx="1901">
                  <c:v>71327.4</c:v>
                </c:pt>
                <c:pt idx="1902">
                  <c:v>71391</c:v>
                </c:pt>
                <c:pt idx="1903">
                  <c:v>71436</c:v>
                </c:pt>
                <c:pt idx="1904">
                  <c:v>71499.8333333333</c:v>
                </c:pt>
                <c:pt idx="1905">
                  <c:v>71577.8</c:v>
                </c:pt>
                <c:pt idx="1906">
                  <c:v>71577.8</c:v>
                </c:pt>
                <c:pt idx="1907">
                  <c:v>71686.2857142857</c:v>
                </c:pt>
                <c:pt idx="1908">
                  <c:v>71686.2857142857</c:v>
                </c:pt>
                <c:pt idx="1909">
                  <c:v>71825.5</c:v>
                </c:pt>
                <c:pt idx="1910">
                  <c:v>71914</c:v>
                </c:pt>
                <c:pt idx="1911">
                  <c:v>71948.5</c:v>
                </c:pt>
                <c:pt idx="1912">
                  <c:v>72031.8333333333</c:v>
                </c:pt>
                <c:pt idx="1913">
                  <c:v>72071</c:v>
                </c:pt>
                <c:pt idx="1914">
                  <c:v>72144.2857142857</c:v>
                </c:pt>
                <c:pt idx="1915">
                  <c:v>72212</c:v>
                </c:pt>
                <c:pt idx="1916">
                  <c:v>72406.9444444444</c:v>
                </c:pt>
                <c:pt idx="1917">
                  <c:v>72406.9444444444</c:v>
                </c:pt>
                <c:pt idx="1918">
                  <c:v>72628</c:v>
                </c:pt>
                <c:pt idx="1919">
                  <c:v>72674.5</c:v>
                </c:pt>
                <c:pt idx="1920">
                  <c:v>72766.875</c:v>
                </c:pt>
                <c:pt idx="1921">
                  <c:v>72766.875</c:v>
                </c:pt>
                <c:pt idx="1922">
                  <c:v>72868.5</c:v>
                </c:pt>
                <c:pt idx="1923">
                  <c:v>72948.6666666667</c:v>
                </c:pt>
                <c:pt idx="1924">
                  <c:v>72992</c:v>
                </c:pt>
                <c:pt idx="1925">
                  <c:v>73065.4</c:v>
                </c:pt>
                <c:pt idx="1926">
                  <c:v>73130.3333333333</c:v>
                </c:pt>
                <c:pt idx="1927">
                  <c:v>73180.5</c:v>
                </c:pt>
                <c:pt idx="1928">
                  <c:v>73247.5</c:v>
                </c:pt>
                <c:pt idx="1929">
                  <c:v>73305.2</c:v>
                </c:pt>
                <c:pt idx="1930">
                  <c:v>73353.5</c:v>
                </c:pt>
                <c:pt idx="1931">
                  <c:v>73414.3333333333</c:v>
                </c:pt>
                <c:pt idx="1932">
                  <c:v>73458.5</c:v>
                </c:pt>
                <c:pt idx="1933">
                  <c:v>73502</c:v>
                </c:pt>
                <c:pt idx="1934">
                  <c:v>73573.5</c:v>
                </c:pt>
                <c:pt idx="1935">
                  <c:v>73659.6666666667</c:v>
                </c:pt>
                <c:pt idx="1936">
                  <c:v>73712.1666666667</c:v>
                </c:pt>
                <c:pt idx="1937">
                  <c:v>73788</c:v>
                </c:pt>
                <c:pt idx="1938">
                  <c:v>73863.1666666667</c:v>
                </c:pt>
                <c:pt idx="1939">
                  <c:v>73951.1666666667</c:v>
                </c:pt>
                <c:pt idx="1940">
                  <c:v>74002</c:v>
                </c:pt>
                <c:pt idx="1941">
                  <c:v>74040.8</c:v>
                </c:pt>
                <c:pt idx="1942">
                  <c:v>74149.625</c:v>
                </c:pt>
                <c:pt idx="1943">
                  <c:v>74360.9</c:v>
                </c:pt>
                <c:pt idx="1944">
                  <c:v>74484</c:v>
                </c:pt>
                <c:pt idx="1945">
                  <c:v>74525</c:v>
                </c:pt>
                <c:pt idx="1946">
                  <c:v>74597.3333333333</c:v>
                </c:pt>
                <c:pt idx="1947">
                  <c:v>74663.2857142857</c:v>
                </c:pt>
                <c:pt idx="1948">
                  <c:v>74744.5</c:v>
                </c:pt>
                <c:pt idx="1949">
                  <c:v>74798.1666666667</c:v>
                </c:pt>
                <c:pt idx="1950">
                  <c:v>74798.1666666667</c:v>
                </c:pt>
                <c:pt idx="1951">
                  <c:v>74947.5</c:v>
                </c:pt>
                <c:pt idx="1952">
                  <c:v>74947.5</c:v>
                </c:pt>
                <c:pt idx="1953">
                  <c:v>75089.5714285714</c:v>
                </c:pt>
                <c:pt idx="1954">
                  <c:v>75173.3333333333</c:v>
                </c:pt>
                <c:pt idx="1955">
                  <c:v>75205.5</c:v>
                </c:pt>
                <c:pt idx="1956">
                  <c:v>75317</c:v>
                </c:pt>
                <c:pt idx="1957">
                  <c:v>75317</c:v>
                </c:pt>
                <c:pt idx="1958">
                  <c:v>75415</c:v>
                </c:pt>
                <c:pt idx="1959">
                  <c:v>75511.4545454545</c:v>
                </c:pt>
                <c:pt idx="1960">
                  <c:v>75511.4545454545</c:v>
                </c:pt>
                <c:pt idx="1961">
                  <c:v>75631</c:v>
                </c:pt>
                <c:pt idx="1962">
                  <c:v>75701.2222222222</c:v>
                </c:pt>
                <c:pt idx="1963">
                  <c:v>75811</c:v>
                </c:pt>
                <c:pt idx="1964">
                  <c:v>75845</c:v>
                </c:pt>
                <c:pt idx="1965">
                  <c:v>75926.4285714286</c:v>
                </c:pt>
                <c:pt idx="1966">
                  <c:v>76069.5</c:v>
                </c:pt>
                <c:pt idx="1967">
                  <c:v>76144</c:v>
                </c:pt>
                <c:pt idx="1968">
                  <c:v>76144</c:v>
                </c:pt>
                <c:pt idx="1969">
                  <c:v>76178.4285714286</c:v>
                </c:pt>
                <c:pt idx="1970">
                  <c:v>76340.3</c:v>
                </c:pt>
                <c:pt idx="1971">
                  <c:v>76449</c:v>
                </c:pt>
                <c:pt idx="1972">
                  <c:v>76449</c:v>
                </c:pt>
                <c:pt idx="1973">
                  <c:v>76457</c:v>
                </c:pt>
                <c:pt idx="1974">
                  <c:v>76645.2352941177</c:v>
                </c:pt>
                <c:pt idx="1975">
                  <c:v>76921.6666666667</c:v>
                </c:pt>
                <c:pt idx="1976">
                  <c:v>76960</c:v>
                </c:pt>
                <c:pt idx="1977">
                  <c:v>76960</c:v>
                </c:pt>
                <c:pt idx="1978">
                  <c:v>76960</c:v>
                </c:pt>
                <c:pt idx="1979">
                  <c:v>76960</c:v>
                </c:pt>
                <c:pt idx="1980">
                  <c:v>77027.75</c:v>
                </c:pt>
                <c:pt idx="1981">
                  <c:v>77351.2777777778</c:v>
                </c:pt>
                <c:pt idx="1982">
                  <c:v>77351.2777777778</c:v>
                </c:pt>
                <c:pt idx="1983">
                  <c:v>77596</c:v>
                </c:pt>
                <c:pt idx="1984">
                  <c:v>77596</c:v>
                </c:pt>
                <c:pt idx="1985">
                  <c:v>77596</c:v>
                </c:pt>
                <c:pt idx="1986">
                  <c:v>77610</c:v>
                </c:pt>
                <c:pt idx="1987">
                  <c:v>77652.4</c:v>
                </c:pt>
                <c:pt idx="1988">
                  <c:v>77680</c:v>
                </c:pt>
                <c:pt idx="1989">
                  <c:v>77692</c:v>
                </c:pt>
                <c:pt idx="1990">
                  <c:v>77730</c:v>
                </c:pt>
                <c:pt idx="1991">
                  <c:v>77764</c:v>
                </c:pt>
                <c:pt idx="1992">
                  <c:v>77785</c:v>
                </c:pt>
                <c:pt idx="1993">
                  <c:v>77872.6</c:v>
                </c:pt>
                <c:pt idx="1994">
                  <c:v>77984.6666666667</c:v>
                </c:pt>
                <c:pt idx="1995">
                  <c:v>77984.6666666667</c:v>
                </c:pt>
                <c:pt idx="1996">
                  <c:v>78059</c:v>
                </c:pt>
                <c:pt idx="1997">
                  <c:v>78140.1428571429</c:v>
                </c:pt>
                <c:pt idx="1998">
                  <c:v>78213.6666666667</c:v>
                </c:pt>
                <c:pt idx="1999">
                  <c:v>78259</c:v>
                </c:pt>
                <c:pt idx="2000">
                  <c:v>78302.6666666667</c:v>
                </c:pt>
                <c:pt idx="2001">
                  <c:v>78357.6666666667</c:v>
                </c:pt>
                <c:pt idx="2002">
                  <c:v>78447</c:v>
                </c:pt>
                <c:pt idx="2003">
                  <c:v>78447</c:v>
                </c:pt>
                <c:pt idx="2004">
                  <c:v>78571.4</c:v>
                </c:pt>
                <c:pt idx="2005">
                  <c:v>78701</c:v>
                </c:pt>
                <c:pt idx="2006">
                  <c:v>78755.5</c:v>
                </c:pt>
                <c:pt idx="2007">
                  <c:v>78841.5</c:v>
                </c:pt>
                <c:pt idx="2008">
                  <c:v>78933.5555555556</c:v>
                </c:pt>
                <c:pt idx="2009">
                  <c:v>78933.5555555556</c:v>
                </c:pt>
                <c:pt idx="2010">
                  <c:v>79084.875</c:v>
                </c:pt>
                <c:pt idx="2011">
                  <c:v>79171</c:v>
                </c:pt>
                <c:pt idx="2012">
                  <c:v>79218.2</c:v>
                </c:pt>
                <c:pt idx="2013">
                  <c:v>79313</c:v>
                </c:pt>
                <c:pt idx="2014">
                  <c:v>79402.5</c:v>
                </c:pt>
                <c:pt idx="2015">
                  <c:v>79478.2</c:v>
                </c:pt>
                <c:pt idx="2016">
                  <c:v>79634</c:v>
                </c:pt>
                <c:pt idx="2017">
                  <c:v>79634</c:v>
                </c:pt>
                <c:pt idx="2018">
                  <c:v>79738</c:v>
                </c:pt>
                <c:pt idx="2019">
                  <c:v>79939.7777777778</c:v>
                </c:pt>
                <c:pt idx="2020">
                  <c:v>79939.7777777778</c:v>
                </c:pt>
                <c:pt idx="2021">
                  <c:v>80151</c:v>
                </c:pt>
                <c:pt idx="2022">
                  <c:v>80211.8571428571</c:v>
                </c:pt>
                <c:pt idx="2023">
                  <c:v>80551.4210526316</c:v>
                </c:pt>
                <c:pt idx="2024">
                  <c:v>80551.4210526316</c:v>
                </c:pt>
                <c:pt idx="2025">
                  <c:v>80826</c:v>
                </c:pt>
                <c:pt idx="2026">
                  <c:v>80892.5</c:v>
                </c:pt>
                <c:pt idx="2027">
                  <c:v>81225.8947368421</c:v>
                </c:pt>
                <c:pt idx="2028">
                  <c:v>81225.8947368421</c:v>
                </c:pt>
                <c:pt idx="2029">
                  <c:v>81483</c:v>
                </c:pt>
                <c:pt idx="2030">
                  <c:v>81483</c:v>
                </c:pt>
                <c:pt idx="2031">
                  <c:v>81483</c:v>
                </c:pt>
                <c:pt idx="2032">
                  <c:v>81483</c:v>
                </c:pt>
                <c:pt idx="2033">
                  <c:v>81511.6</c:v>
                </c:pt>
                <c:pt idx="2034">
                  <c:v>81772.7222222222</c:v>
                </c:pt>
                <c:pt idx="2035">
                  <c:v>81772.7222222222</c:v>
                </c:pt>
                <c:pt idx="2036">
                  <c:v>82009</c:v>
                </c:pt>
                <c:pt idx="2037">
                  <c:v>82070.25</c:v>
                </c:pt>
                <c:pt idx="2038">
                  <c:v>82438.6363636364</c:v>
                </c:pt>
                <c:pt idx="2039">
                  <c:v>83136.9</c:v>
                </c:pt>
                <c:pt idx="2040">
                  <c:v>83136.9</c:v>
                </c:pt>
                <c:pt idx="2041">
                  <c:v>83462</c:v>
                </c:pt>
                <c:pt idx="2042">
                  <c:v>83535.8888888889</c:v>
                </c:pt>
                <c:pt idx="2043">
                  <c:v>83535.8888888889</c:v>
                </c:pt>
                <c:pt idx="2044">
                  <c:v>83645.7142857143</c:v>
                </c:pt>
                <c:pt idx="2045">
                  <c:v>83778.7</c:v>
                </c:pt>
                <c:pt idx="2046">
                  <c:v>84227.4782608696</c:v>
                </c:pt>
                <c:pt idx="2047">
                  <c:v>85006.347826087</c:v>
                </c:pt>
                <c:pt idx="2048">
                  <c:v>85789.2608695652</c:v>
                </c:pt>
                <c:pt idx="2049">
                  <c:v>86571.9090909091</c:v>
                </c:pt>
                <c:pt idx="2050">
                  <c:v>87305.7142857143</c:v>
                </c:pt>
                <c:pt idx="2051">
                  <c:v>87305.7142857143</c:v>
                </c:pt>
                <c:pt idx="2052">
                  <c:v>87613</c:v>
                </c:pt>
                <c:pt idx="2053">
                  <c:v>87613</c:v>
                </c:pt>
                <c:pt idx="2054">
                  <c:v>87795</c:v>
                </c:pt>
                <c:pt idx="2055">
                  <c:v>88387.8695652174</c:v>
                </c:pt>
                <c:pt idx="2056">
                  <c:v>89173.3913043478</c:v>
                </c:pt>
                <c:pt idx="2057">
                  <c:v>89648.2</c:v>
                </c:pt>
                <c:pt idx="2058">
                  <c:v>89696</c:v>
                </c:pt>
                <c:pt idx="2059">
                  <c:v>89696</c:v>
                </c:pt>
                <c:pt idx="2060">
                  <c:v>89704</c:v>
                </c:pt>
                <c:pt idx="2061">
                  <c:v>89859.4285714286</c:v>
                </c:pt>
                <c:pt idx="2062">
                  <c:v>89859.4285714286</c:v>
                </c:pt>
                <c:pt idx="2063">
                  <c:v>90015</c:v>
                </c:pt>
                <c:pt idx="2064">
                  <c:v>90090.3333333333</c:v>
                </c:pt>
                <c:pt idx="2065">
                  <c:v>90188.4</c:v>
                </c:pt>
                <c:pt idx="2066">
                  <c:v>90240.5</c:v>
                </c:pt>
                <c:pt idx="2067">
                  <c:v>90253</c:v>
                </c:pt>
                <c:pt idx="2068">
                  <c:v>90305.3333333333</c:v>
                </c:pt>
                <c:pt idx="2069">
                  <c:v>90507.6666666667</c:v>
                </c:pt>
                <c:pt idx="2070">
                  <c:v>91096.0909090909</c:v>
                </c:pt>
                <c:pt idx="2071">
                  <c:v>91496</c:v>
                </c:pt>
                <c:pt idx="2072">
                  <c:v>91680</c:v>
                </c:pt>
                <c:pt idx="2073">
                  <c:v>92301.7826086956</c:v>
                </c:pt>
                <c:pt idx="2074">
                  <c:v>92916.5384615385</c:v>
                </c:pt>
                <c:pt idx="2075">
                  <c:v>93131.25</c:v>
                </c:pt>
                <c:pt idx="2076">
                  <c:v>93422.3809523809</c:v>
                </c:pt>
                <c:pt idx="2077">
                  <c:v>94135.1363636364</c:v>
                </c:pt>
                <c:pt idx="2078">
                  <c:v>94902.9090909091</c:v>
                </c:pt>
                <c:pt idx="2079">
                  <c:v>95669.1818181818</c:v>
                </c:pt>
                <c:pt idx="2080">
                  <c:v>96442.9565217391</c:v>
                </c:pt>
                <c:pt idx="2081">
                  <c:v>97185.80952381</c:v>
                </c:pt>
                <c:pt idx="2082">
                  <c:v>97544</c:v>
                </c:pt>
                <c:pt idx="2083">
                  <c:v>97848.545454545</c:v>
                </c:pt>
                <c:pt idx="2084">
                  <c:v>98585.913043478</c:v>
                </c:pt>
                <c:pt idx="2085">
                  <c:v>99367.782608696</c:v>
                </c:pt>
                <c:pt idx="2086">
                  <c:v>100150.52173913</c:v>
                </c:pt>
                <c:pt idx="2087">
                  <c:v>100924.136363636</c:v>
                </c:pt>
                <c:pt idx="2088">
                  <c:v>101703.173913043</c:v>
                </c:pt>
                <c:pt idx="2089">
                  <c:v>102478.136363636</c:v>
                </c:pt>
                <c:pt idx="2090">
                  <c:v>103246.272727273</c:v>
                </c:pt>
                <c:pt idx="2091">
                  <c:v>104023.304347826</c:v>
                </c:pt>
                <c:pt idx="2092">
                  <c:v>104827.681818182</c:v>
                </c:pt>
                <c:pt idx="2093">
                  <c:v>105587.761904762</c:v>
                </c:pt>
                <c:pt idx="2094">
                  <c:v>106367.590909091</c:v>
                </c:pt>
                <c:pt idx="2095">
                  <c:v>107156.761904762</c:v>
                </c:pt>
                <c:pt idx="2096">
                  <c:v>107924.363636364</c:v>
                </c:pt>
                <c:pt idx="2097">
                  <c:v>108693.818181818</c:v>
                </c:pt>
                <c:pt idx="2098">
                  <c:v>109493.454545455</c:v>
                </c:pt>
                <c:pt idx="2099">
                  <c:v>110280.545454545</c:v>
                </c:pt>
                <c:pt idx="2100">
                  <c:v>111047.380952381</c:v>
                </c:pt>
                <c:pt idx="2101">
                  <c:v>111823.181818182</c:v>
                </c:pt>
                <c:pt idx="2102">
                  <c:v>112613.454545455</c:v>
                </c:pt>
                <c:pt idx="2103">
                  <c:v>113397.454545455</c:v>
                </c:pt>
                <c:pt idx="2104">
                  <c:v>114167.772727273</c:v>
                </c:pt>
                <c:pt idx="2105">
                  <c:v>114930.181818182</c:v>
                </c:pt>
                <c:pt idx="2106">
                  <c:v>115714.043478261</c:v>
                </c:pt>
                <c:pt idx="2107">
                  <c:v>116495.636363636</c:v>
                </c:pt>
                <c:pt idx="2108">
                  <c:v>117250.454545455</c:v>
                </c:pt>
                <c:pt idx="2109">
                  <c:v>118039.590909091</c:v>
                </c:pt>
                <c:pt idx="2110">
                  <c:v>118817.954545455</c:v>
                </c:pt>
                <c:pt idx="2111">
                  <c:v>119607.043478261</c:v>
                </c:pt>
                <c:pt idx="2112">
                  <c:v>120403.227272727</c:v>
                </c:pt>
                <c:pt idx="2113">
                  <c:v>121167</c:v>
                </c:pt>
                <c:pt idx="2114">
                  <c:v>121933.409090909</c:v>
                </c:pt>
                <c:pt idx="2115">
                  <c:v>122716.5</c:v>
                </c:pt>
                <c:pt idx="2116">
                  <c:v>123413.666666667</c:v>
                </c:pt>
                <c:pt idx="2117">
                  <c:v>123716.75</c:v>
                </c:pt>
                <c:pt idx="2118">
                  <c:v>123844.125</c:v>
                </c:pt>
                <c:pt idx="2119">
                  <c:v>123920</c:v>
                </c:pt>
                <c:pt idx="2120">
                  <c:v>123920</c:v>
                </c:pt>
                <c:pt idx="2121">
                  <c:v>123920</c:v>
                </c:pt>
                <c:pt idx="2122">
                  <c:v>123920</c:v>
                </c:pt>
              </c:numCache>
            </c:numRef>
          </c:xVal>
          <c:yVal>
            <c:numRef>
              <c:f>Online_RAW!$O$2:$O$2124</c:f>
              <c:numCache>
                <c:formatCode>General</c:formatCode>
                <c:ptCount val="2123"/>
                <c:pt idx="0">
                  <c:v>0</c:v>
                </c:pt>
                <c:pt idx="2122">
                  <c:v>192.8</c:v>
                </c:pt>
              </c:numCache>
            </c:numRef>
          </c:yVal>
          <c:smooth val="0"/>
        </c:ser>
        <c:axId val="94112033"/>
        <c:axId val="45764559"/>
      </c:scatterChart>
      <c:valAx>
        <c:axId val="94112033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Pump 2 Duration (-)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5764559"/>
        <c:crosses val="autoZero"/>
        <c:crossBetween val="midCat"/>
      </c:valAx>
      <c:valAx>
        <c:axId val="4576455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Weight pumped (g)
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4112033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en-US" sz="1400" spc="-1" strike="noStrike">
                <a:solidFill>
                  <a:srgbClr val="000000"/>
                </a:solidFill>
                <a:latin typeface="Calibri"/>
              </a:defRPr>
            </a:pPr>
            <a:r>
              <a:rPr b="1" lang="en-US" sz="1400" spc="-1" strike="noStrike">
                <a:solidFill>
                  <a:srgbClr val="000000"/>
                </a:solidFill>
                <a:latin typeface="Calibri"/>
              </a:rPr>
              <a:t>RLU 04/03/2024 R2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'Graph cult. #10'!$G$1</c:f>
              <c:strCache>
                <c:ptCount val="1"/>
                <c:pt idx="0">
                  <c:v>Reactor Temperature (°C)</c:v>
                </c:pt>
              </c:strCache>
            </c:strRef>
          </c:tx>
          <c:spPr>
            <a:solidFill>
              <a:srgbClr val="9bbb59"/>
            </a:solidFill>
            <a:ln w="25560">
              <a:noFill/>
            </a:ln>
          </c:spPr>
          <c:marker>
            <c:symbol val="circle"/>
            <c:size val="4"/>
            <c:spPr>
              <a:solidFill>
                <a:srgbClr val="9bbb59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'Graph cult. #10'!$A$2:$A$3087</c:f>
              <c:numCache>
                <c:formatCode>General</c:formatCode>
                <c:ptCount val="3086"/>
                <c:pt idx="0">
                  <c:v>0</c:v>
                </c:pt>
                <c:pt idx="1">
                  <c:v>0.017</c:v>
                </c:pt>
                <c:pt idx="2">
                  <c:v>0.033</c:v>
                </c:pt>
                <c:pt idx="3">
                  <c:v>0.05</c:v>
                </c:pt>
                <c:pt idx="4">
                  <c:v>0.067</c:v>
                </c:pt>
                <c:pt idx="5">
                  <c:v>0.083</c:v>
                </c:pt>
                <c:pt idx="6">
                  <c:v>0.1</c:v>
                </c:pt>
                <c:pt idx="7">
                  <c:v>0.117</c:v>
                </c:pt>
                <c:pt idx="8">
                  <c:v>0.133</c:v>
                </c:pt>
                <c:pt idx="9">
                  <c:v>0.15</c:v>
                </c:pt>
                <c:pt idx="10">
                  <c:v>0.167</c:v>
                </c:pt>
                <c:pt idx="11">
                  <c:v>0.183</c:v>
                </c:pt>
                <c:pt idx="12">
                  <c:v>0.2</c:v>
                </c:pt>
                <c:pt idx="13">
                  <c:v>0.217</c:v>
                </c:pt>
                <c:pt idx="14">
                  <c:v>0.233</c:v>
                </c:pt>
                <c:pt idx="15">
                  <c:v>0.25</c:v>
                </c:pt>
                <c:pt idx="16">
                  <c:v>0.267</c:v>
                </c:pt>
                <c:pt idx="17">
                  <c:v>0.283</c:v>
                </c:pt>
                <c:pt idx="18">
                  <c:v>0.3</c:v>
                </c:pt>
                <c:pt idx="19">
                  <c:v>0.317</c:v>
                </c:pt>
                <c:pt idx="20">
                  <c:v>0.333</c:v>
                </c:pt>
                <c:pt idx="21">
                  <c:v>0.35</c:v>
                </c:pt>
                <c:pt idx="22">
                  <c:v>0.367</c:v>
                </c:pt>
                <c:pt idx="23">
                  <c:v>0.383</c:v>
                </c:pt>
                <c:pt idx="24">
                  <c:v>0.4</c:v>
                </c:pt>
                <c:pt idx="25">
                  <c:v>0.417</c:v>
                </c:pt>
                <c:pt idx="26">
                  <c:v>0.433</c:v>
                </c:pt>
                <c:pt idx="27">
                  <c:v>0.45</c:v>
                </c:pt>
                <c:pt idx="28">
                  <c:v>0.467</c:v>
                </c:pt>
                <c:pt idx="29">
                  <c:v>0.483</c:v>
                </c:pt>
                <c:pt idx="30">
                  <c:v>0.5</c:v>
                </c:pt>
                <c:pt idx="31">
                  <c:v>0.517</c:v>
                </c:pt>
                <c:pt idx="32">
                  <c:v>0.533</c:v>
                </c:pt>
                <c:pt idx="33">
                  <c:v>0.55</c:v>
                </c:pt>
                <c:pt idx="34">
                  <c:v>0.567</c:v>
                </c:pt>
                <c:pt idx="35">
                  <c:v>0.583</c:v>
                </c:pt>
                <c:pt idx="36">
                  <c:v>0.6</c:v>
                </c:pt>
                <c:pt idx="37">
                  <c:v>0.617</c:v>
                </c:pt>
                <c:pt idx="38">
                  <c:v>0.633</c:v>
                </c:pt>
                <c:pt idx="39">
                  <c:v>0.65</c:v>
                </c:pt>
                <c:pt idx="40">
                  <c:v>0.667</c:v>
                </c:pt>
                <c:pt idx="41">
                  <c:v>0.683</c:v>
                </c:pt>
                <c:pt idx="42">
                  <c:v>0.7</c:v>
                </c:pt>
                <c:pt idx="43">
                  <c:v>0.717</c:v>
                </c:pt>
                <c:pt idx="44">
                  <c:v>0.733</c:v>
                </c:pt>
                <c:pt idx="45">
                  <c:v>0.75</c:v>
                </c:pt>
                <c:pt idx="46">
                  <c:v>0.767</c:v>
                </c:pt>
                <c:pt idx="47">
                  <c:v>0.783</c:v>
                </c:pt>
                <c:pt idx="48">
                  <c:v>0.8</c:v>
                </c:pt>
                <c:pt idx="49">
                  <c:v>0.817</c:v>
                </c:pt>
                <c:pt idx="50">
                  <c:v>0.833</c:v>
                </c:pt>
                <c:pt idx="51">
                  <c:v>0.85</c:v>
                </c:pt>
                <c:pt idx="52">
                  <c:v>0.867</c:v>
                </c:pt>
                <c:pt idx="53">
                  <c:v>0.883</c:v>
                </c:pt>
                <c:pt idx="54">
                  <c:v>0.9</c:v>
                </c:pt>
                <c:pt idx="55">
                  <c:v>0.917</c:v>
                </c:pt>
                <c:pt idx="56">
                  <c:v>0.933</c:v>
                </c:pt>
                <c:pt idx="57">
                  <c:v>0.95</c:v>
                </c:pt>
                <c:pt idx="58">
                  <c:v>0.967</c:v>
                </c:pt>
                <c:pt idx="59">
                  <c:v>0.983</c:v>
                </c:pt>
                <c:pt idx="60">
                  <c:v>1</c:v>
                </c:pt>
                <c:pt idx="61">
                  <c:v>1.017</c:v>
                </c:pt>
                <c:pt idx="62">
                  <c:v>1.033</c:v>
                </c:pt>
                <c:pt idx="63">
                  <c:v>1.05</c:v>
                </c:pt>
                <c:pt idx="64">
                  <c:v>1.067</c:v>
                </c:pt>
                <c:pt idx="65">
                  <c:v>1.083</c:v>
                </c:pt>
                <c:pt idx="66">
                  <c:v>1.1</c:v>
                </c:pt>
                <c:pt idx="67">
                  <c:v>1.117</c:v>
                </c:pt>
                <c:pt idx="68">
                  <c:v>1.133</c:v>
                </c:pt>
                <c:pt idx="69">
                  <c:v>1.15</c:v>
                </c:pt>
                <c:pt idx="70">
                  <c:v>1.167</c:v>
                </c:pt>
                <c:pt idx="71">
                  <c:v>1.183</c:v>
                </c:pt>
                <c:pt idx="72">
                  <c:v>1.2</c:v>
                </c:pt>
                <c:pt idx="73">
                  <c:v>1.217</c:v>
                </c:pt>
                <c:pt idx="74">
                  <c:v>1.233</c:v>
                </c:pt>
                <c:pt idx="75">
                  <c:v>1.25</c:v>
                </c:pt>
                <c:pt idx="76">
                  <c:v>1.267</c:v>
                </c:pt>
                <c:pt idx="77">
                  <c:v>1.283</c:v>
                </c:pt>
                <c:pt idx="78">
                  <c:v>1.3</c:v>
                </c:pt>
                <c:pt idx="79">
                  <c:v>1.317</c:v>
                </c:pt>
                <c:pt idx="80">
                  <c:v>1.333</c:v>
                </c:pt>
                <c:pt idx="81">
                  <c:v>1.35</c:v>
                </c:pt>
                <c:pt idx="82">
                  <c:v>1.367</c:v>
                </c:pt>
                <c:pt idx="83">
                  <c:v>1.383</c:v>
                </c:pt>
                <c:pt idx="84">
                  <c:v>1.4</c:v>
                </c:pt>
                <c:pt idx="85">
                  <c:v>1.417</c:v>
                </c:pt>
                <c:pt idx="86">
                  <c:v>1.433</c:v>
                </c:pt>
                <c:pt idx="87">
                  <c:v>1.45</c:v>
                </c:pt>
                <c:pt idx="88">
                  <c:v>1.467</c:v>
                </c:pt>
                <c:pt idx="89">
                  <c:v>1.483</c:v>
                </c:pt>
                <c:pt idx="90">
                  <c:v>1.5</c:v>
                </c:pt>
                <c:pt idx="91">
                  <c:v>1.517</c:v>
                </c:pt>
                <c:pt idx="92">
                  <c:v>1.533</c:v>
                </c:pt>
                <c:pt idx="93">
                  <c:v>1.55</c:v>
                </c:pt>
                <c:pt idx="94">
                  <c:v>1.567</c:v>
                </c:pt>
                <c:pt idx="95">
                  <c:v>1.583</c:v>
                </c:pt>
                <c:pt idx="96">
                  <c:v>1.6</c:v>
                </c:pt>
                <c:pt idx="97">
                  <c:v>1.617</c:v>
                </c:pt>
                <c:pt idx="98">
                  <c:v>1.633</c:v>
                </c:pt>
                <c:pt idx="99">
                  <c:v>1.65</c:v>
                </c:pt>
                <c:pt idx="100">
                  <c:v>1.667</c:v>
                </c:pt>
                <c:pt idx="101">
                  <c:v>1.683</c:v>
                </c:pt>
                <c:pt idx="102">
                  <c:v>1.7</c:v>
                </c:pt>
                <c:pt idx="103">
                  <c:v>1.717</c:v>
                </c:pt>
                <c:pt idx="104">
                  <c:v>1.733</c:v>
                </c:pt>
                <c:pt idx="105">
                  <c:v>1.75</c:v>
                </c:pt>
                <c:pt idx="106">
                  <c:v>1.767</c:v>
                </c:pt>
                <c:pt idx="107">
                  <c:v>1.783</c:v>
                </c:pt>
                <c:pt idx="108">
                  <c:v>1.8</c:v>
                </c:pt>
                <c:pt idx="109">
                  <c:v>1.817</c:v>
                </c:pt>
                <c:pt idx="110">
                  <c:v>1.833</c:v>
                </c:pt>
                <c:pt idx="111">
                  <c:v>1.85</c:v>
                </c:pt>
                <c:pt idx="112">
                  <c:v>1.867</c:v>
                </c:pt>
                <c:pt idx="113">
                  <c:v>1.883</c:v>
                </c:pt>
                <c:pt idx="114">
                  <c:v>1.9</c:v>
                </c:pt>
                <c:pt idx="115">
                  <c:v>1.917</c:v>
                </c:pt>
                <c:pt idx="116">
                  <c:v>1.933</c:v>
                </c:pt>
                <c:pt idx="117">
                  <c:v>1.95</c:v>
                </c:pt>
                <c:pt idx="118">
                  <c:v>1.967</c:v>
                </c:pt>
                <c:pt idx="119">
                  <c:v>1.983</c:v>
                </c:pt>
                <c:pt idx="120">
                  <c:v>2</c:v>
                </c:pt>
                <c:pt idx="121">
                  <c:v>2.017</c:v>
                </c:pt>
                <c:pt idx="122">
                  <c:v>2.033</c:v>
                </c:pt>
                <c:pt idx="123">
                  <c:v>2.05</c:v>
                </c:pt>
                <c:pt idx="124">
                  <c:v>2.067</c:v>
                </c:pt>
                <c:pt idx="125">
                  <c:v>2.083</c:v>
                </c:pt>
                <c:pt idx="126">
                  <c:v>2.1</c:v>
                </c:pt>
                <c:pt idx="127">
                  <c:v>2.117</c:v>
                </c:pt>
                <c:pt idx="128">
                  <c:v>2.133</c:v>
                </c:pt>
                <c:pt idx="129">
                  <c:v>2.15</c:v>
                </c:pt>
                <c:pt idx="130">
                  <c:v>2.167</c:v>
                </c:pt>
                <c:pt idx="131">
                  <c:v>2.183</c:v>
                </c:pt>
                <c:pt idx="132">
                  <c:v>2.2</c:v>
                </c:pt>
                <c:pt idx="133">
                  <c:v>2.217</c:v>
                </c:pt>
                <c:pt idx="134">
                  <c:v>2.233</c:v>
                </c:pt>
                <c:pt idx="135">
                  <c:v>2.25</c:v>
                </c:pt>
                <c:pt idx="136">
                  <c:v>2.267</c:v>
                </c:pt>
                <c:pt idx="137">
                  <c:v>2.283</c:v>
                </c:pt>
                <c:pt idx="138">
                  <c:v>2.3</c:v>
                </c:pt>
                <c:pt idx="139">
                  <c:v>2.317</c:v>
                </c:pt>
                <c:pt idx="140">
                  <c:v>2.333</c:v>
                </c:pt>
                <c:pt idx="141">
                  <c:v>2.35</c:v>
                </c:pt>
                <c:pt idx="142">
                  <c:v>2.367</c:v>
                </c:pt>
                <c:pt idx="143">
                  <c:v>2.383</c:v>
                </c:pt>
                <c:pt idx="144">
                  <c:v>2.4</c:v>
                </c:pt>
                <c:pt idx="145">
                  <c:v>2.417</c:v>
                </c:pt>
                <c:pt idx="146">
                  <c:v>2.433</c:v>
                </c:pt>
                <c:pt idx="147">
                  <c:v>2.45</c:v>
                </c:pt>
                <c:pt idx="148">
                  <c:v>2.467</c:v>
                </c:pt>
                <c:pt idx="149">
                  <c:v>2.483</c:v>
                </c:pt>
                <c:pt idx="150">
                  <c:v>2.5</c:v>
                </c:pt>
                <c:pt idx="151">
                  <c:v>2.517</c:v>
                </c:pt>
                <c:pt idx="152">
                  <c:v>2.533</c:v>
                </c:pt>
                <c:pt idx="153">
                  <c:v>2.55</c:v>
                </c:pt>
                <c:pt idx="154">
                  <c:v>2.567</c:v>
                </c:pt>
                <c:pt idx="155">
                  <c:v>2.583</c:v>
                </c:pt>
                <c:pt idx="156">
                  <c:v>2.6</c:v>
                </c:pt>
                <c:pt idx="157">
                  <c:v>2.617</c:v>
                </c:pt>
                <c:pt idx="158">
                  <c:v>2.633</c:v>
                </c:pt>
                <c:pt idx="159">
                  <c:v>2.65</c:v>
                </c:pt>
                <c:pt idx="160">
                  <c:v>2.667</c:v>
                </c:pt>
                <c:pt idx="161">
                  <c:v>2.683</c:v>
                </c:pt>
                <c:pt idx="162">
                  <c:v>2.7</c:v>
                </c:pt>
                <c:pt idx="163">
                  <c:v>2.717</c:v>
                </c:pt>
                <c:pt idx="164">
                  <c:v>2.733</c:v>
                </c:pt>
                <c:pt idx="165">
                  <c:v>2.75</c:v>
                </c:pt>
                <c:pt idx="166">
                  <c:v>2.767</c:v>
                </c:pt>
                <c:pt idx="167">
                  <c:v>2.783</c:v>
                </c:pt>
                <c:pt idx="168">
                  <c:v>2.8</c:v>
                </c:pt>
                <c:pt idx="169">
                  <c:v>2.817</c:v>
                </c:pt>
                <c:pt idx="170">
                  <c:v>2.833</c:v>
                </c:pt>
                <c:pt idx="171">
                  <c:v>2.85</c:v>
                </c:pt>
                <c:pt idx="172">
                  <c:v>2.867</c:v>
                </c:pt>
                <c:pt idx="173">
                  <c:v>2.883</c:v>
                </c:pt>
                <c:pt idx="174">
                  <c:v>2.9</c:v>
                </c:pt>
                <c:pt idx="175">
                  <c:v>2.917</c:v>
                </c:pt>
                <c:pt idx="176">
                  <c:v>2.933</c:v>
                </c:pt>
                <c:pt idx="177">
                  <c:v>2.95</c:v>
                </c:pt>
                <c:pt idx="178">
                  <c:v>2.967</c:v>
                </c:pt>
                <c:pt idx="179">
                  <c:v>2.983</c:v>
                </c:pt>
                <c:pt idx="180">
                  <c:v>3</c:v>
                </c:pt>
                <c:pt idx="181">
                  <c:v>3.017</c:v>
                </c:pt>
                <c:pt idx="182">
                  <c:v>3.033</c:v>
                </c:pt>
                <c:pt idx="183">
                  <c:v>3.05</c:v>
                </c:pt>
                <c:pt idx="184">
                  <c:v>3.067</c:v>
                </c:pt>
                <c:pt idx="185">
                  <c:v>3.083</c:v>
                </c:pt>
                <c:pt idx="186">
                  <c:v>3.1</c:v>
                </c:pt>
                <c:pt idx="187">
                  <c:v>3.117</c:v>
                </c:pt>
                <c:pt idx="188">
                  <c:v>3.133</c:v>
                </c:pt>
                <c:pt idx="189">
                  <c:v>3.15</c:v>
                </c:pt>
                <c:pt idx="190">
                  <c:v>3.167</c:v>
                </c:pt>
                <c:pt idx="191">
                  <c:v>3.183</c:v>
                </c:pt>
                <c:pt idx="192">
                  <c:v>3.2</c:v>
                </c:pt>
                <c:pt idx="193">
                  <c:v>3.217</c:v>
                </c:pt>
                <c:pt idx="194">
                  <c:v>3.233</c:v>
                </c:pt>
                <c:pt idx="195">
                  <c:v>3.25</c:v>
                </c:pt>
                <c:pt idx="196">
                  <c:v>3.267</c:v>
                </c:pt>
                <c:pt idx="197">
                  <c:v>3.283</c:v>
                </c:pt>
                <c:pt idx="198">
                  <c:v>3.3</c:v>
                </c:pt>
                <c:pt idx="199">
                  <c:v>3.317</c:v>
                </c:pt>
                <c:pt idx="200">
                  <c:v>3.333</c:v>
                </c:pt>
                <c:pt idx="201">
                  <c:v>3.35</c:v>
                </c:pt>
                <c:pt idx="202">
                  <c:v>3.367</c:v>
                </c:pt>
                <c:pt idx="203">
                  <c:v>3.383</c:v>
                </c:pt>
                <c:pt idx="204">
                  <c:v>3.4</c:v>
                </c:pt>
                <c:pt idx="205">
                  <c:v>3.417</c:v>
                </c:pt>
                <c:pt idx="206">
                  <c:v>3.433</c:v>
                </c:pt>
                <c:pt idx="207">
                  <c:v>3.45</c:v>
                </c:pt>
                <c:pt idx="208">
                  <c:v>3.467</c:v>
                </c:pt>
                <c:pt idx="209">
                  <c:v>3.483</c:v>
                </c:pt>
                <c:pt idx="210">
                  <c:v>3.5</c:v>
                </c:pt>
                <c:pt idx="211">
                  <c:v>3.517</c:v>
                </c:pt>
                <c:pt idx="212">
                  <c:v>3.533</c:v>
                </c:pt>
                <c:pt idx="213">
                  <c:v>3.55</c:v>
                </c:pt>
                <c:pt idx="214">
                  <c:v>3.567</c:v>
                </c:pt>
                <c:pt idx="215">
                  <c:v>3.583</c:v>
                </c:pt>
                <c:pt idx="216">
                  <c:v>3.6</c:v>
                </c:pt>
                <c:pt idx="217">
                  <c:v>3.617</c:v>
                </c:pt>
                <c:pt idx="218">
                  <c:v>3.633</c:v>
                </c:pt>
                <c:pt idx="219">
                  <c:v>3.65</c:v>
                </c:pt>
                <c:pt idx="220">
                  <c:v>3.667</c:v>
                </c:pt>
                <c:pt idx="221">
                  <c:v>3.683</c:v>
                </c:pt>
                <c:pt idx="222">
                  <c:v>3.7</c:v>
                </c:pt>
                <c:pt idx="223">
                  <c:v>3.717</c:v>
                </c:pt>
                <c:pt idx="224">
                  <c:v>3.733</c:v>
                </c:pt>
                <c:pt idx="225">
                  <c:v>3.75</c:v>
                </c:pt>
                <c:pt idx="226">
                  <c:v>3.767</c:v>
                </c:pt>
                <c:pt idx="227">
                  <c:v>3.783</c:v>
                </c:pt>
                <c:pt idx="228">
                  <c:v>3.8</c:v>
                </c:pt>
                <c:pt idx="229">
                  <c:v>3.817</c:v>
                </c:pt>
                <c:pt idx="230">
                  <c:v>3.833</c:v>
                </c:pt>
                <c:pt idx="231">
                  <c:v>3.85</c:v>
                </c:pt>
                <c:pt idx="232">
                  <c:v>3.867</c:v>
                </c:pt>
                <c:pt idx="233">
                  <c:v>3.883</c:v>
                </c:pt>
                <c:pt idx="234">
                  <c:v>3.9</c:v>
                </c:pt>
                <c:pt idx="235">
                  <c:v>3.917</c:v>
                </c:pt>
                <c:pt idx="236">
                  <c:v>3.933</c:v>
                </c:pt>
                <c:pt idx="237">
                  <c:v>3.95</c:v>
                </c:pt>
                <c:pt idx="238">
                  <c:v>3.967</c:v>
                </c:pt>
                <c:pt idx="239">
                  <c:v>3.983</c:v>
                </c:pt>
                <c:pt idx="240">
                  <c:v>4</c:v>
                </c:pt>
                <c:pt idx="241">
                  <c:v>4.017</c:v>
                </c:pt>
                <c:pt idx="242">
                  <c:v>4.033</c:v>
                </c:pt>
                <c:pt idx="243">
                  <c:v>4.05</c:v>
                </c:pt>
                <c:pt idx="244">
                  <c:v>4.067</c:v>
                </c:pt>
                <c:pt idx="245">
                  <c:v>4.083</c:v>
                </c:pt>
                <c:pt idx="246">
                  <c:v>4.1</c:v>
                </c:pt>
                <c:pt idx="247">
                  <c:v>4.117</c:v>
                </c:pt>
                <c:pt idx="248">
                  <c:v>4.133</c:v>
                </c:pt>
                <c:pt idx="249">
                  <c:v>4.15</c:v>
                </c:pt>
                <c:pt idx="250">
                  <c:v>4.167</c:v>
                </c:pt>
                <c:pt idx="251">
                  <c:v>4.183</c:v>
                </c:pt>
                <c:pt idx="252">
                  <c:v>4.2</c:v>
                </c:pt>
                <c:pt idx="253">
                  <c:v>4.217</c:v>
                </c:pt>
                <c:pt idx="254">
                  <c:v>4.233</c:v>
                </c:pt>
                <c:pt idx="255">
                  <c:v>4.25</c:v>
                </c:pt>
                <c:pt idx="256">
                  <c:v>4.267</c:v>
                </c:pt>
                <c:pt idx="257">
                  <c:v>4.283</c:v>
                </c:pt>
                <c:pt idx="258">
                  <c:v>4.3</c:v>
                </c:pt>
                <c:pt idx="259">
                  <c:v>4.317</c:v>
                </c:pt>
                <c:pt idx="260">
                  <c:v>4.333</c:v>
                </c:pt>
                <c:pt idx="261">
                  <c:v>4.35</c:v>
                </c:pt>
                <c:pt idx="262">
                  <c:v>4.367</c:v>
                </c:pt>
                <c:pt idx="263">
                  <c:v>4.383</c:v>
                </c:pt>
                <c:pt idx="264">
                  <c:v>4.4</c:v>
                </c:pt>
                <c:pt idx="265">
                  <c:v>4.417</c:v>
                </c:pt>
                <c:pt idx="266">
                  <c:v>4.433</c:v>
                </c:pt>
                <c:pt idx="267">
                  <c:v>4.45</c:v>
                </c:pt>
                <c:pt idx="268">
                  <c:v>4.467</c:v>
                </c:pt>
                <c:pt idx="269">
                  <c:v>4.483</c:v>
                </c:pt>
                <c:pt idx="270">
                  <c:v>4.5</c:v>
                </c:pt>
                <c:pt idx="271">
                  <c:v>4.517</c:v>
                </c:pt>
                <c:pt idx="272">
                  <c:v>4.533</c:v>
                </c:pt>
                <c:pt idx="273">
                  <c:v>4.55</c:v>
                </c:pt>
                <c:pt idx="274">
                  <c:v>4.567</c:v>
                </c:pt>
                <c:pt idx="275">
                  <c:v>4.583</c:v>
                </c:pt>
                <c:pt idx="276">
                  <c:v>4.6</c:v>
                </c:pt>
                <c:pt idx="277">
                  <c:v>4.617</c:v>
                </c:pt>
                <c:pt idx="278">
                  <c:v>4.633</c:v>
                </c:pt>
                <c:pt idx="279">
                  <c:v>4.65</c:v>
                </c:pt>
                <c:pt idx="280">
                  <c:v>4.667</c:v>
                </c:pt>
                <c:pt idx="281">
                  <c:v>4.683</c:v>
                </c:pt>
                <c:pt idx="282">
                  <c:v>4.7</c:v>
                </c:pt>
                <c:pt idx="283">
                  <c:v>4.717</c:v>
                </c:pt>
                <c:pt idx="284">
                  <c:v>4.733</c:v>
                </c:pt>
                <c:pt idx="285">
                  <c:v>4.75</c:v>
                </c:pt>
                <c:pt idx="286">
                  <c:v>4.767</c:v>
                </c:pt>
                <c:pt idx="287">
                  <c:v>4.783</c:v>
                </c:pt>
                <c:pt idx="288">
                  <c:v>4.8</c:v>
                </c:pt>
                <c:pt idx="289">
                  <c:v>4.817</c:v>
                </c:pt>
                <c:pt idx="290">
                  <c:v>4.833</c:v>
                </c:pt>
                <c:pt idx="291">
                  <c:v>4.85</c:v>
                </c:pt>
                <c:pt idx="292">
                  <c:v>4.867</c:v>
                </c:pt>
                <c:pt idx="293">
                  <c:v>4.883</c:v>
                </c:pt>
                <c:pt idx="294">
                  <c:v>4.9</c:v>
                </c:pt>
                <c:pt idx="295">
                  <c:v>4.917</c:v>
                </c:pt>
                <c:pt idx="296">
                  <c:v>4.933</c:v>
                </c:pt>
                <c:pt idx="297">
                  <c:v>4.95</c:v>
                </c:pt>
                <c:pt idx="298">
                  <c:v>4.967</c:v>
                </c:pt>
                <c:pt idx="299">
                  <c:v>4.983</c:v>
                </c:pt>
                <c:pt idx="300">
                  <c:v>5</c:v>
                </c:pt>
                <c:pt idx="301">
                  <c:v>5.017</c:v>
                </c:pt>
                <c:pt idx="302">
                  <c:v>5.033</c:v>
                </c:pt>
                <c:pt idx="303">
                  <c:v>5.05</c:v>
                </c:pt>
                <c:pt idx="304">
                  <c:v>5.067</c:v>
                </c:pt>
                <c:pt idx="305">
                  <c:v>5.083</c:v>
                </c:pt>
                <c:pt idx="306">
                  <c:v>5.1</c:v>
                </c:pt>
                <c:pt idx="307">
                  <c:v>5.117</c:v>
                </c:pt>
                <c:pt idx="308">
                  <c:v>5.133</c:v>
                </c:pt>
                <c:pt idx="309">
                  <c:v>5.15</c:v>
                </c:pt>
                <c:pt idx="310">
                  <c:v>5.167</c:v>
                </c:pt>
                <c:pt idx="311">
                  <c:v>5.183</c:v>
                </c:pt>
                <c:pt idx="312">
                  <c:v>5.2</c:v>
                </c:pt>
                <c:pt idx="313">
                  <c:v>5.217</c:v>
                </c:pt>
                <c:pt idx="314">
                  <c:v>5.233</c:v>
                </c:pt>
                <c:pt idx="315">
                  <c:v>5.25</c:v>
                </c:pt>
                <c:pt idx="316">
                  <c:v>5.267</c:v>
                </c:pt>
                <c:pt idx="317">
                  <c:v>5.283</c:v>
                </c:pt>
                <c:pt idx="318">
                  <c:v>5.3</c:v>
                </c:pt>
                <c:pt idx="319">
                  <c:v>5.317</c:v>
                </c:pt>
                <c:pt idx="320">
                  <c:v>5.333</c:v>
                </c:pt>
                <c:pt idx="321">
                  <c:v>5.35</c:v>
                </c:pt>
                <c:pt idx="322">
                  <c:v>5.367</c:v>
                </c:pt>
                <c:pt idx="323">
                  <c:v>5.383</c:v>
                </c:pt>
                <c:pt idx="324">
                  <c:v>5.4</c:v>
                </c:pt>
                <c:pt idx="325">
                  <c:v>5.417</c:v>
                </c:pt>
                <c:pt idx="326">
                  <c:v>5.433</c:v>
                </c:pt>
                <c:pt idx="327">
                  <c:v>5.45</c:v>
                </c:pt>
                <c:pt idx="328">
                  <c:v>5.467</c:v>
                </c:pt>
                <c:pt idx="329">
                  <c:v>5.483</c:v>
                </c:pt>
                <c:pt idx="330">
                  <c:v>5.5</c:v>
                </c:pt>
                <c:pt idx="331">
                  <c:v>5.517</c:v>
                </c:pt>
                <c:pt idx="332">
                  <c:v>5.533</c:v>
                </c:pt>
                <c:pt idx="333">
                  <c:v>5.55</c:v>
                </c:pt>
                <c:pt idx="334">
                  <c:v>5.567</c:v>
                </c:pt>
                <c:pt idx="335">
                  <c:v>5.583</c:v>
                </c:pt>
                <c:pt idx="336">
                  <c:v>5.6</c:v>
                </c:pt>
                <c:pt idx="337">
                  <c:v>5.617</c:v>
                </c:pt>
                <c:pt idx="338">
                  <c:v>5.633</c:v>
                </c:pt>
                <c:pt idx="339">
                  <c:v>5.65</c:v>
                </c:pt>
                <c:pt idx="340">
                  <c:v>5.667</c:v>
                </c:pt>
                <c:pt idx="341">
                  <c:v>5.683</c:v>
                </c:pt>
                <c:pt idx="342">
                  <c:v>5.7</c:v>
                </c:pt>
                <c:pt idx="343">
                  <c:v>5.717</c:v>
                </c:pt>
                <c:pt idx="344">
                  <c:v>5.733</c:v>
                </c:pt>
                <c:pt idx="345">
                  <c:v>5.75</c:v>
                </c:pt>
                <c:pt idx="346">
                  <c:v>5.767</c:v>
                </c:pt>
                <c:pt idx="347">
                  <c:v>5.783</c:v>
                </c:pt>
                <c:pt idx="348">
                  <c:v>5.8</c:v>
                </c:pt>
                <c:pt idx="349">
                  <c:v>5.817</c:v>
                </c:pt>
                <c:pt idx="350">
                  <c:v>5.833</c:v>
                </c:pt>
                <c:pt idx="351">
                  <c:v>5.85</c:v>
                </c:pt>
                <c:pt idx="352">
                  <c:v>5.867</c:v>
                </c:pt>
                <c:pt idx="353">
                  <c:v>5.883</c:v>
                </c:pt>
                <c:pt idx="354">
                  <c:v>5.9</c:v>
                </c:pt>
                <c:pt idx="355">
                  <c:v>5.917</c:v>
                </c:pt>
                <c:pt idx="356">
                  <c:v>5.933</c:v>
                </c:pt>
                <c:pt idx="357">
                  <c:v>5.95</c:v>
                </c:pt>
                <c:pt idx="358">
                  <c:v>5.967</c:v>
                </c:pt>
                <c:pt idx="359">
                  <c:v>5.983</c:v>
                </c:pt>
                <c:pt idx="360">
                  <c:v>6</c:v>
                </c:pt>
                <c:pt idx="361">
                  <c:v>6.017</c:v>
                </c:pt>
                <c:pt idx="362">
                  <c:v>6.033</c:v>
                </c:pt>
                <c:pt idx="363">
                  <c:v>6.05</c:v>
                </c:pt>
                <c:pt idx="364">
                  <c:v>6.067</c:v>
                </c:pt>
                <c:pt idx="365">
                  <c:v>6.083</c:v>
                </c:pt>
                <c:pt idx="366">
                  <c:v>6.1</c:v>
                </c:pt>
                <c:pt idx="367">
                  <c:v>6.117</c:v>
                </c:pt>
                <c:pt idx="368">
                  <c:v>6.133</c:v>
                </c:pt>
                <c:pt idx="369">
                  <c:v>6.15</c:v>
                </c:pt>
                <c:pt idx="370">
                  <c:v>6.167</c:v>
                </c:pt>
                <c:pt idx="371">
                  <c:v>6.183</c:v>
                </c:pt>
                <c:pt idx="372">
                  <c:v>6.2</c:v>
                </c:pt>
                <c:pt idx="373">
                  <c:v>6.217</c:v>
                </c:pt>
                <c:pt idx="374">
                  <c:v>6.233</c:v>
                </c:pt>
                <c:pt idx="375">
                  <c:v>6.25</c:v>
                </c:pt>
                <c:pt idx="376">
                  <c:v>6.267</c:v>
                </c:pt>
                <c:pt idx="377">
                  <c:v>6.283</c:v>
                </c:pt>
                <c:pt idx="378">
                  <c:v>6.3</c:v>
                </c:pt>
                <c:pt idx="379">
                  <c:v>6.317</c:v>
                </c:pt>
                <c:pt idx="380">
                  <c:v>6.333</c:v>
                </c:pt>
                <c:pt idx="381">
                  <c:v>6.35</c:v>
                </c:pt>
                <c:pt idx="382">
                  <c:v>6.367</c:v>
                </c:pt>
                <c:pt idx="383">
                  <c:v>6.383</c:v>
                </c:pt>
                <c:pt idx="384">
                  <c:v>6.4</c:v>
                </c:pt>
                <c:pt idx="385">
                  <c:v>6.417</c:v>
                </c:pt>
                <c:pt idx="386">
                  <c:v>6.433</c:v>
                </c:pt>
                <c:pt idx="387">
                  <c:v>6.45</c:v>
                </c:pt>
                <c:pt idx="388">
                  <c:v>6.467</c:v>
                </c:pt>
                <c:pt idx="389">
                  <c:v>6.483</c:v>
                </c:pt>
                <c:pt idx="390">
                  <c:v>6.5</c:v>
                </c:pt>
                <c:pt idx="391">
                  <c:v>6.517</c:v>
                </c:pt>
                <c:pt idx="392">
                  <c:v>6.533</c:v>
                </c:pt>
                <c:pt idx="393">
                  <c:v>6.55</c:v>
                </c:pt>
                <c:pt idx="394">
                  <c:v>6.567</c:v>
                </c:pt>
                <c:pt idx="395">
                  <c:v>6.583</c:v>
                </c:pt>
                <c:pt idx="396">
                  <c:v>6.6</c:v>
                </c:pt>
                <c:pt idx="397">
                  <c:v>6.617</c:v>
                </c:pt>
                <c:pt idx="398">
                  <c:v>6.633</c:v>
                </c:pt>
                <c:pt idx="399">
                  <c:v>6.65</c:v>
                </c:pt>
                <c:pt idx="400">
                  <c:v>6.667</c:v>
                </c:pt>
                <c:pt idx="401">
                  <c:v>6.683</c:v>
                </c:pt>
                <c:pt idx="402">
                  <c:v>6.7</c:v>
                </c:pt>
                <c:pt idx="403">
                  <c:v>6.717</c:v>
                </c:pt>
                <c:pt idx="404">
                  <c:v>6.733</c:v>
                </c:pt>
                <c:pt idx="405">
                  <c:v>6.75</c:v>
                </c:pt>
                <c:pt idx="406">
                  <c:v>6.767</c:v>
                </c:pt>
                <c:pt idx="407">
                  <c:v>6.783</c:v>
                </c:pt>
                <c:pt idx="408">
                  <c:v>6.8</c:v>
                </c:pt>
                <c:pt idx="409">
                  <c:v>6.817</c:v>
                </c:pt>
                <c:pt idx="410">
                  <c:v>6.833</c:v>
                </c:pt>
                <c:pt idx="411">
                  <c:v>6.85</c:v>
                </c:pt>
                <c:pt idx="412">
                  <c:v>6.867</c:v>
                </c:pt>
                <c:pt idx="413">
                  <c:v>6.883</c:v>
                </c:pt>
                <c:pt idx="414">
                  <c:v>6.9</c:v>
                </c:pt>
                <c:pt idx="415">
                  <c:v>6.917</c:v>
                </c:pt>
                <c:pt idx="416">
                  <c:v>6.933</c:v>
                </c:pt>
                <c:pt idx="417">
                  <c:v>6.95</c:v>
                </c:pt>
                <c:pt idx="418">
                  <c:v>6.967</c:v>
                </c:pt>
                <c:pt idx="419">
                  <c:v>6.983</c:v>
                </c:pt>
                <c:pt idx="420">
                  <c:v>7</c:v>
                </c:pt>
                <c:pt idx="421">
                  <c:v>7.017</c:v>
                </c:pt>
                <c:pt idx="422">
                  <c:v>7.033</c:v>
                </c:pt>
                <c:pt idx="423">
                  <c:v>7.05</c:v>
                </c:pt>
                <c:pt idx="424">
                  <c:v>7.067</c:v>
                </c:pt>
                <c:pt idx="425">
                  <c:v>7.083</c:v>
                </c:pt>
                <c:pt idx="426">
                  <c:v>7.1</c:v>
                </c:pt>
                <c:pt idx="427">
                  <c:v>7.117</c:v>
                </c:pt>
                <c:pt idx="428">
                  <c:v>7.133</c:v>
                </c:pt>
                <c:pt idx="429">
                  <c:v>7.15</c:v>
                </c:pt>
                <c:pt idx="430">
                  <c:v>7.167</c:v>
                </c:pt>
                <c:pt idx="431">
                  <c:v>7.183</c:v>
                </c:pt>
                <c:pt idx="432">
                  <c:v>7.2</c:v>
                </c:pt>
                <c:pt idx="433">
                  <c:v>7.217</c:v>
                </c:pt>
                <c:pt idx="434">
                  <c:v>7.233</c:v>
                </c:pt>
                <c:pt idx="435">
                  <c:v>7.25</c:v>
                </c:pt>
                <c:pt idx="436">
                  <c:v>7.267</c:v>
                </c:pt>
                <c:pt idx="437">
                  <c:v>7.283</c:v>
                </c:pt>
                <c:pt idx="438">
                  <c:v>7.3</c:v>
                </c:pt>
                <c:pt idx="439">
                  <c:v>7.317</c:v>
                </c:pt>
                <c:pt idx="440">
                  <c:v>7.333</c:v>
                </c:pt>
                <c:pt idx="441">
                  <c:v>7.35</c:v>
                </c:pt>
                <c:pt idx="442">
                  <c:v>7.367</c:v>
                </c:pt>
                <c:pt idx="443">
                  <c:v>7.383</c:v>
                </c:pt>
                <c:pt idx="444">
                  <c:v>7.4</c:v>
                </c:pt>
                <c:pt idx="445">
                  <c:v>7.417</c:v>
                </c:pt>
                <c:pt idx="446">
                  <c:v>7.433</c:v>
                </c:pt>
                <c:pt idx="447">
                  <c:v>7.45</c:v>
                </c:pt>
                <c:pt idx="448">
                  <c:v>7.467</c:v>
                </c:pt>
                <c:pt idx="449">
                  <c:v>7.483</c:v>
                </c:pt>
                <c:pt idx="450">
                  <c:v>7.5</c:v>
                </c:pt>
                <c:pt idx="451">
                  <c:v>7.517</c:v>
                </c:pt>
                <c:pt idx="452">
                  <c:v>7.533</c:v>
                </c:pt>
                <c:pt idx="453">
                  <c:v>7.55</c:v>
                </c:pt>
                <c:pt idx="454">
                  <c:v>7.567</c:v>
                </c:pt>
                <c:pt idx="455">
                  <c:v>7.583</c:v>
                </c:pt>
                <c:pt idx="456">
                  <c:v>7.6</c:v>
                </c:pt>
                <c:pt idx="457">
                  <c:v>7.617</c:v>
                </c:pt>
                <c:pt idx="458">
                  <c:v>7.633</c:v>
                </c:pt>
                <c:pt idx="459">
                  <c:v>7.65</c:v>
                </c:pt>
                <c:pt idx="460">
                  <c:v>7.667</c:v>
                </c:pt>
                <c:pt idx="461">
                  <c:v>7.683</c:v>
                </c:pt>
                <c:pt idx="462">
                  <c:v>7.7</c:v>
                </c:pt>
                <c:pt idx="463">
                  <c:v>7.717</c:v>
                </c:pt>
                <c:pt idx="464">
                  <c:v>7.733</c:v>
                </c:pt>
                <c:pt idx="465">
                  <c:v>7.75</c:v>
                </c:pt>
                <c:pt idx="466">
                  <c:v>7.767</c:v>
                </c:pt>
                <c:pt idx="467">
                  <c:v>7.783</c:v>
                </c:pt>
                <c:pt idx="468">
                  <c:v>7.8</c:v>
                </c:pt>
                <c:pt idx="469">
                  <c:v>7.817</c:v>
                </c:pt>
                <c:pt idx="470">
                  <c:v>7.833</c:v>
                </c:pt>
                <c:pt idx="471">
                  <c:v>7.85</c:v>
                </c:pt>
                <c:pt idx="472">
                  <c:v>7.867</c:v>
                </c:pt>
                <c:pt idx="473">
                  <c:v>7.883</c:v>
                </c:pt>
                <c:pt idx="474">
                  <c:v>7.9</c:v>
                </c:pt>
                <c:pt idx="475">
                  <c:v>7.917</c:v>
                </c:pt>
                <c:pt idx="476">
                  <c:v>7.933</c:v>
                </c:pt>
                <c:pt idx="477">
                  <c:v>7.95</c:v>
                </c:pt>
                <c:pt idx="478">
                  <c:v>7.967</c:v>
                </c:pt>
                <c:pt idx="479">
                  <c:v>7.983</c:v>
                </c:pt>
                <c:pt idx="480">
                  <c:v>8</c:v>
                </c:pt>
                <c:pt idx="481">
                  <c:v>8.017</c:v>
                </c:pt>
                <c:pt idx="482">
                  <c:v>8.033</c:v>
                </c:pt>
                <c:pt idx="483">
                  <c:v>8.05</c:v>
                </c:pt>
                <c:pt idx="484">
                  <c:v>8.067</c:v>
                </c:pt>
                <c:pt idx="485">
                  <c:v>8.083</c:v>
                </c:pt>
                <c:pt idx="486">
                  <c:v>8.1</c:v>
                </c:pt>
                <c:pt idx="487">
                  <c:v>8.117</c:v>
                </c:pt>
                <c:pt idx="488">
                  <c:v>8.133</c:v>
                </c:pt>
                <c:pt idx="489">
                  <c:v>8.15</c:v>
                </c:pt>
                <c:pt idx="490">
                  <c:v>8.167</c:v>
                </c:pt>
                <c:pt idx="491">
                  <c:v>8.183</c:v>
                </c:pt>
                <c:pt idx="492">
                  <c:v>8.2</c:v>
                </c:pt>
                <c:pt idx="493">
                  <c:v>8.217</c:v>
                </c:pt>
                <c:pt idx="494">
                  <c:v>8.233</c:v>
                </c:pt>
                <c:pt idx="495">
                  <c:v>8.25</c:v>
                </c:pt>
                <c:pt idx="496">
                  <c:v>8.267</c:v>
                </c:pt>
                <c:pt idx="497">
                  <c:v>8.283</c:v>
                </c:pt>
                <c:pt idx="498">
                  <c:v>8.3</c:v>
                </c:pt>
                <c:pt idx="499">
                  <c:v>8.317</c:v>
                </c:pt>
                <c:pt idx="500">
                  <c:v>8.333</c:v>
                </c:pt>
                <c:pt idx="501">
                  <c:v>8.35</c:v>
                </c:pt>
                <c:pt idx="502">
                  <c:v>8.367</c:v>
                </c:pt>
                <c:pt idx="503">
                  <c:v>8.383</c:v>
                </c:pt>
                <c:pt idx="504">
                  <c:v>8.4</c:v>
                </c:pt>
                <c:pt idx="505">
                  <c:v>8.417</c:v>
                </c:pt>
                <c:pt idx="506">
                  <c:v>8.433</c:v>
                </c:pt>
                <c:pt idx="507">
                  <c:v>8.45</c:v>
                </c:pt>
                <c:pt idx="508">
                  <c:v>8.467</c:v>
                </c:pt>
                <c:pt idx="509">
                  <c:v>8.483</c:v>
                </c:pt>
                <c:pt idx="510">
                  <c:v>8.5</c:v>
                </c:pt>
                <c:pt idx="511">
                  <c:v>8.517</c:v>
                </c:pt>
                <c:pt idx="512">
                  <c:v>8.533</c:v>
                </c:pt>
                <c:pt idx="513">
                  <c:v>8.55</c:v>
                </c:pt>
                <c:pt idx="514">
                  <c:v>8.567</c:v>
                </c:pt>
                <c:pt idx="515">
                  <c:v>8.583</c:v>
                </c:pt>
                <c:pt idx="516">
                  <c:v>8.6</c:v>
                </c:pt>
                <c:pt idx="517">
                  <c:v>8.617</c:v>
                </c:pt>
                <c:pt idx="518">
                  <c:v>8.633</c:v>
                </c:pt>
                <c:pt idx="519">
                  <c:v>8.65</c:v>
                </c:pt>
                <c:pt idx="520">
                  <c:v>8.667</c:v>
                </c:pt>
                <c:pt idx="521">
                  <c:v>8.683</c:v>
                </c:pt>
                <c:pt idx="522">
                  <c:v>8.7</c:v>
                </c:pt>
                <c:pt idx="523">
                  <c:v>8.717</c:v>
                </c:pt>
                <c:pt idx="524">
                  <c:v>8.733</c:v>
                </c:pt>
                <c:pt idx="525">
                  <c:v>8.75</c:v>
                </c:pt>
                <c:pt idx="526">
                  <c:v>8.767</c:v>
                </c:pt>
                <c:pt idx="527">
                  <c:v>8.783</c:v>
                </c:pt>
                <c:pt idx="528">
                  <c:v>8.8</c:v>
                </c:pt>
                <c:pt idx="529">
                  <c:v>8.817</c:v>
                </c:pt>
                <c:pt idx="530">
                  <c:v>8.833</c:v>
                </c:pt>
                <c:pt idx="531">
                  <c:v>8.85</c:v>
                </c:pt>
                <c:pt idx="532">
                  <c:v>8.867</c:v>
                </c:pt>
                <c:pt idx="533">
                  <c:v>8.883</c:v>
                </c:pt>
                <c:pt idx="534">
                  <c:v>8.9</c:v>
                </c:pt>
                <c:pt idx="535">
                  <c:v>8.917</c:v>
                </c:pt>
                <c:pt idx="536">
                  <c:v>8.933</c:v>
                </c:pt>
                <c:pt idx="537">
                  <c:v>8.95</c:v>
                </c:pt>
                <c:pt idx="538">
                  <c:v>8.967</c:v>
                </c:pt>
                <c:pt idx="539">
                  <c:v>8.983</c:v>
                </c:pt>
                <c:pt idx="540">
                  <c:v>9</c:v>
                </c:pt>
                <c:pt idx="541">
                  <c:v>9.017</c:v>
                </c:pt>
                <c:pt idx="542">
                  <c:v>9.033</c:v>
                </c:pt>
                <c:pt idx="543">
                  <c:v>9.05</c:v>
                </c:pt>
                <c:pt idx="544">
                  <c:v>9.067</c:v>
                </c:pt>
                <c:pt idx="545">
                  <c:v>9.083</c:v>
                </c:pt>
                <c:pt idx="546">
                  <c:v>9.1</c:v>
                </c:pt>
                <c:pt idx="547">
                  <c:v>9.117</c:v>
                </c:pt>
                <c:pt idx="548">
                  <c:v>9.133</c:v>
                </c:pt>
                <c:pt idx="549">
                  <c:v>9.15</c:v>
                </c:pt>
                <c:pt idx="550">
                  <c:v>9.167</c:v>
                </c:pt>
                <c:pt idx="551">
                  <c:v>9.183</c:v>
                </c:pt>
                <c:pt idx="552">
                  <c:v>9.2</c:v>
                </c:pt>
                <c:pt idx="553">
                  <c:v>9.217</c:v>
                </c:pt>
                <c:pt idx="554">
                  <c:v>9.233</c:v>
                </c:pt>
                <c:pt idx="555">
                  <c:v>9.25</c:v>
                </c:pt>
                <c:pt idx="556">
                  <c:v>9.267</c:v>
                </c:pt>
                <c:pt idx="557">
                  <c:v>9.283</c:v>
                </c:pt>
                <c:pt idx="558">
                  <c:v>9.3</c:v>
                </c:pt>
                <c:pt idx="559">
                  <c:v>9.317</c:v>
                </c:pt>
                <c:pt idx="560">
                  <c:v>9.333</c:v>
                </c:pt>
                <c:pt idx="561">
                  <c:v>9.35</c:v>
                </c:pt>
                <c:pt idx="562">
                  <c:v>9.367</c:v>
                </c:pt>
                <c:pt idx="563">
                  <c:v>9.383</c:v>
                </c:pt>
                <c:pt idx="564">
                  <c:v>9.4</c:v>
                </c:pt>
                <c:pt idx="565">
                  <c:v>9.417</c:v>
                </c:pt>
                <c:pt idx="566">
                  <c:v>9.433</c:v>
                </c:pt>
                <c:pt idx="567">
                  <c:v>9.45</c:v>
                </c:pt>
                <c:pt idx="568">
                  <c:v>9.467</c:v>
                </c:pt>
                <c:pt idx="569">
                  <c:v>9.483</c:v>
                </c:pt>
                <c:pt idx="570">
                  <c:v>9.5</c:v>
                </c:pt>
                <c:pt idx="571">
                  <c:v>9.517</c:v>
                </c:pt>
                <c:pt idx="572">
                  <c:v>9.533</c:v>
                </c:pt>
                <c:pt idx="573">
                  <c:v>9.55</c:v>
                </c:pt>
                <c:pt idx="574">
                  <c:v>9.567</c:v>
                </c:pt>
                <c:pt idx="575">
                  <c:v>9.583</c:v>
                </c:pt>
                <c:pt idx="576">
                  <c:v>9.6</c:v>
                </c:pt>
                <c:pt idx="577">
                  <c:v>9.617</c:v>
                </c:pt>
                <c:pt idx="578">
                  <c:v>9.633</c:v>
                </c:pt>
                <c:pt idx="579">
                  <c:v>9.65</c:v>
                </c:pt>
                <c:pt idx="580">
                  <c:v>9.667</c:v>
                </c:pt>
                <c:pt idx="581">
                  <c:v>9.683</c:v>
                </c:pt>
                <c:pt idx="582">
                  <c:v>9.7</c:v>
                </c:pt>
                <c:pt idx="583">
                  <c:v>9.717</c:v>
                </c:pt>
                <c:pt idx="584">
                  <c:v>9.733</c:v>
                </c:pt>
                <c:pt idx="585">
                  <c:v>9.75</c:v>
                </c:pt>
                <c:pt idx="586">
                  <c:v>9.767</c:v>
                </c:pt>
                <c:pt idx="587">
                  <c:v>9.783</c:v>
                </c:pt>
                <c:pt idx="588">
                  <c:v>9.8</c:v>
                </c:pt>
                <c:pt idx="589">
                  <c:v>9.817</c:v>
                </c:pt>
                <c:pt idx="590">
                  <c:v>9.833</c:v>
                </c:pt>
                <c:pt idx="591">
                  <c:v>9.85</c:v>
                </c:pt>
                <c:pt idx="592">
                  <c:v>9.867</c:v>
                </c:pt>
                <c:pt idx="593">
                  <c:v>9.883</c:v>
                </c:pt>
                <c:pt idx="594">
                  <c:v>9.9</c:v>
                </c:pt>
                <c:pt idx="595">
                  <c:v>9.917</c:v>
                </c:pt>
                <c:pt idx="596">
                  <c:v>9.933</c:v>
                </c:pt>
                <c:pt idx="597">
                  <c:v>9.95</c:v>
                </c:pt>
                <c:pt idx="598">
                  <c:v>9.967</c:v>
                </c:pt>
                <c:pt idx="599">
                  <c:v>9.983</c:v>
                </c:pt>
                <c:pt idx="600">
                  <c:v>10</c:v>
                </c:pt>
                <c:pt idx="601">
                  <c:v>10.017</c:v>
                </c:pt>
                <c:pt idx="602">
                  <c:v>10.033</c:v>
                </c:pt>
                <c:pt idx="603">
                  <c:v>10.05</c:v>
                </c:pt>
                <c:pt idx="604">
                  <c:v>10.067</c:v>
                </c:pt>
                <c:pt idx="605">
                  <c:v>10.083</c:v>
                </c:pt>
                <c:pt idx="606">
                  <c:v>10.1</c:v>
                </c:pt>
                <c:pt idx="607">
                  <c:v>10.117</c:v>
                </c:pt>
                <c:pt idx="608">
                  <c:v>10.133</c:v>
                </c:pt>
                <c:pt idx="609">
                  <c:v>10.15</c:v>
                </c:pt>
                <c:pt idx="610">
                  <c:v>10.167</c:v>
                </c:pt>
                <c:pt idx="611">
                  <c:v>10.183</c:v>
                </c:pt>
                <c:pt idx="612">
                  <c:v>10.2</c:v>
                </c:pt>
                <c:pt idx="613">
                  <c:v>10.217</c:v>
                </c:pt>
                <c:pt idx="614">
                  <c:v>10.233</c:v>
                </c:pt>
                <c:pt idx="615">
                  <c:v>10.25</c:v>
                </c:pt>
                <c:pt idx="616">
                  <c:v>10.267</c:v>
                </c:pt>
                <c:pt idx="617">
                  <c:v>10.283</c:v>
                </c:pt>
                <c:pt idx="618">
                  <c:v>10.3</c:v>
                </c:pt>
                <c:pt idx="619">
                  <c:v>10.317</c:v>
                </c:pt>
                <c:pt idx="620">
                  <c:v>10.333</c:v>
                </c:pt>
                <c:pt idx="621">
                  <c:v>10.35</c:v>
                </c:pt>
                <c:pt idx="622">
                  <c:v>10.367</c:v>
                </c:pt>
                <c:pt idx="623">
                  <c:v>10.383</c:v>
                </c:pt>
                <c:pt idx="624">
                  <c:v>10.4</c:v>
                </c:pt>
                <c:pt idx="625">
                  <c:v>10.417</c:v>
                </c:pt>
                <c:pt idx="626">
                  <c:v>10.433</c:v>
                </c:pt>
                <c:pt idx="627">
                  <c:v>10.45</c:v>
                </c:pt>
                <c:pt idx="628">
                  <c:v>10.467</c:v>
                </c:pt>
                <c:pt idx="629">
                  <c:v>10.483</c:v>
                </c:pt>
                <c:pt idx="630">
                  <c:v>10.5</c:v>
                </c:pt>
                <c:pt idx="631">
                  <c:v>10.517</c:v>
                </c:pt>
                <c:pt idx="632">
                  <c:v>10.533</c:v>
                </c:pt>
                <c:pt idx="633">
                  <c:v>10.55</c:v>
                </c:pt>
                <c:pt idx="634">
                  <c:v>10.567</c:v>
                </c:pt>
                <c:pt idx="635">
                  <c:v>10.583</c:v>
                </c:pt>
                <c:pt idx="636">
                  <c:v>10.6</c:v>
                </c:pt>
                <c:pt idx="637">
                  <c:v>10.617</c:v>
                </c:pt>
                <c:pt idx="638">
                  <c:v>10.633</c:v>
                </c:pt>
                <c:pt idx="639">
                  <c:v>10.65</c:v>
                </c:pt>
                <c:pt idx="640">
                  <c:v>10.667</c:v>
                </c:pt>
                <c:pt idx="641">
                  <c:v>10.683</c:v>
                </c:pt>
                <c:pt idx="642">
                  <c:v>10.7</c:v>
                </c:pt>
                <c:pt idx="643">
                  <c:v>10.717</c:v>
                </c:pt>
                <c:pt idx="644">
                  <c:v>10.733</c:v>
                </c:pt>
                <c:pt idx="645">
                  <c:v>10.75</c:v>
                </c:pt>
                <c:pt idx="646">
                  <c:v>10.767</c:v>
                </c:pt>
                <c:pt idx="647">
                  <c:v>10.783</c:v>
                </c:pt>
                <c:pt idx="648">
                  <c:v>10.8</c:v>
                </c:pt>
                <c:pt idx="649">
                  <c:v>10.817</c:v>
                </c:pt>
                <c:pt idx="650">
                  <c:v>10.833</c:v>
                </c:pt>
                <c:pt idx="651">
                  <c:v>10.85</c:v>
                </c:pt>
                <c:pt idx="652">
                  <c:v>10.867</c:v>
                </c:pt>
                <c:pt idx="653">
                  <c:v>10.883</c:v>
                </c:pt>
                <c:pt idx="654">
                  <c:v>10.9</c:v>
                </c:pt>
                <c:pt idx="655">
                  <c:v>10.917</c:v>
                </c:pt>
                <c:pt idx="656">
                  <c:v>10.933</c:v>
                </c:pt>
                <c:pt idx="657">
                  <c:v>10.95</c:v>
                </c:pt>
                <c:pt idx="658">
                  <c:v>10.967</c:v>
                </c:pt>
                <c:pt idx="659">
                  <c:v>10.983</c:v>
                </c:pt>
                <c:pt idx="660">
                  <c:v>11</c:v>
                </c:pt>
                <c:pt idx="661">
                  <c:v>11.017</c:v>
                </c:pt>
                <c:pt idx="662">
                  <c:v>11.033</c:v>
                </c:pt>
                <c:pt idx="663">
                  <c:v>11.05</c:v>
                </c:pt>
                <c:pt idx="664">
                  <c:v>11.067</c:v>
                </c:pt>
                <c:pt idx="665">
                  <c:v>11.083</c:v>
                </c:pt>
                <c:pt idx="666">
                  <c:v>11.1</c:v>
                </c:pt>
                <c:pt idx="667">
                  <c:v>11.117</c:v>
                </c:pt>
                <c:pt idx="668">
                  <c:v>11.133</c:v>
                </c:pt>
                <c:pt idx="669">
                  <c:v>11.15</c:v>
                </c:pt>
                <c:pt idx="670">
                  <c:v>11.167</c:v>
                </c:pt>
                <c:pt idx="671">
                  <c:v>11.183</c:v>
                </c:pt>
                <c:pt idx="672">
                  <c:v>11.2</c:v>
                </c:pt>
                <c:pt idx="673">
                  <c:v>11.217</c:v>
                </c:pt>
                <c:pt idx="674">
                  <c:v>11.233</c:v>
                </c:pt>
                <c:pt idx="675">
                  <c:v>11.25</c:v>
                </c:pt>
                <c:pt idx="676">
                  <c:v>11.267</c:v>
                </c:pt>
                <c:pt idx="677">
                  <c:v>11.283</c:v>
                </c:pt>
                <c:pt idx="678">
                  <c:v>11.3</c:v>
                </c:pt>
                <c:pt idx="679">
                  <c:v>11.317</c:v>
                </c:pt>
                <c:pt idx="680">
                  <c:v>11.333</c:v>
                </c:pt>
                <c:pt idx="681">
                  <c:v>11.35</c:v>
                </c:pt>
                <c:pt idx="682">
                  <c:v>11.367</c:v>
                </c:pt>
                <c:pt idx="683">
                  <c:v>11.383</c:v>
                </c:pt>
                <c:pt idx="684">
                  <c:v>11.4</c:v>
                </c:pt>
                <c:pt idx="685">
                  <c:v>11.417</c:v>
                </c:pt>
                <c:pt idx="686">
                  <c:v>11.433</c:v>
                </c:pt>
                <c:pt idx="687">
                  <c:v>11.45</c:v>
                </c:pt>
                <c:pt idx="688">
                  <c:v>11.467</c:v>
                </c:pt>
                <c:pt idx="689">
                  <c:v>11.483</c:v>
                </c:pt>
                <c:pt idx="690">
                  <c:v>11.5</c:v>
                </c:pt>
                <c:pt idx="691">
                  <c:v>11.517</c:v>
                </c:pt>
                <c:pt idx="692">
                  <c:v>11.533</c:v>
                </c:pt>
                <c:pt idx="693">
                  <c:v>11.55</c:v>
                </c:pt>
                <c:pt idx="694">
                  <c:v>11.567</c:v>
                </c:pt>
                <c:pt idx="695">
                  <c:v>11.583</c:v>
                </c:pt>
                <c:pt idx="696">
                  <c:v>11.6</c:v>
                </c:pt>
                <c:pt idx="697">
                  <c:v>11.617</c:v>
                </c:pt>
                <c:pt idx="698">
                  <c:v>11.633</c:v>
                </c:pt>
                <c:pt idx="699">
                  <c:v>11.65</c:v>
                </c:pt>
                <c:pt idx="700">
                  <c:v>11.667</c:v>
                </c:pt>
                <c:pt idx="701">
                  <c:v>11.683</c:v>
                </c:pt>
                <c:pt idx="702">
                  <c:v>11.7</c:v>
                </c:pt>
                <c:pt idx="703">
                  <c:v>11.717</c:v>
                </c:pt>
                <c:pt idx="704">
                  <c:v>11.733</c:v>
                </c:pt>
                <c:pt idx="705">
                  <c:v>11.75</c:v>
                </c:pt>
                <c:pt idx="706">
                  <c:v>11.767</c:v>
                </c:pt>
                <c:pt idx="707">
                  <c:v>11.783</c:v>
                </c:pt>
                <c:pt idx="708">
                  <c:v>11.8</c:v>
                </c:pt>
                <c:pt idx="709">
                  <c:v>11.817</c:v>
                </c:pt>
                <c:pt idx="710">
                  <c:v>11.833</c:v>
                </c:pt>
                <c:pt idx="711">
                  <c:v>11.85</c:v>
                </c:pt>
                <c:pt idx="712">
                  <c:v>11.867</c:v>
                </c:pt>
                <c:pt idx="713">
                  <c:v>11.883</c:v>
                </c:pt>
                <c:pt idx="714">
                  <c:v>11.9</c:v>
                </c:pt>
                <c:pt idx="715">
                  <c:v>11.917</c:v>
                </c:pt>
                <c:pt idx="716">
                  <c:v>11.933</c:v>
                </c:pt>
                <c:pt idx="717">
                  <c:v>11.95</c:v>
                </c:pt>
                <c:pt idx="718">
                  <c:v>11.967</c:v>
                </c:pt>
                <c:pt idx="719">
                  <c:v>11.983</c:v>
                </c:pt>
                <c:pt idx="720">
                  <c:v>12</c:v>
                </c:pt>
                <c:pt idx="721">
                  <c:v>12.017</c:v>
                </c:pt>
                <c:pt idx="722">
                  <c:v>12.033</c:v>
                </c:pt>
                <c:pt idx="723">
                  <c:v>12.05</c:v>
                </c:pt>
                <c:pt idx="724">
                  <c:v>12.067</c:v>
                </c:pt>
                <c:pt idx="725">
                  <c:v>12.083</c:v>
                </c:pt>
                <c:pt idx="726">
                  <c:v>12.1</c:v>
                </c:pt>
                <c:pt idx="727">
                  <c:v>12.117</c:v>
                </c:pt>
                <c:pt idx="728">
                  <c:v>12.133</c:v>
                </c:pt>
                <c:pt idx="729">
                  <c:v>12.15</c:v>
                </c:pt>
                <c:pt idx="730">
                  <c:v>12.167</c:v>
                </c:pt>
                <c:pt idx="731">
                  <c:v>12.183</c:v>
                </c:pt>
                <c:pt idx="732">
                  <c:v>12.2</c:v>
                </c:pt>
                <c:pt idx="733">
                  <c:v>12.217</c:v>
                </c:pt>
                <c:pt idx="734">
                  <c:v>12.233</c:v>
                </c:pt>
                <c:pt idx="735">
                  <c:v>12.25</c:v>
                </c:pt>
                <c:pt idx="736">
                  <c:v>12.267</c:v>
                </c:pt>
                <c:pt idx="737">
                  <c:v>12.283</c:v>
                </c:pt>
                <c:pt idx="738">
                  <c:v>12.3</c:v>
                </c:pt>
                <c:pt idx="739">
                  <c:v>12.317</c:v>
                </c:pt>
                <c:pt idx="740">
                  <c:v>12.333</c:v>
                </c:pt>
                <c:pt idx="741">
                  <c:v>12.35</c:v>
                </c:pt>
                <c:pt idx="742">
                  <c:v>12.367</c:v>
                </c:pt>
                <c:pt idx="743">
                  <c:v>12.383</c:v>
                </c:pt>
                <c:pt idx="744">
                  <c:v>12.4</c:v>
                </c:pt>
                <c:pt idx="745">
                  <c:v>12.417</c:v>
                </c:pt>
                <c:pt idx="746">
                  <c:v>12.433</c:v>
                </c:pt>
                <c:pt idx="747">
                  <c:v>12.45</c:v>
                </c:pt>
                <c:pt idx="748">
                  <c:v>12.467</c:v>
                </c:pt>
                <c:pt idx="749">
                  <c:v>12.483</c:v>
                </c:pt>
                <c:pt idx="750">
                  <c:v>12.5</c:v>
                </c:pt>
                <c:pt idx="751">
                  <c:v>12.517</c:v>
                </c:pt>
                <c:pt idx="752">
                  <c:v>12.533</c:v>
                </c:pt>
                <c:pt idx="753">
                  <c:v>12.55</c:v>
                </c:pt>
                <c:pt idx="754">
                  <c:v>12.567</c:v>
                </c:pt>
                <c:pt idx="755">
                  <c:v>12.583</c:v>
                </c:pt>
                <c:pt idx="756">
                  <c:v>12.6</c:v>
                </c:pt>
                <c:pt idx="757">
                  <c:v>12.617</c:v>
                </c:pt>
                <c:pt idx="758">
                  <c:v>12.633</c:v>
                </c:pt>
                <c:pt idx="759">
                  <c:v>12.65</c:v>
                </c:pt>
                <c:pt idx="760">
                  <c:v>12.667</c:v>
                </c:pt>
                <c:pt idx="761">
                  <c:v>12.683</c:v>
                </c:pt>
                <c:pt idx="762">
                  <c:v>12.7</c:v>
                </c:pt>
                <c:pt idx="763">
                  <c:v>12.717</c:v>
                </c:pt>
                <c:pt idx="764">
                  <c:v>12.733</c:v>
                </c:pt>
                <c:pt idx="765">
                  <c:v>12.75</c:v>
                </c:pt>
                <c:pt idx="766">
                  <c:v>12.767</c:v>
                </c:pt>
                <c:pt idx="767">
                  <c:v>12.783</c:v>
                </c:pt>
                <c:pt idx="768">
                  <c:v>12.8</c:v>
                </c:pt>
                <c:pt idx="769">
                  <c:v>12.817</c:v>
                </c:pt>
                <c:pt idx="770">
                  <c:v>12.833</c:v>
                </c:pt>
                <c:pt idx="771">
                  <c:v>12.85</c:v>
                </c:pt>
                <c:pt idx="772">
                  <c:v>12.867</c:v>
                </c:pt>
                <c:pt idx="773">
                  <c:v>12.883</c:v>
                </c:pt>
                <c:pt idx="774">
                  <c:v>12.9</c:v>
                </c:pt>
                <c:pt idx="775">
                  <c:v>12.917</c:v>
                </c:pt>
                <c:pt idx="776">
                  <c:v>12.933</c:v>
                </c:pt>
                <c:pt idx="777">
                  <c:v>12.95</c:v>
                </c:pt>
                <c:pt idx="778">
                  <c:v>12.967</c:v>
                </c:pt>
                <c:pt idx="779">
                  <c:v>12.983</c:v>
                </c:pt>
                <c:pt idx="780">
                  <c:v>13</c:v>
                </c:pt>
                <c:pt idx="781">
                  <c:v>13.017</c:v>
                </c:pt>
                <c:pt idx="782">
                  <c:v>13.033</c:v>
                </c:pt>
                <c:pt idx="783">
                  <c:v>13.05</c:v>
                </c:pt>
                <c:pt idx="784">
                  <c:v>13.067</c:v>
                </c:pt>
                <c:pt idx="785">
                  <c:v>13.083</c:v>
                </c:pt>
                <c:pt idx="786">
                  <c:v>13.1</c:v>
                </c:pt>
                <c:pt idx="787">
                  <c:v>13.117</c:v>
                </c:pt>
                <c:pt idx="788">
                  <c:v>13.133</c:v>
                </c:pt>
                <c:pt idx="789">
                  <c:v>13.15</c:v>
                </c:pt>
                <c:pt idx="790">
                  <c:v>13.167</c:v>
                </c:pt>
                <c:pt idx="791">
                  <c:v>13.183</c:v>
                </c:pt>
                <c:pt idx="792">
                  <c:v>13.2</c:v>
                </c:pt>
                <c:pt idx="793">
                  <c:v>13.217</c:v>
                </c:pt>
                <c:pt idx="794">
                  <c:v>13.233</c:v>
                </c:pt>
                <c:pt idx="795">
                  <c:v>13.25</c:v>
                </c:pt>
                <c:pt idx="796">
                  <c:v>13.267</c:v>
                </c:pt>
                <c:pt idx="797">
                  <c:v>13.283</c:v>
                </c:pt>
                <c:pt idx="798">
                  <c:v>13.3</c:v>
                </c:pt>
                <c:pt idx="799">
                  <c:v>13.317</c:v>
                </c:pt>
                <c:pt idx="800">
                  <c:v>13.333</c:v>
                </c:pt>
                <c:pt idx="801">
                  <c:v>13.35</c:v>
                </c:pt>
                <c:pt idx="802">
                  <c:v>13.367</c:v>
                </c:pt>
                <c:pt idx="803">
                  <c:v>13.383</c:v>
                </c:pt>
                <c:pt idx="804">
                  <c:v>13.4</c:v>
                </c:pt>
                <c:pt idx="805">
                  <c:v>13.417</c:v>
                </c:pt>
                <c:pt idx="806">
                  <c:v>13.433</c:v>
                </c:pt>
                <c:pt idx="807">
                  <c:v>13.45</c:v>
                </c:pt>
                <c:pt idx="808">
                  <c:v>13.467</c:v>
                </c:pt>
                <c:pt idx="809">
                  <c:v>13.483</c:v>
                </c:pt>
                <c:pt idx="810">
                  <c:v>13.5</c:v>
                </c:pt>
                <c:pt idx="811">
                  <c:v>13.517</c:v>
                </c:pt>
                <c:pt idx="812">
                  <c:v>13.533</c:v>
                </c:pt>
                <c:pt idx="813">
                  <c:v>13.55</c:v>
                </c:pt>
                <c:pt idx="814">
                  <c:v>13.567</c:v>
                </c:pt>
                <c:pt idx="815">
                  <c:v>13.583</c:v>
                </c:pt>
                <c:pt idx="816">
                  <c:v>13.6</c:v>
                </c:pt>
                <c:pt idx="817">
                  <c:v>13.617</c:v>
                </c:pt>
                <c:pt idx="818">
                  <c:v>13.633</c:v>
                </c:pt>
                <c:pt idx="819">
                  <c:v>13.65</c:v>
                </c:pt>
                <c:pt idx="820">
                  <c:v>13.667</c:v>
                </c:pt>
                <c:pt idx="821">
                  <c:v>13.683</c:v>
                </c:pt>
                <c:pt idx="822">
                  <c:v>13.7</c:v>
                </c:pt>
                <c:pt idx="823">
                  <c:v>13.717</c:v>
                </c:pt>
                <c:pt idx="824">
                  <c:v>13.733</c:v>
                </c:pt>
                <c:pt idx="825">
                  <c:v>13.75</c:v>
                </c:pt>
                <c:pt idx="826">
                  <c:v>13.767</c:v>
                </c:pt>
                <c:pt idx="827">
                  <c:v>13.783</c:v>
                </c:pt>
                <c:pt idx="828">
                  <c:v>13.8</c:v>
                </c:pt>
                <c:pt idx="829">
                  <c:v>13.817</c:v>
                </c:pt>
                <c:pt idx="830">
                  <c:v>13.833</c:v>
                </c:pt>
                <c:pt idx="831">
                  <c:v>13.85</c:v>
                </c:pt>
                <c:pt idx="832">
                  <c:v>13.867</c:v>
                </c:pt>
                <c:pt idx="833">
                  <c:v>13.883</c:v>
                </c:pt>
                <c:pt idx="834">
                  <c:v>13.9</c:v>
                </c:pt>
                <c:pt idx="835">
                  <c:v>13.917</c:v>
                </c:pt>
                <c:pt idx="836">
                  <c:v>13.933</c:v>
                </c:pt>
                <c:pt idx="837">
                  <c:v>13.95</c:v>
                </c:pt>
                <c:pt idx="838">
                  <c:v>13.967</c:v>
                </c:pt>
                <c:pt idx="839">
                  <c:v>13.983</c:v>
                </c:pt>
                <c:pt idx="840">
                  <c:v>14</c:v>
                </c:pt>
                <c:pt idx="841">
                  <c:v>14.017</c:v>
                </c:pt>
                <c:pt idx="842">
                  <c:v>14.033</c:v>
                </c:pt>
                <c:pt idx="843">
                  <c:v>14.05</c:v>
                </c:pt>
                <c:pt idx="844">
                  <c:v>14.067</c:v>
                </c:pt>
                <c:pt idx="845">
                  <c:v>14.083</c:v>
                </c:pt>
                <c:pt idx="846">
                  <c:v>14.1</c:v>
                </c:pt>
                <c:pt idx="847">
                  <c:v>14.117</c:v>
                </c:pt>
                <c:pt idx="848">
                  <c:v>14.133</c:v>
                </c:pt>
                <c:pt idx="849">
                  <c:v>14.15</c:v>
                </c:pt>
                <c:pt idx="850">
                  <c:v>14.167</c:v>
                </c:pt>
                <c:pt idx="851">
                  <c:v>14.183</c:v>
                </c:pt>
                <c:pt idx="852">
                  <c:v>14.2</c:v>
                </c:pt>
                <c:pt idx="853">
                  <c:v>14.217</c:v>
                </c:pt>
                <c:pt idx="854">
                  <c:v>14.233</c:v>
                </c:pt>
                <c:pt idx="855">
                  <c:v>14.25</c:v>
                </c:pt>
                <c:pt idx="856">
                  <c:v>14.267</c:v>
                </c:pt>
                <c:pt idx="857">
                  <c:v>14.283</c:v>
                </c:pt>
                <c:pt idx="858">
                  <c:v>14.3</c:v>
                </c:pt>
                <c:pt idx="859">
                  <c:v>14.317</c:v>
                </c:pt>
                <c:pt idx="860">
                  <c:v>14.333</c:v>
                </c:pt>
                <c:pt idx="861">
                  <c:v>14.35</c:v>
                </c:pt>
                <c:pt idx="862">
                  <c:v>14.367</c:v>
                </c:pt>
                <c:pt idx="863">
                  <c:v>14.383</c:v>
                </c:pt>
                <c:pt idx="864">
                  <c:v>14.4</c:v>
                </c:pt>
                <c:pt idx="865">
                  <c:v>14.417</c:v>
                </c:pt>
                <c:pt idx="866">
                  <c:v>14.433</c:v>
                </c:pt>
                <c:pt idx="867">
                  <c:v>14.45</c:v>
                </c:pt>
                <c:pt idx="868">
                  <c:v>14.467</c:v>
                </c:pt>
                <c:pt idx="869">
                  <c:v>14.483</c:v>
                </c:pt>
                <c:pt idx="870">
                  <c:v>14.5</c:v>
                </c:pt>
                <c:pt idx="871">
                  <c:v>14.517</c:v>
                </c:pt>
                <c:pt idx="872">
                  <c:v>14.533</c:v>
                </c:pt>
                <c:pt idx="873">
                  <c:v>14.55</c:v>
                </c:pt>
                <c:pt idx="874">
                  <c:v>14.567</c:v>
                </c:pt>
                <c:pt idx="875">
                  <c:v>14.583</c:v>
                </c:pt>
                <c:pt idx="876">
                  <c:v>14.6</c:v>
                </c:pt>
                <c:pt idx="877">
                  <c:v>14.617</c:v>
                </c:pt>
                <c:pt idx="878">
                  <c:v>14.633</c:v>
                </c:pt>
                <c:pt idx="879">
                  <c:v>14.65</c:v>
                </c:pt>
                <c:pt idx="880">
                  <c:v>14.667</c:v>
                </c:pt>
                <c:pt idx="881">
                  <c:v>14.683</c:v>
                </c:pt>
                <c:pt idx="882">
                  <c:v>14.7</c:v>
                </c:pt>
                <c:pt idx="883">
                  <c:v>14.717</c:v>
                </c:pt>
                <c:pt idx="884">
                  <c:v>14.733</c:v>
                </c:pt>
                <c:pt idx="885">
                  <c:v>14.75</c:v>
                </c:pt>
                <c:pt idx="886">
                  <c:v>14.767</c:v>
                </c:pt>
                <c:pt idx="887">
                  <c:v>14.783</c:v>
                </c:pt>
                <c:pt idx="888">
                  <c:v>14.8</c:v>
                </c:pt>
                <c:pt idx="889">
                  <c:v>14.817</c:v>
                </c:pt>
                <c:pt idx="890">
                  <c:v>14.833</c:v>
                </c:pt>
                <c:pt idx="891">
                  <c:v>14.85</c:v>
                </c:pt>
                <c:pt idx="892">
                  <c:v>14.867</c:v>
                </c:pt>
                <c:pt idx="893">
                  <c:v>14.883</c:v>
                </c:pt>
                <c:pt idx="894">
                  <c:v>14.9</c:v>
                </c:pt>
                <c:pt idx="895">
                  <c:v>14.917</c:v>
                </c:pt>
                <c:pt idx="896">
                  <c:v>14.933</c:v>
                </c:pt>
                <c:pt idx="897">
                  <c:v>14.95</c:v>
                </c:pt>
                <c:pt idx="898">
                  <c:v>14.967</c:v>
                </c:pt>
                <c:pt idx="899">
                  <c:v>14.983</c:v>
                </c:pt>
                <c:pt idx="900">
                  <c:v>15</c:v>
                </c:pt>
                <c:pt idx="901">
                  <c:v>15.017</c:v>
                </c:pt>
                <c:pt idx="902">
                  <c:v>15.033</c:v>
                </c:pt>
                <c:pt idx="903">
                  <c:v>15.05</c:v>
                </c:pt>
                <c:pt idx="904">
                  <c:v>15.067</c:v>
                </c:pt>
                <c:pt idx="905">
                  <c:v>15.083</c:v>
                </c:pt>
                <c:pt idx="906">
                  <c:v>15.1</c:v>
                </c:pt>
                <c:pt idx="907">
                  <c:v>15.117</c:v>
                </c:pt>
                <c:pt idx="908">
                  <c:v>15.133</c:v>
                </c:pt>
                <c:pt idx="909">
                  <c:v>15.15</c:v>
                </c:pt>
                <c:pt idx="910">
                  <c:v>15.167</c:v>
                </c:pt>
                <c:pt idx="911">
                  <c:v>15.183</c:v>
                </c:pt>
                <c:pt idx="912">
                  <c:v>15.2</c:v>
                </c:pt>
                <c:pt idx="913">
                  <c:v>15.217</c:v>
                </c:pt>
                <c:pt idx="914">
                  <c:v>15.233</c:v>
                </c:pt>
                <c:pt idx="915">
                  <c:v>15.25</c:v>
                </c:pt>
                <c:pt idx="916">
                  <c:v>15.267</c:v>
                </c:pt>
                <c:pt idx="917">
                  <c:v>15.283</c:v>
                </c:pt>
                <c:pt idx="918">
                  <c:v>15.3</c:v>
                </c:pt>
                <c:pt idx="919">
                  <c:v>15.317</c:v>
                </c:pt>
                <c:pt idx="920">
                  <c:v>15.333</c:v>
                </c:pt>
                <c:pt idx="921">
                  <c:v>15.35</c:v>
                </c:pt>
                <c:pt idx="922">
                  <c:v>15.367</c:v>
                </c:pt>
                <c:pt idx="923">
                  <c:v>15.383</c:v>
                </c:pt>
                <c:pt idx="924">
                  <c:v>15.4</c:v>
                </c:pt>
                <c:pt idx="925">
                  <c:v>15.417</c:v>
                </c:pt>
                <c:pt idx="926">
                  <c:v>15.433</c:v>
                </c:pt>
                <c:pt idx="927">
                  <c:v>15.45</c:v>
                </c:pt>
                <c:pt idx="928">
                  <c:v>15.467</c:v>
                </c:pt>
                <c:pt idx="929">
                  <c:v>15.483</c:v>
                </c:pt>
                <c:pt idx="930">
                  <c:v>15.5</c:v>
                </c:pt>
                <c:pt idx="931">
                  <c:v>15.517</c:v>
                </c:pt>
                <c:pt idx="932">
                  <c:v>15.533</c:v>
                </c:pt>
                <c:pt idx="933">
                  <c:v>15.55</c:v>
                </c:pt>
                <c:pt idx="934">
                  <c:v>15.567</c:v>
                </c:pt>
                <c:pt idx="935">
                  <c:v>15.583</c:v>
                </c:pt>
                <c:pt idx="936">
                  <c:v>15.6</c:v>
                </c:pt>
                <c:pt idx="937">
                  <c:v>15.617</c:v>
                </c:pt>
                <c:pt idx="938">
                  <c:v>15.633</c:v>
                </c:pt>
                <c:pt idx="939">
                  <c:v>15.65</c:v>
                </c:pt>
                <c:pt idx="940">
                  <c:v>15.667</c:v>
                </c:pt>
                <c:pt idx="941">
                  <c:v>15.683</c:v>
                </c:pt>
                <c:pt idx="942">
                  <c:v>15.7</c:v>
                </c:pt>
                <c:pt idx="943">
                  <c:v>15.717</c:v>
                </c:pt>
                <c:pt idx="944">
                  <c:v>15.733</c:v>
                </c:pt>
                <c:pt idx="945">
                  <c:v>15.75</c:v>
                </c:pt>
                <c:pt idx="946">
                  <c:v>15.767</c:v>
                </c:pt>
                <c:pt idx="947">
                  <c:v>15.783</c:v>
                </c:pt>
                <c:pt idx="948">
                  <c:v>15.8</c:v>
                </c:pt>
                <c:pt idx="949">
                  <c:v>15.817</c:v>
                </c:pt>
                <c:pt idx="950">
                  <c:v>15.833</c:v>
                </c:pt>
                <c:pt idx="951">
                  <c:v>15.85</c:v>
                </c:pt>
                <c:pt idx="952">
                  <c:v>15.867</c:v>
                </c:pt>
                <c:pt idx="953">
                  <c:v>15.883</c:v>
                </c:pt>
                <c:pt idx="954">
                  <c:v>15.9</c:v>
                </c:pt>
                <c:pt idx="955">
                  <c:v>15.917</c:v>
                </c:pt>
                <c:pt idx="956">
                  <c:v>15.933</c:v>
                </c:pt>
                <c:pt idx="957">
                  <c:v>15.95</c:v>
                </c:pt>
                <c:pt idx="958">
                  <c:v>15.967</c:v>
                </c:pt>
                <c:pt idx="959">
                  <c:v>15.983</c:v>
                </c:pt>
                <c:pt idx="960">
                  <c:v>16</c:v>
                </c:pt>
                <c:pt idx="961">
                  <c:v>16.017</c:v>
                </c:pt>
                <c:pt idx="962">
                  <c:v>16.033</c:v>
                </c:pt>
                <c:pt idx="963">
                  <c:v>16.05</c:v>
                </c:pt>
                <c:pt idx="964">
                  <c:v>16.067</c:v>
                </c:pt>
                <c:pt idx="965">
                  <c:v>16.083</c:v>
                </c:pt>
                <c:pt idx="966">
                  <c:v>16.1</c:v>
                </c:pt>
                <c:pt idx="967">
                  <c:v>16.117</c:v>
                </c:pt>
                <c:pt idx="968">
                  <c:v>16.133</c:v>
                </c:pt>
                <c:pt idx="969">
                  <c:v>16.15</c:v>
                </c:pt>
                <c:pt idx="970">
                  <c:v>16.167</c:v>
                </c:pt>
                <c:pt idx="971">
                  <c:v>16.183</c:v>
                </c:pt>
                <c:pt idx="972">
                  <c:v>16.2</c:v>
                </c:pt>
                <c:pt idx="973">
                  <c:v>16.217</c:v>
                </c:pt>
                <c:pt idx="974">
                  <c:v>16.233</c:v>
                </c:pt>
                <c:pt idx="975">
                  <c:v>16.25</c:v>
                </c:pt>
                <c:pt idx="976">
                  <c:v>16.267</c:v>
                </c:pt>
                <c:pt idx="977">
                  <c:v>16.283</c:v>
                </c:pt>
                <c:pt idx="978">
                  <c:v>16.3</c:v>
                </c:pt>
                <c:pt idx="979">
                  <c:v>16.317</c:v>
                </c:pt>
                <c:pt idx="980">
                  <c:v>16.333</c:v>
                </c:pt>
                <c:pt idx="981">
                  <c:v>16.35</c:v>
                </c:pt>
                <c:pt idx="982">
                  <c:v>16.367</c:v>
                </c:pt>
                <c:pt idx="983">
                  <c:v>16.383</c:v>
                </c:pt>
                <c:pt idx="984">
                  <c:v>16.4</c:v>
                </c:pt>
                <c:pt idx="985">
                  <c:v>16.417</c:v>
                </c:pt>
                <c:pt idx="986">
                  <c:v>16.433</c:v>
                </c:pt>
                <c:pt idx="987">
                  <c:v>16.45</c:v>
                </c:pt>
                <c:pt idx="988">
                  <c:v>16.467</c:v>
                </c:pt>
                <c:pt idx="989">
                  <c:v>16.483</c:v>
                </c:pt>
                <c:pt idx="990">
                  <c:v>16.5</c:v>
                </c:pt>
                <c:pt idx="991">
                  <c:v>16.517</c:v>
                </c:pt>
                <c:pt idx="992">
                  <c:v>16.533</c:v>
                </c:pt>
                <c:pt idx="993">
                  <c:v>16.55</c:v>
                </c:pt>
                <c:pt idx="994">
                  <c:v>16.567</c:v>
                </c:pt>
                <c:pt idx="995">
                  <c:v>16.583</c:v>
                </c:pt>
                <c:pt idx="996">
                  <c:v>16.6</c:v>
                </c:pt>
                <c:pt idx="997">
                  <c:v>16.617</c:v>
                </c:pt>
                <c:pt idx="998">
                  <c:v>16.633</c:v>
                </c:pt>
                <c:pt idx="999">
                  <c:v>16.65</c:v>
                </c:pt>
                <c:pt idx="1000">
                  <c:v>16.667</c:v>
                </c:pt>
                <c:pt idx="1001">
                  <c:v>16.683</c:v>
                </c:pt>
                <c:pt idx="1002">
                  <c:v>16.7</c:v>
                </c:pt>
                <c:pt idx="1003">
                  <c:v>16.717</c:v>
                </c:pt>
                <c:pt idx="1004">
                  <c:v>16.733</c:v>
                </c:pt>
                <c:pt idx="1005">
                  <c:v>16.75</c:v>
                </c:pt>
                <c:pt idx="1006">
                  <c:v>16.767</c:v>
                </c:pt>
                <c:pt idx="1007">
                  <c:v>16.783</c:v>
                </c:pt>
                <c:pt idx="1008">
                  <c:v>16.8</c:v>
                </c:pt>
                <c:pt idx="1009">
                  <c:v>16.817</c:v>
                </c:pt>
                <c:pt idx="1010">
                  <c:v>16.833</c:v>
                </c:pt>
                <c:pt idx="1011">
                  <c:v>16.85</c:v>
                </c:pt>
                <c:pt idx="1012">
                  <c:v>16.867</c:v>
                </c:pt>
                <c:pt idx="1013">
                  <c:v>16.883</c:v>
                </c:pt>
                <c:pt idx="1014">
                  <c:v>16.9</c:v>
                </c:pt>
                <c:pt idx="1015">
                  <c:v>16.917</c:v>
                </c:pt>
                <c:pt idx="1016">
                  <c:v>16.933</c:v>
                </c:pt>
                <c:pt idx="1017">
                  <c:v>16.95</c:v>
                </c:pt>
                <c:pt idx="1018">
                  <c:v>16.967</c:v>
                </c:pt>
                <c:pt idx="1019">
                  <c:v>16.983</c:v>
                </c:pt>
                <c:pt idx="1020">
                  <c:v>17</c:v>
                </c:pt>
                <c:pt idx="1021">
                  <c:v>17.017</c:v>
                </c:pt>
                <c:pt idx="1022">
                  <c:v>17.033</c:v>
                </c:pt>
                <c:pt idx="1023">
                  <c:v>17.05</c:v>
                </c:pt>
                <c:pt idx="1024">
                  <c:v>17.067</c:v>
                </c:pt>
                <c:pt idx="1025">
                  <c:v>17.083</c:v>
                </c:pt>
                <c:pt idx="1026">
                  <c:v>17.1</c:v>
                </c:pt>
                <c:pt idx="1027">
                  <c:v>17.117</c:v>
                </c:pt>
                <c:pt idx="1028">
                  <c:v>17.133</c:v>
                </c:pt>
                <c:pt idx="1029">
                  <c:v>17.15</c:v>
                </c:pt>
                <c:pt idx="1030">
                  <c:v>17.167</c:v>
                </c:pt>
                <c:pt idx="1031">
                  <c:v>17.183</c:v>
                </c:pt>
                <c:pt idx="1032">
                  <c:v>17.2</c:v>
                </c:pt>
                <c:pt idx="1033">
                  <c:v>17.217</c:v>
                </c:pt>
                <c:pt idx="1034">
                  <c:v>17.233</c:v>
                </c:pt>
                <c:pt idx="1035">
                  <c:v>17.25</c:v>
                </c:pt>
                <c:pt idx="1036">
                  <c:v>17.267</c:v>
                </c:pt>
                <c:pt idx="1037">
                  <c:v>17.283</c:v>
                </c:pt>
                <c:pt idx="1038">
                  <c:v>17.3</c:v>
                </c:pt>
                <c:pt idx="1039">
                  <c:v>17.317</c:v>
                </c:pt>
                <c:pt idx="1040">
                  <c:v>17.333</c:v>
                </c:pt>
                <c:pt idx="1041">
                  <c:v>17.35</c:v>
                </c:pt>
                <c:pt idx="1042">
                  <c:v>17.367</c:v>
                </c:pt>
                <c:pt idx="1043">
                  <c:v>17.383</c:v>
                </c:pt>
                <c:pt idx="1044">
                  <c:v>17.4</c:v>
                </c:pt>
                <c:pt idx="1045">
                  <c:v>17.417</c:v>
                </c:pt>
                <c:pt idx="1046">
                  <c:v>17.433</c:v>
                </c:pt>
                <c:pt idx="1047">
                  <c:v>17.45</c:v>
                </c:pt>
                <c:pt idx="1048">
                  <c:v>17.467</c:v>
                </c:pt>
                <c:pt idx="1049">
                  <c:v>17.483</c:v>
                </c:pt>
                <c:pt idx="1050">
                  <c:v>17.5</c:v>
                </c:pt>
                <c:pt idx="1051">
                  <c:v>17.517</c:v>
                </c:pt>
                <c:pt idx="1052">
                  <c:v>17.533</c:v>
                </c:pt>
                <c:pt idx="1053">
                  <c:v>17.55</c:v>
                </c:pt>
                <c:pt idx="1054">
                  <c:v>17.567</c:v>
                </c:pt>
                <c:pt idx="1055">
                  <c:v>17.583</c:v>
                </c:pt>
                <c:pt idx="1056">
                  <c:v>17.6</c:v>
                </c:pt>
                <c:pt idx="1057">
                  <c:v>17.617</c:v>
                </c:pt>
                <c:pt idx="1058">
                  <c:v>17.633</c:v>
                </c:pt>
                <c:pt idx="1059">
                  <c:v>17.65</c:v>
                </c:pt>
                <c:pt idx="1060">
                  <c:v>17.667</c:v>
                </c:pt>
                <c:pt idx="1061">
                  <c:v>17.683</c:v>
                </c:pt>
                <c:pt idx="1062">
                  <c:v>17.7</c:v>
                </c:pt>
                <c:pt idx="1063">
                  <c:v>17.717</c:v>
                </c:pt>
                <c:pt idx="1064">
                  <c:v>17.733</c:v>
                </c:pt>
                <c:pt idx="1065">
                  <c:v>17.75</c:v>
                </c:pt>
                <c:pt idx="1066">
                  <c:v>17.767</c:v>
                </c:pt>
                <c:pt idx="1067">
                  <c:v>17.783</c:v>
                </c:pt>
                <c:pt idx="1068">
                  <c:v>17.8</c:v>
                </c:pt>
                <c:pt idx="1069">
                  <c:v>17.817</c:v>
                </c:pt>
                <c:pt idx="1070">
                  <c:v>17.833</c:v>
                </c:pt>
                <c:pt idx="1071">
                  <c:v>17.85</c:v>
                </c:pt>
                <c:pt idx="1072">
                  <c:v>17.867</c:v>
                </c:pt>
                <c:pt idx="1073">
                  <c:v>17.883</c:v>
                </c:pt>
                <c:pt idx="1074">
                  <c:v>17.9</c:v>
                </c:pt>
                <c:pt idx="1075">
                  <c:v>17.917</c:v>
                </c:pt>
                <c:pt idx="1076">
                  <c:v>17.933</c:v>
                </c:pt>
                <c:pt idx="1077">
                  <c:v>17.95</c:v>
                </c:pt>
                <c:pt idx="1078">
                  <c:v>17.967</c:v>
                </c:pt>
                <c:pt idx="1079">
                  <c:v>17.983</c:v>
                </c:pt>
                <c:pt idx="1080">
                  <c:v>18</c:v>
                </c:pt>
                <c:pt idx="1081">
                  <c:v>18.017</c:v>
                </c:pt>
                <c:pt idx="1082">
                  <c:v>18.033</c:v>
                </c:pt>
                <c:pt idx="1083">
                  <c:v>18.05</c:v>
                </c:pt>
                <c:pt idx="1084">
                  <c:v>18.067</c:v>
                </c:pt>
                <c:pt idx="1085">
                  <c:v>18.083</c:v>
                </c:pt>
                <c:pt idx="1086">
                  <c:v>18.1</c:v>
                </c:pt>
                <c:pt idx="1087">
                  <c:v>18.117</c:v>
                </c:pt>
                <c:pt idx="1088">
                  <c:v>18.133</c:v>
                </c:pt>
                <c:pt idx="1089">
                  <c:v>18.15</c:v>
                </c:pt>
                <c:pt idx="1090">
                  <c:v>18.167</c:v>
                </c:pt>
                <c:pt idx="1091">
                  <c:v>18.183</c:v>
                </c:pt>
                <c:pt idx="1092">
                  <c:v>18.2</c:v>
                </c:pt>
                <c:pt idx="1093">
                  <c:v>18.217</c:v>
                </c:pt>
                <c:pt idx="1094">
                  <c:v>18.233</c:v>
                </c:pt>
                <c:pt idx="1095">
                  <c:v>18.25</c:v>
                </c:pt>
                <c:pt idx="1096">
                  <c:v>18.267</c:v>
                </c:pt>
                <c:pt idx="1097">
                  <c:v>18.283</c:v>
                </c:pt>
                <c:pt idx="1098">
                  <c:v>18.3</c:v>
                </c:pt>
                <c:pt idx="1099">
                  <c:v>18.317</c:v>
                </c:pt>
                <c:pt idx="1100">
                  <c:v>18.333</c:v>
                </c:pt>
                <c:pt idx="1101">
                  <c:v>18.35</c:v>
                </c:pt>
                <c:pt idx="1102">
                  <c:v>18.367</c:v>
                </c:pt>
                <c:pt idx="1103">
                  <c:v>18.383</c:v>
                </c:pt>
                <c:pt idx="1104">
                  <c:v>18.4</c:v>
                </c:pt>
                <c:pt idx="1105">
                  <c:v>18.417</c:v>
                </c:pt>
                <c:pt idx="1106">
                  <c:v>18.433</c:v>
                </c:pt>
                <c:pt idx="1107">
                  <c:v>18.45</c:v>
                </c:pt>
                <c:pt idx="1108">
                  <c:v>18.467</c:v>
                </c:pt>
                <c:pt idx="1109">
                  <c:v>18.483</c:v>
                </c:pt>
                <c:pt idx="1110">
                  <c:v>18.5</c:v>
                </c:pt>
                <c:pt idx="1111">
                  <c:v>18.517</c:v>
                </c:pt>
                <c:pt idx="1112">
                  <c:v>18.533</c:v>
                </c:pt>
                <c:pt idx="1113">
                  <c:v>18.55</c:v>
                </c:pt>
                <c:pt idx="1114">
                  <c:v>18.567</c:v>
                </c:pt>
                <c:pt idx="1115">
                  <c:v>18.583</c:v>
                </c:pt>
                <c:pt idx="1116">
                  <c:v>18.6</c:v>
                </c:pt>
                <c:pt idx="1117">
                  <c:v>18.617</c:v>
                </c:pt>
                <c:pt idx="1118">
                  <c:v>18.633</c:v>
                </c:pt>
                <c:pt idx="1119">
                  <c:v>18.65</c:v>
                </c:pt>
                <c:pt idx="1120">
                  <c:v>18.667</c:v>
                </c:pt>
                <c:pt idx="1121">
                  <c:v>18.683</c:v>
                </c:pt>
                <c:pt idx="1122">
                  <c:v>18.7</c:v>
                </c:pt>
                <c:pt idx="1123">
                  <c:v>18.717</c:v>
                </c:pt>
                <c:pt idx="1124">
                  <c:v>18.733</c:v>
                </c:pt>
                <c:pt idx="1125">
                  <c:v>18.75</c:v>
                </c:pt>
                <c:pt idx="1126">
                  <c:v>18.767</c:v>
                </c:pt>
                <c:pt idx="1127">
                  <c:v>18.783</c:v>
                </c:pt>
                <c:pt idx="1128">
                  <c:v>18.8</c:v>
                </c:pt>
                <c:pt idx="1129">
                  <c:v>18.817</c:v>
                </c:pt>
                <c:pt idx="1130">
                  <c:v>18.833</c:v>
                </c:pt>
                <c:pt idx="1131">
                  <c:v>18.85</c:v>
                </c:pt>
                <c:pt idx="1132">
                  <c:v>18.867</c:v>
                </c:pt>
                <c:pt idx="1133">
                  <c:v>18.883</c:v>
                </c:pt>
                <c:pt idx="1134">
                  <c:v>18.9</c:v>
                </c:pt>
                <c:pt idx="1135">
                  <c:v>18.917</c:v>
                </c:pt>
                <c:pt idx="1136">
                  <c:v>18.933</c:v>
                </c:pt>
                <c:pt idx="1137">
                  <c:v>18.95</c:v>
                </c:pt>
                <c:pt idx="1138">
                  <c:v>18.967</c:v>
                </c:pt>
                <c:pt idx="1139">
                  <c:v>18.983</c:v>
                </c:pt>
                <c:pt idx="1140">
                  <c:v>19</c:v>
                </c:pt>
                <c:pt idx="1141">
                  <c:v>19.017</c:v>
                </c:pt>
                <c:pt idx="1142">
                  <c:v>19.033</c:v>
                </c:pt>
                <c:pt idx="1143">
                  <c:v>19.05</c:v>
                </c:pt>
                <c:pt idx="1144">
                  <c:v>19.067</c:v>
                </c:pt>
                <c:pt idx="1145">
                  <c:v>19.083</c:v>
                </c:pt>
                <c:pt idx="1146">
                  <c:v>19.1</c:v>
                </c:pt>
                <c:pt idx="1147">
                  <c:v>19.117</c:v>
                </c:pt>
                <c:pt idx="1148">
                  <c:v>19.133</c:v>
                </c:pt>
                <c:pt idx="1149">
                  <c:v>19.15</c:v>
                </c:pt>
                <c:pt idx="1150">
                  <c:v>19.167</c:v>
                </c:pt>
                <c:pt idx="1151">
                  <c:v>19.183</c:v>
                </c:pt>
                <c:pt idx="1152">
                  <c:v>19.2</c:v>
                </c:pt>
                <c:pt idx="1153">
                  <c:v>19.217</c:v>
                </c:pt>
                <c:pt idx="1154">
                  <c:v>19.233</c:v>
                </c:pt>
                <c:pt idx="1155">
                  <c:v>19.25</c:v>
                </c:pt>
                <c:pt idx="1156">
                  <c:v>19.267</c:v>
                </c:pt>
                <c:pt idx="1157">
                  <c:v>19.283</c:v>
                </c:pt>
                <c:pt idx="1158">
                  <c:v>19.3</c:v>
                </c:pt>
                <c:pt idx="1159">
                  <c:v>19.317</c:v>
                </c:pt>
                <c:pt idx="1160">
                  <c:v>19.333</c:v>
                </c:pt>
                <c:pt idx="1161">
                  <c:v>19.35</c:v>
                </c:pt>
                <c:pt idx="1162">
                  <c:v>19.367</c:v>
                </c:pt>
                <c:pt idx="1163">
                  <c:v>19.383</c:v>
                </c:pt>
                <c:pt idx="1164">
                  <c:v>19.4</c:v>
                </c:pt>
                <c:pt idx="1165">
                  <c:v>19.417</c:v>
                </c:pt>
                <c:pt idx="1166">
                  <c:v>19.433</c:v>
                </c:pt>
                <c:pt idx="1167">
                  <c:v>19.45</c:v>
                </c:pt>
                <c:pt idx="1168">
                  <c:v>19.467</c:v>
                </c:pt>
                <c:pt idx="1169">
                  <c:v>19.483</c:v>
                </c:pt>
                <c:pt idx="1170">
                  <c:v>19.5</c:v>
                </c:pt>
                <c:pt idx="1171">
                  <c:v>19.517</c:v>
                </c:pt>
                <c:pt idx="1172">
                  <c:v>19.533</c:v>
                </c:pt>
                <c:pt idx="1173">
                  <c:v>19.55</c:v>
                </c:pt>
                <c:pt idx="1174">
                  <c:v>19.567</c:v>
                </c:pt>
                <c:pt idx="1175">
                  <c:v>19.583</c:v>
                </c:pt>
                <c:pt idx="1176">
                  <c:v>19.6</c:v>
                </c:pt>
                <c:pt idx="1177">
                  <c:v>19.617</c:v>
                </c:pt>
                <c:pt idx="1178">
                  <c:v>19.633</c:v>
                </c:pt>
                <c:pt idx="1179">
                  <c:v>19.65</c:v>
                </c:pt>
                <c:pt idx="1180">
                  <c:v>19.667</c:v>
                </c:pt>
                <c:pt idx="1181">
                  <c:v>19.683</c:v>
                </c:pt>
                <c:pt idx="1182">
                  <c:v>19.7</c:v>
                </c:pt>
                <c:pt idx="1183">
                  <c:v>19.717</c:v>
                </c:pt>
                <c:pt idx="1184">
                  <c:v>19.733</c:v>
                </c:pt>
                <c:pt idx="1185">
                  <c:v>19.75</c:v>
                </c:pt>
                <c:pt idx="1186">
                  <c:v>19.767</c:v>
                </c:pt>
                <c:pt idx="1187">
                  <c:v>19.783</c:v>
                </c:pt>
                <c:pt idx="1188">
                  <c:v>19.8</c:v>
                </c:pt>
                <c:pt idx="1189">
                  <c:v>19.817</c:v>
                </c:pt>
                <c:pt idx="1190">
                  <c:v>19.833</c:v>
                </c:pt>
                <c:pt idx="1191">
                  <c:v>19.85</c:v>
                </c:pt>
                <c:pt idx="1192">
                  <c:v>19.867</c:v>
                </c:pt>
                <c:pt idx="1193">
                  <c:v>19.883</c:v>
                </c:pt>
                <c:pt idx="1194">
                  <c:v>19.9</c:v>
                </c:pt>
                <c:pt idx="1195">
                  <c:v>19.917</c:v>
                </c:pt>
                <c:pt idx="1196">
                  <c:v>19.933</c:v>
                </c:pt>
                <c:pt idx="1197">
                  <c:v>19.95</c:v>
                </c:pt>
                <c:pt idx="1198">
                  <c:v>19.967</c:v>
                </c:pt>
                <c:pt idx="1199">
                  <c:v>19.983</c:v>
                </c:pt>
                <c:pt idx="1200">
                  <c:v>20</c:v>
                </c:pt>
                <c:pt idx="1201">
                  <c:v>20.017</c:v>
                </c:pt>
                <c:pt idx="1202">
                  <c:v>20.033</c:v>
                </c:pt>
                <c:pt idx="1203">
                  <c:v>20.05</c:v>
                </c:pt>
                <c:pt idx="1204">
                  <c:v>20.067</c:v>
                </c:pt>
                <c:pt idx="1205">
                  <c:v>20.083</c:v>
                </c:pt>
                <c:pt idx="1206">
                  <c:v>20.1</c:v>
                </c:pt>
                <c:pt idx="1207">
                  <c:v>20.117</c:v>
                </c:pt>
                <c:pt idx="1208">
                  <c:v>20.133</c:v>
                </c:pt>
                <c:pt idx="1209">
                  <c:v>20.15</c:v>
                </c:pt>
                <c:pt idx="1210">
                  <c:v>20.167</c:v>
                </c:pt>
                <c:pt idx="1211">
                  <c:v>20.183</c:v>
                </c:pt>
                <c:pt idx="1212">
                  <c:v>20.2</c:v>
                </c:pt>
                <c:pt idx="1213">
                  <c:v>20.217</c:v>
                </c:pt>
                <c:pt idx="1214">
                  <c:v>20.233</c:v>
                </c:pt>
                <c:pt idx="1215">
                  <c:v>20.25</c:v>
                </c:pt>
                <c:pt idx="1216">
                  <c:v>20.267</c:v>
                </c:pt>
                <c:pt idx="1217">
                  <c:v>20.283</c:v>
                </c:pt>
                <c:pt idx="1218">
                  <c:v>20.3</c:v>
                </c:pt>
                <c:pt idx="1219">
                  <c:v>20.317</c:v>
                </c:pt>
                <c:pt idx="1220">
                  <c:v>20.333</c:v>
                </c:pt>
                <c:pt idx="1221">
                  <c:v>20.35</c:v>
                </c:pt>
                <c:pt idx="1222">
                  <c:v>20.367</c:v>
                </c:pt>
                <c:pt idx="1223">
                  <c:v>20.383</c:v>
                </c:pt>
                <c:pt idx="1224">
                  <c:v>20.4</c:v>
                </c:pt>
                <c:pt idx="1225">
                  <c:v>20.417</c:v>
                </c:pt>
                <c:pt idx="1226">
                  <c:v>20.433</c:v>
                </c:pt>
                <c:pt idx="1227">
                  <c:v>20.45</c:v>
                </c:pt>
                <c:pt idx="1228">
                  <c:v>20.467</c:v>
                </c:pt>
                <c:pt idx="1229">
                  <c:v>20.483</c:v>
                </c:pt>
                <c:pt idx="1230">
                  <c:v>20.5</c:v>
                </c:pt>
                <c:pt idx="1231">
                  <c:v>20.517</c:v>
                </c:pt>
                <c:pt idx="1232">
                  <c:v>20.533</c:v>
                </c:pt>
                <c:pt idx="1233">
                  <c:v>20.55</c:v>
                </c:pt>
                <c:pt idx="1234">
                  <c:v>20.567</c:v>
                </c:pt>
                <c:pt idx="1235">
                  <c:v>20.583</c:v>
                </c:pt>
                <c:pt idx="1236">
                  <c:v>20.6</c:v>
                </c:pt>
                <c:pt idx="1237">
                  <c:v>20.617</c:v>
                </c:pt>
                <c:pt idx="1238">
                  <c:v>20.633</c:v>
                </c:pt>
                <c:pt idx="1239">
                  <c:v>20.65</c:v>
                </c:pt>
                <c:pt idx="1240">
                  <c:v>20.667</c:v>
                </c:pt>
                <c:pt idx="1241">
                  <c:v>20.683</c:v>
                </c:pt>
                <c:pt idx="1242">
                  <c:v>20.7</c:v>
                </c:pt>
                <c:pt idx="1243">
                  <c:v>20.717</c:v>
                </c:pt>
                <c:pt idx="1244">
                  <c:v>20.733</c:v>
                </c:pt>
                <c:pt idx="1245">
                  <c:v>20.75</c:v>
                </c:pt>
                <c:pt idx="1246">
                  <c:v>20.767</c:v>
                </c:pt>
                <c:pt idx="1247">
                  <c:v>20.783</c:v>
                </c:pt>
                <c:pt idx="1248">
                  <c:v>20.8</c:v>
                </c:pt>
                <c:pt idx="1249">
                  <c:v>20.817</c:v>
                </c:pt>
                <c:pt idx="1250">
                  <c:v>20.833</c:v>
                </c:pt>
                <c:pt idx="1251">
                  <c:v>20.85</c:v>
                </c:pt>
                <c:pt idx="1252">
                  <c:v>20.867</c:v>
                </c:pt>
                <c:pt idx="1253">
                  <c:v>20.883</c:v>
                </c:pt>
                <c:pt idx="1254">
                  <c:v>20.9</c:v>
                </c:pt>
                <c:pt idx="1255">
                  <c:v>20.917</c:v>
                </c:pt>
                <c:pt idx="1256">
                  <c:v>20.933</c:v>
                </c:pt>
                <c:pt idx="1257">
                  <c:v>20.95</c:v>
                </c:pt>
                <c:pt idx="1258">
                  <c:v>20.967</c:v>
                </c:pt>
                <c:pt idx="1259">
                  <c:v>20.983</c:v>
                </c:pt>
                <c:pt idx="1260">
                  <c:v>21</c:v>
                </c:pt>
                <c:pt idx="1261">
                  <c:v>21.017</c:v>
                </c:pt>
                <c:pt idx="1262">
                  <c:v>21.033</c:v>
                </c:pt>
                <c:pt idx="1263">
                  <c:v>21.05</c:v>
                </c:pt>
                <c:pt idx="1264">
                  <c:v>21.067</c:v>
                </c:pt>
                <c:pt idx="1265">
                  <c:v>21.083</c:v>
                </c:pt>
                <c:pt idx="1266">
                  <c:v>21.1</c:v>
                </c:pt>
                <c:pt idx="1267">
                  <c:v>21.117</c:v>
                </c:pt>
                <c:pt idx="1268">
                  <c:v>21.133</c:v>
                </c:pt>
                <c:pt idx="1269">
                  <c:v>21.15</c:v>
                </c:pt>
                <c:pt idx="1270">
                  <c:v>21.167</c:v>
                </c:pt>
                <c:pt idx="1271">
                  <c:v>21.183</c:v>
                </c:pt>
                <c:pt idx="1272">
                  <c:v>21.2</c:v>
                </c:pt>
                <c:pt idx="1273">
                  <c:v>21.217</c:v>
                </c:pt>
                <c:pt idx="1274">
                  <c:v>21.233</c:v>
                </c:pt>
                <c:pt idx="1275">
                  <c:v>21.25</c:v>
                </c:pt>
                <c:pt idx="1276">
                  <c:v>21.267</c:v>
                </c:pt>
                <c:pt idx="1277">
                  <c:v>21.283</c:v>
                </c:pt>
                <c:pt idx="1278">
                  <c:v>21.3</c:v>
                </c:pt>
                <c:pt idx="1279">
                  <c:v>21.317</c:v>
                </c:pt>
                <c:pt idx="1280">
                  <c:v>21.333</c:v>
                </c:pt>
                <c:pt idx="1281">
                  <c:v>21.35</c:v>
                </c:pt>
                <c:pt idx="1282">
                  <c:v>21.367</c:v>
                </c:pt>
                <c:pt idx="1283">
                  <c:v>21.383</c:v>
                </c:pt>
                <c:pt idx="1284">
                  <c:v>21.4</c:v>
                </c:pt>
                <c:pt idx="1285">
                  <c:v>21.417</c:v>
                </c:pt>
                <c:pt idx="1286">
                  <c:v>21.433</c:v>
                </c:pt>
                <c:pt idx="1287">
                  <c:v>21.45</c:v>
                </c:pt>
                <c:pt idx="1288">
                  <c:v>21.467</c:v>
                </c:pt>
                <c:pt idx="1289">
                  <c:v>21.483</c:v>
                </c:pt>
                <c:pt idx="1290">
                  <c:v>21.5</c:v>
                </c:pt>
                <c:pt idx="1291">
                  <c:v>21.517</c:v>
                </c:pt>
                <c:pt idx="1292">
                  <c:v>21.533</c:v>
                </c:pt>
                <c:pt idx="1293">
                  <c:v>21.55</c:v>
                </c:pt>
                <c:pt idx="1294">
                  <c:v>21.567</c:v>
                </c:pt>
                <c:pt idx="1295">
                  <c:v>21.583</c:v>
                </c:pt>
                <c:pt idx="1296">
                  <c:v>21.6</c:v>
                </c:pt>
                <c:pt idx="1297">
                  <c:v>21.617</c:v>
                </c:pt>
                <c:pt idx="1298">
                  <c:v>21.633</c:v>
                </c:pt>
                <c:pt idx="1299">
                  <c:v>21.65</c:v>
                </c:pt>
                <c:pt idx="1300">
                  <c:v>21.667</c:v>
                </c:pt>
                <c:pt idx="1301">
                  <c:v>21.683</c:v>
                </c:pt>
                <c:pt idx="1302">
                  <c:v>21.7</c:v>
                </c:pt>
                <c:pt idx="1303">
                  <c:v>21.717</c:v>
                </c:pt>
                <c:pt idx="1304">
                  <c:v>21.733</c:v>
                </c:pt>
                <c:pt idx="1305">
                  <c:v>21.75</c:v>
                </c:pt>
                <c:pt idx="1306">
                  <c:v>21.767</c:v>
                </c:pt>
                <c:pt idx="1307">
                  <c:v>21.783</c:v>
                </c:pt>
                <c:pt idx="1308">
                  <c:v>21.8</c:v>
                </c:pt>
                <c:pt idx="1309">
                  <c:v>21.817</c:v>
                </c:pt>
                <c:pt idx="1310">
                  <c:v>21.833</c:v>
                </c:pt>
                <c:pt idx="1311">
                  <c:v>21.85</c:v>
                </c:pt>
                <c:pt idx="1312">
                  <c:v>21.867</c:v>
                </c:pt>
                <c:pt idx="1313">
                  <c:v>21.883</c:v>
                </c:pt>
                <c:pt idx="1314">
                  <c:v>21.9</c:v>
                </c:pt>
                <c:pt idx="1315">
                  <c:v>21.917</c:v>
                </c:pt>
                <c:pt idx="1316">
                  <c:v>21.933</c:v>
                </c:pt>
                <c:pt idx="1317">
                  <c:v>21.95</c:v>
                </c:pt>
                <c:pt idx="1318">
                  <c:v>21.967</c:v>
                </c:pt>
                <c:pt idx="1319">
                  <c:v>21.983</c:v>
                </c:pt>
                <c:pt idx="1320">
                  <c:v>22</c:v>
                </c:pt>
                <c:pt idx="1321">
                  <c:v>22.017</c:v>
                </c:pt>
                <c:pt idx="1322">
                  <c:v>22.033</c:v>
                </c:pt>
                <c:pt idx="1323">
                  <c:v>22.05</c:v>
                </c:pt>
                <c:pt idx="1324">
                  <c:v>22.067</c:v>
                </c:pt>
                <c:pt idx="1325">
                  <c:v>22.083</c:v>
                </c:pt>
                <c:pt idx="1326">
                  <c:v>22.1</c:v>
                </c:pt>
                <c:pt idx="1327">
                  <c:v>22.117</c:v>
                </c:pt>
                <c:pt idx="1328">
                  <c:v>22.133</c:v>
                </c:pt>
                <c:pt idx="1329">
                  <c:v>22.15</c:v>
                </c:pt>
                <c:pt idx="1330">
                  <c:v>22.167</c:v>
                </c:pt>
                <c:pt idx="1331">
                  <c:v>22.183</c:v>
                </c:pt>
                <c:pt idx="1332">
                  <c:v>22.2</c:v>
                </c:pt>
                <c:pt idx="1333">
                  <c:v>22.217</c:v>
                </c:pt>
                <c:pt idx="1334">
                  <c:v>22.233</c:v>
                </c:pt>
                <c:pt idx="1335">
                  <c:v>22.25</c:v>
                </c:pt>
                <c:pt idx="1336">
                  <c:v>22.267</c:v>
                </c:pt>
                <c:pt idx="1337">
                  <c:v>22.283</c:v>
                </c:pt>
                <c:pt idx="1338">
                  <c:v>22.3</c:v>
                </c:pt>
                <c:pt idx="1339">
                  <c:v>22.317</c:v>
                </c:pt>
                <c:pt idx="1340">
                  <c:v>22.333</c:v>
                </c:pt>
                <c:pt idx="1341">
                  <c:v>22.35</c:v>
                </c:pt>
                <c:pt idx="1342">
                  <c:v>22.367</c:v>
                </c:pt>
                <c:pt idx="1343">
                  <c:v>22.383</c:v>
                </c:pt>
                <c:pt idx="1344">
                  <c:v>22.4</c:v>
                </c:pt>
                <c:pt idx="1345">
                  <c:v>22.417</c:v>
                </c:pt>
                <c:pt idx="1346">
                  <c:v>22.433</c:v>
                </c:pt>
                <c:pt idx="1347">
                  <c:v>22.45</c:v>
                </c:pt>
                <c:pt idx="1348">
                  <c:v>22.467</c:v>
                </c:pt>
                <c:pt idx="1349">
                  <c:v>22.483</c:v>
                </c:pt>
                <c:pt idx="1350">
                  <c:v>22.5</c:v>
                </c:pt>
                <c:pt idx="1351">
                  <c:v>22.517</c:v>
                </c:pt>
                <c:pt idx="1352">
                  <c:v>22.533</c:v>
                </c:pt>
                <c:pt idx="1353">
                  <c:v>22.55</c:v>
                </c:pt>
                <c:pt idx="1354">
                  <c:v>22.567</c:v>
                </c:pt>
                <c:pt idx="1355">
                  <c:v>22.583</c:v>
                </c:pt>
                <c:pt idx="1356">
                  <c:v>22.6</c:v>
                </c:pt>
                <c:pt idx="1357">
                  <c:v>22.617</c:v>
                </c:pt>
                <c:pt idx="1358">
                  <c:v>22.633</c:v>
                </c:pt>
                <c:pt idx="1359">
                  <c:v>22.65</c:v>
                </c:pt>
                <c:pt idx="1360">
                  <c:v>22.667</c:v>
                </c:pt>
                <c:pt idx="1361">
                  <c:v>22.683</c:v>
                </c:pt>
                <c:pt idx="1362">
                  <c:v>22.7</c:v>
                </c:pt>
                <c:pt idx="1363">
                  <c:v>22.717</c:v>
                </c:pt>
                <c:pt idx="1364">
                  <c:v>22.733</c:v>
                </c:pt>
                <c:pt idx="1365">
                  <c:v>22.75</c:v>
                </c:pt>
                <c:pt idx="1366">
                  <c:v>22.767</c:v>
                </c:pt>
                <c:pt idx="1367">
                  <c:v>22.783</c:v>
                </c:pt>
                <c:pt idx="1368">
                  <c:v>22.8</c:v>
                </c:pt>
                <c:pt idx="1369">
                  <c:v>22.817</c:v>
                </c:pt>
                <c:pt idx="1370">
                  <c:v>22.833</c:v>
                </c:pt>
                <c:pt idx="1371">
                  <c:v>22.85</c:v>
                </c:pt>
                <c:pt idx="1372">
                  <c:v>22.867</c:v>
                </c:pt>
                <c:pt idx="1373">
                  <c:v>22.883</c:v>
                </c:pt>
                <c:pt idx="1374">
                  <c:v>22.9</c:v>
                </c:pt>
                <c:pt idx="1375">
                  <c:v>22.917</c:v>
                </c:pt>
                <c:pt idx="1376">
                  <c:v>22.933</c:v>
                </c:pt>
                <c:pt idx="1377">
                  <c:v>22.95</c:v>
                </c:pt>
                <c:pt idx="1378">
                  <c:v>22.967</c:v>
                </c:pt>
                <c:pt idx="1379">
                  <c:v>22.983</c:v>
                </c:pt>
                <c:pt idx="1380">
                  <c:v>23</c:v>
                </c:pt>
                <c:pt idx="1381">
                  <c:v>23.017</c:v>
                </c:pt>
                <c:pt idx="1382">
                  <c:v>23.033</c:v>
                </c:pt>
                <c:pt idx="1383">
                  <c:v>23.05</c:v>
                </c:pt>
                <c:pt idx="1384">
                  <c:v>23.067</c:v>
                </c:pt>
                <c:pt idx="1385">
                  <c:v>23.083</c:v>
                </c:pt>
                <c:pt idx="1386">
                  <c:v>23.1</c:v>
                </c:pt>
                <c:pt idx="1387">
                  <c:v>23.117</c:v>
                </c:pt>
                <c:pt idx="1388">
                  <c:v>23.133</c:v>
                </c:pt>
                <c:pt idx="1389">
                  <c:v>23.15</c:v>
                </c:pt>
                <c:pt idx="1390">
                  <c:v>23.167</c:v>
                </c:pt>
                <c:pt idx="1391">
                  <c:v>23.183</c:v>
                </c:pt>
                <c:pt idx="1392">
                  <c:v>23.2</c:v>
                </c:pt>
                <c:pt idx="1393">
                  <c:v>23.217</c:v>
                </c:pt>
                <c:pt idx="1394">
                  <c:v>23.233</c:v>
                </c:pt>
                <c:pt idx="1395">
                  <c:v>23.25</c:v>
                </c:pt>
                <c:pt idx="1396">
                  <c:v>23.267</c:v>
                </c:pt>
                <c:pt idx="1397">
                  <c:v>23.283</c:v>
                </c:pt>
                <c:pt idx="1398">
                  <c:v>23.3</c:v>
                </c:pt>
                <c:pt idx="1399">
                  <c:v>23.317</c:v>
                </c:pt>
                <c:pt idx="1400">
                  <c:v>23.333</c:v>
                </c:pt>
                <c:pt idx="1401">
                  <c:v>23.35</c:v>
                </c:pt>
                <c:pt idx="1402">
                  <c:v>23.367</c:v>
                </c:pt>
                <c:pt idx="1403">
                  <c:v>23.383</c:v>
                </c:pt>
                <c:pt idx="1404">
                  <c:v>23.4</c:v>
                </c:pt>
                <c:pt idx="1405">
                  <c:v>23.417</c:v>
                </c:pt>
                <c:pt idx="1406">
                  <c:v>23.433</c:v>
                </c:pt>
                <c:pt idx="1407">
                  <c:v>23.45</c:v>
                </c:pt>
                <c:pt idx="1408">
                  <c:v>23.467</c:v>
                </c:pt>
                <c:pt idx="1409">
                  <c:v>23.483</c:v>
                </c:pt>
                <c:pt idx="1410">
                  <c:v>23.5</c:v>
                </c:pt>
                <c:pt idx="1411">
                  <c:v>23.517</c:v>
                </c:pt>
                <c:pt idx="1412">
                  <c:v>23.533</c:v>
                </c:pt>
                <c:pt idx="1413">
                  <c:v>23.55</c:v>
                </c:pt>
                <c:pt idx="1414">
                  <c:v>23.567</c:v>
                </c:pt>
                <c:pt idx="1415">
                  <c:v>23.583</c:v>
                </c:pt>
                <c:pt idx="1416">
                  <c:v>23.6</c:v>
                </c:pt>
                <c:pt idx="1417">
                  <c:v>23.617</c:v>
                </c:pt>
                <c:pt idx="1418">
                  <c:v>23.633</c:v>
                </c:pt>
                <c:pt idx="1419">
                  <c:v>23.65</c:v>
                </c:pt>
                <c:pt idx="1420">
                  <c:v>23.667</c:v>
                </c:pt>
                <c:pt idx="1421">
                  <c:v>23.683</c:v>
                </c:pt>
                <c:pt idx="1422">
                  <c:v>23.7</c:v>
                </c:pt>
                <c:pt idx="1423">
                  <c:v>23.717</c:v>
                </c:pt>
                <c:pt idx="1424">
                  <c:v>23.733</c:v>
                </c:pt>
                <c:pt idx="1425">
                  <c:v>23.75</c:v>
                </c:pt>
                <c:pt idx="1426">
                  <c:v>23.767</c:v>
                </c:pt>
                <c:pt idx="1427">
                  <c:v>23.783</c:v>
                </c:pt>
                <c:pt idx="1428">
                  <c:v>23.8</c:v>
                </c:pt>
                <c:pt idx="1429">
                  <c:v>23.817</c:v>
                </c:pt>
                <c:pt idx="1430">
                  <c:v>23.833</c:v>
                </c:pt>
                <c:pt idx="1431">
                  <c:v>23.85</c:v>
                </c:pt>
                <c:pt idx="1432">
                  <c:v>23.867</c:v>
                </c:pt>
                <c:pt idx="1433">
                  <c:v>23.883</c:v>
                </c:pt>
                <c:pt idx="1434">
                  <c:v>23.9</c:v>
                </c:pt>
                <c:pt idx="1435">
                  <c:v>23.917</c:v>
                </c:pt>
                <c:pt idx="1436">
                  <c:v>23.933</c:v>
                </c:pt>
                <c:pt idx="1437">
                  <c:v>23.95</c:v>
                </c:pt>
                <c:pt idx="1438">
                  <c:v>23.967</c:v>
                </c:pt>
                <c:pt idx="1439">
                  <c:v>23.983</c:v>
                </c:pt>
                <c:pt idx="1440">
                  <c:v>24</c:v>
                </c:pt>
                <c:pt idx="1441">
                  <c:v>24.017</c:v>
                </c:pt>
                <c:pt idx="1442">
                  <c:v>24.033</c:v>
                </c:pt>
                <c:pt idx="1443">
                  <c:v>24.05</c:v>
                </c:pt>
                <c:pt idx="1444">
                  <c:v>24.067</c:v>
                </c:pt>
                <c:pt idx="1445">
                  <c:v>24.083</c:v>
                </c:pt>
                <c:pt idx="1446">
                  <c:v>24.1</c:v>
                </c:pt>
                <c:pt idx="1447">
                  <c:v>24.117</c:v>
                </c:pt>
                <c:pt idx="1448">
                  <c:v>24.133</c:v>
                </c:pt>
                <c:pt idx="1449">
                  <c:v>24.15</c:v>
                </c:pt>
                <c:pt idx="1450">
                  <c:v>24.167</c:v>
                </c:pt>
                <c:pt idx="1451">
                  <c:v>24.183</c:v>
                </c:pt>
                <c:pt idx="1452">
                  <c:v>24.2</c:v>
                </c:pt>
                <c:pt idx="1453">
                  <c:v>24.217</c:v>
                </c:pt>
                <c:pt idx="1454">
                  <c:v>24.233</c:v>
                </c:pt>
                <c:pt idx="1455">
                  <c:v>24.25</c:v>
                </c:pt>
                <c:pt idx="1456">
                  <c:v>24.267</c:v>
                </c:pt>
                <c:pt idx="1457">
                  <c:v>24.283</c:v>
                </c:pt>
                <c:pt idx="1458">
                  <c:v>24.3</c:v>
                </c:pt>
                <c:pt idx="1459">
                  <c:v>24.317</c:v>
                </c:pt>
                <c:pt idx="1460">
                  <c:v>24.333</c:v>
                </c:pt>
                <c:pt idx="1461">
                  <c:v>24.35</c:v>
                </c:pt>
                <c:pt idx="1462">
                  <c:v>24.367</c:v>
                </c:pt>
                <c:pt idx="1463">
                  <c:v>24.383</c:v>
                </c:pt>
                <c:pt idx="1464">
                  <c:v>24.4</c:v>
                </c:pt>
                <c:pt idx="1465">
                  <c:v>24.417</c:v>
                </c:pt>
                <c:pt idx="1466">
                  <c:v>24.433</c:v>
                </c:pt>
                <c:pt idx="1467">
                  <c:v>24.45</c:v>
                </c:pt>
                <c:pt idx="1468">
                  <c:v>24.467</c:v>
                </c:pt>
                <c:pt idx="1469">
                  <c:v>24.483</c:v>
                </c:pt>
                <c:pt idx="1470">
                  <c:v>24.5</c:v>
                </c:pt>
                <c:pt idx="1471">
                  <c:v>24.517</c:v>
                </c:pt>
                <c:pt idx="1472">
                  <c:v>24.533</c:v>
                </c:pt>
                <c:pt idx="1473">
                  <c:v>24.55</c:v>
                </c:pt>
                <c:pt idx="1474">
                  <c:v>24.567</c:v>
                </c:pt>
                <c:pt idx="1475">
                  <c:v>24.583</c:v>
                </c:pt>
                <c:pt idx="1476">
                  <c:v>24.6</c:v>
                </c:pt>
                <c:pt idx="1477">
                  <c:v>24.617</c:v>
                </c:pt>
                <c:pt idx="1478">
                  <c:v>24.633</c:v>
                </c:pt>
                <c:pt idx="1479">
                  <c:v>24.65</c:v>
                </c:pt>
                <c:pt idx="1480">
                  <c:v>24.667</c:v>
                </c:pt>
                <c:pt idx="1481">
                  <c:v>24.683</c:v>
                </c:pt>
                <c:pt idx="1482">
                  <c:v>24.7</c:v>
                </c:pt>
                <c:pt idx="1483">
                  <c:v>24.717</c:v>
                </c:pt>
                <c:pt idx="1484">
                  <c:v>24.733</c:v>
                </c:pt>
                <c:pt idx="1485">
                  <c:v>24.75</c:v>
                </c:pt>
                <c:pt idx="1486">
                  <c:v>24.767</c:v>
                </c:pt>
                <c:pt idx="1487">
                  <c:v>24.783</c:v>
                </c:pt>
                <c:pt idx="1488">
                  <c:v>24.8</c:v>
                </c:pt>
                <c:pt idx="1489">
                  <c:v>24.817</c:v>
                </c:pt>
                <c:pt idx="1490">
                  <c:v>24.833</c:v>
                </c:pt>
                <c:pt idx="1491">
                  <c:v>24.85</c:v>
                </c:pt>
                <c:pt idx="1492">
                  <c:v>24.867</c:v>
                </c:pt>
                <c:pt idx="1493">
                  <c:v>24.883</c:v>
                </c:pt>
                <c:pt idx="1494">
                  <c:v>24.9</c:v>
                </c:pt>
                <c:pt idx="1495">
                  <c:v>24.917</c:v>
                </c:pt>
                <c:pt idx="1496">
                  <c:v>24.933</c:v>
                </c:pt>
                <c:pt idx="1497">
                  <c:v>24.95</c:v>
                </c:pt>
                <c:pt idx="1498">
                  <c:v>24.967</c:v>
                </c:pt>
                <c:pt idx="1499">
                  <c:v>24.983</c:v>
                </c:pt>
                <c:pt idx="1500">
                  <c:v>25</c:v>
                </c:pt>
                <c:pt idx="1501">
                  <c:v>25.017</c:v>
                </c:pt>
                <c:pt idx="1502">
                  <c:v>25.033</c:v>
                </c:pt>
                <c:pt idx="1503">
                  <c:v>25.05</c:v>
                </c:pt>
                <c:pt idx="1504">
                  <c:v>25.067</c:v>
                </c:pt>
                <c:pt idx="1505">
                  <c:v>25.083</c:v>
                </c:pt>
                <c:pt idx="1506">
                  <c:v>25.1</c:v>
                </c:pt>
                <c:pt idx="1507">
                  <c:v>25.117</c:v>
                </c:pt>
                <c:pt idx="1508">
                  <c:v>25.133</c:v>
                </c:pt>
                <c:pt idx="1509">
                  <c:v>25.15</c:v>
                </c:pt>
                <c:pt idx="1510">
                  <c:v>25.167</c:v>
                </c:pt>
                <c:pt idx="1511">
                  <c:v>25.183</c:v>
                </c:pt>
                <c:pt idx="1512">
                  <c:v>25.2</c:v>
                </c:pt>
                <c:pt idx="1513">
                  <c:v>25.217</c:v>
                </c:pt>
                <c:pt idx="1514">
                  <c:v>25.233</c:v>
                </c:pt>
                <c:pt idx="1515">
                  <c:v>25.25</c:v>
                </c:pt>
                <c:pt idx="1516">
                  <c:v>25.267</c:v>
                </c:pt>
                <c:pt idx="1517">
                  <c:v>25.283</c:v>
                </c:pt>
                <c:pt idx="1518">
                  <c:v>25.3</c:v>
                </c:pt>
                <c:pt idx="1519">
                  <c:v>25.317</c:v>
                </c:pt>
                <c:pt idx="1520">
                  <c:v>25.333</c:v>
                </c:pt>
                <c:pt idx="1521">
                  <c:v>25.35</c:v>
                </c:pt>
                <c:pt idx="1522">
                  <c:v>25.367</c:v>
                </c:pt>
                <c:pt idx="1523">
                  <c:v>25.383</c:v>
                </c:pt>
                <c:pt idx="1524">
                  <c:v>25.4</c:v>
                </c:pt>
                <c:pt idx="1525">
                  <c:v>25.417</c:v>
                </c:pt>
                <c:pt idx="1526">
                  <c:v>25.433</c:v>
                </c:pt>
                <c:pt idx="1527">
                  <c:v>25.45</c:v>
                </c:pt>
                <c:pt idx="1528">
                  <c:v>25.467</c:v>
                </c:pt>
                <c:pt idx="1529">
                  <c:v>25.483</c:v>
                </c:pt>
                <c:pt idx="1530">
                  <c:v>25.5</c:v>
                </c:pt>
                <c:pt idx="1531">
                  <c:v>25.517</c:v>
                </c:pt>
                <c:pt idx="1532">
                  <c:v>25.533</c:v>
                </c:pt>
                <c:pt idx="1533">
                  <c:v>25.55</c:v>
                </c:pt>
                <c:pt idx="1534">
                  <c:v>25.567</c:v>
                </c:pt>
                <c:pt idx="1535">
                  <c:v>25.583</c:v>
                </c:pt>
                <c:pt idx="1536">
                  <c:v>25.6</c:v>
                </c:pt>
                <c:pt idx="1537">
                  <c:v>25.617</c:v>
                </c:pt>
                <c:pt idx="1538">
                  <c:v>25.633</c:v>
                </c:pt>
                <c:pt idx="1539">
                  <c:v>25.65</c:v>
                </c:pt>
                <c:pt idx="1540">
                  <c:v>25.667</c:v>
                </c:pt>
                <c:pt idx="1541">
                  <c:v>25.683</c:v>
                </c:pt>
                <c:pt idx="1542">
                  <c:v>25.7</c:v>
                </c:pt>
                <c:pt idx="1543">
                  <c:v>25.717</c:v>
                </c:pt>
                <c:pt idx="1544">
                  <c:v>25.733</c:v>
                </c:pt>
                <c:pt idx="1545">
                  <c:v>25.75</c:v>
                </c:pt>
                <c:pt idx="1546">
                  <c:v>25.767</c:v>
                </c:pt>
                <c:pt idx="1547">
                  <c:v>25.783</c:v>
                </c:pt>
                <c:pt idx="1548">
                  <c:v>25.8</c:v>
                </c:pt>
                <c:pt idx="1549">
                  <c:v>25.817</c:v>
                </c:pt>
                <c:pt idx="1550">
                  <c:v>25.833</c:v>
                </c:pt>
                <c:pt idx="1551">
                  <c:v>25.85</c:v>
                </c:pt>
                <c:pt idx="1552">
                  <c:v>25.867</c:v>
                </c:pt>
                <c:pt idx="1553">
                  <c:v>25.883</c:v>
                </c:pt>
                <c:pt idx="1554">
                  <c:v>25.9</c:v>
                </c:pt>
                <c:pt idx="1555">
                  <c:v>25.917</c:v>
                </c:pt>
                <c:pt idx="1556">
                  <c:v>25.933</c:v>
                </c:pt>
                <c:pt idx="1557">
                  <c:v>25.95</c:v>
                </c:pt>
                <c:pt idx="1558">
                  <c:v>25.967</c:v>
                </c:pt>
                <c:pt idx="1559">
                  <c:v>25.983</c:v>
                </c:pt>
                <c:pt idx="1560">
                  <c:v>26</c:v>
                </c:pt>
                <c:pt idx="1561">
                  <c:v>26.017</c:v>
                </c:pt>
                <c:pt idx="1562">
                  <c:v>26.033</c:v>
                </c:pt>
                <c:pt idx="1563">
                  <c:v>26.05</c:v>
                </c:pt>
                <c:pt idx="1564">
                  <c:v>26.067</c:v>
                </c:pt>
                <c:pt idx="1565">
                  <c:v>26.083</c:v>
                </c:pt>
                <c:pt idx="1566">
                  <c:v>26.1</c:v>
                </c:pt>
                <c:pt idx="1567">
                  <c:v>26.117</c:v>
                </c:pt>
                <c:pt idx="1568">
                  <c:v>26.133</c:v>
                </c:pt>
                <c:pt idx="1569">
                  <c:v>26.15</c:v>
                </c:pt>
                <c:pt idx="1570">
                  <c:v>26.167</c:v>
                </c:pt>
                <c:pt idx="1571">
                  <c:v>26.183</c:v>
                </c:pt>
                <c:pt idx="1572">
                  <c:v>26.2</c:v>
                </c:pt>
                <c:pt idx="1573">
                  <c:v>26.217</c:v>
                </c:pt>
                <c:pt idx="1574">
                  <c:v>26.233</c:v>
                </c:pt>
                <c:pt idx="1575">
                  <c:v>26.25</c:v>
                </c:pt>
                <c:pt idx="1576">
                  <c:v>26.267</c:v>
                </c:pt>
                <c:pt idx="1577">
                  <c:v>26.283</c:v>
                </c:pt>
                <c:pt idx="1578">
                  <c:v>26.3</c:v>
                </c:pt>
                <c:pt idx="1579">
                  <c:v>26.317</c:v>
                </c:pt>
                <c:pt idx="1580">
                  <c:v>26.333</c:v>
                </c:pt>
                <c:pt idx="1581">
                  <c:v>26.35</c:v>
                </c:pt>
                <c:pt idx="1582">
                  <c:v>26.367</c:v>
                </c:pt>
                <c:pt idx="1583">
                  <c:v>26.383</c:v>
                </c:pt>
                <c:pt idx="1584">
                  <c:v>26.4</c:v>
                </c:pt>
                <c:pt idx="1585">
                  <c:v>26.417</c:v>
                </c:pt>
                <c:pt idx="1586">
                  <c:v>26.433</c:v>
                </c:pt>
                <c:pt idx="1587">
                  <c:v>26.45</c:v>
                </c:pt>
                <c:pt idx="1588">
                  <c:v>26.467</c:v>
                </c:pt>
                <c:pt idx="1589">
                  <c:v>26.483</c:v>
                </c:pt>
                <c:pt idx="1590">
                  <c:v>26.5</c:v>
                </c:pt>
                <c:pt idx="1591">
                  <c:v>26.517</c:v>
                </c:pt>
                <c:pt idx="1592">
                  <c:v>26.533</c:v>
                </c:pt>
                <c:pt idx="1593">
                  <c:v>26.55</c:v>
                </c:pt>
                <c:pt idx="1594">
                  <c:v>26.567</c:v>
                </c:pt>
                <c:pt idx="1595">
                  <c:v>26.583</c:v>
                </c:pt>
                <c:pt idx="1596">
                  <c:v>26.6</c:v>
                </c:pt>
                <c:pt idx="1597">
                  <c:v>26.617</c:v>
                </c:pt>
                <c:pt idx="1598">
                  <c:v>26.633</c:v>
                </c:pt>
                <c:pt idx="1599">
                  <c:v>26.65</c:v>
                </c:pt>
                <c:pt idx="1600">
                  <c:v>26.667</c:v>
                </c:pt>
                <c:pt idx="1601">
                  <c:v>26.683</c:v>
                </c:pt>
                <c:pt idx="1602">
                  <c:v>26.7</c:v>
                </c:pt>
                <c:pt idx="1603">
                  <c:v>26.717</c:v>
                </c:pt>
                <c:pt idx="1604">
                  <c:v>26.733</c:v>
                </c:pt>
                <c:pt idx="1605">
                  <c:v>26.75</c:v>
                </c:pt>
                <c:pt idx="1606">
                  <c:v>26.767</c:v>
                </c:pt>
                <c:pt idx="1607">
                  <c:v>26.783</c:v>
                </c:pt>
                <c:pt idx="1608">
                  <c:v>26.8</c:v>
                </c:pt>
                <c:pt idx="1609">
                  <c:v>26.817</c:v>
                </c:pt>
                <c:pt idx="1610">
                  <c:v>26.833</c:v>
                </c:pt>
                <c:pt idx="1611">
                  <c:v>26.85</c:v>
                </c:pt>
                <c:pt idx="1612">
                  <c:v>26.867</c:v>
                </c:pt>
                <c:pt idx="1613">
                  <c:v>26.883</c:v>
                </c:pt>
                <c:pt idx="1614">
                  <c:v>26.9</c:v>
                </c:pt>
                <c:pt idx="1615">
                  <c:v>26.917</c:v>
                </c:pt>
                <c:pt idx="1616">
                  <c:v>26.933</c:v>
                </c:pt>
                <c:pt idx="1617">
                  <c:v>26.95</c:v>
                </c:pt>
                <c:pt idx="1618">
                  <c:v>26.967</c:v>
                </c:pt>
                <c:pt idx="1619">
                  <c:v>26.983</c:v>
                </c:pt>
                <c:pt idx="1620">
                  <c:v>27</c:v>
                </c:pt>
                <c:pt idx="1621">
                  <c:v>27.017</c:v>
                </c:pt>
                <c:pt idx="1622">
                  <c:v>27.033</c:v>
                </c:pt>
                <c:pt idx="1623">
                  <c:v>27.05</c:v>
                </c:pt>
                <c:pt idx="1624">
                  <c:v>27.067</c:v>
                </c:pt>
                <c:pt idx="1625">
                  <c:v>27.083</c:v>
                </c:pt>
                <c:pt idx="1626">
                  <c:v>27.1</c:v>
                </c:pt>
                <c:pt idx="1627">
                  <c:v>27.117</c:v>
                </c:pt>
                <c:pt idx="1628">
                  <c:v>27.133</c:v>
                </c:pt>
                <c:pt idx="1629">
                  <c:v>27.15</c:v>
                </c:pt>
                <c:pt idx="1630">
                  <c:v>27.167</c:v>
                </c:pt>
                <c:pt idx="1631">
                  <c:v>27.183</c:v>
                </c:pt>
                <c:pt idx="1632">
                  <c:v>27.2</c:v>
                </c:pt>
                <c:pt idx="1633">
                  <c:v>27.217</c:v>
                </c:pt>
                <c:pt idx="1634">
                  <c:v>27.233</c:v>
                </c:pt>
                <c:pt idx="1635">
                  <c:v>27.25</c:v>
                </c:pt>
                <c:pt idx="1636">
                  <c:v>27.267</c:v>
                </c:pt>
                <c:pt idx="1637">
                  <c:v>27.283</c:v>
                </c:pt>
                <c:pt idx="1638">
                  <c:v>27.3</c:v>
                </c:pt>
                <c:pt idx="1639">
                  <c:v>27.317</c:v>
                </c:pt>
                <c:pt idx="1640">
                  <c:v>27.333</c:v>
                </c:pt>
                <c:pt idx="1641">
                  <c:v>27.35</c:v>
                </c:pt>
                <c:pt idx="1642">
                  <c:v>27.367</c:v>
                </c:pt>
                <c:pt idx="1643">
                  <c:v>27.383</c:v>
                </c:pt>
                <c:pt idx="1644">
                  <c:v>27.4</c:v>
                </c:pt>
                <c:pt idx="1645">
                  <c:v>27.417</c:v>
                </c:pt>
                <c:pt idx="1646">
                  <c:v>27.433</c:v>
                </c:pt>
                <c:pt idx="1647">
                  <c:v>27.45</c:v>
                </c:pt>
                <c:pt idx="1648">
                  <c:v>27.467</c:v>
                </c:pt>
                <c:pt idx="1649">
                  <c:v>27.483</c:v>
                </c:pt>
                <c:pt idx="1650">
                  <c:v>27.5</c:v>
                </c:pt>
                <c:pt idx="1651">
                  <c:v>27.517</c:v>
                </c:pt>
                <c:pt idx="1652">
                  <c:v>27.533</c:v>
                </c:pt>
                <c:pt idx="1653">
                  <c:v>27.55</c:v>
                </c:pt>
                <c:pt idx="1654">
                  <c:v>27.567</c:v>
                </c:pt>
                <c:pt idx="1655">
                  <c:v>27.583</c:v>
                </c:pt>
                <c:pt idx="1656">
                  <c:v>27.6</c:v>
                </c:pt>
                <c:pt idx="1657">
                  <c:v>27.617</c:v>
                </c:pt>
                <c:pt idx="1658">
                  <c:v>27.633</c:v>
                </c:pt>
                <c:pt idx="1659">
                  <c:v>27.65</c:v>
                </c:pt>
                <c:pt idx="1660">
                  <c:v>27.667</c:v>
                </c:pt>
                <c:pt idx="1661">
                  <c:v>27.683</c:v>
                </c:pt>
                <c:pt idx="1662">
                  <c:v>27.7</c:v>
                </c:pt>
                <c:pt idx="1663">
                  <c:v>27.717</c:v>
                </c:pt>
                <c:pt idx="1664">
                  <c:v>27.733</c:v>
                </c:pt>
                <c:pt idx="1665">
                  <c:v>27.75</c:v>
                </c:pt>
                <c:pt idx="1666">
                  <c:v>27.767</c:v>
                </c:pt>
                <c:pt idx="1667">
                  <c:v>27.783</c:v>
                </c:pt>
                <c:pt idx="1668">
                  <c:v>27.8</c:v>
                </c:pt>
                <c:pt idx="1669">
                  <c:v>27.817</c:v>
                </c:pt>
                <c:pt idx="1670">
                  <c:v>27.833</c:v>
                </c:pt>
                <c:pt idx="1671">
                  <c:v>27.85</c:v>
                </c:pt>
                <c:pt idx="1672">
                  <c:v>27.867</c:v>
                </c:pt>
                <c:pt idx="1673">
                  <c:v>27.883</c:v>
                </c:pt>
                <c:pt idx="1674">
                  <c:v>27.9</c:v>
                </c:pt>
                <c:pt idx="1675">
                  <c:v>27.917</c:v>
                </c:pt>
                <c:pt idx="1676">
                  <c:v>27.933</c:v>
                </c:pt>
                <c:pt idx="1677">
                  <c:v>27.95</c:v>
                </c:pt>
                <c:pt idx="1678">
                  <c:v>27.967</c:v>
                </c:pt>
                <c:pt idx="1679">
                  <c:v>27.983</c:v>
                </c:pt>
                <c:pt idx="1680">
                  <c:v>28</c:v>
                </c:pt>
                <c:pt idx="1681">
                  <c:v>28.017</c:v>
                </c:pt>
                <c:pt idx="1682">
                  <c:v>28.033</c:v>
                </c:pt>
                <c:pt idx="1683">
                  <c:v>28.05</c:v>
                </c:pt>
                <c:pt idx="1684">
                  <c:v>28.067</c:v>
                </c:pt>
                <c:pt idx="1685">
                  <c:v>28.083</c:v>
                </c:pt>
                <c:pt idx="1686">
                  <c:v>28.1</c:v>
                </c:pt>
                <c:pt idx="1687">
                  <c:v>28.117</c:v>
                </c:pt>
                <c:pt idx="1688">
                  <c:v>28.133</c:v>
                </c:pt>
                <c:pt idx="1689">
                  <c:v>28.15</c:v>
                </c:pt>
                <c:pt idx="1690">
                  <c:v>28.167</c:v>
                </c:pt>
                <c:pt idx="1691">
                  <c:v>28.183</c:v>
                </c:pt>
                <c:pt idx="1692">
                  <c:v>28.2</c:v>
                </c:pt>
                <c:pt idx="1693">
                  <c:v>28.217</c:v>
                </c:pt>
                <c:pt idx="1694">
                  <c:v>28.233</c:v>
                </c:pt>
                <c:pt idx="1695">
                  <c:v>28.25</c:v>
                </c:pt>
                <c:pt idx="1696">
                  <c:v>28.267</c:v>
                </c:pt>
                <c:pt idx="1697">
                  <c:v>28.283</c:v>
                </c:pt>
                <c:pt idx="1698">
                  <c:v>28.3</c:v>
                </c:pt>
                <c:pt idx="1699">
                  <c:v>28.317</c:v>
                </c:pt>
                <c:pt idx="1700">
                  <c:v>28.333</c:v>
                </c:pt>
                <c:pt idx="1701">
                  <c:v>28.35</c:v>
                </c:pt>
                <c:pt idx="1702">
                  <c:v>28.367</c:v>
                </c:pt>
                <c:pt idx="1703">
                  <c:v>28.383</c:v>
                </c:pt>
                <c:pt idx="1704">
                  <c:v>28.4</c:v>
                </c:pt>
                <c:pt idx="1705">
                  <c:v>28.417</c:v>
                </c:pt>
                <c:pt idx="1706">
                  <c:v>28.433</c:v>
                </c:pt>
                <c:pt idx="1707">
                  <c:v>28.45</c:v>
                </c:pt>
                <c:pt idx="1708">
                  <c:v>28.467</c:v>
                </c:pt>
                <c:pt idx="1709">
                  <c:v>28.483</c:v>
                </c:pt>
                <c:pt idx="1710">
                  <c:v>28.5</c:v>
                </c:pt>
                <c:pt idx="1711">
                  <c:v>28.517</c:v>
                </c:pt>
                <c:pt idx="1712">
                  <c:v>28.533</c:v>
                </c:pt>
                <c:pt idx="1713">
                  <c:v>28.55</c:v>
                </c:pt>
                <c:pt idx="1714">
                  <c:v>28.567</c:v>
                </c:pt>
                <c:pt idx="1715">
                  <c:v>28.583</c:v>
                </c:pt>
                <c:pt idx="1716">
                  <c:v>28.6</c:v>
                </c:pt>
                <c:pt idx="1717">
                  <c:v>28.617</c:v>
                </c:pt>
                <c:pt idx="1718">
                  <c:v>28.633</c:v>
                </c:pt>
                <c:pt idx="1719">
                  <c:v>28.65</c:v>
                </c:pt>
                <c:pt idx="1720">
                  <c:v>28.667</c:v>
                </c:pt>
                <c:pt idx="1721">
                  <c:v>28.683</c:v>
                </c:pt>
                <c:pt idx="1722">
                  <c:v>28.7</c:v>
                </c:pt>
                <c:pt idx="1723">
                  <c:v>28.717</c:v>
                </c:pt>
                <c:pt idx="1724">
                  <c:v>28.733</c:v>
                </c:pt>
                <c:pt idx="1725">
                  <c:v>28.75</c:v>
                </c:pt>
                <c:pt idx="1726">
                  <c:v>28.767</c:v>
                </c:pt>
                <c:pt idx="1727">
                  <c:v>28.783</c:v>
                </c:pt>
                <c:pt idx="1728">
                  <c:v>28.8</c:v>
                </c:pt>
                <c:pt idx="1729">
                  <c:v>28.817</c:v>
                </c:pt>
                <c:pt idx="1730">
                  <c:v>28.833</c:v>
                </c:pt>
                <c:pt idx="1731">
                  <c:v>28.85</c:v>
                </c:pt>
                <c:pt idx="1732">
                  <c:v>28.867</c:v>
                </c:pt>
                <c:pt idx="1733">
                  <c:v>28.883</c:v>
                </c:pt>
                <c:pt idx="1734">
                  <c:v>28.9</c:v>
                </c:pt>
                <c:pt idx="1735">
                  <c:v>28.917</c:v>
                </c:pt>
                <c:pt idx="1736">
                  <c:v>28.933</c:v>
                </c:pt>
                <c:pt idx="1737">
                  <c:v>28.95</c:v>
                </c:pt>
                <c:pt idx="1738">
                  <c:v>28.967</c:v>
                </c:pt>
                <c:pt idx="1739">
                  <c:v>28.983</c:v>
                </c:pt>
                <c:pt idx="1740">
                  <c:v>29</c:v>
                </c:pt>
                <c:pt idx="1741">
                  <c:v>29.017</c:v>
                </c:pt>
                <c:pt idx="1742">
                  <c:v>29.033</c:v>
                </c:pt>
                <c:pt idx="1743">
                  <c:v>29.05</c:v>
                </c:pt>
                <c:pt idx="1744">
                  <c:v>29.067</c:v>
                </c:pt>
                <c:pt idx="1745">
                  <c:v>29.083</c:v>
                </c:pt>
                <c:pt idx="1746">
                  <c:v>29.1</c:v>
                </c:pt>
                <c:pt idx="1747">
                  <c:v>29.117</c:v>
                </c:pt>
                <c:pt idx="1748">
                  <c:v>29.133</c:v>
                </c:pt>
                <c:pt idx="1749">
                  <c:v>29.15</c:v>
                </c:pt>
                <c:pt idx="1750">
                  <c:v>29.167</c:v>
                </c:pt>
                <c:pt idx="1751">
                  <c:v>29.183</c:v>
                </c:pt>
                <c:pt idx="1752">
                  <c:v>29.2</c:v>
                </c:pt>
                <c:pt idx="1753">
                  <c:v>29.217</c:v>
                </c:pt>
                <c:pt idx="1754">
                  <c:v>29.233</c:v>
                </c:pt>
                <c:pt idx="1755">
                  <c:v>29.25</c:v>
                </c:pt>
                <c:pt idx="1756">
                  <c:v>29.267</c:v>
                </c:pt>
                <c:pt idx="1757">
                  <c:v>29.283</c:v>
                </c:pt>
                <c:pt idx="1758">
                  <c:v>29.3</c:v>
                </c:pt>
                <c:pt idx="1759">
                  <c:v>29.317</c:v>
                </c:pt>
                <c:pt idx="1760">
                  <c:v>29.333</c:v>
                </c:pt>
                <c:pt idx="1761">
                  <c:v>29.35</c:v>
                </c:pt>
                <c:pt idx="1762">
                  <c:v>29.367</c:v>
                </c:pt>
                <c:pt idx="1763">
                  <c:v>29.383</c:v>
                </c:pt>
                <c:pt idx="1764">
                  <c:v>29.4</c:v>
                </c:pt>
                <c:pt idx="1765">
                  <c:v>29.417</c:v>
                </c:pt>
                <c:pt idx="1766">
                  <c:v>29.433</c:v>
                </c:pt>
                <c:pt idx="1767">
                  <c:v>29.45</c:v>
                </c:pt>
                <c:pt idx="1768">
                  <c:v>29.467</c:v>
                </c:pt>
                <c:pt idx="1769">
                  <c:v>29.483</c:v>
                </c:pt>
                <c:pt idx="1770">
                  <c:v>29.5</c:v>
                </c:pt>
                <c:pt idx="1771">
                  <c:v>29.517</c:v>
                </c:pt>
                <c:pt idx="1772">
                  <c:v>29.533</c:v>
                </c:pt>
                <c:pt idx="1773">
                  <c:v>29.55</c:v>
                </c:pt>
                <c:pt idx="1774">
                  <c:v>29.567</c:v>
                </c:pt>
                <c:pt idx="1775">
                  <c:v>29.583</c:v>
                </c:pt>
                <c:pt idx="1776">
                  <c:v>29.6</c:v>
                </c:pt>
                <c:pt idx="1777">
                  <c:v>29.617</c:v>
                </c:pt>
                <c:pt idx="1778">
                  <c:v>29.633</c:v>
                </c:pt>
                <c:pt idx="1779">
                  <c:v>29.65</c:v>
                </c:pt>
                <c:pt idx="1780">
                  <c:v>29.667</c:v>
                </c:pt>
                <c:pt idx="1781">
                  <c:v>29.683</c:v>
                </c:pt>
                <c:pt idx="1782">
                  <c:v>29.7</c:v>
                </c:pt>
                <c:pt idx="1783">
                  <c:v>29.717</c:v>
                </c:pt>
                <c:pt idx="1784">
                  <c:v>29.733</c:v>
                </c:pt>
                <c:pt idx="1785">
                  <c:v>29.75</c:v>
                </c:pt>
                <c:pt idx="1786">
                  <c:v>29.767</c:v>
                </c:pt>
                <c:pt idx="1787">
                  <c:v>29.783</c:v>
                </c:pt>
                <c:pt idx="1788">
                  <c:v>29.8</c:v>
                </c:pt>
                <c:pt idx="1789">
                  <c:v>29.817</c:v>
                </c:pt>
                <c:pt idx="1790">
                  <c:v>29.833</c:v>
                </c:pt>
                <c:pt idx="1791">
                  <c:v>29.85</c:v>
                </c:pt>
                <c:pt idx="1792">
                  <c:v>29.867</c:v>
                </c:pt>
                <c:pt idx="1793">
                  <c:v>29.883</c:v>
                </c:pt>
                <c:pt idx="1794">
                  <c:v>29.9</c:v>
                </c:pt>
                <c:pt idx="1795">
                  <c:v>29.917</c:v>
                </c:pt>
                <c:pt idx="1796">
                  <c:v>29.933</c:v>
                </c:pt>
                <c:pt idx="1797">
                  <c:v>29.95</c:v>
                </c:pt>
                <c:pt idx="1798">
                  <c:v>29.967</c:v>
                </c:pt>
                <c:pt idx="1799">
                  <c:v>29.983</c:v>
                </c:pt>
                <c:pt idx="1800">
                  <c:v>30</c:v>
                </c:pt>
                <c:pt idx="1801">
                  <c:v>30.017</c:v>
                </c:pt>
                <c:pt idx="1802">
                  <c:v>30.033</c:v>
                </c:pt>
                <c:pt idx="1803">
                  <c:v>30.05</c:v>
                </c:pt>
                <c:pt idx="1804">
                  <c:v>30.067</c:v>
                </c:pt>
                <c:pt idx="1805">
                  <c:v>30.083</c:v>
                </c:pt>
                <c:pt idx="1806">
                  <c:v>30.1</c:v>
                </c:pt>
                <c:pt idx="1807">
                  <c:v>30.117</c:v>
                </c:pt>
                <c:pt idx="1808">
                  <c:v>30.133</c:v>
                </c:pt>
                <c:pt idx="1809">
                  <c:v>30.15</c:v>
                </c:pt>
                <c:pt idx="1810">
                  <c:v>30.167</c:v>
                </c:pt>
                <c:pt idx="1811">
                  <c:v>30.183</c:v>
                </c:pt>
                <c:pt idx="1812">
                  <c:v>30.2</c:v>
                </c:pt>
                <c:pt idx="1813">
                  <c:v>30.217</c:v>
                </c:pt>
                <c:pt idx="1814">
                  <c:v>30.233</c:v>
                </c:pt>
                <c:pt idx="1815">
                  <c:v>30.25</c:v>
                </c:pt>
                <c:pt idx="1816">
                  <c:v>30.267</c:v>
                </c:pt>
                <c:pt idx="1817">
                  <c:v>30.283</c:v>
                </c:pt>
                <c:pt idx="1818">
                  <c:v>30.3</c:v>
                </c:pt>
                <c:pt idx="1819">
                  <c:v>30.317</c:v>
                </c:pt>
                <c:pt idx="1820">
                  <c:v>30.333</c:v>
                </c:pt>
                <c:pt idx="1821">
                  <c:v>30.35</c:v>
                </c:pt>
                <c:pt idx="1822">
                  <c:v>30.367</c:v>
                </c:pt>
                <c:pt idx="1823">
                  <c:v>30.383</c:v>
                </c:pt>
                <c:pt idx="1824">
                  <c:v>30.4</c:v>
                </c:pt>
                <c:pt idx="1825">
                  <c:v>30.417</c:v>
                </c:pt>
                <c:pt idx="1826">
                  <c:v>30.433</c:v>
                </c:pt>
                <c:pt idx="1827">
                  <c:v>30.45</c:v>
                </c:pt>
                <c:pt idx="1828">
                  <c:v>30.467</c:v>
                </c:pt>
                <c:pt idx="1829">
                  <c:v>30.483</c:v>
                </c:pt>
                <c:pt idx="1830">
                  <c:v>30.5</c:v>
                </c:pt>
                <c:pt idx="1831">
                  <c:v>30.517</c:v>
                </c:pt>
                <c:pt idx="1832">
                  <c:v>30.533</c:v>
                </c:pt>
                <c:pt idx="1833">
                  <c:v>30.55</c:v>
                </c:pt>
                <c:pt idx="1834">
                  <c:v>30.567</c:v>
                </c:pt>
                <c:pt idx="1835">
                  <c:v>30.583</c:v>
                </c:pt>
                <c:pt idx="1836">
                  <c:v>30.6</c:v>
                </c:pt>
                <c:pt idx="1837">
                  <c:v>30.617</c:v>
                </c:pt>
                <c:pt idx="1838">
                  <c:v>30.633</c:v>
                </c:pt>
                <c:pt idx="1839">
                  <c:v>30.65</c:v>
                </c:pt>
                <c:pt idx="1840">
                  <c:v>30.667</c:v>
                </c:pt>
                <c:pt idx="1841">
                  <c:v>30.683</c:v>
                </c:pt>
                <c:pt idx="1842">
                  <c:v>30.7</c:v>
                </c:pt>
                <c:pt idx="1843">
                  <c:v>30.717</c:v>
                </c:pt>
                <c:pt idx="1844">
                  <c:v>30.733</c:v>
                </c:pt>
                <c:pt idx="1845">
                  <c:v>30.75</c:v>
                </c:pt>
                <c:pt idx="1846">
                  <c:v>30.767</c:v>
                </c:pt>
                <c:pt idx="1847">
                  <c:v>30.783</c:v>
                </c:pt>
                <c:pt idx="1848">
                  <c:v>30.8</c:v>
                </c:pt>
                <c:pt idx="1849">
                  <c:v>30.817</c:v>
                </c:pt>
                <c:pt idx="1850">
                  <c:v>30.833</c:v>
                </c:pt>
                <c:pt idx="1851">
                  <c:v>30.85</c:v>
                </c:pt>
                <c:pt idx="1852">
                  <c:v>30.867</c:v>
                </c:pt>
                <c:pt idx="1853">
                  <c:v>30.883</c:v>
                </c:pt>
                <c:pt idx="1854">
                  <c:v>30.9</c:v>
                </c:pt>
                <c:pt idx="1855">
                  <c:v>30.917</c:v>
                </c:pt>
                <c:pt idx="1856">
                  <c:v>30.933</c:v>
                </c:pt>
                <c:pt idx="1857">
                  <c:v>30.95</c:v>
                </c:pt>
                <c:pt idx="1858">
                  <c:v>30.967</c:v>
                </c:pt>
                <c:pt idx="1859">
                  <c:v>30.983</c:v>
                </c:pt>
                <c:pt idx="1860">
                  <c:v>31</c:v>
                </c:pt>
                <c:pt idx="1861">
                  <c:v>31.017</c:v>
                </c:pt>
                <c:pt idx="1862">
                  <c:v>31.033</c:v>
                </c:pt>
                <c:pt idx="1863">
                  <c:v>31.05</c:v>
                </c:pt>
                <c:pt idx="1864">
                  <c:v>31.067</c:v>
                </c:pt>
                <c:pt idx="1865">
                  <c:v>31.083</c:v>
                </c:pt>
                <c:pt idx="1866">
                  <c:v>31.1</c:v>
                </c:pt>
                <c:pt idx="1867">
                  <c:v>31.117</c:v>
                </c:pt>
                <c:pt idx="1868">
                  <c:v>31.133</c:v>
                </c:pt>
                <c:pt idx="1869">
                  <c:v>31.15</c:v>
                </c:pt>
                <c:pt idx="1870">
                  <c:v>31.167</c:v>
                </c:pt>
                <c:pt idx="1871">
                  <c:v>31.183</c:v>
                </c:pt>
                <c:pt idx="1872">
                  <c:v>31.2</c:v>
                </c:pt>
                <c:pt idx="1873">
                  <c:v>31.217</c:v>
                </c:pt>
                <c:pt idx="1874">
                  <c:v>31.233</c:v>
                </c:pt>
                <c:pt idx="1875">
                  <c:v>31.25</c:v>
                </c:pt>
                <c:pt idx="1876">
                  <c:v>31.267</c:v>
                </c:pt>
                <c:pt idx="1877">
                  <c:v>31.283</c:v>
                </c:pt>
                <c:pt idx="1878">
                  <c:v>31.3</c:v>
                </c:pt>
                <c:pt idx="1879">
                  <c:v>31.317</c:v>
                </c:pt>
                <c:pt idx="1880">
                  <c:v>31.333</c:v>
                </c:pt>
                <c:pt idx="1881">
                  <c:v>31.35</c:v>
                </c:pt>
                <c:pt idx="1882">
                  <c:v>31.367</c:v>
                </c:pt>
                <c:pt idx="1883">
                  <c:v>31.383</c:v>
                </c:pt>
                <c:pt idx="1884">
                  <c:v>31.4</c:v>
                </c:pt>
                <c:pt idx="1885">
                  <c:v>31.417</c:v>
                </c:pt>
                <c:pt idx="1886">
                  <c:v>31.433</c:v>
                </c:pt>
                <c:pt idx="1887">
                  <c:v>31.45</c:v>
                </c:pt>
                <c:pt idx="1888">
                  <c:v>31.467</c:v>
                </c:pt>
                <c:pt idx="1889">
                  <c:v>31.483</c:v>
                </c:pt>
                <c:pt idx="1890">
                  <c:v>31.5</c:v>
                </c:pt>
                <c:pt idx="1891">
                  <c:v>31.517</c:v>
                </c:pt>
                <c:pt idx="1892">
                  <c:v>31.533</c:v>
                </c:pt>
                <c:pt idx="1893">
                  <c:v>31.55</c:v>
                </c:pt>
                <c:pt idx="1894">
                  <c:v>31.567</c:v>
                </c:pt>
                <c:pt idx="1895">
                  <c:v>31.583</c:v>
                </c:pt>
                <c:pt idx="1896">
                  <c:v>31.6</c:v>
                </c:pt>
                <c:pt idx="1897">
                  <c:v>31.617</c:v>
                </c:pt>
                <c:pt idx="1898">
                  <c:v>31.633</c:v>
                </c:pt>
                <c:pt idx="1899">
                  <c:v>31.65</c:v>
                </c:pt>
                <c:pt idx="1900">
                  <c:v>31.667</c:v>
                </c:pt>
                <c:pt idx="1901">
                  <c:v>31.683</c:v>
                </c:pt>
                <c:pt idx="1902">
                  <c:v>31.7</c:v>
                </c:pt>
                <c:pt idx="1903">
                  <c:v>31.717</c:v>
                </c:pt>
                <c:pt idx="1904">
                  <c:v>31.733</c:v>
                </c:pt>
                <c:pt idx="1905">
                  <c:v>31.75</c:v>
                </c:pt>
                <c:pt idx="1906">
                  <c:v>31.767</c:v>
                </c:pt>
                <c:pt idx="1907">
                  <c:v>31.783</c:v>
                </c:pt>
                <c:pt idx="1908">
                  <c:v>31.8</c:v>
                </c:pt>
                <c:pt idx="1909">
                  <c:v>31.817</c:v>
                </c:pt>
                <c:pt idx="1910">
                  <c:v>31.833</c:v>
                </c:pt>
                <c:pt idx="1911">
                  <c:v>31.85</c:v>
                </c:pt>
                <c:pt idx="1912">
                  <c:v>31.867</c:v>
                </c:pt>
                <c:pt idx="1913">
                  <c:v>31.883</c:v>
                </c:pt>
                <c:pt idx="1914">
                  <c:v>31.9</c:v>
                </c:pt>
                <c:pt idx="1915">
                  <c:v>31.917</c:v>
                </c:pt>
                <c:pt idx="1916">
                  <c:v>31.933</c:v>
                </c:pt>
                <c:pt idx="1917">
                  <c:v>31.95</c:v>
                </c:pt>
                <c:pt idx="1918">
                  <c:v>31.967</c:v>
                </c:pt>
                <c:pt idx="1919">
                  <c:v>31.983</c:v>
                </c:pt>
                <c:pt idx="1920">
                  <c:v>32</c:v>
                </c:pt>
                <c:pt idx="1921">
                  <c:v>32.017</c:v>
                </c:pt>
                <c:pt idx="1922">
                  <c:v>32.033</c:v>
                </c:pt>
                <c:pt idx="1923">
                  <c:v>32.05</c:v>
                </c:pt>
                <c:pt idx="1924">
                  <c:v>32.067</c:v>
                </c:pt>
                <c:pt idx="1925">
                  <c:v>32.083</c:v>
                </c:pt>
                <c:pt idx="1926">
                  <c:v>32.1</c:v>
                </c:pt>
                <c:pt idx="1927">
                  <c:v>32.117</c:v>
                </c:pt>
                <c:pt idx="1928">
                  <c:v>32.133</c:v>
                </c:pt>
                <c:pt idx="1929">
                  <c:v>32.15</c:v>
                </c:pt>
                <c:pt idx="1930">
                  <c:v>32.167</c:v>
                </c:pt>
                <c:pt idx="1931">
                  <c:v>32.183</c:v>
                </c:pt>
                <c:pt idx="1932">
                  <c:v>32.2</c:v>
                </c:pt>
                <c:pt idx="1933">
                  <c:v>32.217</c:v>
                </c:pt>
                <c:pt idx="1934">
                  <c:v>32.233</c:v>
                </c:pt>
                <c:pt idx="1935">
                  <c:v>32.25</c:v>
                </c:pt>
                <c:pt idx="1936">
                  <c:v>32.267</c:v>
                </c:pt>
                <c:pt idx="1937">
                  <c:v>32.283</c:v>
                </c:pt>
                <c:pt idx="1938">
                  <c:v>32.3</c:v>
                </c:pt>
                <c:pt idx="1939">
                  <c:v>32.317</c:v>
                </c:pt>
                <c:pt idx="1940">
                  <c:v>32.333</c:v>
                </c:pt>
                <c:pt idx="1941">
                  <c:v>32.35</c:v>
                </c:pt>
                <c:pt idx="1942">
                  <c:v>32.367</c:v>
                </c:pt>
                <c:pt idx="1943">
                  <c:v>32.383</c:v>
                </c:pt>
                <c:pt idx="1944">
                  <c:v>32.4</c:v>
                </c:pt>
                <c:pt idx="1945">
                  <c:v>32.417</c:v>
                </c:pt>
                <c:pt idx="1946">
                  <c:v>32.433</c:v>
                </c:pt>
                <c:pt idx="1947">
                  <c:v>32.45</c:v>
                </c:pt>
                <c:pt idx="1948">
                  <c:v>32.467</c:v>
                </c:pt>
                <c:pt idx="1949">
                  <c:v>32.483</c:v>
                </c:pt>
                <c:pt idx="1950">
                  <c:v>32.5</c:v>
                </c:pt>
                <c:pt idx="1951">
                  <c:v>32.517</c:v>
                </c:pt>
                <c:pt idx="1952">
                  <c:v>32.533</c:v>
                </c:pt>
                <c:pt idx="1953">
                  <c:v>32.55</c:v>
                </c:pt>
                <c:pt idx="1954">
                  <c:v>32.567</c:v>
                </c:pt>
                <c:pt idx="1955">
                  <c:v>32.583</c:v>
                </c:pt>
                <c:pt idx="1956">
                  <c:v>32.6</c:v>
                </c:pt>
                <c:pt idx="1957">
                  <c:v>32.617</c:v>
                </c:pt>
                <c:pt idx="1958">
                  <c:v>32.633</c:v>
                </c:pt>
                <c:pt idx="1959">
                  <c:v>32.65</c:v>
                </c:pt>
                <c:pt idx="1960">
                  <c:v>32.667</c:v>
                </c:pt>
                <c:pt idx="1961">
                  <c:v>32.683</c:v>
                </c:pt>
                <c:pt idx="1962">
                  <c:v>32.7</c:v>
                </c:pt>
                <c:pt idx="1963">
                  <c:v>32.717</c:v>
                </c:pt>
                <c:pt idx="1964">
                  <c:v>32.733</c:v>
                </c:pt>
                <c:pt idx="1965">
                  <c:v>32.75</c:v>
                </c:pt>
                <c:pt idx="1966">
                  <c:v>32.767</c:v>
                </c:pt>
                <c:pt idx="1967">
                  <c:v>32.783</c:v>
                </c:pt>
                <c:pt idx="1968">
                  <c:v>32.8</c:v>
                </c:pt>
                <c:pt idx="1969">
                  <c:v>32.817</c:v>
                </c:pt>
                <c:pt idx="1970">
                  <c:v>32.833</c:v>
                </c:pt>
                <c:pt idx="1971">
                  <c:v>32.85</c:v>
                </c:pt>
                <c:pt idx="1972">
                  <c:v>32.867</c:v>
                </c:pt>
                <c:pt idx="1973">
                  <c:v>32.883</c:v>
                </c:pt>
                <c:pt idx="1974">
                  <c:v>32.9</c:v>
                </c:pt>
                <c:pt idx="1975">
                  <c:v>32.917</c:v>
                </c:pt>
                <c:pt idx="1976">
                  <c:v>32.933</c:v>
                </c:pt>
                <c:pt idx="1977">
                  <c:v>32.95</c:v>
                </c:pt>
                <c:pt idx="1978">
                  <c:v>32.967</c:v>
                </c:pt>
                <c:pt idx="1979">
                  <c:v>32.983</c:v>
                </c:pt>
                <c:pt idx="1980">
                  <c:v>33</c:v>
                </c:pt>
                <c:pt idx="1981">
                  <c:v>33.017</c:v>
                </c:pt>
                <c:pt idx="1982">
                  <c:v>33.033</c:v>
                </c:pt>
                <c:pt idx="1983">
                  <c:v>33.05</c:v>
                </c:pt>
                <c:pt idx="1984">
                  <c:v>33.067</c:v>
                </c:pt>
                <c:pt idx="1985">
                  <c:v>33.083</c:v>
                </c:pt>
                <c:pt idx="1986">
                  <c:v>33.1</c:v>
                </c:pt>
                <c:pt idx="1987">
                  <c:v>33.117</c:v>
                </c:pt>
                <c:pt idx="1988">
                  <c:v>33.133</c:v>
                </c:pt>
                <c:pt idx="1989">
                  <c:v>33.15</c:v>
                </c:pt>
                <c:pt idx="1990">
                  <c:v>33.167</c:v>
                </c:pt>
                <c:pt idx="1991">
                  <c:v>33.183</c:v>
                </c:pt>
                <c:pt idx="1992">
                  <c:v>33.2</c:v>
                </c:pt>
                <c:pt idx="1993">
                  <c:v>33.217</c:v>
                </c:pt>
                <c:pt idx="1994">
                  <c:v>33.233</c:v>
                </c:pt>
                <c:pt idx="1995">
                  <c:v>33.25</c:v>
                </c:pt>
                <c:pt idx="1996">
                  <c:v>33.267</c:v>
                </c:pt>
                <c:pt idx="1997">
                  <c:v>33.283</c:v>
                </c:pt>
                <c:pt idx="1998">
                  <c:v>33.3</c:v>
                </c:pt>
                <c:pt idx="1999">
                  <c:v>33.317</c:v>
                </c:pt>
                <c:pt idx="2000">
                  <c:v>33.333</c:v>
                </c:pt>
                <c:pt idx="2001">
                  <c:v>33.35</c:v>
                </c:pt>
                <c:pt idx="2002">
                  <c:v>33.367</c:v>
                </c:pt>
                <c:pt idx="2003">
                  <c:v>33.383</c:v>
                </c:pt>
                <c:pt idx="2004">
                  <c:v>33.4</c:v>
                </c:pt>
                <c:pt idx="2005">
                  <c:v>33.417</c:v>
                </c:pt>
                <c:pt idx="2006">
                  <c:v>33.433</c:v>
                </c:pt>
                <c:pt idx="2007">
                  <c:v>33.45</c:v>
                </c:pt>
                <c:pt idx="2008">
                  <c:v>33.467</c:v>
                </c:pt>
                <c:pt idx="2009">
                  <c:v>33.483</c:v>
                </c:pt>
                <c:pt idx="2010">
                  <c:v>33.5</c:v>
                </c:pt>
                <c:pt idx="2011">
                  <c:v>33.517</c:v>
                </c:pt>
                <c:pt idx="2012">
                  <c:v>33.533</c:v>
                </c:pt>
                <c:pt idx="2013">
                  <c:v>33.55</c:v>
                </c:pt>
                <c:pt idx="2014">
                  <c:v>33.567</c:v>
                </c:pt>
                <c:pt idx="2015">
                  <c:v>33.583</c:v>
                </c:pt>
                <c:pt idx="2016">
                  <c:v>33.6</c:v>
                </c:pt>
                <c:pt idx="2017">
                  <c:v>33.617</c:v>
                </c:pt>
                <c:pt idx="2018">
                  <c:v>33.633</c:v>
                </c:pt>
                <c:pt idx="2019">
                  <c:v>33.65</c:v>
                </c:pt>
                <c:pt idx="2020">
                  <c:v>33.667</c:v>
                </c:pt>
                <c:pt idx="2021">
                  <c:v>33.683</c:v>
                </c:pt>
                <c:pt idx="2022">
                  <c:v>33.7</c:v>
                </c:pt>
                <c:pt idx="2023">
                  <c:v>33.717</c:v>
                </c:pt>
                <c:pt idx="2024">
                  <c:v>33.733</c:v>
                </c:pt>
                <c:pt idx="2025">
                  <c:v>33.75</c:v>
                </c:pt>
                <c:pt idx="2026">
                  <c:v>33.767</c:v>
                </c:pt>
                <c:pt idx="2027">
                  <c:v>33.783</c:v>
                </c:pt>
                <c:pt idx="2028">
                  <c:v>33.8</c:v>
                </c:pt>
                <c:pt idx="2029">
                  <c:v>33.817</c:v>
                </c:pt>
                <c:pt idx="2030">
                  <c:v>33.833</c:v>
                </c:pt>
                <c:pt idx="2031">
                  <c:v>33.85</c:v>
                </c:pt>
                <c:pt idx="2032">
                  <c:v>33.867</c:v>
                </c:pt>
                <c:pt idx="2033">
                  <c:v>33.883</c:v>
                </c:pt>
                <c:pt idx="2034">
                  <c:v>33.9</c:v>
                </c:pt>
                <c:pt idx="2035">
                  <c:v>33.917</c:v>
                </c:pt>
                <c:pt idx="2036">
                  <c:v>33.933</c:v>
                </c:pt>
                <c:pt idx="2037">
                  <c:v>33.95</c:v>
                </c:pt>
                <c:pt idx="2038">
                  <c:v>33.967</c:v>
                </c:pt>
                <c:pt idx="2039">
                  <c:v>33.983</c:v>
                </c:pt>
                <c:pt idx="2040">
                  <c:v>34</c:v>
                </c:pt>
                <c:pt idx="2041">
                  <c:v>34.017</c:v>
                </c:pt>
                <c:pt idx="2042">
                  <c:v>34.033</c:v>
                </c:pt>
                <c:pt idx="2043">
                  <c:v>34.05</c:v>
                </c:pt>
                <c:pt idx="2044">
                  <c:v>34.067</c:v>
                </c:pt>
                <c:pt idx="2045">
                  <c:v>34.083</c:v>
                </c:pt>
                <c:pt idx="2046">
                  <c:v>34.1</c:v>
                </c:pt>
                <c:pt idx="2047">
                  <c:v>34.117</c:v>
                </c:pt>
                <c:pt idx="2048">
                  <c:v>34.133</c:v>
                </c:pt>
                <c:pt idx="2049">
                  <c:v>34.15</c:v>
                </c:pt>
                <c:pt idx="2050">
                  <c:v>34.167</c:v>
                </c:pt>
                <c:pt idx="2051">
                  <c:v>34.183</c:v>
                </c:pt>
                <c:pt idx="2052">
                  <c:v>34.2</c:v>
                </c:pt>
                <c:pt idx="2053">
                  <c:v>34.217</c:v>
                </c:pt>
                <c:pt idx="2054">
                  <c:v>34.233</c:v>
                </c:pt>
                <c:pt idx="2055">
                  <c:v>34.25</c:v>
                </c:pt>
                <c:pt idx="2056">
                  <c:v>34.267</c:v>
                </c:pt>
                <c:pt idx="2057">
                  <c:v>34.283</c:v>
                </c:pt>
                <c:pt idx="2058">
                  <c:v>34.3</c:v>
                </c:pt>
                <c:pt idx="2059">
                  <c:v>34.317</c:v>
                </c:pt>
                <c:pt idx="2060">
                  <c:v>34.333</c:v>
                </c:pt>
                <c:pt idx="2061">
                  <c:v>34.35</c:v>
                </c:pt>
                <c:pt idx="2062">
                  <c:v>34.367</c:v>
                </c:pt>
                <c:pt idx="2063">
                  <c:v>34.383</c:v>
                </c:pt>
                <c:pt idx="2064">
                  <c:v>34.4</c:v>
                </c:pt>
                <c:pt idx="2065">
                  <c:v>34.417</c:v>
                </c:pt>
                <c:pt idx="2066">
                  <c:v>34.433</c:v>
                </c:pt>
                <c:pt idx="2067">
                  <c:v>34.45</c:v>
                </c:pt>
                <c:pt idx="2068">
                  <c:v>34.467</c:v>
                </c:pt>
                <c:pt idx="2069">
                  <c:v>34.483</c:v>
                </c:pt>
                <c:pt idx="2070">
                  <c:v>34.5</c:v>
                </c:pt>
                <c:pt idx="2071">
                  <c:v>34.517</c:v>
                </c:pt>
                <c:pt idx="2072">
                  <c:v>34.533</c:v>
                </c:pt>
                <c:pt idx="2073">
                  <c:v>34.55</c:v>
                </c:pt>
                <c:pt idx="2074">
                  <c:v>34.567</c:v>
                </c:pt>
                <c:pt idx="2075">
                  <c:v>34.583</c:v>
                </c:pt>
                <c:pt idx="2076">
                  <c:v>34.6</c:v>
                </c:pt>
                <c:pt idx="2077">
                  <c:v>34.617</c:v>
                </c:pt>
                <c:pt idx="2078">
                  <c:v>34.633</c:v>
                </c:pt>
                <c:pt idx="2079">
                  <c:v>34.65</c:v>
                </c:pt>
                <c:pt idx="2080">
                  <c:v>34.667</c:v>
                </c:pt>
                <c:pt idx="2081">
                  <c:v>34.683</c:v>
                </c:pt>
                <c:pt idx="2082">
                  <c:v>34.7</c:v>
                </c:pt>
                <c:pt idx="2083">
                  <c:v>34.717</c:v>
                </c:pt>
                <c:pt idx="2084">
                  <c:v>34.733</c:v>
                </c:pt>
                <c:pt idx="2085">
                  <c:v>34.75</c:v>
                </c:pt>
                <c:pt idx="2086">
                  <c:v>34.767</c:v>
                </c:pt>
                <c:pt idx="2087">
                  <c:v>34.783</c:v>
                </c:pt>
                <c:pt idx="2088">
                  <c:v>34.8</c:v>
                </c:pt>
                <c:pt idx="2089">
                  <c:v>34.817</c:v>
                </c:pt>
                <c:pt idx="2090">
                  <c:v>34.833</c:v>
                </c:pt>
                <c:pt idx="2091">
                  <c:v>34.85</c:v>
                </c:pt>
                <c:pt idx="2092">
                  <c:v>34.867</c:v>
                </c:pt>
                <c:pt idx="2093">
                  <c:v>34.883</c:v>
                </c:pt>
                <c:pt idx="2094">
                  <c:v>34.9</c:v>
                </c:pt>
                <c:pt idx="2095">
                  <c:v>34.917</c:v>
                </c:pt>
                <c:pt idx="2096">
                  <c:v>34.933</c:v>
                </c:pt>
                <c:pt idx="2097">
                  <c:v>34.95</c:v>
                </c:pt>
                <c:pt idx="2098">
                  <c:v>34.967</c:v>
                </c:pt>
                <c:pt idx="2099">
                  <c:v>34.983</c:v>
                </c:pt>
                <c:pt idx="2100">
                  <c:v>35</c:v>
                </c:pt>
                <c:pt idx="2101">
                  <c:v>35.017</c:v>
                </c:pt>
                <c:pt idx="2102">
                  <c:v>35.033</c:v>
                </c:pt>
                <c:pt idx="2103">
                  <c:v>35.05</c:v>
                </c:pt>
                <c:pt idx="2104">
                  <c:v>35.067</c:v>
                </c:pt>
                <c:pt idx="2105">
                  <c:v>35.083</c:v>
                </c:pt>
                <c:pt idx="2106">
                  <c:v>35.1</c:v>
                </c:pt>
                <c:pt idx="2107">
                  <c:v>35.117</c:v>
                </c:pt>
                <c:pt idx="2108">
                  <c:v>35.133</c:v>
                </c:pt>
                <c:pt idx="2109">
                  <c:v>35.15</c:v>
                </c:pt>
                <c:pt idx="2110">
                  <c:v>35.167</c:v>
                </c:pt>
                <c:pt idx="2111">
                  <c:v>35.183</c:v>
                </c:pt>
                <c:pt idx="2112">
                  <c:v>35.2</c:v>
                </c:pt>
                <c:pt idx="2113">
                  <c:v>35.217</c:v>
                </c:pt>
                <c:pt idx="2114">
                  <c:v>35.233</c:v>
                </c:pt>
                <c:pt idx="2115">
                  <c:v>35.25</c:v>
                </c:pt>
                <c:pt idx="2116">
                  <c:v>35.267</c:v>
                </c:pt>
                <c:pt idx="2117">
                  <c:v>35.283</c:v>
                </c:pt>
                <c:pt idx="2118">
                  <c:v>35.3</c:v>
                </c:pt>
                <c:pt idx="2119">
                  <c:v>35.317</c:v>
                </c:pt>
                <c:pt idx="2120">
                  <c:v>35.333</c:v>
                </c:pt>
                <c:pt idx="2121">
                  <c:v>35.35</c:v>
                </c:pt>
                <c:pt idx="2122">
                  <c:v>35.367</c:v>
                </c:pt>
              </c:numCache>
            </c:numRef>
          </c:xVal>
          <c:yVal>
            <c:numRef>
              <c:f>'Graph cult. #10'!$G$2:$G$2740</c:f>
              <c:numCache>
                <c:formatCode>General</c:formatCode>
                <c:ptCount val="2739"/>
                <c:pt idx="0">
                  <c:v>36.5295238095238</c:v>
                </c:pt>
                <c:pt idx="1">
                  <c:v>36.8161904761905</c:v>
                </c:pt>
                <c:pt idx="2">
                  <c:v>37.0226666666667</c:v>
                </c:pt>
                <c:pt idx="3">
                  <c:v>37.155</c:v>
                </c:pt>
                <c:pt idx="4">
                  <c:v>37.235</c:v>
                </c:pt>
                <c:pt idx="5">
                  <c:v>37.2883333333333</c:v>
                </c:pt>
                <c:pt idx="6">
                  <c:v>37.31</c:v>
                </c:pt>
                <c:pt idx="7">
                  <c:v>37.3033333333333</c:v>
                </c:pt>
                <c:pt idx="8">
                  <c:v>37.29</c:v>
                </c:pt>
                <c:pt idx="9">
                  <c:v>37.284</c:v>
                </c:pt>
                <c:pt idx="10">
                  <c:v>37.27</c:v>
                </c:pt>
                <c:pt idx="11">
                  <c:v>37.2633333333333</c:v>
                </c:pt>
                <c:pt idx="12">
                  <c:v>37.245</c:v>
                </c:pt>
                <c:pt idx="13">
                  <c:v>37.245</c:v>
                </c:pt>
                <c:pt idx="14">
                  <c:v>37.23</c:v>
                </c:pt>
                <c:pt idx="15">
                  <c:v>37.224</c:v>
                </c:pt>
                <c:pt idx="16">
                  <c:v>37.2116666666667</c:v>
                </c:pt>
                <c:pt idx="17">
                  <c:v>37.19</c:v>
                </c:pt>
                <c:pt idx="18">
                  <c:v>37.17</c:v>
                </c:pt>
                <c:pt idx="19">
                  <c:v>37.165</c:v>
                </c:pt>
                <c:pt idx="20">
                  <c:v>37.155</c:v>
                </c:pt>
                <c:pt idx="21">
                  <c:v>37.15</c:v>
                </c:pt>
                <c:pt idx="22">
                  <c:v>37.15</c:v>
                </c:pt>
                <c:pt idx="23">
                  <c:v>37.135</c:v>
                </c:pt>
                <c:pt idx="24">
                  <c:v>37.1216666666667</c:v>
                </c:pt>
                <c:pt idx="25">
                  <c:v>37.1216666666667</c:v>
                </c:pt>
                <c:pt idx="26">
                  <c:v>37.1066666666667</c:v>
                </c:pt>
                <c:pt idx="27">
                  <c:v>37.1</c:v>
                </c:pt>
                <c:pt idx="28">
                  <c:v>37.105</c:v>
                </c:pt>
                <c:pt idx="29">
                  <c:v>37.0866666666667</c:v>
                </c:pt>
                <c:pt idx="30">
                  <c:v>37.08</c:v>
                </c:pt>
                <c:pt idx="31">
                  <c:v>37.076</c:v>
                </c:pt>
                <c:pt idx="32">
                  <c:v>37.07</c:v>
                </c:pt>
                <c:pt idx="33">
                  <c:v>37.0642857142857</c:v>
                </c:pt>
                <c:pt idx="34">
                  <c:v>37.0533333333333</c:v>
                </c:pt>
                <c:pt idx="35">
                  <c:v>37.056</c:v>
                </c:pt>
                <c:pt idx="36">
                  <c:v>37.06</c:v>
                </c:pt>
                <c:pt idx="37">
                  <c:v>37.0533333333333</c:v>
                </c:pt>
                <c:pt idx="38">
                  <c:v>37.055</c:v>
                </c:pt>
                <c:pt idx="39">
                  <c:v>37.05</c:v>
                </c:pt>
                <c:pt idx="40">
                  <c:v>37.045</c:v>
                </c:pt>
                <c:pt idx="41">
                  <c:v>37.05</c:v>
                </c:pt>
                <c:pt idx="42">
                  <c:v>37.05</c:v>
                </c:pt>
                <c:pt idx="43">
                  <c:v>37.05</c:v>
                </c:pt>
                <c:pt idx="44">
                  <c:v>37.05</c:v>
                </c:pt>
                <c:pt idx="45">
                  <c:v>37.0433333333333</c:v>
                </c:pt>
                <c:pt idx="46">
                  <c:v>37.03</c:v>
                </c:pt>
                <c:pt idx="47">
                  <c:v>37.0233333333333</c:v>
                </c:pt>
                <c:pt idx="48">
                  <c:v>37.0257142857143</c:v>
                </c:pt>
                <c:pt idx="49">
                  <c:v>37.0257142857143</c:v>
                </c:pt>
                <c:pt idx="50">
                  <c:v>37.0342857142857</c:v>
                </c:pt>
                <c:pt idx="51">
                  <c:v>37.0357142857143</c:v>
                </c:pt>
                <c:pt idx="52">
                  <c:v>37.0357142857143</c:v>
                </c:pt>
                <c:pt idx="53">
                  <c:v>37.04</c:v>
                </c:pt>
                <c:pt idx="54">
                  <c:v>37.035</c:v>
                </c:pt>
                <c:pt idx="55">
                  <c:v>37.035</c:v>
                </c:pt>
                <c:pt idx="56">
                  <c:v>37.035</c:v>
                </c:pt>
                <c:pt idx="57">
                  <c:v>37.0366666666667</c:v>
                </c:pt>
                <c:pt idx="58">
                  <c:v>37.0366666666667</c:v>
                </c:pt>
                <c:pt idx="59">
                  <c:v>37.035</c:v>
                </c:pt>
                <c:pt idx="60">
                  <c:v>37.035</c:v>
                </c:pt>
                <c:pt idx="61">
                  <c:v>37.025</c:v>
                </c:pt>
                <c:pt idx="62">
                  <c:v>37.024</c:v>
                </c:pt>
                <c:pt idx="63">
                  <c:v>37.02</c:v>
                </c:pt>
                <c:pt idx="64">
                  <c:v>37.02</c:v>
                </c:pt>
                <c:pt idx="65">
                  <c:v>37.0233333333333</c:v>
                </c:pt>
                <c:pt idx="66">
                  <c:v>37.015</c:v>
                </c:pt>
                <c:pt idx="67">
                  <c:v>37.015</c:v>
                </c:pt>
                <c:pt idx="68">
                  <c:v>37.015</c:v>
                </c:pt>
                <c:pt idx="69">
                  <c:v>37.015</c:v>
                </c:pt>
                <c:pt idx="70">
                  <c:v>37.015</c:v>
                </c:pt>
                <c:pt idx="71">
                  <c:v>37.0166666666667</c:v>
                </c:pt>
                <c:pt idx="72">
                  <c:v>37.015</c:v>
                </c:pt>
                <c:pt idx="73">
                  <c:v>37.014</c:v>
                </c:pt>
                <c:pt idx="74">
                  <c:v>37.015</c:v>
                </c:pt>
                <c:pt idx="75">
                  <c:v>37.0155555555556</c:v>
                </c:pt>
                <c:pt idx="76">
                  <c:v>37.0142857142857</c:v>
                </c:pt>
                <c:pt idx="77">
                  <c:v>37.015</c:v>
                </c:pt>
                <c:pt idx="78">
                  <c:v>37.005</c:v>
                </c:pt>
                <c:pt idx="79">
                  <c:v>37.0045454545455</c:v>
                </c:pt>
                <c:pt idx="80">
                  <c:v>37.005</c:v>
                </c:pt>
                <c:pt idx="81">
                  <c:v>37.005</c:v>
                </c:pt>
                <c:pt idx="82">
                  <c:v>37.0057142857143</c:v>
                </c:pt>
                <c:pt idx="83">
                  <c:v>37.0057142857143</c:v>
                </c:pt>
                <c:pt idx="84">
                  <c:v>37.01</c:v>
                </c:pt>
                <c:pt idx="85">
                  <c:v>37.005</c:v>
                </c:pt>
                <c:pt idx="86">
                  <c:v>37.005</c:v>
                </c:pt>
                <c:pt idx="87">
                  <c:v>37.005</c:v>
                </c:pt>
                <c:pt idx="88">
                  <c:v>37.0033333333333</c:v>
                </c:pt>
                <c:pt idx="89">
                  <c:v>37</c:v>
                </c:pt>
                <c:pt idx="90">
                  <c:v>36.994</c:v>
                </c:pt>
                <c:pt idx="91">
                  <c:v>36.99</c:v>
                </c:pt>
                <c:pt idx="92">
                  <c:v>36.995</c:v>
                </c:pt>
                <c:pt idx="93">
                  <c:v>36.995</c:v>
                </c:pt>
                <c:pt idx="94">
                  <c:v>36.99</c:v>
                </c:pt>
                <c:pt idx="95">
                  <c:v>36.99</c:v>
                </c:pt>
                <c:pt idx="96">
                  <c:v>36.996</c:v>
                </c:pt>
                <c:pt idx="97">
                  <c:v>37.005</c:v>
                </c:pt>
                <c:pt idx="98">
                  <c:v>37.0066666666667</c:v>
                </c:pt>
                <c:pt idx="99">
                  <c:v>37.015</c:v>
                </c:pt>
                <c:pt idx="100">
                  <c:v>37.0157142857143</c:v>
                </c:pt>
                <c:pt idx="101">
                  <c:v>37.015</c:v>
                </c:pt>
                <c:pt idx="102">
                  <c:v>37.0146153846154</c:v>
                </c:pt>
                <c:pt idx="103">
                  <c:v>37.016</c:v>
                </c:pt>
                <c:pt idx="104">
                  <c:v>37.015</c:v>
                </c:pt>
                <c:pt idx="105">
                  <c:v>37.02</c:v>
                </c:pt>
                <c:pt idx="106">
                  <c:v>37.025</c:v>
                </c:pt>
                <c:pt idx="107">
                  <c:v>37.025</c:v>
                </c:pt>
                <c:pt idx="108">
                  <c:v>37.025</c:v>
                </c:pt>
                <c:pt idx="109">
                  <c:v>37.03</c:v>
                </c:pt>
                <c:pt idx="110">
                  <c:v>37.0233333333333</c:v>
                </c:pt>
                <c:pt idx="111">
                  <c:v>37.014</c:v>
                </c:pt>
                <c:pt idx="112">
                  <c:v>37.01</c:v>
                </c:pt>
                <c:pt idx="113">
                  <c:v>37.01</c:v>
                </c:pt>
                <c:pt idx="114">
                  <c:v>37.0133333333333</c:v>
                </c:pt>
                <c:pt idx="115">
                  <c:v>37.0133333333333</c:v>
                </c:pt>
                <c:pt idx="116">
                  <c:v>37.01</c:v>
                </c:pt>
                <c:pt idx="117">
                  <c:v>37.005</c:v>
                </c:pt>
                <c:pt idx="118">
                  <c:v>37.005</c:v>
                </c:pt>
                <c:pt idx="119">
                  <c:v>37.01</c:v>
                </c:pt>
                <c:pt idx="120">
                  <c:v>37.01</c:v>
                </c:pt>
                <c:pt idx="121">
                  <c:v>37.01</c:v>
                </c:pt>
                <c:pt idx="122">
                  <c:v>37.01</c:v>
                </c:pt>
                <c:pt idx="123">
                  <c:v>37.005</c:v>
                </c:pt>
                <c:pt idx="124">
                  <c:v>37.005</c:v>
                </c:pt>
                <c:pt idx="125">
                  <c:v>37.005</c:v>
                </c:pt>
                <c:pt idx="126">
                  <c:v>37.0133333333333</c:v>
                </c:pt>
                <c:pt idx="127">
                  <c:v>37.016</c:v>
                </c:pt>
                <c:pt idx="128">
                  <c:v>37.0144444444444</c:v>
                </c:pt>
                <c:pt idx="129">
                  <c:v>37.015</c:v>
                </c:pt>
                <c:pt idx="130">
                  <c:v>37.015</c:v>
                </c:pt>
                <c:pt idx="131">
                  <c:v>37.015</c:v>
                </c:pt>
                <c:pt idx="132">
                  <c:v>37.015</c:v>
                </c:pt>
                <c:pt idx="133">
                  <c:v>37.015</c:v>
                </c:pt>
                <c:pt idx="134">
                  <c:v>37.015</c:v>
                </c:pt>
                <c:pt idx="135">
                  <c:v>37.015</c:v>
                </c:pt>
                <c:pt idx="136">
                  <c:v>37.01</c:v>
                </c:pt>
                <c:pt idx="137">
                  <c:v>37.005</c:v>
                </c:pt>
                <c:pt idx="138">
                  <c:v>37.005</c:v>
                </c:pt>
                <c:pt idx="139">
                  <c:v>37.005</c:v>
                </c:pt>
                <c:pt idx="140">
                  <c:v>37.0066666666667</c:v>
                </c:pt>
                <c:pt idx="141">
                  <c:v>37.0066666666667</c:v>
                </c:pt>
                <c:pt idx="142">
                  <c:v>37.0066666666667</c:v>
                </c:pt>
                <c:pt idx="143">
                  <c:v>37.005</c:v>
                </c:pt>
                <c:pt idx="144">
                  <c:v>37.005</c:v>
                </c:pt>
                <c:pt idx="145">
                  <c:v>37.004</c:v>
                </c:pt>
                <c:pt idx="146">
                  <c:v>37.0054545454545</c:v>
                </c:pt>
                <c:pt idx="147">
                  <c:v>37.0044444444444</c:v>
                </c:pt>
                <c:pt idx="148">
                  <c:v>37.005</c:v>
                </c:pt>
                <c:pt idx="149">
                  <c:v>37.005</c:v>
                </c:pt>
                <c:pt idx="150">
                  <c:v>37.005</c:v>
                </c:pt>
                <c:pt idx="151">
                  <c:v>36.995</c:v>
                </c:pt>
                <c:pt idx="152">
                  <c:v>37.006</c:v>
                </c:pt>
                <c:pt idx="153">
                  <c:v>37.006</c:v>
                </c:pt>
                <c:pt idx="154">
                  <c:v>37.0133333333333</c:v>
                </c:pt>
                <c:pt idx="155">
                  <c:v>37.015</c:v>
                </c:pt>
                <c:pt idx="156">
                  <c:v>37.015</c:v>
                </c:pt>
                <c:pt idx="157">
                  <c:v>37.015</c:v>
                </c:pt>
                <c:pt idx="158">
                  <c:v>37.0155555555556</c:v>
                </c:pt>
                <c:pt idx="159">
                  <c:v>37.015</c:v>
                </c:pt>
                <c:pt idx="160">
                  <c:v>37.0142857142857</c:v>
                </c:pt>
                <c:pt idx="161">
                  <c:v>37.01</c:v>
                </c:pt>
                <c:pt idx="162">
                  <c:v>37.005</c:v>
                </c:pt>
                <c:pt idx="163">
                  <c:v>37.005</c:v>
                </c:pt>
                <c:pt idx="164">
                  <c:v>37.01</c:v>
                </c:pt>
                <c:pt idx="165">
                  <c:v>37.005</c:v>
                </c:pt>
                <c:pt idx="166">
                  <c:v>37.005</c:v>
                </c:pt>
                <c:pt idx="167">
                  <c:v>37.0033333333333</c:v>
                </c:pt>
                <c:pt idx="168">
                  <c:v>37.005</c:v>
                </c:pt>
                <c:pt idx="169">
                  <c:v>37.0055555555556</c:v>
                </c:pt>
                <c:pt idx="170">
                  <c:v>37.0042857142857</c:v>
                </c:pt>
                <c:pt idx="171">
                  <c:v>37.0057142857143</c:v>
                </c:pt>
                <c:pt idx="172">
                  <c:v>37.005</c:v>
                </c:pt>
                <c:pt idx="173">
                  <c:v>37.015</c:v>
                </c:pt>
                <c:pt idx="174">
                  <c:v>37.015</c:v>
                </c:pt>
                <c:pt idx="175">
                  <c:v>37.01</c:v>
                </c:pt>
                <c:pt idx="176">
                  <c:v>37.0133333333333</c:v>
                </c:pt>
                <c:pt idx="177">
                  <c:v>37.015</c:v>
                </c:pt>
                <c:pt idx="178">
                  <c:v>37.015</c:v>
                </c:pt>
                <c:pt idx="179">
                  <c:v>37.015</c:v>
                </c:pt>
                <c:pt idx="180">
                  <c:v>37.01</c:v>
                </c:pt>
                <c:pt idx="181">
                  <c:v>37.01</c:v>
                </c:pt>
                <c:pt idx="182">
                  <c:v>37.01</c:v>
                </c:pt>
                <c:pt idx="183">
                  <c:v>37.01</c:v>
                </c:pt>
                <c:pt idx="184">
                  <c:v>37.005</c:v>
                </c:pt>
                <c:pt idx="185">
                  <c:v>37.01</c:v>
                </c:pt>
                <c:pt idx="186">
                  <c:v>37.0045454545455</c:v>
                </c:pt>
                <c:pt idx="187">
                  <c:v>37.005</c:v>
                </c:pt>
                <c:pt idx="188">
                  <c:v>37.005</c:v>
                </c:pt>
                <c:pt idx="189">
                  <c:v>37.005</c:v>
                </c:pt>
                <c:pt idx="190">
                  <c:v>37.0066666666667</c:v>
                </c:pt>
                <c:pt idx="191">
                  <c:v>37.004</c:v>
                </c:pt>
                <c:pt idx="192">
                  <c:v>37.005</c:v>
                </c:pt>
                <c:pt idx="193">
                  <c:v>37.005</c:v>
                </c:pt>
                <c:pt idx="194">
                  <c:v>37.005</c:v>
                </c:pt>
                <c:pt idx="195">
                  <c:v>37.005</c:v>
                </c:pt>
                <c:pt idx="196">
                  <c:v>37.005</c:v>
                </c:pt>
                <c:pt idx="197">
                  <c:v>37.005</c:v>
                </c:pt>
                <c:pt idx="198">
                  <c:v>37.005</c:v>
                </c:pt>
                <c:pt idx="199">
                  <c:v>37.004</c:v>
                </c:pt>
                <c:pt idx="200">
                  <c:v>37.005</c:v>
                </c:pt>
                <c:pt idx="201">
                  <c:v>37.005</c:v>
                </c:pt>
                <c:pt idx="202">
                  <c:v>36.995</c:v>
                </c:pt>
                <c:pt idx="203">
                  <c:v>37</c:v>
                </c:pt>
                <c:pt idx="204">
                  <c:v>37.0033333333333</c:v>
                </c:pt>
                <c:pt idx="205">
                  <c:v>37.0033333333333</c:v>
                </c:pt>
                <c:pt idx="206">
                  <c:v>37.005</c:v>
                </c:pt>
                <c:pt idx="207">
                  <c:v>37.004</c:v>
                </c:pt>
                <c:pt idx="208">
                  <c:v>37.005</c:v>
                </c:pt>
                <c:pt idx="209">
                  <c:v>37.005</c:v>
                </c:pt>
                <c:pt idx="210">
                  <c:v>37.005</c:v>
                </c:pt>
                <c:pt idx="211">
                  <c:v>36.9966666666667</c:v>
                </c:pt>
                <c:pt idx="212">
                  <c:v>36.995</c:v>
                </c:pt>
                <c:pt idx="213">
                  <c:v>36.996</c:v>
                </c:pt>
                <c:pt idx="214">
                  <c:v>36.996</c:v>
                </c:pt>
                <c:pt idx="215">
                  <c:v>37</c:v>
                </c:pt>
                <c:pt idx="216">
                  <c:v>36.995</c:v>
                </c:pt>
                <c:pt idx="217">
                  <c:v>36.9946153846154</c:v>
                </c:pt>
                <c:pt idx="218">
                  <c:v>36.995</c:v>
                </c:pt>
                <c:pt idx="219">
                  <c:v>36.995</c:v>
                </c:pt>
                <c:pt idx="220">
                  <c:v>36.995</c:v>
                </c:pt>
                <c:pt idx="221">
                  <c:v>36.9955555555556</c:v>
                </c:pt>
                <c:pt idx="222">
                  <c:v>36.995</c:v>
                </c:pt>
                <c:pt idx="223">
                  <c:v>36.995</c:v>
                </c:pt>
                <c:pt idx="224">
                  <c:v>36.995</c:v>
                </c:pt>
                <c:pt idx="225">
                  <c:v>36.996</c:v>
                </c:pt>
                <c:pt idx="226">
                  <c:v>36.995</c:v>
                </c:pt>
                <c:pt idx="227">
                  <c:v>36.995</c:v>
                </c:pt>
                <c:pt idx="228">
                  <c:v>36.995</c:v>
                </c:pt>
                <c:pt idx="229">
                  <c:v>36.995</c:v>
                </c:pt>
                <c:pt idx="230">
                  <c:v>36.995</c:v>
                </c:pt>
                <c:pt idx="231">
                  <c:v>37.005</c:v>
                </c:pt>
                <c:pt idx="232">
                  <c:v>37.005</c:v>
                </c:pt>
                <c:pt idx="233">
                  <c:v>36.99</c:v>
                </c:pt>
                <c:pt idx="234">
                  <c:v>36.9957142857143</c:v>
                </c:pt>
                <c:pt idx="235">
                  <c:v>36.9957142857143</c:v>
                </c:pt>
                <c:pt idx="236">
                  <c:v>36.9966666666667</c:v>
                </c:pt>
                <c:pt idx="237">
                  <c:v>37.005</c:v>
                </c:pt>
                <c:pt idx="238">
                  <c:v>37</c:v>
                </c:pt>
                <c:pt idx="239">
                  <c:v>37.005</c:v>
                </c:pt>
                <c:pt idx="240">
                  <c:v>37.0066666666667</c:v>
                </c:pt>
                <c:pt idx="241">
                  <c:v>37.004</c:v>
                </c:pt>
                <c:pt idx="242">
                  <c:v>37.005</c:v>
                </c:pt>
                <c:pt idx="243">
                  <c:v>37.0066666666667</c:v>
                </c:pt>
                <c:pt idx="244">
                  <c:v>37.0045454545455</c:v>
                </c:pt>
                <c:pt idx="245">
                  <c:v>37.005</c:v>
                </c:pt>
                <c:pt idx="246">
                  <c:v>36.995</c:v>
                </c:pt>
                <c:pt idx="247">
                  <c:v>36.995</c:v>
                </c:pt>
                <c:pt idx="248">
                  <c:v>37.005</c:v>
                </c:pt>
                <c:pt idx="249">
                  <c:v>37.0054545454545</c:v>
                </c:pt>
                <c:pt idx="250">
                  <c:v>37.005</c:v>
                </c:pt>
                <c:pt idx="251">
                  <c:v>37.0044444444444</c:v>
                </c:pt>
                <c:pt idx="252">
                  <c:v>37.005</c:v>
                </c:pt>
                <c:pt idx="253">
                  <c:v>37.005</c:v>
                </c:pt>
                <c:pt idx="254">
                  <c:v>37.005</c:v>
                </c:pt>
                <c:pt idx="255">
                  <c:v>37.005</c:v>
                </c:pt>
                <c:pt idx="256">
                  <c:v>36.996</c:v>
                </c:pt>
                <c:pt idx="257">
                  <c:v>36.9942857142857</c:v>
                </c:pt>
                <c:pt idx="258">
                  <c:v>36.995</c:v>
                </c:pt>
                <c:pt idx="259">
                  <c:v>36.99</c:v>
                </c:pt>
                <c:pt idx="260">
                  <c:v>36.99</c:v>
                </c:pt>
                <c:pt idx="261">
                  <c:v>36.995</c:v>
                </c:pt>
                <c:pt idx="262">
                  <c:v>36.995</c:v>
                </c:pt>
                <c:pt idx="263">
                  <c:v>36.995</c:v>
                </c:pt>
                <c:pt idx="264">
                  <c:v>36.9933333333333</c:v>
                </c:pt>
                <c:pt idx="265">
                  <c:v>36.995</c:v>
                </c:pt>
                <c:pt idx="266">
                  <c:v>36.996</c:v>
                </c:pt>
                <c:pt idx="267">
                  <c:v>36.9933333333333</c:v>
                </c:pt>
                <c:pt idx="268">
                  <c:v>36.995</c:v>
                </c:pt>
                <c:pt idx="269">
                  <c:v>36.995</c:v>
                </c:pt>
                <c:pt idx="270">
                  <c:v>36.99</c:v>
                </c:pt>
                <c:pt idx="271">
                  <c:v>36.99</c:v>
                </c:pt>
                <c:pt idx="272">
                  <c:v>36.99</c:v>
                </c:pt>
                <c:pt idx="273">
                  <c:v>36.99</c:v>
                </c:pt>
                <c:pt idx="274">
                  <c:v>36.99</c:v>
                </c:pt>
                <c:pt idx="275">
                  <c:v>36.9842857142857</c:v>
                </c:pt>
                <c:pt idx="276">
                  <c:v>36.985</c:v>
                </c:pt>
                <c:pt idx="277">
                  <c:v>36.9853846153846</c:v>
                </c:pt>
                <c:pt idx="278">
                  <c:v>36.985</c:v>
                </c:pt>
                <c:pt idx="279">
                  <c:v>36.985</c:v>
                </c:pt>
                <c:pt idx="280">
                  <c:v>36.99</c:v>
                </c:pt>
                <c:pt idx="281">
                  <c:v>36.99</c:v>
                </c:pt>
                <c:pt idx="282">
                  <c:v>36.99</c:v>
                </c:pt>
                <c:pt idx="283">
                  <c:v>36.99</c:v>
                </c:pt>
                <c:pt idx="284">
                  <c:v>36.99</c:v>
                </c:pt>
                <c:pt idx="285">
                  <c:v>36.99</c:v>
                </c:pt>
                <c:pt idx="286">
                  <c:v>36.9933333333333</c:v>
                </c:pt>
                <c:pt idx="287">
                  <c:v>36.9966666666667</c:v>
                </c:pt>
                <c:pt idx="288">
                  <c:v>36.995</c:v>
                </c:pt>
                <c:pt idx="289">
                  <c:v>36.9944444444444</c:v>
                </c:pt>
                <c:pt idx="290">
                  <c:v>36.996</c:v>
                </c:pt>
                <c:pt idx="291">
                  <c:v>36.996</c:v>
                </c:pt>
                <c:pt idx="292">
                  <c:v>37.0033333333333</c:v>
                </c:pt>
                <c:pt idx="293">
                  <c:v>37.005</c:v>
                </c:pt>
                <c:pt idx="294">
                  <c:v>37.005</c:v>
                </c:pt>
                <c:pt idx="295">
                  <c:v>37</c:v>
                </c:pt>
                <c:pt idx="296">
                  <c:v>37</c:v>
                </c:pt>
                <c:pt idx="297">
                  <c:v>37</c:v>
                </c:pt>
                <c:pt idx="298">
                  <c:v>37.005</c:v>
                </c:pt>
                <c:pt idx="299">
                  <c:v>37</c:v>
                </c:pt>
                <c:pt idx="300">
                  <c:v>37</c:v>
                </c:pt>
                <c:pt idx="301">
                  <c:v>37.0033333333333</c:v>
                </c:pt>
                <c:pt idx="302">
                  <c:v>37.005</c:v>
                </c:pt>
                <c:pt idx="303">
                  <c:v>37.005</c:v>
                </c:pt>
                <c:pt idx="304">
                  <c:v>37.005</c:v>
                </c:pt>
                <c:pt idx="305">
                  <c:v>37</c:v>
                </c:pt>
                <c:pt idx="306">
                  <c:v>36.995</c:v>
                </c:pt>
                <c:pt idx="307">
                  <c:v>36.995</c:v>
                </c:pt>
                <c:pt idx="308">
                  <c:v>37.01</c:v>
                </c:pt>
                <c:pt idx="309">
                  <c:v>37.004</c:v>
                </c:pt>
                <c:pt idx="310">
                  <c:v>37.0055555555556</c:v>
                </c:pt>
                <c:pt idx="311">
                  <c:v>37.0042857142857</c:v>
                </c:pt>
                <c:pt idx="312">
                  <c:v>37.005</c:v>
                </c:pt>
                <c:pt idx="313">
                  <c:v>37.005</c:v>
                </c:pt>
                <c:pt idx="314">
                  <c:v>37.005</c:v>
                </c:pt>
                <c:pt idx="315">
                  <c:v>37.005</c:v>
                </c:pt>
                <c:pt idx="316">
                  <c:v>37.0055555555556</c:v>
                </c:pt>
                <c:pt idx="317">
                  <c:v>37.0055555555556</c:v>
                </c:pt>
                <c:pt idx="318">
                  <c:v>37.01</c:v>
                </c:pt>
                <c:pt idx="319">
                  <c:v>37.0133333333333</c:v>
                </c:pt>
                <c:pt idx="320">
                  <c:v>37.015</c:v>
                </c:pt>
                <c:pt idx="321">
                  <c:v>37.02</c:v>
                </c:pt>
                <c:pt idx="322">
                  <c:v>37.0166666666667</c:v>
                </c:pt>
                <c:pt idx="323">
                  <c:v>37.0133333333333</c:v>
                </c:pt>
                <c:pt idx="324">
                  <c:v>37.015</c:v>
                </c:pt>
                <c:pt idx="325">
                  <c:v>37.015</c:v>
                </c:pt>
                <c:pt idx="326">
                  <c:v>37.015</c:v>
                </c:pt>
                <c:pt idx="327">
                  <c:v>37.01</c:v>
                </c:pt>
                <c:pt idx="328">
                  <c:v>37.005</c:v>
                </c:pt>
                <c:pt idx="329">
                  <c:v>37.005</c:v>
                </c:pt>
                <c:pt idx="330">
                  <c:v>37.005</c:v>
                </c:pt>
                <c:pt idx="331">
                  <c:v>37</c:v>
                </c:pt>
                <c:pt idx="332">
                  <c:v>36.995</c:v>
                </c:pt>
                <c:pt idx="333">
                  <c:v>37.005</c:v>
                </c:pt>
                <c:pt idx="334">
                  <c:v>37.01</c:v>
                </c:pt>
                <c:pt idx="335">
                  <c:v>37.01</c:v>
                </c:pt>
                <c:pt idx="336">
                  <c:v>37.01</c:v>
                </c:pt>
                <c:pt idx="337">
                  <c:v>37.01</c:v>
                </c:pt>
                <c:pt idx="338">
                  <c:v>37.005</c:v>
                </c:pt>
                <c:pt idx="339">
                  <c:v>37.005</c:v>
                </c:pt>
                <c:pt idx="340">
                  <c:v>37</c:v>
                </c:pt>
                <c:pt idx="341">
                  <c:v>37.005</c:v>
                </c:pt>
                <c:pt idx="342">
                  <c:v>37.005</c:v>
                </c:pt>
                <c:pt idx="343">
                  <c:v>37</c:v>
                </c:pt>
                <c:pt idx="344">
                  <c:v>37.005</c:v>
                </c:pt>
                <c:pt idx="345">
                  <c:v>37.005</c:v>
                </c:pt>
                <c:pt idx="346">
                  <c:v>37.005</c:v>
                </c:pt>
                <c:pt idx="347">
                  <c:v>37.0066666666667</c:v>
                </c:pt>
                <c:pt idx="348">
                  <c:v>37.01</c:v>
                </c:pt>
                <c:pt idx="349">
                  <c:v>36.9983333333333</c:v>
                </c:pt>
                <c:pt idx="350">
                  <c:v>36.975</c:v>
                </c:pt>
                <c:pt idx="351">
                  <c:v>36.975</c:v>
                </c:pt>
                <c:pt idx="352">
                  <c:v>36.9666666666667</c:v>
                </c:pt>
                <c:pt idx="353">
                  <c:v>36.965</c:v>
                </c:pt>
                <c:pt idx="354">
                  <c:v>36.965</c:v>
                </c:pt>
                <c:pt idx="355">
                  <c:v>36.9766666666667</c:v>
                </c:pt>
                <c:pt idx="356">
                  <c:v>36.985</c:v>
                </c:pt>
                <c:pt idx="357">
                  <c:v>36.985</c:v>
                </c:pt>
                <c:pt idx="358">
                  <c:v>36.985</c:v>
                </c:pt>
                <c:pt idx="359">
                  <c:v>36.9853846153846</c:v>
                </c:pt>
                <c:pt idx="360">
                  <c:v>36.985</c:v>
                </c:pt>
                <c:pt idx="361">
                  <c:v>36.985</c:v>
                </c:pt>
                <c:pt idx="362">
                  <c:v>36.985</c:v>
                </c:pt>
                <c:pt idx="363">
                  <c:v>36.985</c:v>
                </c:pt>
                <c:pt idx="364">
                  <c:v>36.9833333333333</c:v>
                </c:pt>
                <c:pt idx="365">
                  <c:v>36.985</c:v>
                </c:pt>
                <c:pt idx="366">
                  <c:v>36.985</c:v>
                </c:pt>
                <c:pt idx="367">
                  <c:v>36.986</c:v>
                </c:pt>
                <c:pt idx="368">
                  <c:v>37</c:v>
                </c:pt>
                <c:pt idx="369">
                  <c:v>37</c:v>
                </c:pt>
                <c:pt idx="370">
                  <c:v>37.01</c:v>
                </c:pt>
                <c:pt idx="371">
                  <c:v>37.005</c:v>
                </c:pt>
                <c:pt idx="372">
                  <c:v>37.005</c:v>
                </c:pt>
                <c:pt idx="373">
                  <c:v>37.015</c:v>
                </c:pt>
                <c:pt idx="374">
                  <c:v>37.015</c:v>
                </c:pt>
                <c:pt idx="375">
                  <c:v>37.015</c:v>
                </c:pt>
                <c:pt idx="376">
                  <c:v>37.015</c:v>
                </c:pt>
                <c:pt idx="377">
                  <c:v>37.01</c:v>
                </c:pt>
                <c:pt idx="378">
                  <c:v>37.01</c:v>
                </c:pt>
                <c:pt idx="379">
                  <c:v>37</c:v>
                </c:pt>
                <c:pt idx="380">
                  <c:v>37.005</c:v>
                </c:pt>
                <c:pt idx="381">
                  <c:v>36.995</c:v>
                </c:pt>
                <c:pt idx="382">
                  <c:v>36.995</c:v>
                </c:pt>
                <c:pt idx="383">
                  <c:v>36.9942857142857</c:v>
                </c:pt>
                <c:pt idx="384">
                  <c:v>36.9966666666667</c:v>
                </c:pt>
                <c:pt idx="385">
                  <c:v>37.0033333333333</c:v>
                </c:pt>
                <c:pt idx="386">
                  <c:v>37.005</c:v>
                </c:pt>
                <c:pt idx="387">
                  <c:v>36.994</c:v>
                </c:pt>
                <c:pt idx="388">
                  <c:v>36.9966666666667</c:v>
                </c:pt>
                <c:pt idx="389">
                  <c:v>37.005</c:v>
                </c:pt>
                <c:pt idx="390">
                  <c:v>37</c:v>
                </c:pt>
                <c:pt idx="391">
                  <c:v>37</c:v>
                </c:pt>
                <c:pt idx="392">
                  <c:v>36.996</c:v>
                </c:pt>
                <c:pt idx="393">
                  <c:v>36.996</c:v>
                </c:pt>
                <c:pt idx="394">
                  <c:v>37.005</c:v>
                </c:pt>
                <c:pt idx="395">
                  <c:v>37.005</c:v>
                </c:pt>
                <c:pt idx="396">
                  <c:v>36.995</c:v>
                </c:pt>
                <c:pt idx="397">
                  <c:v>36.995</c:v>
                </c:pt>
                <c:pt idx="398">
                  <c:v>36.995</c:v>
                </c:pt>
                <c:pt idx="399">
                  <c:v>36.986</c:v>
                </c:pt>
                <c:pt idx="400">
                  <c:v>37.0016666666667</c:v>
                </c:pt>
                <c:pt idx="401">
                  <c:v>37.005</c:v>
                </c:pt>
                <c:pt idx="402">
                  <c:v>37.01</c:v>
                </c:pt>
                <c:pt idx="403">
                  <c:v>37.015</c:v>
                </c:pt>
                <c:pt idx="404">
                  <c:v>37.0155555555556</c:v>
                </c:pt>
                <c:pt idx="405">
                  <c:v>37.0142857142857</c:v>
                </c:pt>
                <c:pt idx="406">
                  <c:v>37.01</c:v>
                </c:pt>
                <c:pt idx="407">
                  <c:v>37.0042857142857</c:v>
                </c:pt>
                <c:pt idx="408">
                  <c:v>37</c:v>
                </c:pt>
                <c:pt idx="409">
                  <c:v>37.005</c:v>
                </c:pt>
                <c:pt idx="410">
                  <c:v>37.005</c:v>
                </c:pt>
                <c:pt idx="411">
                  <c:v>36.99</c:v>
                </c:pt>
                <c:pt idx="412">
                  <c:v>36.995</c:v>
                </c:pt>
                <c:pt idx="413">
                  <c:v>36.995</c:v>
                </c:pt>
                <c:pt idx="414">
                  <c:v>36.995</c:v>
                </c:pt>
                <c:pt idx="415">
                  <c:v>36.9966666666667</c:v>
                </c:pt>
                <c:pt idx="416">
                  <c:v>36.995</c:v>
                </c:pt>
                <c:pt idx="417">
                  <c:v>37</c:v>
                </c:pt>
                <c:pt idx="418">
                  <c:v>37.005</c:v>
                </c:pt>
                <c:pt idx="419">
                  <c:v>37.005</c:v>
                </c:pt>
                <c:pt idx="420">
                  <c:v>37.005</c:v>
                </c:pt>
                <c:pt idx="421">
                  <c:v>36.995</c:v>
                </c:pt>
                <c:pt idx="422">
                  <c:v>36.9944444444444</c:v>
                </c:pt>
                <c:pt idx="423">
                  <c:v>36.996</c:v>
                </c:pt>
                <c:pt idx="424">
                  <c:v>37.0057142857143</c:v>
                </c:pt>
                <c:pt idx="425">
                  <c:v>37.015</c:v>
                </c:pt>
                <c:pt idx="426">
                  <c:v>37.015</c:v>
                </c:pt>
                <c:pt idx="427">
                  <c:v>37.016</c:v>
                </c:pt>
                <c:pt idx="428">
                  <c:v>37.014</c:v>
                </c:pt>
                <c:pt idx="429">
                  <c:v>37.005</c:v>
                </c:pt>
                <c:pt idx="430">
                  <c:v>37.005</c:v>
                </c:pt>
                <c:pt idx="431">
                  <c:v>37.01</c:v>
                </c:pt>
                <c:pt idx="432">
                  <c:v>37.015</c:v>
                </c:pt>
                <c:pt idx="433">
                  <c:v>37.016</c:v>
                </c:pt>
                <c:pt idx="434">
                  <c:v>37.015</c:v>
                </c:pt>
                <c:pt idx="435">
                  <c:v>37.014</c:v>
                </c:pt>
                <c:pt idx="436">
                  <c:v>37.01</c:v>
                </c:pt>
                <c:pt idx="437">
                  <c:v>37.0157142857143</c:v>
                </c:pt>
                <c:pt idx="438">
                  <c:v>37.015</c:v>
                </c:pt>
                <c:pt idx="439">
                  <c:v>37.015</c:v>
                </c:pt>
                <c:pt idx="440">
                  <c:v>37.02</c:v>
                </c:pt>
                <c:pt idx="441">
                  <c:v>37.02</c:v>
                </c:pt>
                <c:pt idx="442">
                  <c:v>37.025</c:v>
                </c:pt>
                <c:pt idx="443">
                  <c:v>37.015</c:v>
                </c:pt>
                <c:pt idx="444">
                  <c:v>37.014</c:v>
                </c:pt>
                <c:pt idx="445">
                  <c:v>37.0042857142857</c:v>
                </c:pt>
                <c:pt idx="446">
                  <c:v>37.01</c:v>
                </c:pt>
                <c:pt idx="447">
                  <c:v>37</c:v>
                </c:pt>
                <c:pt idx="448">
                  <c:v>36.995</c:v>
                </c:pt>
                <c:pt idx="449">
                  <c:v>36.99</c:v>
                </c:pt>
                <c:pt idx="450">
                  <c:v>36.99</c:v>
                </c:pt>
                <c:pt idx="451">
                  <c:v>36.99</c:v>
                </c:pt>
                <c:pt idx="452">
                  <c:v>36.995</c:v>
                </c:pt>
                <c:pt idx="453">
                  <c:v>36.995</c:v>
                </c:pt>
                <c:pt idx="454">
                  <c:v>36.9933333333333</c:v>
                </c:pt>
                <c:pt idx="455">
                  <c:v>36.995</c:v>
                </c:pt>
                <c:pt idx="456">
                  <c:v>36.995</c:v>
                </c:pt>
                <c:pt idx="457">
                  <c:v>36.995</c:v>
                </c:pt>
                <c:pt idx="458">
                  <c:v>36.996</c:v>
                </c:pt>
                <c:pt idx="459">
                  <c:v>36.994</c:v>
                </c:pt>
                <c:pt idx="460">
                  <c:v>36.9955555555556</c:v>
                </c:pt>
                <c:pt idx="461">
                  <c:v>36.995</c:v>
                </c:pt>
                <c:pt idx="462">
                  <c:v>37.005</c:v>
                </c:pt>
                <c:pt idx="463">
                  <c:v>37.005</c:v>
                </c:pt>
                <c:pt idx="464">
                  <c:v>37</c:v>
                </c:pt>
                <c:pt idx="465">
                  <c:v>36.9942857142857</c:v>
                </c:pt>
                <c:pt idx="466">
                  <c:v>36.9957142857143</c:v>
                </c:pt>
                <c:pt idx="467">
                  <c:v>37.005</c:v>
                </c:pt>
                <c:pt idx="468">
                  <c:v>37.005</c:v>
                </c:pt>
                <c:pt idx="469">
                  <c:v>37</c:v>
                </c:pt>
                <c:pt idx="470">
                  <c:v>37</c:v>
                </c:pt>
                <c:pt idx="471">
                  <c:v>36.9942857142857</c:v>
                </c:pt>
                <c:pt idx="472">
                  <c:v>36.9966666666667</c:v>
                </c:pt>
                <c:pt idx="473">
                  <c:v>37</c:v>
                </c:pt>
                <c:pt idx="474">
                  <c:v>37</c:v>
                </c:pt>
                <c:pt idx="475">
                  <c:v>37.01</c:v>
                </c:pt>
                <c:pt idx="476">
                  <c:v>37.01</c:v>
                </c:pt>
                <c:pt idx="477">
                  <c:v>37.01</c:v>
                </c:pt>
                <c:pt idx="478">
                  <c:v>37.006</c:v>
                </c:pt>
                <c:pt idx="479">
                  <c:v>37.005</c:v>
                </c:pt>
                <c:pt idx="480">
                  <c:v>37.01</c:v>
                </c:pt>
                <c:pt idx="481">
                  <c:v>37.02</c:v>
                </c:pt>
                <c:pt idx="482">
                  <c:v>37.015</c:v>
                </c:pt>
                <c:pt idx="483">
                  <c:v>37.015</c:v>
                </c:pt>
                <c:pt idx="484">
                  <c:v>37.0245454545455</c:v>
                </c:pt>
                <c:pt idx="485">
                  <c:v>37.025</c:v>
                </c:pt>
                <c:pt idx="486">
                  <c:v>37.0216666666667</c:v>
                </c:pt>
                <c:pt idx="487">
                  <c:v>37.025</c:v>
                </c:pt>
                <c:pt idx="488">
                  <c:v>37.025</c:v>
                </c:pt>
                <c:pt idx="489">
                  <c:v>37.0166666666667</c:v>
                </c:pt>
                <c:pt idx="490">
                  <c:v>37.015</c:v>
                </c:pt>
                <c:pt idx="491">
                  <c:v>37.01</c:v>
                </c:pt>
                <c:pt idx="492">
                  <c:v>37.0155555555556</c:v>
                </c:pt>
                <c:pt idx="493">
                  <c:v>37.015</c:v>
                </c:pt>
                <c:pt idx="494">
                  <c:v>37.015</c:v>
                </c:pt>
                <c:pt idx="495">
                  <c:v>37.014</c:v>
                </c:pt>
                <c:pt idx="496">
                  <c:v>37.01</c:v>
                </c:pt>
                <c:pt idx="497">
                  <c:v>37.015</c:v>
                </c:pt>
                <c:pt idx="498">
                  <c:v>37.015</c:v>
                </c:pt>
                <c:pt idx="499">
                  <c:v>37.015</c:v>
                </c:pt>
                <c:pt idx="500">
                  <c:v>37.015</c:v>
                </c:pt>
                <c:pt idx="501">
                  <c:v>37.0066666666667</c:v>
                </c:pt>
                <c:pt idx="502">
                  <c:v>37.004</c:v>
                </c:pt>
                <c:pt idx="503">
                  <c:v>37.005</c:v>
                </c:pt>
                <c:pt idx="504">
                  <c:v>37.005</c:v>
                </c:pt>
                <c:pt idx="505">
                  <c:v>36.995</c:v>
                </c:pt>
                <c:pt idx="506">
                  <c:v>36.9955555555556</c:v>
                </c:pt>
                <c:pt idx="507">
                  <c:v>36.9945454545455</c:v>
                </c:pt>
                <c:pt idx="508">
                  <c:v>36.9957142857143</c:v>
                </c:pt>
                <c:pt idx="509">
                  <c:v>36.995</c:v>
                </c:pt>
                <c:pt idx="510">
                  <c:v>36.9933333333333</c:v>
                </c:pt>
                <c:pt idx="511">
                  <c:v>36.995</c:v>
                </c:pt>
                <c:pt idx="512">
                  <c:v>37.005</c:v>
                </c:pt>
                <c:pt idx="513">
                  <c:v>36.995</c:v>
                </c:pt>
                <c:pt idx="514">
                  <c:v>36.995</c:v>
                </c:pt>
                <c:pt idx="515">
                  <c:v>36.995</c:v>
                </c:pt>
                <c:pt idx="516">
                  <c:v>36.9942857142857</c:v>
                </c:pt>
                <c:pt idx="517">
                  <c:v>36.996</c:v>
                </c:pt>
                <c:pt idx="518">
                  <c:v>36.995</c:v>
                </c:pt>
                <c:pt idx="519">
                  <c:v>36.995</c:v>
                </c:pt>
                <c:pt idx="520">
                  <c:v>36.995</c:v>
                </c:pt>
                <c:pt idx="521">
                  <c:v>36.9966666666667</c:v>
                </c:pt>
                <c:pt idx="522">
                  <c:v>36.995</c:v>
                </c:pt>
                <c:pt idx="523">
                  <c:v>37.006</c:v>
                </c:pt>
                <c:pt idx="524">
                  <c:v>37.005</c:v>
                </c:pt>
                <c:pt idx="525">
                  <c:v>37.0166666666667</c:v>
                </c:pt>
                <c:pt idx="526">
                  <c:v>37.015</c:v>
                </c:pt>
                <c:pt idx="527">
                  <c:v>37.015</c:v>
                </c:pt>
                <c:pt idx="528">
                  <c:v>37.015</c:v>
                </c:pt>
                <c:pt idx="529">
                  <c:v>37.015</c:v>
                </c:pt>
                <c:pt idx="530">
                  <c:v>37.015</c:v>
                </c:pt>
                <c:pt idx="531">
                  <c:v>37.015</c:v>
                </c:pt>
                <c:pt idx="532">
                  <c:v>37.02</c:v>
                </c:pt>
                <c:pt idx="533">
                  <c:v>37.0233333333333</c:v>
                </c:pt>
                <c:pt idx="534">
                  <c:v>37.025</c:v>
                </c:pt>
                <c:pt idx="535">
                  <c:v>37.0166666666667</c:v>
                </c:pt>
                <c:pt idx="536">
                  <c:v>37.0133333333333</c:v>
                </c:pt>
                <c:pt idx="537">
                  <c:v>37.0157142857143</c:v>
                </c:pt>
                <c:pt idx="538">
                  <c:v>37.0144444444444</c:v>
                </c:pt>
                <c:pt idx="539">
                  <c:v>37.0166666666667</c:v>
                </c:pt>
                <c:pt idx="540">
                  <c:v>37.025</c:v>
                </c:pt>
                <c:pt idx="541">
                  <c:v>37.02</c:v>
                </c:pt>
                <c:pt idx="542">
                  <c:v>37.02</c:v>
                </c:pt>
                <c:pt idx="543">
                  <c:v>37.02</c:v>
                </c:pt>
                <c:pt idx="544">
                  <c:v>37.015</c:v>
                </c:pt>
                <c:pt idx="545">
                  <c:v>37.025</c:v>
                </c:pt>
                <c:pt idx="546">
                  <c:v>37.0142857142857</c:v>
                </c:pt>
                <c:pt idx="547">
                  <c:v>37.005</c:v>
                </c:pt>
                <c:pt idx="548">
                  <c:v>37.005</c:v>
                </c:pt>
                <c:pt idx="549">
                  <c:v>37.004</c:v>
                </c:pt>
                <c:pt idx="550">
                  <c:v>37.005</c:v>
                </c:pt>
                <c:pt idx="551">
                  <c:v>37.005</c:v>
                </c:pt>
                <c:pt idx="552">
                  <c:v>37</c:v>
                </c:pt>
                <c:pt idx="553">
                  <c:v>37</c:v>
                </c:pt>
                <c:pt idx="554">
                  <c:v>36.9933333333333</c:v>
                </c:pt>
                <c:pt idx="555">
                  <c:v>36.996</c:v>
                </c:pt>
                <c:pt idx="556">
                  <c:v>36.995</c:v>
                </c:pt>
                <c:pt idx="557">
                  <c:v>37.005</c:v>
                </c:pt>
                <c:pt idx="558">
                  <c:v>37.005</c:v>
                </c:pt>
                <c:pt idx="559">
                  <c:v>37</c:v>
                </c:pt>
                <c:pt idx="560">
                  <c:v>37</c:v>
                </c:pt>
                <c:pt idx="561">
                  <c:v>37.005</c:v>
                </c:pt>
                <c:pt idx="562">
                  <c:v>37.005</c:v>
                </c:pt>
                <c:pt idx="563">
                  <c:v>37.005</c:v>
                </c:pt>
                <c:pt idx="564">
                  <c:v>37.0033333333333</c:v>
                </c:pt>
                <c:pt idx="565">
                  <c:v>37</c:v>
                </c:pt>
                <c:pt idx="566">
                  <c:v>36.9942857142857</c:v>
                </c:pt>
                <c:pt idx="567">
                  <c:v>36.995</c:v>
                </c:pt>
                <c:pt idx="568">
                  <c:v>36.996</c:v>
                </c:pt>
                <c:pt idx="569">
                  <c:v>36.995</c:v>
                </c:pt>
                <c:pt idx="570">
                  <c:v>36.995</c:v>
                </c:pt>
                <c:pt idx="571">
                  <c:v>37.005</c:v>
                </c:pt>
                <c:pt idx="572">
                  <c:v>37.005</c:v>
                </c:pt>
                <c:pt idx="573">
                  <c:v>36.995</c:v>
                </c:pt>
                <c:pt idx="574">
                  <c:v>36.995</c:v>
                </c:pt>
                <c:pt idx="575">
                  <c:v>37.005</c:v>
                </c:pt>
                <c:pt idx="576">
                  <c:v>37.0033333333333</c:v>
                </c:pt>
                <c:pt idx="577">
                  <c:v>37.0066666666667</c:v>
                </c:pt>
                <c:pt idx="578">
                  <c:v>37.005</c:v>
                </c:pt>
                <c:pt idx="579">
                  <c:v>37.015</c:v>
                </c:pt>
                <c:pt idx="580">
                  <c:v>37.016</c:v>
                </c:pt>
                <c:pt idx="581">
                  <c:v>37.015</c:v>
                </c:pt>
                <c:pt idx="582">
                  <c:v>37.0142857142857</c:v>
                </c:pt>
                <c:pt idx="583">
                  <c:v>37.015</c:v>
                </c:pt>
                <c:pt idx="584">
                  <c:v>37.016</c:v>
                </c:pt>
                <c:pt idx="585">
                  <c:v>37.015</c:v>
                </c:pt>
                <c:pt idx="586">
                  <c:v>37.015</c:v>
                </c:pt>
                <c:pt idx="587">
                  <c:v>37.015</c:v>
                </c:pt>
                <c:pt idx="588">
                  <c:v>37.02</c:v>
                </c:pt>
                <c:pt idx="589">
                  <c:v>37.02</c:v>
                </c:pt>
                <c:pt idx="590">
                  <c:v>37.015</c:v>
                </c:pt>
                <c:pt idx="591">
                  <c:v>37.015</c:v>
                </c:pt>
                <c:pt idx="592">
                  <c:v>37.015</c:v>
                </c:pt>
                <c:pt idx="593">
                  <c:v>37.0142857142857</c:v>
                </c:pt>
                <c:pt idx="594">
                  <c:v>37.015</c:v>
                </c:pt>
                <c:pt idx="595">
                  <c:v>37.0157142857143</c:v>
                </c:pt>
                <c:pt idx="596">
                  <c:v>37.015</c:v>
                </c:pt>
                <c:pt idx="597">
                  <c:v>37.015</c:v>
                </c:pt>
                <c:pt idx="598">
                  <c:v>37.015</c:v>
                </c:pt>
                <c:pt idx="599">
                  <c:v>37.02</c:v>
                </c:pt>
                <c:pt idx="600">
                  <c:v>37.055</c:v>
                </c:pt>
                <c:pt idx="601">
                  <c:v>37.065</c:v>
                </c:pt>
                <c:pt idx="602">
                  <c:v>37.0133333333333</c:v>
                </c:pt>
                <c:pt idx="603">
                  <c:v>36.982</c:v>
                </c:pt>
                <c:pt idx="604">
                  <c:v>36.965</c:v>
                </c:pt>
                <c:pt idx="605">
                  <c:v>36.975</c:v>
                </c:pt>
                <c:pt idx="606">
                  <c:v>36.9816666666667</c:v>
                </c:pt>
                <c:pt idx="607">
                  <c:v>36.9966666666667</c:v>
                </c:pt>
                <c:pt idx="608">
                  <c:v>37.01</c:v>
                </c:pt>
                <c:pt idx="609">
                  <c:v>37.0166666666667</c:v>
                </c:pt>
                <c:pt idx="610">
                  <c:v>37.0133333333333</c:v>
                </c:pt>
                <c:pt idx="611">
                  <c:v>37.015</c:v>
                </c:pt>
                <c:pt idx="612">
                  <c:v>37.014</c:v>
                </c:pt>
                <c:pt idx="613">
                  <c:v>37.01</c:v>
                </c:pt>
                <c:pt idx="614">
                  <c:v>37.015</c:v>
                </c:pt>
                <c:pt idx="615">
                  <c:v>37.015</c:v>
                </c:pt>
                <c:pt idx="616">
                  <c:v>37.015</c:v>
                </c:pt>
                <c:pt idx="617">
                  <c:v>37.015</c:v>
                </c:pt>
                <c:pt idx="618">
                  <c:v>37.01</c:v>
                </c:pt>
                <c:pt idx="619">
                  <c:v>37.01</c:v>
                </c:pt>
                <c:pt idx="620">
                  <c:v>37.01</c:v>
                </c:pt>
                <c:pt idx="621">
                  <c:v>37.01</c:v>
                </c:pt>
                <c:pt idx="622">
                  <c:v>37.015</c:v>
                </c:pt>
                <c:pt idx="623">
                  <c:v>37.015</c:v>
                </c:pt>
                <c:pt idx="624">
                  <c:v>37.0142857142857</c:v>
                </c:pt>
                <c:pt idx="625">
                  <c:v>37.015</c:v>
                </c:pt>
                <c:pt idx="626">
                  <c:v>37.015</c:v>
                </c:pt>
                <c:pt idx="627">
                  <c:v>37.005</c:v>
                </c:pt>
                <c:pt idx="628">
                  <c:v>37.0042857142857</c:v>
                </c:pt>
                <c:pt idx="629">
                  <c:v>37.01</c:v>
                </c:pt>
                <c:pt idx="630">
                  <c:v>37.015</c:v>
                </c:pt>
                <c:pt idx="631">
                  <c:v>37.015</c:v>
                </c:pt>
                <c:pt idx="632">
                  <c:v>37.0066666666667</c:v>
                </c:pt>
                <c:pt idx="633">
                  <c:v>37.005</c:v>
                </c:pt>
                <c:pt idx="634">
                  <c:v>37.005</c:v>
                </c:pt>
                <c:pt idx="635">
                  <c:v>37.015</c:v>
                </c:pt>
                <c:pt idx="636">
                  <c:v>37.025</c:v>
                </c:pt>
                <c:pt idx="637">
                  <c:v>37.02</c:v>
                </c:pt>
                <c:pt idx="638">
                  <c:v>37.025</c:v>
                </c:pt>
                <c:pt idx="639">
                  <c:v>37.025</c:v>
                </c:pt>
                <c:pt idx="640">
                  <c:v>37.025</c:v>
                </c:pt>
                <c:pt idx="641">
                  <c:v>37.025</c:v>
                </c:pt>
                <c:pt idx="642">
                  <c:v>37.0257142857143</c:v>
                </c:pt>
                <c:pt idx="643">
                  <c:v>37.035</c:v>
                </c:pt>
                <c:pt idx="644">
                  <c:v>37.03</c:v>
                </c:pt>
                <c:pt idx="645">
                  <c:v>37.03</c:v>
                </c:pt>
                <c:pt idx="646">
                  <c:v>37.0266666666667</c:v>
                </c:pt>
                <c:pt idx="647">
                  <c:v>37.0233333333333</c:v>
                </c:pt>
                <c:pt idx="648">
                  <c:v>37.03</c:v>
                </c:pt>
                <c:pt idx="649">
                  <c:v>37.03</c:v>
                </c:pt>
                <c:pt idx="650">
                  <c:v>37.025</c:v>
                </c:pt>
                <c:pt idx="651">
                  <c:v>37.024</c:v>
                </c:pt>
                <c:pt idx="652">
                  <c:v>37.025</c:v>
                </c:pt>
                <c:pt idx="653">
                  <c:v>37.0316666666667</c:v>
                </c:pt>
                <c:pt idx="654">
                  <c:v>37.0342857142857</c:v>
                </c:pt>
                <c:pt idx="655">
                  <c:v>37.02</c:v>
                </c:pt>
                <c:pt idx="656">
                  <c:v>37.015</c:v>
                </c:pt>
                <c:pt idx="657">
                  <c:v>37.015</c:v>
                </c:pt>
                <c:pt idx="658">
                  <c:v>37.015</c:v>
                </c:pt>
                <c:pt idx="659">
                  <c:v>37.022</c:v>
                </c:pt>
                <c:pt idx="660">
                  <c:v>37.022</c:v>
                </c:pt>
                <c:pt idx="661">
                  <c:v>37.025</c:v>
                </c:pt>
                <c:pt idx="662">
                  <c:v>37.015</c:v>
                </c:pt>
                <c:pt idx="663">
                  <c:v>37.015</c:v>
                </c:pt>
                <c:pt idx="664">
                  <c:v>37.03</c:v>
                </c:pt>
                <c:pt idx="665">
                  <c:v>37.025</c:v>
                </c:pt>
                <c:pt idx="666">
                  <c:v>37.025</c:v>
                </c:pt>
                <c:pt idx="667">
                  <c:v>37.025</c:v>
                </c:pt>
                <c:pt idx="668">
                  <c:v>37.03</c:v>
                </c:pt>
                <c:pt idx="669">
                  <c:v>37.0233333333333</c:v>
                </c:pt>
                <c:pt idx="670">
                  <c:v>37.02</c:v>
                </c:pt>
                <c:pt idx="671">
                  <c:v>37.0133333333333</c:v>
                </c:pt>
                <c:pt idx="672">
                  <c:v>37.02</c:v>
                </c:pt>
                <c:pt idx="673">
                  <c:v>37.0133333333333</c:v>
                </c:pt>
                <c:pt idx="674">
                  <c:v>37.0133333333333</c:v>
                </c:pt>
                <c:pt idx="675">
                  <c:v>37.0044444444444</c:v>
                </c:pt>
                <c:pt idx="676">
                  <c:v>37.01</c:v>
                </c:pt>
                <c:pt idx="677">
                  <c:v>37.015</c:v>
                </c:pt>
                <c:pt idx="678">
                  <c:v>37.015</c:v>
                </c:pt>
                <c:pt idx="679">
                  <c:v>37.0133333333333</c:v>
                </c:pt>
                <c:pt idx="680">
                  <c:v>37.015</c:v>
                </c:pt>
                <c:pt idx="681">
                  <c:v>37.02</c:v>
                </c:pt>
                <c:pt idx="682">
                  <c:v>37.015</c:v>
                </c:pt>
                <c:pt idx="683">
                  <c:v>37.0133333333333</c:v>
                </c:pt>
                <c:pt idx="684">
                  <c:v>37.0183333333333</c:v>
                </c:pt>
                <c:pt idx="685">
                  <c:v>37.0242857142857</c:v>
                </c:pt>
                <c:pt idx="686">
                  <c:v>37.022</c:v>
                </c:pt>
                <c:pt idx="687">
                  <c:v>37.022</c:v>
                </c:pt>
                <c:pt idx="688">
                  <c:v>37.01</c:v>
                </c:pt>
                <c:pt idx="689">
                  <c:v>37.014</c:v>
                </c:pt>
                <c:pt idx="690">
                  <c:v>37.015</c:v>
                </c:pt>
                <c:pt idx="691">
                  <c:v>37.015</c:v>
                </c:pt>
                <c:pt idx="692">
                  <c:v>37.025</c:v>
                </c:pt>
                <c:pt idx="693">
                  <c:v>37.0244444444444</c:v>
                </c:pt>
                <c:pt idx="694">
                  <c:v>37.02</c:v>
                </c:pt>
                <c:pt idx="695">
                  <c:v>37.02</c:v>
                </c:pt>
                <c:pt idx="696">
                  <c:v>37.02</c:v>
                </c:pt>
                <c:pt idx="697">
                  <c:v>37.025</c:v>
                </c:pt>
                <c:pt idx="698">
                  <c:v>37.025</c:v>
                </c:pt>
                <c:pt idx="699">
                  <c:v>37.04</c:v>
                </c:pt>
                <c:pt idx="700">
                  <c:v>37.045</c:v>
                </c:pt>
                <c:pt idx="701">
                  <c:v>37.035</c:v>
                </c:pt>
                <c:pt idx="702">
                  <c:v>37.035</c:v>
                </c:pt>
                <c:pt idx="703">
                  <c:v>37.045</c:v>
                </c:pt>
                <c:pt idx="704">
                  <c:v>37.045</c:v>
                </c:pt>
                <c:pt idx="705">
                  <c:v>37.034</c:v>
                </c:pt>
                <c:pt idx="706">
                  <c:v>37.0427272727273</c:v>
                </c:pt>
                <c:pt idx="707">
                  <c:v>37.038</c:v>
                </c:pt>
                <c:pt idx="708">
                  <c:v>37.035</c:v>
                </c:pt>
                <c:pt idx="709">
                  <c:v>37.04</c:v>
                </c:pt>
                <c:pt idx="710">
                  <c:v>37.035</c:v>
                </c:pt>
                <c:pt idx="711">
                  <c:v>37.035</c:v>
                </c:pt>
                <c:pt idx="712">
                  <c:v>37.04</c:v>
                </c:pt>
                <c:pt idx="713">
                  <c:v>37.0433333333333</c:v>
                </c:pt>
                <c:pt idx="714">
                  <c:v>37.0342857142857</c:v>
                </c:pt>
                <c:pt idx="715">
                  <c:v>37.0342857142857</c:v>
                </c:pt>
                <c:pt idx="716">
                  <c:v>37.026</c:v>
                </c:pt>
                <c:pt idx="717">
                  <c:v>37.0357142857143</c:v>
                </c:pt>
                <c:pt idx="718">
                  <c:v>37.035</c:v>
                </c:pt>
                <c:pt idx="719">
                  <c:v>37.035</c:v>
                </c:pt>
                <c:pt idx="720">
                  <c:v>37.045</c:v>
                </c:pt>
                <c:pt idx="721">
                  <c:v>37.0342857142857</c:v>
                </c:pt>
                <c:pt idx="722">
                  <c:v>37.04</c:v>
                </c:pt>
                <c:pt idx="723">
                  <c:v>37.03</c:v>
                </c:pt>
                <c:pt idx="724">
                  <c:v>37.035</c:v>
                </c:pt>
                <c:pt idx="725">
                  <c:v>37.04</c:v>
                </c:pt>
                <c:pt idx="726">
                  <c:v>37.034</c:v>
                </c:pt>
                <c:pt idx="727">
                  <c:v>37.0266666666667</c:v>
                </c:pt>
                <c:pt idx="728">
                  <c:v>37.025</c:v>
                </c:pt>
                <c:pt idx="729">
                  <c:v>37.03</c:v>
                </c:pt>
                <c:pt idx="730">
                  <c:v>37.025</c:v>
                </c:pt>
                <c:pt idx="731">
                  <c:v>37.025</c:v>
                </c:pt>
                <c:pt idx="732">
                  <c:v>37.024</c:v>
                </c:pt>
                <c:pt idx="733">
                  <c:v>37.03</c:v>
                </c:pt>
                <c:pt idx="734">
                  <c:v>37.025</c:v>
                </c:pt>
                <c:pt idx="735">
                  <c:v>37.0233333333333</c:v>
                </c:pt>
                <c:pt idx="736">
                  <c:v>37.0266666666667</c:v>
                </c:pt>
                <c:pt idx="737">
                  <c:v>37.025</c:v>
                </c:pt>
                <c:pt idx="738">
                  <c:v>37.0242857142857</c:v>
                </c:pt>
                <c:pt idx="739">
                  <c:v>37.0344444444444</c:v>
                </c:pt>
                <c:pt idx="740">
                  <c:v>37.0242857142857</c:v>
                </c:pt>
                <c:pt idx="741">
                  <c:v>37.025</c:v>
                </c:pt>
                <c:pt idx="742">
                  <c:v>37.0266666666667</c:v>
                </c:pt>
                <c:pt idx="743">
                  <c:v>37.0244444444444</c:v>
                </c:pt>
                <c:pt idx="744">
                  <c:v>37.0255555555556</c:v>
                </c:pt>
                <c:pt idx="745">
                  <c:v>37.035</c:v>
                </c:pt>
                <c:pt idx="746">
                  <c:v>37.035</c:v>
                </c:pt>
                <c:pt idx="747">
                  <c:v>37.0433333333333</c:v>
                </c:pt>
                <c:pt idx="748">
                  <c:v>37.0466666666667</c:v>
                </c:pt>
                <c:pt idx="749">
                  <c:v>37.055</c:v>
                </c:pt>
                <c:pt idx="750">
                  <c:v>37.04</c:v>
                </c:pt>
                <c:pt idx="751">
                  <c:v>37.0416666666667</c:v>
                </c:pt>
                <c:pt idx="752">
                  <c:v>37.045</c:v>
                </c:pt>
                <c:pt idx="753">
                  <c:v>37.046</c:v>
                </c:pt>
                <c:pt idx="754">
                  <c:v>37.05</c:v>
                </c:pt>
                <c:pt idx="755">
                  <c:v>37.045</c:v>
                </c:pt>
                <c:pt idx="756">
                  <c:v>37.045</c:v>
                </c:pt>
                <c:pt idx="757">
                  <c:v>37.055</c:v>
                </c:pt>
                <c:pt idx="758">
                  <c:v>37.0544444444444</c:v>
                </c:pt>
                <c:pt idx="759">
                  <c:v>37.045</c:v>
                </c:pt>
                <c:pt idx="760">
                  <c:v>37.055</c:v>
                </c:pt>
                <c:pt idx="761">
                  <c:v>37.045</c:v>
                </c:pt>
                <c:pt idx="762">
                  <c:v>37.0557142857143</c:v>
                </c:pt>
                <c:pt idx="763">
                  <c:v>37.0514285714286</c:v>
                </c:pt>
                <c:pt idx="764">
                  <c:v>37.044</c:v>
                </c:pt>
                <c:pt idx="765">
                  <c:v>37.05</c:v>
                </c:pt>
                <c:pt idx="766">
                  <c:v>37.05</c:v>
                </c:pt>
                <c:pt idx="767">
                  <c:v>37.046</c:v>
                </c:pt>
                <c:pt idx="768">
                  <c:v>37.055</c:v>
                </c:pt>
                <c:pt idx="769">
                  <c:v>37.05</c:v>
                </c:pt>
                <c:pt idx="770">
                  <c:v>37.05</c:v>
                </c:pt>
                <c:pt idx="771">
                  <c:v>37.05</c:v>
                </c:pt>
                <c:pt idx="772">
                  <c:v>37.055</c:v>
                </c:pt>
                <c:pt idx="773">
                  <c:v>37.0516666666667</c:v>
                </c:pt>
                <c:pt idx="774">
                  <c:v>37.045</c:v>
                </c:pt>
                <c:pt idx="775">
                  <c:v>37.045</c:v>
                </c:pt>
                <c:pt idx="776">
                  <c:v>37.0433333333333</c:v>
                </c:pt>
                <c:pt idx="777">
                  <c:v>37.045</c:v>
                </c:pt>
                <c:pt idx="778">
                  <c:v>37.0455555555556</c:v>
                </c:pt>
                <c:pt idx="779">
                  <c:v>37.0455555555556</c:v>
                </c:pt>
                <c:pt idx="780">
                  <c:v>37.0466666666667</c:v>
                </c:pt>
                <c:pt idx="781">
                  <c:v>37.045</c:v>
                </c:pt>
                <c:pt idx="782">
                  <c:v>37.0357142857143</c:v>
                </c:pt>
                <c:pt idx="783">
                  <c:v>37.034</c:v>
                </c:pt>
                <c:pt idx="784">
                  <c:v>37.034</c:v>
                </c:pt>
                <c:pt idx="785">
                  <c:v>37.0425</c:v>
                </c:pt>
                <c:pt idx="786">
                  <c:v>37.038</c:v>
                </c:pt>
                <c:pt idx="787">
                  <c:v>37.0316666666667</c:v>
                </c:pt>
                <c:pt idx="788">
                  <c:v>37.0366666666667</c:v>
                </c:pt>
                <c:pt idx="789">
                  <c:v>37.035</c:v>
                </c:pt>
                <c:pt idx="790">
                  <c:v>37.0333333333333</c:v>
                </c:pt>
                <c:pt idx="791">
                  <c:v>37.025</c:v>
                </c:pt>
                <c:pt idx="792">
                  <c:v>37.0357142857143</c:v>
                </c:pt>
                <c:pt idx="793">
                  <c:v>37.0383333333333</c:v>
                </c:pt>
                <c:pt idx="794">
                  <c:v>37.034</c:v>
                </c:pt>
                <c:pt idx="795">
                  <c:v>37.035</c:v>
                </c:pt>
                <c:pt idx="796">
                  <c:v>37.036</c:v>
                </c:pt>
                <c:pt idx="797">
                  <c:v>37.045</c:v>
                </c:pt>
                <c:pt idx="798">
                  <c:v>37.045</c:v>
                </c:pt>
                <c:pt idx="799">
                  <c:v>37.045</c:v>
                </c:pt>
                <c:pt idx="800">
                  <c:v>37.045</c:v>
                </c:pt>
                <c:pt idx="801">
                  <c:v>37.045</c:v>
                </c:pt>
                <c:pt idx="802">
                  <c:v>37.04</c:v>
                </c:pt>
                <c:pt idx="803">
                  <c:v>37.0466666666667</c:v>
                </c:pt>
                <c:pt idx="804">
                  <c:v>37.055</c:v>
                </c:pt>
                <c:pt idx="805">
                  <c:v>37.055</c:v>
                </c:pt>
                <c:pt idx="806">
                  <c:v>37.0628571428571</c:v>
                </c:pt>
                <c:pt idx="807">
                  <c:v>36.995</c:v>
                </c:pt>
                <c:pt idx="808">
                  <c:v>36.885</c:v>
                </c:pt>
                <c:pt idx="809">
                  <c:v>36.75</c:v>
                </c:pt>
                <c:pt idx="810">
                  <c:v>36.615</c:v>
                </c:pt>
                <c:pt idx="811">
                  <c:v>36.49</c:v>
                </c:pt>
                <c:pt idx="812">
                  <c:v>36.37</c:v>
                </c:pt>
                <c:pt idx="813">
                  <c:v>36.26</c:v>
                </c:pt>
                <c:pt idx="814">
                  <c:v>36.145</c:v>
                </c:pt>
                <c:pt idx="815">
                  <c:v>36.04</c:v>
                </c:pt>
                <c:pt idx="816">
                  <c:v>35.965</c:v>
                </c:pt>
                <c:pt idx="817">
                  <c:v>35.89</c:v>
                </c:pt>
                <c:pt idx="818">
                  <c:v>35.8</c:v>
                </c:pt>
                <c:pt idx="819">
                  <c:v>35.725</c:v>
                </c:pt>
                <c:pt idx="820">
                  <c:v>35.67</c:v>
                </c:pt>
                <c:pt idx="821">
                  <c:v>35.6216666666667</c:v>
                </c:pt>
                <c:pt idx="822">
                  <c:v>35.575</c:v>
                </c:pt>
                <c:pt idx="823">
                  <c:v>35.515</c:v>
                </c:pt>
                <c:pt idx="824">
                  <c:v>35.475</c:v>
                </c:pt>
                <c:pt idx="825">
                  <c:v>35.44</c:v>
                </c:pt>
                <c:pt idx="826">
                  <c:v>35.402</c:v>
                </c:pt>
                <c:pt idx="827">
                  <c:v>35.376</c:v>
                </c:pt>
                <c:pt idx="828">
                  <c:v>35.34</c:v>
                </c:pt>
                <c:pt idx="829">
                  <c:v>35.315</c:v>
                </c:pt>
                <c:pt idx="830">
                  <c:v>35.29</c:v>
                </c:pt>
                <c:pt idx="831">
                  <c:v>35.27</c:v>
                </c:pt>
                <c:pt idx="832">
                  <c:v>35.245</c:v>
                </c:pt>
                <c:pt idx="833">
                  <c:v>35.235</c:v>
                </c:pt>
                <c:pt idx="834">
                  <c:v>35.21</c:v>
                </c:pt>
                <c:pt idx="835">
                  <c:v>35.205</c:v>
                </c:pt>
                <c:pt idx="836">
                  <c:v>35.1916666666667</c:v>
                </c:pt>
                <c:pt idx="837">
                  <c:v>35.171</c:v>
                </c:pt>
                <c:pt idx="838">
                  <c:v>35.17</c:v>
                </c:pt>
                <c:pt idx="839">
                  <c:v>35.138</c:v>
                </c:pt>
                <c:pt idx="840">
                  <c:v>35.125</c:v>
                </c:pt>
                <c:pt idx="841">
                  <c:v>35.12</c:v>
                </c:pt>
                <c:pt idx="842">
                  <c:v>35.11</c:v>
                </c:pt>
                <c:pt idx="843">
                  <c:v>35.1183333333333</c:v>
                </c:pt>
                <c:pt idx="844">
                  <c:v>35.1016666666667</c:v>
                </c:pt>
                <c:pt idx="845">
                  <c:v>35.1016666666667</c:v>
                </c:pt>
                <c:pt idx="846">
                  <c:v>35.1</c:v>
                </c:pt>
                <c:pt idx="847">
                  <c:v>35.1</c:v>
                </c:pt>
                <c:pt idx="848">
                  <c:v>35.075</c:v>
                </c:pt>
                <c:pt idx="849">
                  <c:v>35.0842857142857</c:v>
                </c:pt>
                <c:pt idx="850">
                  <c:v>35.074</c:v>
                </c:pt>
                <c:pt idx="851">
                  <c:v>35.08</c:v>
                </c:pt>
                <c:pt idx="852">
                  <c:v>35.0733333333333</c:v>
                </c:pt>
                <c:pt idx="853">
                  <c:v>35.07</c:v>
                </c:pt>
                <c:pt idx="854">
                  <c:v>35.075</c:v>
                </c:pt>
                <c:pt idx="855">
                  <c:v>35.074</c:v>
                </c:pt>
                <c:pt idx="856">
                  <c:v>35.08</c:v>
                </c:pt>
                <c:pt idx="857">
                  <c:v>35.075</c:v>
                </c:pt>
                <c:pt idx="858">
                  <c:v>35.08</c:v>
                </c:pt>
                <c:pt idx="859">
                  <c:v>35.08</c:v>
                </c:pt>
                <c:pt idx="860">
                  <c:v>35.07</c:v>
                </c:pt>
                <c:pt idx="861">
                  <c:v>35.0842857142857</c:v>
                </c:pt>
                <c:pt idx="862">
                  <c:v>35.0842857142857</c:v>
                </c:pt>
                <c:pt idx="863">
                  <c:v>35.0942857142857</c:v>
                </c:pt>
                <c:pt idx="864">
                  <c:v>35.0833333333333</c:v>
                </c:pt>
                <c:pt idx="865">
                  <c:v>35.086</c:v>
                </c:pt>
                <c:pt idx="866">
                  <c:v>35.086</c:v>
                </c:pt>
                <c:pt idx="867">
                  <c:v>35.0911111111111</c:v>
                </c:pt>
                <c:pt idx="868">
                  <c:v>35.0933333333333</c:v>
                </c:pt>
                <c:pt idx="869">
                  <c:v>35.09</c:v>
                </c:pt>
                <c:pt idx="870">
                  <c:v>35.0833333333333</c:v>
                </c:pt>
                <c:pt idx="871">
                  <c:v>35.085</c:v>
                </c:pt>
                <c:pt idx="872">
                  <c:v>35.09</c:v>
                </c:pt>
                <c:pt idx="873">
                  <c:v>35.095</c:v>
                </c:pt>
                <c:pt idx="874">
                  <c:v>35.085</c:v>
                </c:pt>
                <c:pt idx="875">
                  <c:v>35.095</c:v>
                </c:pt>
                <c:pt idx="876">
                  <c:v>35.095</c:v>
                </c:pt>
                <c:pt idx="877">
                  <c:v>35.095</c:v>
                </c:pt>
                <c:pt idx="878">
                  <c:v>35.085</c:v>
                </c:pt>
                <c:pt idx="879">
                  <c:v>35.0966666666667</c:v>
                </c:pt>
                <c:pt idx="880">
                  <c:v>35.0933333333333</c:v>
                </c:pt>
                <c:pt idx="881">
                  <c:v>35.104</c:v>
                </c:pt>
                <c:pt idx="882">
                  <c:v>35.0933333333333</c:v>
                </c:pt>
                <c:pt idx="883">
                  <c:v>35.105</c:v>
                </c:pt>
                <c:pt idx="884">
                  <c:v>35.095</c:v>
                </c:pt>
                <c:pt idx="885">
                  <c:v>35.0966666666667</c:v>
                </c:pt>
                <c:pt idx="886">
                  <c:v>35.095</c:v>
                </c:pt>
                <c:pt idx="887">
                  <c:v>35.1057142857143</c:v>
                </c:pt>
                <c:pt idx="888">
                  <c:v>35.1057142857143</c:v>
                </c:pt>
                <c:pt idx="889">
                  <c:v>35.105</c:v>
                </c:pt>
                <c:pt idx="890">
                  <c:v>35.115</c:v>
                </c:pt>
                <c:pt idx="891">
                  <c:v>35.125</c:v>
                </c:pt>
                <c:pt idx="892">
                  <c:v>35.124</c:v>
                </c:pt>
                <c:pt idx="893">
                  <c:v>35.1325</c:v>
                </c:pt>
                <c:pt idx="894">
                  <c:v>35.1033333333333</c:v>
                </c:pt>
                <c:pt idx="895">
                  <c:v>34.8634782608696</c:v>
                </c:pt>
                <c:pt idx="896">
                  <c:v>34.5847619047619</c:v>
                </c:pt>
                <c:pt idx="897">
                  <c:v>34.42</c:v>
                </c:pt>
                <c:pt idx="898">
                  <c:v>34.355</c:v>
                </c:pt>
                <c:pt idx="899">
                  <c:v>34.38</c:v>
                </c:pt>
                <c:pt idx="900">
                  <c:v>34.445</c:v>
                </c:pt>
                <c:pt idx="901">
                  <c:v>34.52</c:v>
                </c:pt>
                <c:pt idx="902">
                  <c:v>34.585</c:v>
                </c:pt>
                <c:pt idx="903">
                  <c:v>34.635</c:v>
                </c:pt>
                <c:pt idx="904">
                  <c:v>34.665</c:v>
                </c:pt>
                <c:pt idx="905">
                  <c:v>34.69</c:v>
                </c:pt>
                <c:pt idx="906">
                  <c:v>34.715</c:v>
                </c:pt>
                <c:pt idx="907">
                  <c:v>34.7383333333333</c:v>
                </c:pt>
                <c:pt idx="908">
                  <c:v>34.7516666666667</c:v>
                </c:pt>
                <c:pt idx="909">
                  <c:v>34.7733333333333</c:v>
                </c:pt>
                <c:pt idx="910">
                  <c:v>34.7816666666667</c:v>
                </c:pt>
                <c:pt idx="911">
                  <c:v>34.8016666666667</c:v>
                </c:pt>
                <c:pt idx="912">
                  <c:v>34.808</c:v>
                </c:pt>
                <c:pt idx="913">
                  <c:v>34.835</c:v>
                </c:pt>
                <c:pt idx="914">
                  <c:v>34.842</c:v>
                </c:pt>
                <c:pt idx="915">
                  <c:v>34.842</c:v>
                </c:pt>
                <c:pt idx="916">
                  <c:v>34.85</c:v>
                </c:pt>
                <c:pt idx="917">
                  <c:v>34.8616666666667</c:v>
                </c:pt>
                <c:pt idx="918">
                  <c:v>34.875</c:v>
                </c:pt>
                <c:pt idx="919">
                  <c:v>34.8757142857143</c:v>
                </c:pt>
                <c:pt idx="920">
                  <c:v>34.895</c:v>
                </c:pt>
                <c:pt idx="921">
                  <c:v>34.895</c:v>
                </c:pt>
                <c:pt idx="922">
                  <c:v>34.895</c:v>
                </c:pt>
                <c:pt idx="923">
                  <c:v>34.905</c:v>
                </c:pt>
                <c:pt idx="924">
                  <c:v>34.915</c:v>
                </c:pt>
                <c:pt idx="925">
                  <c:v>34.93</c:v>
                </c:pt>
                <c:pt idx="926">
                  <c:v>34.935</c:v>
                </c:pt>
                <c:pt idx="927">
                  <c:v>34.935</c:v>
                </c:pt>
                <c:pt idx="928">
                  <c:v>34.9425</c:v>
                </c:pt>
                <c:pt idx="929">
                  <c:v>34.9566666666667</c:v>
                </c:pt>
                <c:pt idx="930">
                  <c:v>34.9544444444444</c:v>
                </c:pt>
                <c:pt idx="931">
                  <c:v>34.955</c:v>
                </c:pt>
                <c:pt idx="932">
                  <c:v>34.9616666666667</c:v>
                </c:pt>
                <c:pt idx="933">
                  <c:v>34.9616666666667</c:v>
                </c:pt>
                <c:pt idx="934">
                  <c:v>34.97</c:v>
                </c:pt>
                <c:pt idx="935">
                  <c:v>34.97</c:v>
                </c:pt>
                <c:pt idx="936">
                  <c:v>34.9844444444444</c:v>
                </c:pt>
                <c:pt idx="937">
                  <c:v>34.985</c:v>
                </c:pt>
                <c:pt idx="938">
                  <c:v>34.97</c:v>
                </c:pt>
                <c:pt idx="939">
                  <c:v>34.975</c:v>
                </c:pt>
                <c:pt idx="940">
                  <c:v>34.9766666666667</c:v>
                </c:pt>
                <c:pt idx="941">
                  <c:v>34.98</c:v>
                </c:pt>
                <c:pt idx="942">
                  <c:v>34.99</c:v>
                </c:pt>
                <c:pt idx="943">
                  <c:v>34.995</c:v>
                </c:pt>
                <c:pt idx="944">
                  <c:v>34.98</c:v>
                </c:pt>
                <c:pt idx="945">
                  <c:v>34.986</c:v>
                </c:pt>
                <c:pt idx="946">
                  <c:v>34.986</c:v>
                </c:pt>
                <c:pt idx="947">
                  <c:v>34.995</c:v>
                </c:pt>
                <c:pt idx="948">
                  <c:v>34.995</c:v>
                </c:pt>
                <c:pt idx="949">
                  <c:v>35.005</c:v>
                </c:pt>
                <c:pt idx="950">
                  <c:v>34.995</c:v>
                </c:pt>
                <c:pt idx="951">
                  <c:v>34.9942857142857</c:v>
                </c:pt>
                <c:pt idx="952">
                  <c:v>35</c:v>
                </c:pt>
                <c:pt idx="953">
                  <c:v>35</c:v>
                </c:pt>
                <c:pt idx="954">
                  <c:v>35</c:v>
                </c:pt>
                <c:pt idx="955">
                  <c:v>34.996</c:v>
                </c:pt>
                <c:pt idx="956">
                  <c:v>34.996</c:v>
                </c:pt>
                <c:pt idx="957">
                  <c:v>35</c:v>
                </c:pt>
                <c:pt idx="958">
                  <c:v>34.995</c:v>
                </c:pt>
                <c:pt idx="959">
                  <c:v>35.002</c:v>
                </c:pt>
                <c:pt idx="960">
                  <c:v>35.0033333333333</c:v>
                </c:pt>
                <c:pt idx="961">
                  <c:v>35.005</c:v>
                </c:pt>
                <c:pt idx="962">
                  <c:v>34.999</c:v>
                </c:pt>
                <c:pt idx="963">
                  <c:v>35.0057142857143</c:v>
                </c:pt>
                <c:pt idx="964">
                  <c:v>35.0042857142857</c:v>
                </c:pt>
                <c:pt idx="965">
                  <c:v>35.01</c:v>
                </c:pt>
                <c:pt idx="966">
                  <c:v>35.015</c:v>
                </c:pt>
                <c:pt idx="967">
                  <c:v>35.01</c:v>
                </c:pt>
                <c:pt idx="968">
                  <c:v>34.9944444444444</c:v>
                </c:pt>
                <c:pt idx="969">
                  <c:v>34.9966666666667</c:v>
                </c:pt>
                <c:pt idx="970">
                  <c:v>34.9966666666667</c:v>
                </c:pt>
                <c:pt idx="971">
                  <c:v>34.9966666666667</c:v>
                </c:pt>
                <c:pt idx="972">
                  <c:v>35.004</c:v>
                </c:pt>
                <c:pt idx="973">
                  <c:v>35.005</c:v>
                </c:pt>
                <c:pt idx="974">
                  <c:v>34.9944444444444</c:v>
                </c:pt>
                <c:pt idx="975">
                  <c:v>34.996</c:v>
                </c:pt>
                <c:pt idx="976">
                  <c:v>34.995</c:v>
                </c:pt>
                <c:pt idx="977">
                  <c:v>34.995</c:v>
                </c:pt>
                <c:pt idx="978">
                  <c:v>34.9971428571429</c:v>
                </c:pt>
                <c:pt idx="979">
                  <c:v>35.005</c:v>
                </c:pt>
                <c:pt idx="980">
                  <c:v>35</c:v>
                </c:pt>
                <c:pt idx="981">
                  <c:v>34.995</c:v>
                </c:pt>
                <c:pt idx="982">
                  <c:v>34.995</c:v>
                </c:pt>
                <c:pt idx="983">
                  <c:v>35</c:v>
                </c:pt>
                <c:pt idx="984">
                  <c:v>34.995</c:v>
                </c:pt>
                <c:pt idx="985">
                  <c:v>34.996</c:v>
                </c:pt>
                <c:pt idx="986">
                  <c:v>35</c:v>
                </c:pt>
                <c:pt idx="987">
                  <c:v>35</c:v>
                </c:pt>
                <c:pt idx="988">
                  <c:v>35</c:v>
                </c:pt>
                <c:pt idx="989">
                  <c:v>35.0066666666667</c:v>
                </c:pt>
                <c:pt idx="990">
                  <c:v>35.005</c:v>
                </c:pt>
                <c:pt idx="991">
                  <c:v>35.02</c:v>
                </c:pt>
                <c:pt idx="992">
                  <c:v>35.0142857142857</c:v>
                </c:pt>
                <c:pt idx="993">
                  <c:v>35.0033333333333</c:v>
                </c:pt>
                <c:pt idx="994">
                  <c:v>35.015</c:v>
                </c:pt>
                <c:pt idx="995">
                  <c:v>35.015</c:v>
                </c:pt>
                <c:pt idx="996">
                  <c:v>35.016</c:v>
                </c:pt>
                <c:pt idx="997">
                  <c:v>35.015</c:v>
                </c:pt>
                <c:pt idx="998">
                  <c:v>35.015</c:v>
                </c:pt>
                <c:pt idx="999">
                  <c:v>35.02</c:v>
                </c:pt>
                <c:pt idx="1000">
                  <c:v>35.0122222222222</c:v>
                </c:pt>
                <c:pt idx="1001">
                  <c:v>35.016</c:v>
                </c:pt>
                <c:pt idx="1002">
                  <c:v>35.0142857142857</c:v>
                </c:pt>
                <c:pt idx="1003">
                  <c:v>35.0142857142857</c:v>
                </c:pt>
                <c:pt idx="1004">
                  <c:v>35.0142857142857</c:v>
                </c:pt>
                <c:pt idx="1005">
                  <c:v>35.015</c:v>
                </c:pt>
                <c:pt idx="1006">
                  <c:v>35.0044444444444</c:v>
                </c:pt>
                <c:pt idx="1007">
                  <c:v>35.01</c:v>
                </c:pt>
                <c:pt idx="1008">
                  <c:v>35.0128571428571</c:v>
                </c:pt>
                <c:pt idx="1009">
                  <c:v>35.0142857142857</c:v>
                </c:pt>
                <c:pt idx="1010">
                  <c:v>35.005</c:v>
                </c:pt>
                <c:pt idx="1011">
                  <c:v>35.016</c:v>
                </c:pt>
                <c:pt idx="1012">
                  <c:v>35.0133333333333</c:v>
                </c:pt>
                <c:pt idx="1013">
                  <c:v>35.0042857142857</c:v>
                </c:pt>
                <c:pt idx="1014">
                  <c:v>35.0114285714286</c:v>
                </c:pt>
                <c:pt idx="1015">
                  <c:v>35.015</c:v>
                </c:pt>
                <c:pt idx="1016">
                  <c:v>35.0033333333333</c:v>
                </c:pt>
                <c:pt idx="1017">
                  <c:v>35.005</c:v>
                </c:pt>
                <c:pt idx="1018">
                  <c:v>35.0057142857143</c:v>
                </c:pt>
                <c:pt idx="1019">
                  <c:v>35.006</c:v>
                </c:pt>
                <c:pt idx="1020">
                  <c:v>35.006</c:v>
                </c:pt>
                <c:pt idx="1021">
                  <c:v>35.015</c:v>
                </c:pt>
                <c:pt idx="1022">
                  <c:v>35.004</c:v>
                </c:pt>
                <c:pt idx="1023">
                  <c:v>35.004</c:v>
                </c:pt>
                <c:pt idx="1024">
                  <c:v>35</c:v>
                </c:pt>
                <c:pt idx="1025">
                  <c:v>35.0066666666667</c:v>
                </c:pt>
                <c:pt idx="1026">
                  <c:v>35.02</c:v>
                </c:pt>
                <c:pt idx="1027">
                  <c:v>35.02</c:v>
                </c:pt>
                <c:pt idx="1028">
                  <c:v>35.015</c:v>
                </c:pt>
                <c:pt idx="1029">
                  <c:v>35.0111111111111</c:v>
                </c:pt>
                <c:pt idx="1030">
                  <c:v>35.015</c:v>
                </c:pt>
                <c:pt idx="1031">
                  <c:v>35.0066666666667</c:v>
                </c:pt>
                <c:pt idx="1032">
                  <c:v>35.01</c:v>
                </c:pt>
                <c:pt idx="1033">
                  <c:v>35.015</c:v>
                </c:pt>
                <c:pt idx="1034">
                  <c:v>35.0133333333333</c:v>
                </c:pt>
                <c:pt idx="1035">
                  <c:v>35.02</c:v>
                </c:pt>
                <c:pt idx="1036">
                  <c:v>35.015</c:v>
                </c:pt>
                <c:pt idx="1037">
                  <c:v>35.0145454545455</c:v>
                </c:pt>
                <c:pt idx="1038">
                  <c:v>35.0166666666667</c:v>
                </c:pt>
                <c:pt idx="1039">
                  <c:v>35.02</c:v>
                </c:pt>
                <c:pt idx="1040">
                  <c:v>35.015</c:v>
                </c:pt>
                <c:pt idx="1041">
                  <c:v>35.015</c:v>
                </c:pt>
                <c:pt idx="1042">
                  <c:v>35.01</c:v>
                </c:pt>
                <c:pt idx="1043">
                  <c:v>34.996</c:v>
                </c:pt>
                <c:pt idx="1044">
                  <c:v>34.996</c:v>
                </c:pt>
                <c:pt idx="1045">
                  <c:v>35.0033333333333</c:v>
                </c:pt>
                <c:pt idx="1046">
                  <c:v>35.0066666666667</c:v>
                </c:pt>
                <c:pt idx="1047">
                  <c:v>35.0044444444444</c:v>
                </c:pt>
                <c:pt idx="1048">
                  <c:v>35.0044444444444</c:v>
                </c:pt>
                <c:pt idx="1049">
                  <c:v>35.0122222222222</c:v>
                </c:pt>
                <c:pt idx="1050">
                  <c:v>34.995</c:v>
                </c:pt>
                <c:pt idx="1051">
                  <c:v>34.985</c:v>
                </c:pt>
                <c:pt idx="1052">
                  <c:v>34.985</c:v>
                </c:pt>
                <c:pt idx="1053">
                  <c:v>34.985</c:v>
                </c:pt>
                <c:pt idx="1054">
                  <c:v>35.0044444444444</c:v>
                </c:pt>
                <c:pt idx="1055">
                  <c:v>35.02</c:v>
                </c:pt>
                <c:pt idx="1056">
                  <c:v>35.01</c:v>
                </c:pt>
                <c:pt idx="1057">
                  <c:v>34.99</c:v>
                </c:pt>
                <c:pt idx="1058">
                  <c:v>34.985</c:v>
                </c:pt>
                <c:pt idx="1059">
                  <c:v>34.985</c:v>
                </c:pt>
                <c:pt idx="1060">
                  <c:v>35.005</c:v>
                </c:pt>
                <c:pt idx="1061">
                  <c:v>35.01</c:v>
                </c:pt>
                <c:pt idx="1062">
                  <c:v>35.0045454545455</c:v>
                </c:pt>
                <c:pt idx="1063">
                  <c:v>35.01</c:v>
                </c:pt>
                <c:pt idx="1064">
                  <c:v>35.0155555555556</c:v>
                </c:pt>
                <c:pt idx="1065">
                  <c:v>35.015</c:v>
                </c:pt>
                <c:pt idx="1066">
                  <c:v>35.025</c:v>
                </c:pt>
                <c:pt idx="1067">
                  <c:v>35.015</c:v>
                </c:pt>
                <c:pt idx="1068">
                  <c:v>35.015</c:v>
                </c:pt>
                <c:pt idx="1069">
                  <c:v>35.02</c:v>
                </c:pt>
                <c:pt idx="1070">
                  <c:v>35.02</c:v>
                </c:pt>
                <c:pt idx="1071">
                  <c:v>35.02</c:v>
                </c:pt>
                <c:pt idx="1072">
                  <c:v>35.025</c:v>
                </c:pt>
                <c:pt idx="1073">
                  <c:v>35.0266666666667</c:v>
                </c:pt>
                <c:pt idx="1074">
                  <c:v>35.025</c:v>
                </c:pt>
                <c:pt idx="1075">
                  <c:v>35.0233333333333</c:v>
                </c:pt>
                <c:pt idx="1076">
                  <c:v>35.015</c:v>
                </c:pt>
                <c:pt idx="1077">
                  <c:v>35.015</c:v>
                </c:pt>
                <c:pt idx="1078">
                  <c:v>35.02</c:v>
                </c:pt>
                <c:pt idx="1079">
                  <c:v>35.025</c:v>
                </c:pt>
                <c:pt idx="1080">
                  <c:v>35.0166666666667</c:v>
                </c:pt>
                <c:pt idx="1081">
                  <c:v>35.015</c:v>
                </c:pt>
                <c:pt idx="1082">
                  <c:v>35.015</c:v>
                </c:pt>
                <c:pt idx="1083">
                  <c:v>35.0257142857143</c:v>
                </c:pt>
                <c:pt idx="1084">
                  <c:v>35.02</c:v>
                </c:pt>
                <c:pt idx="1085">
                  <c:v>35.0066666666667</c:v>
                </c:pt>
                <c:pt idx="1086">
                  <c:v>35.005</c:v>
                </c:pt>
                <c:pt idx="1087">
                  <c:v>35.016</c:v>
                </c:pt>
                <c:pt idx="1088">
                  <c:v>35.014</c:v>
                </c:pt>
                <c:pt idx="1089">
                  <c:v>35.015</c:v>
                </c:pt>
                <c:pt idx="1090">
                  <c:v>35.016</c:v>
                </c:pt>
                <c:pt idx="1091">
                  <c:v>35.015</c:v>
                </c:pt>
                <c:pt idx="1092">
                  <c:v>35.015</c:v>
                </c:pt>
                <c:pt idx="1093">
                  <c:v>35.0142857142857</c:v>
                </c:pt>
                <c:pt idx="1094">
                  <c:v>35.02</c:v>
                </c:pt>
                <c:pt idx="1095">
                  <c:v>35.02</c:v>
                </c:pt>
                <c:pt idx="1096">
                  <c:v>35.0066666666667</c:v>
                </c:pt>
                <c:pt idx="1097">
                  <c:v>35.005</c:v>
                </c:pt>
                <c:pt idx="1098">
                  <c:v>35.02</c:v>
                </c:pt>
                <c:pt idx="1099">
                  <c:v>35.015</c:v>
                </c:pt>
                <c:pt idx="1100">
                  <c:v>35.0144444444444</c:v>
                </c:pt>
                <c:pt idx="1101">
                  <c:v>35.005</c:v>
                </c:pt>
                <c:pt idx="1102">
                  <c:v>35.016</c:v>
                </c:pt>
                <c:pt idx="1103">
                  <c:v>35.0145454545455</c:v>
                </c:pt>
                <c:pt idx="1104">
                  <c:v>35.0157142857143</c:v>
                </c:pt>
                <c:pt idx="1105">
                  <c:v>35.014</c:v>
                </c:pt>
                <c:pt idx="1106">
                  <c:v>35.005</c:v>
                </c:pt>
                <c:pt idx="1107">
                  <c:v>35.015</c:v>
                </c:pt>
                <c:pt idx="1108">
                  <c:v>35.0042857142857</c:v>
                </c:pt>
                <c:pt idx="1109">
                  <c:v>35.0066666666667</c:v>
                </c:pt>
                <c:pt idx="1110">
                  <c:v>35.015</c:v>
                </c:pt>
                <c:pt idx="1111">
                  <c:v>35.0157142857143</c:v>
                </c:pt>
                <c:pt idx="1112">
                  <c:v>35.015</c:v>
                </c:pt>
                <c:pt idx="1113">
                  <c:v>35.015</c:v>
                </c:pt>
                <c:pt idx="1114">
                  <c:v>35.025</c:v>
                </c:pt>
                <c:pt idx="1115">
                  <c:v>35.005</c:v>
                </c:pt>
                <c:pt idx="1116">
                  <c:v>35.0025</c:v>
                </c:pt>
                <c:pt idx="1117">
                  <c:v>35.0057142857143</c:v>
                </c:pt>
                <c:pt idx="1118">
                  <c:v>35.0033333333333</c:v>
                </c:pt>
                <c:pt idx="1119">
                  <c:v>35.015</c:v>
                </c:pt>
                <c:pt idx="1120">
                  <c:v>35.005</c:v>
                </c:pt>
                <c:pt idx="1121">
                  <c:v>35.005</c:v>
                </c:pt>
                <c:pt idx="1122">
                  <c:v>35.005</c:v>
                </c:pt>
                <c:pt idx="1123">
                  <c:v>35.005</c:v>
                </c:pt>
                <c:pt idx="1124">
                  <c:v>35.0155555555556</c:v>
                </c:pt>
                <c:pt idx="1125">
                  <c:v>35.01</c:v>
                </c:pt>
                <c:pt idx="1126">
                  <c:v>34.994</c:v>
                </c:pt>
                <c:pt idx="1127">
                  <c:v>34.996</c:v>
                </c:pt>
                <c:pt idx="1128">
                  <c:v>34.996</c:v>
                </c:pt>
                <c:pt idx="1129">
                  <c:v>35.005</c:v>
                </c:pt>
                <c:pt idx="1130">
                  <c:v>35.005</c:v>
                </c:pt>
                <c:pt idx="1131">
                  <c:v>35.004</c:v>
                </c:pt>
                <c:pt idx="1132">
                  <c:v>35.005</c:v>
                </c:pt>
                <c:pt idx="1133">
                  <c:v>35</c:v>
                </c:pt>
                <c:pt idx="1134">
                  <c:v>35.01</c:v>
                </c:pt>
                <c:pt idx="1135">
                  <c:v>35.015</c:v>
                </c:pt>
                <c:pt idx="1136">
                  <c:v>35.02</c:v>
                </c:pt>
                <c:pt idx="1137">
                  <c:v>35.015</c:v>
                </c:pt>
                <c:pt idx="1138">
                  <c:v>35.015</c:v>
                </c:pt>
                <c:pt idx="1139">
                  <c:v>35.02</c:v>
                </c:pt>
                <c:pt idx="1140">
                  <c:v>35.02</c:v>
                </c:pt>
                <c:pt idx="1141">
                  <c:v>35.025</c:v>
                </c:pt>
                <c:pt idx="1142">
                  <c:v>35.015</c:v>
                </c:pt>
                <c:pt idx="1143">
                  <c:v>35.025</c:v>
                </c:pt>
                <c:pt idx="1144">
                  <c:v>35.0166666666667</c:v>
                </c:pt>
                <c:pt idx="1145">
                  <c:v>35.02</c:v>
                </c:pt>
                <c:pt idx="1146">
                  <c:v>35.015</c:v>
                </c:pt>
                <c:pt idx="1147">
                  <c:v>35.015</c:v>
                </c:pt>
                <c:pt idx="1148">
                  <c:v>35.014</c:v>
                </c:pt>
                <c:pt idx="1149">
                  <c:v>35.0183333333333</c:v>
                </c:pt>
                <c:pt idx="1150">
                  <c:v>35.015</c:v>
                </c:pt>
                <c:pt idx="1151">
                  <c:v>35.0166666666667</c:v>
                </c:pt>
                <c:pt idx="1152">
                  <c:v>35.0133333333333</c:v>
                </c:pt>
                <c:pt idx="1153">
                  <c:v>35.015</c:v>
                </c:pt>
                <c:pt idx="1154">
                  <c:v>35.0233333333333</c:v>
                </c:pt>
                <c:pt idx="1155">
                  <c:v>35.02</c:v>
                </c:pt>
                <c:pt idx="1156">
                  <c:v>35.015</c:v>
                </c:pt>
                <c:pt idx="1157">
                  <c:v>35.015</c:v>
                </c:pt>
                <c:pt idx="1158">
                  <c:v>35.015</c:v>
                </c:pt>
                <c:pt idx="1159">
                  <c:v>35.0133333333333</c:v>
                </c:pt>
                <c:pt idx="1160">
                  <c:v>35.01</c:v>
                </c:pt>
                <c:pt idx="1161">
                  <c:v>35.01</c:v>
                </c:pt>
                <c:pt idx="1162">
                  <c:v>35.02</c:v>
                </c:pt>
                <c:pt idx="1163">
                  <c:v>35.02</c:v>
                </c:pt>
                <c:pt idx="1164">
                  <c:v>35.015</c:v>
                </c:pt>
                <c:pt idx="1165">
                  <c:v>35.015</c:v>
                </c:pt>
                <c:pt idx="1166">
                  <c:v>35.02</c:v>
                </c:pt>
                <c:pt idx="1167">
                  <c:v>35.025</c:v>
                </c:pt>
                <c:pt idx="1168">
                  <c:v>35.015</c:v>
                </c:pt>
                <c:pt idx="1169">
                  <c:v>35.015</c:v>
                </c:pt>
                <c:pt idx="1170">
                  <c:v>35.025</c:v>
                </c:pt>
                <c:pt idx="1171">
                  <c:v>35.015</c:v>
                </c:pt>
                <c:pt idx="1172">
                  <c:v>35.01</c:v>
                </c:pt>
                <c:pt idx="1173">
                  <c:v>35.02</c:v>
                </c:pt>
                <c:pt idx="1174">
                  <c:v>35.0133333333333</c:v>
                </c:pt>
                <c:pt idx="1175">
                  <c:v>35.0083333333333</c:v>
                </c:pt>
                <c:pt idx="1176">
                  <c:v>35.015</c:v>
                </c:pt>
                <c:pt idx="1177">
                  <c:v>35.005</c:v>
                </c:pt>
                <c:pt idx="1178">
                  <c:v>35.005</c:v>
                </c:pt>
                <c:pt idx="1179">
                  <c:v>35.0155555555556</c:v>
                </c:pt>
                <c:pt idx="1180">
                  <c:v>35.0142857142857</c:v>
                </c:pt>
                <c:pt idx="1181">
                  <c:v>35.0157142857143</c:v>
                </c:pt>
                <c:pt idx="1182">
                  <c:v>35.015</c:v>
                </c:pt>
                <c:pt idx="1183">
                  <c:v>35.015</c:v>
                </c:pt>
                <c:pt idx="1184">
                  <c:v>35.015</c:v>
                </c:pt>
                <c:pt idx="1185">
                  <c:v>35.016</c:v>
                </c:pt>
                <c:pt idx="1186">
                  <c:v>35.014</c:v>
                </c:pt>
                <c:pt idx="1187">
                  <c:v>35.0166666666667</c:v>
                </c:pt>
                <c:pt idx="1188">
                  <c:v>35.0144444444444</c:v>
                </c:pt>
                <c:pt idx="1189">
                  <c:v>35.02</c:v>
                </c:pt>
                <c:pt idx="1190">
                  <c:v>35.014</c:v>
                </c:pt>
                <c:pt idx="1191">
                  <c:v>35.012</c:v>
                </c:pt>
                <c:pt idx="1192">
                  <c:v>35.015</c:v>
                </c:pt>
                <c:pt idx="1193">
                  <c:v>35.015</c:v>
                </c:pt>
                <c:pt idx="1194">
                  <c:v>35.014</c:v>
                </c:pt>
                <c:pt idx="1195">
                  <c:v>35.0083333333333</c:v>
                </c:pt>
                <c:pt idx="1196">
                  <c:v>35.015</c:v>
                </c:pt>
                <c:pt idx="1197">
                  <c:v>35.0155555555556</c:v>
                </c:pt>
                <c:pt idx="1198">
                  <c:v>35.006</c:v>
                </c:pt>
                <c:pt idx="1199">
                  <c:v>35.005</c:v>
                </c:pt>
                <c:pt idx="1200">
                  <c:v>35</c:v>
                </c:pt>
                <c:pt idx="1201">
                  <c:v>35.006</c:v>
                </c:pt>
                <c:pt idx="1202">
                  <c:v>35.0042857142857</c:v>
                </c:pt>
                <c:pt idx="1203">
                  <c:v>35.005</c:v>
                </c:pt>
                <c:pt idx="1204">
                  <c:v>34.995</c:v>
                </c:pt>
                <c:pt idx="1205">
                  <c:v>35.0066666666667</c:v>
                </c:pt>
                <c:pt idx="1206">
                  <c:v>35.0066666666667</c:v>
                </c:pt>
                <c:pt idx="1207">
                  <c:v>35.005</c:v>
                </c:pt>
                <c:pt idx="1208">
                  <c:v>35.005</c:v>
                </c:pt>
                <c:pt idx="1209">
                  <c:v>35</c:v>
                </c:pt>
                <c:pt idx="1210">
                  <c:v>35.01</c:v>
                </c:pt>
                <c:pt idx="1211">
                  <c:v>35.0142857142857</c:v>
                </c:pt>
                <c:pt idx="1212">
                  <c:v>35.004</c:v>
                </c:pt>
                <c:pt idx="1213">
                  <c:v>34.995</c:v>
                </c:pt>
                <c:pt idx="1214">
                  <c:v>34.998</c:v>
                </c:pt>
                <c:pt idx="1215">
                  <c:v>35.02</c:v>
                </c:pt>
                <c:pt idx="1216">
                  <c:v>35.01</c:v>
                </c:pt>
                <c:pt idx="1217">
                  <c:v>35.005</c:v>
                </c:pt>
                <c:pt idx="1218">
                  <c:v>35.005</c:v>
                </c:pt>
                <c:pt idx="1219">
                  <c:v>35.02</c:v>
                </c:pt>
                <c:pt idx="1220">
                  <c:v>35.035</c:v>
                </c:pt>
                <c:pt idx="1221">
                  <c:v>35.02</c:v>
                </c:pt>
                <c:pt idx="1222">
                  <c:v>35.0066666666667</c:v>
                </c:pt>
                <c:pt idx="1223">
                  <c:v>35.0066666666667</c:v>
                </c:pt>
                <c:pt idx="1224">
                  <c:v>35.0075</c:v>
                </c:pt>
                <c:pt idx="1225">
                  <c:v>35.035</c:v>
                </c:pt>
                <c:pt idx="1226">
                  <c:v>35.022</c:v>
                </c:pt>
                <c:pt idx="1227">
                  <c:v>35.01</c:v>
                </c:pt>
                <c:pt idx="1228">
                  <c:v>35.0033333333333</c:v>
                </c:pt>
                <c:pt idx="1229">
                  <c:v>35.015</c:v>
                </c:pt>
                <c:pt idx="1230">
                  <c:v>35.03</c:v>
                </c:pt>
                <c:pt idx="1231">
                  <c:v>35.024</c:v>
                </c:pt>
                <c:pt idx="1232">
                  <c:v>35.0171428571429</c:v>
                </c:pt>
                <c:pt idx="1233">
                  <c:v>35.0166666666667</c:v>
                </c:pt>
                <c:pt idx="1234">
                  <c:v>35.015</c:v>
                </c:pt>
                <c:pt idx="1235">
                  <c:v>35.02</c:v>
                </c:pt>
                <c:pt idx="1236">
                  <c:v>35.025</c:v>
                </c:pt>
                <c:pt idx="1237">
                  <c:v>35.02</c:v>
                </c:pt>
                <c:pt idx="1238">
                  <c:v>35.015</c:v>
                </c:pt>
                <c:pt idx="1239">
                  <c:v>35.02</c:v>
                </c:pt>
                <c:pt idx="1240">
                  <c:v>35.015</c:v>
                </c:pt>
                <c:pt idx="1241">
                  <c:v>35.016</c:v>
                </c:pt>
                <c:pt idx="1242">
                  <c:v>35.015</c:v>
                </c:pt>
                <c:pt idx="1243">
                  <c:v>35.015</c:v>
                </c:pt>
                <c:pt idx="1244">
                  <c:v>35.015</c:v>
                </c:pt>
                <c:pt idx="1245">
                  <c:v>35.015</c:v>
                </c:pt>
                <c:pt idx="1246">
                  <c:v>35.03</c:v>
                </c:pt>
                <c:pt idx="1247">
                  <c:v>35.0325</c:v>
                </c:pt>
                <c:pt idx="1248">
                  <c:v>35.01</c:v>
                </c:pt>
                <c:pt idx="1249">
                  <c:v>35.005</c:v>
                </c:pt>
                <c:pt idx="1250">
                  <c:v>35.01</c:v>
                </c:pt>
                <c:pt idx="1251">
                  <c:v>35.02</c:v>
                </c:pt>
                <c:pt idx="1252">
                  <c:v>35.02</c:v>
                </c:pt>
                <c:pt idx="1253">
                  <c:v>35.0166666666667</c:v>
                </c:pt>
                <c:pt idx="1254">
                  <c:v>35.025</c:v>
                </c:pt>
                <c:pt idx="1255">
                  <c:v>35.025</c:v>
                </c:pt>
                <c:pt idx="1256">
                  <c:v>35.02</c:v>
                </c:pt>
                <c:pt idx="1257">
                  <c:v>35.0166666666667</c:v>
                </c:pt>
                <c:pt idx="1258">
                  <c:v>35.024</c:v>
                </c:pt>
                <c:pt idx="1259">
                  <c:v>35.025</c:v>
                </c:pt>
                <c:pt idx="1260">
                  <c:v>35.015</c:v>
                </c:pt>
                <c:pt idx="1261">
                  <c:v>35.025</c:v>
                </c:pt>
                <c:pt idx="1262">
                  <c:v>35.025</c:v>
                </c:pt>
                <c:pt idx="1263">
                  <c:v>35.025</c:v>
                </c:pt>
                <c:pt idx="1264">
                  <c:v>35.025</c:v>
                </c:pt>
                <c:pt idx="1265">
                  <c:v>35.025</c:v>
                </c:pt>
                <c:pt idx="1266">
                  <c:v>35.015</c:v>
                </c:pt>
                <c:pt idx="1267">
                  <c:v>35.015</c:v>
                </c:pt>
                <c:pt idx="1268">
                  <c:v>35.0133333333333</c:v>
                </c:pt>
                <c:pt idx="1269">
                  <c:v>35.015</c:v>
                </c:pt>
                <c:pt idx="1270">
                  <c:v>35.015</c:v>
                </c:pt>
                <c:pt idx="1271">
                  <c:v>35.01</c:v>
                </c:pt>
                <c:pt idx="1272">
                  <c:v>35.01</c:v>
                </c:pt>
                <c:pt idx="1273">
                  <c:v>35.01</c:v>
                </c:pt>
                <c:pt idx="1274">
                  <c:v>35.014</c:v>
                </c:pt>
                <c:pt idx="1275">
                  <c:v>35.0033333333333</c:v>
                </c:pt>
                <c:pt idx="1276">
                  <c:v>35.01</c:v>
                </c:pt>
                <c:pt idx="1277">
                  <c:v>35.005</c:v>
                </c:pt>
                <c:pt idx="1278">
                  <c:v>35.015</c:v>
                </c:pt>
                <c:pt idx="1279">
                  <c:v>35.015</c:v>
                </c:pt>
                <c:pt idx="1280">
                  <c:v>35.005</c:v>
                </c:pt>
                <c:pt idx="1281">
                  <c:v>35.008</c:v>
                </c:pt>
                <c:pt idx="1282">
                  <c:v>35.014</c:v>
                </c:pt>
                <c:pt idx="1283">
                  <c:v>35.0042857142857</c:v>
                </c:pt>
                <c:pt idx="1284">
                  <c:v>35.005</c:v>
                </c:pt>
                <c:pt idx="1285">
                  <c:v>35.0057142857143</c:v>
                </c:pt>
                <c:pt idx="1286">
                  <c:v>35.0033333333333</c:v>
                </c:pt>
                <c:pt idx="1287">
                  <c:v>35.01</c:v>
                </c:pt>
                <c:pt idx="1288">
                  <c:v>35.015</c:v>
                </c:pt>
                <c:pt idx="1289">
                  <c:v>35.02</c:v>
                </c:pt>
                <c:pt idx="1290">
                  <c:v>35.005</c:v>
                </c:pt>
                <c:pt idx="1291">
                  <c:v>35.0066666666667</c:v>
                </c:pt>
                <c:pt idx="1292">
                  <c:v>35.005</c:v>
                </c:pt>
                <c:pt idx="1293">
                  <c:v>35.02</c:v>
                </c:pt>
                <c:pt idx="1294">
                  <c:v>35.02</c:v>
                </c:pt>
                <c:pt idx="1295">
                  <c:v>35.015</c:v>
                </c:pt>
                <c:pt idx="1296">
                  <c:v>35.015</c:v>
                </c:pt>
                <c:pt idx="1297">
                  <c:v>35.0166666666667</c:v>
                </c:pt>
                <c:pt idx="1298">
                  <c:v>35.0183333333333</c:v>
                </c:pt>
                <c:pt idx="1299">
                  <c:v>35.015</c:v>
                </c:pt>
                <c:pt idx="1300">
                  <c:v>35.015</c:v>
                </c:pt>
                <c:pt idx="1301">
                  <c:v>35.0177777777778</c:v>
                </c:pt>
                <c:pt idx="1302">
                  <c:v>35.025</c:v>
                </c:pt>
                <c:pt idx="1303">
                  <c:v>35.0133333333333</c:v>
                </c:pt>
                <c:pt idx="1304">
                  <c:v>35.02</c:v>
                </c:pt>
                <c:pt idx="1305">
                  <c:v>35.02</c:v>
                </c:pt>
                <c:pt idx="1306">
                  <c:v>35.03</c:v>
                </c:pt>
                <c:pt idx="1307">
                  <c:v>35.035</c:v>
                </c:pt>
                <c:pt idx="1308">
                  <c:v>35.024</c:v>
                </c:pt>
                <c:pt idx="1309">
                  <c:v>35.0057142857143</c:v>
                </c:pt>
                <c:pt idx="1310">
                  <c:v>35.0225</c:v>
                </c:pt>
                <c:pt idx="1311">
                  <c:v>35.02</c:v>
                </c:pt>
                <c:pt idx="1312">
                  <c:v>35.0128571428571</c:v>
                </c:pt>
                <c:pt idx="1313">
                  <c:v>35.01</c:v>
                </c:pt>
                <c:pt idx="1314">
                  <c:v>35.014</c:v>
                </c:pt>
                <c:pt idx="1315">
                  <c:v>35.0166666666667</c:v>
                </c:pt>
                <c:pt idx="1316">
                  <c:v>35.02</c:v>
                </c:pt>
                <c:pt idx="1317">
                  <c:v>35.015</c:v>
                </c:pt>
                <c:pt idx="1318">
                  <c:v>35.015</c:v>
                </c:pt>
                <c:pt idx="1319">
                  <c:v>35.015</c:v>
                </c:pt>
                <c:pt idx="1320">
                  <c:v>35.025</c:v>
                </c:pt>
                <c:pt idx="1321">
                  <c:v>35.02</c:v>
                </c:pt>
                <c:pt idx="1322">
                  <c:v>35.02</c:v>
                </c:pt>
                <c:pt idx="1323">
                  <c:v>35.0166666666667</c:v>
                </c:pt>
                <c:pt idx="1324">
                  <c:v>35.005</c:v>
                </c:pt>
                <c:pt idx="1325">
                  <c:v>35.005</c:v>
                </c:pt>
                <c:pt idx="1326">
                  <c:v>35.0066666666667</c:v>
                </c:pt>
                <c:pt idx="1327">
                  <c:v>35.005</c:v>
                </c:pt>
                <c:pt idx="1328">
                  <c:v>35.004</c:v>
                </c:pt>
                <c:pt idx="1329">
                  <c:v>35</c:v>
                </c:pt>
                <c:pt idx="1330">
                  <c:v>34.995</c:v>
                </c:pt>
                <c:pt idx="1331">
                  <c:v>34.995</c:v>
                </c:pt>
                <c:pt idx="1332">
                  <c:v>35.005</c:v>
                </c:pt>
                <c:pt idx="1333">
                  <c:v>35.005</c:v>
                </c:pt>
                <c:pt idx="1334">
                  <c:v>34.995</c:v>
                </c:pt>
                <c:pt idx="1335">
                  <c:v>34.99</c:v>
                </c:pt>
                <c:pt idx="1336">
                  <c:v>34.995</c:v>
                </c:pt>
                <c:pt idx="1337">
                  <c:v>34.9966666666667</c:v>
                </c:pt>
                <c:pt idx="1338">
                  <c:v>34.9942857142857</c:v>
                </c:pt>
                <c:pt idx="1339">
                  <c:v>34.985</c:v>
                </c:pt>
                <c:pt idx="1340">
                  <c:v>34.995</c:v>
                </c:pt>
                <c:pt idx="1341">
                  <c:v>34.995</c:v>
                </c:pt>
                <c:pt idx="1342">
                  <c:v>34.9942857142857</c:v>
                </c:pt>
                <c:pt idx="1343">
                  <c:v>34.9966666666667</c:v>
                </c:pt>
                <c:pt idx="1344">
                  <c:v>34.994</c:v>
                </c:pt>
                <c:pt idx="1345">
                  <c:v>34.9957142857143</c:v>
                </c:pt>
                <c:pt idx="1346">
                  <c:v>34.9885714285714</c:v>
                </c:pt>
                <c:pt idx="1347">
                  <c:v>34.9955555555556</c:v>
                </c:pt>
                <c:pt idx="1348">
                  <c:v>34.995</c:v>
                </c:pt>
                <c:pt idx="1349">
                  <c:v>34.995</c:v>
                </c:pt>
                <c:pt idx="1350">
                  <c:v>34.995</c:v>
                </c:pt>
                <c:pt idx="1351">
                  <c:v>35</c:v>
                </c:pt>
                <c:pt idx="1352">
                  <c:v>35</c:v>
                </c:pt>
                <c:pt idx="1353">
                  <c:v>35.0055555555556</c:v>
                </c:pt>
                <c:pt idx="1354">
                  <c:v>35.01</c:v>
                </c:pt>
                <c:pt idx="1355">
                  <c:v>35.004</c:v>
                </c:pt>
                <c:pt idx="1356">
                  <c:v>35.006</c:v>
                </c:pt>
                <c:pt idx="1357">
                  <c:v>35.005</c:v>
                </c:pt>
                <c:pt idx="1358">
                  <c:v>35.005</c:v>
                </c:pt>
                <c:pt idx="1359">
                  <c:v>35.005</c:v>
                </c:pt>
                <c:pt idx="1360">
                  <c:v>35.005</c:v>
                </c:pt>
                <c:pt idx="1361">
                  <c:v>35.005</c:v>
                </c:pt>
                <c:pt idx="1362">
                  <c:v>35.006</c:v>
                </c:pt>
                <c:pt idx="1363">
                  <c:v>35.005</c:v>
                </c:pt>
                <c:pt idx="1364">
                  <c:v>35.012</c:v>
                </c:pt>
                <c:pt idx="1365">
                  <c:v>35.0133333333333</c:v>
                </c:pt>
                <c:pt idx="1366">
                  <c:v>35.016</c:v>
                </c:pt>
                <c:pt idx="1367">
                  <c:v>35.0133333333333</c:v>
                </c:pt>
                <c:pt idx="1368">
                  <c:v>35.02</c:v>
                </c:pt>
                <c:pt idx="1369">
                  <c:v>35.015</c:v>
                </c:pt>
                <c:pt idx="1370">
                  <c:v>35.0142857142857</c:v>
                </c:pt>
                <c:pt idx="1371">
                  <c:v>35.0083333333333</c:v>
                </c:pt>
                <c:pt idx="1372">
                  <c:v>34.975</c:v>
                </c:pt>
                <c:pt idx="1373">
                  <c:v>34.985</c:v>
                </c:pt>
                <c:pt idx="1374">
                  <c:v>35.005</c:v>
                </c:pt>
                <c:pt idx="1375">
                  <c:v>35.016</c:v>
                </c:pt>
                <c:pt idx="1376">
                  <c:v>35.0142857142857</c:v>
                </c:pt>
                <c:pt idx="1377">
                  <c:v>35.0142857142857</c:v>
                </c:pt>
                <c:pt idx="1378">
                  <c:v>35.015</c:v>
                </c:pt>
                <c:pt idx="1379">
                  <c:v>35.015</c:v>
                </c:pt>
                <c:pt idx="1380">
                  <c:v>35.02</c:v>
                </c:pt>
                <c:pt idx="1381">
                  <c:v>35.0133333333333</c:v>
                </c:pt>
                <c:pt idx="1382">
                  <c:v>35.0155555555556</c:v>
                </c:pt>
                <c:pt idx="1383">
                  <c:v>35.015</c:v>
                </c:pt>
                <c:pt idx="1384">
                  <c:v>35.0133333333333</c:v>
                </c:pt>
                <c:pt idx="1385">
                  <c:v>35.0033333333333</c:v>
                </c:pt>
                <c:pt idx="1386">
                  <c:v>35.01</c:v>
                </c:pt>
                <c:pt idx="1387">
                  <c:v>35.0042857142857</c:v>
                </c:pt>
                <c:pt idx="1388">
                  <c:v>35.005</c:v>
                </c:pt>
                <c:pt idx="1389">
                  <c:v>34.99</c:v>
                </c:pt>
                <c:pt idx="1390">
                  <c:v>34.99</c:v>
                </c:pt>
                <c:pt idx="1391">
                  <c:v>34.99</c:v>
                </c:pt>
                <c:pt idx="1392">
                  <c:v>34.9866666666667</c:v>
                </c:pt>
                <c:pt idx="1393">
                  <c:v>34.9833333333333</c:v>
                </c:pt>
                <c:pt idx="1394">
                  <c:v>34.986</c:v>
                </c:pt>
                <c:pt idx="1395">
                  <c:v>34.99</c:v>
                </c:pt>
                <c:pt idx="1396">
                  <c:v>34.99</c:v>
                </c:pt>
                <c:pt idx="1397">
                  <c:v>34.9933333333333</c:v>
                </c:pt>
                <c:pt idx="1398">
                  <c:v>35.0025</c:v>
                </c:pt>
                <c:pt idx="1399">
                  <c:v>35.005</c:v>
                </c:pt>
                <c:pt idx="1400">
                  <c:v>35.01</c:v>
                </c:pt>
                <c:pt idx="1401">
                  <c:v>35.0154545454545</c:v>
                </c:pt>
                <c:pt idx="1402">
                  <c:v>35</c:v>
                </c:pt>
                <c:pt idx="1403">
                  <c:v>34.988</c:v>
                </c:pt>
                <c:pt idx="1404">
                  <c:v>34.99</c:v>
                </c:pt>
                <c:pt idx="1405">
                  <c:v>34.996</c:v>
                </c:pt>
                <c:pt idx="1406">
                  <c:v>34.9933333333333</c:v>
                </c:pt>
                <c:pt idx="1407">
                  <c:v>34.984</c:v>
                </c:pt>
                <c:pt idx="1408">
                  <c:v>34.9825</c:v>
                </c:pt>
                <c:pt idx="1409">
                  <c:v>34.9885714285714</c:v>
                </c:pt>
                <c:pt idx="1410">
                  <c:v>34.995</c:v>
                </c:pt>
                <c:pt idx="1411">
                  <c:v>34.995</c:v>
                </c:pt>
                <c:pt idx="1412">
                  <c:v>34.995</c:v>
                </c:pt>
                <c:pt idx="1413">
                  <c:v>34.985</c:v>
                </c:pt>
                <c:pt idx="1414">
                  <c:v>34.9983333333333</c:v>
                </c:pt>
                <c:pt idx="1415">
                  <c:v>34.995</c:v>
                </c:pt>
                <c:pt idx="1416">
                  <c:v>34.988</c:v>
                </c:pt>
                <c:pt idx="1417">
                  <c:v>34.99</c:v>
                </c:pt>
                <c:pt idx="1418">
                  <c:v>34.995</c:v>
                </c:pt>
                <c:pt idx="1419">
                  <c:v>35.004</c:v>
                </c:pt>
                <c:pt idx="1420">
                  <c:v>35.025</c:v>
                </c:pt>
                <c:pt idx="1421">
                  <c:v>35.015</c:v>
                </c:pt>
                <c:pt idx="1422">
                  <c:v>35.02</c:v>
                </c:pt>
                <c:pt idx="1423">
                  <c:v>35.02</c:v>
                </c:pt>
                <c:pt idx="1424">
                  <c:v>35.015</c:v>
                </c:pt>
                <c:pt idx="1425">
                  <c:v>35.015</c:v>
                </c:pt>
                <c:pt idx="1426">
                  <c:v>35.016</c:v>
                </c:pt>
                <c:pt idx="1427">
                  <c:v>35.015</c:v>
                </c:pt>
                <c:pt idx="1428">
                  <c:v>35.014</c:v>
                </c:pt>
                <c:pt idx="1429">
                  <c:v>35.0316666666667</c:v>
                </c:pt>
                <c:pt idx="1430">
                  <c:v>35.02</c:v>
                </c:pt>
                <c:pt idx="1431">
                  <c:v>35.02</c:v>
                </c:pt>
                <c:pt idx="1432">
                  <c:v>35.0266666666667</c:v>
                </c:pt>
                <c:pt idx="1433">
                  <c:v>35.028</c:v>
                </c:pt>
                <c:pt idx="1434">
                  <c:v>35.11</c:v>
                </c:pt>
                <c:pt idx="1435">
                  <c:v>35.1375</c:v>
                </c:pt>
                <c:pt idx="1436">
                  <c:v>34.9319047619048</c:v>
                </c:pt>
                <c:pt idx="1437">
                  <c:v>34.7</c:v>
                </c:pt>
                <c:pt idx="1438">
                  <c:v>34.5253846153846</c:v>
                </c:pt>
                <c:pt idx="1439">
                  <c:v>34.415</c:v>
                </c:pt>
                <c:pt idx="1440">
                  <c:v>34.36</c:v>
                </c:pt>
                <c:pt idx="1441">
                  <c:v>34.32</c:v>
                </c:pt>
                <c:pt idx="1442">
                  <c:v>34.26</c:v>
                </c:pt>
                <c:pt idx="1443">
                  <c:v>34.19</c:v>
                </c:pt>
                <c:pt idx="1444">
                  <c:v>34.1416666666667</c:v>
                </c:pt>
                <c:pt idx="1445">
                  <c:v>34.095</c:v>
                </c:pt>
                <c:pt idx="1446">
                  <c:v>34.045</c:v>
                </c:pt>
                <c:pt idx="1447">
                  <c:v>34</c:v>
                </c:pt>
                <c:pt idx="1448">
                  <c:v>33.9716666666667</c:v>
                </c:pt>
                <c:pt idx="1449">
                  <c:v>33.9222222222222</c:v>
                </c:pt>
                <c:pt idx="1450">
                  <c:v>33.885</c:v>
                </c:pt>
                <c:pt idx="1451">
                  <c:v>33.865</c:v>
                </c:pt>
                <c:pt idx="1452">
                  <c:v>33.835</c:v>
                </c:pt>
                <c:pt idx="1453">
                  <c:v>33.818</c:v>
                </c:pt>
                <c:pt idx="1454">
                  <c:v>33.795</c:v>
                </c:pt>
                <c:pt idx="1455">
                  <c:v>33.775</c:v>
                </c:pt>
                <c:pt idx="1456">
                  <c:v>33.76</c:v>
                </c:pt>
                <c:pt idx="1457">
                  <c:v>33.7433333333333</c:v>
                </c:pt>
                <c:pt idx="1458">
                  <c:v>33.725</c:v>
                </c:pt>
                <c:pt idx="1459">
                  <c:v>33.71</c:v>
                </c:pt>
                <c:pt idx="1460">
                  <c:v>33.69</c:v>
                </c:pt>
                <c:pt idx="1461">
                  <c:v>33.68</c:v>
                </c:pt>
                <c:pt idx="1462">
                  <c:v>33.665</c:v>
                </c:pt>
                <c:pt idx="1463">
                  <c:v>33.66</c:v>
                </c:pt>
                <c:pt idx="1464">
                  <c:v>33.645</c:v>
                </c:pt>
                <c:pt idx="1465">
                  <c:v>33.634</c:v>
                </c:pt>
                <c:pt idx="1466">
                  <c:v>33.6242857142857</c:v>
                </c:pt>
                <c:pt idx="1467">
                  <c:v>33.61</c:v>
                </c:pt>
                <c:pt idx="1468">
                  <c:v>33.606</c:v>
                </c:pt>
                <c:pt idx="1469">
                  <c:v>33.5966666666667</c:v>
                </c:pt>
                <c:pt idx="1470">
                  <c:v>33.59</c:v>
                </c:pt>
                <c:pt idx="1471">
                  <c:v>33.5933333333333</c:v>
                </c:pt>
                <c:pt idx="1472">
                  <c:v>33.59</c:v>
                </c:pt>
                <c:pt idx="1473">
                  <c:v>33.575</c:v>
                </c:pt>
                <c:pt idx="1474">
                  <c:v>33.575</c:v>
                </c:pt>
                <c:pt idx="1475">
                  <c:v>33.565</c:v>
                </c:pt>
                <c:pt idx="1476">
                  <c:v>33.5816666666667</c:v>
                </c:pt>
                <c:pt idx="1477">
                  <c:v>33.5916666666667</c:v>
                </c:pt>
                <c:pt idx="1478">
                  <c:v>33.58</c:v>
                </c:pt>
                <c:pt idx="1479">
                  <c:v>33.575</c:v>
                </c:pt>
                <c:pt idx="1480">
                  <c:v>33.575</c:v>
                </c:pt>
                <c:pt idx="1481">
                  <c:v>33.58</c:v>
                </c:pt>
                <c:pt idx="1482">
                  <c:v>33.5733333333333</c:v>
                </c:pt>
                <c:pt idx="1483">
                  <c:v>33.57</c:v>
                </c:pt>
                <c:pt idx="1484">
                  <c:v>33.57</c:v>
                </c:pt>
                <c:pt idx="1485">
                  <c:v>33.57</c:v>
                </c:pt>
                <c:pt idx="1486">
                  <c:v>33.57</c:v>
                </c:pt>
                <c:pt idx="1487">
                  <c:v>33.555</c:v>
                </c:pt>
                <c:pt idx="1488">
                  <c:v>33.545</c:v>
                </c:pt>
                <c:pt idx="1489">
                  <c:v>33.54</c:v>
                </c:pt>
                <c:pt idx="1490">
                  <c:v>33.545</c:v>
                </c:pt>
                <c:pt idx="1491">
                  <c:v>33.5266666666667</c:v>
                </c:pt>
                <c:pt idx="1492">
                  <c:v>33.5316666666667</c:v>
                </c:pt>
                <c:pt idx="1493">
                  <c:v>33.5366666666667</c:v>
                </c:pt>
                <c:pt idx="1494">
                  <c:v>33.535</c:v>
                </c:pt>
                <c:pt idx="1495">
                  <c:v>33.534</c:v>
                </c:pt>
                <c:pt idx="1496">
                  <c:v>33.5366666666667</c:v>
                </c:pt>
                <c:pt idx="1497">
                  <c:v>33.535</c:v>
                </c:pt>
                <c:pt idx="1498">
                  <c:v>33.534</c:v>
                </c:pt>
                <c:pt idx="1499">
                  <c:v>33.536</c:v>
                </c:pt>
                <c:pt idx="1500">
                  <c:v>33.5333333333333</c:v>
                </c:pt>
                <c:pt idx="1501">
                  <c:v>33.5333333333333</c:v>
                </c:pt>
                <c:pt idx="1502">
                  <c:v>33.535</c:v>
                </c:pt>
                <c:pt idx="1503">
                  <c:v>33.525</c:v>
                </c:pt>
                <c:pt idx="1504">
                  <c:v>33.52</c:v>
                </c:pt>
                <c:pt idx="1505">
                  <c:v>33.5257142857143</c:v>
                </c:pt>
                <c:pt idx="1506">
                  <c:v>33.525</c:v>
                </c:pt>
                <c:pt idx="1507">
                  <c:v>33.5328571428571</c:v>
                </c:pt>
                <c:pt idx="1508">
                  <c:v>33.526</c:v>
                </c:pt>
                <c:pt idx="1509">
                  <c:v>33.5242857142857</c:v>
                </c:pt>
                <c:pt idx="1510">
                  <c:v>33.526</c:v>
                </c:pt>
                <c:pt idx="1511">
                  <c:v>33.525</c:v>
                </c:pt>
                <c:pt idx="1512">
                  <c:v>33.525</c:v>
                </c:pt>
                <c:pt idx="1513">
                  <c:v>33.525</c:v>
                </c:pt>
                <c:pt idx="1514">
                  <c:v>33.52</c:v>
                </c:pt>
                <c:pt idx="1515">
                  <c:v>33.515</c:v>
                </c:pt>
                <c:pt idx="1516">
                  <c:v>33.515</c:v>
                </c:pt>
                <c:pt idx="1517">
                  <c:v>33.5157142857143</c:v>
                </c:pt>
                <c:pt idx="1518">
                  <c:v>33.525</c:v>
                </c:pt>
                <c:pt idx="1519">
                  <c:v>33.5133333333333</c:v>
                </c:pt>
                <c:pt idx="1520">
                  <c:v>33.515</c:v>
                </c:pt>
                <c:pt idx="1521">
                  <c:v>33.5242857142857</c:v>
                </c:pt>
                <c:pt idx="1522">
                  <c:v>33.518</c:v>
                </c:pt>
                <c:pt idx="1523">
                  <c:v>33.525</c:v>
                </c:pt>
                <c:pt idx="1524">
                  <c:v>33.5233333333333</c:v>
                </c:pt>
                <c:pt idx="1525">
                  <c:v>33.52</c:v>
                </c:pt>
                <c:pt idx="1526">
                  <c:v>33.52</c:v>
                </c:pt>
                <c:pt idx="1527">
                  <c:v>33.5133333333333</c:v>
                </c:pt>
                <c:pt idx="1528">
                  <c:v>33.505</c:v>
                </c:pt>
                <c:pt idx="1529">
                  <c:v>33.505</c:v>
                </c:pt>
                <c:pt idx="1530">
                  <c:v>33.515</c:v>
                </c:pt>
                <c:pt idx="1531">
                  <c:v>33.525</c:v>
                </c:pt>
                <c:pt idx="1532">
                  <c:v>33.51</c:v>
                </c:pt>
                <c:pt idx="1533">
                  <c:v>33.52</c:v>
                </c:pt>
                <c:pt idx="1534">
                  <c:v>33.51</c:v>
                </c:pt>
                <c:pt idx="1535">
                  <c:v>33.525</c:v>
                </c:pt>
                <c:pt idx="1536">
                  <c:v>33.5242857142857</c:v>
                </c:pt>
                <c:pt idx="1537">
                  <c:v>33.53</c:v>
                </c:pt>
                <c:pt idx="1538">
                  <c:v>33.52</c:v>
                </c:pt>
                <c:pt idx="1539">
                  <c:v>33.535</c:v>
                </c:pt>
                <c:pt idx="1540">
                  <c:v>33.53</c:v>
                </c:pt>
                <c:pt idx="1541">
                  <c:v>33.53</c:v>
                </c:pt>
                <c:pt idx="1542">
                  <c:v>33.525</c:v>
                </c:pt>
                <c:pt idx="1543">
                  <c:v>33.535</c:v>
                </c:pt>
                <c:pt idx="1544">
                  <c:v>33.5333333333333</c:v>
                </c:pt>
                <c:pt idx="1545">
                  <c:v>33.532</c:v>
                </c:pt>
                <c:pt idx="1546">
                  <c:v>33.5333333333333</c:v>
                </c:pt>
                <c:pt idx="1547">
                  <c:v>33.5333333333333</c:v>
                </c:pt>
                <c:pt idx="1548">
                  <c:v>33.535</c:v>
                </c:pt>
                <c:pt idx="1549">
                  <c:v>33.525</c:v>
                </c:pt>
                <c:pt idx="1550">
                  <c:v>33.525</c:v>
                </c:pt>
                <c:pt idx="1551">
                  <c:v>33.5342857142857</c:v>
                </c:pt>
                <c:pt idx="1552">
                  <c:v>33.52</c:v>
                </c:pt>
                <c:pt idx="1553">
                  <c:v>33.5266666666667</c:v>
                </c:pt>
                <c:pt idx="1554">
                  <c:v>33.53</c:v>
                </c:pt>
                <c:pt idx="1555">
                  <c:v>33.535</c:v>
                </c:pt>
                <c:pt idx="1556">
                  <c:v>33.535</c:v>
                </c:pt>
                <c:pt idx="1557">
                  <c:v>33.5355555555556</c:v>
                </c:pt>
                <c:pt idx="1558">
                  <c:v>33.5333333333333</c:v>
                </c:pt>
                <c:pt idx="1559">
                  <c:v>33.525</c:v>
                </c:pt>
                <c:pt idx="1560">
                  <c:v>33.535</c:v>
                </c:pt>
                <c:pt idx="1561">
                  <c:v>33.545</c:v>
                </c:pt>
                <c:pt idx="1562">
                  <c:v>33.5285714285714</c:v>
                </c:pt>
                <c:pt idx="1563">
                  <c:v>33.5333333333333</c:v>
                </c:pt>
                <c:pt idx="1564">
                  <c:v>33.5333333333333</c:v>
                </c:pt>
                <c:pt idx="1565">
                  <c:v>33.5414285714286</c:v>
                </c:pt>
                <c:pt idx="1566">
                  <c:v>33.535</c:v>
                </c:pt>
                <c:pt idx="1567">
                  <c:v>33.54</c:v>
                </c:pt>
                <c:pt idx="1568">
                  <c:v>33.54</c:v>
                </c:pt>
                <c:pt idx="1569">
                  <c:v>33.545</c:v>
                </c:pt>
                <c:pt idx="1570">
                  <c:v>33.545</c:v>
                </c:pt>
                <c:pt idx="1571">
                  <c:v>33.545</c:v>
                </c:pt>
                <c:pt idx="1572">
                  <c:v>33.545</c:v>
                </c:pt>
                <c:pt idx="1573">
                  <c:v>33.545</c:v>
                </c:pt>
                <c:pt idx="1574">
                  <c:v>33.555</c:v>
                </c:pt>
                <c:pt idx="1575">
                  <c:v>33.54</c:v>
                </c:pt>
                <c:pt idx="1576">
                  <c:v>33.545</c:v>
                </c:pt>
                <c:pt idx="1577">
                  <c:v>33.5466666666667</c:v>
                </c:pt>
                <c:pt idx="1578">
                  <c:v>33.545</c:v>
                </c:pt>
                <c:pt idx="1579">
                  <c:v>33.5445454545455</c:v>
                </c:pt>
                <c:pt idx="1580">
                  <c:v>33.5445454545455</c:v>
                </c:pt>
                <c:pt idx="1581">
                  <c:v>33.5433333333333</c:v>
                </c:pt>
                <c:pt idx="1582">
                  <c:v>33.5344444444444</c:v>
                </c:pt>
                <c:pt idx="1583">
                  <c:v>33.544</c:v>
                </c:pt>
                <c:pt idx="1584">
                  <c:v>33.5333333333333</c:v>
                </c:pt>
                <c:pt idx="1585">
                  <c:v>33.5463636363636</c:v>
                </c:pt>
                <c:pt idx="1586">
                  <c:v>33.55</c:v>
                </c:pt>
                <c:pt idx="1587">
                  <c:v>33.5388888888889</c:v>
                </c:pt>
                <c:pt idx="1588">
                  <c:v>33.5385714285714</c:v>
                </c:pt>
                <c:pt idx="1589">
                  <c:v>33.545</c:v>
                </c:pt>
                <c:pt idx="1590">
                  <c:v>33.535</c:v>
                </c:pt>
                <c:pt idx="1591">
                  <c:v>33.54</c:v>
                </c:pt>
                <c:pt idx="1592">
                  <c:v>33.5357142857143</c:v>
                </c:pt>
                <c:pt idx="1593">
                  <c:v>33.535</c:v>
                </c:pt>
                <c:pt idx="1594">
                  <c:v>33.5342857142857</c:v>
                </c:pt>
                <c:pt idx="1595">
                  <c:v>33.5357142857143</c:v>
                </c:pt>
                <c:pt idx="1596">
                  <c:v>33.5333333333333</c:v>
                </c:pt>
                <c:pt idx="1597">
                  <c:v>33.535</c:v>
                </c:pt>
                <c:pt idx="1598">
                  <c:v>33.535</c:v>
                </c:pt>
                <c:pt idx="1599">
                  <c:v>33.535</c:v>
                </c:pt>
                <c:pt idx="1600">
                  <c:v>33.54</c:v>
                </c:pt>
                <c:pt idx="1601">
                  <c:v>33.535</c:v>
                </c:pt>
                <c:pt idx="1602">
                  <c:v>33.535</c:v>
                </c:pt>
                <c:pt idx="1603">
                  <c:v>33.535</c:v>
                </c:pt>
                <c:pt idx="1604">
                  <c:v>33.5366666666667</c:v>
                </c:pt>
                <c:pt idx="1605">
                  <c:v>33.5366666666667</c:v>
                </c:pt>
                <c:pt idx="1606">
                  <c:v>33.5344444444444</c:v>
                </c:pt>
                <c:pt idx="1607">
                  <c:v>33.525</c:v>
                </c:pt>
                <c:pt idx="1608">
                  <c:v>33.5233333333333</c:v>
                </c:pt>
                <c:pt idx="1609">
                  <c:v>33.52</c:v>
                </c:pt>
                <c:pt idx="1610">
                  <c:v>33.525</c:v>
                </c:pt>
                <c:pt idx="1611">
                  <c:v>33.525</c:v>
                </c:pt>
                <c:pt idx="1612">
                  <c:v>33.525</c:v>
                </c:pt>
                <c:pt idx="1613">
                  <c:v>33.5266666666667</c:v>
                </c:pt>
                <c:pt idx="1614">
                  <c:v>33.4957142857143</c:v>
                </c:pt>
                <c:pt idx="1615">
                  <c:v>33.502</c:v>
                </c:pt>
                <c:pt idx="1616">
                  <c:v>33.525</c:v>
                </c:pt>
                <c:pt idx="1617">
                  <c:v>33.525</c:v>
                </c:pt>
                <c:pt idx="1618">
                  <c:v>33.525</c:v>
                </c:pt>
                <c:pt idx="1619">
                  <c:v>33.52</c:v>
                </c:pt>
                <c:pt idx="1620">
                  <c:v>33.52</c:v>
                </c:pt>
                <c:pt idx="1621">
                  <c:v>33.535</c:v>
                </c:pt>
                <c:pt idx="1622">
                  <c:v>33.5233333333333</c:v>
                </c:pt>
                <c:pt idx="1623">
                  <c:v>33.53</c:v>
                </c:pt>
                <c:pt idx="1624">
                  <c:v>33.528</c:v>
                </c:pt>
                <c:pt idx="1625">
                  <c:v>33.5266666666667</c:v>
                </c:pt>
                <c:pt idx="1626">
                  <c:v>33.535</c:v>
                </c:pt>
                <c:pt idx="1627">
                  <c:v>33.53</c:v>
                </c:pt>
                <c:pt idx="1628">
                  <c:v>33.53</c:v>
                </c:pt>
                <c:pt idx="1629">
                  <c:v>33.53</c:v>
                </c:pt>
                <c:pt idx="1630">
                  <c:v>33.5325</c:v>
                </c:pt>
                <c:pt idx="1631">
                  <c:v>33.535</c:v>
                </c:pt>
                <c:pt idx="1632">
                  <c:v>33.535</c:v>
                </c:pt>
                <c:pt idx="1633">
                  <c:v>33.525</c:v>
                </c:pt>
                <c:pt idx="1634">
                  <c:v>33.535</c:v>
                </c:pt>
                <c:pt idx="1635">
                  <c:v>33.525</c:v>
                </c:pt>
                <c:pt idx="1636">
                  <c:v>33.536</c:v>
                </c:pt>
                <c:pt idx="1637">
                  <c:v>33.5333333333333</c:v>
                </c:pt>
                <c:pt idx="1638">
                  <c:v>33.5233333333333</c:v>
                </c:pt>
                <c:pt idx="1639">
                  <c:v>33.5266666666667</c:v>
                </c:pt>
                <c:pt idx="1640">
                  <c:v>33.5271428571429</c:v>
                </c:pt>
                <c:pt idx="1641">
                  <c:v>33.53</c:v>
                </c:pt>
                <c:pt idx="1642">
                  <c:v>33.536</c:v>
                </c:pt>
                <c:pt idx="1643">
                  <c:v>33.545</c:v>
                </c:pt>
                <c:pt idx="1644">
                  <c:v>33.53</c:v>
                </c:pt>
                <c:pt idx="1645">
                  <c:v>33.544</c:v>
                </c:pt>
                <c:pt idx="1646">
                  <c:v>33.54</c:v>
                </c:pt>
                <c:pt idx="1647">
                  <c:v>33.54</c:v>
                </c:pt>
                <c:pt idx="1648">
                  <c:v>33.5357142857143</c:v>
                </c:pt>
                <c:pt idx="1649">
                  <c:v>33.535</c:v>
                </c:pt>
                <c:pt idx="1650">
                  <c:v>33.534</c:v>
                </c:pt>
                <c:pt idx="1651">
                  <c:v>33.535</c:v>
                </c:pt>
                <c:pt idx="1652">
                  <c:v>33.536</c:v>
                </c:pt>
                <c:pt idx="1653">
                  <c:v>33.534</c:v>
                </c:pt>
                <c:pt idx="1654">
                  <c:v>33.535</c:v>
                </c:pt>
                <c:pt idx="1655">
                  <c:v>33.535</c:v>
                </c:pt>
                <c:pt idx="1656">
                  <c:v>33.525</c:v>
                </c:pt>
                <c:pt idx="1657">
                  <c:v>33.53</c:v>
                </c:pt>
                <c:pt idx="1658">
                  <c:v>33.5342857142857</c:v>
                </c:pt>
                <c:pt idx="1659">
                  <c:v>33.54</c:v>
                </c:pt>
                <c:pt idx="1660">
                  <c:v>33.5333333333333</c:v>
                </c:pt>
                <c:pt idx="1661">
                  <c:v>33.525</c:v>
                </c:pt>
                <c:pt idx="1662">
                  <c:v>33.5216666666667</c:v>
                </c:pt>
                <c:pt idx="1663">
                  <c:v>33.5177777777778</c:v>
                </c:pt>
                <c:pt idx="1664">
                  <c:v>33.53</c:v>
                </c:pt>
                <c:pt idx="1665">
                  <c:v>33.524</c:v>
                </c:pt>
                <c:pt idx="1666">
                  <c:v>33.534</c:v>
                </c:pt>
                <c:pt idx="1667">
                  <c:v>33.524</c:v>
                </c:pt>
                <c:pt idx="1668">
                  <c:v>33.5266666666667</c:v>
                </c:pt>
                <c:pt idx="1669">
                  <c:v>33.52</c:v>
                </c:pt>
                <c:pt idx="1670">
                  <c:v>33.5257142857143</c:v>
                </c:pt>
                <c:pt idx="1671">
                  <c:v>33.52</c:v>
                </c:pt>
                <c:pt idx="1672">
                  <c:v>33.525</c:v>
                </c:pt>
                <c:pt idx="1673">
                  <c:v>33.525</c:v>
                </c:pt>
                <c:pt idx="1674">
                  <c:v>33.525</c:v>
                </c:pt>
                <c:pt idx="1675">
                  <c:v>33.53</c:v>
                </c:pt>
                <c:pt idx="1676">
                  <c:v>33.5216666666667</c:v>
                </c:pt>
                <c:pt idx="1677">
                  <c:v>33.5183333333333</c:v>
                </c:pt>
                <c:pt idx="1678">
                  <c:v>33.52</c:v>
                </c:pt>
                <c:pt idx="1679">
                  <c:v>33.5255555555556</c:v>
                </c:pt>
                <c:pt idx="1680">
                  <c:v>33.524</c:v>
                </c:pt>
                <c:pt idx="1681">
                  <c:v>33.5333333333333</c:v>
                </c:pt>
                <c:pt idx="1682">
                  <c:v>33.5233333333333</c:v>
                </c:pt>
                <c:pt idx="1683">
                  <c:v>33.53</c:v>
                </c:pt>
                <c:pt idx="1684">
                  <c:v>33.53</c:v>
                </c:pt>
                <c:pt idx="1685">
                  <c:v>33.54</c:v>
                </c:pt>
                <c:pt idx="1686">
                  <c:v>33.545</c:v>
                </c:pt>
                <c:pt idx="1687">
                  <c:v>33.5366666666667</c:v>
                </c:pt>
                <c:pt idx="1688">
                  <c:v>33.535</c:v>
                </c:pt>
                <c:pt idx="1689">
                  <c:v>33.5433333333333</c:v>
                </c:pt>
                <c:pt idx="1690">
                  <c:v>33.5466666666667</c:v>
                </c:pt>
                <c:pt idx="1691">
                  <c:v>33.555</c:v>
                </c:pt>
                <c:pt idx="1692">
                  <c:v>33.545</c:v>
                </c:pt>
                <c:pt idx="1693">
                  <c:v>33.5642857142857</c:v>
                </c:pt>
                <c:pt idx="1694">
                  <c:v>33.5533333333333</c:v>
                </c:pt>
                <c:pt idx="1695">
                  <c:v>33.545</c:v>
                </c:pt>
                <c:pt idx="1696">
                  <c:v>33.556</c:v>
                </c:pt>
                <c:pt idx="1697">
                  <c:v>33.55</c:v>
                </c:pt>
                <c:pt idx="1698">
                  <c:v>33.545</c:v>
                </c:pt>
                <c:pt idx="1699">
                  <c:v>33.55</c:v>
                </c:pt>
                <c:pt idx="1700">
                  <c:v>33.55</c:v>
                </c:pt>
                <c:pt idx="1701">
                  <c:v>33.554</c:v>
                </c:pt>
                <c:pt idx="1702">
                  <c:v>33.548</c:v>
                </c:pt>
                <c:pt idx="1703">
                  <c:v>33.554</c:v>
                </c:pt>
                <c:pt idx="1704">
                  <c:v>33.5442857142857</c:v>
                </c:pt>
                <c:pt idx="1705">
                  <c:v>33.5457142857143</c:v>
                </c:pt>
                <c:pt idx="1706">
                  <c:v>33.545</c:v>
                </c:pt>
                <c:pt idx="1707">
                  <c:v>33.5433333333333</c:v>
                </c:pt>
                <c:pt idx="1708">
                  <c:v>33.55</c:v>
                </c:pt>
                <c:pt idx="1709">
                  <c:v>33.54</c:v>
                </c:pt>
                <c:pt idx="1710">
                  <c:v>33.55</c:v>
                </c:pt>
                <c:pt idx="1711">
                  <c:v>33.5383333333333</c:v>
                </c:pt>
                <c:pt idx="1712">
                  <c:v>33.5414285714286</c:v>
                </c:pt>
                <c:pt idx="1713">
                  <c:v>33.545</c:v>
                </c:pt>
                <c:pt idx="1714">
                  <c:v>33.5371428571429</c:v>
                </c:pt>
                <c:pt idx="1715">
                  <c:v>33.5433333333333</c:v>
                </c:pt>
                <c:pt idx="1716">
                  <c:v>33.5344444444444</c:v>
                </c:pt>
                <c:pt idx="1717">
                  <c:v>33.5442857142857</c:v>
                </c:pt>
                <c:pt idx="1718">
                  <c:v>33.5383333333333</c:v>
                </c:pt>
                <c:pt idx="1719">
                  <c:v>33.535</c:v>
                </c:pt>
                <c:pt idx="1720">
                  <c:v>33.545</c:v>
                </c:pt>
                <c:pt idx="1721">
                  <c:v>33.5344444444444</c:v>
                </c:pt>
                <c:pt idx="1722">
                  <c:v>33.53</c:v>
                </c:pt>
                <c:pt idx="1723">
                  <c:v>33.535</c:v>
                </c:pt>
                <c:pt idx="1724">
                  <c:v>33.5342857142857</c:v>
                </c:pt>
                <c:pt idx="1725">
                  <c:v>33.53</c:v>
                </c:pt>
                <c:pt idx="1726">
                  <c:v>33.534</c:v>
                </c:pt>
                <c:pt idx="1727">
                  <c:v>33.5416666666667</c:v>
                </c:pt>
                <c:pt idx="1728">
                  <c:v>33.5433333333333</c:v>
                </c:pt>
                <c:pt idx="1729">
                  <c:v>33.535</c:v>
                </c:pt>
                <c:pt idx="1730">
                  <c:v>33.5383333333333</c:v>
                </c:pt>
                <c:pt idx="1731">
                  <c:v>33.5314285714286</c:v>
                </c:pt>
                <c:pt idx="1732">
                  <c:v>33.525</c:v>
                </c:pt>
                <c:pt idx="1733">
                  <c:v>33.525</c:v>
                </c:pt>
                <c:pt idx="1734">
                  <c:v>33.525</c:v>
                </c:pt>
                <c:pt idx="1735">
                  <c:v>33.525</c:v>
                </c:pt>
                <c:pt idx="1736">
                  <c:v>33.5242857142857</c:v>
                </c:pt>
                <c:pt idx="1737">
                  <c:v>33.525</c:v>
                </c:pt>
                <c:pt idx="1738">
                  <c:v>33.52</c:v>
                </c:pt>
                <c:pt idx="1739">
                  <c:v>33.522</c:v>
                </c:pt>
                <c:pt idx="1740">
                  <c:v>33.525</c:v>
                </c:pt>
                <c:pt idx="1741">
                  <c:v>33.525</c:v>
                </c:pt>
                <c:pt idx="1742">
                  <c:v>33.52</c:v>
                </c:pt>
                <c:pt idx="1743">
                  <c:v>33.53</c:v>
                </c:pt>
                <c:pt idx="1744">
                  <c:v>33.52</c:v>
                </c:pt>
                <c:pt idx="1745">
                  <c:v>33.52</c:v>
                </c:pt>
                <c:pt idx="1746">
                  <c:v>33.5233333333333</c:v>
                </c:pt>
                <c:pt idx="1747">
                  <c:v>33.518</c:v>
                </c:pt>
                <c:pt idx="1748">
                  <c:v>33.525</c:v>
                </c:pt>
                <c:pt idx="1749">
                  <c:v>33.535</c:v>
                </c:pt>
                <c:pt idx="1750">
                  <c:v>33.5242857142857</c:v>
                </c:pt>
                <c:pt idx="1751">
                  <c:v>33.5333333333333</c:v>
                </c:pt>
                <c:pt idx="1752">
                  <c:v>33.52</c:v>
                </c:pt>
                <c:pt idx="1753">
                  <c:v>33.5333333333333</c:v>
                </c:pt>
                <c:pt idx="1754">
                  <c:v>33.524</c:v>
                </c:pt>
                <c:pt idx="1755">
                  <c:v>33.515</c:v>
                </c:pt>
                <c:pt idx="1756">
                  <c:v>33.515</c:v>
                </c:pt>
                <c:pt idx="1757">
                  <c:v>33.525</c:v>
                </c:pt>
                <c:pt idx="1758">
                  <c:v>33.5266666666667</c:v>
                </c:pt>
                <c:pt idx="1759">
                  <c:v>33.535</c:v>
                </c:pt>
                <c:pt idx="1760">
                  <c:v>33.5333333333333</c:v>
                </c:pt>
                <c:pt idx="1761">
                  <c:v>33.53</c:v>
                </c:pt>
                <c:pt idx="1762">
                  <c:v>33.54</c:v>
                </c:pt>
                <c:pt idx="1763">
                  <c:v>33.5333333333333</c:v>
                </c:pt>
                <c:pt idx="1764">
                  <c:v>33.524</c:v>
                </c:pt>
                <c:pt idx="1765">
                  <c:v>33.5266666666667</c:v>
                </c:pt>
                <c:pt idx="1766">
                  <c:v>33.537</c:v>
                </c:pt>
                <c:pt idx="1767">
                  <c:v>33.5671428571429</c:v>
                </c:pt>
                <c:pt idx="1768">
                  <c:v>33.59</c:v>
                </c:pt>
                <c:pt idx="1769">
                  <c:v>33.6</c:v>
                </c:pt>
                <c:pt idx="1770">
                  <c:v>33.61</c:v>
                </c:pt>
                <c:pt idx="1771">
                  <c:v>33.605</c:v>
                </c:pt>
                <c:pt idx="1772">
                  <c:v>33.604</c:v>
                </c:pt>
                <c:pt idx="1773">
                  <c:v>33.5933333333333</c:v>
                </c:pt>
                <c:pt idx="1774">
                  <c:v>33.5833333333333</c:v>
                </c:pt>
                <c:pt idx="1775">
                  <c:v>33.578</c:v>
                </c:pt>
                <c:pt idx="1776">
                  <c:v>33.565</c:v>
                </c:pt>
                <c:pt idx="1777">
                  <c:v>33.56</c:v>
                </c:pt>
                <c:pt idx="1778">
                  <c:v>33.545</c:v>
                </c:pt>
                <c:pt idx="1779">
                  <c:v>33.545</c:v>
                </c:pt>
                <c:pt idx="1780">
                  <c:v>33.5442857142857</c:v>
                </c:pt>
                <c:pt idx="1781">
                  <c:v>33.545</c:v>
                </c:pt>
                <c:pt idx="1782">
                  <c:v>33.5457142857143</c:v>
                </c:pt>
                <c:pt idx="1783">
                  <c:v>33.545</c:v>
                </c:pt>
                <c:pt idx="1784">
                  <c:v>33.545</c:v>
                </c:pt>
                <c:pt idx="1785">
                  <c:v>33.5525</c:v>
                </c:pt>
                <c:pt idx="1786">
                  <c:v>33.55</c:v>
                </c:pt>
                <c:pt idx="1787">
                  <c:v>33.56</c:v>
                </c:pt>
                <c:pt idx="1788">
                  <c:v>33.5466666666667</c:v>
                </c:pt>
                <c:pt idx="1789">
                  <c:v>33.545</c:v>
                </c:pt>
                <c:pt idx="1790">
                  <c:v>33.545</c:v>
                </c:pt>
                <c:pt idx="1791">
                  <c:v>33.544</c:v>
                </c:pt>
                <c:pt idx="1792">
                  <c:v>33.545</c:v>
                </c:pt>
                <c:pt idx="1793">
                  <c:v>33.545</c:v>
                </c:pt>
                <c:pt idx="1794">
                  <c:v>33.54</c:v>
                </c:pt>
                <c:pt idx="1795">
                  <c:v>33.544</c:v>
                </c:pt>
                <c:pt idx="1796">
                  <c:v>33.54</c:v>
                </c:pt>
                <c:pt idx="1797">
                  <c:v>33.54</c:v>
                </c:pt>
                <c:pt idx="1798">
                  <c:v>33.5455555555556</c:v>
                </c:pt>
                <c:pt idx="1799">
                  <c:v>33.545</c:v>
                </c:pt>
                <c:pt idx="1800">
                  <c:v>33.55</c:v>
                </c:pt>
                <c:pt idx="1801">
                  <c:v>33.545</c:v>
                </c:pt>
                <c:pt idx="1802">
                  <c:v>33.5542857142857</c:v>
                </c:pt>
                <c:pt idx="1803">
                  <c:v>33.5557142857143</c:v>
                </c:pt>
                <c:pt idx="1804">
                  <c:v>33.5542857142857</c:v>
                </c:pt>
                <c:pt idx="1805">
                  <c:v>33.5566666666667</c:v>
                </c:pt>
                <c:pt idx="1806">
                  <c:v>33.554</c:v>
                </c:pt>
                <c:pt idx="1807">
                  <c:v>33.555</c:v>
                </c:pt>
                <c:pt idx="1808">
                  <c:v>33.54</c:v>
                </c:pt>
                <c:pt idx="1809">
                  <c:v>33.545</c:v>
                </c:pt>
                <c:pt idx="1810">
                  <c:v>33.534</c:v>
                </c:pt>
                <c:pt idx="1811">
                  <c:v>33.535</c:v>
                </c:pt>
                <c:pt idx="1812">
                  <c:v>33.525</c:v>
                </c:pt>
                <c:pt idx="1813">
                  <c:v>33.4515384615385</c:v>
                </c:pt>
                <c:pt idx="1814">
                  <c:v>33.2571428571429</c:v>
                </c:pt>
                <c:pt idx="1815">
                  <c:v>33.0684615384615</c:v>
                </c:pt>
                <c:pt idx="1816">
                  <c:v>32.955</c:v>
                </c:pt>
                <c:pt idx="1817">
                  <c:v>32.93</c:v>
                </c:pt>
                <c:pt idx="1818">
                  <c:v>32.944</c:v>
                </c:pt>
                <c:pt idx="1819">
                  <c:v>32.9875</c:v>
                </c:pt>
                <c:pt idx="1820">
                  <c:v>33.04</c:v>
                </c:pt>
                <c:pt idx="1821">
                  <c:v>33.214</c:v>
                </c:pt>
                <c:pt idx="1822">
                  <c:v>33.7360869565217</c:v>
                </c:pt>
                <c:pt idx="1823">
                  <c:v>34.2186363636364</c:v>
                </c:pt>
                <c:pt idx="1824">
                  <c:v>34.5366666666667</c:v>
                </c:pt>
                <c:pt idx="1825">
                  <c:v>34.7493333333333</c:v>
                </c:pt>
                <c:pt idx="1826">
                  <c:v>34.9276923076923</c:v>
                </c:pt>
                <c:pt idx="1827">
                  <c:v>35.045</c:v>
                </c:pt>
                <c:pt idx="1828">
                  <c:v>35.1242857142857</c:v>
                </c:pt>
                <c:pt idx="1829">
                  <c:v>35.165</c:v>
                </c:pt>
                <c:pt idx="1830">
                  <c:v>35.198</c:v>
                </c:pt>
                <c:pt idx="1831">
                  <c:v>35.24</c:v>
                </c:pt>
                <c:pt idx="1832">
                  <c:v>35.2675</c:v>
                </c:pt>
                <c:pt idx="1833">
                  <c:v>35.1227777777778</c:v>
                </c:pt>
                <c:pt idx="1834">
                  <c:v>34.694347826087</c:v>
                </c:pt>
                <c:pt idx="1835">
                  <c:v>34.04</c:v>
                </c:pt>
                <c:pt idx="1836">
                  <c:v>33.515652173913</c:v>
                </c:pt>
                <c:pt idx="1837">
                  <c:v>33.1478947368421</c:v>
                </c:pt>
                <c:pt idx="1838">
                  <c:v>32.96</c:v>
                </c:pt>
                <c:pt idx="1839">
                  <c:v>32.93</c:v>
                </c:pt>
                <c:pt idx="1840">
                  <c:v>32.9828571428571</c:v>
                </c:pt>
                <c:pt idx="1841">
                  <c:v>33.06</c:v>
                </c:pt>
                <c:pt idx="1842">
                  <c:v>33.17</c:v>
                </c:pt>
                <c:pt idx="1843">
                  <c:v>33.2984615384615</c:v>
                </c:pt>
                <c:pt idx="1844">
                  <c:v>33.3383333333333</c:v>
                </c:pt>
                <c:pt idx="1845">
                  <c:v>33.2857142857143</c:v>
                </c:pt>
                <c:pt idx="1846">
                  <c:v>33.235</c:v>
                </c:pt>
                <c:pt idx="1847">
                  <c:v>33.1883333333333</c:v>
                </c:pt>
                <c:pt idx="1848">
                  <c:v>33.145</c:v>
                </c:pt>
                <c:pt idx="1849">
                  <c:v>33.1216666666667</c:v>
                </c:pt>
                <c:pt idx="1850">
                  <c:v>33.095</c:v>
                </c:pt>
                <c:pt idx="1851">
                  <c:v>33.09</c:v>
                </c:pt>
                <c:pt idx="1852">
                  <c:v>33.09</c:v>
                </c:pt>
                <c:pt idx="1853">
                  <c:v>33.0966666666667</c:v>
                </c:pt>
                <c:pt idx="1854">
                  <c:v>33.1188888888889</c:v>
                </c:pt>
                <c:pt idx="1855">
                  <c:v>33.15</c:v>
                </c:pt>
                <c:pt idx="1856">
                  <c:v>33.18</c:v>
                </c:pt>
                <c:pt idx="1857">
                  <c:v>33.204</c:v>
                </c:pt>
                <c:pt idx="1858">
                  <c:v>33.238</c:v>
                </c:pt>
                <c:pt idx="1859">
                  <c:v>33.26</c:v>
                </c:pt>
                <c:pt idx="1860">
                  <c:v>33.29</c:v>
                </c:pt>
                <c:pt idx="1861">
                  <c:v>33.3</c:v>
                </c:pt>
                <c:pt idx="1862">
                  <c:v>33.3175</c:v>
                </c:pt>
                <c:pt idx="1863">
                  <c:v>33.336</c:v>
                </c:pt>
                <c:pt idx="1864">
                  <c:v>33.34</c:v>
                </c:pt>
                <c:pt idx="1865">
                  <c:v>33.355</c:v>
                </c:pt>
                <c:pt idx="1866">
                  <c:v>33.3566666666667</c:v>
                </c:pt>
                <c:pt idx="1867">
                  <c:v>33.37</c:v>
                </c:pt>
                <c:pt idx="1868">
                  <c:v>33.38</c:v>
                </c:pt>
                <c:pt idx="1869">
                  <c:v>33.402</c:v>
                </c:pt>
                <c:pt idx="1870">
                  <c:v>33.408</c:v>
                </c:pt>
                <c:pt idx="1871">
                  <c:v>33.426</c:v>
                </c:pt>
                <c:pt idx="1872">
                  <c:v>33.432</c:v>
                </c:pt>
                <c:pt idx="1873">
                  <c:v>33.45</c:v>
                </c:pt>
                <c:pt idx="1874">
                  <c:v>33.455</c:v>
                </c:pt>
                <c:pt idx="1875">
                  <c:v>33.455</c:v>
                </c:pt>
                <c:pt idx="1876">
                  <c:v>33.455</c:v>
                </c:pt>
                <c:pt idx="1877">
                  <c:v>33.47</c:v>
                </c:pt>
                <c:pt idx="1878">
                  <c:v>33.4614285714286</c:v>
                </c:pt>
                <c:pt idx="1879">
                  <c:v>33.46</c:v>
                </c:pt>
                <c:pt idx="1880">
                  <c:v>33.475</c:v>
                </c:pt>
                <c:pt idx="1881">
                  <c:v>33.48</c:v>
                </c:pt>
                <c:pt idx="1882">
                  <c:v>33.475</c:v>
                </c:pt>
                <c:pt idx="1883">
                  <c:v>33.49</c:v>
                </c:pt>
                <c:pt idx="1884">
                  <c:v>33.485</c:v>
                </c:pt>
                <c:pt idx="1885">
                  <c:v>33.485</c:v>
                </c:pt>
                <c:pt idx="1886">
                  <c:v>33.493</c:v>
                </c:pt>
                <c:pt idx="1887">
                  <c:v>33.5</c:v>
                </c:pt>
                <c:pt idx="1888">
                  <c:v>33.494</c:v>
                </c:pt>
                <c:pt idx="1889">
                  <c:v>33.496</c:v>
                </c:pt>
                <c:pt idx="1890">
                  <c:v>33.485</c:v>
                </c:pt>
                <c:pt idx="1891">
                  <c:v>33.485</c:v>
                </c:pt>
                <c:pt idx="1892">
                  <c:v>33.4866666666667</c:v>
                </c:pt>
                <c:pt idx="1893">
                  <c:v>33.49</c:v>
                </c:pt>
                <c:pt idx="1894">
                  <c:v>33.485</c:v>
                </c:pt>
                <c:pt idx="1895">
                  <c:v>33.493</c:v>
                </c:pt>
                <c:pt idx="1896">
                  <c:v>33.505</c:v>
                </c:pt>
                <c:pt idx="1897">
                  <c:v>33.5</c:v>
                </c:pt>
                <c:pt idx="1898">
                  <c:v>33.484</c:v>
                </c:pt>
                <c:pt idx="1899">
                  <c:v>33.487</c:v>
                </c:pt>
                <c:pt idx="1900">
                  <c:v>33.49</c:v>
                </c:pt>
                <c:pt idx="1901">
                  <c:v>33.49</c:v>
                </c:pt>
                <c:pt idx="1902">
                  <c:v>33.4844444444444</c:v>
                </c:pt>
                <c:pt idx="1903">
                  <c:v>33.486</c:v>
                </c:pt>
                <c:pt idx="1904">
                  <c:v>33.49</c:v>
                </c:pt>
                <c:pt idx="1905">
                  <c:v>33.5</c:v>
                </c:pt>
                <c:pt idx="1906">
                  <c:v>33.5044444444444</c:v>
                </c:pt>
                <c:pt idx="1907">
                  <c:v>33.51</c:v>
                </c:pt>
                <c:pt idx="1908">
                  <c:v>33.505</c:v>
                </c:pt>
                <c:pt idx="1909">
                  <c:v>33.505</c:v>
                </c:pt>
                <c:pt idx="1910">
                  <c:v>33.4966666666667</c:v>
                </c:pt>
                <c:pt idx="1911">
                  <c:v>33.495</c:v>
                </c:pt>
                <c:pt idx="1912">
                  <c:v>33.498</c:v>
                </c:pt>
                <c:pt idx="1913">
                  <c:v>33.48</c:v>
                </c:pt>
                <c:pt idx="1914">
                  <c:v>33.485</c:v>
                </c:pt>
                <c:pt idx="1915">
                  <c:v>33.48</c:v>
                </c:pt>
                <c:pt idx="1916">
                  <c:v>33.4785714285714</c:v>
                </c:pt>
                <c:pt idx="1917">
                  <c:v>33.49</c:v>
                </c:pt>
                <c:pt idx="1918">
                  <c:v>33.4916666666667</c:v>
                </c:pt>
                <c:pt idx="1919">
                  <c:v>33.532</c:v>
                </c:pt>
                <c:pt idx="1920">
                  <c:v>33.54</c:v>
                </c:pt>
                <c:pt idx="1921">
                  <c:v>33.54</c:v>
                </c:pt>
                <c:pt idx="1922">
                  <c:v>33.5214285714286</c:v>
                </c:pt>
                <c:pt idx="1923">
                  <c:v>33.538</c:v>
                </c:pt>
                <c:pt idx="1924">
                  <c:v>33.515</c:v>
                </c:pt>
                <c:pt idx="1925">
                  <c:v>33.5025</c:v>
                </c:pt>
                <c:pt idx="1926">
                  <c:v>33.4983333333333</c:v>
                </c:pt>
                <c:pt idx="1927">
                  <c:v>33.508</c:v>
                </c:pt>
                <c:pt idx="1928">
                  <c:v>33.495</c:v>
                </c:pt>
                <c:pt idx="1929">
                  <c:v>33.505</c:v>
                </c:pt>
                <c:pt idx="1930">
                  <c:v>33.505</c:v>
                </c:pt>
                <c:pt idx="1931">
                  <c:v>33.506</c:v>
                </c:pt>
                <c:pt idx="1932">
                  <c:v>33.51</c:v>
                </c:pt>
                <c:pt idx="1933">
                  <c:v>33.505</c:v>
                </c:pt>
                <c:pt idx="1934">
                  <c:v>33.4990909090909</c:v>
                </c:pt>
                <c:pt idx="1935">
                  <c:v>33.51</c:v>
                </c:pt>
                <c:pt idx="1936">
                  <c:v>33.4985714285714</c:v>
                </c:pt>
                <c:pt idx="1937">
                  <c:v>33.495</c:v>
                </c:pt>
                <c:pt idx="1938">
                  <c:v>33.495</c:v>
                </c:pt>
                <c:pt idx="1939">
                  <c:v>33.5075</c:v>
                </c:pt>
                <c:pt idx="1940">
                  <c:v>33.5192857142857</c:v>
                </c:pt>
                <c:pt idx="1941">
                  <c:v>33.5257142857143</c:v>
                </c:pt>
                <c:pt idx="1942">
                  <c:v>33.5116666666667</c:v>
                </c:pt>
                <c:pt idx="1943">
                  <c:v>33.54</c:v>
                </c:pt>
                <c:pt idx="1944">
                  <c:v>33.5416666666667</c:v>
                </c:pt>
                <c:pt idx="1945">
                  <c:v>33.53</c:v>
                </c:pt>
                <c:pt idx="1946">
                  <c:v>33.536</c:v>
                </c:pt>
                <c:pt idx="1947">
                  <c:v>33.5257142857143</c:v>
                </c:pt>
                <c:pt idx="1948">
                  <c:v>33.54</c:v>
                </c:pt>
                <c:pt idx="1949">
                  <c:v>33.5266666666667</c:v>
                </c:pt>
                <c:pt idx="1950">
                  <c:v>33.524</c:v>
                </c:pt>
                <c:pt idx="1951">
                  <c:v>33.534</c:v>
                </c:pt>
                <c:pt idx="1952">
                  <c:v>33.545</c:v>
                </c:pt>
                <c:pt idx="1953">
                  <c:v>33.536</c:v>
                </c:pt>
                <c:pt idx="1954">
                  <c:v>33.5466666666667</c:v>
                </c:pt>
                <c:pt idx="1955">
                  <c:v>33.5433333333333</c:v>
                </c:pt>
                <c:pt idx="1956">
                  <c:v>33.54</c:v>
                </c:pt>
                <c:pt idx="1957">
                  <c:v>33.54</c:v>
                </c:pt>
                <c:pt idx="1958">
                  <c:v>33.5214285714286</c:v>
                </c:pt>
                <c:pt idx="1959">
                  <c:v>33.515</c:v>
                </c:pt>
                <c:pt idx="1960">
                  <c:v>33.5257142857143</c:v>
                </c:pt>
                <c:pt idx="1961">
                  <c:v>33.515</c:v>
                </c:pt>
                <c:pt idx="1962">
                  <c:v>33.505</c:v>
                </c:pt>
                <c:pt idx="1963">
                  <c:v>33.52</c:v>
                </c:pt>
                <c:pt idx="1964">
                  <c:v>33.53</c:v>
                </c:pt>
                <c:pt idx="1965">
                  <c:v>33.515</c:v>
                </c:pt>
                <c:pt idx="1966">
                  <c:v>33.54</c:v>
                </c:pt>
                <c:pt idx="1967">
                  <c:v>33.5433333333333</c:v>
                </c:pt>
                <c:pt idx="1968">
                  <c:v>33.53</c:v>
                </c:pt>
                <c:pt idx="1969">
                  <c:v>33.52</c:v>
                </c:pt>
                <c:pt idx="1970">
                  <c:v>33.518</c:v>
                </c:pt>
                <c:pt idx="1971">
                  <c:v>33.53</c:v>
                </c:pt>
                <c:pt idx="1972">
                  <c:v>33.51</c:v>
                </c:pt>
                <c:pt idx="1973">
                  <c:v>33.51</c:v>
                </c:pt>
                <c:pt idx="1974">
                  <c:v>33.52</c:v>
                </c:pt>
                <c:pt idx="1975">
                  <c:v>33.536</c:v>
                </c:pt>
                <c:pt idx="1976">
                  <c:v>33.545</c:v>
                </c:pt>
                <c:pt idx="1977">
                  <c:v>33.534</c:v>
                </c:pt>
                <c:pt idx="1978">
                  <c:v>33.535</c:v>
                </c:pt>
                <c:pt idx="1979">
                  <c:v>33.52</c:v>
                </c:pt>
                <c:pt idx="1980">
                  <c:v>33.52</c:v>
                </c:pt>
                <c:pt idx="1981">
                  <c:v>33.515</c:v>
                </c:pt>
                <c:pt idx="1982">
                  <c:v>33.5228571428571</c:v>
                </c:pt>
                <c:pt idx="1983">
                  <c:v>33.525</c:v>
                </c:pt>
                <c:pt idx="1984">
                  <c:v>33.5355555555556</c:v>
                </c:pt>
                <c:pt idx="1985">
                  <c:v>33.5811111111111</c:v>
                </c:pt>
                <c:pt idx="1986">
                  <c:v>33.665</c:v>
                </c:pt>
                <c:pt idx="1987">
                  <c:v>33.7952941176471</c:v>
                </c:pt>
                <c:pt idx="1988">
                  <c:v>33.8275</c:v>
                </c:pt>
                <c:pt idx="1989">
                  <c:v>33.7677777777778</c:v>
                </c:pt>
                <c:pt idx="1990">
                  <c:v>33.6057894736842</c:v>
                </c:pt>
                <c:pt idx="1991">
                  <c:v>33.42</c:v>
                </c:pt>
                <c:pt idx="1992">
                  <c:v>33.3222222222222</c:v>
                </c:pt>
                <c:pt idx="1993">
                  <c:v>33.34</c:v>
                </c:pt>
                <c:pt idx="1994">
                  <c:v>33.465</c:v>
                </c:pt>
                <c:pt idx="1995">
                  <c:v>33.5728571428571</c:v>
                </c:pt>
                <c:pt idx="1996">
                  <c:v>33.575</c:v>
                </c:pt>
                <c:pt idx="1997">
                  <c:v>33.615</c:v>
                </c:pt>
                <c:pt idx="1998">
                  <c:v>33.69</c:v>
                </c:pt>
                <c:pt idx="1999">
                  <c:v>33.7575</c:v>
                </c:pt>
                <c:pt idx="2000">
                  <c:v>33.725</c:v>
                </c:pt>
                <c:pt idx="2001">
                  <c:v>33.715</c:v>
                </c:pt>
                <c:pt idx="2002">
                  <c:v>33.7166666666667</c:v>
                </c:pt>
                <c:pt idx="2003">
                  <c:v>33.68</c:v>
                </c:pt>
                <c:pt idx="2004">
                  <c:v>33.62</c:v>
                </c:pt>
                <c:pt idx="2005">
                  <c:v>33.608</c:v>
                </c:pt>
                <c:pt idx="2006">
                  <c:v>33.5716666666667</c:v>
                </c:pt>
                <c:pt idx="2007">
                  <c:v>33.558</c:v>
                </c:pt>
                <c:pt idx="2008">
                  <c:v>33.5283333333333</c:v>
                </c:pt>
                <c:pt idx="2009">
                  <c:v>33.53</c:v>
                </c:pt>
                <c:pt idx="2010">
                  <c:v>33.515</c:v>
                </c:pt>
                <c:pt idx="2011">
                  <c:v>33.5133333333333</c:v>
                </c:pt>
                <c:pt idx="2012">
                  <c:v>33.51</c:v>
                </c:pt>
                <c:pt idx="2013">
                  <c:v>33.505</c:v>
                </c:pt>
                <c:pt idx="2014">
                  <c:v>33.4983333333333</c:v>
                </c:pt>
                <c:pt idx="2015">
                  <c:v>33.49</c:v>
                </c:pt>
                <c:pt idx="2016">
                  <c:v>33.482</c:v>
                </c:pt>
                <c:pt idx="2017">
                  <c:v>33.4883333333333</c:v>
                </c:pt>
                <c:pt idx="2018">
                  <c:v>33.4728571428571</c:v>
                </c:pt>
                <c:pt idx="2019">
                  <c:v>33.47</c:v>
                </c:pt>
                <c:pt idx="2020">
                  <c:v>33.5</c:v>
                </c:pt>
                <c:pt idx="2021">
                  <c:v>33.5</c:v>
                </c:pt>
                <c:pt idx="2022">
                  <c:v>33.4933333333333</c:v>
                </c:pt>
                <c:pt idx="2023">
                  <c:v>33.505</c:v>
                </c:pt>
                <c:pt idx="2024">
                  <c:v>33.5166666666667</c:v>
                </c:pt>
                <c:pt idx="2025">
                  <c:v>33.5257142857143</c:v>
                </c:pt>
                <c:pt idx="2026">
                  <c:v>33.515</c:v>
                </c:pt>
                <c:pt idx="2027">
                  <c:v>33.515</c:v>
                </c:pt>
                <c:pt idx="2028">
                  <c:v>33.53</c:v>
                </c:pt>
                <c:pt idx="2029">
                  <c:v>33.5416666666667</c:v>
                </c:pt>
                <c:pt idx="2030">
                  <c:v>33.534</c:v>
                </c:pt>
                <c:pt idx="2031">
                  <c:v>33.525</c:v>
                </c:pt>
                <c:pt idx="2032">
                  <c:v>33.5222222222222</c:v>
                </c:pt>
                <c:pt idx="2033">
                  <c:v>33.522</c:v>
                </c:pt>
                <c:pt idx="2034">
                  <c:v>33.54</c:v>
                </c:pt>
                <c:pt idx="2035">
                  <c:v>33.585</c:v>
                </c:pt>
                <c:pt idx="2036">
                  <c:v>33.61</c:v>
                </c:pt>
                <c:pt idx="2037">
                  <c:v>33.625</c:v>
                </c:pt>
                <c:pt idx="2038">
                  <c:v>33.635</c:v>
                </c:pt>
                <c:pt idx="2039">
                  <c:v>33.635</c:v>
                </c:pt>
                <c:pt idx="2040">
                  <c:v>33.625</c:v>
                </c:pt>
                <c:pt idx="2041">
                  <c:v>33.588</c:v>
                </c:pt>
                <c:pt idx="2042">
                  <c:v>33.589</c:v>
                </c:pt>
                <c:pt idx="2043">
                  <c:v>33.575</c:v>
                </c:pt>
                <c:pt idx="2044">
                  <c:v>33.545</c:v>
                </c:pt>
                <c:pt idx="2045">
                  <c:v>33.558</c:v>
                </c:pt>
                <c:pt idx="2046">
                  <c:v>33.5583333333333</c:v>
                </c:pt>
                <c:pt idx="2047">
                  <c:v>33.535</c:v>
                </c:pt>
                <c:pt idx="2048">
                  <c:v>33.5216666666667</c:v>
                </c:pt>
                <c:pt idx="2049">
                  <c:v>33.4957142857143</c:v>
                </c:pt>
                <c:pt idx="2050">
                  <c:v>33.4828571428571</c:v>
                </c:pt>
                <c:pt idx="2051">
                  <c:v>33.49</c:v>
                </c:pt>
                <c:pt idx="2052">
                  <c:v>33.465</c:v>
                </c:pt>
                <c:pt idx="2053">
                  <c:v>33.466</c:v>
                </c:pt>
                <c:pt idx="2054">
                  <c:v>33.452</c:v>
                </c:pt>
                <c:pt idx="2055">
                  <c:v>33.4533333333333</c:v>
                </c:pt>
                <c:pt idx="2056">
                  <c:v>33.4566666666667</c:v>
                </c:pt>
                <c:pt idx="2057">
                  <c:v>33.5446666666667</c:v>
                </c:pt>
                <c:pt idx="2058">
                  <c:v>33.605</c:v>
                </c:pt>
                <c:pt idx="2059">
                  <c:v>33.6142857142857</c:v>
                </c:pt>
                <c:pt idx="2060">
                  <c:v>33.66</c:v>
                </c:pt>
                <c:pt idx="2061">
                  <c:v>33.7290909090909</c:v>
                </c:pt>
                <c:pt idx="2062">
                  <c:v>33.7185714285714</c:v>
                </c:pt>
                <c:pt idx="2063">
                  <c:v>33.675</c:v>
                </c:pt>
                <c:pt idx="2064">
                  <c:v>33.6709090909091</c:v>
                </c:pt>
                <c:pt idx="2065">
                  <c:v>33.735</c:v>
                </c:pt>
                <c:pt idx="2066">
                  <c:v>33.815</c:v>
                </c:pt>
                <c:pt idx="2067">
                  <c:v>33.78</c:v>
                </c:pt>
                <c:pt idx="2068">
                  <c:v>33.7457142857143</c:v>
                </c:pt>
                <c:pt idx="2069">
                  <c:v>33.7375</c:v>
                </c:pt>
                <c:pt idx="2070">
                  <c:v>33.78</c:v>
                </c:pt>
                <c:pt idx="2071">
                  <c:v>33.7677777777778</c:v>
                </c:pt>
                <c:pt idx="2072">
                  <c:v>33.69</c:v>
                </c:pt>
                <c:pt idx="2073">
                  <c:v>33.64</c:v>
                </c:pt>
                <c:pt idx="2074">
                  <c:v>33.68</c:v>
                </c:pt>
                <c:pt idx="2075">
                  <c:v>33.7216666666667</c:v>
                </c:pt>
                <c:pt idx="2076">
                  <c:v>33.665</c:v>
                </c:pt>
                <c:pt idx="2077">
                  <c:v>33.6333333333333</c:v>
                </c:pt>
                <c:pt idx="2078">
                  <c:v>33.6644444444444</c:v>
                </c:pt>
                <c:pt idx="2079">
                  <c:v>33.7057142857143</c:v>
                </c:pt>
                <c:pt idx="2080">
                  <c:v>33.655</c:v>
                </c:pt>
                <c:pt idx="2081">
                  <c:v>33.6175</c:v>
                </c:pt>
                <c:pt idx="2082">
                  <c:v>33.645</c:v>
                </c:pt>
                <c:pt idx="2083">
                  <c:v>33.668</c:v>
                </c:pt>
                <c:pt idx="2084">
                  <c:v>33.6325</c:v>
                </c:pt>
                <c:pt idx="2085">
                  <c:v>33.5857142857143</c:v>
                </c:pt>
                <c:pt idx="2086">
                  <c:v>33.5766666666667</c:v>
                </c:pt>
                <c:pt idx="2087">
                  <c:v>33.6116666666667</c:v>
                </c:pt>
                <c:pt idx="2088">
                  <c:v>33.5885714285714</c:v>
                </c:pt>
                <c:pt idx="2089">
                  <c:v>33.55</c:v>
                </c:pt>
                <c:pt idx="2090">
                  <c:v>33.555</c:v>
                </c:pt>
                <c:pt idx="2091">
                  <c:v>33.595</c:v>
                </c:pt>
                <c:pt idx="2092">
                  <c:v>33.595</c:v>
                </c:pt>
                <c:pt idx="2093">
                  <c:v>33.5485714285714</c:v>
                </c:pt>
                <c:pt idx="2094">
                  <c:v>33.53</c:v>
                </c:pt>
                <c:pt idx="2095">
                  <c:v>33.55</c:v>
                </c:pt>
                <c:pt idx="2096">
                  <c:v>33.56</c:v>
                </c:pt>
                <c:pt idx="2097">
                  <c:v>33.52</c:v>
                </c:pt>
                <c:pt idx="2098">
                  <c:v>33.5042857142857</c:v>
                </c:pt>
                <c:pt idx="2099">
                  <c:v>33.5228571428571</c:v>
                </c:pt>
                <c:pt idx="2100">
                  <c:v>33.5</c:v>
                </c:pt>
                <c:pt idx="2101">
                  <c:v>33.485</c:v>
                </c:pt>
                <c:pt idx="2102">
                  <c:v>33.5111111111111</c:v>
                </c:pt>
                <c:pt idx="2103">
                  <c:v>33.6141666666667</c:v>
                </c:pt>
                <c:pt idx="2104">
                  <c:v>33.735</c:v>
                </c:pt>
                <c:pt idx="2105">
                  <c:v>33.855</c:v>
                </c:pt>
                <c:pt idx="2106">
                  <c:v>34.0125</c:v>
                </c:pt>
                <c:pt idx="2107">
                  <c:v>34.185</c:v>
                </c:pt>
                <c:pt idx="2108">
                  <c:v>34.33</c:v>
                </c:pt>
                <c:pt idx="2109">
                  <c:v>34.4785714285714</c:v>
                </c:pt>
                <c:pt idx="2110">
                  <c:v>34.6283333333333</c:v>
                </c:pt>
                <c:pt idx="2111">
                  <c:v>34.7846666666667</c:v>
                </c:pt>
                <c:pt idx="2112">
                  <c:v>34.9865</c:v>
                </c:pt>
                <c:pt idx="2113">
                  <c:v>35.2322727272727</c:v>
                </c:pt>
                <c:pt idx="2114">
                  <c:v>35.5175</c:v>
                </c:pt>
                <c:pt idx="2115">
                  <c:v>35.8713636363636</c:v>
                </c:pt>
                <c:pt idx="2116">
                  <c:v>36.4547826086957</c:v>
                </c:pt>
                <c:pt idx="2117">
                  <c:v>36.9572727272727</c:v>
                </c:pt>
                <c:pt idx="2118">
                  <c:v>37.335625</c:v>
                </c:pt>
                <c:pt idx="2119">
                  <c:v>37.455</c:v>
                </c:pt>
                <c:pt idx="2120">
                  <c:v>37.365</c:v>
                </c:pt>
                <c:pt idx="2121">
                  <c:v>37.25</c:v>
                </c:pt>
                <c:pt idx="2122">
                  <c:v>37.11</c:v>
                </c:pt>
              </c:numCache>
            </c:numRef>
          </c:yVal>
          <c:smooth val="0"/>
        </c:ser>
        <c:axId val="42804467"/>
        <c:axId val="19805613"/>
      </c:scatterChart>
      <c:scatterChart>
        <c:scatterStyle val="lineMarker"/>
        <c:varyColors val="0"/>
        <c:ser>
          <c:idx val="1"/>
          <c:order val="1"/>
          <c:tx>
            <c:strRef>
              <c:f>'Graph cult. #10'!$C$1</c:f>
              <c:strCache>
                <c:ptCount val="1"/>
                <c:pt idx="0">
                  <c:v>CER (mmol/L/h)</c:v>
                </c:pt>
              </c:strCache>
            </c:strRef>
          </c:tx>
          <c:spPr>
            <a:solidFill>
              <a:srgbClr val="8064a2"/>
            </a:solidFill>
            <a:ln w="25560">
              <a:noFill/>
            </a:ln>
          </c:spPr>
          <c:marker>
            <c:symbol val="circle"/>
            <c:size val="4"/>
            <c:spPr>
              <a:solidFill>
                <a:srgbClr val="8064a2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'Graph cult. #10'!$A$2:$A$7288</c:f>
              <c:numCache>
                <c:formatCode>General</c:formatCode>
                <c:ptCount val="7287"/>
                <c:pt idx="0">
                  <c:v>0</c:v>
                </c:pt>
                <c:pt idx="1">
                  <c:v>0.017</c:v>
                </c:pt>
                <c:pt idx="2">
                  <c:v>0.033</c:v>
                </c:pt>
                <c:pt idx="3">
                  <c:v>0.05</c:v>
                </c:pt>
                <c:pt idx="4">
                  <c:v>0.067</c:v>
                </c:pt>
                <c:pt idx="5">
                  <c:v>0.083</c:v>
                </c:pt>
                <c:pt idx="6">
                  <c:v>0.1</c:v>
                </c:pt>
                <c:pt idx="7">
                  <c:v>0.117</c:v>
                </c:pt>
                <c:pt idx="8">
                  <c:v>0.133</c:v>
                </c:pt>
                <c:pt idx="9">
                  <c:v>0.15</c:v>
                </c:pt>
                <c:pt idx="10">
                  <c:v>0.167</c:v>
                </c:pt>
                <c:pt idx="11">
                  <c:v>0.183</c:v>
                </c:pt>
                <c:pt idx="12">
                  <c:v>0.2</c:v>
                </c:pt>
                <c:pt idx="13">
                  <c:v>0.217</c:v>
                </c:pt>
                <c:pt idx="14">
                  <c:v>0.233</c:v>
                </c:pt>
                <c:pt idx="15">
                  <c:v>0.25</c:v>
                </c:pt>
                <c:pt idx="16">
                  <c:v>0.267</c:v>
                </c:pt>
                <c:pt idx="17">
                  <c:v>0.283</c:v>
                </c:pt>
                <c:pt idx="18">
                  <c:v>0.3</c:v>
                </c:pt>
                <c:pt idx="19">
                  <c:v>0.317</c:v>
                </c:pt>
                <c:pt idx="20">
                  <c:v>0.333</c:v>
                </c:pt>
                <c:pt idx="21">
                  <c:v>0.35</c:v>
                </c:pt>
                <c:pt idx="22">
                  <c:v>0.367</c:v>
                </c:pt>
                <c:pt idx="23">
                  <c:v>0.383</c:v>
                </c:pt>
                <c:pt idx="24">
                  <c:v>0.4</c:v>
                </c:pt>
                <c:pt idx="25">
                  <c:v>0.417</c:v>
                </c:pt>
                <c:pt idx="26">
                  <c:v>0.433</c:v>
                </c:pt>
                <c:pt idx="27">
                  <c:v>0.45</c:v>
                </c:pt>
                <c:pt idx="28">
                  <c:v>0.467</c:v>
                </c:pt>
                <c:pt idx="29">
                  <c:v>0.483</c:v>
                </c:pt>
                <c:pt idx="30">
                  <c:v>0.5</c:v>
                </c:pt>
                <c:pt idx="31">
                  <c:v>0.517</c:v>
                </c:pt>
                <c:pt idx="32">
                  <c:v>0.533</c:v>
                </c:pt>
                <c:pt idx="33">
                  <c:v>0.55</c:v>
                </c:pt>
                <c:pt idx="34">
                  <c:v>0.567</c:v>
                </c:pt>
                <c:pt idx="35">
                  <c:v>0.583</c:v>
                </c:pt>
                <c:pt idx="36">
                  <c:v>0.6</c:v>
                </c:pt>
                <c:pt idx="37">
                  <c:v>0.617</c:v>
                </c:pt>
                <c:pt idx="38">
                  <c:v>0.633</c:v>
                </c:pt>
                <c:pt idx="39">
                  <c:v>0.65</c:v>
                </c:pt>
                <c:pt idx="40">
                  <c:v>0.667</c:v>
                </c:pt>
                <c:pt idx="41">
                  <c:v>0.683</c:v>
                </c:pt>
                <c:pt idx="42">
                  <c:v>0.7</c:v>
                </c:pt>
                <c:pt idx="43">
                  <c:v>0.717</c:v>
                </c:pt>
                <c:pt idx="44">
                  <c:v>0.733</c:v>
                </c:pt>
                <c:pt idx="45">
                  <c:v>0.75</c:v>
                </c:pt>
                <c:pt idx="46">
                  <c:v>0.767</c:v>
                </c:pt>
                <c:pt idx="47">
                  <c:v>0.783</c:v>
                </c:pt>
                <c:pt idx="48">
                  <c:v>0.8</c:v>
                </c:pt>
                <c:pt idx="49">
                  <c:v>0.817</c:v>
                </c:pt>
                <c:pt idx="50">
                  <c:v>0.833</c:v>
                </c:pt>
                <c:pt idx="51">
                  <c:v>0.85</c:v>
                </c:pt>
                <c:pt idx="52">
                  <c:v>0.867</c:v>
                </c:pt>
                <c:pt idx="53">
                  <c:v>0.883</c:v>
                </c:pt>
                <c:pt idx="54">
                  <c:v>0.9</c:v>
                </c:pt>
                <c:pt idx="55">
                  <c:v>0.917</c:v>
                </c:pt>
                <c:pt idx="56">
                  <c:v>0.933</c:v>
                </c:pt>
                <c:pt idx="57">
                  <c:v>0.95</c:v>
                </c:pt>
                <c:pt idx="58">
                  <c:v>0.967</c:v>
                </c:pt>
                <c:pt idx="59">
                  <c:v>0.983</c:v>
                </c:pt>
                <c:pt idx="60">
                  <c:v>1</c:v>
                </c:pt>
                <c:pt idx="61">
                  <c:v>1.017</c:v>
                </c:pt>
                <c:pt idx="62">
                  <c:v>1.033</c:v>
                </c:pt>
                <c:pt idx="63">
                  <c:v>1.05</c:v>
                </c:pt>
                <c:pt idx="64">
                  <c:v>1.067</c:v>
                </c:pt>
                <c:pt idx="65">
                  <c:v>1.083</c:v>
                </c:pt>
                <c:pt idx="66">
                  <c:v>1.1</c:v>
                </c:pt>
                <c:pt idx="67">
                  <c:v>1.117</c:v>
                </c:pt>
                <c:pt idx="68">
                  <c:v>1.133</c:v>
                </c:pt>
                <c:pt idx="69">
                  <c:v>1.15</c:v>
                </c:pt>
                <c:pt idx="70">
                  <c:v>1.167</c:v>
                </c:pt>
                <c:pt idx="71">
                  <c:v>1.183</c:v>
                </c:pt>
                <c:pt idx="72">
                  <c:v>1.2</c:v>
                </c:pt>
                <c:pt idx="73">
                  <c:v>1.217</c:v>
                </c:pt>
                <c:pt idx="74">
                  <c:v>1.233</c:v>
                </c:pt>
                <c:pt idx="75">
                  <c:v>1.25</c:v>
                </c:pt>
                <c:pt idx="76">
                  <c:v>1.267</c:v>
                </c:pt>
                <c:pt idx="77">
                  <c:v>1.283</c:v>
                </c:pt>
                <c:pt idx="78">
                  <c:v>1.3</c:v>
                </c:pt>
                <c:pt idx="79">
                  <c:v>1.317</c:v>
                </c:pt>
                <c:pt idx="80">
                  <c:v>1.333</c:v>
                </c:pt>
                <c:pt idx="81">
                  <c:v>1.35</c:v>
                </c:pt>
                <c:pt idx="82">
                  <c:v>1.367</c:v>
                </c:pt>
                <c:pt idx="83">
                  <c:v>1.383</c:v>
                </c:pt>
                <c:pt idx="84">
                  <c:v>1.4</c:v>
                </c:pt>
                <c:pt idx="85">
                  <c:v>1.417</c:v>
                </c:pt>
                <c:pt idx="86">
                  <c:v>1.433</c:v>
                </c:pt>
                <c:pt idx="87">
                  <c:v>1.45</c:v>
                </c:pt>
                <c:pt idx="88">
                  <c:v>1.467</c:v>
                </c:pt>
                <c:pt idx="89">
                  <c:v>1.483</c:v>
                </c:pt>
                <c:pt idx="90">
                  <c:v>1.5</c:v>
                </c:pt>
                <c:pt idx="91">
                  <c:v>1.517</c:v>
                </c:pt>
                <c:pt idx="92">
                  <c:v>1.533</c:v>
                </c:pt>
                <c:pt idx="93">
                  <c:v>1.55</c:v>
                </c:pt>
                <c:pt idx="94">
                  <c:v>1.567</c:v>
                </c:pt>
                <c:pt idx="95">
                  <c:v>1.583</c:v>
                </c:pt>
                <c:pt idx="96">
                  <c:v>1.6</c:v>
                </c:pt>
                <c:pt idx="97">
                  <c:v>1.617</c:v>
                </c:pt>
                <c:pt idx="98">
                  <c:v>1.633</c:v>
                </c:pt>
                <c:pt idx="99">
                  <c:v>1.65</c:v>
                </c:pt>
                <c:pt idx="100">
                  <c:v>1.667</c:v>
                </c:pt>
                <c:pt idx="101">
                  <c:v>1.683</c:v>
                </c:pt>
                <c:pt idx="102">
                  <c:v>1.7</c:v>
                </c:pt>
                <c:pt idx="103">
                  <c:v>1.717</c:v>
                </c:pt>
                <c:pt idx="104">
                  <c:v>1.733</c:v>
                </c:pt>
                <c:pt idx="105">
                  <c:v>1.75</c:v>
                </c:pt>
                <c:pt idx="106">
                  <c:v>1.767</c:v>
                </c:pt>
                <c:pt idx="107">
                  <c:v>1.783</c:v>
                </c:pt>
                <c:pt idx="108">
                  <c:v>1.8</c:v>
                </c:pt>
                <c:pt idx="109">
                  <c:v>1.817</c:v>
                </c:pt>
                <c:pt idx="110">
                  <c:v>1.833</c:v>
                </c:pt>
                <c:pt idx="111">
                  <c:v>1.85</c:v>
                </c:pt>
                <c:pt idx="112">
                  <c:v>1.867</c:v>
                </c:pt>
                <c:pt idx="113">
                  <c:v>1.883</c:v>
                </c:pt>
                <c:pt idx="114">
                  <c:v>1.9</c:v>
                </c:pt>
                <c:pt idx="115">
                  <c:v>1.917</c:v>
                </c:pt>
                <c:pt idx="116">
                  <c:v>1.933</c:v>
                </c:pt>
                <c:pt idx="117">
                  <c:v>1.95</c:v>
                </c:pt>
                <c:pt idx="118">
                  <c:v>1.967</c:v>
                </c:pt>
                <c:pt idx="119">
                  <c:v>1.983</c:v>
                </c:pt>
                <c:pt idx="120">
                  <c:v>2</c:v>
                </c:pt>
                <c:pt idx="121">
                  <c:v>2.017</c:v>
                </c:pt>
                <c:pt idx="122">
                  <c:v>2.033</c:v>
                </c:pt>
                <c:pt idx="123">
                  <c:v>2.05</c:v>
                </c:pt>
                <c:pt idx="124">
                  <c:v>2.067</c:v>
                </c:pt>
                <c:pt idx="125">
                  <c:v>2.083</c:v>
                </c:pt>
                <c:pt idx="126">
                  <c:v>2.1</c:v>
                </c:pt>
                <c:pt idx="127">
                  <c:v>2.117</c:v>
                </c:pt>
                <c:pt idx="128">
                  <c:v>2.133</c:v>
                </c:pt>
                <c:pt idx="129">
                  <c:v>2.15</c:v>
                </c:pt>
                <c:pt idx="130">
                  <c:v>2.167</c:v>
                </c:pt>
                <c:pt idx="131">
                  <c:v>2.183</c:v>
                </c:pt>
                <c:pt idx="132">
                  <c:v>2.2</c:v>
                </c:pt>
                <c:pt idx="133">
                  <c:v>2.217</c:v>
                </c:pt>
                <c:pt idx="134">
                  <c:v>2.233</c:v>
                </c:pt>
                <c:pt idx="135">
                  <c:v>2.25</c:v>
                </c:pt>
                <c:pt idx="136">
                  <c:v>2.267</c:v>
                </c:pt>
                <c:pt idx="137">
                  <c:v>2.283</c:v>
                </c:pt>
                <c:pt idx="138">
                  <c:v>2.3</c:v>
                </c:pt>
                <c:pt idx="139">
                  <c:v>2.317</c:v>
                </c:pt>
                <c:pt idx="140">
                  <c:v>2.333</c:v>
                </c:pt>
                <c:pt idx="141">
                  <c:v>2.35</c:v>
                </c:pt>
                <c:pt idx="142">
                  <c:v>2.367</c:v>
                </c:pt>
                <c:pt idx="143">
                  <c:v>2.383</c:v>
                </c:pt>
                <c:pt idx="144">
                  <c:v>2.4</c:v>
                </c:pt>
                <c:pt idx="145">
                  <c:v>2.417</c:v>
                </c:pt>
                <c:pt idx="146">
                  <c:v>2.433</c:v>
                </c:pt>
                <c:pt idx="147">
                  <c:v>2.45</c:v>
                </c:pt>
                <c:pt idx="148">
                  <c:v>2.467</c:v>
                </c:pt>
                <c:pt idx="149">
                  <c:v>2.483</c:v>
                </c:pt>
                <c:pt idx="150">
                  <c:v>2.5</c:v>
                </c:pt>
                <c:pt idx="151">
                  <c:v>2.517</c:v>
                </c:pt>
                <c:pt idx="152">
                  <c:v>2.533</c:v>
                </c:pt>
                <c:pt idx="153">
                  <c:v>2.55</c:v>
                </c:pt>
                <c:pt idx="154">
                  <c:v>2.567</c:v>
                </c:pt>
                <c:pt idx="155">
                  <c:v>2.583</c:v>
                </c:pt>
                <c:pt idx="156">
                  <c:v>2.6</c:v>
                </c:pt>
                <c:pt idx="157">
                  <c:v>2.617</c:v>
                </c:pt>
                <c:pt idx="158">
                  <c:v>2.633</c:v>
                </c:pt>
                <c:pt idx="159">
                  <c:v>2.65</c:v>
                </c:pt>
                <c:pt idx="160">
                  <c:v>2.667</c:v>
                </c:pt>
                <c:pt idx="161">
                  <c:v>2.683</c:v>
                </c:pt>
                <c:pt idx="162">
                  <c:v>2.7</c:v>
                </c:pt>
                <c:pt idx="163">
                  <c:v>2.717</c:v>
                </c:pt>
                <c:pt idx="164">
                  <c:v>2.733</c:v>
                </c:pt>
                <c:pt idx="165">
                  <c:v>2.75</c:v>
                </c:pt>
                <c:pt idx="166">
                  <c:v>2.767</c:v>
                </c:pt>
                <c:pt idx="167">
                  <c:v>2.783</c:v>
                </c:pt>
                <c:pt idx="168">
                  <c:v>2.8</c:v>
                </c:pt>
                <c:pt idx="169">
                  <c:v>2.817</c:v>
                </c:pt>
                <c:pt idx="170">
                  <c:v>2.833</c:v>
                </c:pt>
                <c:pt idx="171">
                  <c:v>2.85</c:v>
                </c:pt>
                <c:pt idx="172">
                  <c:v>2.867</c:v>
                </c:pt>
                <c:pt idx="173">
                  <c:v>2.883</c:v>
                </c:pt>
                <c:pt idx="174">
                  <c:v>2.9</c:v>
                </c:pt>
                <c:pt idx="175">
                  <c:v>2.917</c:v>
                </c:pt>
                <c:pt idx="176">
                  <c:v>2.933</c:v>
                </c:pt>
                <c:pt idx="177">
                  <c:v>2.95</c:v>
                </c:pt>
                <c:pt idx="178">
                  <c:v>2.967</c:v>
                </c:pt>
                <c:pt idx="179">
                  <c:v>2.983</c:v>
                </c:pt>
                <c:pt idx="180">
                  <c:v>3</c:v>
                </c:pt>
                <c:pt idx="181">
                  <c:v>3.017</c:v>
                </c:pt>
                <c:pt idx="182">
                  <c:v>3.033</c:v>
                </c:pt>
                <c:pt idx="183">
                  <c:v>3.05</c:v>
                </c:pt>
                <c:pt idx="184">
                  <c:v>3.067</c:v>
                </c:pt>
                <c:pt idx="185">
                  <c:v>3.083</c:v>
                </c:pt>
                <c:pt idx="186">
                  <c:v>3.1</c:v>
                </c:pt>
                <c:pt idx="187">
                  <c:v>3.117</c:v>
                </c:pt>
                <c:pt idx="188">
                  <c:v>3.133</c:v>
                </c:pt>
                <c:pt idx="189">
                  <c:v>3.15</c:v>
                </c:pt>
                <c:pt idx="190">
                  <c:v>3.167</c:v>
                </c:pt>
                <c:pt idx="191">
                  <c:v>3.183</c:v>
                </c:pt>
                <c:pt idx="192">
                  <c:v>3.2</c:v>
                </c:pt>
                <c:pt idx="193">
                  <c:v>3.217</c:v>
                </c:pt>
                <c:pt idx="194">
                  <c:v>3.233</c:v>
                </c:pt>
                <c:pt idx="195">
                  <c:v>3.25</c:v>
                </c:pt>
                <c:pt idx="196">
                  <c:v>3.267</c:v>
                </c:pt>
                <c:pt idx="197">
                  <c:v>3.283</c:v>
                </c:pt>
                <c:pt idx="198">
                  <c:v>3.3</c:v>
                </c:pt>
                <c:pt idx="199">
                  <c:v>3.317</c:v>
                </c:pt>
                <c:pt idx="200">
                  <c:v>3.333</c:v>
                </c:pt>
                <c:pt idx="201">
                  <c:v>3.35</c:v>
                </c:pt>
                <c:pt idx="202">
                  <c:v>3.367</c:v>
                </c:pt>
                <c:pt idx="203">
                  <c:v>3.383</c:v>
                </c:pt>
                <c:pt idx="204">
                  <c:v>3.4</c:v>
                </c:pt>
                <c:pt idx="205">
                  <c:v>3.417</c:v>
                </c:pt>
                <c:pt idx="206">
                  <c:v>3.433</c:v>
                </c:pt>
                <c:pt idx="207">
                  <c:v>3.45</c:v>
                </c:pt>
                <c:pt idx="208">
                  <c:v>3.467</c:v>
                </c:pt>
                <c:pt idx="209">
                  <c:v>3.483</c:v>
                </c:pt>
                <c:pt idx="210">
                  <c:v>3.5</c:v>
                </c:pt>
                <c:pt idx="211">
                  <c:v>3.517</c:v>
                </c:pt>
                <c:pt idx="212">
                  <c:v>3.533</c:v>
                </c:pt>
                <c:pt idx="213">
                  <c:v>3.55</c:v>
                </c:pt>
                <c:pt idx="214">
                  <c:v>3.567</c:v>
                </c:pt>
                <c:pt idx="215">
                  <c:v>3.583</c:v>
                </c:pt>
                <c:pt idx="216">
                  <c:v>3.6</c:v>
                </c:pt>
                <c:pt idx="217">
                  <c:v>3.617</c:v>
                </c:pt>
                <c:pt idx="218">
                  <c:v>3.633</c:v>
                </c:pt>
                <c:pt idx="219">
                  <c:v>3.65</c:v>
                </c:pt>
                <c:pt idx="220">
                  <c:v>3.667</c:v>
                </c:pt>
                <c:pt idx="221">
                  <c:v>3.683</c:v>
                </c:pt>
                <c:pt idx="222">
                  <c:v>3.7</c:v>
                </c:pt>
                <c:pt idx="223">
                  <c:v>3.717</c:v>
                </c:pt>
                <c:pt idx="224">
                  <c:v>3.733</c:v>
                </c:pt>
                <c:pt idx="225">
                  <c:v>3.75</c:v>
                </c:pt>
                <c:pt idx="226">
                  <c:v>3.767</c:v>
                </c:pt>
                <c:pt idx="227">
                  <c:v>3.783</c:v>
                </c:pt>
                <c:pt idx="228">
                  <c:v>3.8</c:v>
                </c:pt>
                <c:pt idx="229">
                  <c:v>3.817</c:v>
                </c:pt>
                <c:pt idx="230">
                  <c:v>3.833</c:v>
                </c:pt>
                <c:pt idx="231">
                  <c:v>3.85</c:v>
                </c:pt>
                <c:pt idx="232">
                  <c:v>3.867</c:v>
                </c:pt>
                <c:pt idx="233">
                  <c:v>3.883</c:v>
                </c:pt>
                <c:pt idx="234">
                  <c:v>3.9</c:v>
                </c:pt>
                <c:pt idx="235">
                  <c:v>3.917</c:v>
                </c:pt>
                <c:pt idx="236">
                  <c:v>3.933</c:v>
                </c:pt>
                <c:pt idx="237">
                  <c:v>3.95</c:v>
                </c:pt>
                <c:pt idx="238">
                  <c:v>3.967</c:v>
                </c:pt>
                <c:pt idx="239">
                  <c:v>3.983</c:v>
                </c:pt>
                <c:pt idx="240">
                  <c:v>4</c:v>
                </c:pt>
                <c:pt idx="241">
                  <c:v>4.017</c:v>
                </c:pt>
                <c:pt idx="242">
                  <c:v>4.033</c:v>
                </c:pt>
                <c:pt idx="243">
                  <c:v>4.05</c:v>
                </c:pt>
                <c:pt idx="244">
                  <c:v>4.067</c:v>
                </c:pt>
                <c:pt idx="245">
                  <c:v>4.083</c:v>
                </c:pt>
                <c:pt idx="246">
                  <c:v>4.1</c:v>
                </c:pt>
                <c:pt idx="247">
                  <c:v>4.117</c:v>
                </c:pt>
                <c:pt idx="248">
                  <c:v>4.133</c:v>
                </c:pt>
                <c:pt idx="249">
                  <c:v>4.15</c:v>
                </c:pt>
                <c:pt idx="250">
                  <c:v>4.167</c:v>
                </c:pt>
                <c:pt idx="251">
                  <c:v>4.183</c:v>
                </c:pt>
                <c:pt idx="252">
                  <c:v>4.2</c:v>
                </c:pt>
                <c:pt idx="253">
                  <c:v>4.217</c:v>
                </c:pt>
                <c:pt idx="254">
                  <c:v>4.233</c:v>
                </c:pt>
                <c:pt idx="255">
                  <c:v>4.25</c:v>
                </c:pt>
                <c:pt idx="256">
                  <c:v>4.267</c:v>
                </c:pt>
                <c:pt idx="257">
                  <c:v>4.283</c:v>
                </c:pt>
                <c:pt idx="258">
                  <c:v>4.3</c:v>
                </c:pt>
                <c:pt idx="259">
                  <c:v>4.317</c:v>
                </c:pt>
                <c:pt idx="260">
                  <c:v>4.333</c:v>
                </c:pt>
                <c:pt idx="261">
                  <c:v>4.35</c:v>
                </c:pt>
                <c:pt idx="262">
                  <c:v>4.367</c:v>
                </c:pt>
                <c:pt idx="263">
                  <c:v>4.383</c:v>
                </c:pt>
                <c:pt idx="264">
                  <c:v>4.4</c:v>
                </c:pt>
                <c:pt idx="265">
                  <c:v>4.417</c:v>
                </c:pt>
                <c:pt idx="266">
                  <c:v>4.433</c:v>
                </c:pt>
                <c:pt idx="267">
                  <c:v>4.45</c:v>
                </c:pt>
                <c:pt idx="268">
                  <c:v>4.467</c:v>
                </c:pt>
                <c:pt idx="269">
                  <c:v>4.483</c:v>
                </c:pt>
                <c:pt idx="270">
                  <c:v>4.5</c:v>
                </c:pt>
                <c:pt idx="271">
                  <c:v>4.517</c:v>
                </c:pt>
                <c:pt idx="272">
                  <c:v>4.533</c:v>
                </c:pt>
                <c:pt idx="273">
                  <c:v>4.55</c:v>
                </c:pt>
                <c:pt idx="274">
                  <c:v>4.567</c:v>
                </c:pt>
                <c:pt idx="275">
                  <c:v>4.583</c:v>
                </c:pt>
                <c:pt idx="276">
                  <c:v>4.6</c:v>
                </c:pt>
                <c:pt idx="277">
                  <c:v>4.617</c:v>
                </c:pt>
                <c:pt idx="278">
                  <c:v>4.633</c:v>
                </c:pt>
                <c:pt idx="279">
                  <c:v>4.65</c:v>
                </c:pt>
                <c:pt idx="280">
                  <c:v>4.667</c:v>
                </c:pt>
                <c:pt idx="281">
                  <c:v>4.683</c:v>
                </c:pt>
                <c:pt idx="282">
                  <c:v>4.7</c:v>
                </c:pt>
                <c:pt idx="283">
                  <c:v>4.717</c:v>
                </c:pt>
                <c:pt idx="284">
                  <c:v>4.733</c:v>
                </c:pt>
                <c:pt idx="285">
                  <c:v>4.75</c:v>
                </c:pt>
                <c:pt idx="286">
                  <c:v>4.767</c:v>
                </c:pt>
                <c:pt idx="287">
                  <c:v>4.783</c:v>
                </c:pt>
                <c:pt idx="288">
                  <c:v>4.8</c:v>
                </c:pt>
                <c:pt idx="289">
                  <c:v>4.817</c:v>
                </c:pt>
                <c:pt idx="290">
                  <c:v>4.833</c:v>
                </c:pt>
                <c:pt idx="291">
                  <c:v>4.85</c:v>
                </c:pt>
                <c:pt idx="292">
                  <c:v>4.867</c:v>
                </c:pt>
                <c:pt idx="293">
                  <c:v>4.883</c:v>
                </c:pt>
                <c:pt idx="294">
                  <c:v>4.9</c:v>
                </c:pt>
                <c:pt idx="295">
                  <c:v>4.917</c:v>
                </c:pt>
                <c:pt idx="296">
                  <c:v>4.933</c:v>
                </c:pt>
                <c:pt idx="297">
                  <c:v>4.95</c:v>
                </c:pt>
                <c:pt idx="298">
                  <c:v>4.967</c:v>
                </c:pt>
                <c:pt idx="299">
                  <c:v>4.983</c:v>
                </c:pt>
                <c:pt idx="300">
                  <c:v>5</c:v>
                </c:pt>
                <c:pt idx="301">
                  <c:v>5.017</c:v>
                </c:pt>
                <c:pt idx="302">
                  <c:v>5.033</c:v>
                </c:pt>
                <c:pt idx="303">
                  <c:v>5.05</c:v>
                </c:pt>
                <c:pt idx="304">
                  <c:v>5.067</c:v>
                </c:pt>
                <c:pt idx="305">
                  <c:v>5.083</c:v>
                </c:pt>
                <c:pt idx="306">
                  <c:v>5.1</c:v>
                </c:pt>
                <c:pt idx="307">
                  <c:v>5.117</c:v>
                </c:pt>
                <c:pt idx="308">
                  <c:v>5.133</c:v>
                </c:pt>
                <c:pt idx="309">
                  <c:v>5.15</c:v>
                </c:pt>
                <c:pt idx="310">
                  <c:v>5.167</c:v>
                </c:pt>
                <c:pt idx="311">
                  <c:v>5.183</c:v>
                </c:pt>
                <c:pt idx="312">
                  <c:v>5.2</c:v>
                </c:pt>
                <c:pt idx="313">
                  <c:v>5.217</c:v>
                </c:pt>
                <c:pt idx="314">
                  <c:v>5.233</c:v>
                </c:pt>
                <c:pt idx="315">
                  <c:v>5.25</c:v>
                </c:pt>
                <c:pt idx="316">
                  <c:v>5.267</c:v>
                </c:pt>
                <c:pt idx="317">
                  <c:v>5.283</c:v>
                </c:pt>
                <c:pt idx="318">
                  <c:v>5.3</c:v>
                </c:pt>
                <c:pt idx="319">
                  <c:v>5.317</c:v>
                </c:pt>
                <c:pt idx="320">
                  <c:v>5.333</c:v>
                </c:pt>
                <c:pt idx="321">
                  <c:v>5.35</c:v>
                </c:pt>
                <c:pt idx="322">
                  <c:v>5.367</c:v>
                </c:pt>
                <c:pt idx="323">
                  <c:v>5.383</c:v>
                </c:pt>
                <c:pt idx="324">
                  <c:v>5.4</c:v>
                </c:pt>
                <c:pt idx="325">
                  <c:v>5.417</c:v>
                </c:pt>
                <c:pt idx="326">
                  <c:v>5.433</c:v>
                </c:pt>
                <c:pt idx="327">
                  <c:v>5.45</c:v>
                </c:pt>
                <c:pt idx="328">
                  <c:v>5.467</c:v>
                </c:pt>
                <c:pt idx="329">
                  <c:v>5.483</c:v>
                </c:pt>
                <c:pt idx="330">
                  <c:v>5.5</c:v>
                </c:pt>
                <c:pt idx="331">
                  <c:v>5.517</c:v>
                </c:pt>
                <c:pt idx="332">
                  <c:v>5.533</c:v>
                </c:pt>
                <c:pt idx="333">
                  <c:v>5.55</c:v>
                </c:pt>
                <c:pt idx="334">
                  <c:v>5.567</c:v>
                </c:pt>
                <c:pt idx="335">
                  <c:v>5.583</c:v>
                </c:pt>
                <c:pt idx="336">
                  <c:v>5.6</c:v>
                </c:pt>
                <c:pt idx="337">
                  <c:v>5.617</c:v>
                </c:pt>
                <c:pt idx="338">
                  <c:v>5.633</c:v>
                </c:pt>
                <c:pt idx="339">
                  <c:v>5.65</c:v>
                </c:pt>
                <c:pt idx="340">
                  <c:v>5.667</c:v>
                </c:pt>
                <c:pt idx="341">
                  <c:v>5.683</c:v>
                </c:pt>
                <c:pt idx="342">
                  <c:v>5.7</c:v>
                </c:pt>
                <c:pt idx="343">
                  <c:v>5.717</c:v>
                </c:pt>
                <c:pt idx="344">
                  <c:v>5.733</c:v>
                </c:pt>
                <c:pt idx="345">
                  <c:v>5.75</c:v>
                </c:pt>
                <c:pt idx="346">
                  <c:v>5.767</c:v>
                </c:pt>
                <c:pt idx="347">
                  <c:v>5.783</c:v>
                </c:pt>
                <c:pt idx="348">
                  <c:v>5.8</c:v>
                </c:pt>
                <c:pt idx="349">
                  <c:v>5.817</c:v>
                </c:pt>
                <c:pt idx="350">
                  <c:v>5.833</c:v>
                </c:pt>
                <c:pt idx="351">
                  <c:v>5.85</c:v>
                </c:pt>
                <c:pt idx="352">
                  <c:v>5.867</c:v>
                </c:pt>
                <c:pt idx="353">
                  <c:v>5.883</c:v>
                </c:pt>
                <c:pt idx="354">
                  <c:v>5.9</c:v>
                </c:pt>
                <c:pt idx="355">
                  <c:v>5.917</c:v>
                </c:pt>
                <c:pt idx="356">
                  <c:v>5.933</c:v>
                </c:pt>
                <c:pt idx="357">
                  <c:v>5.95</c:v>
                </c:pt>
                <c:pt idx="358">
                  <c:v>5.967</c:v>
                </c:pt>
                <c:pt idx="359">
                  <c:v>5.983</c:v>
                </c:pt>
                <c:pt idx="360">
                  <c:v>6</c:v>
                </c:pt>
                <c:pt idx="361">
                  <c:v>6.017</c:v>
                </c:pt>
                <c:pt idx="362">
                  <c:v>6.033</c:v>
                </c:pt>
                <c:pt idx="363">
                  <c:v>6.05</c:v>
                </c:pt>
                <c:pt idx="364">
                  <c:v>6.067</c:v>
                </c:pt>
                <c:pt idx="365">
                  <c:v>6.083</c:v>
                </c:pt>
                <c:pt idx="366">
                  <c:v>6.1</c:v>
                </c:pt>
                <c:pt idx="367">
                  <c:v>6.117</c:v>
                </c:pt>
                <c:pt idx="368">
                  <c:v>6.133</c:v>
                </c:pt>
                <c:pt idx="369">
                  <c:v>6.15</c:v>
                </c:pt>
                <c:pt idx="370">
                  <c:v>6.167</c:v>
                </c:pt>
                <c:pt idx="371">
                  <c:v>6.183</c:v>
                </c:pt>
                <c:pt idx="372">
                  <c:v>6.2</c:v>
                </c:pt>
                <c:pt idx="373">
                  <c:v>6.217</c:v>
                </c:pt>
                <c:pt idx="374">
                  <c:v>6.233</c:v>
                </c:pt>
                <c:pt idx="375">
                  <c:v>6.25</c:v>
                </c:pt>
                <c:pt idx="376">
                  <c:v>6.267</c:v>
                </c:pt>
                <c:pt idx="377">
                  <c:v>6.283</c:v>
                </c:pt>
                <c:pt idx="378">
                  <c:v>6.3</c:v>
                </c:pt>
                <c:pt idx="379">
                  <c:v>6.317</c:v>
                </c:pt>
                <c:pt idx="380">
                  <c:v>6.333</c:v>
                </c:pt>
                <c:pt idx="381">
                  <c:v>6.35</c:v>
                </c:pt>
                <c:pt idx="382">
                  <c:v>6.367</c:v>
                </c:pt>
                <c:pt idx="383">
                  <c:v>6.383</c:v>
                </c:pt>
                <c:pt idx="384">
                  <c:v>6.4</c:v>
                </c:pt>
                <c:pt idx="385">
                  <c:v>6.417</c:v>
                </c:pt>
                <c:pt idx="386">
                  <c:v>6.433</c:v>
                </c:pt>
                <c:pt idx="387">
                  <c:v>6.45</c:v>
                </c:pt>
                <c:pt idx="388">
                  <c:v>6.467</c:v>
                </c:pt>
                <c:pt idx="389">
                  <c:v>6.483</c:v>
                </c:pt>
                <c:pt idx="390">
                  <c:v>6.5</c:v>
                </c:pt>
                <c:pt idx="391">
                  <c:v>6.517</c:v>
                </c:pt>
                <c:pt idx="392">
                  <c:v>6.533</c:v>
                </c:pt>
                <c:pt idx="393">
                  <c:v>6.55</c:v>
                </c:pt>
                <c:pt idx="394">
                  <c:v>6.567</c:v>
                </c:pt>
                <c:pt idx="395">
                  <c:v>6.583</c:v>
                </c:pt>
                <c:pt idx="396">
                  <c:v>6.6</c:v>
                </c:pt>
                <c:pt idx="397">
                  <c:v>6.617</c:v>
                </c:pt>
                <c:pt idx="398">
                  <c:v>6.633</c:v>
                </c:pt>
                <c:pt idx="399">
                  <c:v>6.65</c:v>
                </c:pt>
                <c:pt idx="400">
                  <c:v>6.667</c:v>
                </c:pt>
                <c:pt idx="401">
                  <c:v>6.683</c:v>
                </c:pt>
                <c:pt idx="402">
                  <c:v>6.7</c:v>
                </c:pt>
                <c:pt idx="403">
                  <c:v>6.717</c:v>
                </c:pt>
                <c:pt idx="404">
                  <c:v>6.733</c:v>
                </c:pt>
                <c:pt idx="405">
                  <c:v>6.75</c:v>
                </c:pt>
                <c:pt idx="406">
                  <c:v>6.767</c:v>
                </c:pt>
                <c:pt idx="407">
                  <c:v>6.783</c:v>
                </c:pt>
                <c:pt idx="408">
                  <c:v>6.8</c:v>
                </c:pt>
                <c:pt idx="409">
                  <c:v>6.817</c:v>
                </c:pt>
                <c:pt idx="410">
                  <c:v>6.833</c:v>
                </c:pt>
                <c:pt idx="411">
                  <c:v>6.85</c:v>
                </c:pt>
                <c:pt idx="412">
                  <c:v>6.867</c:v>
                </c:pt>
                <c:pt idx="413">
                  <c:v>6.883</c:v>
                </c:pt>
                <c:pt idx="414">
                  <c:v>6.9</c:v>
                </c:pt>
                <c:pt idx="415">
                  <c:v>6.917</c:v>
                </c:pt>
                <c:pt idx="416">
                  <c:v>6.933</c:v>
                </c:pt>
                <c:pt idx="417">
                  <c:v>6.95</c:v>
                </c:pt>
                <c:pt idx="418">
                  <c:v>6.967</c:v>
                </c:pt>
                <c:pt idx="419">
                  <c:v>6.983</c:v>
                </c:pt>
                <c:pt idx="420">
                  <c:v>7</c:v>
                </c:pt>
                <c:pt idx="421">
                  <c:v>7.017</c:v>
                </c:pt>
                <c:pt idx="422">
                  <c:v>7.033</c:v>
                </c:pt>
                <c:pt idx="423">
                  <c:v>7.05</c:v>
                </c:pt>
                <c:pt idx="424">
                  <c:v>7.067</c:v>
                </c:pt>
                <c:pt idx="425">
                  <c:v>7.083</c:v>
                </c:pt>
                <c:pt idx="426">
                  <c:v>7.1</c:v>
                </c:pt>
                <c:pt idx="427">
                  <c:v>7.117</c:v>
                </c:pt>
                <c:pt idx="428">
                  <c:v>7.133</c:v>
                </c:pt>
                <c:pt idx="429">
                  <c:v>7.15</c:v>
                </c:pt>
                <c:pt idx="430">
                  <c:v>7.167</c:v>
                </c:pt>
                <c:pt idx="431">
                  <c:v>7.183</c:v>
                </c:pt>
                <c:pt idx="432">
                  <c:v>7.2</c:v>
                </c:pt>
                <c:pt idx="433">
                  <c:v>7.217</c:v>
                </c:pt>
                <c:pt idx="434">
                  <c:v>7.233</c:v>
                </c:pt>
                <c:pt idx="435">
                  <c:v>7.25</c:v>
                </c:pt>
                <c:pt idx="436">
                  <c:v>7.267</c:v>
                </c:pt>
                <c:pt idx="437">
                  <c:v>7.283</c:v>
                </c:pt>
                <c:pt idx="438">
                  <c:v>7.3</c:v>
                </c:pt>
                <c:pt idx="439">
                  <c:v>7.317</c:v>
                </c:pt>
                <c:pt idx="440">
                  <c:v>7.333</c:v>
                </c:pt>
                <c:pt idx="441">
                  <c:v>7.35</c:v>
                </c:pt>
                <c:pt idx="442">
                  <c:v>7.367</c:v>
                </c:pt>
                <c:pt idx="443">
                  <c:v>7.383</c:v>
                </c:pt>
                <c:pt idx="444">
                  <c:v>7.4</c:v>
                </c:pt>
                <c:pt idx="445">
                  <c:v>7.417</c:v>
                </c:pt>
                <c:pt idx="446">
                  <c:v>7.433</c:v>
                </c:pt>
                <c:pt idx="447">
                  <c:v>7.45</c:v>
                </c:pt>
                <c:pt idx="448">
                  <c:v>7.467</c:v>
                </c:pt>
                <c:pt idx="449">
                  <c:v>7.483</c:v>
                </c:pt>
                <c:pt idx="450">
                  <c:v>7.5</c:v>
                </c:pt>
                <c:pt idx="451">
                  <c:v>7.517</c:v>
                </c:pt>
                <c:pt idx="452">
                  <c:v>7.533</c:v>
                </c:pt>
                <c:pt idx="453">
                  <c:v>7.55</c:v>
                </c:pt>
                <c:pt idx="454">
                  <c:v>7.567</c:v>
                </c:pt>
                <c:pt idx="455">
                  <c:v>7.583</c:v>
                </c:pt>
                <c:pt idx="456">
                  <c:v>7.6</c:v>
                </c:pt>
                <c:pt idx="457">
                  <c:v>7.617</c:v>
                </c:pt>
                <c:pt idx="458">
                  <c:v>7.633</c:v>
                </c:pt>
                <c:pt idx="459">
                  <c:v>7.65</c:v>
                </c:pt>
                <c:pt idx="460">
                  <c:v>7.667</c:v>
                </c:pt>
                <c:pt idx="461">
                  <c:v>7.683</c:v>
                </c:pt>
                <c:pt idx="462">
                  <c:v>7.7</c:v>
                </c:pt>
                <c:pt idx="463">
                  <c:v>7.717</c:v>
                </c:pt>
                <c:pt idx="464">
                  <c:v>7.733</c:v>
                </c:pt>
                <c:pt idx="465">
                  <c:v>7.75</c:v>
                </c:pt>
                <c:pt idx="466">
                  <c:v>7.767</c:v>
                </c:pt>
                <c:pt idx="467">
                  <c:v>7.783</c:v>
                </c:pt>
                <c:pt idx="468">
                  <c:v>7.8</c:v>
                </c:pt>
                <c:pt idx="469">
                  <c:v>7.817</c:v>
                </c:pt>
                <c:pt idx="470">
                  <c:v>7.833</c:v>
                </c:pt>
                <c:pt idx="471">
                  <c:v>7.85</c:v>
                </c:pt>
                <c:pt idx="472">
                  <c:v>7.867</c:v>
                </c:pt>
                <c:pt idx="473">
                  <c:v>7.883</c:v>
                </c:pt>
                <c:pt idx="474">
                  <c:v>7.9</c:v>
                </c:pt>
                <c:pt idx="475">
                  <c:v>7.917</c:v>
                </c:pt>
                <c:pt idx="476">
                  <c:v>7.933</c:v>
                </c:pt>
                <c:pt idx="477">
                  <c:v>7.95</c:v>
                </c:pt>
                <c:pt idx="478">
                  <c:v>7.967</c:v>
                </c:pt>
                <c:pt idx="479">
                  <c:v>7.983</c:v>
                </c:pt>
                <c:pt idx="480">
                  <c:v>8</c:v>
                </c:pt>
                <c:pt idx="481">
                  <c:v>8.017</c:v>
                </c:pt>
                <c:pt idx="482">
                  <c:v>8.033</c:v>
                </c:pt>
                <c:pt idx="483">
                  <c:v>8.05</c:v>
                </c:pt>
                <c:pt idx="484">
                  <c:v>8.067</c:v>
                </c:pt>
                <c:pt idx="485">
                  <c:v>8.083</c:v>
                </c:pt>
                <c:pt idx="486">
                  <c:v>8.1</c:v>
                </c:pt>
                <c:pt idx="487">
                  <c:v>8.117</c:v>
                </c:pt>
                <c:pt idx="488">
                  <c:v>8.133</c:v>
                </c:pt>
                <c:pt idx="489">
                  <c:v>8.15</c:v>
                </c:pt>
                <c:pt idx="490">
                  <c:v>8.167</c:v>
                </c:pt>
                <c:pt idx="491">
                  <c:v>8.183</c:v>
                </c:pt>
                <c:pt idx="492">
                  <c:v>8.2</c:v>
                </c:pt>
                <c:pt idx="493">
                  <c:v>8.217</c:v>
                </c:pt>
                <c:pt idx="494">
                  <c:v>8.233</c:v>
                </c:pt>
                <c:pt idx="495">
                  <c:v>8.25</c:v>
                </c:pt>
                <c:pt idx="496">
                  <c:v>8.267</c:v>
                </c:pt>
                <c:pt idx="497">
                  <c:v>8.283</c:v>
                </c:pt>
                <c:pt idx="498">
                  <c:v>8.3</c:v>
                </c:pt>
                <c:pt idx="499">
                  <c:v>8.317</c:v>
                </c:pt>
                <c:pt idx="500">
                  <c:v>8.333</c:v>
                </c:pt>
                <c:pt idx="501">
                  <c:v>8.35</c:v>
                </c:pt>
                <c:pt idx="502">
                  <c:v>8.367</c:v>
                </c:pt>
                <c:pt idx="503">
                  <c:v>8.383</c:v>
                </c:pt>
                <c:pt idx="504">
                  <c:v>8.4</c:v>
                </c:pt>
                <c:pt idx="505">
                  <c:v>8.417</c:v>
                </c:pt>
                <c:pt idx="506">
                  <c:v>8.433</c:v>
                </c:pt>
                <c:pt idx="507">
                  <c:v>8.45</c:v>
                </c:pt>
                <c:pt idx="508">
                  <c:v>8.467</c:v>
                </c:pt>
                <c:pt idx="509">
                  <c:v>8.483</c:v>
                </c:pt>
                <c:pt idx="510">
                  <c:v>8.5</c:v>
                </c:pt>
                <c:pt idx="511">
                  <c:v>8.517</c:v>
                </c:pt>
                <c:pt idx="512">
                  <c:v>8.533</c:v>
                </c:pt>
                <c:pt idx="513">
                  <c:v>8.55</c:v>
                </c:pt>
                <c:pt idx="514">
                  <c:v>8.567</c:v>
                </c:pt>
                <c:pt idx="515">
                  <c:v>8.583</c:v>
                </c:pt>
                <c:pt idx="516">
                  <c:v>8.6</c:v>
                </c:pt>
                <c:pt idx="517">
                  <c:v>8.617</c:v>
                </c:pt>
                <c:pt idx="518">
                  <c:v>8.633</c:v>
                </c:pt>
                <c:pt idx="519">
                  <c:v>8.65</c:v>
                </c:pt>
                <c:pt idx="520">
                  <c:v>8.667</c:v>
                </c:pt>
                <c:pt idx="521">
                  <c:v>8.683</c:v>
                </c:pt>
                <c:pt idx="522">
                  <c:v>8.7</c:v>
                </c:pt>
                <c:pt idx="523">
                  <c:v>8.717</c:v>
                </c:pt>
                <c:pt idx="524">
                  <c:v>8.733</c:v>
                </c:pt>
                <c:pt idx="525">
                  <c:v>8.75</c:v>
                </c:pt>
                <c:pt idx="526">
                  <c:v>8.767</c:v>
                </c:pt>
                <c:pt idx="527">
                  <c:v>8.783</c:v>
                </c:pt>
                <c:pt idx="528">
                  <c:v>8.8</c:v>
                </c:pt>
                <c:pt idx="529">
                  <c:v>8.817</c:v>
                </c:pt>
                <c:pt idx="530">
                  <c:v>8.833</c:v>
                </c:pt>
                <c:pt idx="531">
                  <c:v>8.85</c:v>
                </c:pt>
                <c:pt idx="532">
                  <c:v>8.867</c:v>
                </c:pt>
                <c:pt idx="533">
                  <c:v>8.883</c:v>
                </c:pt>
                <c:pt idx="534">
                  <c:v>8.9</c:v>
                </c:pt>
                <c:pt idx="535">
                  <c:v>8.917</c:v>
                </c:pt>
                <c:pt idx="536">
                  <c:v>8.933</c:v>
                </c:pt>
                <c:pt idx="537">
                  <c:v>8.95</c:v>
                </c:pt>
                <c:pt idx="538">
                  <c:v>8.967</c:v>
                </c:pt>
                <c:pt idx="539">
                  <c:v>8.983</c:v>
                </c:pt>
                <c:pt idx="540">
                  <c:v>9</c:v>
                </c:pt>
                <c:pt idx="541">
                  <c:v>9.017</c:v>
                </c:pt>
                <c:pt idx="542">
                  <c:v>9.033</c:v>
                </c:pt>
                <c:pt idx="543">
                  <c:v>9.05</c:v>
                </c:pt>
                <c:pt idx="544">
                  <c:v>9.067</c:v>
                </c:pt>
                <c:pt idx="545">
                  <c:v>9.083</c:v>
                </c:pt>
                <c:pt idx="546">
                  <c:v>9.1</c:v>
                </c:pt>
                <c:pt idx="547">
                  <c:v>9.117</c:v>
                </c:pt>
                <c:pt idx="548">
                  <c:v>9.133</c:v>
                </c:pt>
                <c:pt idx="549">
                  <c:v>9.15</c:v>
                </c:pt>
                <c:pt idx="550">
                  <c:v>9.167</c:v>
                </c:pt>
                <c:pt idx="551">
                  <c:v>9.183</c:v>
                </c:pt>
                <c:pt idx="552">
                  <c:v>9.2</c:v>
                </c:pt>
                <c:pt idx="553">
                  <c:v>9.217</c:v>
                </c:pt>
                <c:pt idx="554">
                  <c:v>9.233</c:v>
                </c:pt>
                <c:pt idx="555">
                  <c:v>9.25</c:v>
                </c:pt>
                <c:pt idx="556">
                  <c:v>9.267</c:v>
                </c:pt>
                <c:pt idx="557">
                  <c:v>9.283</c:v>
                </c:pt>
                <c:pt idx="558">
                  <c:v>9.3</c:v>
                </c:pt>
                <c:pt idx="559">
                  <c:v>9.317</c:v>
                </c:pt>
                <c:pt idx="560">
                  <c:v>9.333</c:v>
                </c:pt>
                <c:pt idx="561">
                  <c:v>9.35</c:v>
                </c:pt>
                <c:pt idx="562">
                  <c:v>9.367</c:v>
                </c:pt>
                <c:pt idx="563">
                  <c:v>9.383</c:v>
                </c:pt>
                <c:pt idx="564">
                  <c:v>9.4</c:v>
                </c:pt>
                <c:pt idx="565">
                  <c:v>9.417</c:v>
                </c:pt>
                <c:pt idx="566">
                  <c:v>9.433</c:v>
                </c:pt>
                <c:pt idx="567">
                  <c:v>9.45</c:v>
                </c:pt>
                <c:pt idx="568">
                  <c:v>9.467</c:v>
                </c:pt>
                <c:pt idx="569">
                  <c:v>9.483</c:v>
                </c:pt>
                <c:pt idx="570">
                  <c:v>9.5</c:v>
                </c:pt>
                <c:pt idx="571">
                  <c:v>9.517</c:v>
                </c:pt>
                <c:pt idx="572">
                  <c:v>9.533</c:v>
                </c:pt>
                <c:pt idx="573">
                  <c:v>9.55</c:v>
                </c:pt>
                <c:pt idx="574">
                  <c:v>9.567</c:v>
                </c:pt>
                <c:pt idx="575">
                  <c:v>9.583</c:v>
                </c:pt>
                <c:pt idx="576">
                  <c:v>9.6</c:v>
                </c:pt>
                <c:pt idx="577">
                  <c:v>9.617</c:v>
                </c:pt>
                <c:pt idx="578">
                  <c:v>9.633</c:v>
                </c:pt>
                <c:pt idx="579">
                  <c:v>9.65</c:v>
                </c:pt>
                <c:pt idx="580">
                  <c:v>9.667</c:v>
                </c:pt>
                <c:pt idx="581">
                  <c:v>9.683</c:v>
                </c:pt>
                <c:pt idx="582">
                  <c:v>9.7</c:v>
                </c:pt>
                <c:pt idx="583">
                  <c:v>9.717</c:v>
                </c:pt>
                <c:pt idx="584">
                  <c:v>9.733</c:v>
                </c:pt>
                <c:pt idx="585">
                  <c:v>9.75</c:v>
                </c:pt>
                <c:pt idx="586">
                  <c:v>9.767</c:v>
                </c:pt>
                <c:pt idx="587">
                  <c:v>9.783</c:v>
                </c:pt>
                <c:pt idx="588">
                  <c:v>9.8</c:v>
                </c:pt>
                <c:pt idx="589">
                  <c:v>9.817</c:v>
                </c:pt>
                <c:pt idx="590">
                  <c:v>9.833</c:v>
                </c:pt>
                <c:pt idx="591">
                  <c:v>9.85</c:v>
                </c:pt>
                <c:pt idx="592">
                  <c:v>9.867</c:v>
                </c:pt>
                <c:pt idx="593">
                  <c:v>9.883</c:v>
                </c:pt>
                <c:pt idx="594">
                  <c:v>9.9</c:v>
                </c:pt>
                <c:pt idx="595">
                  <c:v>9.917</c:v>
                </c:pt>
                <c:pt idx="596">
                  <c:v>9.933</c:v>
                </c:pt>
                <c:pt idx="597">
                  <c:v>9.95</c:v>
                </c:pt>
                <c:pt idx="598">
                  <c:v>9.967</c:v>
                </c:pt>
                <c:pt idx="599">
                  <c:v>9.983</c:v>
                </c:pt>
                <c:pt idx="600">
                  <c:v>10</c:v>
                </c:pt>
                <c:pt idx="601">
                  <c:v>10.017</c:v>
                </c:pt>
                <c:pt idx="602">
                  <c:v>10.033</c:v>
                </c:pt>
                <c:pt idx="603">
                  <c:v>10.05</c:v>
                </c:pt>
                <c:pt idx="604">
                  <c:v>10.067</c:v>
                </c:pt>
                <c:pt idx="605">
                  <c:v>10.083</c:v>
                </c:pt>
                <c:pt idx="606">
                  <c:v>10.1</c:v>
                </c:pt>
                <c:pt idx="607">
                  <c:v>10.117</c:v>
                </c:pt>
                <c:pt idx="608">
                  <c:v>10.133</c:v>
                </c:pt>
                <c:pt idx="609">
                  <c:v>10.15</c:v>
                </c:pt>
                <c:pt idx="610">
                  <c:v>10.167</c:v>
                </c:pt>
                <c:pt idx="611">
                  <c:v>10.183</c:v>
                </c:pt>
                <c:pt idx="612">
                  <c:v>10.2</c:v>
                </c:pt>
                <c:pt idx="613">
                  <c:v>10.217</c:v>
                </c:pt>
                <c:pt idx="614">
                  <c:v>10.233</c:v>
                </c:pt>
                <c:pt idx="615">
                  <c:v>10.25</c:v>
                </c:pt>
                <c:pt idx="616">
                  <c:v>10.267</c:v>
                </c:pt>
                <c:pt idx="617">
                  <c:v>10.283</c:v>
                </c:pt>
                <c:pt idx="618">
                  <c:v>10.3</c:v>
                </c:pt>
                <c:pt idx="619">
                  <c:v>10.317</c:v>
                </c:pt>
                <c:pt idx="620">
                  <c:v>10.333</c:v>
                </c:pt>
                <c:pt idx="621">
                  <c:v>10.35</c:v>
                </c:pt>
                <c:pt idx="622">
                  <c:v>10.367</c:v>
                </c:pt>
                <c:pt idx="623">
                  <c:v>10.383</c:v>
                </c:pt>
                <c:pt idx="624">
                  <c:v>10.4</c:v>
                </c:pt>
                <c:pt idx="625">
                  <c:v>10.417</c:v>
                </c:pt>
                <c:pt idx="626">
                  <c:v>10.433</c:v>
                </c:pt>
                <c:pt idx="627">
                  <c:v>10.45</c:v>
                </c:pt>
                <c:pt idx="628">
                  <c:v>10.467</c:v>
                </c:pt>
                <c:pt idx="629">
                  <c:v>10.483</c:v>
                </c:pt>
                <c:pt idx="630">
                  <c:v>10.5</c:v>
                </c:pt>
                <c:pt idx="631">
                  <c:v>10.517</c:v>
                </c:pt>
                <c:pt idx="632">
                  <c:v>10.533</c:v>
                </c:pt>
                <c:pt idx="633">
                  <c:v>10.55</c:v>
                </c:pt>
                <c:pt idx="634">
                  <c:v>10.567</c:v>
                </c:pt>
                <c:pt idx="635">
                  <c:v>10.583</c:v>
                </c:pt>
                <c:pt idx="636">
                  <c:v>10.6</c:v>
                </c:pt>
                <c:pt idx="637">
                  <c:v>10.617</c:v>
                </c:pt>
                <c:pt idx="638">
                  <c:v>10.633</c:v>
                </c:pt>
                <c:pt idx="639">
                  <c:v>10.65</c:v>
                </c:pt>
                <c:pt idx="640">
                  <c:v>10.667</c:v>
                </c:pt>
                <c:pt idx="641">
                  <c:v>10.683</c:v>
                </c:pt>
                <c:pt idx="642">
                  <c:v>10.7</c:v>
                </c:pt>
                <c:pt idx="643">
                  <c:v>10.717</c:v>
                </c:pt>
                <c:pt idx="644">
                  <c:v>10.733</c:v>
                </c:pt>
                <c:pt idx="645">
                  <c:v>10.75</c:v>
                </c:pt>
                <c:pt idx="646">
                  <c:v>10.767</c:v>
                </c:pt>
                <c:pt idx="647">
                  <c:v>10.783</c:v>
                </c:pt>
                <c:pt idx="648">
                  <c:v>10.8</c:v>
                </c:pt>
                <c:pt idx="649">
                  <c:v>10.817</c:v>
                </c:pt>
                <c:pt idx="650">
                  <c:v>10.833</c:v>
                </c:pt>
                <c:pt idx="651">
                  <c:v>10.85</c:v>
                </c:pt>
                <c:pt idx="652">
                  <c:v>10.867</c:v>
                </c:pt>
                <c:pt idx="653">
                  <c:v>10.883</c:v>
                </c:pt>
                <c:pt idx="654">
                  <c:v>10.9</c:v>
                </c:pt>
                <c:pt idx="655">
                  <c:v>10.917</c:v>
                </c:pt>
                <c:pt idx="656">
                  <c:v>10.933</c:v>
                </c:pt>
                <c:pt idx="657">
                  <c:v>10.95</c:v>
                </c:pt>
                <c:pt idx="658">
                  <c:v>10.967</c:v>
                </c:pt>
                <c:pt idx="659">
                  <c:v>10.983</c:v>
                </c:pt>
                <c:pt idx="660">
                  <c:v>11</c:v>
                </c:pt>
                <c:pt idx="661">
                  <c:v>11.017</c:v>
                </c:pt>
                <c:pt idx="662">
                  <c:v>11.033</c:v>
                </c:pt>
                <c:pt idx="663">
                  <c:v>11.05</c:v>
                </c:pt>
                <c:pt idx="664">
                  <c:v>11.067</c:v>
                </c:pt>
                <c:pt idx="665">
                  <c:v>11.083</c:v>
                </c:pt>
                <c:pt idx="666">
                  <c:v>11.1</c:v>
                </c:pt>
                <c:pt idx="667">
                  <c:v>11.117</c:v>
                </c:pt>
                <c:pt idx="668">
                  <c:v>11.133</c:v>
                </c:pt>
                <c:pt idx="669">
                  <c:v>11.15</c:v>
                </c:pt>
                <c:pt idx="670">
                  <c:v>11.167</c:v>
                </c:pt>
                <c:pt idx="671">
                  <c:v>11.183</c:v>
                </c:pt>
                <c:pt idx="672">
                  <c:v>11.2</c:v>
                </c:pt>
                <c:pt idx="673">
                  <c:v>11.217</c:v>
                </c:pt>
                <c:pt idx="674">
                  <c:v>11.233</c:v>
                </c:pt>
                <c:pt idx="675">
                  <c:v>11.25</c:v>
                </c:pt>
                <c:pt idx="676">
                  <c:v>11.267</c:v>
                </c:pt>
                <c:pt idx="677">
                  <c:v>11.283</c:v>
                </c:pt>
                <c:pt idx="678">
                  <c:v>11.3</c:v>
                </c:pt>
                <c:pt idx="679">
                  <c:v>11.317</c:v>
                </c:pt>
                <c:pt idx="680">
                  <c:v>11.333</c:v>
                </c:pt>
                <c:pt idx="681">
                  <c:v>11.35</c:v>
                </c:pt>
                <c:pt idx="682">
                  <c:v>11.367</c:v>
                </c:pt>
                <c:pt idx="683">
                  <c:v>11.383</c:v>
                </c:pt>
                <c:pt idx="684">
                  <c:v>11.4</c:v>
                </c:pt>
                <c:pt idx="685">
                  <c:v>11.417</c:v>
                </c:pt>
                <c:pt idx="686">
                  <c:v>11.433</c:v>
                </c:pt>
                <c:pt idx="687">
                  <c:v>11.45</c:v>
                </c:pt>
                <c:pt idx="688">
                  <c:v>11.467</c:v>
                </c:pt>
                <c:pt idx="689">
                  <c:v>11.483</c:v>
                </c:pt>
                <c:pt idx="690">
                  <c:v>11.5</c:v>
                </c:pt>
                <c:pt idx="691">
                  <c:v>11.517</c:v>
                </c:pt>
                <c:pt idx="692">
                  <c:v>11.533</c:v>
                </c:pt>
                <c:pt idx="693">
                  <c:v>11.55</c:v>
                </c:pt>
                <c:pt idx="694">
                  <c:v>11.567</c:v>
                </c:pt>
                <c:pt idx="695">
                  <c:v>11.583</c:v>
                </c:pt>
                <c:pt idx="696">
                  <c:v>11.6</c:v>
                </c:pt>
                <c:pt idx="697">
                  <c:v>11.617</c:v>
                </c:pt>
                <c:pt idx="698">
                  <c:v>11.633</c:v>
                </c:pt>
                <c:pt idx="699">
                  <c:v>11.65</c:v>
                </c:pt>
                <c:pt idx="700">
                  <c:v>11.667</c:v>
                </c:pt>
                <c:pt idx="701">
                  <c:v>11.683</c:v>
                </c:pt>
                <c:pt idx="702">
                  <c:v>11.7</c:v>
                </c:pt>
                <c:pt idx="703">
                  <c:v>11.717</c:v>
                </c:pt>
                <c:pt idx="704">
                  <c:v>11.733</c:v>
                </c:pt>
                <c:pt idx="705">
                  <c:v>11.75</c:v>
                </c:pt>
                <c:pt idx="706">
                  <c:v>11.767</c:v>
                </c:pt>
                <c:pt idx="707">
                  <c:v>11.783</c:v>
                </c:pt>
                <c:pt idx="708">
                  <c:v>11.8</c:v>
                </c:pt>
                <c:pt idx="709">
                  <c:v>11.817</c:v>
                </c:pt>
                <c:pt idx="710">
                  <c:v>11.833</c:v>
                </c:pt>
                <c:pt idx="711">
                  <c:v>11.85</c:v>
                </c:pt>
                <c:pt idx="712">
                  <c:v>11.867</c:v>
                </c:pt>
                <c:pt idx="713">
                  <c:v>11.883</c:v>
                </c:pt>
                <c:pt idx="714">
                  <c:v>11.9</c:v>
                </c:pt>
                <c:pt idx="715">
                  <c:v>11.917</c:v>
                </c:pt>
                <c:pt idx="716">
                  <c:v>11.933</c:v>
                </c:pt>
                <c:pt idx="717">
                  <c:v>11.95</c:v>
                </c:pt>
                <c:pt idx="718">
                  <c:v>11.967</c:v>
                </c:pt>
                <c:pt idx="719">
                  <c:v>11.983</c:v>
                </c:pt>
                <c:pt idx="720">
                  <c:v>12</c:v>
                </c:pt>
                <c:pt idx="721">
                  <c:v>12.017</c:v>
                </c:pt>
                <c:pt idx="722">
                  <c:v>12.033</c:v>
                </c:pt>
                <c:pt idx="723">
                  <c:v>12.05</c:v>
                </c:pt>
                <c:pt idx="724">
                  <c:v>12.067</c:v>
                </c:pt>
                <c:pt idx="725">
                  <c:v>12.083</c:v>
                </c:pt>
                <c:pt idx="726">
                  <c:v>12.1</c:v>
                </c:pt>
                <c:pt idx="727">
                  <c:v>12.117</c:v>
                </c:pt>
                <c:pt idx="728">
                  <c:v>12.133</c:v>
                </c:pt>
                <c:pt idx="729">
                  <c:v>12.15</c:v>
                </c:pt>
                <c:pt idx="730">
                  <c:v>12.167</c:v>
                </c:pt>
                <c:pt idx="731">
                  <c:v>12.183</c:v>
                </c:pt>
                <c:pt idx="732">
                  <c:v>12.2</c:v>
                </c:pt>
                <c:pt idx="733">
                  <c:v>12.217</c:v>
                </c:pt>
                <c:pt idx="734">
                  <c:v>12.233</c:v>
                </c:pt>
                <c:pt idx="735">
                  <c:v>12.25</c:v>
                </c:pt>
                <c:pt idx="736">
                  <c:v>12.267</c:v>
                </c:pt>
                <c:pt idx="737">
                  <c:v>12.283</c:v>
                </c:pt>
                <c:pt idx="738">
                  <c:v>12.3</c:v>
                </c:pt>
                <c:pt idx="739">
                  <c:v>12.317</c:v>
                </c:pt>
                <c:pt idx="740">
                  <c:v>12.333</c:v>
                </c:pt>
                <c:pt idx="741">
                  <c:v>12.35</c:v>
                </c:pt>
                <c:pt idx="742">
                  <c:v>12.367</c:v>
                </c:pt>
                <c:pt idx="743">
                  <c:v>12.383</c:v>
                </c:pt>
                <c:pt idx="744">
                  <c:v>12.4</c:v>
                </c:pt>
                <c:pt idx="745">
                  <c:v>12.417</c:v>
                </c:pt>
                <c:pt idx="746">
                  <c:v>12.433</c:v>
                </c:pt>
                <c:pt idx="747">
                  <c:v>12.45</c:v>
                </c:pt>
                <c:pt idx="748">
                  <c:v>12.467</c:v>
                </c:pt>
                <c:pt idx="749">
                  <c:v>12.483</c:v>
                </c:pt>
                <c:pt idx="750">
                  <c:v>12.5</c:v>
                </c:pt>
                <c:pt idx="751">
                  <c:v>12.517</c:v>
                </c:pt>
                <c:pt idx="752">
                  <c:v>12.533</c:v>
                </c:pt>
                <c:pt idx="753">
                  <c:v>12.55</c:v>
                </c:pt>
                <c:pt idx="754">
                  <c:v>12.567</c:v>
                </c:pt>
                <c:pt idx="755">
                  <c:v>12.583</c:v>
                </c:pt>
                <c:pt idx="756">
                  <c:v>12.6</c:v>
                </c:pt>
                <c:pt idx="757">
                  <c:v>12.617</c:v>
                </c:pt>
                <c:pt idx="758">
                  <c:v>12.633</c:v>
                </c:pt>
                <c:pt idx="759">
                  <c:v>12.65</c:v>
                </c:pt>
                <c:pt idx="760">
                  <c:v>12.667</c:v>
                </c:pt>
                <c:pt idx="761">
                  <c:v>12.683</c:v>
                </c:pt>
                <c:pt idx="762">
                  <c:v>12.7</c:v>
                </c:pt>
                <c:pt idx="763">
                  <c:v>12.717</c:v>
                </c:pt>
                <c:pt idx="764">
                  <c:v>12.733</c:v>
                </c:pt>
                <c:pt idx="765">
                  <c:v>12.75</c:v>
                </c:pt>
                <c:pt idx="766">
                  <c:v>12.767</c:v>
                </c:pt>
                <c:pt idx="767">
                  <c:v>12.783</c:v>
                </c:pt>
                <c:pt idx="768">
                  <c:v>12.8</c:v>
                </c:pt>
                <c:pt idx="769">
                  <c:v>12.817</c:v>
                </c:pt>
                <c:pt idx="770">
                  <c:v>12.833</c:v>
                </c:pt>
                <c:pt idx="771">
                  <c:v>12.85</c:v>
                </c:pt>
                <c:pt idx="772">
                  <c:v>12.867</c:v>
                </c:pt>
                <c:pt idx="773">
                  <c:v>12.883</c:v>
                </c:pt>
                <c:pt idx="774">
                  <c:v>12.9</c:v>
                </c:pt>
                <c:pt idx="775">
                  <c:v>12.917</c:v>
                </c:pt>
                <c:pt idx="776">
                  <c:v>12.933</c:v>
                </c:pt>
                <c:pt idx="777">
                  <c:v>12.95</c:v>
                </c:pt>
                <c:pt idx="778">
                  <c:v>12.967</c:v>
                </c:pt>
                <c:pt idx="779">
                  <c:v>12.983</c:v>
                </c:pt>
                <c:pt idx="780">
                  <c:v>13</c:v>
                </c:pt>
                <c:pt idx="781">
                  <c:v>13.017</c:v>
                </c:pt>
                <c:pt idx="782">
                  <c:v>13.033</c:v>
                </c:pt>
                <c:pt idx="783">
                  <c:v>13.05</c:v>
                </c:pt>
                <c:pt idx="784">
                  <c:v>13.067</c:v>
                </c:pt>
                <c:pt idx="785">
                  <c:v>13.083</c:v>
                </c:pt>
                <c:pt idx="786">
                  <c:v>13.1</c:v>
                </c:pt>
                <c:pt idx="787">
                  <c:v>13.117</c:v>
                </c:pt>
                <c:pt idx="788">
                  <c:v>13.133</c:v>
                </c:pt>
                <c:pt idx="789">
                  <c:v>13.15</c:v>
                </c:pt>
                <c:pt idx="790">
                  <c:v>13.167</c:v>
                </c:pt>
                <c:pt idx="791">
                  <c:v>13.183</c:v>
                </c:pt>
                <c:pt idx="792">
                  <c:v>13.2</c:v>
                </c:pt>
                <c:pt idx="793">
                  <c:v>13.217</c:v>
                </c:pt>
                <c:pt idx="794">
                  <c:v>13.233</c:v>
                </c:pt>
                <c:pt idx="795">
                  <c:v>13.25</c:v>
                </c:pt>
                <c:pt idx="796">
                  <c:v>13.267</c:v>
                </c:pt>
                <c:pt idx="797">
                  <c:v>13.283</c:v>
                </c:pt>
                <c:pt idx="798">
                  <c:v>13.3</c:v>
                </c:pt>
                <c:pt idx="799">
                  <c:v>13.317</c:v>
                </c:pt>
                <c:pt idx="800">
                  <c:v>13.333</c:v>
                </c:pt>
                <c:pt idx="801">
                  <c:v>13.35</c:v>
                </c:pt>
                <c:pt idx="802">
                  <c:v>13.367</c:v>
                </c:pt>
                <c:pt idx="803">
                  <c:v>13.383</c:v>
                </c:pt>
                <c:pt idx="804">
                  <c:v>13.4</c:v>
                </c:pt>
                <c:pt idx="805">
                  <c:v>13.417</c:v>
                </c:pt>
                <c:pt idx="806">
                  <c:v>13.433</c:v>
                </c:pt>
                <c:pt idx="807">
                  <c:v>13.45</c:v>
                </c:pt>
                <c:pt idx="808">
                  <c:v>13.467</c:v>
                </c:pt>
                <c:pt idx="809">
                  <c:v>13.483</c:v>
                </c:pt>
                <c:pt idx="810">
                  <c:v>13.5</c:v>
                </c:pt>
                <c:pt idx="811">
                  <c:v>13.517</c:v>
                </c:pt>
                <c:pt idx="812">
                  <c:v>13.533</c:v>
                </c:pt>
                <c:pt idx="813">
                  <c:v>13.55</c:v>
                </c:pt>
                <c:pt idx="814">
                  <c:v>13.567</c:v>
                </c:pt>
                <c:pt idx="815">
                  <c:v>13.583</c:v>
                </c:pt>
                <c:pt idx="816">
                  <c:v>13.6</c:v>
                </c:pt>
                <c:pt idx="817">
                  <c:v>13.617</c:v>
                </c:pt>
                <c:pt idx="818">
                  <c:v>13.633</c:v>
                </c:pt>
                <c:pt idx="819">
                  <c:v>13.65</c:v>
                </c:pt>
                <c:pt idx="820">
                  <c:v>13.667</c:v>
                </c:pt>
                <c:pt idx="821">
                  <c:v>13.683</c:v>
                </c:pt>
                <c:pt idx="822">
                  <c:v>13.7</c:v>
                </c:pt>
                <c:pt idx="823">
                  <c:v>13.717</c:v>
                </c:pt>
                <c:pt idx="824">
                  <c:v>13.733</c:v>
                </c:pt>
                <c:pt idx="825">
                  <c:v>13.75</c:v>
                </c:pt>
                <c:pt idx="826">
                  <c:v>13.767</c:v>
                </c:pt>
                <c:pt idx="827">
                  <c:v>13.783</c:v>
                </c:pt>
                <c:pt idx="828">
                  <c:v>13.8</c:v>
                </c:pt>
                <c:pt idx="829">
                  <c:v>13.817</c:v>
                </c:pt>
                <c:pt idx="830">
                  <c:v>13.833</c:v>
                </c:pt>
                <c:pt idx="831">
                  <c:v>13.85</c:v>
                </c:pt>
                <c:pt idx="832">
                  <c:v>13.867</c:v>
                </c:pt>
                <c:pt idx="833">
                  <c:v>13.883</c:v>
                </c:pt>
                <c:pt idx="834">
                  <c:v>13.9</c:v>
                </c:pt>
                <c:pt idx="835">
                  <c:v>13.917</c:v>
                </c:pt>
                <c:pt idx="836">
                  <c:v>13.933</c:v>
                </c:pt>
                <c:pt idx="837">
                  <c:v>13.95</c:v>
                </c:pt>
                <c:pt idx="838">
                  <c:v>13.967</c:v>
                </c:pt>
                <c:pt idx="839">
                  <c:v>13.983</c:v>
                </c:pt>
                <c:pt idx="840">
                  <c:v>14</c:v>
                </c:pt>
                <c:pt idx="841">
                  <c:v>14.017</c:v>
                </c:pt>
                <c:pt idx="842">
                  <c:v>14.033</c:v>
                </c:pt>
                <c:pt idx="843">
                  <c:v>14.05</c:v>
                </c:pt>
                <c:pt idx="844">
                  <c:v>14.067</c:v>
                </c:pt>
                <c:pt idx="845">
                  <c:v>14.083</c:v>
                </c:pt>
                <c:pt idx="846">
                  <c:v>14.1</c:v>
                </c:pt>
                <c:pt idx="847">
                  <c:v>14.117</c:v>
                </c:pt>
                <c:pt idx="848">
                  <c:v>14.133</c:v>
                </c:pt>
                <c:pt idx="849">
                  <c:v>14.15</c:v>
                </c:pt>
                <c:pt idx="850">
                  <c:v>14.167</c:v>
                </c:pt>
                <c:pt idx="851">
                  <c:v>14.183</c:v>
                </c:pt>
                <c:pt idx="852">
                  <c:v>14.2</c:v>
                </c:pt>
                <c:pt idx="853">
                  <c:v>14.217</c:v>
                </c:pt>
                <c:pt idx="854">
                  <c:v>14.233</c:v>
                </c:pt>
                <c:pt idx="855">
                  <c:v>14.25</c:v>
                </c:pt>
                <c:pt idx="856">
                  <c:v>14.267</c:v>
                </c:pt>
                <c:pt idx="857">
                  <c:v>14.283</c:v>
                </c:pt>
                <c:pt idx="858">
                  <c:v>14.3</c:v>
                </c:pt>
                <c:pt idx="859">
                  <c:v>14.317</c:v>
                </c:pt>
                <c:pt idx="860">
                  <c:v>14.333</c:v>
                </c:pt>
                <c:pt idx="861">
                  <c:v>14.35</c:v>
                </c:pt>
                <c:pt idx="862">
                  <c:v>14.367</c:v>
                </c:pt>
                <c:pt idx="863">
                  <c:v>14.383</c:v>
                </c:pt>
                <c:pt idx="864">
                  <c:v>14.4</c:v>
                </c:pt>
                <c:pt idx="865">
                  <c:v>14.417</c:v>
                </c:pt>
                <c:pt idx="866">
                  <c:v>14.433</c:v>
                </c:pt>
                <c:pt idx="867">
                  <c:v>14.45</c:v>
                </c:pt>
                <c:pt idx="868">
                  <c:v>14.467</c:v>
                </c:pt>
                <c:pt idx="869">
                  <c:v>14.483</c:v>
                </c:pt>
                <c:pt idx="870">
                  <c:v>14.5</c:v>
                </c:pt>
                <c:pt idx="871">
                  <c:v>14.517</c:v>
                </c:pt>
                <c:pt idx="872">
                  <c:v>14.533</c:v>
                </c:pt>
                <c:pt idx="873">
                  <c:v>14.55</c:v>
                </c:pt>
                <c:pt idx="874">
                  <c:v>14.567</c:v>
                </c:pt>
                <c:pt idx="875">
                  <c:v>14.583</c:v>
                </c:pt>
                <c:pt idx="876">
                  <c:v>14.6</c:v>
                </c:pt>
                <c:pt idx="877">
                  <c:v>14.617</c:v>
                </c:pt>
                <c:pt idx="878">
                  <c:v>14.633</c:v>
                </c:pt>
                <c:pt idx="879">
                  <c:v>14.65</c:v>
                </c:pt>
                <c:pt idx="880">
                  <c:v>14.667</c:v>
                </c:pt>
                <c:pt idx="881">
                  <c:v>14.683</c:v>
                </c:pt>
                <c:pt idx="882">
                  <c:v>14.7</c:v>
                </c:pt>
                <c:pt idx="883">
                  <c:v>14.717</c:v>
                </c:pt>
                <c:pt idx="884">
                  <c:v>14.733</c:v>
                </c:pt>
                <c:pt idx="885">
                  <c:v>14.75</c:v>
                </c:pt>
                <c:pt idx="886">
                  <c:v>14.767</c:v>
                </c:pt>
                <c:pt idx="887">
                  <c:v>14.783</c:v>
                </c:pt>
                <c:pt idx="888">
                  <c:v>14.8</c:v>
                </c:pt>
                <c:pt idx="889">
                  <c:v>14.817</c:v>
                </c:pt>
                <c:pt idx="890">
                  <c:v>14.833</c:v>
                </c:pt>
                <c:pt idx="891">
                  <c:v>14.85</c:v>
                </c:pt>
                <c:pt idx="892">
                  <c:v>14.867</c:v>
                </c:pt>
                <c:pt idx="893">
                  <c:v>14.883</c:v>
                </c:pt>
                <c:pt idx="894">
                  <c:v>14.9</c:v>
                </c:pt>
                <c:pt idx="895">
                  <c:v>14.917</c:v>
                </c:pt>
                <c:pt idx="896">
                  <c:v>14.933</c:v>
                </c:pt>
                <c:pt idx="897">
                  <c:v>14.95</c:v>
                </c:pt>
                <c:pt idx="898">
                  <c:v>14.967</c:v>
                </c:pt>
                <c:pt idx="899">
                  <c:v>14.983</c:v>
                </c:pt>
                <c:pt idx="900">
                  <c:v>15</c:v>
                </c:pt>
                <c:pt idx="901">
                  <c:v>15.017</c:v>
                </c:pt>
                <c:pt idx="902">
                  <c:v>15.033</c:v>
                </c:pt>
                <c:pt idx="903">
                  <c:v>15.05</c:v>
                </c:pt>
                <c:pt idx="904">
                  <c:v>15.067</c:v>
                </c:pt>
                <c:pt idx="905">
                  <c:v>15.083</c:v>
                </c:pt>
                <c:pt idx="906">
                  <c:v>15.1</c:v>
                </c:pt>
                <c:pt idx="907">
                  <c:v>15.117</c:v>
                </c:pt>
                <c:pt idx="908">
                  <c:v>15.133</c:v>
                </c:pt>
                <c:pt idx="909">
                  <c:v>15.15</c:v>
                </c:pt>
                <c:pt idx="910">
                  <c:v>15.167</c:v>
                </c:pt>
                <c:pt idx="911">
                  <c:v>15.183</c:v>
                </c:pt>
                <c:pt idx="912">
                  <c:v>15.2</c:v>
                </c:pt>
                <c:pt idx="913">
                  <c:v>15.217</c:v>
                </c:pt>
                <c:pt idx="914">
                  <c:v>15.233</c:v>
                </c:pt>
                <c:pt idx="915">
                  <c:v>15.25</c:v>
                </c:pt>
                <c:pt idx="916">
                  <c:v>15.267</c:v>
                </c:pt>
                <c:pt idx="917">
                  <c:v>15.283</c:v>
                </c:pt>
                <c:pt idx="918">
                  <c:v>15.3</c:v>
                </c:pt>
                <c:pt idx="919">
                  <c:v>15.317</c:v>
                </c:pt>
                <c:pt idx="920">
                  <c:v>15.333</c:v>
                </c:pt>
                <c:pt idx="921">
                  <c:v>15.35</c:v>
                </c:pt>
                <c:pt idx="922">
                  <c:v>15.367</c:v>
                </c:pt>
                <c:pt idx="923">
                  <c:v>15.383</c:v>
                </c:pt>
                <c:pt idx="924">
                  <c:v>15.4</c:v>
                </c:pt>
                <c:pt idx="925">
                  <c:v>15.417</c:v>
                </c:pt>
                <c:pt idx="926">
                  <c:v>15.433</c:v>
                </c:pt>
                <c:pt idx="927">
                  <c:v>15.45</c:v>
                </c:pt>
                <c:pt idx="928">
                  <c:v>15.467</c:v>
                </c:pt>
                <c:pt idx="929">
                  <c:v>15.483</c:v>
                </c:pt>
                <c:pt idx="930">
                  <c:v>15.5</c:v>
                </c:pt>
                <c:pt idx="931">
                  <c:v>15.517</c:v>
                </c:pt>
                <c:pt idx="932">
                  <c:v>15.533</c:v>
                </c:pt>
                <c:pt idx="933">
                  <c:v>15.55</c:v>
                </c:pt>
                <c:pt idx="934">
                  <c:v>15.567</c:v>
                </c:pt>
                <c:pt idx="935">
                  <c:v>15.583</c:v>
                </c:pt>
                <c:pt idx="936">
                  <c:v>15.6</c:v>
                </c:pt>
                <c:pt idx="937">
                  <c:v>15.617</c:v>
                </c:pt>
                <c:pt idx="938">
                  <c:v>15.633</c:v>
                </c:pt>
                <c:pt idx="939">
                  <c:v>15.65</c:v>
                </c:pt>
                <c:pt idx="940">
                  <c:v>15.667</c:v>
                </c:pt>
                <c:pt idx="941">
                  <c:v>15.683</c:v>
                </c:pt>
                <c:pt idx="942">
                  <c:v>15.7</c:v>
                </c:pt>
                <c:pt idx="943">
                  <c:v>15.717</c:v>
                </c:pt>
                <c:pt idx="944">
                  <c:v>15.733</c:v>
                </c:pt>
                <c:pt idx="945">
                  <c:v>15.75</c:v>
                </c:pt>
                <c:pt idx="946">
                  <c:v>15.767</c:v>
                </c:pt>
                <c:pt idx="947">
                  <c:v>15.783</c:v>
                </c:pt>
                <c:pt idx="948">
                  <c:v>15.8</c:v>
                </c:pt>
                <c:pt idx="949">
                  <c:v>15.817</c:v>
                </c:pt>
                <c:pt idx="950">
                  <c:v>15.833</c:v>
                </c:pt>
                <c:pt idx="951">
                  <c:v>15.85</c:v>
                </c:pt>
                <c:pt idx="952">
                  <c:v>15.867</c:v>
                </c:pt>
                <c:pt idx="953">
                  <c:v>15.883</c:v>
                </c:pt>
                <c:pt idx="954">
                  <c:v>15.9</c:v>
                </c:pt>
                <c:pt idx="955">
                  <c:v>15.917</c:v>
                </c:pt>
                <c:pt idx="956">
                  <c:v>15.933</c:v>
                </c:pt>
                <c:pt idx="957">
                  <c:v>15.95</c:v>
                </c:pt>
                <c:pt idx="958">
                  <c:v>15.967</c:v>
                </c:pt>
                <c:pt idx="959">
                  <c:v>15.983</c:v>
                </c:pt>
                <c:pt idx="960">
                  <c:v>16</c:v>
                </c:pt>
                <c:pt idx="961">
                  <c:v>16.017</c:v>
                </c:pt>
                <c:pt idx="962">
                  <c:v>16.033</c:v>
                </c:pt>
                <c:pt idx="963">
                  <c:v>16.05</c:v>
                </c:pt>
                <c:pt idx="964">
                  <c:v>16.067</c:v>
                </c:pt>
                <c:pt idx="965">
                  <c:v>16.083</c:v>
                </c:pt>
                <c:pt idx="966">
                  <c:v>16.1</c:v>
                </c:pt>
                <c:pt idx="967">
                  <c:v>16.117</c:v>
                </c:pt>
                <c:pt idx="968">
                  <c:v>16.133</c:v>
                </c:pt>
                <c:pt idx="969">
                  <c:v>16.15</c:v>
                </c:pt>
                <c:pt idx="970">
                  <c:v>16.167</c:v>
                </c:pt>
                <c:pt idx="971">
                  <c:v>16.183</c:v>
                </c:pt>
                <c:pt idx="972">
                  <c:v>16.2</c:v>
                </c:pt>
                <c:pt idx="973">
                  <c:v>16.217</c:v>
                </c:pt>
                <c:pt idx="974">
                  <c:v>16.233</c:v>
                </c:pt>
                <c:pt idx="975">
                  <c:v>16.25</c:v>
                </c:pt>
                <c:pt idx="976">
                  <c:v>16.267</c:v>
                </c:pt>
                <c:pt idx="977">
                  <c:v>16.283</c:v>
                </c:pt>
                <c:pt idx="978">
                  <c:v>16.3</c:v>
                </c:pt>
                <c:pt idx="979">
                  <c:v>16.317</c:v>
                </c:pt>
                <c:pt idx="980">
                  <c:v>16.333</c:v>
                </c:pt>
                <c:pt idx="981">
                  <c:v>16.35</c:v>
                </c:pt>
                <c:pt idx="982">
                  <c:v>16.367</c:v>
                </c:pt>
                <c:pt idx="983">
                  <c:v>16.383</c:v>
                </c:pt>
                <c:pt idx="984">
                  <c:v>16.4</c:v>
                </c:pt>
                <c:pt idx="985">
                  <c:v>16.417</c:v>
                </c:pt>
                <c:pt idx="986">
                  <c:v>16.433</c:v>
                </c:pt>
                <c:pt idx="987">
                  <c:v>16.45</c:v>
                </c:pt>
                <c:pt idx="988">
                  <c:v>16.467</c:v>
                </c:pt>
                <c:pt idx="989">
                  <c:v>16.483</c:v>
                </c:pt>
                <c:pt idx="990">
                  <c:v>16.5</c:v>
                </c:pt>
                <c:pt idx="991">
                  <c:v>16.517</c:v>
                </c:pt>
                <c:pt idx="992">
                  <c:v>16.533</c:v>
                </c:pt>
                <c:pt idx="993">
                  <c:v>16.55</c:v>
                </c:pt>
                <c:pt idx="994">
                  <c:v>16.567</c:v>
                </c:pt>
                <c:pt idx="995">
                  <c:v>16.583</c:v>
                </c:pt>
                <c:pt idx="996">
                  <c:v>16.6</c:v>
                </c:pt>
                <c:pt idx="997">
                  <c:v>16.617</c:v>
                </c:pt>
                <c:pt idx="998">
                  <c:v>16.633</c:v>
                </c:pt>
                <c:pt idx="999">
                  <c:v>16.65</c:v>
                </c:pt>
                <c:pt idx="1000">
                  <c:v>16.667</c:v>
                </c:pt>
                <c:pt idx="1001">
                  <c:v>16.683</c:v>
                </c:pt>
                <c:pt idx="1002">
                  <c:v>16.7</c:v>
                </c:pt>
                <c:pt idx="1003">
                  <c:v>16.717</c:v>
                </c:pt>
                <c:pt idx="1004">
                  <c:v>16.733</c:v>
                </c:pt>
                <c:pt idx="1005">
                  <c:v>16.75</c:v>
                </c:pt>
                <c:pt idx="1006">
                  <c:v>16.767</c:v>
                </c:pt>
                <c:pt idx="1007">
                  <c:v>16.783</c:v>
                </c:pt>
                <c:pt idx="1008">
                  <c:v>16.8</c:v>
                </c:pt>
                <c:pt idx="1009">
                  <c:v>16.817</c:v>
                </c:pt>
                <c:pt idx="1010">
                  <c:v>16.833</c:v>
                </c:pt>
                <c:pt idx="1011">
                  <c:v>16.85</c:v>
                </c:pt>
                <c:pt idx="1012">
                  <c:v>16.867</c:v>
                </c:pt>
                <c:pt idx="1013">
                  <c:v>16.883</c:v>
                </c:pt>
                <c:pt idx="1014">
                  <c:v>16.9</c:v>
                </c:pt>
                <c:pt idx="1015">
                  <c:v>16.917</c:v>
                </c:pt>
                <c:pt idx="1016">
                  <c:v>16.933</c:v>
                </c:pt>
                <c:pt idx="1017">
                  <c:v>16.95</c:v>
                </c:pt>
                <c:pt idx="1018">
                  <c:v>16.967</c:v>
                </c:pt>
                <c:pt idx="1019">
                  <c:v>16.983</c:v>
                </c:pt>
                <c:pt idx="1020">
                  <c:v>17</c:v>
                </c:pt>
                <c:pt idx="1021">
                  <c:v>17.017</c:v>
                </c:pt>
                <c:pt idx="1022">
                  <c:v>17.033</c:v>
                </c:pt>
                <c:pt idx="1023">
                  <c:v>17.05</c:v>
                </c:pt>
                <c:pt idx="1024">
                  <c:v>17.067</c:v>
                </c:pt>
                <c:pt idx="1025">
                  <c:v>17.083</c:v>
                </c:pt>
                <c:pt idx="1026">
                  <c:v>17.1</c:v>
                </c:pt>
                <c:pt idx="1027">
                  <c:v>17.117</c:v>
                </c:pt>
                <c:pt idx="1028">
                  <c:v>17.133</c:v>
                </c:pt>
                <c:pt idx="1029">
                  <c:v>17.15</c:v>
                </c:pt>
                <c:pt idx="1030">
                  <c:v>17.167</c:v>
                </c:pt>
                <c:pt idx="1031">
                  <c:v>17.183</c:v>
                </c:pt>
                <c:pt idx="1032">
                  <c:v>17.2</c:v>
                </c:pt>
                <c:pt idx="1033">
                  <c:v>17.217</c:v>
                </c:pt>
                <c:pt idx="1034">
                  <c:v>17.233</c:v>
                </c:pt>
                <c:pt idx="1035">
                  <c:v>17.25</c:v>
                </c:pt>
                <c:pt idx="1036">
                  <c:v>17.267</c:v>
                </c:pt>
                <c:pt idx="1037">
                  <c:v>17.283</c:v>
                </c:pt>
                <c:pt idx="1038">
                  <c:v>17.3</c:v>
                </c:pt>
                <c:pt idx="1039">
                  <c:v>17.317</c:v>
                </c:pt>
                <c:pt idx="1040">
                  <c:v>17.333</c:v>
                </c:pt>
                <c:pt idx="1041">
                  <c:v>17.35</c:v>
                </c:pt>
                <c:pt idx="1042">
                  <c:v>17.367</c:v>
                </c:pt>
                <c:pt idx="1043">
                  <c:v>17.383</c:v>
                </c:pt>
                <c:pt idx="1044">
                  <c:v>17.4</c:v>
                </c:pt>
                <c:pt idx="1045">
                  <c:v>17.417</c:v>
                </c:pt>
                <c:pt idx="1046">
                  <c:v>17.433</c:v>
                </c:pt>
                <c:pt idx="1047">
                  <c:v>17.45</c:v>
                </c:pt>
                <c:pt idx="1048">
                  <c:v>17.467</c:v>
                </c:pt>
                <c:pt idx="1049">
                  <c:v>17.483</c:v>
                </c:pt>
                <c:pt idx="1050">
                  <c:v>17.5</c:v>
                </c:pt>
                <c:pt idx="1051">
                  <c:v>17.517</c:v>
                </c:pt>
                <c:pt idx="1052">
                  <c:v>17.533</c:v>
                </c:pt>
                <c:pt idx="1053">
                  <c:v>17.55</c:v>
                </c:pt>
                <c:pt idx="1054">
                  <c:v>17.567</c:v>
                </c:pt>
                <c:pt idx="1055">
                  <c:v>17.583</c:v>
                </c:pt>
                <c:pt idx="1056">
                  <c:v>17.6</c:v>
                </c:pt>
                <c:pt idx="1057">
                  <c:v>17.617</c:v>
                </c:pt>
                <c:pt idx="1058">
                  <c:v>17.633</c:v>
                </c:pt>
                <c:pt idx="1059">
                  <c:v>17.65</c:v>
                </c:pt>
                <c:pt idx="1060">
                  <c:v>17.667</c:v>
                </c:pt>
                <c:pt idx="1061">
                  <c:v>17.683</c:v>
                </c:pt>
                <c:pt idx="1062">
                  <c:v>17.7</c:v>
                </c:pt>
                <c:pt idx="1063">
                  <c:v>17.717</c:v>
                </c:pt>
                <c:pt idx="1064">
                  <c:v>17.733</c:v>
                </c:pt>
                <c:pt idx="1065">
                  <c:v>17.75</c:v>
                </c:pt>
                <c:pt idx="1066">
                  <c:v>17.767</c:v>
                </c:pt>
                <c:pt idx="1067">
                  <c:v>17.783</c:v>
                </c:pt>
                <c:pt idx="1068">
                  <c:v>17.8</c:v>
                </c:pt>
                <c:pt idx="1069">
                  <c:v>17.817</c:v>
                </c:pt>
                <c:pt idx="1070">
                  <c:v>17.833</c:v>
                </c:pt>
                <c:pt idx="1071">
                  <c:v>17.85</c:v>
                </c:pt>
                <c:pt idx="1072">
                  <c:v>17.867</c:v>
                </c:pt>
                <c:pt idx="1073">
                  <c:v>17.883</c:v>
                </c:pt>
                <c:pt idx="1074">
                  <c:v>17.9</c:v>
                </c:pt>
                <c:pt idx="1075">
                  <c:v>17.917</c:v>
                </c:pt>
                <c:pt idx="1076">
                  <c:v>17.933</c:v>
                </c:pt>
                <c:pt idx="1077">
                  <c:v>17.95</c:v>
                </c:pt>
                <c:pt idx="1078">
                  <c:v>17.967</c:v>
                </c:pt>
                <c:pt idx="1079">
                  <c:v>17.983</c:v>
                </c:pt>
                <c:pt idx="1080">
                  <c:v>18</c:v>
                </c:pt>
                <c:pt idx="1081">
                  <c:v>18.017</c:v>
                </c:pt>
                <c:pt idx="1082">
                  <c:v>18.033</c:v>
                </c:pt>
                <c:pt idx="1083">
                  <c:v>18.05</c:v>
                </c:pt>
                <c:pt idx="1084">
                  <c:v>18.067</c:v>
                </c:pt>
                <c:pt idx="1085">
                  <c:v>18.083</c:v>
                </c:pt>
                <c:pt idx="1086">
                  <c:v>18.1</c:v>
                </c:pt>
                <c:pt idx="1087">
                  <c:v>18.117</c:v>
                </c:pt>
                <c:pt idx="1088">
                  <c:v>18.133</c:v>
                </c:pt>
                <c:pt idx="1089">
                  <c:v>18.15</c:v>
                </c:pt>
                <c:pt idx="1090">
                  <c:v>18.167</c:v>
                </c:pt>
                <c:pt idx="1091">
                  <c:v>18.183</c:v>
                </c:pt>
                <c:pt idx="1092">
                  <c:v>18.2</c:v>
                </c:pt>
                <c:pt idx="1093">
                  <c:v>18.217</c:v>
                </c:pt>
                <c:pt idx="1094">
                  <c:v>18.233</c:v>
                </c:pt>
                <c:pt idx="1095">
                  <c:v>18.25</c:v>
                </c:pt>
                <c:pt idx="1096">
                  <c:v>18.267</c:v>
                </c:pt>
                <c:pt idx="1097">
                  <c:v>18.283</c:v>
                </c:pt>
                <c:pt idx="1098">
                  <c:v>18.3</c:v>
                </c:pt>
                <c:pt idx="1099">
                  <c:v>18.317</c:v>
                </c:pt>
                <c:pt idx="1100">
                  <c:v>18.333</c:v>
                </c:pt>
                <c:pt idx="1101">
                  <c:v>18.35</c:v>
                </c:pt>
                <c:pt idx="1102">
                  <c:v>18.367</c:v>
                </c:pt>
                <c:pt idx="1103">
                  <c:v>18.383</c:v>
                </c:pt>
                <c:pt idx="1104">
                  <c:v>18.4</c:v>
                </c:pt>
                <c:pt idx="1105">
                  <c:v>18.417</c:v>
                </c:pt>
                <c:pt idx="1106">
                  <c:v>18.433</c:v>
                </c:pt>
                <c:pt idx="1107">
                  <c:v>18.45</c:v>
                </c:pt>
                <c:pt idx="1108">
                  <c:v>18.467</c:v>
                </c:pt>
                <c:pt idx="1109">
                  <c:v>18.483</c:v>
                </c:pt>
                <c:pt idx="1110">
                  <c:v>18.5</c:v>
                </c:pt>
                <c:pt idx="1111">
                  <c:v>18.517</c:v>
                </c:pt>
                <c:pt idx="1112">
                  <c:v>18.533</c:v>
                </c:pt>
                <c:pt idx="1113">
                  <c:v>18.55</c:v>
                </c:pt>
                <c:pt idx="1114">
                  <c:v>18.567</c:v>
                </c:pt>
                <c:pt idx="1115">
                  <c:v>18.583</c:v>
                </c:pt>
                <c:pt idx="1116">
                  <c:v>18.6</c:v>
                </c:pt>
                <c:pt idx="1117">
                  <c:v>18.617</c:v>
                </c:pt>
                <c:pt idx="1118">
                  <c:v>18.633</c:v>
                </c:pt>
                <c:pt idx="1119">
                  <c:v>18.65</c:v>
                </c:pt>
                <c:pt idx="1120">
                  <c:v>18.667</c:v>
                </c:pt>
                <c:pt idx="1121">
                  <c:v>18.683</c:v>
                </c:pt>
                <c:pt idx="1122">
                  <c:v>18.7</c:v>
                </c:pt>
                <c:pt idx="1123">
                  <c:v>18.717</c:v>
                </c:pt>
                <c:pt idx="1124">
                  <c:v>18.733</c:v>
                </c:pt>
                <c:pt idx="1125">
                  <c:v>18.75</c:v>
                </c:pt>
                <c:pt idx="1126">
                  <c:v>18.767</c:v>
                </c:pt>
                <c:pt idx="1127">
                  <c:v>18.783</c:v>
                </c:pt>
                <c:pt idx="1128">
                  <c:v>18.8</c:v>
                </c:pt>
                <c:pt idx="1129">
                  <c:v>18.817</c:v>
                </c:pt>
                <c:pt idx="1130">
                  <c:v>18.833</c:v>
                </c:pt>
                <c:pt idx="1131">
                  <c:v>18.85</c:v>
                </c:pt>
                <c:pt idx="1132">
                  <c:v>18.867</c:v>
                </c:pt>
                <c:pt idx="1133">
                  <c:v>18.883</c:v>
                </c:pt>
                <c:pt idx="1134">
                  <c:v>18.9</c:v>
                </c:pt>
                <c:pt idx="1135">
                  <c:v>18.917</c:v>
                </c:pt>
                <c:pt idx="1136">
                  <c:v>18.933</c:v>
                </c:pt>
                <c:pt idx="1137">
                  <c:v>18.95</c:v>
                </c:pt>
                <c:pt idx="1138">
                  <c:v>18.967</c:v>
                </c:pt>
                <c:pt idx="1139">
                  <c:v>18.983</c:v>
                </c:pt>
                <c:pt idx="1140">
                  <c:v>19</c:v>
                </c:pt>
                <c:pt idx="1141">
                  <c:v>19.017</c:v>
                </c:pt>
                <c:pt idx="1142">
                  <c:v>19.033</c:v>
                </c:pt>
                <c:pt idx="1143">
                  <c:v>19.05</c:v>
                </c:pt>
                <c:pt idx="1144">
                  <c:v>19.067</c:v>
                </c:pt>
                <c:pt idx="1145">
                  <c:v>19.083</c:v>
                </c:pt>
                <c:pt idx="1146">
                  <c:v>19.1</c:v>
                </c:pt>
                <c:pt idx="1147">
                  <c:v>19.117</c:v>
                </c:pt>
                <c:pt idx="1148">
                  <c:v>19.133</c:v>
                </c:pt>
                <c:pt idx="1149">
                  <c:v>19.15</c:v>
                </c:pt>
                <c:pt idx="1150">
                  <c:v>19.167</c:v>
                </c:pt>
                <c:pt idx="1151">
                  <c:v>19.183</c:v>
                </c:pt>
                <c:pt idx="1152">
                  <c:v>19.2</c:v>
                </c:pt>
                <c:pt idx="1153">
                  <c:v>19.217</c:v>
                </c:pt>
                <c:pt idx="1154">
                  <c:v>19.233</c:v>
                </c:pt>
                <c:pt idx="1155">
                  <c:v>19.25</c:v>
                </c:pt>
                <c:pt idx="1156">
                  <c:v>19.267</c:v>
                </c:pt>
                <c:pt idx="1157">
                  <c:v>19.283</c:v>
                </c:pt>
                <c:pt idx="1158">
                  <c:v>19.3</c:v>
                </c:pt>
                <c:pt idx="1159">
                  <c:v>19.317</c:v>
                </c:pt>
                <c:pt idx="1160">
                  <c:v>19.333</c:v>
                </c:pt>
                <c:pt idx="1161">
                  <c:v>19.35</c:v>
                </c:pt>
                <c:pt idx="1162">
                  <c:v>19.367</c:v>
                </c:pt>
                <c:pt idx="1163">
                  <c:v>19.383</c:v>
                </c:pt>
                <c:pt idx="1164">
                  <c:v>19.4</c:v>
                </c:pt>
                <c:pt idx="1165">
                  <c:v>19.417</c:v>
                </c:pt>
                <c:pt idx="1166">
                  <c:v>19.433</c:v>
                </c:pt>
                <c:pt idx="1167">
                  <c:v>19.45</c:v>
                </c:pt>
                <c:pt idx="1168">
                  <c:v>19.467</c:v>
                </c:pt>
                <c:pt idx="1169">
                  <c:v>19.483</c:v>
                </c:pt>
                <c:pt idx="1170">
                  <c:v>19.5</c:v>
                </c:pt>
                <c:pt idx="1171">
                  <c:v>19.517</c:v>
                </c:pt>
                <c:pt idx="1172">
                  <c:v>19.533</c:v>
                </c:pt>
                <c:pt idx="1173">
                  <c:v>19.55</c:v>
                </c:pt>
                <c:pt idx="1174">
                  <c:v>19.567</c:v>
                </c:pt>
                <c:pt idx="1175">
                  <c:v>19.583</c:v>
                </c:pt>
                <c:pt idx="1176">
                  <c:v>19.6</c:v>
                </c:pt>
                <c:pt idx="1177">
                  <c:v>19.617</c:v>
                </c:pt>
                <c:pt idx="1178">
                  <c:v>19.633</c:v>
                </c:pt>
                <c:pt idx="1179">
                  <c:v>19.65</c:v>
                </c:pt>
                <c:pt idx="1180">
                  <c:v>19.667</c:v>
                </c:pt>
                <c:pt idx="1181">
                  <c:v>19.683</c:v>
                </c:pt>
                <c:pt idx="1182">
                  <c:v>19.7</c:v>
                </c:pt>
                <c:pt idx="1183">
                  <c:v>19.717</c:v>
                </c:pt>
                <c:pt idx="1184">
                  <c:v>19.733</c:v>
                </c:pt>
                <c:pt idx="1185">
                  <c:v>19.75</c:v>
                </c:pt>
                <c:pt idx="1186">
                  <c:v>19.767</c:v>
                </c:pt>
                <c:pt idx="1187">
                  <c:v>19.783</c:v>
                </c:pt>
                <c:pt idx="1188">
                  <c:v>19.8</c:v>
                </c:pt>
                <c:pt idx="1189">
                  <c:v>19.817</c:v>
                </c:pt>
                <c:pt idx="1190">
                  <c:v>19.833</c:v>
                </c:pt>
                <c:pt idx="1191">
                  <c:v>19.85</c:v>
                </c:pt>
                <c:pt idx="1192">
                  <c:v>19.867</c:v>
                </c:pt>
                <c:pt idx="1193">
                  <c:v>19.883</c:v>
                </c:pt>
                <c:pt idx="1194">
                  <c:v>19.9</c:v>
                </c:pt>
                <c:pt idx="1195">
                  <c:v>19.917</c:v>
                </c:pt>
                <c:pt idx="1196">
                  <c:v>19.933</c:v>
                </c:pt>
                <c:pt idx="1197">
                  <c:v>19.95</c:v>
                </c:pt>
                <c:pt idx="1198">
                  <c:v>19.967</c:v>
                </c:pt>
                <c:pt idx="1199">
                  <c:v>19.983</c:v>
                </c:pt>
                <c:pt idx="1200">
                  <c:v>20</c:v>
                </c:pt>
                <c:pt idx="1201">
                  <c:v>20.017</c:v>
                </c:pt>
                <c:pt idx="1202">
                  <c:v>20.033</c:v>
                </c:pt>
                <c:pt idx="1203">
                  <c:v>20.05</c:v>
                </c:pt>
                <c:pt idx="1204">
                  <c:v>20.067</c:v>
                </c:pt>
                <c:pt idx="1205">
                  <c:v>20.083</c:v>
                </c:pt>
                <c:pt idx="1206">
                  <c:v>20.1</c:v>
                </c:pt>
                <c:pt idx="1207">
                  <c:v>20.117</c:v>
                </c:pt>
                <c:pt idx="1208">
                  <c:v>20.133</c:v>
                </c:pt>
                <c:pt idx="1209">
                  <c:v>20.15</c:v>
                </c:pt>
                <c:pt idx="1210">
                  <c:v>20.167</c:v>
                </c:pt>
                <c:pt idx="1211">
                  <c:v>20.183</c:v>
                </c:pt>
                <c:pt idx="1212">
                  <c:v>20.2</c:v>
                </c:pt>
                <c:pt idx="1213">
                  <c:v>20.217</c:v>
                </c:pt>
                <c:pt idx="1214">
                  <c:v>20.233</c:v>
                </c:pt>
                <c:pt idx="1215">
                  <c:v>20.25</c:v>
                </c:pt>
                <c:pt idx="1216">
                  <c:v>20.267</c:v>
                </c:pt>
                <c:pt idx="1217">
                  <c:v>20.283</c:v>
                </c:pt>
                <c:pt idx="1218">
                  <c:v>20.3</c:v>
                </c:pt>
                <c:pt idx="1219">
                  <c:v>20.317</c:v>
                </c:pt>
                <c:pt idx="1220">
                  <c:v>20.333</c:v>
                </c:pt>
                <c:pt idx="1221">
                  <c:v>20.35</c:v>
                </c:pt>
                <c:pt idx="1222">
                  <c:v>20.367</c:v>
                </c:pt>
                <c:pt idx="1223">
                  <c:v>20.383</c:v>
                </c:pt>
                <c:pt idx="1224">
                  <c:v>20.4</c:v>
                </c:pt>
                <c:pt idx="1225">
                  <c:v>20.417</c:v>
                </c:pt>
                <c:pt idx="1226">
                  <c:v>20.433</c:v>
                </c:pt>
                <c:pt idx="1227">
                  <c:v>20.45</c:v>
                </c:pt>
                <c:pt idx="1228">
                  <c:v>20.467</c:v>
                </c:pt>
                <c:pt idx="1229">
                  <c:v>20.483</c:v>
                </c:pt>
                <c:pt idx="1230">
                  <c:v>20.5</c:v>
                </c:pt>
                <c:pt idx="1231">
                  <c:v>20.517</c:v>
                </c:pt>
                <c:pt idx="1232">
                  <c:v>20.533</c:v>
                </c:pt>
                <c:pt idx="1233">
                  <c:v>20.55</c:v>
                </c:pt>
                <c:pt idx="1234">
                  <c:v>20.567</c:v>
                </c:pt>
                <c:pt idx="1235">
                  <c:v>20.583</c:v>
                </c:pt>
                <c:pt idx="1236">
                  <c:v>20.6</c:v>
                </c:pt>
                <c:pt idx="1237">
                  <c:v>20.617</c:v>
                </c:pt>
                <c:pt idx="1238">
                  <c:v>20.633</c:v>
                </c:pt>
                <c:pt idx="1239">
                  <c:v>20.65</c:v>
                </c:pt>
                <c:pt idx="1240">
                  <c:v>20.667</c:v>
                </c:pt>
                <c:pt idx="1241">
                  <c:v>20.683</c:v>
                </c:pt>
                <c:pt idx="1242">
                  <c:v>20.7</c:v>
                </c:pt>
                <c:pt idx="1243">
                  <c:v>20.717</c:v>
                </c:pt>
                <c:pt idx="1244">
                  <c:v>20.733</c:v>
                </c:pt>
                <c:pt idx="1245">
                  <c:v>20.75</c:v>
                </c:pt>
                <c:pt idx="1246">
                  <c:v>20.767</c:v>
                </c:pt>
                <c:pt idx="1247">
                  <c:v>20.783</c:v>
                </c:pt>
                <c:pt idx="1248">
                  <c:v>20.8</c:v>
                </c:pt>
                <c:pt idx="1249">
                  <c:v>20.817</c:v>
                </c:pt>
                <c:pt idx="1250">
                  <c:v>20.833</c:v>
                </c:pt>
                <c:pt idx="1251">
                  <c:v>20.85</c:v>
                </c:pt>
                <c:pt idx="1252">
                  <c:v>20.867</c:v>
                </c:pt>
                <c:pt idx="1253">
                  <c:v>20.883</c:v>
                </c:pt>
                <c:pt idx="1254">
                  <c:v>20.9</c:v>
                </c:pt>
                <c:pt idx="1255">
                  <c:v>20.917</c:v>
                </c:pt>
                <c:pt idx="1256">
                  <c:v>20.933</c:v>
                </c:pt>
                <c:pt idx="1257">
                  <c:v>20.95</c:v>
                </c:pt>
                <c:pt idx="1258">
                  <c:v>20.967</c:v>
                </c:pt>
                <c:pt idx="1259">
                  <c:v>20.983</c:v>
                </c:pt>
                <c:pt idx="1260">
                  <c:v>21</c:v>
                </c:pt>
                <c:pt idx="1261">
                  <c:v>21.017</c:v>
                </c:pt>
                <c:pt idx="1262">
                  <c:v>21.033</c:v>
                </c:pt>
                <c:pt idx="1263">
                  <c:v>21.05</c:v>
                </c:pt>
                <c:pt idx="1264">
                  <c:v>21.067</c:v>
                </c:pt>
                <c:pt idx="1265">
                  <c:v>21.083</c:v>
                </c:pt>
                <c:pt idx="1266">
                  <c:v>21.1</c:v>
                </c:pt>
                <c:pt idx="1267">
                  <c:v>21.117</c:v>
                </c:pt>
                <c:pt idx="1268">
                  <c:v>21.133</c:v>
                </c:pt>
                <c:pt idx="1269">
                  <c:v>21.15</c:v>
                </c:pt>
                <c:pt idx="1270">
                  <c:v>21.167</c:v>
                </c:pt>
                <c:pt idx="1271">
                  <c:v>21.183</c:v>
                </c:pt>
                <c:pt idx="1272">
                  <c:v>21.2</c:v>
                </c:pt>
                <c:pt idx="1273">
                  <c:v>21.217</c:v>
                </c:pt>
                <c:pt idx="1274">
                  <c:v>21.233</c:v>
                </c:pt>
                <c:pt idx="1275">
                  <c:v>21.25</c:v>
                </c:pt>
                <c:pt idx="1276">
                  <c:v>21.267</c:v>
                </c:pt>
                <c:pt idx="1277">
                  <c:v>21.283</c:v>
                </c:pt>
                <c:pt idx="1278">
                  <c:v>21.3</c:v>
                </c:pt>
                <c:pt idx="1279">
                  <c:v>21.317</c:v>
                </c:pt>
                <c:pt idx="1280">
                  <c:v>21.333</c:v>
                </c:pt>
                <c:pt idx="1281">
                  <c:v>21.35</c:v>
                </c:pt>
                <c:pt idx="1282">
                  <c:v>21.367</c:v>
                </c:pt>
                <c:pt idx="1283">
                  <c:v>21.383</c:v>
                </c:pt>
                <c:pt idx="1284">
                  <c:v>21.4</c:v>
                </c:pt>
                <c:pt idx="1285">
                  <c:v>21.417</c:v>
                </c:pt>
                <c:pt idx="1286">
                  <c:v>21.433</c:v>
                </c:pt>
                <c:pt idx="1287">
                  <c:v>21.45</c:v>
                </c:pt>
                <c:pt idx="1288">
                  <c:v>21.467</c:v>
                </c:pt>
                <c:pt idx="1289">
                  <c:v>21.483</c:v>
                </c:pt>
                <c:pt idx="1290">
                  <c:v>21.5</c:v>
                </c:pt>
                <c:pt idx="1291">
                  <c:v>21.517</c:v>
                </c:pt>
                <c:pt idx="1292">
                  <c:v>21.533</c:v>
                </c:pt>
                <c:pt idx="1293">
                  <c:v>21.55</c:v>
                </c:pt>
                <c:pt idx="1294">
                  <c:v>21.567</c:v>
                </c:pt>
                <c:pt idx="1295">
                  <c:v>21.583</c:v>
                </c:pt>
                <c:pt idx="1296">
                  <c:v>21.6</c:v>
                </c:pt>
                <c:pt idx="1297">
                  <c:v>21.617</c:v>
                </c:pt>
                <c:pt idx="1298">
                  <c:v>21.633</c:v>
                </c:pt>
                <c:pt idx="1299">
                  <c:v>21.65</c:v>
                </c:pt>
                <c:pt idx="1300">
                  <c:v>21.667</c:v>
                </c:pt>
                <c:pt idx="1301">
                  <c:v>21.683</c:v>
                </c:pt>
                <c:pt idx="1302">
                  <c:v>21.7</c:v>
                </c:pt>
                <c:pt idx="1303">
                  <c:v>21.717</c:v>
                </c:pt>
                <c:pt idx="1304">
                  <c:v>21.733</c:v>
                </c:pt>
                <c:pt idx="1305">
                  <c:v>21.75</c:v>
                </c:pt>
                <c:pt idx="1306">
                  <c:v>21.767</c:v>
                </c:pt>
                <c:pt idx="1307">
                  <c:v>21.783</c:v>
                </c:pt>
                <c:pt idx="1308">
                  <c:v>21.8</c:v>
                </c:pt>
                <c:pt idx="1309">
                  <c:v>21.817</c:v>
                </c:pt>
                <c:pt idx="1310">
                  <c:v>21.833</c:v>
                </c:pt>
                <c:pt idx="1311">
                  <c:v>21.85</c:v>
                </c:pt>
                <c:pt idx="1312">
                  <c:v>21.867</c:v>
                </c:pt>
                <c:pt idx="1313">
                  <c:v>21.883</c:v>
                </c:pt>
                <c:pt idx="1314">
                  <c:v>21.9</c:v>
                </c:pt>
                <c:pt idx="1315">
                  <c:v>21.917</c:v>
                </c:pt>
                <c:pt idx="1316">
                  <c:v>21.933</c:v>
                </c:pt>
                <c:pt idx="1317">
                  <c:v>21.95</c:v>
                </c:pt>
                <c:pt idx="1318">
                  <c:v>21.967</c:v>
                </c:pt>
                <c:pt idx="1319">
                  <c:v>21.983</c:v>
                </c:pt>
                <c:pt idx="1320">
                  <c:v>22</c:v>
                </c:pt>
                <c:pt idx="1321">
                  <c:v>22.017</c:v>
                </c:pt>
                <c:pt idx="1322">
                  <c:v>22.033</c:v>
                </c:pt>
                <c:pt idx="1323">
                  <c:v>22.05</c:v>
                </c:pt>
                <c:pt idx="1324">
                  <c:v>22.067</c:v>
                </c:pt>
                <c:pt idx="1325">
                  <c:v>22.083</c:v>
                </c:pt>
                <c:pt idx="1326">
                  <c:v>22.1</c:v>
                </c:pt>
                <c:pt idx="1327">
                  <c:v>22.117</c:v>
                </c:pt>
                <c:pt idx="1328">
                  <c:v>22.133</c:v>
                </c:pt>
                <c:pt idx="1329">
                  <c:v>22.15</c:v>
                </c:pt>
                <c:pt idx="1330">
                  <c:v>22.167</c:v>
                </c:pt>
                <c:pt idx="1331">
                  <c:v>22.183</c:v>
                </c:pt>
                <c:pt idx="1332">
                  <c:v>22.2</c:v>
                </c:pt>
                <c:pt idx="1333">
                  <c:v>22.217</c:v>
                </c:pt>
                <c:pt idx="1334">
                  <c:v>22.233</c:v>
                </c:pt>
                <c:pt idx="1335">
                  <c:v>22.25</c:v>
                </c:pt>
                <c:pt idx="1336">
                  <c:v>22.267</c:v>
                </c:pt>
                <c:pt idx="1337">
                  <c:v>22.283</c:v>
                </c:pt>
                <c:pt idx="1338">
                  <c:v>22.3</c:v>
                </c:pt>
                <c:pt idx="1339">
                  <c:v>22.317</c:v>
                </c:pt>
                <c:pt idx="1340">
                  <c:v>22.333</c:v>
                </c:pt>
                <c:pt idx="1341">
                  <c:v>22.35</c:v>
                </c:pt>
                <c:pt idx="1342">
                  <c:v>22.367</c:v>
                </c:pt>
                <c:pt idx="1343">
                  <c:v>22.383</c:v>
                </c:pt>
                <c:pt idx="1344">
                  <c:v>22.4</c:v>
                </c:pt>
                <c:pt idx="1345">
                  <c:v>22.417</c:v>
                </c:pt>
                <c:pt idx="1346">
                  <c:v>22.433</c:v>
                </c:pt>
                <c:pt idx="1347">
                  <c:v>22.45</c:v>
                </c:pt>
                <c:pt idx="1348">
                  <c:v>22.467</c:v>
                </c:pt>
                <c:pt idx="1349">
                  <c:v>22.483</c:v>
                </c:pt>
                <c:pt idx="1350">
                  <c:v>22.5</c:v>
                </c:pt>
                <c:pt idx="1351">
                  <c:v>22.517</c:v>
                </c:pt>
                <c:pt idx="1352">
                  <c:v>22.533</c:v>
                </c:pt>
                <c:pt idx="1353">
                  <c:v>22.55</c:v>
                </c:pt>
                <c:pt idx="1354">
                  <c:v>22.567</c:v>
                </c:pt>
                <c:pt idx="1355">
                  <c:v>22.583</c:v>
                </c:pt>
                <c:pt idx="1356">
                  <c:v>22.6</c:v>
                </c:pt>
                <c:pt idx="1357">
                  <c:v>22.617</c:v>
                </c:pt>
                <c:pt idx="1358">
                  <c:v>22.633</c:v>
                </c:pt>
                <c:pt idx="1359">
                  <c:v>22.65</c:v>
                </c:pt>
                <c:pt idx="1360">
                  <c:v>22.667</c:v>
                </c:pt>
                <c:pt idx="1361">
                  <c:v>22.683</c:v>
                </c:pt>
                <c:pt idx="1362">
                  <c:v>22.7</c:v>
                </c:pt>
                <c:pt idx="1363">
                  <c:v>22.717</c:v>
                </c:pt>
                <c:pt idx="1364">
                  <c:v>22.733</c:v>
                </c:pt>
                <c:pt idx="1365">
                  <c:v>22.75</c:v>
                </c:pt>
                <c:pt idx="1366">
                  <c:v>22.767</c:v>
                </c:pt>
                <c:pt idx="1367">
                  <c:v>22.783</c:v>
                </c:pt>
                <c:pt idx="1368">
                  <c:v>22.8</c:v>
                </c:pt>
                <c:pt idx="1369">
                  <c:v>22.817</c:v>
                </c:pt>
                <c:pt idx="1370">
                  <c:v>22.833</c:v>
                </c:pt>
                <c:pt idx="1371">
                  <c:v>22.85</c:v>
                </c:pt>
                <c:pt idx="1372">
                  <c:v>22.867</c:v>
                </c:pt>
                <c:pt idx="1373">
                  <c:v>22.883</c:v>
                </c:pt>
                <c:pt idx="1374">
                  <c:v>22.9</c:v>
                </c:pt>
                <c:pt idx="1375">
                  <c:v>22.917</c:v>
                </c:pt>
                <c:pt idx="1376">
                  <c:v>22.933</c:v>
                </c:pt>
                <c:pt idx="1377">
                  <c:v>22.95</c:v>
                </c:pt>
                <c:pt idx="1378">
                  <c:v>22.967</c:v>
                </c:pt>
                <c:pt idx="1379">
                  <c:v>22.983</c:v>
                </c:pt>
                <c:pt idx="1380">
                  <c:v>23</c:v>
                </c:pt>
                <c:pt idx="1381">
                  <c:v>23.017</c:v>
                </c:pt>
                <c:pt idx="1382">
                  <c:v>23.033</c:v>
                </c:pt>
                <c:pt idx="1383">
                  <c:v>23.05</c:v>
                </c:pt>
                <c:pt idx="1384">
                  <c:v>23.067</c:v>
                </c:pt>
                <c:pt idx="1385">
                  <c:v>23.083</c:v>
                </c:pt>
                <c:pt idx="1386">
                  <c:v>23.1</c:v>
                </c:pt>
                <c:pt idx="1387">
                  <c:v>23.117</c:v>
                </c:pt>
                <c:pt idx="1388">
                  <c:v>23.133</c:v>
                </c:pt>
                <c:pt idx="1389">
                  <c:v>23.15</c:v>
                </c:pt>
                <c:pt idx="1390">
                  <c:v>23.167</c:v>
                </c:pt>
                <c:pt idx="1391">
                  <c:v>23.183</c:v>
                </c:pt>
                <c:pt idx="1392">
                  <c:v>23.2</c:v>
                </c:pt>
                <c:pt idx="1393">
                  <c:v>23.217</c:v>
                </c:pt>
                <c:pt idx="1394">
                  <c:v>23.233</c:v>
                </c:pt>
                <c:pt idx="1395">
                  <c:v>23.25</c:v>
                </c:pt>
                <c:pt idx="1396">
                  <c:v>23.267</c:v>
                </c:pt>
                <c:pt idx="1397">
                  <c:v>23.283</c:v>
                </c:pt>
                <c:pt idx="1398">
                  <c:v>23.3</c:v>
                </c:pt>
                <c:pt idx="1399">
                  <c:v>23.317</c:v>
                </c:pt>
                <c:pt idx="1400">
                  <c:v>23.333</c:v>
                </c:pt>
                <c:pt idx="1401">
                  <c:v>23.35</c:v>
                </c:pt>
                <c:pt idx="1402">
                  <c:v>23.367</c:v>
                </c:pt>
                <c:pt idx="1403">
                  <c:v>23.383</c:v>
                </c:pt>
                <c:pt idx="1404">
                  <c:v>23.4</c:v>
                </c:pt>
                <c:pt idx="1405">
                  <c:v>23.417</c:v>
                </c:pt>
                <c:pt idx="1406">
                  <c:v>23.433</c:v>
                </c:pt>
                <c:pt idx="1407">
                  <c:v>23.45</c:v>
                </c:pt>
                <c:pt idx="1408">
                  <c:v>23.467</c:v>
                </c:pt>
                <c:pt idx="1409">
                  <c:v>23.483</c:v>
                </c:pt>
                <c:pt idx="1410">
                  <c:v>23.5</c:v>
                </c:pt>
                <c:pt idx="1411">
                  <c:v>23.517</c:v>
                </c:pt>
                <c:pt idx="1412">
                  <c:v>23.533</c:v>
                </c:pt>
                <c:pt idx="1413">
                  <c:v>23.55</c:v>
                </c:pt>
                <c:pt idx="1414">
                  <c:v>23.567</c:v>
                </c:pt>
                <c:pt idx="1415">
                  <c:v>23.583</c:v>
                </c:pt>
                <c:pt idx="1416">
                  <c:v>23.6</c:v>
                </c:pt>
                <c:pt idx="1417">
                  <c:v>23.617</c:v>
                </c:pt>
                <c:pt idx="1418">
                  <c:v>23.633</c:v>
                </c:pt>
                <c:pt idx="1419">
                  <c:v>23.65</c:v>
                </c:pt>
                <c:pt idx="1420">
                  <c:v>23.667</c:v>
                </c:pt>
                <c:pt idx="1421">
                  <c:v>23.683</c:v>
                </c:pt>
                <c:pt idx="1422">
                  <c:v>23.7</c:v>
                </c:pt>
                <c:pt idx="1423">
                  <c:v>23.717</c:v>
                </c:pt>
                <c:pt idx="1424">
                  <c:v>23.733</c:v>
                </c:pt>
                <c:pt idx="1425">
                  <c:v>23.75</c:v>
                </c:pt>
                <c:pt idx="1426">
                  <c:v>23.767</c:v>
                </c:pt>
                <c:pt idx="1427">
                  <c:v>23.783</c:v>
                </c:pt>
                <c:pt idx="1428">
                  <c:v>23.8</c:v>
                </c:pt>
                <c:pt idx="1429">
                  <c:v>23.817</c:v>
                </c:pt>
                <c:pt idx="1430">
                  <c:v>23.833</c:v>
                </c:pt>
                <c:pt idx="1431">
                  <c:v>23.85</c:v>
                </c:pt>
                <c:pt idx="1432">
                  <c:v>23.867</c:v>
                </c:pt>
                <c:pt idx="1433">
                  <c:v>23.883</c:v>
                </c:pt>
                <c:pt idx="1434">
                  <c:v>23.9</c:v>
                </c:pt>
                <c:pt idx="1435">
                  <c:v>23.917</c:v>
                </c:pt>
                <c:pt idx="1436">
                  <c:v>23.933</c:v>
                </c:pt>
                <c:pt idx="1437">
                  <c:v>23.95</c:v>
                </c:pt>
                <c:pt idx="1438">
                  <c:v>23.967</c:v>
                </c:pt>
                <c:pt idx="1439">
                  <c:v>23.983</c:v>
                </c:pt>
                <c:pt idx="1440">
                  <c:v>24</c:v>
                </c:pt>
                <c:pt idx="1441">
                  <c:v>24.017</c:v>
                </c:pt>
                <c:pt idx="1442">
                  <c:v>24.033</c:v>
                </c:pt>
                <c:pt idx="1443">
                  <c:v>24.05</c:v>
                </c:pt>
                <c:pt idx="1444">
                  <c:v>24.067</c:v>
                </c:pt>
                <c:pt idx="1445">
                  <c:v>24.083</c:v>
                </c:pt>
                <c:pt idx="1446">
                  <c:v>24.1</c:v>
                </c:pt>
                <c:pt idx="1447">
                  <c:v>24.117</c:v>
                </c:pt>
                <c:pt idx="1448">
                  <c:v>24.133</c:v>
                </c:pt>
                <c:pt idx="1449">
                  <c:v>24.15</c:v>
                </c:pt>
                <c:pt idx="1450">
                  <c:v>24.167</c:v>
                </c:pt>
                <c:pt idx="1451">
                  <c:v>24.183</c:v>
                </c:pt>
                <c:pt idx="1452">
                  <c:v>24.2</c:v>
                </c:pt>
                <c:pt idx="1453">
                  <c:v>24.217</c:v>
                </c:pt>
                <c:pt idx="1454">
                  <c:v>24.233</c:v>
                </c:pt>
                <c:pt idx="1455">
                  <c:v>24.25</c:v>
                </c:pt>
                <c:pt idx="1456">
                  <c:v>24.267</c:v>
                </c:pt>
                <c:pt idx="1457">
                  <c:v>24.283</c:v>
                </c:pt>
                <c:pt idx="1458">
                  <c:v>24.3</c:v>
                </c:pt>
                <c:pt idx="1459">
                  <c:v>24.317</c:v>
                </c:pt>
                <c:pt idx="1460">
                  <c:v>24.333</c:v>
                </c:pt>
                <c:pt idx="1461">
                  <c:v>24.35</c:v>
                </c:pt>
                <c:pt idx="1462">
                  <c:v>24.367</c:v>
                </c:pt>
                <c:pt idx="1463">
                  <c:v>24.383</c:v>
                </c:pt>
                <c:pt idx="1464">
                  <c:v>24.4</c:v>
                </c:pt>
                <c:pt idx="1465">
                  <c:v>24.417</c:v>
                </c:pt>
                <c:pt idx="1466">
                  <c:v>24.433</c:v>
                </c:pt>
                <c:pt idx="1467">
                  <c:v>24.45</c:v>
                </c:pt>
                <c:pt idx="1468">
                  <c:v>24.467</c:v>
                </c:pt>
                <c:pt idx="1469">
                  <c:v>24.483</c:v>
                </c:pt>
                <c:pt idx="1470">
                  <c:v>24.5</c:v>
                </c:pt>
                <c:pt idx="1471">
                  <c:v>24.517</c:v>
                </c:pt>
                <c:pt idx="1472">
                  <c:v>24.533</c:v>
                </c:pt>
                <c:pt idx="1473">
                  <c:v>24.55</c:v>
                </c:pt>
                <c:pt idx="1474">
                  <c:v>24.567</c:v>
                </c:pt>
                <c:pt idx="1475">
                  <c:v>24.583</c:v>
                </c:pt>
                <c:pt idx="1476">
                  <c:v>24.6</c:v>
                </c:pt>
                <c:pt idx="1477">
                  <c:v>24.617</c:v>
                </c:pt>
                <c:pt idx="1478">
                  <c:v>24.633</c:v>
                </c:pt>
                <c:pt idx="1479">
                  <c:v>24.65</c:v>
                </c:pt>
                <c:pt idx="1480">
                  <c:v>24.667</c:v>
                </c:pt>
                <c:pt idx="1481">
                  <c:v>24.683</c:v>
                </c:pt>
                <c:pt idx="1482">
                  <c:v>24.7</c:v>
                </c:pt>
                <c:pt idx="1483">
                  <c:v>24.717</c:v>
                </c:pt>
                <c:pt idx="1484">
                  <c:v>24.733</c:v>
                </c:pt>
                <c:pt idx="1485">
                  <c:v>24.75</c:v>
                </c:pt>
                <c:pt idx="1486">
                  <c:v>24.767</c:v>
                </c:pt>
                <c:pt idx="1487">
                  <c:v>24.783</c:v>
                </c:pt>
                <c:pt idx="1488">
                  <c:v>24.8</c:v>
                </c:pt>
                <c:pt idx="1489">
                  <c:v>24.817</c:v>
                </c:pt>
                <c:pt idx="1490">
                  <c:v>24.833</c:v>
                </c:pt>
                <c:pt idx="1491">
                  <c:v>24.85</c:v>
                </c:pt>
                <c:pt idx="1492">
                  <c:v>24.867</c:v>
                </c:pt>
                <c:pt idx="1493">
                  <c:v>24.883</c:v>
                </c:pt>
                <c:pt idx="1494">
                  <c:v>24.9</c:v>
                </c:pt>
                <c:pt idx="1495">
                  <c:v>24.917</c:v>
                </c:pt>
                <c:pt idx="1496">
                  <c:v>24.933</c:v>
                </c:pt>
                <c:pt idx="1497">
                  <c:v>24.95</c:v>
                </c:pt>
                <c:pt idx="1498">
                  <c:v>24.967</c:v>
                </c:pt>
                <c:pt idx="1499">
                  <c:v>24.983</c:v>
                </c:pt>
                <c:pt idx="1500">
                  <c:v>25</c:v>
                </c:pt>
                <c:pt idx="1501">
                  <c:v>25.017</c:v>
                </c:pt>
                <c:pt idx="1502">
                  <c:v>25.033</c:v>
                </c:pt>
                <c:pt idx="1503">
                  <c:v>25.05</c:v>
                </c:pt>
                <c:pt idx="1504">
                  <c:v>25.067</c:v>
                </c:pt>
                <c:pt idx="1505">
                  <c:v>25.083</c:v>
                </c:pt>
                <c:pt idx="1506">
                  <c:v>25.1</c:v>
                </c:pt>
                <c:pt idx="1507">
                  <c:v>25.117</c:v>
                </c:pt>
                <c:pt idx="1508">
                  <c:v>25.133</c:v>
                </c:pt>
                <c:pt idx="1509">
                  <c:v>25.15</c:v>
                </c:pt>
                <c:pt idx="1510">
                  <c:v>25.167</c:v>
                </c:pt>
                <c:pt idx="1511">
                  <c:v>25.183</c:v>
                </c:pt>
                <c:pt idx="1512">
                  <c:v>25.2</c:v>
                </c:pt>
                <c:pt idx="1513">
                  <c:v>25.217</c:v>
                </c:pt>
                <c:pt idx="1514">
                  <c:v>25.233</c:v>
                </c:pt>
                <c:pt idx="1515">
                  <c:v>25.25</c:v>
                </c:pt>
                <c:pt idx="1516">
                  <c:v>25.267</c:v>
                </c:pt>
                <c:pt idx="1517">
                  <c:v>25.283</c:v>
                </c:pt>
                <c:pt idx="1518">
                  <c:v>25.3</c:v>
                </c:pt>
                <c:pt idx="1519">
                  <c:v>25.317</c:v>
                </c:pt>
                <c:pt idx="1520">
                  <c:v>25.333</c:v>
                </c:pt>
                <c:pt idx="1521">
                  <c:v>25.35</c:v>
                </c:pt>
                <c:pt idx="1522">
                  <c:v>25.367</c:v>
                </c:pt>
                <c:pt idx="1523">
                  <c:v>25.383</c:v>
                </c:pt>
                <c:pt idx="1524">
                  <c:v>25.4</c:v>
                </c:pt>
                <c:pt idx="1525">
                  <c:v>25.417</c:v>
                </c:pt>
                <c:pt idx="1526">
                  <c:v>25.433</c:v>
                </c:pt>
                <c:pt idx="1527">
                  <c:v>25.45</c:v>
                </c:pt>
                <c:pt idx="1528">
                  <c:v>25.467</c:v>
                </c:pt>
                <c:pt idx="1529">
                  <c:v>25.483</c:v>
                </c:pt>
                <c:pt idx="1530">
                  <c:v>25.5</c:v>
                </c:pt>
                <c:pt idx="1531">
                  <c:v>25.517</c:v>
                </c:pt>
                <c:pt idx="1532">
                  <c:v>25.533</c:v>
                </c:pt>
                <c:pt idx="1533">
                  <c:v>25.55</c:v>
                </c:pt>
                <c:pt idx="1534">
                  <c:v>25.567</c:v>
                </c:pt>
                <c:pt idx="1535">
                  <c:v>25.583</c:v>
                </c:pt>
                <c:pt idx="1536">
                  <c:v>25.6</c:v>
                </c:pt>
                <c:pt idx="1537">
                  <c:v>25.617</c:v>
                </c:pt>
                <c:pt idx="1538">
                  <c:v>25.633</c:v>
                </c:pt>
                <c:pt idx="1539">
                  <c:v>25.65</c:v>
                </c:pt>
                <c:pt idx="1540">
                  <c:v>25.667</c:v>
                </c:pt>
                <c:pt idx="1541">
                  <c:v>25.683</c:v>
                </c:pt>
                <c:pt idx="1542">
                  <c:v>25.7</c:v>
                </c:pt>
                <c:pt idx="1543">
                  <c:v>25.717</c:v>
                </c:pt>
                <c:pt idx="1544">
                  <c:v>25.733</c:v>
                </c:pt>
                <c:pt idx="1545">
                  <c:v>25.75</c:v>
                </c:pt>
                <c:pt idx="1546">
                  <c:v>25.767</c:v>
                </c:pt>
                <c:pt idx="1547">
                  <c:v>25.783</c:v>
                </c:pt>
                <c:pt idx="1548">
                  <c:v>25.8</c:v>
                </c:pt>
                <c:pt idx="1549">
                  <c:v>25.817</c:v>
                </c:pt>
                <c:pt idx="1550">
                  <c:v>25.833</c:v>
                </c:pt>
                <c:pt idx="1551">
                  <c:v>25.85</c:v>
                </c:pt>
                <c:pt idx="1552">
                  <c:v>25.867</c:v>
                </c:pt>
                <c:pt idx="1553">
                  <c:v>25.883</c:v>
                </c:pt>
                <c:pt idx="1554">
                  <c:v>25.9</c:v>
                </c:pt>
                <c:pt idx="1555">
                  <c:v>25.917</c:v>
                </c:pt>
                <c:pt idx="1556">
                  <c:v>25.933</c:v>
                </c:pt>
                <c:pt idx="1557">
                  <c:v>25.95</c:v>
                </c:pt>
                <c:pt idx="1558">
                  <c:v>25.967</c:v>
                </c:pt>
                <c:pt idx="1559">
                  <c:v>25.983</c:v>
                </c:pt>
                <c:pt idx="1560">
                  <c:v>26</c:v>
                </c:pt>
                <c:pt idx="1561">
                  <c:v>26.017</c:v>
                </c:pt>
                <c:pt idx="1562">
                  <c:v>26.033</c:v>
                </c:pt>
                <c:pt idx="1563">
                  <c:v>26.05</c:v>
                </c:pt>
                <c:pt idx="1564">
                  <c:v>26.067</c:v>
                </c:pt>
                <c:pt idx="1565">
                  <c:v>26.083</c:v>
                </c:pt>
                <c:pt idx="1566">
                  <c:v>26.1</c:v>
                </c:pt>
                <c:pt idx="1567">
                  <c:v>26.117</c:v>
                </c:pt>
                <c:pt idx="1568">
                  <c:v>26.133</c:v>
                </c:pt>
                <c:pt idx="1569">
                  <c:v>26.15</c:v>
                </c:pt>
                <c:pt idx="1570">
                  <c:v>26.167</c:v>
                </c:pt>
                <c:pt idx="1571">
                  <c:v>26.183</c:v>
                </c:pt>
                <c:pt idx="1572">
                  <c:v>26.2</c:v>
                </c:pt>
                <c:pt idx="1573">
                  <c:v>26.217</c:v>
                </c:pt>
                <c:pt idx="1574">
                  <c:v>26.233</c:v>
                </c:pt>
                <c:pt idx="1575">
                  <c:v>26.25</c:v>
                </c:pt>
                <c:pt idx="1576">
                  <c:v>26.267</c:v>
                </c:pt>
                <c:pt idx="1577">
                  <c:v>26.283</c:v>
                </c:pt>
                <c:pt idx="1578">
                  <c:v>26.3</c:v>
                </c:pt>
                <c:pt idx="1579">
                  <c:v>26.317</c:v>
                </c:pt>
                <c:pt idx="1580">
                  <c:v>26.333</c:v>
                </c:pt>
                <c:pt idx="1581">
                  <c:v>26.35</c:v>
                </c:pt>
                <c:pt idx="1582">
                  <c:v>26.367</c:v>
                </c:pt>
                <c:pt idx="1583">
                  <c:v>26.383</c:v>
                </c:pt>
                <c:pt idx="1584">
                  <c:v>26.4</c:v>
                </c:pt>
                <c:pt idx="1585">
                  <c:v>26.417</c:v>
                </c:pt>
                <c:pt idx="1586">
                  <c:v>26.433</c:v>
                </c:pt>
                <c:pt idx="1587">
                  <c:v>26.45</c:v>
                </c:pt>
                <c:pt idx="1588">
                  <c:v>26.467</c:v>
                </c:pt>
                <c:pt idx="1589">
                  <c:v>26.483</c:v>
                </c:pt>
                <c:pt idx="1590">
                  <c:v>26.5</c:v>
                </c:pt>
                <c:pt idx="1591">
                  <c:v>26.517</c:v>
                </c:pt>
                <c:pt idx="1592">
                  <c:v>26.533</c:v>
                </c:pt>
                <c:pt idx="1593">
                  <c:v>26.55</c:v>
                </c:pt>
                <c:pt idx="1594">
                  <c:v>26.567</c:v>
                </c:pt>
                <c:pt idx="1595">
                  <c:v>26.583</c:v>
                </c:pt>
                <c:pt idx="1596">
                  <c:v>26.6</c:v>
                </c:pt>
                <c:pt idx="1597">
                  <c:v>26.617</c:v>
                </c:pt>
                <c:pt idx="1598">
                  <c:v>26.633</c:v>
                </c:pt>
                <c:pt idx="1599">
                  <c:v>26.65</c:v>
                </c:pt>
                <c:pt idx="1600">
                  <c:v>26.667</c:v>
                </c:pt>
                <c:pt idx="1601">
                  <c:v>26.683</c:v>
                </c:pt>
                <c:pt idx="1602">
                  <c:v>26.7</c:v>
                </c:pt>
                <c:pt idx="1603">
                  <c:v>26.717</c:v>
                </c:pt>
                <c:pt idx="1604">
                  <c:v>26.733</c:v>
                </c:pt>
                <c:pt idx="1605">
                  <c:v>26.75</c:v>
                </c:pt>
                <c:pt idx="1606">
                  <c:v>26.767</c:v>
                </c:pt>
                <c:pt idx="1607">
                  <c:v>26.783</c:v>
                </c:pt>
                <c:pt idx="1608">
                  <c:v>26.8</c:v>
                </c:pt>
                <c:pt idx="1609">
                  <c:v>26.817</c:v>
                </c:pt>
                <c:pt idx="1610">
                  <c:v>26.833</c:v>
                </c:pt>
                <c:pt idx="1611">
                  <c:v>26.85</c:v>
                </c:pt>
                <c:pt idx="1612">
                  <c:v>26.867</c:v>
                </c:pt>
                <c:pt idx="1613">
                  <c:v>26.883</c:v>
                </c:pt>
                <c:pt idx="1614">
                  <c:v>26.9</c:v>
                </c:pt>
                <c:pt idx="1615">
                  <c:v>26.917</c:v>
                </c:pt>
                <c:pt idx="1616">
                  <c:v>26.933</c:v>
                </c:pt>
                <c:pt idx="1617">
                  <c:v>26.95</c:v>
                </c:pt>
                <c:pt idx="1618">
                  <c:v>26.967</c:v>
                </c:pt>
                <c:pt idx="1619">
                  <c:v>26.983</c:v>
                </c:pt>
                <c:pt idx="1620">
                  <c:v>27</c:v>
                </c:pt>
                <c:pt idx="1621">
                  <c:v>27.017</c:v>
                </c:pt>
                <c:pt idx="1622">
                  <c:v>27.033</c:v>
                </c:pt>
                <c:pt idx="1623">
                  <c:v>27.05</c:v>
                </c:pt>
                <c:pt idx="1624">
                  <c:v>27.067</c:v>
                </c:pt>
                <c:pt idx="1625">
                  <c:v>27.083</c:v>
                </c:pt>
                <c:pt idx="1626">
                  <c:v>27.1</c:v>
                </c:pt>
                <c:pt idx="1627">
                  <c:v>27.117</c:v>
                </c:pt>
                <c:pt idx="1628">
                  <c:v>27.133</c:v>
                </c:pt>
                <c:pt idx="1629">
                  <c:v>27.15</c:v>
                </c:pt>
                <c:pt idx="1630">
                  <c:v>27.167</c:v>
                </c:pt>
                <c:pt idx="1631">
                  <c:v>27.183</c:v>
                </c:pt>
                <c:pt idx="1632">
                  <c:v>27.2</c:v>
                </c:pt>
                <c:pt idx="1633">
                  <c:v>27.217</c:v>
                </c:pt>
                <c:pt idx="1634">
                  <c:v>27.233</c:v>
                </c:pt>
                <c:pt idx="1635">
                  <c:v>27.25</c:v>
                </c:pt>
                <c:pt idx="1636">
                  <c:v>27.267</c:v>
                </c:pt>
                <c:pt idx="1637">
                  <c:v>27.283</c:v>
                </c:pt>
                <c:pt idx="1638">
                  <c:v>27.3</c:v>
                </c:pt>
                <c:pt idx="1639">
                  <c:v>27.317</c:v>
                </c:pt>
                <c:pt idx="1640">
                  <c:v>27.333</c:v>
                </c:pt>
                <c:pt idx="1641">
                  <c:v>27.35</c:v>
                </c:pt>
                <c:pt idx="1642">
                  <c:v>27.367</c:v>
                </c:pt>
                <c:pt idx="1643">
                  <c:v>27.383</c:v>
                </c:pt>
                <c:pt idx="1644">
                  <c:v>27.4</c:v>
                </c:pt>
                <c:pt idx="1645">
                  <c:v>27.417</c:v>
                </c:pt>
                <c:pt idx="1646">
                  <c:v>27.433</c:v>
                </c:pt>
                <c:pt idx="1647">
                  <c:v>27.45</c:v>
                </c:pt>
                <c:pt idx="1648">
                  <c:v>27.467</c:v>
                </c:pt>
                <c:pt idx="1649">
                  <c:v>27.483</c:v>
                </c:pt>
                <c:pt idx="1650">
                  <c:v>27.5</c:v>
                </c:pt>
                <c:pt idx="1651">
                  <c:v>27.517</c:v>
                </c:pt>
                <c:pt idx="1652">
                  <c:v>27.533</c:v>
                </c:pt>
                <c:pt idx="1653">
                  <c:v>27.55</c:v>
                </c:pt>
                <c:pt idx="1654">
                  <c:v>27.567</c:v>
                </c:pt>
                <c:pt idx="1655">
                  <c:v>27.583</c:v>
                </c:pt>
                <c:pt idx="1656">
                  <c:v>27.6</c:v>
                </c:pt>
                <c:pt idx="1657">
                  <c:v>27.617</c:v>
                </c:pt>
                <c:pt idx="1658">
                  <c:v>27.633</c:v>
                </c:pt>
                <c:pt idx="1659">
                  <c:v>27.65</c:v>
                </c:pt>
                <c:pt idx="1660">
                  <c:v>27.667</c:v>
                </c:pt>
                <c:pt idx="1661">
                  <c:v>27.683</c:v>
                </c:pt>
                <c:pt idx="1662">
                  <c:v>27.7</c:v>
                </c:pt>
                <c:pt idx="1663">
                  <c:v>27.717</c:v>
                </c:pt>
                <c:pt idx="1664">
                  <c:v>27.733</c:v>
                </c:pt>
                <c:pt idx="1665">
                  <c:v>27.75</c:v>
                </c:pt>
                <c:pt idx="1666">
                  <c:v>27.767</c:v>
                </c:pt>
                <c:pt idx="1667">
                  <c:v>27.783</c:v>
                </c:pt>
                <c:pt idx="1668">
                  <c:v>27.8</c:v>
                </c:pt>
                <c:pt idx="1669">
                  <c:v>27.817</c:v>
                </c:pt>
                <c:pt idx="1670">
                  <c:v>27.833</c:v>
                </c:pt>
                <c:pt idx="1671">
                  <c:v>27.85</c:v>
                </c:pt>
                <c:pt idx="1672">
                  <c:v>27.867</c:v>
                </c:pt>
                <c:pt idx="1673">
                  <c:v>27.883</c:v>
                </c:pt>
                <c:pt idx="1674">
                  <c:v>27.9</c:v>
                </c:pt>
                <c:pt idx="1675">
                  <c:v>27.917</c:v>
                </c:pt>
                <c:pt idx="1676">
                  <c:v>27.933</c:v>
                </c:pt>
                <c:pt idx="1677">
                  <c:v>27.95</c:v>
                </c:pt>
                <c:pt idx="1678">
                  <c:v>27.967</c:v>
                </c:pt>
                <c:pt idx="1679">
                  <c:v>27.983</c:v>
                </c:pt>
                <c:pt idx="1680">
                  <c:v>28</c:v>
                </c:pt>
                <c:pt idx="1681">
                  <c:v>28.017</c:v>
                </c:pt>
                <c:pt idx="1682">
                  <c:v>28.033</c:v>
                </c:pt>
                <c:pt idx="1683">
                  <c:v>28.05</c:v>
                </c:pt>
                <c:pt idx="1684">
                  <c:v>28.067</c:v>
                </c:pt>
                <c:pt idx="1685">
                  <c:v>28.083</c:v>
                </c:pt>
                <c:pt idx="1686">
                  <c:v>28.1</c:v>
                </c:pt>
                <c:pt idx="1687">
                  <c:v>28.117</c:v>
                </c:pt>
                <c:pt idx="1688">
                  <c:v>28.133</c:v>
                </c:pt>
                <c:pt idx="1689">
                  <c:v>28.15</c:v>
                </c:pt>
                <c:pt idx="1690">
                  <c:v>28.167</c:v>
                </c:pt>
                <c:pt idx="1691">
                  <c:v>28.183</c:v>
                </c:pt>
                <c:pt idx="1692">
                  <c:v>28.2</c:v>
                </c:pt>
                <c:pt idx="1693">
                  <c:v>28.217</c:v>
                </c:pt>
                <c:pt idx="1694">
                  <c:v>28.233</c:v>
                </c:pt>
                <c:pt idx="1695">
                  <c:v>28.25</c:v>
                </c:pt>
                <c:pt idx="1696">
                  <c:v>28.267</c:v>
                </c:pt>
                <c:pt idx="1697">
                  <c:v>28.283</c:v>
                </c:pt>
                <c:pt idx="1698">
                  <c:v>28.3</c:v>
                </c:pt>
                <c:pt idx="1699">
                  <c:v>28.317</c:v>
                </c:pt>
                <c:pt idx="1700">
                  <c:v>28.333</c:v>
                </c:pt>
                <c:pt idx="1701">
                  <c:v>28.35</c:v>
                </c:pt>
                <c:pt idx="1702">
                  <c:v>28.367</c:v>
                </c:pt>
                <c:pt idx="1703">
                  <c:v>28.383</c:v>
                </c:pt>
                <c:pt idx="1704">
                  <c:v>28.4</c:v>
                </c:pt>
                <c:pt idx="1705">
                  <c:v>28.417</c:v>
                </c:pt>
                <c:pt idx="1706">
                  <c:v>28.433</c:v>
                </c:pt>
                <c:pt idx="1707">
                  <c:v>28.45</c:v>
                </c:pt>
                <c:pt idx="1708">
                  <c:v>28.467</c:v>
                </c:pt>
                <c:pt idx="1709">
                  <c:v>28.483</c:v>
                </c:pt>
                <c:pt idx="1710">
                  <c:v>28.5</c:v>
                </c:pt>
                <c:pt idx="1711">
                  <c:v>28.517</c:v>
                </c:pt>
                <c:pt idx="1712">
                  <c:v>28.533</c:v>
                </c:pt>
                <c:pt idx="1713">
                  <c:v>28.55</c:v>
                </c:pt>
                <c:pt idx="1714">
                  <c:v>28.567</c:v>
                </c:pt>
                <c:pt idx="1715">
                  <c:v>28.583</c:v>
                </c:pt>
                <c:pt idx="1716">
                  <c:v>28.6</c:v>
                </c:pt>
                <c:pt idx="1717">
                  <c:v>28.617</c:v>
                </c:pt>
                <c:pt idx="1718">
                  <c:v>28.633</c:v>
                </c:pt>
                <c:pt idx="1719">
                  <c:v>28.65</c:v>
                </c:pt>
                <c:pt idx="1720">
                  <c:v>28.667</c:v>
                </c:pt>
                <c:pt idx="1721">
                  <c:v>28.683</c:v>
                </c:pt>
                <c:pt idx="1722">
                  <c:v>28.7</c:v>
                </c:pt>
                <c:pt idx="1723">
                  <c:v>28.717</c:v>
                </c:pt>
                <c:pt idx="1724">
                  <c:v>28.733</c:v>
                </c:pt>
                <c:pt idx="1725">
                  <c:v>28.75</c:v>
                </c:pt>
                <c:pt idx="1726">
                  <c:v>28.767</c:v>
                </c:pt>
                <c:pt idx="1727">
                  <c:v>28.783</c:v>
                </c:pt>
                <c:pt idx="1728">
                  <c:v>28.8</c:v>
                </c:pt>
                <c:pt idx="1729">
                  <c:v>28.817</c:v>
                </c:pt>
                <c:pt idx="1730">
                  <c:v>28.833</c:v>
                </c:pt>
                <c:pt idx="1731">
                  <c:v>28.85</c:v>
                </c:pt>
                <c:pt idx="1732">
                  <c:v>28.867</c:v>
                </c:pt>
                <c:pt idx="1733">
                  <c:v>28.883</c:v>
                </c:pt>
                <c:pt idx="1734">
                  <c:v>28.9</c:v>
                </c:pt>
                <c:pt idx="1735">
                  <c:v>28.917</c:v>
                </c:pt>
                <c:pt idx="1736">
                  <c:v>28.933</c:v>
                </c:pt>
                <c:pt idx="1737">
                  <c:v>28.95</c:v>
                </c:pt>
                <c:pt idx="1738">
                  <c:v>28.967</c:v>
                </c:pt>
                <c:pt idx="1739">
                  <c:v>28.983</c:v>
                </c:pt>
                <c:pt idx="1740">
                  <c:v>29</c:v>
                </c:pt>
                <c:pt idx="1741">
                  <c:v>29.017</c:v>
                </c:pt>
                <c:pt idx="1742">
                  <c:v>29.033</c:v>
                </c:pt>
                <c:pt idx="1743">
                  <c:v>29.05</c:v>
                </c:pt>
                <c:pt idx="1744">
                  <c:v>29.067</c:v>
                </c:pt>
                <c:pt idx="1745">
                  <c:v>29.083</c:v>
                </c:pt>
                <c:pt idx="1746">
                  <c:v>29.1</c:v>
                </c:pt>
                <c:pt idx="1747">
                  <c:v>29.117</c:v>
                </c:pt>
                <c:pt idx="1748">
                  <c:v>29.133</c:v>
                </c:pt>
                <c:pt idx="1749">
                  <c:v>29.15</c:v>
                </c:pt>
                <c:pt idx="1750">
                  <c:v>29.167</c:v>
                </c:pt>
                <c:pt idx="1751">
                  <c:v>29.183</c:v>
                </c:pt>
                <c:pt idx="1752">
                  <c:v>29.2</c:v>
                </c:pt>
                <c:pt idx="1753">
                  <c:v>29.217</c:v>
                </c:pt>
                <c:pt idx="1754">
                  <c:v>29.233</c:v>
                </c:pt>
                <c:pt idx="1755">
                  <c:v>29.25</c:v>
                </c:pt>
                <c:pt idx="1756">
                  <c:v>29.267</c:v>
                </c:pt>
                <c:pt idx="1757">
                  <c:v>29.283</c:v>
                </c:pt>
                <c:pt idx="1758">
                  <c:v>29.3</c:v>
                </c:pt>
                <c:pt idx="1759">
                  <c:v>29.317</c:v>
                </c:pt>
                <c:pt idx="1760">
                  <c:v>29.333</c:v>
                </c:pt>
                <c:pt idx="1761">
                  <c:v>29.35</c:v>
                </c:pt>
                <c:pt idx="1762">
                  <c:v>29.367</c:v>
                </c:pt>
                <c:pt idx="1763">
                  <c:v>29.383</c:v>
                </c:pt>
                <c:pt idx="1764">
                  <c:v>29.4</c:v>
                </c:pt>
                <c:pt idx="1765">
                  <c:v>29.417</c:v>
                </c:pt>
                <c:pt idx="1766">
                  <c:v>29.433</c:v>
                </c:pt>
                <c:pt idx="1767">
                  <c:v>29.45</c:v>
                </c:pt>
                <c:pt idx="1768">
                  <c:v>29.467</c:v>
                </c:pt>
                <c:pt idx="1769">
                  <c:v>29.483</c:v>
                </c:pt>
                <c:pt idx="1770">
                  <c:v>29.5</c:v>
                </c:pt>
                <c:pt idx="1771">
                  <c:v>29.517</c:v>
                </c:pt>
                <c:pt idx="1772">
                  <c:v>29.533</c:v>
                </c:pt>
                <c:pt idx="1773">
                  <c:v>29.55</c:v>
                </c:pt>
                <c:pt idx="1774">
                  <c:v>29.567</c:v>
                </c:pt>
                <c:pt idx="1775">
                  <c:v>29.583</c:v>
                </c:pt>
                <c:pt idx="1776">
                  <c:v>29.6</c:v>
                </c:pt>
                <c:pt idx="1777">
                  <c:v>29.617</c:v>
                </c:pt>
                <c:pt idx="1778">
                  <c:v>29.633</c:v>
                </c:pt>
                <c:pt idx="1779">
                  <c:v>29.65</c:v>
                </c:pt>
                <c:pt idx="1780">
                  <c:v>29.667</c:v>
                </c:pt>
                <c:pt idx="1781">
                  <c:v>29.683</c:v>
                </c:pt>
                <c:pt idx="1782">
                  <c:v>29.7</c:v>
                </c:pt>
                <c:pt idx="1783">
                  <c:v>29.717</c:v>
                </c:pt>
                <c:pt idx="1784">
                  <c:v>29.733</c:v>
                </c:pt>
                <c:pt idx="1785">
                  <c:v>29.75</c:v>
                </c:pt>
                <c:pt idx="1786">
                  <c:v>29.767</c:v>
                </c:pt>
                <c:pt idx="1787">
                  <c:v>29.783</c:v>
                </c:pt>
                <c:pt idx="1788">
                  <c:v>29.8</c:v>
                </c:pt>
                <c:pt idx="1789">
                  <c:v>29.817</c:v>
                </c:pt>
                <c:pt idx="1790">
                  <c:v>29.833</c:v>
                </c:pt>
                <c:pt idx="1791">
                  <c:v>29.85</c:v>
                </c:pt>
                <c:pt idx="1792">
                  <c:v>29.867</c:v>
                </c:pt>
                <c:pt idx="1793">
                  <c:v>29.883</c:v>
                </c:pt>
                <c:pt idx="1794">
                  <c:v>29.9</c:v>
                </c:pt>
                <c:pt idx="1795">
                  <c:v>29.917</c:v>
                </c:pt>
                <c:pt idx="1796">
                  <c:v>29.933</c:v>
                </c:pt>
                <c:pt idx="1797">
                  <c:v>29.95</c:v>
                </c:pt>
                <c:pt idx="1798">
                  <c:v>29.967</c:v>
                </c:pt>
                <c:pt idx="1799">
                  <c:v>29.983</c:v>
                </c:pt>
                <c:pt idx="1800">
                  <c:v>30</c:v>
                </c:pt>
                <c:pt idx="1801">
                  <c:v>30.017</c:v>
                </c:pt>
                <c:pt idx="1802">
                  <c:v>30.033</c:v>
                </c:pt>
                <c:pt idx="1803">
                  <c:v>30.05</c:v>
                </c:pt>
                <c:pt idx="1804">
                  <c:v>30.067</c:v>
                </c:pt>
                <c:pt idx="1805">
                  <c:v>30.083</c:v>
                </c:pt>
                <c:pt idx="1806">
                  <c:v>30.1</c:v>
                </c:pt>
                <c:pt idx="1807">
                  <c:v>30.117</c:v>
                </c:pt>
                <c:pt idx="1808">
                  <c:v>30.133</c:v>
                </c:pt>
                <c:pt idx="1809">
                  <c:v>30.15</c:v>
                </c:pt>
                <c:pt idx="1810">
                  <c:v>30.167</c:v>
                </c:pt>
                <c:pt idx="1811">
                  <c:v>30.183</c:v>
                </c:pt>
                <c:pt idx="1812">
                  <c:v>30.2</c:v>
                </c:pt>
                <c:pt idx="1813">
                  <c:v>30.217</c:v>
                </c:pt>
                <c:pt idx="1814">
                  <c:v>30.233</c:v>
                </c:pt>
                <c:pt idx="1815">
                  <c:v>30.25</c:v>
                </c:pt>
                <c:pt idx="1816">
                  <c:v>30.267</c:v>
                </c:pt>
                <c:pt idx="1817">
                  <c:v>30.283</c:v>
                </c:pt>
                <c:pt idx="1818">
                  <c:v>30.3</c:v>
                </c:pt>
                <c:pt idx="1819">
                  <c:v>30.317</c:v>
                </c:pt>
                <c:pt idx="1820">
                  <c:v>30.333</c:v>
                </c:pt>
                <c:pt idx="1821">
                  <c:v>30.35</c:v>
                </c:pt>
                <c:pt idx="1822">
                  <c:v>30.367</c:v>
                </c:pt>
                <c:pt idx="1823">
                  <c:v>30.383</c:v>
                </c:pt>
                <c:pt idx="1824">
                  <c:v>30.4</c:v>
                </c:pt>
                <c:pt idx="1825">
                  <c:v>30.417</c:v>
                </c:pt>
                <c:pt idx="1826">
                  <c:v>30.433</c:v>
                </c:pt>
                <c:pt idx="1827">
                  <c:v>30.45</c:v>
                </c:pt>
                <c:pt idx="1828">
                  <c:v>30.467</c:v>
                </c:pt>
                <c:pt idx="1829">
                  <c:v>30.483</c:v>
                </c:pt>
                <c:pt idx="1830">
                  <c:v>30.5</c:v>
                </c:pt>
                <c:pt idx="1831">
                  <c:v>30.517</c:v>
                </c:pt>
                <c:pt idx="1832">
                  <c:v>30.533</c:v>
                </c:pt>
                <c:pt idx="1833">
                  <c:v>30.55</c:v>
                </c:pt>
                <c:pt idx="1834">
                  <c:v>30.567</c:v>
                </c:pt>
                <c:pt idx="1835">
                  <c:v>30.583</c:v>
                </c:pt>
                <c:pt idx="1836">
                  <c:v>30.6</c:v>
                </c:pt>
                <c:pt idx="1837">
                  <c:v>30.617</c:v>
                </c:pt>
                <c:pt idx="1838">
                  <c:v>30.633</c:v>
                </c:pt>
                <c:pt idx="1839">
                  <c:v>30.65</c:v>
                </c:pt>
                <c:pt idx="1840">
                  <c:v>30.667</c:v>
                </c:pt>
                <c:pt idx="1841">
                  <c:v>30.683</c:v>
                </c:pt>
                <c:pt idx="1842">
                  <c:v>30.7</c:v>
                </c:pt>
                <c:pt idx="1843">
                  <c:v>30.717</c:v>
                </c:pt>
                <c:pt idx="1844">
                  <c:v>30.733</c:v>
                </c:pt>
                <c:pt idx="1845">
                  <c:v>30.75</c:v>
                </c:pt>
                <c:pt idx="1846">
                  <c:v>30.767</c:v>
                </c:pt>
                <c:pt idx="1847">
                  <c:v>30.783</c:v>
                </c:pt>
                <c:pt idx="1848">
                  <c:v>30.8</c:v>
                </c:pt>
                <c:pt idx="1849">
                  <c:v>30.817</c:v>
                </c:pt>
                <c:pt idx="1850">
                  <c:v>30.833</c:v>
                </c:pt>
                <c:pt idx="1851">
                  <c:v>30.85</c:v>
                </c:pt>
                <c:pt idx="1852">
                  <c:v>30.867</c:v>
                </c:pt>
                <c:pt idx="1853">
                  <c:v>30.883</c:v>
                </c:pt>
                <c:pt idx="1854">
                  <c:v>30.9</c:v>
                </c:pt>
                <c:pt idx="1855">
                  <c:v>30.917</c:v>
                </c:pt>
                <c:pt idx="1856">
                  <c:v>30.933</c:v>
                </c:pt>
                <c:pt idx="1857">
                  <c:v>30.95</c:v>
                </c:pt>
                <c:pt idx="1858">
                  <c:v>30.967</c:v>
                </c:pt>
                <c:pt idx="1859">
                  <c:v>30.983</c:v>
                </c:pt>
                <c:pt idx="1860">
                  <c:v>31</c:v>
                </c:pt>
                <c:pt idx="1861">
                  <c:v>31.017</c:v>
                </c:pt>
                <c:pt idx="1862">
                  <c:v>31.033</c:v>
                </c:pt>
                <c:pt idx="1863">
                  <c:v>31.05</c:v>
                </c:pt>
                <c:pt idx="1864">
                  <c:v>31.067</c:v>
                </c:pt>
                <c:pt idx="1865">
                  <c:v>31.083</c:v>
                </c:pt>
                <c:pt idx="1866">
                  <c:v>31.1</c:v>
                </c:pt>
                <c:pt idx="1867">
                  <c:v>31.117</c:v>
                </c:pt>
                <c:pt idx="1868">
                  <c:v>31.133</c:v>
                </c:pt>
                <c:pt idx="1869">
                  <c:v>31.15</c:v>
                </c:pt>
                <c:pt idx="1870">
                  <c:v>31.167</c:v>
                </c:pt>
                <c:pt idx="1871">
                  <c:v>31.183</c:v>
                </c:pt>
                <c:pt idx="1872">
                  <c:v>31.2</c:v>
                </c:pt>
                <c:pt idx="1873">
                  <c:v>31.217</c:v>
                </c:pt>
                <c:pt idx="1874">
                  <c:v>31.233</c:v>
                </c:pt>
                <c:pt idx="1875">
                  <c:v>31.25</c:v>
                </c:pt>
                <c:pt idx="1876">
                  <c:v>31.267</c:v>
                </c:pt>
                <c:pt idx="1877">
                  <c:v>31.283</c:v>
                </c:pt>
                <c:pt idx="1878">
                  <c:v>31.3</c:v>
                </c:pt>
                <c:pt idx="1879">
                  <c:v>31.317</c:v>
                </c:pt>
                <c:pt idx="1880">
                  <c:v>31.333</c:v>
                </c:pt>
                <c:pt idx="1881">
                  <c:v>31.35</c:v>
                </c:pt>
                <c:pt idx="1882">
                  <c:v>31.367</c:v>
                </c:pt>
                <c:pt idx="1883">
                  <c:v>31.383</c:v>
                </c:pt>
                <c:pt idx="1884">
                  <c:v>31.4</c:v>
                </c:pt>
                <c:pt idx="1885">
                  <c:v>31.417</c:v>
                </c:pt>
                <c:pt idx="1886">
                  <c:v>31.433</c:v>
                </c:pt>
                <c:pt idx="1887">
                  <c:v>31.45</c:v>
                </c:pt>
                <c:pt idx="1888">
                  <c:v>31.467</c:v>
                </c:pt>
                <c:pt idx="1889">
                  <c:v>31.483</c:v>
                </c:pt>
                <c:pt idx="1890">
                  <c:v>31.5</c:v>
                </c:pt>
                <c:pt idx="1891">
                  <c:v>31.517</c:v>
                </c:pt>
                <c:pt idx="1892">
                  <c:v>31.533</c:v>
                </c:pt>
                <c:pt idx="1893">
                  <c:v>31.55</c:v>
                </c:pt>
                <c:pt idx="1894">
                  <c:v>31.567</c:v>
                </c:pt>
                <c:pt idx="1895">
                  <c:v>31.583</c:v>
                </c:pt>
                <c:pt idx="1896">
                  <c:v>31.6</c:v>
                </c:pt>
                <c:pt idx="1897">
                  <c:v>31.617</c:v>
                </c:pt>
                <c:pt idx="1898">
                  <c:v>31.633</c:v>
                </c:pt>
                <c:pt idx="1899">
                  <c:v>31.65</c:v>
                </c:pt>
                <c:pt idx="1900">
                  <c:v>31.667</c:v>
                </c:pt>
                <c:pt idx="1901">
                  <c:v>31.683</c:v>
                </c:pt>
                <c:pt idx="1902">
                  <c:v>31.7</c:v>
                </c:pt>
                <c:pt idx="1903">
                  <c:v>31.717</c:v>
                </c:pt>
                <c:pt idx="1904">
                  <c:v>31.733</c:v>
                </c:pt>
                <c:pt idx="1905">
                  <c:v>31.75</c:v>
                </c:pt>
                <c:pt idx="1906">
                  <c:v>31.767</c:v>
                </c:pt>
                <c:pt idx="1907">
                  <c:v>31.783</c:v>
                </c:pt>
                <c:pt idx="1908">
                  <c:v>31.8</c:v>
                </c:pt>
                <c:pt idx="1909">
                  <c:v>31.817</c:v>
                </c:pt>
                <c:pt idx="1910">
                  <c:v>31.833</c:v>
                </c:pt>
                <c:pt idx="1911">
                  <c:v>31.85</c:v>
                </c:pt>
                <c:pt idx="1912">
                  <c:v>31.867</c:v>
                </c:pt>
                <c:pt idx="1913">
                  <c:v>31.883</c:v>
                </c:pt>
                <c:pt idx="1914">
                  <c:v>31.9</c:v>
                </c:pt>
                <c:pt idx="1915">
                  <c:v>31.917</c:v>
                </c:pt>
                <c:pt idx="1916">
                  <c:v>31.933</c:v>
                </c:pt>
                <c:pt idx="1917">
                  <c:v>31.95</c:v>
                </c:pt>
                <c:pt idx="1918">
                  <c:v>31.967</c:v>
                </c:pt>
                <c:pt idx="1919">
                  <c:v>31.983</c:v>
                </c:pt>
                <c:pt idx="1920">
                  <c:v>32</c:v>
                </c:pt>
                <c:pt idx="1921">
                  <c:v>32.017</c:v>
                </c:pt>
                <c:pt idx="1922">
                  <c:v>32.033</c:v>
                </c:pt>
                <c:pt idx="1923">
                  <c:v>32.05</c:v>
                </c:pt>
                <c:pt idx="1924">
                  <c:v>32.067</c:v>
                </c:pt>
                <c:pt idx="1925">
                  <c:v>32.083</c:v>
                </c:pt>
                <c:pt idx="1926">
                  <c:v>32.1</c:v>
                </c:pt>
                <c:pt idx="1927">
                  <c:v>32.117</c:v>
                </c:pt>
                <c:pt idx="1928">
                  <c:v>32.133</c:v>
                </c:pt>
                <c:pt idx="1929">
                  <c:v>32.15</c:v>
                </c:pt>
                <c:pt idx="1930">
                  <c:v>32.167</c:v>
                </c:pt>
                <c:pt idx="1931">
                  <c:v>32.183</c:v>
                </c:pt>
                <c:pt idx="1932">
                  <c:v>32.2</c:v>
                </c:pt>
                <c:pt idx="1933">
                  <c:v>32.217</c:v>
                </c:pt>
                <c:pt idx="1934">
                  <c:v>32.233</c:v>
                </c:pt>
                <c:pt idx="1935">
                  <c:v>32.25</c:v>
                </c:pt>
                <c:pt idx="1936">
                  <c:v>32.267</c:v>
                </c:pt>
                <c:pt idx="1937">
                  <c:v>32.283</c:v>
                </c:pt>
                <c:pt idx="1938">
                  <c:v>32.3</c:v>
                </c:pt>
                <c:pt idx="1939">
                  <c:v>32.317</c:v>
                </c:pt>
                <c:pt idx="1940">
                  <c:v>32.333</c:v>
                </c:pt>
                <c:pt idx="1941">
                  <c:v>32.35</c:v>
                </c:pt>
                <c:pt idx="1942">
                  <c:v>32.367</c:v>
                </c:pt>
                <c:pt idx="1943">
                  <c:v>32.383</c:v>
                </c:pt>
                <c:pt idx="1944">
                  <c:v>32.4</c:v>
                </c:pt>
                <c:pt idx="1945">
                  <c:v>32.417</c:v>
                </c:pt>
                <c:pt idx="1946">
                  <c:v>32.433</c:v>
                </c:pt>
                <c:pt idx="1947">
                  <c:v>32.45</c:v>
                </c:pt>
                <c:pt idx="1948">
                  <c:v>32.467</c:v>
                </c:pt>
                <c:pt idx="1949">
                  <c:v>32.483</c:v>
                </c:pt>
                <c:pt idx="1950">
                  <c:v>32.5</c:v>
                </c:pt>
                <c:pt idx="1951">
                  <c:v>32.517</c:v>
                </c:pt>
                <c:pt idx="1952">
                  <c:v>32.533</c:v>
                </c:pt>
                <c:pt idx="1953">
                  <c:v>32.55</c:v>
                </c:pt>
                <c:pt idx="1954">
                  <c:v>32.567</c:v>
                </c:pt>
                <c:pt idx="1955">
                  <c:v>32.583</c:v>
                </c:pt>
                <c:pt idx="1956">
                  <c:v>32.6</c:v>
                </c:pt>
                <c:pt idx="1957">
                  <c:v>32.617</c:v>
                </c:pt>
                <c:pt idx="1958">
                  <c:v>32.633</c:v>
                </c:pt>
                <c:pt idx="1959">
                  <c:v>32.65</c:v>
                </c:pt>
                <c:pt idx="1960">
                  <c:v>32.667</c:v>
                </c:pt>
                <c:pt idx="1961">
                  <c:v>32.683</c:v>
                </c:pt>
                <c:pt idx="1962">
                  <c:v>32.7</c:v>
                </c:pt>
                <c:pt idx="1963">
                  <c:v>32.717</c:v>
                </c:pt>
                <c:pt idx="1964">
                  <c:v>32.733</c:v>
                </c:pt>
                <c:pt idx="1965">
                  <c:v>32.75</c:v>
                </c:pt>
                <c:pt idx="1966">
                  <c:v>32.767</c:v>
                </c:pt>
                <c:pt idx="1967">
                  <c:v>32.783</c:v>
                </c:pt>
                <c:pt idx="1968">
                  <c:v>32.8</c:v>
                </c:pt>
                <c:pt idx="1969">
                  <c:v>32.817</c:v>
                </c:pt>
                <c:pt idx="1970">
                  <c:v>32.833</c:v>
                </c:pt>
                <c:pt idx="1971">
                  <c:v>32.85</c:v>
                </c:pt>
                <c:pt idx="1972">
                  <c:v>32.867</c:v>
                </c:pt>
                <c:pt idx="1973">
                  <c:v>32.883</c:v>
                </c:pt>
                <c:pt idx="1974">
                  <c:v>32.9</c:v>
                </c:pt>
                <c:pt idx="1975">
                  <c:v>32.917</c:v>
                </c:pt>
                <c:pt idx="1976">
                  <c:v>32.933</c:v>
                </c:pt>
                <c:pt idx="1977">
                  <c:v>32.95</c:v>
                </c:pt>
                <c:pt idx="1978">
                  <c:v>32.967</c:v>
                </c:pt>
                <c:pt idx="1979">
                  <c:v>32.983</c:v>
                </c:pt>
                <c:pt idx="1980">
                  <c:v>33</c:v>
                </c:pt>
                <c:pt idx="1981">
                  <c:v>33.017</c:v>
                </c:pt>
                <c:pt idx="1982">
                  <c:v>33.033</c:v>
                </c:pt>
                <c:pt idx="1983">
                  <c:v>33.05</c:v>
                </c:pt>
                <c:pt idx="1984">
                  <c:v>33.067</c:v>
                </c:pt>
                <c:pt idx="1985">
                  <c:v>33.083</c:v>
                </c:pt>
                <c:pt idx="1986">
                  <c:v>33.1</c:v>
                </c:pt>
                <c:pt idx="1987">
                  <c:v>33.117</c:v>
                </c:pt>
                <c:pt idx="1988">
                  <c:v>33.133</c:v>
                </c:pt>
                <c:pt idx="1989">
                  <c:v>33.15</c:v>
                </c:pt>
                <c:pt idx="1990">
                  <c:v>33.167</c:v>
                </c:pt>
                <c:pt idx="1991">
                  <c:v>33.183</c:v>
                </c:pt>
                <c:pt idx="1992">
                  <c:v>33.2</c:v>
                </c:pt>
                <c:pt idx="1993">
                  <c:v>33.217</c:v>
                </c:pt>
                <c:pt idx="1994">
                  <c:v>33.233</c:v>
                </c:pt>
                <c:pt idx="1995">
                  <c:v>33.25</c:v>
                </c:pt>
                <c:pt idx="1996">
                  <c:v>33.267</c:v>
                </c:pt>
                <c:pt idx="1997">
                  <c:v>33.283</c:v>
                </c:pt>
                <c:pt idx="1998">
                  <c:v>33.3</c:v>
                </c:pt>
                <c:pt idx="1999">
                  <c:v>33.317</c:v>
                </c:pt>
                <c:pt idx="2000">
                  <c:v>33.333</c:v>
                </c:pt>
                <c:pt idx="2001">
                  <c:v>33.35</c:v>
                </c:pt>
                <c:pt idx="2002">
                  <c:v>33.367</c:v>
                </c:pt>
                <c:pt idx="2003">
                  <c:v>33.383</c:v>
                </c:pt>
                <c:pt idx="2004">
                  <c:v>33.4</c:v>
                </c:pt>
                <c:pt idx="2005">
                  <c:v>33.417</c:v>
                </c:pt>
                <c:pt idx="2006">
                  <c:v>33.433</c:v>
                </c:pt>
                <c:pt idx="2007">
                  <c:v>33.45</c:v>
                </c:pt>
                <c:pt idx="2008">
                  <c:v>33.467</c:v>
                </c:pt>
                <c:pt idx="2009">
                  <c:v>33.483</c:v>
                </c:pt>
                <c:pt idx="2010">
                  <c:v>33.5</c:v>
                </c:pt>
                <c:pt idx="2011">
                  <c:v>33.517</c:v>
                </c:pt>
                <c:pt idx="2012">
                  <c:v>33.533</c:v>
                </c:pt>
                <c:pt idx="2013">
                  <c:v>33.55</c:v>
                </c:pt>
                <c:pt idx="2014">
                  <c:v>33.567</c:v>
                </c:pt>
                <c:pt idx="2015">
                  <c:v>33.583</c:v>
                </c:pt>
                <c:pt idx="2016">
                  <c:v>33.6</c:v>
                </c:pt>
                <c:pt idx="2017">
                  <c:v>33.617</c:v>
                </c:pt>
                <c:pt idx="2018">
                  <c:v>33.633</c:v>
                </c:pt>
                <c:pt idx="2019">
                  <c:v>33.65</c:v>
                </c:pt>
                <c:pt idx="2020">
                  <c:v>33.667</c:v>
                </c:pt>
                <c:pt idx="2021">
                  <c:v>33.683</c:v>
                </c:pt>
                <c:pt idx="2022">
                  <c:v>33.7</c:v>
                </c:pt>
                <c:pt idx="2023">
                  <c:v>33.717</c:v>
                </c:pt>
                <c:pt idx="2024">
                  <c:v>33.733</c:v>
                </c:pt>
                <c:pt idx="2025">
                  <c:v>33.75</c:v>
                </c:pt>
                <c:pt idx="2026">
                  <c:v>33.767</c:v>
                </c:pt>
                <c:pt idx="2027">
                  <c:v>33.783</c:v>
                </c:pt>
                <c:pt idx="2028">
                  <c:v>33.8</c:v>
                </c:pt>
                <c:pt idx="2029">
                  <c:v>33.817</c:v>
                </c:pt>
                <c:pt idx="2030">
                  <c:v>33.833</c:v>
                </c:pt>
                <c:pt idx="2031">
                  <c:v>33.85</c:v>
                </c:pt>
                <c:pt idx="2032">
                  <c:v>33.867</c:v>
                </c:pt>
                <c:pt idx="2033">
                  <c:v>33.883</c:v>
                </c:pt>
                <c:pt idx="2034">
                  <c:v>33.9</c:v>
                </c:pt>
                <c:pt idx="2035">
                  <c:v>33.917</c:v>
                </c:pt>
                <c:pt idx="2036">
                  <c:v>33.933</c:v>
                </c:pt>
                <c:pt idx="2037">
                  <c:v>33.95</c:v>
                </c:pt>
                <c:pt idx="2038">
                  <c:v>33.967</c:v>
                </c:pt>
                <c:pt idx="2039">
                  <c:v>33.983</c:v>
                </c:pt>
                <c:pt idx="2040">
                  <c:v>34</c:v>
                </c:pt>
                <c:pt idx="2041">
                  <c:v>34.017</c:v>
                </c:pt>
                <c:pt idx="2042">
                  <c:v>34.033</c:v>
                </c:pt>
                <c:pt idx="2043">
                  <c:v>34.05</c:v>
                </c:pt>
                <c:pt idx="2044">
                  <c:v>34.067</c:v>
                </c:pt>
                <c:pt idx="2045">
                  <c:v>34.083</c:v>
                </c:pt>
                <c:pt idx="2046">
                  <c:v>34.1</c:v>
                </c:pt>
                <c:pt idx="2047">
                  <c:v>34.117</c:v>
                </c:pt>
                <c:pt idx="2048">
                  <c:v>34.133</c:v>
                </c:pt>
                <c:pt idx="2049">
                  <c:v>34.15</c:v>
                </c:pt>
                <c:pt idx="2050">
                  <c:v>34.167</c:v>
                </c:pt>
                <c:pt idx="2051">
                  <c:v>34.183</c:v>
                </c:pt>
                <c:pt idx="2052">
                  <c:v>34.2</c:v>
                </c:pt>
                <c:pt idx="2053">
                  <c:v>34.217</c:v>
                </c:pt>
                <c:pt idx="2054">
                  <c:v>34.233</c:v>
                </c:pt>
                <c:pt idx="2055">
                  <c:v>34.25</c:v>
                </c:pt>
                <c:pt idx="2056">
                  <c:v>34.267</c:v>
                </c:pt>
                <c:pt idx="2057">
                  <c:v>34.283</c:v>
                </c:pt>
                <c:pt idx="2058">
                  <c:v>34.3</c:v>
                </c:pt>
                <c:pt idx="2059">
                  <c:v>34.317</c:v>
                </c:pt>
                <c:pt idx="2060">
                  <c:v>34.333</c:v>
                </c:pt>
                <c:pt idx="2061">
                  <c:v>34.35</c:v>
                </c:pt>
                <c:pt idx="2062">
                  <c:v>34.367</c:v>
                </c:pt>
                <c:pt idx="2063">
                  <c:v>34.383</c:v>
                </c:pt>
                <c:pt idx="2064">
                  <c:v>34.4</c:v>
                </c:pt>
                <c:pt idx="2065">
                  <c:v>34.417</c:v>
                </c:pt>
                <c:pt idx="2066">
                  <c:v>34.433</c:v>
                </c:pt>
                <c:pt idx="2067">
                  <c:v>34.45</c:v>
                </c:pt>
                <c:pt idx="2068">
                  <c:v>34.467</c:v>
                </c:pt>
                <c:pt idx="2069">
                  <c:v>34.483</c:v>
                </c:pt>
                <c:pt idx="2070">
                  <c:v>34.5</c:v>
                </c:pt>
                <c:pt idx="2071">
                  <c:v>34.517</c:v>
                </c:pt>
                <c:pt idx="2072">
                  <c:v>34.533</c:v>
                </c:pt>
                <c:pt idx="2073">
                  <c:v>34.55</c:v>
                </c:pt>
                <c:pt idx="2074">
                  <c:v>34.567</c:v>
                </c:pt>
                <c:pt idx="2075">
                  <c:v>34.583</c:v>
                </c:pt>
                <c:pt idx="2076">
                  <c:v>34.6</c:v>
                </c:pt>
                <c:pt idx="2077">
                  <c:v>34.617</c:v>
                </c:pt>
                <c:pt idx="2078">
                  <c:v>34.633</c:v>
                </c:pt>
                <c:pt idx="2079">
                  <c:v>34.65</c:v>
                </c:pt>
                <c:pt idx="2080">
                  <c:v>34.667</c:v>
                </c:pt>
                <c:pt idx="2081">
                  <c:v>34.683</c:v>
                </c:pt>
                <c:pt idx="2082">
                  <c:v>34.7</c:v>
                </c:pt>
                <c:pt idx="2083">
                  <c:v>34.717</c:v>
                </c:pt>
                <c:pt idx="2084">
                  <c:v>34.733</c:v>
                </c:pt>
                <c:pt idx="2085">
                  <c:v>34.75</c:v>
                </c:pt>
                <c:pt idx="2086">
                  <c:v>34.767</c:v>
                </c:pt>
                <c:pt idx="2087">
                  <c:v>34.783</c:v>
                </c:pt>
                <c:pt idx="2088">
                  <c:v>34.8</c:v>
                </c:pt>
                <c:pt idx="2089">
                  <c:v>34.817</c:v>
                </c:pt>
                <c:pt idx="2090">
                  <c:v>34.833</c:v>
                </c:pt>
                <c:pt idx="2091">
                  <c:v>34.85</c:v>
                </c:pt>
                <c:pt idx="2092">
                  <c:v>34.867</c:v>
                </c:pt>
                <c:pt idx="2093">
                  <c:v>34.883</c:v>
                </c:pt>
                <c:pt idx="2094">
                  <c:v>34.9</c:v>
                </c:pt>
                <c:pt idx="2095">
                  <c:v>34.917</c:v>
                </c:pt>
                <c:pt idx="2096">
                  <c:v>34.933</c:v>
                </c:pt>
                <c:pt idx="2097">
                  <c:v>34.95</c:v>
                </c:pt>
                <c:pt idx="2098">
                  <c:v>34.967</c:v>
                </c:pt>
                <c:pt idx="2099">
                  <c:v>34.983</c:v>
                </c:pt>
                <c:pt idx="2100">
                  <c:v>35</c:v>
                </c:pt>
                <c:pt idx="2101">
                  <c:v>35.017</c:v>
                </c:pt>
                <c:pt idx="2102">
                  <c:v>35.033</c:v>
                </c:pt>
                <c:pt idx="2103">
                  <c:v>35.05</c:v>
                </c:pt>
                <c:pt idx="2104">
                  <c:v>35.067</c:v>
                </c:pt>
                <c:pt idx="2105">
                  <c:v>35.083</c:v>
                </c:pt>
                <c:pt idx="2106">
                  <c:v>35.1</c:v>
                </c:pt>
                <c:pt idx="2107">
                  <c:v>35.117</c:v>
                </c:pt>
                <c:pt idx="2108">
                  <c:v>35.133</c:v>
                </c:pt>
                <c:pt idx="2109">
                  <c:v>35.15</c:v>
                </c:pt>
                <c:pt idx="2110">
                  <c:v>35.167</c:v>
                </c:pt>
                <c:pt idx="2111">
                  <c:v>35.183</c:v>
                </c:pt>
                <c:pt idx="2112">
                  <c:v>35.2</c:v>
                </c:pt>
                <c:pt idx="2113">
                  <c:v>35.217</c:v>
                </c:pt>
                <c:pt idx="2114">
                  <c:v>35.233</c:v>
                </c:pt>
                <c:pt idx="2115">
                  <c:v>35.25</c:v>
                </c:pt>
                <c:pt idx="2116">
                  <c:v>35.267</c:v>
                </c:pt>
                <c:pt idx="2117">
                  <c:v>35.283</c:v>
                </c:pt>
                <c:pt idx="2118">
                  <c:v>35.3</c:v>
                </c:pt>
                <c:pt idx="2119">
                  <c:v>35.317</c:v>
                </c:pt>
                <c:pt idx="2120">
                  <c:v>35.333</c:v>
                </c:pt>
                <c:pt idx="2121">
                  <c:v>35.35</c:v>
                </c:pt>
                <c:pt idx="2122">
                  <c:v>35.367</c:v>
                </c:pt>
              </c:numCache>
            </c:numRef>
          </c:xVal>
          <c:yVal>
            <c:numRef>
              <c:f>'Graph cult. #10'!$C$2:$C$7288</c:f>
              <c:numCache>
                <c:formatCode>General</c:formatCode>
                <c:ptCount val="7287"/>
                <c:pt idx="0">
                  <c:v>0.000192764639255514</c:v>
                </c:pt>
                <c:pt idx="1">
                  <c:v>6.74023867739788E-005</c:v>
                </c:pt>
                <c:pt idx="2">
                  <c:v>0.000317901076188161</c:v>
                </c:pt>
                <c:pt idx="3">
                  <c:v>0.000318120270116398</c:v>
                </c:pt>
                <c:pt idx="4">
                  <c:v>0.00044333611003864</c:v>
                </c:pt>
                <c:pt idx="5">
                  <c:v>0.000568406813110494</c:v>
                </c:pt>
                <c:pt idx="6">
                  <c:v>0.000443511755830147</c:v>
                </c:pt>
                <c:pt idx="7">
                  <c:v>0.000443576457557407</c:v>
                </c:pt>
                <c:pt idx="8">
                  <c:v>0.000568153534274473</c:v>
                </c:pt>
                <c:pt idx="9">
                  <c:v>0.000568517945660724</c:v>
                </c:pt>
                <c:pt idx="10">
                  <c:v>0.000569001243031766</c:v>
                </c:pt>
                <c:pt idx="11">
                  <c:v>0.0014466420593704</c:v>
                </c:pt>
                <c:pt idx="12">
                  <c:v>0.00411100057619466</c:v>
                </c:pt>
                <c:pt idx="13">
                  <c:v>0.00621772310949493</c:v>
                </c:pt>
                <c:pt idx="14">
                  <c:v>0.00710929938422965</c:v>
                </c:pt>
                <c:pt idx="15">
                  <c:v>0.00748689677395995</c:v>
                </c:pt>
                <c:pt idx="16">
                  <c:v>0.00786405208471841</c:v>
                </c:pt>
                <c:pt idx="17">
                  <c:v>0.00803558589935271</c:v>
                </c:pt>
                <c:pt idx="18">
                  <c:v>0.257506401010491</c:v>
                </c:pt>
                <c:pt idx="19">
                  <c:v>0.257550585162787</c:v>
                </c:pt>
                <c:pt idx="20">
                  <c:v>0.257998243197139</c:v>
                </c:pt>
                <c:pt idx="21">
                  <c:v>0.00887569132391265</c:v>
                </c:pt>
                <c:pt idx="22">
                  <c:v>0.00900592330573961</c:v>
                </c:pt>
                <c:pt idx="23">
                  <c:v>0.00886281238173092</c:v>
                </c:pt>
                <c:pt idx="24">
                  <c:v>0.00895304186799156</c:v>
                </c:pt>
                <c:pt idx="25">
                  <c:v>0.0089970942002712</c:v>
                </c:pt>
                <c:pt idx="26">
                  <c:v>0.00899952161982449</c:v>
                </c:pt>
                <c:pt idx="27">
                  <c:v>0.00899702245680184</c:v>
                </c:pt>
                <c:pt idx="28">
                  <c:v>0.00930270181609747</c:v>
                </c:pt>
                <c:pt idx="29">
                  <c:v>0.507642159373477</c:v>
                </c:pt>
                <c:pt idx="30">
                  <c:v>0.176160267412656</c:v>
                </c:pt>
                <c:pt idx="31">
                  <c:v>0.175797086203332</c:v>
                </c:pt>
                <c:pt idx="32">
                  <c:v>0.00946156937516884</c:v>
                </c:pt>
                <c:pt idx="33">
                  <c:v>0.00924394622130528</c:v>
                </c:pt>
                <c:pt idx="34">
                  <c:v>0.00976402365216389</c:v>
                </c:pt>
                <c:pt idx="35">
                  <c:v>0.00963516641536451</c:v>
                </c:pt>
                <c:pt idx="36">
                  <c:v>0.00963420314829655</c:v>
                </c:pt>
                <c:pt idx="37">
                  <c:v>0.00975770460637185</c:v>
                </c:pt>
                <c:pt idx="38">
                  <c:v>0.0101527340649102</c:v>
                </c:pt>
                <c:pt idx="39">
                  <c:v>0.010151472218618</c:v>
                </c:pt>
                <c:pt idx="40">
                  <c:v>0.0101405731584324</c:v>
                </c:pt>
                <c:pt idx="41">
                  <c:v>0.00988568061331701</c:v>
                </c:pt>
                <c:pt idx="42">
                  <c:v>0.00989255348234897</c:v>
                </c:pt>
                <c:pt idx="43">
                  <c:v>0.00988362895207095</c:v>
                </c:pt>
                <c:pt idx="44">
                  <c:v>0.0093725808726087</c:v>
                </c:pt>
                <c:pt idx="45">
                  <c:v>0.50862404689519</c:v>
                </c:pt>
                <c:pt idx="46">
                  <c:v>0.0100246731724867</c:v>
                </c:pt>
                <c:pt idx="47">
                  <c:v>0.00989294031148762</c:v>
                </c:pt>
                <c:pt idx="48">
                  <c:v>0.00987729815241076</c:v>
                </c:pt>
                <c:pt idx="49">
                  <c:v>0.0100614365793186</c:v>
                </c:pt>
                <c:pt idx="50">
                  <c:v>0.0100587637562349</c:v>
                </c:pt>
                <c:pt idx="51">
                  <c:v>0.0100107325901099</c:v>
                </c:pt>
                <c:pt idx="52">
                  <c:v>0.00988426303058586</c:v>
                </c:pt>
                <c:pt idx="53">
                  <c:v>0.00963606504762885</c:v>
                </c:pt>
                <c:pt idx="54">
                  <c:v>0.0098849370510544</c:v>
                </c:pt>
                <c:pt idx="55">
                  <c:v>0.00988421809588808</c:v>
                </c:pt>
                <c:pt idx="56">
                  <c:v>0.00988681040000747</c:v>
                </c:pt>
                <c:pt idx="57">
                  <c:v>0.00988967766168314</c:v>
                </c:pt>
                <c:pt idx="58">
                  <c:v>0.00963582318836536</c:v>
                </c:pt>
                <c:pt idx="59">
                  <c:v>0.00938143480893527</c:v>
                </c:pt>
                <c:pt idx="60">
                  <c:v>0.00938282045707634</c:v>
                </c:pt>
                <c:pt idx="61">
                  <c:v>0.00937702205254788</c:v>
                </c:pt>
                <c:pt idx="62">
                  <c:v>0.258819419944284</c:v>
                </c:pt>
                <c:pt idx="63">
                  <c:v>0.34176236372437</c:v>
                </c:pt>
                <c:pt idx="64">
                  <c:v>0.341966075130722</c:v>
                </c:pt>
                <c:pt idx="65">
                  <c:v>0.258436749454869</c:v>
                </c:pt>
                <c:pt idx="66">
                  <c:v>0.508151658291819</c:v>
                </c:pt>
                <c:pt idx="67">
                  <c:v>0.507561961088569</c:v>
                </c:pt>
                <c:pt idx="68">
                  <c:v>0.258965887368245</c:v>
                </c:pt>
                <c:pt idx="69">
                  <c:v>0.258798229642911</c:v>
                </c:pt>
                <c:pt idx="70">
                  <c:v>0.00962439533815203</c:v>
                </c:pt>
                <c:pt idx="71">
                  <c:v>0.00951509299677884</c:v>
                </c:pt>
                <c:pt idx="72">
                  <c:v>0.00937987861948464</c:v>
                </c:pt>
                <c:pt idx="73">
                  <c:v>0.00913289543606478</c:v>
                </c:pt>
                <c:pt idx="74">
                  <c:v>0.00899890794634203</c:v>
                </c:pt>
                <c:pt idx="75">
                  <c:v>0.507604505755799</c:v>
                </c:pt>
                <c:pt idx="76">
                  <c:v>0.507519127247217</c:v>
                </c:pt>
                <c:pt idx="77">
                  <c:v>0.507962154520326</c:v>
                </c:pt>
                <c:pt idx="78">
                  <c:v>0.507924319056904</c:v>
                </c:pt>
                <c:pt idx="79">
                  <c:v>0.00937742708815812</c:v>
                </c:pt>
                <c:pt idx="80">
                  <c:v>0.00954029128759559</c:v>
                </c:pt>
                <c:pt idx="81">
                  <c:v>0.00938490857299246</c:v>
                </c:pt>
                <c:pt idx="82">
                  <c:v>0.00900250104905078</c:v>
                </c:pt>
                <c:pt idx="83">
                  <c:v>0.00900263089880213</c:v>
                </c:pt>
                <c:pt idx="84">
                  <c:v>0.00861678090929491</c:v>
                </c:pt>
                <c:pt idx="85">
                  <c:v>0.00862677116733918</c:v>
                </c:pt>
                <c:pt idx="86">
                  <c:v>0.00862882856147282</c:v>
                </c:pt>
                <c:pt idx="87">
                  <c:v>0.00862342907326644</c:v>
                </c:pt>
                <c:pt idx="88">
                  <c:v>0.00887761130420429</c:v>
                </c:pt>
                <c:pt idx="89">
                  <c:v>0.00912957644946643</c:v>
                </c:pt>
                <c:pt idx="90">
                  <c:v>0.00888044575549188</c:v>
                </c:pt>
                <c:pt idx="91">
                  <c:v>0.00862122600029361</c:v>
                </c:pt>
                <c:pt idx="92">
                  <c:v>0.008370626000484</c:v>
                </c:pt>
                <c:pt idx="93">
                  <c:v>0.00836090675830617</c:v>
                </c:pt>
                <c:pt idx="94">
                  <c:v>0.00850447674599239</c:v>
                </c:pt>
                <c:pt idx="95">
                  <c:v>0.00900571972199701</c:v>
                </c:pt>
                <c:pt idx="96">
                  <c:v>0.25828447557214</c:v>
                </c:pt>
                <c:pt idx="97">
                  <c:v>0.00913031454093966</c:v>
                </c:pt>
                <c:pt idx="98">
                  <c:v>0.00899988982391338</c:v>
                </c:pt>
                <c:pt idx="99">
                  <c:v>0.507087993723342</c:v>
                </c:pt>
                <c:pt idx="100">
                  <c:v>0.507687863172471</c:v>
                </c:pt>
                <c:pt idx="101">
                  <c:v>0.175586607284107</c:v>
                </c:pt>
                <c:pt idx="102">
                  <c:v>0.507668741370616</c:v>
                </c:pt>
                <c:pt idx="103">
                  <c:v>0.507834160073867</c:v>
                </c:pt>
                <c:pt idx="104">
                  <c:v>0.508418381491825</c:v>
                </c:pt>
                <c:pt idx="105">
                  <c:v>0.507978500688004</c:v>
                </c:pt>
                <c:pt idx="106">
                  <c:v>0.507375891315929</c:v>
                </c:pt>
                <c:pt idx="107">
                  <c:v>0.507733908022588</c:v>
                </c:pt>
                <c:pt idx="108">
                  <c:v>0.507297308984306</c:v>
                </c:pt>
                <c:pt idx="109">
                  <c:v>0.508110114066148</c:v>
                </c:pt>
                <c:pt idx="110">
                  <c:v>0.508160298332689</c:v>
                </c:pt>
                <c:pt idx="111">
                  <c:v>0.508459950479243</c:v>
                </c:pt>
                <c:pt idx="112">
                  <c:v>0.0101292316839637</c:v>
                </c:pt>
                <c:pt idx="113">
                  <c:v>0.0102708908042615</c:v>
                </c:pt>
                <c:pt idx="114">
                  <c:v>0.0102619965209854</c:v>
                </c:pt>
                <c:pt idx="115">
                  <c:v>0.00975454334077179</c:v>
                </c:pt>
                <c:pt idx="116">
                  <c:v>0.00937383150887968</c:v>
                </c:pt>
                <c:pt idx="117">
                  <c:v>0.00912977937050966</c:v>
                </c:pt>
                <c:pt idx="118">
                  <c:v>0.00913482585579768</c:v>
                </c:pt>
                <c:pt idx="119">
                  <c:v>0.00938361327114011</c:v>
                </c:pt>
                <c:pt idx="120">
                  <c:v>0.0093545958703279</c:v>
                </c:pt>
                <c:pt idx="121">
                  <c:v>0.00938247937445682</c:v>
                </c:pt>
                <c:pt idx="122">
                  <c:v>0.00938586888298635</c:v>
                </c:pt>
                <c:pt idx="123">
                  <c:v>0.00939100643993949</c:v>
                </c:pt>
                <c:pt idx="124">
                  <c:v>0.00963273948275182</c:v>
                </c:pt>
                <c:pt idx="125">
                  <c:v>0.00979885512246237</c:v>
                </c:pt>
                <c:pt idx="126">
                  <c:v>0.0094889725151533</c:v>
                </c:pt>
                <c:pt idx="127">
                  <c:v>0.00913044314778728</c:v>
                </c:pt>
                <c:pt idx="128">
                  <c:v>0.00912708277531699</c:v>
                </c:pt>
                <c:pt idx="129">
                  <c:v>0.00924451404031232</c:v>
                </c:pt>
                <c:pt idx="130">
                  <c:v>0.00912063564095044</c:v>
                </c:pt>
                <c:pt idx="131">
                  <c:v>0.00886888503970999</c:v>
                </c:pt>
                <c:pt idx="132">
                  <c:v>0.00899233676965559</c:v>
                </c:pt>
                <c:pt idx="133">
                  <c:v>0.507334720453133</c:v>
                </c:pt>
                <c:pt idx="134">
                  <c:v>0.507471752379334</c:v>
                </c:pt>
                <c:pt idx="135">
                  <c:v>0.257385970947043</c:v>
                </c:pt>
                <c:pt idx="136">
                  <c:v>0.507519900309332</c:v>
                </c:pt>
                <c:pt idx="137">
                  <c:v>0.507260652956883</c:v>
                </c:pt>
                <c:pt idx="138">
                  <c:v>0.506713266008739</c:v>
                </c:pt>
                <c:pt idx="139">
                  <c:v>0.506248685932217</c:v>
                </c:pt>
                <c:pt idx="140">
                  <c:v>0.507001686640917</c:v>
                </c:pt>
                <c:pt idx="141">
                  <c:v>0.506412215723074</c:v>
                </c:pt>
                <c:pt idx="142">
                  <c:v>0.506915991860313</c:v>
                </c:pt>
                <c:pt idx="143">
                  <c:v>0.507573517155222</c:v>
                </c:pt>
                <c:pt idx="144">
                  <c:v>0.506475984614285</c:v>
                </c:pt>
                <c:pt idx="145">
                  <c:v>0.506786529624213</c:v>
                </c:pt>
                <c:pt idx="146">
                  <c:v>0.507146341071221</c:v>
                </c:pt>
                <c:pt idx="147">
                  <c:v>0.506552677330746</c:v>
                </c:pt>
                <c:pt idx="148">
                  <c:v>0.506320092881556</c:v>
                </c:pt>
                <c:pt idx="149">
                  <c:v>0.506099423516591</c:v>
                </c:pt>
                <c:pt idx="150">
                  <c:v>0.506897038441577</c:v>
                </c:pt>
                <c:pt idx="151">
                  <c:v>0.50653050193849</c:v>
                </c:pt>
                <c:pt idx="152">
                  <c:v>0.506211413444257</c:v>
                </c:pt>
                <c:pt idx="153">
                  <c:v>0.50680782455415</c:v>
                </c:pt>
                <c:pt idx="154">
                  <c:v>0.507176310283356</c:v>
                </c:pt>
                <c:pt idx="155">
                  <c:v>0.20777673232688</c:v>
                </c:pt>
                <c:pt idx="156">
                  <c:v>0.257189817589246</c:v>
                </c:pt>
                <c:pt idx="157">
                  <c:v>0.257050813206219</c:v>
                </c:pt>
                <c:pt idx="158">
                  <c:v>0.00823741960134899</c:v>
                </c:pt>
                <c:pt idx="159">
                  <c:v>0.00825393051496716</c:v>
                </c:pt>
                <c:pt idx="160">
                  <c:v>0.00794386331726915</c:v>
                </c:pt>
                <c:pt idx="161">
                  <c:v>0.00786208304470618</c:v>
                </c:pt>
                <c:pt idx="162">
                  <c:v>0.00787412705791791</c:v>
                </c:pt>
                <c:pt idx="163">
                  <c:v>0.00770247441154119</c:v>
                </c:pt>
                <c:pt idx="164">
                  <c:v>0.00786594341991568</c:v>
                </c:pt>
                <c:pt idx="165">
                  <c:v>0.256725739325356</c:v>
                </c:pt>
                <c:pt idx="166">
                  <c:v>0.256436041531687</c:v>
                </c:pt>
                <c:pt idx="167">
                  <c:v>0.306877731519022</c:v>
                </c:pt>
                <c:pt idx="168">
                  <c:v>0.30649036933826</c:v>
                </c:pt>
                <c:pt idx="169">
                  <c:v>0.50516606722369</c:v>
                </c:pt>
                <c:pt idx="170">
                  <c:v>0.505892135077502</c:v>
                </c:pt>
                <c:pt idx="171">
                  <c:v>0.505440407574298</c:v>
                </c:pt>
                <c:pt idx="172">
                  <c:v>0.504697710746972</c:v>
                </c:pt>
                <c:pt idx="173">
                  <c:v>0.50442763901367</c:v>
                </c:pt>
                <c:pt idx="174">
                  <c:v>0.505455064537749</c:v>
                </c:pt>
                <c:pt idx="175">
                  <c:v>0.505779746829631</c:v>
                </c:pt>
                <c:pt idx="176">
                  <c:v>0.505382995681718</c:v>
                </c:pt>
                <c:pt idx="177">
                  <c:v>0.504851757642526</c:v>
                </c:pt>
                <c:pt idx="178">
                  <c:v>0.504922938757593</c:v>
                </c:pt>
                <c:pt idx="179">
                  <c:v>0.505131524645943</c:v>
                </c:pt>
                <c:pt idx="180">
                  <c:v>0.505365072224216</c:v>
                </c:pt>
                <c:pt idx="181">
                  <c:v>0.505353924499435</c:v>
                </c:pt>
                <c:pt idx="182">
                  <c:v>0.50472545144036</c:v>
                </c:pt>
                <c:pt idx="183">
                  <c:v>0.504784140919849</c:v>
                </c:pt>
                <c:pt idx="184">
                  <c:v>0.504603306798916</c:v>
                </c:pt>
                <c:pt idx="185">
                  <c:v>0.504718668255785</c:v>
                </c:pt>
                <c:pt idx="186">
                  <c:v>0.504690434397205</c:v>
                </c:pt>
                <c:pt idx="187">
                  <c:v>0.504750129429046</c:v>
                </c:pt>
                <c:pt idx="188">
                  <c:v>0.504636297336511</c:v>
                </c:pt>
                <c:pt idx="189">
                  <c:v>0.504432137492658</c:v>
                </c:pt>
                <c:pt idx="190">
                  <c:v>0.504620040889056</c:v>
                </c:pt>
                <c:pt idx="191">
                  <c:v>0.504624795203963</c:v>
                </c:pt>
                <c:pt idx="192">
                  <c:v>0.50594487347749</c:v>
                </c:pt>
                <c:pt idx="193">
                  <c:v>0.505888686541256</c:v>
                </c:pt>
                <c:pt idx="194">
                  <c:v>0.505150210378276</c:v>
                </c:pt>
                <c:pt idx="195">
                  <c:v>0.505043299115516</c:v>
                </c:pt>
                <c:pt idx="196">
                  <c:v>0.50439186844275</c:v>
                </c:pt>
                <c:pt idx="197">
                  <c:v>0.504211764939255</c:v>
                </c:pt>
                <c:pt idx="198">
                  <c:v>0.504223335224932</c:v>
                </c:pt>
                <c:pt idx="199">
                  <c:v>0.504468500762022</c:v>
                </c:pt>
                <c:pt idx="200">
                  <c:v>0.503818515521549</c:v>
                </c:pt>
                <c:pt idx="201">
                  <c:v>0.50346033955295</c:v>
                </c:pt>
                <c:pt idx="202">
                  <c:v>0.503083031656093</c:v>
                </c:pt>
                <c:pt idx="203">
                  <c:v>0.50362048580097</c:v>
                </c:pt>
                <c:pt idx="204">
                  <c:v>0.504322373934081</c:v>
                </c:pt>
                <c:pt idx="205">
                  <c:v>0.504182456921873</c:v>
                </c:pt>
                <c:pt idx="206">
                  <c:v>0.503919588369097</c:v>
                </c:pt>
                <c:pt idx="207">
                  <c:v>0.504403722535629</c:v>
                </c:pt>
                <c:pt idx="208">
                  <c:v>0.504141781129839</c:v>
                </c:pt>
                <c:pt idx="209">
                  <c:v>0.503933770124356</c:v>
                </c:pt>
                <c:pt idx="210">
                  <c:v>0.504339038081725</c:v>
                </c:pt>
                <c:pt idx="211">
                  <c:v>0.50468407273297</c:v>
                </c:pt>
                <c:pt idx="212">
                  <c:v>0.75325629307796</c:v>
                </c:pt>
                <c:pt idx="213">
                  <c:v>0.503666324207754</c:v>
                </c:pt>
                <c:pt idx="214">
                  <c:v>0.506188942743548</c:v>
                </c:pt>
                <c:pt idx="215">
                  <c:v>0.50530339906407</c:v>
                </c:pt>
                <c:pt idx="216">
                  <c:v>0.504909204459076</c:v>
                </c:pt>
                <c:pt idx="217">
                  <c:v>0.504633027085788</c:v>
                </c:pt>
                <c:pt idx="218">
                  <c:v>0.504772000746211</c:v>
                </c:pt>
                <c:pt idx="219">
                  <c:v>0.504741190547913</c:v>
                </c:pt>
                <c:pt idx="220">
                  <c:v>0.504931077514751</c:v>
                </c:pt>
                <c:pt idx="221">
                  <c:v>0.504812097706415</c:v>
                </c:pt>
                <c:pt idx="222">
                  <c:v>0.505263159022421</c:v>
                </c:pt>
                <c:pt idx="223">
                  <c:v>0.504822477028537</c:v>
                </c:pt>
                <c:pt idx="224">
                  <c:v>0.504705248538835</c:v>
                </c:pt>
                <c:pt idx="225">
                  <c:v>0.504455571732042</c:v>
                </c:pt>
                <c:pt idx="226">
                  <c:v>0.504394269822798</c:v>
                </c:pt>
                <c:pt idx="227">
                  <c:v>0.504521542965269</c:v>
                </c:pt>
                <c:pt idx="228">
                  <c:v>0.504038865575896</c:v>
                </c:pt>
                <c:pt idx="229">
                  <c:v>1.00259744777027</c:v>
                </c:pt>
                <c:pt idx="230">
                  <c:v>1.00217140763949</c:v>
                </c:pt>
                <c:pt idx="231">
                  <c:v>1.00318391463838</c:v>
                </c:pt>
                <c:pt idx="232">
                  <c:v>1.00217546765068</c:v>
                </c:pt>
                <c:pt idx="233">
                  <c:v>1.00364726921967</c:v>
                </c:pt>
                <c:pt idx="234">
                  <c:v>1.00360424491998</c:v>
                </c:pt>
                <c:pt idx="235">
                  <c:v>0.754111792088357</c:v>
                </c:pt>
                <c:pt idx="236">
                  <c:v>0.504719870834533</c:v>
                </c:pt>
                <c:pt idx="237">
                  <c:v>0.505200535761341</c:v>
                </c:pt>
                <c:pt idx="238">
                  <c:v>0.504564283114179</c:v>
                </c:pt>
                <c:pt idx="239">
                  <c:v>0.504450310071894</c:v>
                </c:pt>
                <c:pt idx="240">
                  <c:v>0.504801489315511</c:v>
                </c:pt>
                <c:pt idx="241">
                  <c:v>0.504927640598537</c:v>
                </c:pt>
                <c:pt idx="242">
                  <c:v>0.505094852177632</c:v>
                </c:pt>
                <c:pt idx="243">
                  <c:v>0.504181951888006</c:v>
                </c:pt>
                <c:pt idx="244">
                  <c:v>0.753087463745305</c:v>
                </c:pt>
                <c:pt idx="245">
                  <c:v>0.753675407733029</c:v>
                </c:pt>
                <c:pt idx="246">
                  <c:v>1.00265988986398</c:v>
                </c:pt>
                <c:pt idx="247">
                  <c:v>1.00256571729582</c:v>
                </c:pt>
                <c:pt idx="248">
                  <c:v>1.00271001397283</c:v>
                </c:pt>
                <c:pt idx="249">
                  <c:v>1.00260898110453</c:v>
                </c:pt>
                <c:pt idx="250">
                  <c:v>1.00379385236318</c:v>
                </c:pt>
                <c:pt idx="251">
                  <c:v>1.00256934947762</c:v>
                </c:pt>
                <c:pt idx="252">
                  <c:v>0.504480077785716</c:v>
                </c:pt>
                <c:pt idx="253">
                  <c:v>0.504387844434362</c:v>
                </c:pt>
                <c:pt idx="254">
                  <c:v>0.504774366521045</c:v>
                </c:pt>
                <c:pt idx="255">
                  <c:v>0.503700618458752</c:v>
                </c:pt>
                <c:pt idx="256">
                  <c:v>0.503520683824398</c:v>
                </c:pt>
                <c:pt idx="257">
                  <c:v>0.752741878850522</c:v>
                </c:pt>
                <c:pt idx="258">
                  <c:v>0.503682491243064</c:v>
                </c:pt>
                <c:pt idx="259">
                  <c:v>0.836394650775602</c:v>
                </c:pt>
                <c:pt idx="260">
                  <c:v>0.504048538500698</c:v>
                </c:pt>
                <c:pt idx="261">
                  <c:v>1.00268887195792</c:v>
                </c:pt>
                <c:pt idx="262">
                  <c:v>1.00213002964804</c:v>
                </c:pt>
                <c:pt idx="263">
                  <c:v>1.00250427682693</c:v>
                </c:pt>
                <c:pt idx="264">
                  <c:v>1.00169115788801</c:v>
                </c:pt>
                <c:pt idx="265">
                  <c:v>1.00171338231312</c:v>
                </c:pt>
                <c:pt idx="266">
                  <c:v>1.00178924969732</c:v>
                </c:pt>
                <c:pt idx="267">
                  <c:v>1.00272158804558</c:v>
                </c:pt>
                <c:pt idx="268">
                  <c:v>1.00237281542235</c:v>
                </c:pt>
                <c:pt idx="269">
                  <c:v>1.00165958024947</c:v>
                </c:pt>
                <c:pt idx="270">
                  <c:v>1.00321125506139</c:v>
                </c:pt>
                <c:pt idx="271">
                  <c:v>1.0030865557503</c:v>
                </c:pt>
                <c:pt idx="272">
                  <c:v>1.00168163430539</c:v>
                </c:pt>
                <c:pt idx="273">
                  <c:v>1.00249123901379</c:v>
                </c:pt>
                <c:pt idx="274">
                  <c:v>1.00250519611131</c:v>
                </c:pt>
                <c:pt idx="275">
                  <c:v>1.00265779591896</c:v>
                </c:pt>
                <c:pt idx="276">
                  <c:v>1.00340550981762</c:v>
                </c:pt>
                <c:pt idx="277">
                  <c:v>1.00378526612649</c:v>
                </c:pt>
                <c:pt idx="278">
                  <c:v>1.00389174953934</c:v>
                </c:pt>
                <c:pt idx="279">
                  <c:v>1.00270991639174</c:v>
                </c:pt>
                <c:pt idx="280">
                  <c:v>1.00368271970715</c:v>
                </c:pt>
                <c:pt idx="281">
                  <c:v>1.00349203559398</c:v>
                </c:pt>
                <c:pt idx="282">
                  <c:v>1.00388105378029</c:v>
                </c:pt>
                <c:pt idx="283">
                  <c:v>1.00334111549948</c:v>
                </c:pt>
                <c:pt idx="284">
                  <c:v>1.00349493905777</c:v>
                </c:pt>
                <c:pt idx="285">
                  <c:v>1.00392169188431</c:v>
                </c:pt>
                <c:pt idx="286">
                  <c:v>1.00426561006418</c:v>
                </c:pt>
                <c:pt idx="287">
                  <c:v>1.00262418648092</c:v>
                </c:pt>
                <c:pt idx="288">
                  <c:v>1.00361103269277</c:v>
                </c:pt>
                <c:pt idx="289">
                  <c:v>1.00432757698656</c:v>
                </c:pt>
                <c:pt idx="290">
                  <c:v>1.00247449481887</c:v>
                </c:pt>
                <c:pt idx="291">
                  <c:v>1.00340994828352</c:v>
                </c:pt>
                <c:pt idx="292">
                  <c:v>1.00368902375319</c:v>
                </c:pt>
                <c:pt idx="293">
                  <c:v>1.0058425524809</c:v>
                </c:pt>
                <c:pt idx="294">
                  <c:v>1.0062510843303</c:v>
                </c:pt>
                <c:pt idx="295">
                  <c:v>1.00532260285439</c:v>
                </c:pt>
                <c:pt idx="296">
                  <c:v>1.00479088232975</c:v>
                </c:pt>
                <c:pt idx="297">
                  <c:v>1.25308511113912</c:v>
                </c:pt>
                <c:pt idx="298">
                  <c:v>1.25140444248861</c:v>
                </c:pt>
                <c:pt idx="299">
                  <c:v>1.25204349795005</c:v>
                </c:pt>
                <c:pt idx="300">
                  <c:v>1.50104072770168</c:v>
                </c:pt>
                <c:pt idx="301">
                  <c:v>1.50098953712759</c:v>
                </c:pt>
                <c:pt idx="302">
                  <c:v>1.5013334346292</c:v>
                </c:pt>
                <c:pt idx="303">
                  <c:v>1.50085022999303</c:v>
                </c:pt>
                <c:pt idx="304">
                  <c:v>1.50294903135775</c:v>
                </c:pt>
                <c:pt idx="305">
                  <c:v>1.50257371476032</c:v>
                </c:pt>
                <c:pt idx="306">
                  <c:v>1.50031382154966</c:v>
                </c:pt>
                <c:pt idx="307">
                  <c:v>1.5013146495119</c:v>
                </c:pt>
                <c:pt idx="308">
                  <c:v>1.50022364702747</c:v>
                </c:pt>
                <c:pt idx="309">
                  <c:v>1.500479227895</c:v>
                </c:pt>
                <c:pt idx="310">
                  <c:v>1.50078088103585</c:v>
                </c:pt>
                <c:pt idx="311">
                  <c:v>1.501108902075</c:v>
                </c:pt>
                <c:pt idx="312">
                  <c:v>1.25204460144631</c:v>
                </c:pt>
                <c:pt idx="313">
                  <c:v>1.16868684414291</c:v>
                </c:pt>
                <c:pt idx="314">
                  <c:v>1.25161907590928</c:v>
                </c:pt>
                <c:pt idx="315">
                  <c:v>1.50127103907949</c:v>
                </c:pt>
                <c:pt idx="316">
                  <c:v>1.25224297315555</c:v>
                </c:pt>
                <c:pt idx="317">
                  <c:v>1.25158232942243</c:v>
                </c:pt>
                <c:pt idx="318">
                  <c:v>1.20313222895089</c:v>
                </c:pt>
                <c:pt idx="319">
                  <c:v>1.50012566650456</c:v>
                </c:pt>
                <c:pt idx="320">
                  <c:v>1.50157333354153</c:v>
                </c:pt>
                <c:pt idx="321">
                  <c:v>1.50095338531626</c:v>
                </c:pt>
                <c:pt idx="322">
                  <c:v>1.49867851188162</c:v>
                </c:pt>
                <c:pt idx="323">
                  <c:v>1.50083865773793</c:v>
                </c:pt>
                <c:pt idx="324">
                  <c:v>1.49868185457506</c:v>
                </c:pt>
                <c:pt idx="325">
                  <c:v>1.49954832919437</c:v>
                </c:pt>
                <c:pt idx="326">
                  <c:v>1.49797018376938</c:v>
                </c:pt>
                <c:pt idx="327">
                  <c:v>1.5007562984091</c:v>
                </c:pt>
                <c:pt idx="328">
                  <c:v>1.49942097557297</c:v>
                </c:pt>
                <c:pt idx="329">
                  <c:v>1.49660440173282</c:v>
                </c:pt>
                <c:pt idx="330">
                  <c:v>1.49896755738472</c:v>
                </c:pt>
                <c:pt idx="331">
                  <c:v>1.50188655235702</c:v>
                </c:pt>
                <c:pt idx="332">
                  <c:v>1.49844188968816</c:v>
                </c:pt>
                <c:pt idx="333">
                  <c:v>1.50082548665586</c:v>
                </c:pt>
                <c:pt idx="334">
                  <c:v>1.49844381548761</c:v>
                </c:pt>
                <c:pt idx="335">
                  <c:v>1.49826456800001</c:v>
                </c:pt>
                <c:pt idx="336">
                  <c:v>1.74742373105739</c:v>
                </c:pt>
                <c:pt idx="337">
                  <c:v>1.74837631976425</c:v>
                </c:pt>
                <c:pt idx="338">
                  <c:v>1.75010098333651</c:v>
                </c:pt>
                <c:pt idx="339">
                  <c:v>1.99707704394839</c:v>
                </c:pt>
                <c:pt idx="340">
                  <c:v>1.75006704395645</c:v>
                </c:pt>
                <c:pt idx="341">
                  <c:v>1.7460692296851</c:v>
                </c:pt>
                <c:pt idx="342">
                  <c:v>1.99597166815058</c:v>
                </c:pt>
                <c:pt idx="343">
                  <c:v>1.9968576217047</c:v>
                </c:pt>
                <c:pt idx="344">
                  <c:v>1.99462024367573</c:v>
                </c:pt>
                <c:pt idx="345">
                  <c:v>1.99615471290611</c:v>
                </c:pt>
                <c:pt idx="346">
                  <c:v>1.99682773406772</c:v>
                </c:pt>
                <c:pt idx="347">
                  <c:v>1.99728422116661</c:v>
                </c:pt>
                <c:pt idx="348">
                  <c:v>1.99754799588065</c:v>
                </c:pt>
                <c:pt idx="349">
                  <c:v>1.99705158108036</c:v>
                </c:pt>
                <c:pt idx="350">
                  <c:v>1.99858314166283</c:v>
                </c:pt>
                <c:pt idx="351">
                  <c:v>2.00120983766881</c:v>
                </c:pt>
                <c:pt idx="352">
                  <c:v>1.99735953429151</c:v>
                </c:pt>
                <c:pt idx="353">
                  <c:v>1.74974687655497</c:v>
                </c:pt>
                <c:pt idx="354">
                  <c:v>1.50097672521432</c:v>
                </c:pt>
                <c:pt idx="355">
                  <c:v>1.49875694192223</c:v>
                </c:pt>
                <c:pt idx="356">
                  <c:v>1.49978021624056</c:v>
                </c:pt>
                <c:pt idx="357">
                  <c:v>1.49929973261804</c:v>
                </c:pt>
                <c:pt idx="358">
                  <c:v>1.49996591021969</c:v>
                </c:pt>
                <c:pt idx="359">
                  <c:v>1.49946592919457</c:v>
                </c:pt>
                <c:pt idx="360">
                  <c:v>1.75025937243099</c:v>
                </c:pt>
                <c:pt idx="361">
                  <c:v>1.99756914249568</c:v>
                </c:pt>
                <c:pt idx="362">
                  <c:v>1.74699124285814</c:v>
                </c:pt>
                <c:pt idx="363">
                  <c:v>1.74974295814116</c:v>
                </c:pt>
                <c:pt idx="364">
                  <c:v>1.99813340118154</c:v>
                </c:pt>
                <c:pt idx="365">
                  <c:v>1.99686286537762</c:v>
                </c:pt>
                <c:pt idx="366">
                  <c:v>1.99807825080671</c:v>
                </c:pt>
                <c:pt idx="367">
                  <c:v>1.99725588163904</c:v>
                </c:pt>
                <c:pt idx="368">
                  <c:v>1.99935271804115</c:v>
                </c:pt>
                <c:pt idx="369">
                  <c:v>1.99791042319749</c:v>
                </c:pt>
                <c:pt idx="370">
                  <c:v>1.99805837681158</c:v>
                </c:pt>
                <c:pt idx="371">
                  <c:v>1.99665706314148</c:v>
                </c:pt>
                <c:pt idx="372">
                  <c:v>1.99688874017947</c:v>
                </c:pt>
                <c:pt idx="373">
                  <c:v>1.99749196228462</c:v>
                </c:pt>
                <c:pt idx="374">
                  <c:v>2.24521941554099</c:v>
                </c:pt>
                <c:pt idx="375">
                  <c:v>2.24804646378277</c:v>
                </c:pt>
                <c:pt idx="376">
                  <c:v>2.2454581717373</c:v>
                </c:pt>
                <c:pt idx="377">
                  <c:v>2.24565861308222</c:v>
                </c:pt>
                <c:pt idx="378">
                  <c:v>2.49396291599316</c:v>
                </c:pt>
                <c:pt idx="379">
                  <c:v>2.49436231917908</c:v>
                </c:pt>
                <c:pt idx="380">
                  <c:v>2.49516776092049</c:v>
                </c:pt>
                <c:pt idx="381">
                  <c:v>2.49630218590842</c:v>
                </c:pt>
                <c:pt idx="382">
                  <c:v>2.49575160979148</c:v>
                </c:pt>
                <c:pt idx="383">
                  <c:v>2.49233735900448</c:v>
                </c:pt>
                <c:pt idx="384">
                  <c:v>2.49674926811345</c:v>
                </c:pt>
                <c:pt idx="385">
                  <c:v>2.74641338135532</c:v>
                </c:pt>
                <c:pt idx="386">
                  <c:v>2.99745399279489</c:v>
                </c:pt>
                <c:pt idx="387">
                  <c:v>2.49499539825795</c:v>
                </c:pt>
                <c:pt idx="388">
                  <c:v>2.49687628971852</c:v>
                </c:pt>
                <c:pt idx="389">
                  <c:v>2.49428432746116</c:v>
                </c:pt>
                <c:pt idx="390">
                  <c:v>2.496047411659</c:v>
                </c:pt>
                <c:pt idx="391">
                  <c:v>2.49658870492513</c:v>
                </c:pt>
                <c:pt idx="392">
                  <c:v>2.49457807779332</c:v>
                </c:pt>
                <c:pt idx="393">
                  <c:v>2.49551857685829</c:v>
                </c:pt>
                <c:pt idx="394">
                  <c:v>2.49525851491953</c:v>
                </c:pt>
                <c:pt idx="395">
                  <c:v>2.49609189856712</c:v>
                </c:pt>
                <c:pt idx="396">
                  <c:v>2.49581448923915</c:v>
                </c:pt>
                <c:pt idx="397">
                  <c:v>2.49435022751458</c:v>
                </c:pt>
                <c:pt idx="398">
                  <c:v>2.49702220783535</c:v>
                </c:pt>
                <c:pt idx="399">
                  <c:v>2.49520690116438</c:v>
                </c:pt>
                <c:pt idx="400">
                  <c:v>2.49537865211162</c:v>
                </c:pt>
                <c:pt idx="401">
                  <c:v>2.49516363586578</c:v>
                </c:pt>
                <c:pt idx="402">
                  <c:v>2.74393021681749</c:v>
                </c:pt>
                <c:pt idx="403">
                  <c:v>2.74331155508113</c:v>
                </c:pt>
                <c:pt idx="404">
                  <c:v>2.99264644803503</c:v>
                </c:pt>
                <c:pt idx="405">
                  <c:v>2.99081816753958</c:v>
                </c:pt>
                <c:pt idx="406">
                  <c:v>2.99401472135138</c:v>
                </c:pt>
                <c:pt idx="407">
                  <c:v>2.99234207787175</c:v>
                </c:pt>
                <c:pt idx="408">
                  <c:v>2.99349290031545</c:v>
                </c:pt>
                <c:pt idx="409">
                  <c:v>2.99279887669237</c:v>
                </c:pt>
                <c:pt idx="410">
                  <c:v>2.99433561901659</c:v>
                </c:pt>
                <c:pt idx="411">
                  <c:v>2.9892593111407</c:v>
                </c:pt>
                <c:pt idx="412">
                  <c:v>3.24705606596568</c:v>
                </c:pt>
                <c:pt idx="413">
                  <c:v>3.4891792714504</c:v>
                </c:pt>
                <c:pt idx="414">
                  <c:v>3.48931401466952</c:v>
                </c:pt>
                <c:pt idx="415">
                  <c:v>3.4936269346912</c:v>
                </c:pt>
                <c:pt idx="416">
                  <c:v>3.49095059542141</c:v>
                </c:pt>
                <c:pt idx="417">
                  <c:v>3.49140475127732</c:v>
                </c:pt>
                <c:pt idx="418">
                  <c:v>3.49043657050143</c:v>
                </c:pt>
                <c:pt idx="419">
                  <c:v>3.49096855171409</c:v>
                </c:pt>
                <c:pt idx="420">
                  <c:v>3.49209738331105</c:v>
                </c:pt>
                <c:pt idx="421">
                  <c:v>3.48541408670095</c:v>
                </c:pt>
                <c:pt idx="422">
                  <c:v>3.82282444492471</c:v>
                </c:pt>
                <c:pt idx="423">
                  <c:v>3.98968715944449</c:v>
                </c:pt>
                <c:pt idx="424">
                  <c:v>3.49206811155844</c:v>
                </c:pt>
                <c:pt idx="425">
                  <c:v>3.4886773664247</c:v>
                </c:pt>
                <c:pt idx="426">
                  <c:v>3.49134578814836</c:v>
                </c:pt>
                <c:pt idx="427">
                  <c:v>3.48884667979061</c:v>
                </c:pt>
                <c:pt idx="428">
                  <c:v>3.4899196312528</c:v>
                </c:pt>
                <c:pt idx="429">
                  <c:v>3.48530590408738</c:v>
                </c:pt>
                <c:pt idx="430">
                  <c:v>3.490185382598</c:v>
                </c:pt>
                <c:pt idx="431">
                  <c:v>3.49024683970949</c:v>
                </c:pt>
                <c:pt idx="432">
                  <c:v>3.73912483274966</c:v>
                </c:pt>
                <c:pt idx="433">
                  <c:v>3.98871961231231</c:v>
                </c:pt>
                <c:pt idx="434">
                  <c:v>3.73915292979844</c:v>
                </c:pt>
                <c:pt idx="435">
                  <c:v>3.73983763419533</c:v>
                </c:pt>
                <c:pt idx="436">
                  <c:v>3.73922503056477</c:v>
                </c:pt>
                <c:pt idx="437">
                  <c:v>3.9867963663235</c:v>
                </c:pt>
                <c:pt idx="438">
                  <c:v>3.9879825513571</c:v>
                </c:pt>
                <c:pt idx="439">
                  <c:v>3.98608718425895</c:v>
                </c:pt>
                <c:pt idx="440">
                  <c:v>3.9834801753072</c:v>
                </c:pt>
                <c:pt idx="441">
                  <c:v>3.98405963877719</c:v>
                </c:pt>
                <c:pt idx="442">
                  <c:v>4.15218554781971</c:v>
                </c:pt>
                <c:pt idx="443">
                  <c:v>4.48095507134796</c:v>
                </c:pt>
                <c:pt idx="444">
                  <c:v>4.48436513538005</c:v>
                </c:pt>
                <c:pt idx="445">
                  <c:v>4.48298140532448</c:v>
                </c:pt>
                <c:pt idx="446">
                  <c:v>4.47799721753976</c:v>
                </c:pt>
                <c:pt idx="447">
                  <c:v>4.48385899648425</c:v>
                </c:pt>
                <c:pt idx="448">
                  <c:v>4.4835374716271</c:v>
                </c:pt>
                <c:pt idx="449">
                  <c:v>4.48157188711288</c:v>
                </c:pt>
                <c:pt idx="450">
                  <c:v>4.47772174819401</c:v>
                </c:pt>
                <c:pt idx="451">
                  <c:v>4.98227343750511</c:v>
                </c:pt>
                <c:pt idx="452">
                  <c:v>4.97877645841867</c:v>
                </c:pt>
                <c:pt idx="453">
                  <c:v>4.97995308704934</c:v>
                </c:pt>
                <c:pt idx="454">
                  <c:v>4.97782334211679</c:v>
                </c:pt>
                <c:pt idx="455">
                  <c:v>4.97637630702833</c:v>
                </c:pt>
                <c:pt idx="456">
                  <c:v>4.98077046938506</c:v>
                </c:pt>
                <c:pt idx="457">
                  <c:v>5.22933704107725</c:v>
                </c:pt>
                <c:pt idx="458">
                  <c:v>5.23636803482168</c:v>
                </c:pt>
                <c:pt idx="459">
                  <c:v>5.23288322966705</c:v>
                </c:pt>
                <c:pt idx="460">
                  <c:v>4.98866206383076</c:v>
                </c:pt>
                <c:pt idx="461">
                  <c:v>4.98379070767303</c:v>
                </c:pt>
                <c:pt idx="462">
                  <c:v>4.98174052944767</c:v>
                </c:pt>
                <c:pt idx="463">
                  <c:v>4.97898647313649</c:v>
                </c:pt>
                <c:pt idx="464">
                  <c:v>4.98503723820284</c:v>
                </c:pt>
                <c:pt idx="465">
                  <c:v>4.98501380894004</c:v>
                </c:pt>
                <c:pt idx="466">
                  <c:v>4.98582848018958</c:v>
                </c:pt>
                <c:pt idx="467">
                  <c:v>5.23061905226373</c:v>
                </c:pt>
                <c:pt idx="468">
                  <c:v>5.23079871611596</c:v>
                </c:pt>
                <c:pt idx="469">
                  <c:v>5.48128811694426</c:v>
                </c:pt>
                <c:pt idx="470">
                  <c:v>5.48436925260449</c:v>
                </c:pt>
                <c:pt idx="471">
                  <c:v>5.48530878180313</c:v>
                </c:pt>
                <c:pt idx="472">
                  <c:v>5.48312777806651</c:v>
                </c:pt>
                <c:pt idx="473">
                  <c:v>5.48349082648529</c:v>
                </c:pt>
                <c:pt idx="474">
                  <c:v>5.48459007741599</c:v>
                </c:pt>
                <c:pt idx="475">
                  <c:v>5.98760293072426</c:v>
                </c:pt>
                <c:pt idx="476">
                  <c:v>5.98552693744074</c:v>
                </c:pt>
                <c:pt idx="477">
                  <c:v>5.98171075681245</c:v>
                </c:pt>
                <c:pt idx="478">
                  <c:v>5.97570520046425</c:v>
                </c:pt>
                <c:pt idx="479">
                  <c:v>5.97808296598672</c:v>
                </c:pt>
                <c:pt idx="480">
                  <c:v>5.97595568225836</c:v>
                </c:pt>
                <c:pt idx="481">
                  <c:v>5.97897658744846</c:v>
                </c:pt>
                <c:pt idx="482">
                  <c:v>6.48304540461797</c:v>
                </c:pt>
                <c:pt idx="483">
                  <c:v>6.47894734607974</c:v>
                </c:pt>
                <c:pt idx="484">
                  <c:v>6.47563777755397</c:v>
                </c:pt>
                <c:pt idx="485">
                  <c:v>6.47934041446214</c:v>
                </c:pt>
                <c:pt idx="486">
                  <c:v>6.47926071144346</c:v>
                </c:pt>
                <c:pt idx="487">
                  <c:v>6.47924531101791</c:v>
                </c:pt>
                <c:pt idx="488">
                  <c:v>6.72211191196314</c:v>
                </c:pt>
                <c:pt idx="489">
                  <c:v>6.96607236486941</c:v>
                </c:pt>
                <c:pt idx="490">
                  <c:v>6.96399898757703</c:v>
                </c:pt>
                <c:pt idx="491">
                  <c:v>6.97667285750597</c:v>
                </c:pt>
                <c:pt idx="492">
                  <c:v>6.96981664724966</c:v>
                </c:pt>
                <c:pt idx="493">
                  <c:v>6.96712151616809</c:v>
                </c:pt>
                <c:pt idx="494">
                  <c:v>7.47074258275504</c:v>
                </c:pt>
                <c:pt idx="495">
                  <c:v>6.96656234586332</c:v>
                </c:pt>
                <c:pt idx="496">
                  <c:v>6.97007569470066</c:v>
                </c:pt>
                <c:pt idx="497">
                  <c:v>6.96094670564761</c:v>
                </c:pt>
                <c:pt idx="498">
                  <c:v>7.21390525805084</c:v>
                </c:pt>
                <c:pt idx="499">
                  <c:v>7.21460404360889</c:v>
                </c:pt>
                <c:pt idx="500">
                  <c:v>7.46292029024436</c:v>
                </c:pt>
                <c:pt idx="501">
                  <c:v>7.46234819192634</c:v>
                </c:pt>
                <c:pt idx="502">
                  <c:v>7.46497772667892</c:v>
                </c:pt>
                <c:pt idx="503">
                  <c:v>7.46366004112029</c:v>
                </c:pt>
                <c:pt idx="504">
                  <c:v>7.46260553450213</c:v>
                </c:pt>
                <c:pt idx="505">
                  <c:v>7.96032770301868</c:v>
                </c:pt>
                <c:pt idx="506">
                  <c:v>7.9660268459924</c:v>
                </c:pt>
                <c:pt idx="507">
                  <c:v>7.95389350889845</c:v>
                </c:pt>
                <c:pt idx="508">
                  <c:v>7.95405332666347</c:v>
                </c:pt>
                <c:pt idx="509">
                  <c:v>7.96229041575476</c:v>
                </c:pt>
                <c:pt idx="510">
                  <c:v>8.2148439766692</c:v>
                </c:pt>
                <c:pt idx="511">
                  <c:v>8.47431407259178</c:v>
                </c:pt>
                <c:pt idx="512">
                  <c:v>8.45338955539386</c:v>
                </c:pt>
                <c:pt idx="513">
                  <c:v>8.45740621028991</c:v>
                </c:pt>
                <c:pt idx="514">
                  <c:v>8.4554380669554</c:v>
                </c:pt>
                <c:pt idx="515">
                  <c:v>8.46408318253699</c:v>
                </c:pt>
                <c:pt idx="516">
                  <c:v>8.45733207528334</c:v>
                </c:pt>
                <c:pt idx="517">
                  <c:v>8.70738785641517</c:v>
                </c:pt>
                <c:pt idx="518">
                  <c:v>8.96391893903844</c:v>
                </c:pt>
                <c:pt idx="519">
                  <c:v>8.95230338899813</c:v>
                </c:pt>
                <c:pt idx="520">
                  <c:v>9.21425260118982</c:v>
                </c:pt>
                <c:pt idx="521">
                  <c:v>9.4666920772677</c:v>
                </c:pt>
                <c:pt idx="522">
                  <c:v>9.2000280089292</c:v>
                </c:pt>
                <c:pt idx="523">
                  <c:v>9.45037234876512</c:v>
                </c:pt>
                <c:pt idx="524">
                  <c:v>9.46714386479718</c:v>
                </c:pt>
                <c:pt idx="525">
                  <c:v>9.45642907250189</c:v>
                </c:pt>
                <c:pt idx="526">
                  <c:v>9.70193576193706</c:v>
                </c:pt>
                <c:pt idx="527">
                  <c:v>9.46866119637365</c:v>
                </c:pt>
                <c:pt idx="528">
                  <c:v>9.9580232811012</c:v>
                </c:pt>
                <c:pt idx="529">
                  <c:v>9.68959487084581</c:v>
                </c:pt>
                <c:pt idx="530">
                  <c:v>9.70230511519971</c:v>
                </c:pt>
                <c:pt idx="531">
                  <c:v>9.70232521904191</c:v>
                </c:pt>
                <c:pt idx="532">
                  <c:v>9.95391581693781</c:v>
                </c:pt>
                <c:pt idx="533">
                  <c:v>9.94465465252945</c:v>
                </c:pt>
                <c:pt idx="534">
                  <c:v>9.9503537730243</c:v>
                </c:pt>
                <c:pt idx="535">
                  <c:v>10.1144569722004</c:v>
                </c:pt>
                <c:pt idx="536">
                  <c:v>10.4483608644417</c:v>
                </c:pt>
                <c:pt idx="537">
                  <c:v>10.4285596704013</c:v>
                </c:pt>
                <c:pt idx="538">
                  <c:v>10.4410091957505</c:v>
                </c:pt>
                <c:pt idx="539">
                  <c:v>10.4398838487736</c:v>
                </c:pt>
                <c:pt idx="540">
                  <c:v>10.9492499761185</c:v>
                </c:pt>
                <c:pt idx="541">
                  <c:v>10.933248644502</c:v>
                </c:pt>
                <c:pt idx="542">
                  <c:v>10.9382699396074</c:v>
                </c:pt>
                <c:pt idx="543">
                  <c:v>10.9394171171354</c:v>
                </c:pt>
                <c:pt idx="544">
                  <c:v>11.1893385838866</c:v>
                </c:pt>
                <c:pt idx="545">
                  <c:v>11.4254606698194</c:v>
                </c:pt>
                <c:pt idx="546">
                  <c:v>11.4218650224083</c:v>
                </c:pt>
                <c:pt idx="547">
                  <c:v>11.4189850316093</c:v>
                </c:pt>
                <c:pt idx="548">
                  <c:v>11.9373482950261</c:v>
                </c:pt>
                <c:pt idx="549">
                  <c:v>11.9255039704189</c:v>
                </c:pt>
                <c:pt idx="550">
                  <c:v>11.9225205962624</c:v>
                </c:pt>
                <c:pt idx="551">
                  <c:v>11.9133439476663</c:v>
                </c:pt>
                <c:pt idx="552">
                  <c:v>12.2326000746718</c:v>
                </c:pt>
                <c:pt idx="553">
                  <c:v>12.2590912298821</c:v>
                </c:pt>
                <c:pt idx="554">
                  <c:v>12.4027822579421</c:v>
                </c:pt>
                <c:pt idx="555">
                  <c:v>12.6925357425091</c:v>
                </c:pt>
                <c:pt idx="556">
                  <c:v>12.8765065301025</c:v>
                </c:pt>
                <c:pt idx="557">
                  <c:v>12.8470290624323</c:v>
                </c:pt>
                <c:pt idx="558">
                  <c:v>12.8426884349908</c:v>
                </c:pt>
                <c:pt idx="559">
                  <c:v>12.838081147251</c:v>
                </c:pt>
                <c:pt idx="560">
                  <c:v>12.8261701889258</c:v>
                </c:pt>
                <c:pt idx="561">
                  <c:v>12.8107157481636</c:v>
                </c:pt>
                <c:pt idx="562">
                  <c:v>13.0341655475496</c:v>
                </c:pt>
                <c:pt idx="563">
                  <c:v>13.268554657197</c:v>
                </c:pt>
                <c:pt idx="564">
                  <c:v>13.0017094810758</c:v>
                </c:pt>
                <c:pt idx="565">
                  <c:v>12.9884795812645</c:v>
                </c:pt>
                <c:pt idx="566">
                  <c:v>13.2222517446052</c:v>
                </c:pt>
                <c:pt idx="567">
                  <c:v>13.4558429980061</c:v>
                </c:pt>
                <c:pt idx="568">
                  <c:v>13.4431428051528</c:v>
                </c:pt>
                <c:pt idx="569">
                  <c:v>13.4297390808087</c:v>
                </c:pt>
                <c:pt idx="570">
                  <c:v>13.6534298882568</c:v>
                </c:pt>
                <c:pt idx="571">
                  <c:v>13.8805587583798</c:v>
                </c:pt>
                <c:pt idx="572">
                  <c:v>14.1140031830148</c:v>
                </c:pt>
                <c:pt idx="573">
                  <c:v>14.1174128034527</c:v>
                </c:pt>
                <c:pt idx="574">
                  <c:v>14.0462999081673</c:v>
                </c:pt>
                <c:pt idx="575">
                  <c:v>14.5265329178578</c:v>
                </c:pt>
                <c:pt idx="576">
                  <c:v>14.5281534943628</c:v>
                </c:pt>
                <c:pt idx="577">
                  <c:v>14.5245186691129</c:v>
                </c:pt>
                <c:pt idx="578">
                  <c:v>14.992681429929</c:v>
                </c:pt>
                <c:pt idx="579">
                  <c:v>14.9663819149124</c:v>
                </c:pt>
                <c:pt idx="580">
                  <c:v>14.952561272207</c:v>
                </c:pt>
                <c:pt idx="581">
                  <c:v>15.17755393644</c:v>
                </c:pt>
                <c:pt idx="582">
                  <c:v>15.145302870852</c:v>
                </c:pt>
                <c:pt idx="583">
                  <c:v>15.3907320214072</c:v>
                </c:pt>
                <c:pt idx="584">
                  <c:v>15.3487142522362</c:v>
                </c:pt>
                <c:pt idx="585">
                  <c:v>15.8181751717472</c:v>
                </c:pt>
                <c:pt idx="586">
                  <c:v>15.8204795400661</c:v>
                </c:pt>
                <c:pt idx="587">
                  <c:v>15.7801382782929</c:v>
                </c:pt>
                <c:pt idx="588">
                  <c:v>16.2412093290241</c:v>
                </c:pt>
                <c:pt idx="589">
                  <c:v>16.2179361770625</c:v>
                </c:pt>
                <c:pt idx="590">
                  <c:v>16.4345761729087</c:v>
                </c:pt>
                <c:pt idx="591">
                  <c:v>16.4249449147768</c:v>
                </c:pt>
                <c:pt idx="592">
                  <c:v>16.6556070486633</c:v>
                </c:pt>
                <c:pt idx="593">
                  <c:v>16.6345648141132</c:v>
                </c:pt>
                <c:pt idx="594">
                  <c:v>16.6456080022914</c:v>
                </c:pt>
                <c:pt idx="595">
                  <c:v>16.6274897477902</c:v>
                </c:pt>
                <c:pt idx="596">
                  <c:v>16.8426753994724</c:v>
                </c:pt>
                <c:pt idx="597">
                  <c:v>16.8368044826581</c:v>
                </c:pt>
                <c:pt idx="598">
                  <c:v>17.0574522043279</c:v>
                </c:pt>
                <c:pt idx="599">
                  <c:v>17.4957715736268</c:v>
                </c:pt>
                <c:pt idx="600">
                  <c:v>17.0462101083512</c:v>
                </c:pt>
                <c:pt idx="601">
                  <c:v>17.0296231874115</c:v>
                </c:pt>
                <c:pt idx="602">
                  <c:v>16.5475396028385</c:v>
                </c:pt>
                <c:pt idx="603">
                  <c:v>16.7775917619788</c:v>
                </c:pt>
                <c:pt idx="604">
                  <c:v>16.783010360618</c:v>
                </c:pt>
                <c:pt idx="605">
                  <c:v>17.4946231016363</c:v>
                </c:pt>
                <c:pt idx="606">
                  <c:v>17.9819939946962</c:v>
                </c:pt>
                <c:pt idx="607">
                  <c:v>18.4535089150594</c:v>
                </c:pt>
                <c:pt idx="608">
                  <c:v>18.4377372493677</c:v>
                </c:pt>
                <c:pt idx="609">
                  <c:v>18.676560573522</c:v>
                </c:pt>
                <c:pt idx="610">
                  <c:v>19.1677699769559</c:v>
                </c:pt>
                <c:pt idx="611">
                  <c:v>19.1419977419921</c:v>
                </c:pt>
                <c:pt idx="612">
                  <c:v>19.4027170768345</c:v>
                </c:pt>
                <c:pt idx="613">
                  <c:v>19.8719078366096</c:v>
                </c:pt>
                <c:pt idx="614">
                  <c:v>19.8613835995234</c:v>
                </c:pt>
                <c:pt idx="615">
                  <c:v>20.3444601143772</c:v>
                </c:pt>
                <c:pt idx="616">
                  <c:v>20.3351716985854</c:v>
                </c:pt>
                <c:pt idx="617">
                  <c:v>20.3420407117868</c:v>
                </c:pt>
                <c:pt idx="618">
                  <c:v>20.5775318528916</c:v>
                </c:pt>
                <c:pt idx="619">
                  <c:v>20.5748544276187</c:v>
                </c:pt>
                <c:pt idx="620">
                  <c:v>20.8031051240711</c:v>
                </c:pt>
                <c:pt idx="621">
                  <c:v>21.1168745832032</c:v>
                </c:pt>
                <c:pt idx="622">
                  <c:v>21.1210233287882</c:v>
                </c:pt>
                <c:pt idx="623">
                  <c:v>21.3019704137776</c:v>
                </c:pt>
                <c:pt idx="624">
                  <c:v>21.2914655480141</c:v>
                </c:pt>
                <c:pt idx="625">
                  <c:v>21.7863040823132</c:v>
                </c:pt>
                <c:pt idx="626">
                  <c:v>21.7854907728967</c:v>
                </c:pt>
                <c:pt idx="627">
                  <c:v>21.7565058464387</c:v>
                </c:pt>
                <c:pt idx="628">
                  <c:v>21.757449863523</c:v>
                </c:pt>
                <c:pt idx="629">
                  <c:v>22.2520372532273</c:v>
                </c:pt>
                <c:pt idx="630">
                  <c:v>22.2083379798828</c:v>
                </c:pt>
                <c:pt idx="631">
                  <c:v>22.2611534142961</c:v>
                </c:pt>
                <c:pt idx="632">
                  <c:v>22.5035085128125</c:v>
                </c:pt>
                <c:pt idx="633">
                  <c:v>22.7012857004618</c:v>
                </c:pt>
                <c:pt idx="634">
                  <c:v>23.1828761538313</c:v>
                </c:pt>
                <c:pt idx="635">
                  <c:v>23.1826380749332</c:v>
                </c:pt>
                <c:pt idx="636">
                  <c:v>23.6915868317783</c:v>
                </c:pt>
                <c:pt idx="637">
                  <c:v>23.6620139677978</c:v>
                </c:pt>
                <c:pt idx="638">
                  <c:v>23.648323753147</c:v>
                </c:pt>
                <c:pt idx="639">
                  <c:v>23.9599290824272</c:v>
                </c:pt>
                <c:pt idx="640">
                  <c:v>24.3509508493123</c:v>
                </c:pt>
                <c:pt idx="641">
                  <c:v>25.0814506080304</c:v>
                </c:pt>
                <c:pt idx="642">
                  <c:v>25.0575335842364</c:v>
                </c:pt>
                <c:pt idx="643">
                  <c:v>25.0673144334315</c:v>
                </c:pt>
                <c:pt idx="644">
                  <c:v>25.5040255361347</c:v>
                </c:pt>
                <c:pt idx="645">
                  <c:v>25.5058938043454</c:v>
                </c:pt>
                <c:pt idx="646">
                  <c:v>25.9911507909005</c:v>
                </c:pt>
                <c:pt idx="647">
                  <c:v>25.9851653923356</c:v>
                </c:pt>
                <c:pt idx="648">
                  <c:v>26.25344305348</c:v>
                </c:pt>
                <c:pt idx="649">
                  <c:v>26.7732272275768</c:v>
                </c:pt>
                <c:pt idx="650">
                  <c:v>26.7157025223184</c:v>
                </c:pt>
                <c:pt idx="651">
                  <c:v>26.9358698491799</c:v>
                </c:pt>
                <c:pt idx="652">
                  <c:v>27.41922127615</c:v>
                </c:pt>
                <c:pt idx="653">
                  <c:v>27.6514918175113</c:v>
                </c:pt>
                <c:pt idx="654">
                  <c:v>27.6152843196108</c:v>
                </c:pt>
                <c:pt idx="655">
                  <c:v>27.8807972681472</c:v>
                </c:pt>
                <c:pt idx="656">
                  <c:v>28.115522249577</c:v>
                </c:pt>
                <c:pt idx="657">
                  <c:v>28.1081029791654</c:v>
                </c:pt>
                <c:pt idx="658">
                  <c:v>28.6001358714965</c:v>
                </c:pt>
                <c:pt idx="659">
                  <c:v>28.5691075505172</c:v>
                </c:pt>
                <c:pt idx="660">
                  <c:v>28.9601770633355</c:v>
                </c:pt>
                <c:pt idx="661">
                  <c:v>29.0213308077473</c:v>
                </c:pt>
                <c:pt idx="662">
                  <c:v>29.2399184059696</c:v>
                </c:pt>
                <c:pt idx="663">
                  <c:v>29.7962207519719</c:v>
                </c:pt>
                <c:pt idx="664">
                  <c:v>29.9523547243885</c:v>
                </c:pt>
                <c:pt idx="665">
                  <c:v>29.992443376035</c:v>
                </c:pt>
                <c:pt idx="666">
                  <c:v>30.4229166698837</c:v>
                </c:pt>
                <c:pt idx="667">
                  <c:v>30.6831846413003</c:v>
                </c:pt>
                <c:pt idx="668">
                  <c:v>31.145348745748</c:v>
                </c:pt>
                <c:pt idx="669">
                  <c:v>31.5197149351214</c:v>
                </c:pt>
                <c:pt idx="670">
                  <c:v>31.4354688526253</c:v>
                </c:pt>
                <c:pt idx="671">
                  <c:v>31.911803291984</c:v>
                </c:pt>
                <c:pt idx="672">
                  <c:v>32.5435172037677</c:v>
                </c:pt>
                <c:pt idx="673">
                  <c:v>33.0680988681699</c:v>
                </c:pt>
                <c:pt idx="674">
                  <c:v>33.0373203226659</c:v>
                </c:pt>
                <c:pt idx="675">
                  <c:v>33.009115463209</c:v>
                </c:pt>
                <c:pt idx="676">
                  <c:v>33.5050581125752</c:v>
                </c:pt>
                <c:pt idx="677">
                  <c:v>33.7081221332413</c:v>
                </c:pt>
                <c:pt idx="678">
                  <c:v>33.9168369420664</c:v>
                </c:pt>
                <c:pt idx="679">
                  <c:v>34.4423384169583</c:v>
                </c:pt>
                <c:pt idx="680">
                  <c:v>34.9147624967359</c:v>
                </c:pt>
                <c:pt idx="681">
                  <c:v>35.3922250020427</c:v>
                </c:pt>
                <c:pt idx="682">
                  <c:v>35.4332761251553</c:v>
                </c:pt>
                <c:pt idx="683">
                  <c:v>35.8406623768874</c:v>
                </c:pt>
                <c:pt idx="684">
                  <c:v>36.1547102989019</c:v>
                </c:pt>
                <c:pt idx="685">
                  <c:v>36.8243069530346</c:v>
                </c:pt>
                <c:pt idx="686">
                  <c:v>37.3246680588537</c:v>
                </c:pt>
                <c:pt idx="687">
                  <c:v>37.0784554062315</c:v>
                </c:pt>
                <c:pt idx="688">
                  <c:v>37.7339354216877</c:v>
                </c:pt>
                <c:pt idx="689">
                  <c:v>37.7736652884977</c:v>
                </c:pt>
                <c:pt idx="690">
                  <c:v>37.7563085717262</c:v>
                </c:pt>
                <c:pt idx="691">
                  <c:v>37.9830272164565</c:v>
                </c:pt>
                <c:pt idx="692">
                  <c:v>38.6967910548659</c:v>
                </c:pt>
                <c:pt idx="693">
                  <c:v>39.1767404972063</c:v>
                </c:pt>
                <c:pt idx="694">
                  <c:v>39.1929858013745</c:v>
                </c:pt>
                <c:pt idx="695">
                  <c:v>39.6254886915362</c:v>
                </c:pt>
                <c:pt idx="696">
                  <c:v>40.3600433488783</c:v>
                </c:pt>
                <c:pt idx="697">
                  <c:v>40.3351484186492</c:v>
                </c:pt>
                <c:pt idx="698">
                  <c:v>40.8151815113658</c:v>
                </c:pt>
                <c:pt idx="699">
                  <c:v>41.520099558019</c:v>
                </c:pt>
                <c:pt idx="700">
                  <c:v>41.5025518367419</c:v>
                </c:pt>
                <c:pt idx="701">
                  <c:v>42.2050502599912</c:v>
                </c:pt>
                <c:pt idx="702">
                  <c:v>42.203733831281</c:v>
                </c:pt>
                <c:pt idx="703">
                  <c:v>42.8946689882384</c:v>
                </c:pt>
                <c:pt idx="704">
                  <c:v>43.639135209849</c:v>
                </c:pt>
                <c:pt idx="705">
                  <c:v>43.8698795588452</c:v>
                </c:pt>
                <c:pt idx="706">
                  <c:v>43.8825027376093</c:v>
                </c:pt>
                <c:pt idx="707">
                  <c:v>44.7854413827476</c:v>
                </c:pt>
                <c:pt idx="708">
                  <c:v>45.2447174592802</c:v>
                </c:pt>
                <c:pt idx="709">
                  <c:v>45.7496465681681</c:v>
                </c:pt>
                <c:pt idx="710">
                  <c:v>46.1973515377379</c:v>
                </c:pt>
                <c:pt idx="711">
                  <c:v>46.6588529031557</c:v>
                </c:pt>
                <c:pt idx="712">
                  <c:v>47.1083387312311</c:v>
                </c:pt>
                <c:pt idx="713">
                  <c:v>47.4241213560583</c:v>
                </c:pt>
                <c:pt idx="714">
                  <c:v>47.2984988396478</c:v>
                </c:pt>
                <c:pt idx="715">
                  <c:v>48.0111236549441</c:v>
                </c:pt>
                <c:pt idx="716">
                  <c:v>48.7512355845938</c:v>
                </c:pt>
                <c:pt idx="717">
                  <c:v>49.6807236101625</c:v>
                </c:pt>
                <c:pt idx="718">
                  <c:v>50.3888003411968</c:v>
                </c:pt>
                <c:pt idx="719">
                  <c:v>50.3824664898722</c:v>
                </c:pt>
                <c:pt idx="720">
                  <c:v>50.9002305777445</c:v>
                </c:pt>
                <c:pt idx="721">
                  <c:v>51.3234043995405</c:v>
                </c:pt>
                <c:pt idx="722">
                  <c:v>51.769866603403</c:v>
                </c:pt>
                <c:pt idx="723">
                  <c:v>52.21339347298</c:v>
                </c:pt>
                <c:pt idx="724">
                  <c:v>52.2620019349537</c:v>
                </c:pt>
                <c:pt idx="725">
                  <c:v>52.9095027350013</c:v>
                </c:pt>
                <c:pt idx="726">
                  <c:v>53.6181325584464</c:v>
                </c:pt>
                <c:pt idx="727">
                  <c:v>54.144436768341</c:v>
                </c:pt>
                <c:pt idx="728">
                  <c:v>54.362925202069</c:v>
                </c:pt>
                <c:pt idx="729">
                  <c:v>54.8153364611609</c:v>
                </c:pt>
                <c:pt idx="730">
                  <c:v>55.5150076154329</c:v>
                </c:pt>
                <c:pt idx="731">
                  <c:v>56.2550125093896</c:v>
                </c:pt>
                <c:pt idx="732">
                  <c:v>56.8027262364043</c:v>
                </c:pt>
                <c:pt idx="733">
                  <c:v>57.4304602896979</c:v>
                </c:pt>
                <c:pt idx="734">
                  <c:v>57.9211369888125</c:v>
                </c:pt>
                <c:pt idx="735">
                  <c:v>58.3828567106312</c:v>
                </c:pt>
                <c:pt idx="736">
                  <c:v>58.8337863251077</c:v>
                </c:pt>
                <c:pt idx="737">
                  <c:v>59.2450269984968</c:v>
                </c:pt>
                <c:pt idx="738">
                  <c:v>59.9411020375431</c:v>
                </c:pt>
                <c:pt idx="739">
                  <c:v>60.4291160147772</c:v>
                </c:pt>
                <c:pt idx="740">
                  <c:v>60.7327908525685</c:v>
                </c:pt>
                <c:pt idx="741">
                  <c:v>61.7211146827167</c:v>
                </c:pt>
                <c:pt idx="742">
                  <c:v>61.8645897490705</c:v>
                </c:pt>
                <c:pt idx="743">
                  <c:v>62.6146272101796</c:v>
                </c:pt>
                <c:pt idx="744">
                  <c:v>63.0791877769387</c:v>
                </c:pt>
                <c:pt idx="745">
                  <c:v>63.9760295097804</c:v>
                </c:pt>
                <c:pt idx="746">
                  <c:v>64.6161752295091</c:v>
                </c:pt>
                <c:pt idx="747">
                  <c:v>65.163075799505</c:v>
                </c:pt>
                <c:pt idx="748">
                  <c:v>65.7410911232215</c:v>
                </c:pt>
                <c:pt idx="749">
                  <c:v>66.4774551675584</c:v>
                </c:pt>
                <c:pt idx="750">
                  <c:v>67.244765390048</c:v>
                </c:pt>
                <c:pt idx="751">
                  <c:v>67.9670054706593</c:v>
                </c:pt>
                <c:pt idx="752">
                  <c:v>68.4694677955419</c:v>
                </c:pt>
                <c:pt idx="753">
                  <c:v>68.8700288105674</c:v>
                </c:pt>
                <c:pt idx="754">
                  <c:v>69.3071937956785</c:v>
                </c:pt>
                <c:pt idx="755">
                  <c:v>69.9178311415329</c:v>
                </c:pt>
                <c:pt idx="756">
                  <c:v>70.5704318600561</c:v>
                </c:pt>
                <c:pt idx="757">
                  <c:v>71.1832225333445</c:v>
                </c:pt>
                <c:pt idx="758">
                  <c:v>71.5834266772748</c:v>
                </c:pt>
                <c:pt idx="759">
                  <c:v>72.1375245805006</c:v>
                </c:pt>
                <c:pt idx="760">
                  <c:v>72.6375152809927</c:v>
                </c:pt>
                <c:pt idx="761">
                  <c:v>73.3367844059797</c:v>
                </c:pt>
                <c:pt idx="762">
                  <c:v>74.0370703179524</c:v>
                </c:pt>
                <c:pt idx="763">
                  <c:v>74.6990398134481</c:v>
                </c:pt>
                <c:pt idx="764">
                  <c:v>75.1774879228475</c:v>
                </c:pt>
                <c:pt idx="765">
                  <c:v>75.4232612178708</c:v>
                </c:pt>
                <c:pt idx="766">
                  <c:v>76.2475540563806</c:v>
                </c:pt>
                <c:pt idx="767">
                  <c:v>77.0133193413656</c:v>
                </c:pt>
                <c:pt idx="768">
                  <c:v>77.6717428418844</c:v>
                </c:pt>
                <c:pt idx="769">
                  <c:v>78.1362477131139</c:v>
                </c:pt>
                <c:pt idx="770">
                  <c:v>79.0327935525912</c:v>
                </c:pt>
                <c:pt idx="771">
                  <c:v>79.6045953337333</c:v>
                </c:pt>
                <c:pt idx="772">
                  <c:v>80.4934707453567</c:v>
                </c:pt>
                <c:pt idx="773">
                  <c:v>80.2635909779538</c:v>
                </c:pt>
                <c:pt idx="774">
                  <c:v>81.3456471315131</c:v>
                </c:pt>
                <c:pt idx="775">
                  <c:v>82.3470194366836</c:v>
                </c:pt>
                <c:pt idx="776">
                  <c:v>82.9080453711651</c:v>
                </c:pt>
                <c:pt idx="777">
                  <c:v>83.6858898474807</c:v>
                </c:pt>
                <c:pt idx="778">
                  <c:v>84.1891010253246</c:v>
                </c:pt>
                <c:pt idx="779">
                  <c:v>84.6163010005457</c:v>
                </c:pt>
                <c:pt idx="780">
                  <c:v>85.7606425519812</c:v>
                </c:pt>
                <c:pt idx="781">
                  <c:v>86.232832807235</c:v>
                </c:pt>
                <c:pt idx="782">
                  <c:v>86.4619743527389</c:v>
                </c:pt>
                <c:pt idx="783">
                  <c:v>87.5682144967749</c:v>
                </c:pt>
                <c:pt idx="784">
                  <c:v>87.5054993076158</c:v>
                </c:pt>
                <c:pt idx="785">
                  <c:v>88.5816470475485</c:v>
                </c:pt>
                <c:pt idx="786">
                  <c:v>89.1623334224566</c:v>
                </c:pt>
                <c:pt idx="787">
                  <c:v>89.0532237350539</c:v>
                </c:pt>
                <c:pt idx="788">
                  <c:v>90.1077775055633</c:v>
                </c:pt>
                <c:pt idx="789">
                  <c:v>90.9142340155723</c:v>
                </c:pt>
                <c:pt idx="790">
                  <c:v>91.7242745965641</c:v>
                </c:pt>
                <c:pt idx="791">
                  <c:v>92.5054665504427</c:v>
                </c:pt>
                <c:pt idx="792">
                  <c:v>93.0020356303178</c:v>
                </c:pt>
                <c:pt idx="793">
                  <c:v>93.269027220139</c:v>
                </c:pt>
                <c:pt idx="794">
                  <c:v>93.9509975404197</c:v>
                </c:pt>
                <c:pt idx="795">
                  <c:v>95.1562182421632</c:v>
                </c:pt>
                <c:pt idx="796">
                  <c:v>95.6179873152453</c:v>
                </c:pt>
                <c:pt idx="797">
                  <c:v>96.2400807847224</c:v>
                </c:pt>
                <c:pt idx="798">
                  <c:v>96.9942685538439</c:v>
                </c:pt>
                <c:pt idx="799">
                  <c:v>97.5853017442059</c:v>
                </c:pt>
                <c:pt idx="800">
                  <c:v>98.3933661828511</c:v>
                </c:pt>
                <c:pt idx="801">
                  <c:v>98.8207298619013</c:v>
                </c:pt>
                <c:pt idx="802">
                  <c:v>99.3764519012276</c:v>
                </c:pt>
                <c:pt idx="803">
                  <c:v>100.330169519951</c:v>
                </c:pt>
                <c:pt idx="804">
                  <c:v>101.223083472618</c:v>
                </c:pt>
                <c:pt idx="805">
                  <c:v>101.821658852154</c:v>
                </c:pt>
                <c:pt idx="806">
                  <c:v>131.866820691995</c:v>
                </c:pt>
                <c:pt idx="807">
                  <c:v>152.478142034932</c:v>
                </c:pt>
                <c:pt idx="808">
                  <c:v>145.617788249342</c:v>
                </c:pt>
                <c:pt idx="809">
                  <c:v>131.485161133339</c:v>
                </c:pt>
                <c:pt idx="810">
                  <c:v>121.854822709317</c:v>
                </c:pt>
                <c:pt idx="811">
                  <c:v>116.006489442762</c:v>
                </c:pt>
                <c:pt idx="812">
                  <c:v>112.799362101502</c:v>
                </c:pt>
                <c:pt idx="813">
                  <c:v>110.8594234353</c:v>
                </c:pt>
                <c:pt idx="814">
                  <c:v>109.282541351309</c:v>
                </c:pt>
                <c:pt idx="815">
                  <c:v>109.250019371706</c:v>
                </c:pt>
                <c:pt idx="816">
                  <c:v>108.979869222431</c:v>
                </c:pt>
                <c:pt idx="817">
                  <c:v>109.219819175522</c:v>
                </c:pt>
                <c:pt idx="818">
                  <c:v>108.24690666163</c:v>
                </c:pt>
                <c:pt idx="819">
                  <c:v>109.035096914611</c:v>
                </c:pt>
                <c:pt idx="820">
                  <c:v>109.594876028558</c:v>
                </c:pt>
                <c:pt idx="821">
                  <c:v>110.114530853541</c:v>
                </c:pt>
                <c:pt idx="822">
                  <c:v>110.637384638823</c:v>
                </c:pt>
                <c:pt idx="823">
                  <c:v>109.942797372522</c:v>
                </c:pt>
                <c:pt idx="824">
                  <c:v>111.13659720018</c:v>
                </c:pt>
                <c:pt idx="825">
                  <c:v>111.449439399022</c:v>
                </c:pt>
                <c:pt idx="826">
                  <c:v>111.802115866234</c:v>
                </c:pt>
                <c:pt idx="827">
                  <c:v>112.952746273024</c:v>
                </c:pt>
                <c:pt idx="828">
                  <c:v>113.829259708264</c:v>
                </c:pt>
                <c:pt idx="829">
                  <c:v>113.724434934202</c:v>
                </c:pt>
                <c:pt idx="830">
                  <c:v>115.101215400081</c:v>
                </c:pt>
                <c:pt idx="831">
                  <c:v>114.111497006927</c:v>
                </c:pt>
                <c:pt idx="832">
                  <c:v>115.440787661688</c:v>
                </c:pt>
                <c:pt idx="833">
                  <c:v>116.504586096123</c:v>
                </c:pt>
                <c:pt idx="834">
                  <c:v>116.551775310355</c:v>
                </c:pt>
                <c:pt idx="835">
                  <c:v>117.20651630177</c:v>
                </c:pt>
                <c:pt idx="836">
                  <c:v>118.308488412931</c:v>
                </c:pt>
                <c:pt idx="837">
                  <c:v>118.851873004491</c:v>
                </c:pt>
                <c:pt idx="838">
                  <c:v>119.956651323241</c:v>
                </c:pt>
                <c:pt idx="839">
                  <c:v>120.745615887013</c:v>
                </c:pt>
                <c:pt idx="840">
                  <c:v>121.487492530132</c:v>
                </c:pt>
                <c:pt idx="841">
                  <c:v>122.335017330963</c:v>
                </c:pt>
                <c:pt idx="842">
                  <c:v>122.781913308337</c:v>
                </c:pt>
                <c:pt idx="843">
                  <c:v>124.026741922001</c:v>
                </c:pt>
                <c:pt idx="844">
                  <c:v>123.918014314983</c:v>
                </c:pt>
                <c:pt idx="845">
                  <c:v>125.474112182839</c:v>
                </c:pt>
                <c:pt idx="846">
                  <c:v>126.003701780207</c:v>
                </c:pt>
                <c:pt idx="847">
                  <c:v>126.922936401616</c:v>
                </c:pt>
                <c:pt idx="848">
                  <c:v>127.273243421816</c:v>
                </c:pt>
                <c:pt idx="849">
                  <c:v>128.606786458266</c:v>
                </c:pt>
                <c:pt idx="850">
                  <c:v>129.935283157384</c:v>
                </c:pt>
                <c:pt idx="851">
                  <c:v>130.796253061304</c:v>
                </c:pt>
                <c:pt idx="852">
                  <c:v>131.453999119246</c:v>
                </c:pt>
                <c:pt idx="853">
                  <c:v>131.258856260768</c:v>
                </c:pt>
                <c:pt idx="854">
                  <c:v>132.746447885465</c:v>
                </c:pt>
                <c:pt idx="855">
                  <c:v>134.05155019066</c:v>
                </c:pt>
                <c:pt idx="856">
                  <c:v>134.441747406529</c:v>
                </c:pt>
                <c:pt idx="857">
                  <c:v>135.867306781625</c:v>
                </c:pt>
                <c:pt idx="858">
                  <c:v>137.282195344175</c:v>
                </c:pt>
                <c:pt idx="859">
                  <c:v>137.91880662254</c:v>
                </c:pt>
                <c:pt idx="860">
                  <c:v>139.306519991325</c:v>
                </c:pt>
                <c:pt idx="861">
                  <c:v>140.585909578428</c:v>
                </c:pt>
                <c:pt idx="862">
                  <c:v>141.136766337321</c:v>
                </c:pt>
                <c:pt idx="863">
                  <c:v>141.651560066626</c:v>
                </c:pt>
                <c:pt idx="864">
                  <c:v>142.47711027886</c:v>
                </c:pt>
                <c:pt idx="865">
                  <c:v>144.52304427389</c:v>
                </c:pt>
                <c:pt idx="866">
                  <c:v>146.116382874129</c:v>
                </c:pt>
                <c:pt idx="867">
                  <c:v>146.554339925733</c:v>
                </c:pt>
                <c:pt idx="868">
                  <c:v>146.935641745434</c:v>
                </c:pt>
                <c:pt idx="869">
                  <c:v>148.32322872955</c:v>
                </c:pt>
                <c:pt idx="870">
                  <c:v>149.993930610836</c:v>
                </c:pt>
                <c:pt idx="871">
                  <c:v>150.592716967922</c:v>
                </c:pt>
                <c:pt idx="872">
                  <c:v>152.020553724275</c:v>
                </c:pt>
                <c:pt idx="873">
                  <c:v>152.597768044618</c:v>
                </c:pt>
                <c:pt idx="874">
                  <c:v>152.837774203321</c:v>
                </c:pt>
                <c:pt idx="875">
                  <c:v>154.561135534949</c:v>
                </c:pt>
                <c:pt idx="876">
                  <c:v>155.699993901667</c:v>
                </c:pt>
                <c:pt idx="877">
                  <c:v>157.185949424694</c:v>
                </c:pt>
                <c:pt idx="878">
                  <c:v>156.866414912456</c:v>
                </c:pt>
                <c:pt idx="879">
                  <c:v>158.59689328849</c:v>
                </c:pt>
                <c:pt idx="880">
                  <c:v>160.890141185062</c:v>
                </c:pt>
                <c:pt idx="881">
                  <c:v>162.983695561178</c:v>
                </c:pt>
                <c:pt idx="882">
                  <c:v>162.58555704099</c:v>
                </c:pt>
                <c:pt idx="883">
                  <c:v>163.041918663705</c:v>
                </c:pt>
                <c:pt idx="884">
                  <c:v>163.986334894202</c:v>
                </c:pt>
                <c:pt idx="885">
                  <c:v>167.174912418001</c:v>
                </c:pt>
                <c:pt idx="886">
                  <c:v>168.081893686172</c:v>
                </c:pt>
                <c:pt idx="887">
                  <c:v>168.891851462302</c:v>
                </c:pt>
                <c:pt idx="888">
                  <c:v>171.371014851493</c:v>
                </c:pt>
                <c:pt idx="889">
                  <c:v>171.549087393881</c:v>
                </c:pt>
                <c:pt idx="890">
                  <c:v>173.323000670341</c:v>
                </c:pt>
                <c:pt idx="891">
                  <c:v>174.199995965734</c:v>
                </c:pt>
                <c:pt idx="892">
                  <c:v>174.455773461264</c:v>
                </c:pt>
                <c:pt idx="893">
                  <c:v>177.843680933153</c:v>
                </c:pt>
                <c:pt idx="894">
                  <c:v>178.26084556402</c:v>
                </c:pt>
                <c:pt idx="895">
                  <c:v>235.440221264533</c:v>
                </c:pt>
                <c:pt idx="896">
                  <c:v>263.067416404439</c:v>
                </c:pt>
                <c:pt idx="897">
                  <c:v>187.37288625785</c:v>
                </c:pt>
                <c:pt idx="898">
                  <c:v>143.227543448453</c:v>
                </c:pt>
                <c:pt idx="899">
                  <c:v>122.442753659755</c:v>
                </c:pt>
                <c:pt idx="900">
                  <c:v>104.828556615621</c:v>
                </c:pt>
                <c:pt idx="901">
                  <c:v>90.0192052224355</c:v>
                </c:pt>
                <c:pt idx="902">
                  <c:v>80.0661431607952</c:v>
                </c:pt>
                <c:pt idx="903">
                  <c:v>72.8904750319539</c:v>
                </c:pt>
                <c:pt idx="904">
                  <c:v>67.7804423671869</c:v>
                </c:pt>
                <c:pt idx="905">
                  <c:v>63.8717466530531</c:v>
                </c:pt>
                <c:pt idx="906">
                  <c:v>61.0641661204324</c:v>
                </c:pt>
                <c:pt idx="907">
                  <c:v>58.9292233979378</c:v>
                </c:pt>
                <c:pt idx="908">
                  <c:v>56.8600406254839</c:v>
                </c:pt>
                <c:pt idx="909">
                  <c:v>55.4527029789185</c:v>
                </c:pt>
                <c:pt idx="910">
                  <c:v>54.744432084322</c:v>
                </c:pt>
                <c:pt idx="911">
                  <c:v>54.2316684835041</c:v>
                </c:pt>
                <c:pt idx="912">
                  <c:v>54.25678686083</c:v>
                </c:pt>
                <c:pt idx="913">
                  <c:v>53.7060783108421</c:v>
                </c:pt>
                <c:pt idx="914">
                  <c:v>53.5304595552558</c:v>
                </c:pt>
                <c:pt idx="915">
                  <c:v>53.2665852960927</c:v>
                </c:pt>
                <c:pt idx="916">
                  <c:v>53.2740777223487</c:v>
                </c:pt>
                <c:pt idx="917">
                  <c:v>53.5983543200622</c:v>
                </c:pt>
                <c:pt idx="918">
                  <c:v>53.2357805186302</c:v>
                </c:pt>
                <c:pt idx="919">
                  <c:v>53.2537028102648</c:v>
                </c:pt>
                <c:pt idx="920">
                  <c:v>53.9290874983063</c:v>
                </c:pt>
                <c:pt idx="921">
                  <c:v>53.906908964413</c:v>
                </c:pt>
                <c:pt idx="922">
                  <c:v>53.9263237831303</c:v>
                </c:pt>
                <c:pt idx="923">
                  <c:v>53.9041706388385</c:v>
                </c:pt>
                <c:pt idx="924">
                  <c:v>53.8732663684518</c:v>
                </c:pt>
                <c:pt idx="925">
                  <c:v>53.9069593016575</c:v>
                </c:pt>
                <c:pt idx="926">
                  <c:v>53.4255434785271</c:v>
                </c:pt>
                <c:pt idx="927">
                  <c:v>53.8577834320058</c:v>
                </c:pt>
                <c:pt idx="928">
                  <c:v>53.8511309316874</c:v>
                </c:pt>
                <c:pt idx="929">
                  <c:v>53.8668094156871</c:v>
                </c:pt>
                <c:pt idx="930">
                  <c:v>53.7973071743901</c:v>
                </c:pt>
                <c:pt idx="931">
                  <c:v>53.8339330400103</c:v>
                </c:pt>
                <c:pt idx="932">
                  <c:v>53.809629066357</c:v>
                </c:pt>
                <c:pt idx="933">
                  <c:v>53.8070001450117</c:v>
                </c:pt>
                <c:pt idx="934">
                  <c:v>53.8178616722596</c:v>
                </c:pt>
                <c:pt idx="935">
                  <c:v>54.0089201045179</c:v>
                </c:pt>
                <c:pt idx="936">
                  <c:v>54.0958169765594</c:v>
                </c:pt>
                <c:pt idx="937">
                  <c:v>54.0670984739609</c:v>
                </c:pt>
                <c:pt idx="938">
                  <c:v>53.3514235519264</c:v>
                </c:pt>
                <c:pt idx="939">
                  <c:v>53.4141093642926</c:v>
                </c:pt>
                <c:pt idx="940">
                  <c:v>54.1356049921059</c:v>
                </c:pt>
                <c:pt idx="941">
                  <c:v>55.084047894521</c:v>
                </c:pt>
                <c:pt idx="942">
                  <c:v>55.0793838272285</c:v>
                </c:pt>
                <c:pt idx="943">
                  <c:v>55.0506704717086</c:v>
                </c:pt>
                <c:pt idx="944">
                  <c:v>55.0578225971015</c:v>
                </c:pt>
                <c:pt idx="945">
                  <c:v>55.0246638563532</c:v>
                </c:pt>
                <c:pt idx="946">
                  <c:v>55.6937884603321</c:v>
                </c:pt>
                <c:pt idx="947">
                  <c:v>55.3288116639863</c:v>
                </c:pt>
                <c:pt idx="948">
                  <c:v>55.6966021981213</c:v>
                </c:pt>
                <c:pt idx="949">
                  <c:v>55.6794572902225</c:v>
                </c:pt>
                <c:pt idx="950">
                  <c:v>55.3224778714022</c:v>
                </c:pt>
                <c:pt idx="951">
                  <c:v>54.9910375139679</c:v>
                </c:pt>
                <c:pt idx="952">
                  <c:v>55.2971001182387</c:v>
                </c:pt>
                <c:pt idx="953">
                  <c:v>55.3047454950733</c:v>
                </c:pt>
                <c:pt idx="954">
                  <c:v>55.2682429905885</c:v>
                </c:pt>
                <c:pt idx="955">
                  <c:v>55.2488283586063</c:v>
                </c:pt>
                <c:pt idx="956">
                  <c:v>55.6095777419784</c:v>
                </c:pt>
                <c:pt idx="957">
                  <c:v>55.598496987689</c:v>
                </c:pt>
                <c:pt idx="958">
                  <c:v>55.5931150066493</c:v>
                </c:pt>
                <c:pt idx="959">
                  <c:v>56.2630423431791</c:v>
                </c:pt>
                <c:pt idx="960">
                  <c:v>56.2540131317401</c:v>
                </c:pt>
                <c:pt idx="961">
                  <c:v>56.212598204425</c:v>
                </c:pt>
                <c:pt idx="962">
                  <c:v>56.9081998137755</c:v>
                </c:pt>
                <c:pt idx="963">
                  <c:v>56.5200794947264</c:v>
                </c:pt>
                <c:pt idx="964">
                  <c:v>56.551550018278</c:v>
                </c:pt>
                <c:pt idx="965">
                  <c:v>56.879442257652</c:v>
                </c:pt>
                <c:pt idx="966">
                  <c:v>56.8636662777245</c:v>
                </c:pt>
                <c:pt idx="967">
                  <c:v>57.1476685103694</c:v>
                </c:pt>
                <c:pt idx="968">
                  <c:v>57.4870252369401</c:v>
                </c:pt>
                <c:pt idx="969">
                  <c:v>58.1743451586937</c:v>
                </c:pt>
                <c:pt idx="970">
                  <c:v>57.491943680562</c:v>
                </c:pt>
                <c:pt idx="971">
                  <c:v>57.4287577438161</c:v>
                </c:pt>
                <c:pt idx="972">
                  <c:v>58.0951527748847</c:v>
                </c:pt>
                <c:pt idx="973">
                  <c:v>57.6843714726225</c:v>
                </c:pt>
                <c:pt idx="974">
                  <c:v>58.1721871684783</c:v>
                </c:pt>
                <c:pt idx="975">
                  <c:v>58.212234138441</c:v>
                </c:pt>
                <c:pt idx="976">
                  <c:v>58.1688384510399</c:v>
                </c:pt>
                <c:pt idx="977">
                  <c:v>58.0299582940573</c:v>
                </c:pt>
                <c:pt idx="978">
                  <c:v>58.302097746418</c:v>
                </c:pt>
                <c:pt idx="979">
                  <c:v>57.9585427437165</c:v>
                </c:pt>
                <c:pt idx="980">
                  <c:v>57.9304481741276</c:v>
                </c:pt>
                <c:pt idx="981">
                  <c:v>58.3140677923084</c:v>
                </c:pt>
                <c:pt idx="982">
                  <c:v>58.1039732640064</c:v>
                </c:pt>
                <c:pt idx="983">
                  <c:v>58.765958063324</c:v>
                </c:pt>
                <c:pt idx="984">
                  <c:v>58.6264539601911</c:v>
                </c:pt>
                <c:pt idx="985">
                  <c:v>59.2365583175783</c:v>
                </c:pt>
                <c:pt idx="986">
                  <c:v>58.8675526640204</c:v>
                </c:pt>
                <c:pt idx="987">
                  <c:v>59.0680819953877</c:v>
                </c:pt>
                <c:pt idx="988">
                  <c:v>59.5464626319927</c:v>
                </c:pt>
                <c:pt idx="989">
                  <c:v>59.6194112620635</c:v>
                </c:pt>
                <c:pt idx="990">
                  <c:v>60.024026119038</c:v>
                </c:pt>
                <c:pt idx="991">
                  <c:v>60.1745006356337</c:v>
                </c:pt>
                <c:pt idx="992">
                  <c:v>60.1978495220241</c:v>
                </c:pt>
                <c:pt idx="993">
                  <c:v>60.2714151157598</c:v>
                </c:pt>
                <c:pt idx="994">
                  <c:v>60.074699440592</c:v>
                </c:pt>
                <c:pt idx="995">
                  <c:v>60.482479254443</c:v>
                </c:pt>
                <c:pt idx="996">
                  <c:v>60.5300520629036</c:v>
                </c:pt>
                <c:pt idx="997">
                  <c:v>61.0377319110009</c:v>
                </c:pt>
                <c:pt idx="998">
                  <c:v>61.12762891631</c:v>
                </c:pt>
                <c:pt idx="999">
                  <c:v>61.2315861480581</c:v>
                </c:pt>
                <c:pt idx="1000">
                  <c:v>61.1876278516492</c:v>
                </c:pt>
                <c:pt idx="1001">
                  <c:v>61.6961121491309</c:v>
                </c:pt>
                <c:pt idx="1002">
                  <c:v>61.9276543986051</c:v>
                </c:pt>
                <c:pt idx="1003">
                  <c:v>61.8393029023497</c:v>
                </c:pt>
                <c:pt idx="1004">
                  <c:v>61.8401874282442</c:v>
                </c:pt>
                <c:pt idx="1005">
                  <c:v>61.8146704577336</c:v>
                </c:pt>
                <c:pt idx="1006">
                  <c:v>61.757082001297</c:v>
                </c:pt>
                <c:pt idx="1007">
                  <c:v>61.6979183528384</c:v>
                </c:pt>
                <c:pt idx="1008">
                  <c:v>62.0745712232425</c:v>
                </c:pt>
                <c:pt idx="1009">
                  <c:v>61.7906528278307</c:v>
                </c:pt>
                <c:pt idx="1010">
                  <c:v>62.1731829675809</c:v>
                </c:pt>
                <c:pt idx="1011">
                  <c:v>62.3301165567694</c:v>
                </c:pt>
                <c:pt idx="1012">
                  <c:v>62.3852512877248</c:v>
                </c:pt>
                <c:pt idx="1013">
                  <c:v>62.4799969941064</c:v>
                </c:pt>
                <c:pt idx="1014">
                  <c:v>63.0358076703647</c:v>
                </c:pt>
                <c:pt idx="1015">
                  <c:v>62.9515465226624</c:v>
                </c:pt>
                <c:pt idx="1016">
                  <c:v>62.9525651734592</c:v>
                </c:pt>
                <c:pt idx="1017">
                  <c:v>63.0195539241567</c:v>
                </c:pt>
                <c:pt idx="1018">
                  <c:v>63.3674679880626</c:v>
                </c:pt>
                <c:pt idx="1019">
                  <c:v>63.6192378764788</c:v>
                </c:pt>
                <c:pt idx="1020">
                  <c:v>63.4819491606722</c:v>
                </c:pt>
                <c:pt idx="1021">
                  <c:v>63.4999599183837</c:v>
                </c:pt>
                <c:pt idx="1022">
                  <c:v>64.0442054441199</c:v>
                </c:pt>
                <c:pt idx="1023">
                  <c:v>64.0914048172662</c:v>
                </c:pt>
                <c:pt idx="1024">
                  <c:v>64.7192631168856</c:v>
                </c:pt>
                <c:pt idx="1025">
                  <c:v>64.493197082702</c:v>
                </c:pt>
                <c:pt idx="1026">
                  <c:v>64.7445962932054</c:v>
                </c:pt>
                <c:pt idx="1027">
                  <c:v>65.5673671062099</c:v>
                </c:pt>
                <c:pt idx="1028">
                  <c:v>65.6030343917839</c:v>
                </c:pt>
                <c:pt idx="1029">
                  <c:v>65.870122077237</c:v>
                </c:pt>
                <c:pt idx="1030">
                  <c:v>65.8862519740688</c:v>
                </c:pt>
                <c:pt idx="1031">
                  <c:v>65.9600798378101</c:v>
                </c:pt>
                <c:pt idx="1032">
                  <c:v>65.8188125431777</c:v>
                </c:pt>
                <c:pt idx="1033">
                  <c:v>65.406251031055</c:v>
                </c:pt>
                <c:pt idx="1034">
                  <c:v>65.7289217020052</c:v>
                </c:pt>
                <c:pt idx="1035">
                  <c:v>65.7312742650795</c:v>
                </c:pt>
                <c:pt idx="1036">
                  <c:v>66.0751918419302</c:v>
                </c:pt>
                <c:pt idx="1037">
                  <c:v>66.2514883827473</c:v>
                </c:pt>
                <c:pt idx="1038">
                  <c:v>66.1778057063538</c:v>
                </c:pt>
                <c:pt idx="1039">
                  <c:v>66.2062220100131</c:v>
                </c:pt>
                <c:pt idx="1040">
                  <c:v>66.473744371636</c:v>
                </c:pt>
                <c:pt idx="1041">
                  <c:v>66.9841970756646</c:v>
                </c:pt>
                <c:pt idx="1042">
                  <c:v>66.9743460811427</c:v>
                </c:pt>
                <c:pt idx="1043">
                  <c:v>67.0812079541426</c:v>
                </c:pt>
                <c:pt idx="1044">
                  <c:v>67.7779791809465</c:v>
                </c:pt>
                <c:pt idx="1045">
                  <c:v>67.9862844575867</c:v>
                </c:pt>
                <c:pt idx="1046">
                  <c:v>67.6683756869186</c:v>
                </c:pt>
                <c:pt idx="1047">
                  <c:v>68.0316358775488</c:v>
                </c:pt>
                <c:pt idx="1048">
                  <c:v>68.3646002241498</c:v>
                </c:pt>
                <c:pt idx="1049">
                  <c:v>68.4436325978898</c:v>
                </c:pt>
                <c:pt idx="1050">
                  <c:v>68.444917909472</c:v>
                </c:pt>
                <c:pt idx="1051">
                  <c:v>67.6010160170649</c:v>
                </c:pt>
                <c:pt idx="1052">
                  <c:v>68.4888816555403</c:v>
                </c:pt>
                <c:pt idx="1053">
                  <c:v>69.3291470036777</c:v>
                </c:pt>
                <c:pt idx="1054">
                  <c:v>69.6600373333916</c:v>
                </c:pt>
                <c:pt idx="1055">
                  <c:v>69.3654229212077</c:v>
                </c:pt>
                <c:pt idx="1056">
                  <c:v>69.2561629335713</c:v>
                </c:pt>
                <c:pt idx="1057">
                  <c:v>69.158461331587</c:v>
                </c:pt>
                <c:pt idx="1058">
                  <c:v>69.4059319247734</c:v>
                </c:pt>
                <c:pt idx="1059">
                  <c:v>69.6176918379198</c:v>
                </c:pt>
                <c:pt idx="1060">
                  <c:v>70.2118055250607</c:v>
                </c:pt>
                <c:pt idx="1061">
                  <c:v>70.0106743062642</c:v>
                </c:pt>
                <c:pt idx="1062">
                  <c:v>69.8880083111362</c:v>
                </c:pt>
                <c:pt idx="1063">
                  <c:v>70.849149668943</c:v>
                </c:pt>
                <c:pt idx="1064">
                  <c:v>70.5394253416861</c:v>
                </c:pt>
                <c:pt idx="1065">
                  <c:v>70.9900522657674</c:v>
                </c:pt>
                <c:pt idx="1066">
                  <c:v>70.3957781831594</c:v>
                </c:pt>
                <c:pt idx="1067">
                  <c:v>70.5587792299595</c:v>
                </c:pt>
                <c:pt idx="1068">
                  <c:v>71.009247663815</c:v>
                </c:pt>
                <c:pt idx="1069">
                  <c:v>71.646896167226</c:v>
                </c:pt>
                <c:pt idx="1070">
                  <c:v>71.4515081088741</c:v>
                </c:pt>
                <c:pt idx="1071">
                  <c:v>71.9299019820968</c:v>
                </c:pt>
                <c:pt idx="1072">
                  <c:v>72.0107549217838</c:v>
                </c:pt>
                <c:pt idx="1073">
                  <c:v>72.0223824965544</c:v>
                </c:pt>
                <c:pt idx="1074">
                  <c:v>72.3150836297544</c:v>
                </c:pt>
                <c:pt idx="1075">
                  <c:v>72.7905797846169</c:v>
                </c:pt>
                <c:pt idx="1076">
                  <c:v>72.929818339326</c:v>
                </c:pt>
                <c:pt idx="1077">
                  <c:v>72.9173075257461</c:v>
                </c:pt>
                <c:pt idx="1078">
                  <c:v>73.5112026008954</c:v>
                </c:pt>
                <c:pt idx="1079">
                  <c:v>73.4213553892426</c:v>
                </c:pt>
                <c:pt idx="1080">
                  <c:v>73.1466066844717</c:v>
                </c:pt>
                <c:pt idx="1081">
                  <c:v>73.1827075081429</c:v>
                </c:pt>
                <c:pt idx="1082">
                  <c:v>73.6702103133585</c:v>
                </c:pt>
                <c:pt idx="1083">
                  <c:v>74.0344098976801</c:v>
                </c:pt>
                <c:pt idx="1084">
                  <c:v>73.948969372392</c:v>
                </c:pt>
                <c:pt idx="1085">
                  <c:v>73.7679968450561</c:v>
                </c:pt>
                <c:pt idx="1086">
                  <c:v>74.7103524519009</c:v>
                </c:pt>
                <c:pt idx="1087">
                  <c:v>74.6365524820852</c:v>
                </c:pt>
                <c:pt idx="1088">
                  <c:v>74.0055332168543</c:v>
                </c:pt>
                <c:pt idx="1089">
                  <c:v>74.7969596915617</c:v>
                </c:pt>
                <c:pt idx="1090">
                  <c:v>74.7973609427042</c:v>
                </c:pt>
                <c:pt idx="1091">
                  <c:v>75.1206871852874</c:v>
                </c:pt>
                <c:pt idx="1092">
                  <c:v>75.6359976661926</c:v>
                </c:pt>
                <c:pt idx="1093">
                  <c:v>75.3676541678887</c:v>
                </c:pt>
                <c:pt idx="1094">
                  <c:v>75.432698208659</c:v>
                </c:pt>
                <c:pt idx="1095">
                  <c:v>75.2147613215627</c:v>
                </c:pt>
                <c:pt idx="1096">
                  <c:v>75.6412895354289</c:v>
                </c:pt>
                <c:pt idx="1097">
                  <c:v>76.2273007958751</c:v>
                </c:pt>
                <c:pt idx="1098">
                  <c:v>75.9187704888118</c:v>
                </c:pt>
                <c:pt idx="1099">
                  <c:v>76.6634901268533</c:v>
                </c:pt>
                <c:pt idx="1100">
                  <c:v>76.5158439396315</c:v>
                </c:pt>
                <c:pt idx="1101">
                  <c:v>77.3886767320736</c:v>
                </c:pt>
                <c:pt idx="1102">
                  <c:v>77.570906232886</c:v>
                </c:pt>
                <c:pt idx="1103">
                  <c:v>77.4794104412512</c:v>
                </c:pt>
                <c:pt idx="1104">
                  <c:v>77.3305107551493</c:v>
                </c:pt>
                <c:pt idx="1105">
                  <c:v>77.4483495776158</c:v>
                </c:pt>
                <c:pt idx="1106">
                  <c:v>77.8183054915766</c:v>
                </c:pt>
                <c:pt idx="1107">
                  <c:v>78.2099844796827</c:v>
                </c:pt>
                <c:pt idx="1108">
                  <c:v>78.59879306563</c:v>
                </c:pt>
                <c:pt idx="1109">
                  <c:v>78.8392268377153</c:v>
                </c:pt>
                <c:pt idx="1110">
                  <c:v>78.9646831665308</c:v>
                </c:pt>
                <c:pt idx="1111">
                  <c:v>78.9190859966065</c:v>
                </c:pt>
                <c:pt idx="1112">
                  <c:v>78.6287586815951</c:v>
                </c:pt>
                <c:pt idx="1113">
                  <c:v>79.0815875879651</c:v>
                </c:pt>
                <c:pt idx="1114">
                  <c:v>79.0240954608959</c:v>
                </c:pt>
                <c:pt idx="1115">
                  <c:v>79.4357846229806</c:v>
                </c:pt>
                <c:pt idx="1116">
                  <c:v>79.7902445163586</c:v>
                </c:pt>
                <c:pt idx="1117">
                  <c:v>79.3177746831723</c:v>
                </c:pt>
                <c:pt idx="1118">
                  <c:v>80.1314401116931</c:v>
                </c:pt>
                <c:pt idx="1119">
                  <c:v>80.1516021172711</c:v>
                </c:pt>
                <c:pt idx="1120">
                  <c:v>80.5106259178594</c:v>
                </c:pt>
                <c:pt idx="1121">
                  <c:v>80.0302450357721</c:v>
                </c:pt>
                <c:pt idx="1122">
                  <c:v>80.7056499523804</c:v>
                </c:pt>
                <c:pt idx="1123">
                  <c:v>81.1283218086181</c:v>
                </c:pt>
                <c:pt idx="1124">
                  <c:v>81.0651341035916</c:v>
                </c:pt>
                <c:pt idx="1125">
                  <c:v>81.0388466527145</c:v>
                </c:pt>
                <c:pt idx="1126">
                  <c:v>80.8669052425182</c:v>
                </c:pt>
                <c:pt idx="1127">
                  <c:v>81.8281124173531</c:v>
                </c:pt>
                <c:pt idx="1128">
                  <c:v>81.8985236934196</c:v>
                </c:pt>
                <c:pt idx="1129">
                  <c:v>82.1507773515464</c:v>
                </c:pt>
                <c:pt idx="1130">
                  <c:v>82.7679554152627</c:v>
                </c:pt>
                <c:pt idx="1131">
                  <c:v>82.0472300017847</c:v>
                </c:pt>
                <c:pt idx="1132">
                  <c:v>82.7255392986863</c:v>
                </c:pt>
                <c:pt idx="1133">
                  <c:v>83.1091100391991</c:v>
                </c:pt>
                <c:pt idx="1134">
                  <c:v>82.9638937975666</c:v>
                </c:pt>
                <c:pt idx="1135">
                  <c:v>83.0031779989736</c:v>
                </c:pt>
                <c:pt idx="1136">
                  <c:v>83.9392852221334</c:v>
                </c:pt>
                <c:pt idx="1137">
                  <c:v>83.8933339738394</c:v>
                </c:pt>
                <c:pt idx="1138">
                  <c:v>84.2012411878068</c:v>
                </c:pt>
                <c:pt idx="1139">
                  <c:v>84.030570894881</c:v>
                </c:pt>
                <c:pt idx="1140">
                  <c:v>83.5777812095138</c:v>
                </c:pt>
                <c:pt idx="1141">
                  <c:v>83.8744672415689</c:v>
                </c:pt>
                <c:pt idx="1142">
                  <c:v>83.8282851043043</c:v>
                </c:pt>
                <c:pt idx="1143">
                  <c:v>84.0867259566394</c:v>
                </c:pt>
                <c:pt idx="1144">
                  <c:v>84.5400724620518</c:v>
                </c:pt>
                <c:pt idx="1145">
                  <c:v>85.1877352587318</c:v>
                </c:pt>
                <c:pt idx="1146">
                  <c:v>85.1158213127162</c:v>
                </c:pt>
                <c:pt idx="1147">
                  <c:v>85.4993681741018</c:v>
                </c:pt>
                <c:pt idx="1148">
                  <c:v>85.1934699910979</c:v>
                </c:pt>
                <c:pt idx="1149">
                  <c:v>85.112705737796</c:v>
                </c:pt>
                <c:pt idx="1150">
                  <c:v>85.7813747544465</c:v>
                </c:pt>
                <c:pt idx="1151">
                  <c:v>86.0071969161787</c:v>
                </c:pt>
                <c:pt idx="1152">
                  <c:v>86.1213613649974</c:v>
                </c:pt>
                <c:pt idx="1153">
                  <c:v>85.8774682307699</c:v>
                </c:pt>
                <c:pt idx="1154">
                  <c:v>86.71938450738</c:v>
                </c:pt>
                <c:pt idx="1155">
                  <c:v>86.4659271603921</c:v>
                </c:pt>
                <c:pt idx="1156">
                  <c:v>87.1323371950158</c:v>
                </c:pt>
                <c:pt idx="1157">
                  <c:v>87.2115555296629</c:v>
                </c:pt>
                <c:pt idx="1158">
                  <c:v>87.2258233780374</c:v>
                </c:pt>
                <c:pt idx="1159">
                  <c:v>88.2293582647581</c:v>
                </c:pt>
                <c:pt idx="1160">
                  <c:v>88.6454344667692</c:v>
                </c:pt>
                <c:pt idx="1161">
                  <c:v>88.3999428206992</c:v>
                </c:pt>
                <c:pt idx="1162">
                  <c:v>88.1287156124802</c:v>
                </c:pt>
                <c:pt idx="1163">
                  <c:v>88.8628859414941</c:v>
                </c:pt>
                <c:pt idx="1164">
                  <c:v>89.0932943839388</c:v>
                </c:pt>
                <c:pt idx="1165">
                  <c:v>88.86975666165</c:v>
                </c:pt>
                <c:pt idx="1166">
                  <c:v>88.5879994649459</c:v>
                </c:pt>
                <c:pt idx="1167">
                  <c:v>88.9945588109123</c:v>
                </c:pt>
                <c:pt idx="1168">
                  <c:v>89.965075219269</c:v>
                </c:pt>
                <c:pt idx="1169">
                  <c:v>89.4524067405911</c:v>
                </c:pt>
                <c:pt idx="1170">
                  <c:v>89.4925153292953</c:v>
                </c:pt>
                <c:pt idx="1171">
                  <c:v>89.7705243775974</c:v>
                </c:pt>
                <c:pt idx="1172">
                  <c:v>90.4933690804086</c:v>
                </c:pt>
                <c:pt idx="1173">
                  <c:v>90.4878933049261</c:v>
                </c:pt>
                <c:pt idx="1174">
                  <c:v>90.7473415859311</c:v>
                </c:pt>
                <c:pt idx="1175">
                  <c:v>90.5101756278373</c:v>
                </c:pt>
                <c:pt idx="1176">
                  <c:v>91.2838686576753</c:v>
                </c:pt>
                <c:pt idx="1177">
                  <c:v>90.9815996364983</c:v>
                </c:pt>
                <c:pt idx="1178">
                  <c:v>91.8310725931815</c:v>
                </c:pt>
                <c:pt idx="1179">
                  <c:v>92.2690167530992</c:v>
                </c:pt>
                <c:pt idx="1180">
                  <c:v>92.2056660968804</c:v>
                </c:pt>
                <c:pt idx="1181">
                  <c:v>92.7693672027691</c:v>
                </c:pt>
                <c:pt idx="1182">
                  <c:v>92.819977531683</c:v>
                </c:pt>
                <c:pt idx="1183">
                  <c:v>92.7549275756018</c:v>
                </c:pt>
                <c:pt idx="1184">
                  <c:v>93.0445591580539</c:v>
                </c:pt>
                <c:pt idx="1185">
                  <c:v>93.2918899626961</c:v>
                </c:pt>
                <c:pt idx="1186">
                  <c:v>94.0032189645504</c:v>
                </c:pt>
                <c:pt idx="1187">
                  <c:v>94.2824220226675</c:v>
                </c:pt>
                <c:pt idx="1188">
                  <c:v>93.9598523001777</c:v>
                </c:pt>
                <c:pt idx="1189">
                  <c:v>94.0059959877016</c:v>
                </c:pt>
                <c:pt idx="1190">
                  <c:v>94.7225452463068</c:v>
                </c:pt>
                <c:pt idx="1191">
                  <c:v>95.0168460667399</c:v>
                </c:pt>
                <c:pt idx="1192">
                  <c:v>95.5971822303315</c:v>
                </c:pt>
                <c:pt idx="1193">
                  <c:v>95.61865174678</c:v>
                </c:pt>
                <c:pt idx="1194">
                  <c:v>95.1598535960493</c:v>
                </c:pt>
                <c:pt idx="1195">
                  <c:v>94.3653220077579</c:v>
                </c:pt>
                <c:pt idx="1196">
                  <c:v>94.8690508848952</c:v>
                </c:pt>
                <c:pt idx="1197">
                  <c:v>95.9000383616353</c:v>
                </c:pt>
                <c:pt idx="1198">
                  <c:v>96.7375849721009</c:v>
                </c:pt>
                <c:pt idx="1199">
                  <c:v>96.5456943600454</c:v>
                </c:pt>
                <c:pt idx="1200">
                  <c:v>96.4903760150937</c:v>
                </c:pt>
                <c:pt idx="1201">
                  <c:v>96.4678510365649</c:v>
                </c:pt>
                <c:pt idx="1202">
                  <c:v>96.7256452780358</c:v>
                </c:pt>
                <c:pt idx="1203">
                  <c:v>97.5612080441214</c:v>
                </c:pt>
                <c:pt idx="1204">
                  <c:v>97.6489689730431</c:v>
                </c:pt>
                <c:pt idx="1205">
                  <c:v>97.7623671070325</c:v>
                </c:pt>
                <c:pt idx="1206">
                  <c:v>96.5664070624945</c:v>
                </c:pt>
                <c:pt idx="1207">
                  <c:v>97.8775054144313</c:v>
                </c:pt>
                <c:pt idx="1208">
                  <c:v>99.1049433323982</c:v>
                </c:pt>
                <c:pt idx="1209">
                  <c:v>98.6878036310298</c:v>
                </c:pt>
                <c:pt idx="1210">
                  <c:v>98.8582410945442</c:v>
                </c:pt>
                <c:pt idx="1211">
                  <c:v>98.0202289436514</c:v>
                </c:pt>
                <c:pt idx="1212">
                  <c:v>99.3590781354892</c:v>
                </c:pt>
                <c:pt idx="1213">
                  <c:v>100.890175430827</c:v>
                </c:pt>
                <c:pt idx="1214">
                  <c:v>99.2169284132377</c:v>
                </c:pt>
                <c:pt idx="1215">
                  <c:v>99.2922142099679</c:v>
                </c:pt>
                <c:pt idx="1216">
                  <c:v>99.0704810843817</c:v>
                </c:pt>
                <c:pt idx="1217">
                  <c:v>99.3072265860926</c:v>
                </c:pt>
                <c:pt idx="1218">
                  <c:v>100.107421092262</c:v>
                </c:pt>
                <c:pt idx="1219">
                  <c:v>100.777075798589</c:v>
                </c:pt>
                <c:pt idx="1220">
                  <c:v>101.414885363595</c:v>
                </c:pt>
                <c:pt idx="1221">
                  <c:v>100.596299281021</c:v>
                </c:pt>
                <c:pt idx="1222">
                  <c:v>100.478090656845</c:v>
                </c:pt>
                <c:pt idx="1223">
                  <c:v>100.791832382508</c:v>
                </c:pt>
                <c:pt idx="1224">
                  <c:v>101.111758044335</c:v>
                </c:pt>
                <c:pt idx="1225">
                  <c:v>102.675618171223</c:v>
                </c:pt>
                <c:pt idx="1226">
                  <c:v>102.621494902352</c:v>
                </c:pt>
                <c:pt idx="1227">
                  <c:v>102.922421162542</c:v>
                </c:pt>
                <c:pt idx="1228">
                  <c:v>102.618171221914</c:v>
                </c:pt>
                <c:pt idx="1229">
                  <c:v>103.559824999914</c:v>
                </c:pt>
                <c:pt idx="1230">
                  <c:v>103.530012373852</c:v>
                </c:pt>
                <c:pt idx="1231">
                  <c:v>102.679889904948</c:v>
                </c:pt>
                <c:pt idx="1232">
                  <c:v>103.234914885277</c:v>
                </c:pt>
                <c:pt idx="1233">
                  <c:v>103.774652559467</c:v>
                </c:pt>
                <c:pt idx="1234">
                  <c:v>104.447306836747</c:v>
                </c:pt>
                <c:pt idx="1235">
                  <c:v>104.322842860566</c:v>
                </c:pt>
                <c:pt idx="1236">
                  <c:v>104.742294273304</c:v>
                </c:pt>
                <c:pt idx="1237">
                  <c:v>105.016940441455</c:v>
                </c:pt>
                <c:pt idx="1238">
                  <c:v>104.787861108011</c:v>
                </c:pt>
                <c:pt idx="1239">
                  <c:v>105.548507408844</c:v>
                </c:pt>
                <c:pt idx="1240">
                  <c:v>106.090505352041</c:v>
                </c:pt>
                <c:pt idx="1241">
                  <c:v>106.203235482458</c:v>
                </c:pt>
                <c:pt idx="1242">
                  <c:v>105.615607066194</c:v>
                </c:pt>
                <c:pt idx="1243">
                  <c:v>106.99820284004</c:v>
                </c:pt>
                <c:pt idx="1244">
                  <c:v>107.31811269154</c:v>
                </c:pt>
                <c:pt idx="1245">
                  <c:v>106.1318284972</c:v>
                </c:pt>
                <c:pt idx="1246">
                  <c:v>106.915690601853</c:v>
                </c:pt>
                <c:pt idx="1247">
                  <c:v>106.888456962833</c:v>
                </c:pt>
                <c:pt idx="1248">
                  <c:v>105.9555534049</c:v>
                </c:pt>
                <c:pt idx="1249">
                  <c:v>106.53545424471</c:v>
                </c:pt>
                <c:pt idx="1250">
                  <c:v>106.953285550628</c:v>
                </c:pt>
                <c:pt idx="1251">
                  <c:v>107.915433545898</c:v>
                </c:pt>
                <c:pt idx="1252">
                  <c:v>108.966398652386</c:v>
                </c:pt>
                <c:pt idx="1253">
                  <c:v>108.170602100273</c:v>
                </c:pt>
                <c:pt idx="1254">
                  <c:v>108.233085439107</c:v>
                </c:pt>
                <c:pt idx="1255">
                  <c:v>108.875272067491</c:v>
                </c:pt>
                <c:pt idx="1256">
                  <c:v>109.11559900006</c:v>
                </c:pt>
                <c:pt idx="1257">
                  <c:v>109.577108365305</c:v>
                </c:pt>
                <c:pt idx="1258">
                  <c:v>109.694290935225</c:v>
                </c:pt>
                <c:pt idx="1259">
                  <c:v>109.589677910696</c:v>
                </c:pt>
                <c:pt idx="1260">
                  <c:v>109.518242655428</c:v>
                </c:pt>
                <c:pt idx="1261">
                  <c:v>109.922041705999</c:v>
                </c:pt>
                <c:pt idx="1262">
                  <c:v>110.735922071781</c:v>
                </c:pt>
                <c:pt idx="1263">
                  <c:v>109.895925075889</c:v>
                </c:pt>
                <c:pt idx="1264">
                  <c:v>110.694279625933</c:v>
                </c:pt>
                <c:pt idx="1265">
                  <c:v>111.342092424952</c:v>
                </c:pt>
                <c:pt idx="1266">
                  <c:v>111.313752055153</c:v>
                </c:pt>
                <c:pt idx="1267">
                  <c:v>111.721877262883</c:v>
                </c:pt>
                <c:pt idx="1268">
                  <c:v>112.782001901737</c:v>
                </c:pt>
                <c:pt idx="1269">
                  <c:v>112.162085518691</c:v>
                </c:pt>
                <c:pt idx="1270">
                  <c:v>112.662865893393</c:v>
                </c:pt>
                <c:pt idx="1271">
                  <c:v>112.32961710098</c:v>
                </c:pt>
                <c:pt idx="1272">
                  <c:v>112.257692695202</c:v>
                </c:pt>
                <c:pt idx="1273">
                  <c:v>113.373383181331</c:v>
                </c:pt>
                <c:pt idx="1274">
                  <c:v>113.572785216367</c:v>
                </c:pt>
                <c:pt idx="1275">
                  <c:v>112.500756896519</c:v>
                </c:pt>
                <c:pt idx="1276">
                  <c:v>113.588997217605</c:v>
                </c:pt>
                <c:pt idx="1277">
                  <c:v>113.698677498273</c:v>
                </c:pt>
                <c:pt idx="1278">
                  <c:v>113.925377376597</c:v>
                </c:pt>
                <c:pt idx="1279">
                  <c:v>114.791914170396</c:v>
                </c:pt>
                <c:pt idx="1280">
                  <c:v>114.317722324831</c:v>
                </c:pt>
                <c:pt idx="1281">
                  <c:v>114.85408090755</c:v>
                </c:pt>
                <c:pt idx="1282">
                  <c:v>113.821833965288</c:v>
                </c:pt>
                <c:pt idx="1283">
                  <c:v>114.38874330593</c:v>
                </c:pt>
                <c:pt idx="1284">
                  <c:v>114.620812161884</c:v>
                </c:pt>
                <c:pt idx="1285">
                  <c:v>115.569329024747</c:v>
                </c:pt>
                <c:pt idx="1286">
                  <c:v>116.131598108911</c:v>
                </c:pt>
                <c:pt idx="1287">
                  <c:v>116.041819744961</c:v>
                </c:pt>
                <c:pt idx="1288">
                  <c:v>115.951307202489</c:v>
                </c:pt>
                <c:pt idx="1289">
                  <c:v>115.828948329022</c:v>
                </c:pt>
                <c:pt idx="1290">
                  <c:v>116.745061192088</c:v>
                </c:pt>
                <c:pt idx="1291">
                  <c:v>116.216161136437</c:v>
                </c:pt>
                <c:pt idx="1292">
                  <c:v>117.102575154507</c:v>
                </c:pt>
                <c:pt idx="1293">
                  <c:v>117.552903554087</c:v>
                </c:pt>
                <c:pt idx="1294">
                  <c:v>117.518600045986</c:v>
                </c:pt>
                <c:pt idx="1295">
                  <c:v>117.781984663437</c:v>
                </c:pt>
                <c:pt idx="1296">
                  <c:v>117.409731167657</c:v>
                </c:pt>
                <c:pt idx="1297">
                  <c:v>118.378346507508</c:v>
                </c:pt>
                <c:pt idx="1298">
                  <c:v>119.039235391285</c:v>
                </c:pt>
                <c:pt idx="1299">
                  <c:v>119.602925498974</c:v>
                </c:pt>
                <c:pt idx="1300">
                  <c:v>118.951804276452</c:v>
                </c:pt>
                <c:pt idx="1301">
                  <c:v>118.284650446838</c:v>
                </c:pt>
                <c:pt idx="1302">
                  <c:v>119.576288770561</c:v>
                </c:pt>
                <c:pt idx="1303">
                  <c:v>119.490958604679</c:v>
                </c:pt>
                <c:pt idx="1304">
                  <c:v>119.133969893181</c:v>
                </c:pt>
                <c:pt idx="1305">
                  <c:v>120.040023776494</c:v>
                </c:pt>
                <c:pt idx="1306">
                  <c:v>120.116633616819</c:v>
                </c:pt>
                <c:pt idx="1307">
                  <c:v>121.66337774167</c:v>
                </c:pt>
                <c:pt idx="1308">
                  <c:v>120.931617832011</c:v>
                </c:pt>
                <c:pt idx="1309">
                  <c:v>120.781280010851</c:v>
                </c:pt>
                <c:pt idx="1310">
                  <c:v>121.104274541801</c:v>
                </c:pt>
                <c:pt idx="1311">
                  <c:v>121.129947587002</c:v>
                </c:pt>
                <c:pt idx="1312">
                  <c:v>121.791107380958</c:v>
                </c:pt>
                <c:pt idx="1313">
                  <c:v>122.933454112735</c:v>
                </c:pt>
                <c:pt idx="1314">
                  <c:v>123.253945792467</c:v>
                </c:pt>
                <c:pt idx="1315">
                  <c:v>123.758213584342</c:v>
                </c:pt>
                <c:pt idx="1316">
                  <c:v>123.833911195518</c:v>
                </c:pt>
                <c:pt idx="1317">
                  <c:v>123.654460293895</c:v>
                </c:pt>
                <c:pt idx="1318">
                  <c:v>124.805319847752</c:v>
                </c:pt>
                <c:pt idx="1319">
                  <c:v>124.286535658969</c:v>
                </c:pt>
                <c:pt idx="1320">
                  <c:v>123.883168480465</c:v>
                </c:pt>
                <c:pt idx="1321">
                  <c:v>124.607713240903</c:v>
                </c:pt>
                <c:pt idx="1322">
                  <c:v>125.421153482627</c:v>
                </c:pt>
                <c:pt idx="1323">
                  <c:v>125.07263553638</c:v>
                </c:pt>
                <c:pt idx="1324">
                  <c:v>125.867782061013</c:v>
                </c:pt>
                <c:pt idx="1325">
                  <c:v>125.61513328586</c:v>
                </c:pt>
                <c:pt idx="1326">
                  <c:v>125.628060314251</c:v>
                </c:pt>
                <c:pt idx="1327">
                  <c:v>126.882151345494</c:v>
                </c:pt>
                <c:pt idx="1328">
                  <c:v>126.688227074287</c:v>
                </c:pt>
                <c:pt idx="1329">
                  <c:v>127.725155212077</c:v>
                </c:pt>
                <c:pt idx="1330">
                  <c:v>127.120864221752</c:v>
                </c:pt>
                <c:pt idx="1331">
                  <c:v>126.596232706401</c:v>
                </c:pt>
                <c:pt idx="1332">
                  <c:v>125.269330825178</c:v>
                </c:pt>
                <c:pt idx="1333">
                  <c:v>127.944381754308</c:v>
                </c:pt>
                <c:pt idx="1334">
                  <c:v>131.162424346438</c:v>
                </c:pt>
                <c:pt idx="1335">
                  <c:v>130.436572711745</c:v>
                </c:pt>
                <c:pt idx="1336">
                  <c:v>131.089036002882</c:v>
                </c:pt>
                <c:pt idx="1337">
                  <c:v>131.271275265287</c:v>
                </c:pt>
                <c:pt idx="1338">
                  <c:v>130.777053658791</c:v>
                </c:pt>
                <c:pt idx="1339">
                  <c:v>131.252823175098</c:v>
                </c:pt>
                <c:pt idx="1340">
                  <c:v>132.244109383864</c:v>
                </c:pt>
                <c:pt idx="1341">
                  <c:v>131.011780665726</c:v>
                </c:pt>
                <c:pt idx="1342">
                  <c:v>129.678206393303</c:v>
                </c:pt>
                <c:pt idx="1343">
                  <c:v>130.184773913545</c:v>
                </c:pt>
                <c:pt idx="1344">
                  <c:v>130.931629359989</c:v>
                </c:pt>
                <c:pt idx="1345">
                  <c:v>132.067599499576</c:v>
                </c:pt>
                <c:pt idx="1346">
                  <c:v>132.018506320495</c:v>
                </c:pt>
                <c:pt idx="1347">
                  <c:v>131.849699331998</c:v>
                </c:pt>
                <c:pt idx="1348">
                  <c:v>132.374148688508</c:v>
                </c:pt>
                <c:pt idx="1349">
                  <c:v>132.787806040335</c:v>
                </c:pt>
                <c:pt idx="1350">
                  <c:v>133.508445982282</c:v>
                </c:pt>
                <c:pt idx="1351">
                  <c:v>133.097768411551</c:v>
                </c:pt>
                <c:pt idx="1352">
                  <c:v>132.783789139657</c:v>
                </c:pt>
                <c:pt idx="1353">
                  <c:v>133.853515818167</c:v>
                </c:pt>
                <c:pt idx="1354">
                  <c:v>133.067118861699</c:v>
                </c:pt>
                <c:pt idx="1355">
                  <c:v>132.138671385944</c:v>
                </c:pt>
                <c:pt idx="1356">
                  <c:v>133.868703599402</c:v>
                </c:pt>
                <c:pt idx="1357">
                  <c:v>135.504410121031</c:v>
                </c:pt>
                <c:pt idx="1358">
                  <c:v>134.802699588437</c:v>
                </c:pt>
                <c:pt idx="1359">
                  <c:v>134.210069899102</c:v>
                </c:pt>
                <c:pt idx="1360">
                  <c:v>134.500745067788</c:v>
                </c:pt>
                <c:pt idx="1361">
                  <c:v>134.800992154257</c:v>
                </c:pt>
                <c:pt idx="1362">
                  <c:v>135.056484980454</c:v>
                </c:pt>
                <c:pt idx="1363">
                  <c:v>135.467529643171</c:v>
                </c:pt>
                <c:pt idx="1364">
                  <c:v>136.567658358289</c:v>
                </c:pt>
                <c:pt idx="1365">
                  <c:v>134.574201980725</c:v>
                </c:pt>
                <c:pt idx="1366">
                  <c:v>136.755379275677</c:v>
                </c:pt>
                <c:pt idx="1367">
                  <c:v>136.602102597438</c:v>
                </c:pt>
                <c:pt idx="1368">
                  <c:v>138.110317932418</c:v>
                </c:pt>
                <c:pt idx="1369">
                  <c:v>137.965372060925</c:v>
                </c:pt>
                <c:pt idx="1370">
                  <c:v>138.632880327116</c:v>
                </c:pt>
                <c:pt idx="1371">
                  <c:v>138.354132661407</c:v>
                </c:pt>
                <c:pt idx="1372">
                  <c:v>145.621214020836</c:v>
                </c:pt>
                <c:pt idx="1373">
                  <c:v>138.253694211865</c:v>
                </c:pt>
                <c:pt idx="1374">
                  <c:v>129.631105981879</c:v>
                </c:pt>
                <c:pt idx="1375">
                  <c:v>135.319981695552</c:v>
                </c:pt>
                <c:pt idx="1376">
                  <c:v>136.733744280882</c:v>
                </c:pt>
                <c:pt idx="1377">
                  <c:v>137.008947626245</c:v>
                </c:pt>
                <c:pt idx="1378">
                  <c:v>138.825559546429</c:v>
                </c:pt>
                <c:pt idx="1379">
                  <c:v>139.590960607995</c:v>
                </c:pt>
                <c:pt idx="1380">
                  <c:v>139.362805940477</c:v>
                </c:pt>
                <c:pt idx="1381">
                  <c:v>140.288560331193</c:v>
                </c:pt>
                <c:pt idx="1382">
                  <c:v>142.129723809062</c:v>
                </c:pt>
                <c:pt idx="1383">
                  <c:v>142.044335229549</c:v>
                </c:pt>
                <c:pt idx="1384">
                  <c:v>141.385548102954</c:v>
                </c:pt>
                <c:pt idx="1385">
                  <c:v>142.707817558947</c:v>
                </c:pt>
                <c:pt idx="1386">
                  <c:v>142.953337903168</c:v>
                </c:pt>
                <c:pt idx="1387">
                  <c:v>141.58525993962</c:v>
                </c:pt>
                <c:pt idx="1388">
                  <c:v>142.032355773059</c:v>
                </c:pt>
                <c:pt idx="1389">
                  <c:v>142.543112128335</c:v>
                </c:pt>
                <c:pt idx="1390">
                  <c:v>142.26074506079</c:v>
                </c:pt>
                <c:pt idx="1391">
                  <c:v>141.739010617486</c:v>
                </c:pt>
                <c:pt idx="1392">
                  <c:v>142.074374838918</c:v>
                </c:pt>
                <c:pt idx="1393">
                  <c:v>141.85630418722</c:v>
                </c:pt>
                <c:pt idx="1394">
                  <c:v>142.21336095505</c:v>
                </c:pt>
                <c:pt idx="1395">
                  <c:v>142.170354604063</c:v>
                </c:pt>
                <c:pt idx="1396">
                  <c:v>142.403815060577</c:v>
                </c:pt>
                <c:pt idx="1397">
                  <c:v>142.888695250445</c:v>
                </c:pt>
                <c:pt idx="1398">
                  <c:v>142.94151854992</c:v>
                </c:pt>
                <c:pt idx="1399">
                  <c:v>143.384007236373</c:v>
                </c:pt>
                <c:pt idx="1400">
                  <c:v>142.289219548599</c:v>
                </c:pt>
                <c:pt idx="1401">
                  <c:v>137.403286542409</c:v>
                </c:pt>
                <c:pt idx="1402">
                  <c:v>140.134500627148</c:v>
                </c:pt>
                <c:pt idx="1403">
                  <c:v>144.754028266599</c:v>
                </c:pt>
                <c:pt idx="1404">
                  <c:v>144.437350162045</c:v>
                </c:pt>
                <c:pt idx="1405">
                  <c:v>144.673492757239</c:v>
                </c:pt>
                <c:pt idx="1406">
                  <c:v>147.357283426846</c:v>
                </c:pt>
                <c:pt idx="1407">
                  <c:v>147.000449311012</c:v>
                </c:pt>
                <c:pt idx="1408">
                  <c:v>147.87747179021</c:v>
                </c:pt>
                <c:pt idx="1409">
                  <c:v>147.832986298457</c:v>
                </c:pt>
                <c:pt idx="1410">
                  <c:v>148.162744217695</c:v>
                </c:pt>
                <c:pt idx="1411">
                  <c:v>147.84989754119</c:v>
                </c:pt>
                <c:pt idx="1412">
                  <c:v>147.526710699451</c:v>
                </c:pt>
                <c:pt idx="1413">
                  <c:v>149.833742022204</c:v>
                </c:pt>
                <c:pt idx="1414">
                  <c:v>148.332286104985</c:v>
                </c:pt>
                <c:pt idx="1415">
                  <c:v>148.530467535688</c:v>
                </c:pt>
                <c:pt idx="1416">
                  <c:v>148.4215670288</c:v>
                </c:pt>
                <c:pt idx="1417">
                  <c:v>149.588438409182</c:v>
                </c:pt>
                <c:pt idx="1418">
                  <c:v>150.660867024214</c:v>
                </c:pt>
                <c:pt idx="1419">
                  <c:v>151.165424963358</c:v>
                </c:pt>
                <c:pt idx="1420">
                  <c:v>149.287809828847</c:v>
                </c:pt>
                <c:pt idx="1421">
                  <c:v>150.247370723357</c:v>
                </c:pt>
                <c:pt idx="1422">
                  <c:v>151.630120542538</c:v>
                </c:pt>
                <c:pt idx="1423">
                  <c:v>152.737314050326</c:v>
                </c:pt>
                <c:pt idx="1424">
                  <c:v>152.685297032527</c:v>
                </c:pt>
                <c:pt idx="1425">
                  <c:v>152.420187062149</c:v>
                </c:pt>
                <c:pt idx="1426">
                  <c:v>154.010660333935</c:v>
                </c:pt>
                <c:pt idx="1427">
                  <c:v>152.772090366527</c:v>
                </c:pt>
                <c:pt idx="1428">
                  <c:v>152.214330732235</c:v>
                </c:pt>
                <c:pt idx="1429">
                  <c:v>151.555891826425</c:v>
                </c:pt>
                <c:pt idx="1430">
                  <c:v>152.541825828306</c:v>
                </c:pt>
                <c:pt idx="1431">
                  <c:v>153.301174161286</c:v>
                </c:pt>
                <c:pt idx="1432">
                  <c:v>152.539915126561</c:v>
                </c:pt>
                <c:pt idx="1433">
                  <c:v>153.944040463207</c:v>
                </c:pt>
                <c:pt idx="1434">
                  <c:v>146.524141470316</c:v>
                </c:pt>
                <c:pt idx="1435">
                  <c:v>138.096230239274</c:v>
                </c:pt>
                <c:pt idx="1436">
                  <c:v>195.441635702768</c:v>
                </c:pt>
                <c:pt idx="1437">
                  <c:v>220.206121226496</c:v>
                </c:pt>
                <c:pt idx="1438">
                  <c:v>176.010230594008</c:v>
                </c:pt>
                <c:pt idx="1439">
                  <c:v>150.839833641189</c:v>
                </c:pt>
                <c:pt idx="1440">
                  <c:v>144.666048062285</c:v>
                </c:pt>
                <c:pt idx="1441">
                  <c:v>140.429690231484</c:v>
                </c:pt>
                <c:pt idx="1442">
                  <c:v>136.136751591262</c:v>
                </c:pt>
                <c:pt idx="1443">
                  <c:v>134.759720569129</c:v>
                </c:pt>
                <c:pt idx="1444">
                  <c:v>136.475144141489</c:v>
                </c:pt>
                <c:pt idx="1445">
                  <c:v>136.045694274732</c:v>
                </c:pt>
                <c:pt idx="1446">
                  <c:v>136.012672651477</c:v>
                </c:pt>
                <c:pt idx="1447">
                  <c:v>135.827773969246</c:v>
                </c:pt>
                <c:pt idx="1448">
                  <c:v>135.47932833108</c:v>
                </c:pt>
                <c:pt idx="1449">
                  <c:v>135.372668149144</c:v>
                </c:pt>
                <c:pt idx="1450">
                  <c:v>135.82900853151</c:v>
                </c:pt>
                <c:pt idx="1451">
                  <c:v>136.989313092593</c:v>
                </c:pt>
                <c:pt idx="1452">
                  <c:v>137.006624802939</c:v>
                </c:pt>
                <c:pt idx="1453">
                  <c:v>136.901310492109</c:v>
                </c:pt>
                <c:pt idx="1454">
                  <c:v>136.402283880658</c:v>
                </c:pt>
                <c:pt idx="1455">
                  <c:v>137.23764799434</c:v>
                </c:pt>
                <c:pt idx="1456">
                  <c:v>138.308569848517</c:v>
                </c:pt>
                <c:pt idx="1457">
                  <c:v>137.525136665084</c:v>
                </c:pt>
                <c:pt idx="1458">
                  <c:v>138.476194885802</c:v>
                </c:pt>
                <c:pt idx="1459">
                  <c:v>139.640138542304</c:v>
                </c:pt>
                <c:pt idx="1460">
                  <c:v>139.453986279882</c:v>
                </c:pt>
                <c:pt idx="1461">
                  <c:v>139.823746758405</c:v>
                </c:pt>
                <c:pt idx="1462">
                  <c:v>140.186747199447</c:v>
                </c:pt>
                <c:pt idx="1463">
                  <c:v>140.318330445365</c:v>
                </c:pt>
                <c:pt idx="1464">
                  <c:v>140.83021152211</c:v>
                </c:pt>
                <c:pt idx="1465">
                  <c:v>141.143240368448</c:v>
                </c:pt>
                <c:pt idx="1466">
                  <c:v>141.324281964377</c:v>
                </c:pt>
                <c:pt idx="1467">
                  <c:v>141.04087391988</c:v>
                </c:pt>
                <c:pt idx="1468">
                  <c:v>140.336036387538</c:v>
                </c:pt>
                <c:pt idx="1469">
                  <c:v>140.980698250626</c:v>
                </c:pt>
                <c:pt idx="1470">
                  <c:v>141.449012152295</c:v>
                </c:pt>
                <c:pt idx="1471">
                  <c:v>140.800646337071</c:v>
                </c:pt>
                <c:pt idx="1472">
                  <c:v>141.583463616638</c:v>
                </c:pt>
                <c:pt idx="1473">
                  <c:v>142.417595719112</c:v>
                </c:pt>
                <c:pt idx="1474">
                  <c:v>139.623262930194</c:v>
                </c:pt>
                <c:pt idx="1475">
                  <c:v>141.096432245728</c:v>
                </c:pt>
                <c:pt idx="1476">
                  <c:v>147.022989938774</c:v>
                </c:pt>
                <c:pt idx="1477">
                  <c:v>146.965246233456</c:v>
                </c:pt>
                <c:pt idx="1478">
                  <c:v>142.647562972366</c:v>
                </c:pt>
                <c:pt idx="1479">
                  <c:v>141.363277804199</c:v>
                </c:pt>
                <c:pt idx="1480">
                  <c:v>141.854749235475</c:v>
                </c:pt>
                <c:pt idx="1481">
                  <c:v>141.461486589077</c:v>
                </c:pt>
                <c:pt idx="1482">
                  <c:v>141.279402478575</c:v>
                </c:pt>
                <c:pt idx="1483">
                  <c:v>140.924304622774</c:v>
                </c:pt>
                <c:pt idx="1484">
                  <c:v>140.587913801676</c:v>
                </c:pt>
                <c:pt idx="1485">
                  <c:v>140.343785701122</c:v>
                </c:pt>
                <c:pt idx="1486">
                  <c:v>140.678807204878</c:v>
                </c:pt>
                <c:pt idx="1487">
                  <c:v>140.436100748533</c:v>
                </c:pt>
                <c:pt idx="1488">
                  <c:v>141.650174952604</c:v>
                </c:pt>
                <c:pt idx="1489">
                  <c:v>141.40349684821</c:v>
                </c:pt>
                <c:pt idx="1490">
                  <c:v>141.686496965815</c:v>
                </c:pt>
                <c:pt idx="1491">
                  <c:v>141.937707554916</c:v>
                </c:pt>
                <c:pt idx="1492">
                  <c:v>142.028967994968</c:v>
                </c:pt>
                <c:pt idx="1493">
                  <c:v>141.890366159205</c:v>
                </c:pt>
                <c:pt idx="1494">
                  <c:v>141.856002297635</c:v>
                </c:pt>
                <c:pt idx="1495">
                  <c:v>141.230773879392</c:v>
                </c:pt>
                <c:pt idx="1496">
                  <c:v>142.174577247898</c:v>
                </c:pt>
                <c:pt idx="1497">
                  <c:v>142.083292272687</c:v>
                </c:pt>
                <c:pt idx="1498">
                  <c:v>142.264625700997</c:v>
                </c:pt>
                <c:pt idx="1499">
                  <c:v>142.577835665168</c:v>
                </c:pt>
                <c:pt idx="1500">
                  <c:v>142.431258356817</c:v>
                </c:pt>
                <c:pt idx="1501">
                  <c:v>142.239682120149</c:v>
                </c:pt>
                <c:pt idx="1502">
                  <c:v>142.517244916127</c:v>
                </c:pt>
                <c:pt idx="1503">
                  <c:v>143.104247554532</c:v>
                </c:pt>
                <c:pt idx="1504">
                  <c:v>143.187180484355</c:v>
                </c:pt>
                <c:pt idx="1505">
                  <c:v>144.066091167761</c:v>
                </c:pt>
                <c:pt idx="1506">
                  <c:v>143.623164310884</c:v>
                </c:pt>
                <c:pt idx="1507">
                  <c:v>143.784826917603</c:v>
                </c:pt>
                <c:pt idx="1508">
                  <c:v>144.05218165624</c:v>
                </c:pt>
                <c:pt idx="1509">
                  <c:v>145.584458325622</c:v>
                </c:pt>
                <c:pt idx="1510">
                  <c:v>144.904972459915</c:v>
                </c:pt>
                <c:pt idx="1511">
                  <c:v>144.377144158839</c:v>
                </c:pt>
                <c:pt idx="1512">
                  <c:v>144.192189766232</c:v>
                </c:pt>
                <c:pt idx="1513">
                  <c:v>144.489836172721</c:v>
                </c:pt>
                <c:pt idx="1514">
                  <c:v>144.962943209962</c:v>
                </c:pt>
                <c:pt idx="1515">
                  <c:v>145.227102680955</c:v>
                </c:pt>
                <c:pt idx="1516">
                  <c:v>144.895635571516</c:v>
                </c:pt>
                <c:pt idx="1517">
                  <c:v>145.681495388874</c:v>
                </c:pt>
                <c:pt idx="1518">
                  <c:v>145.74814906262</c:v>
                </c:pt>
                <c:pt idx="1519">
                  <c:v>146.673375898714</c:v>
                </c:pt>
                <c:pt idx="1520">
                  <c:v>147.358330613643</c:v>
                </c:pt>
                <c:pt idx="1521">
                  <c:v>147.917345689104</c:v>
                </c:pt>
                <c:pt idx="1522">
                  <c:v>147.073198028672</c:v>
                </c:pt>
                <c:pt idx="1523">
                  <c:v>147.652088341863</c:v>
                </c:pt>
                <c:pt idx="1524">
                  <c:v>147.606907971967</c:v>
                </c:pt>
                <c:pt idx="1525">
                  <c:v>148.897781807546</c:v>
                </c:pt>
                <c:pt idx="1526">
                  <c:v>148.544316904185</c:v>
                </c:pt>
                <c:pt idx="1527">
                  <c:v>148.646733704178</c:v>
                </c:pt>
                <c:pt idx="1528">
                  <c:v>149.731386733894</c:v>
                </c:pt>
                <c:pt idx="1529">
                  <c:v>149.2964977752</c:v>
                </c:pt>
                <c:pt idx="1530">
                  <c:v>149.137963714714</c:v>
                </c:pt>
                <c:pt idx="1531">
                  <c:v>150.597584998901</c:v>
                </c:pt>
                <c:pt idx="1532">
                  <c:v>149.597589600458</c:v>
                </c:pt>
                <c:pt idx="1533">
                  <c:v>150.683450156539</c:v>
                </c:pt>
                <c:pt idx="1534">
                  <c:v>150.755694759111</c:v>
                </c:pt>
                <c:pt idx="1535">
                  <c:v>151.01776034607</c:v>
                </c:pt>
                <c:pt idx="1536">
                  <c:v>152.288759407076</c:v>
                </c:pt>
                <c:pt idx="1537">
                  <c:v>152.631329204089</c:v>
                </c:pt>
                <c:pt idx="1538">
                  <c:v>152.827027057633</c:v>
                </c:pt>
                <c:pt idx="1539">
                  <c:v>153.307063965031</c:v>
                </c:pt>
                <c:pt idx="1540">
                  <c:v>153.770116581222</c:v>
                </c:pt>
                <c:pt idx="1541">
                  <c:v>154.716433490732</c:v>
                </c:pt>
                <c:pt idx="1542">
                  <c:v>154.851234613669</c:v>
                </c:pt>
                <c:pt idx="1543">
                  <c:v>154.154331888972</c:v>
                </c:pt>
                <c:pt idx="1544">
                  <c:v>154.906194793677</c:v>
                </c:pt>
                <c:pt idx="1545">
                  <c:v>154.713174782734</c:v>
                </c:pt>
                <c:pt idx="1546">
                  <c:v>155.696437515377</c:v>
                </c:pt>
                <c:pt idx="1547">
                  <c:v>156.305031017408</c:v>
                </c:pt>
                <c:pt idx="1548">
                  <c:v>156.864322116388</c:v>
                </c:pt>
                <c:pt idx="1549">
                  <c:v>157.148743951979</c:v>
                </c:pt>
                <c:pt idx="1550">
                  <c:v>157.480844247119</c:v>
                </c:pt>
                <c:pt idx="1551">
                  <c:v>158.646813019894</c:v>
                </c:pt>
                <c:pt idx="1552">
                  <c:v>162.430070668521</c:v>
                </c:pt>
                <c:pt idx="1553">
                  <c:v>162.590743867785</c:v>
                </c:pt>
                <c:pt idx="1554">
                  <c:v>163.244371488992</c:v>
                </c:pt>
                <c:pt idx="1555">
                  <c:v>163.048619439791</c:v>
                </c:pt>
                <c:pt idx="1556">
                  <c:v>162.665821186152</c:v>
                </c:pt>
                <c:pt idx="1557">
                  <c:v>160.852616442277</c:v>
                </c:pt>
                <c:pt idx="1558">
                  <c:v>160.491592268404</c:v>
                </c:pt>
                <c:pt idx="1559">
                  <c:v>162.819252363126</c:v>
                </c:pt>
                <c:pt idx="1560">
                  <c:v>164.315256369303</c:v>
                </c:pt>
                <c:pt idx="1561">
                  <c:v>163.764237942307</c:v>
                </c:pt>
                <c:pt idx="1562">
                  <c:v>163.980795680606</c:v>
                </c:pt>
                <c:pt idx="1563">
                  <c:v>166.181217866833</c:v>
                </c:pt>
                <c:pt idx="1564">
                  <c:v>166.323298171902</c:v>
                </c:pt>
                <c:pt idx="1565">
                  <c:v>166.14637172645</c:v>
                </c:pt>
                <c:pt idx="1566">
                  <c:v>167.411671343816</c:v>
                </c:pt>
                <c:pt idx="1567">
                  <c:v>168.112912984422</c:v>
                </c:pt>
                <c:pt idx="1568">
                  <c:v>169.108255186185</c:v>
                </c:pt>
                <c:pt idx="1569">
                  <c:v>168.601519194841</c:v>
                </c:pt>
                <c:pt idx="1570">
                  <c:v>170.210981531509</c:v>
                </c:pt>
                <c:pt idx="1571">
                  <c:v>170.258999488201</c:v>
                </c:pt>
                <c:pt idx="1572">
                  <c:v>171.137286177687</c:v>
                </c:pt>
                <c:pt idx="1573">
                  <c:v>171.301679260655</c:v>
                </c:pt>
                <c:pt idx="1574">
                  <c:v>171.519434884124</c:v>
                </c:pt>
                <c:pt idx="1575">
                  <c:v>171.371797711944</c:v>
                </c:pt>
                <c:pt idx="1576">
                  <c:v>172.05577220522</c:v>
                </c:pt>
                <c:pt idx="1577">
                  <c:v>172.389151114213</c:v>
                </c:pt>
                <c:pt idx="1578">
                  <c:v>172.89222997533</c:v>
                </c:pt>
                <c:pt idx="1579">
                  <c:v>173.809884865131</c:v>
                </c:pt>
                <c:pt idx="1580">
                  <c:v>174.430558397507</c:v>
                </c:pt>
                <c:pt idx="1581">
                  <c:v>174.925206795909</c:v>
                </c:pt>
                <c:pt idx="1582">
                  <c:v>174.98319358852</c:v>
                </c:pt>
                <c:pt idx="1583">
                  <c:v>175.725153708126</c:v>
                </c:pt>
                <c:pt idx="1584">
                  <c:v>174.912685381125</c:v>
                </c:pt>
                <c:pt idx="1585">
                  <c:v>176.0334596466</c:v>
                </c:pt>
                <c:pt idx="1586">
                  <c:v>175.590077700222</c:v>
                </c:pt>
                <c:pt idx="1587">
                  <c:v>173.600211543435</c:v>
                </c:pt>
                <c:pt idx="1588">
                  <c:v>174.514223538738</c:v>
                </c:pt>
                <c:pt idx="1589">
                  <c:v>176.691968896128</c:v>
                </c:pt>
                <c:pt idx="1590">
                  <c:v>178.051451539432</c:v>
                </c:pt>
                <c:pt idx="1591">
                  <c:v>177.996391182896</c:v>
                </c:pt>
                <c:pt idx="1592">
                  <c:v>177.265791368973</c:v>
                </c:pt>
                <c:pt idx="1593">
                  <c:v>178.208748814097</c:v>
                </c:pt>
                <c:pt idx="1594">
                  <c:v>178.691486895682</c:v>
                </c:pt>
                <c:pt idx="1595">
                  <c:v>179.134973797737</c:v>
                </c:pt>
                <c:pt idx="1596">
                  <c:v>178.783148457672</c:v>
                </c:pt>
                <c:pt idx="1597">
                  <c:v>178.572974448707</c:v>
                </c:pt>
                <c:pt idx="1598">
                  <c:v>178.3716461215</c:v>
                </c:pt>
                <c:pt idx="1599">
                  <c:v>179.214619662818</c:v>
                </c:pt>
                <c:pt idx="1600">
                  <c:v>180.070308654242</c:v>
                </c:pt>
                <c:pt idx="1601">
                  <c:v>179.678243841032</c:v>
                </c:pt>
                <c:pt idx="1602">
                  <c:v>178.629438785291</c:v>
                </c:pt>
                <c:pt idx="1603">
                  <c:v>180.817140940609</c:v>
                </c:pt>
                <c:pt idx="1604">
                  <c:v>181.340167715105</c:v>
                </c:pt>
                <c:pt idx="1605">
                  <c:v>182.580235248685</c:v>
                </c:pt>
                <c:pt idx="1606">
                  <c:v>181.780111916455</c:v>
                </c:pt>
                <c:pt idx="1607">
                  <c:v>181.909602376727</c:v>
                </c:pt>
                <c:pt idx="1608">
                  <c:v>181.646676885084</c:v>
                </c:pt>
                <c:pt idx="1609">
                  <c:v>182.814094447784</c:v>
                </c:pt>
                <c:pt idx="1610">
                  <c:v>182.797321971101</c:v>
                </c:pt>
                <c:pt idx="1611">
                  <c:v>183.025371861434</c:v>
                </c:pt>
                <c:pt idx="1612">
                  <c:v>183.622133550036</c:v>
                </c:pt>
                <c:pt idx="1613">
                  <c:v>182.643319887445</c:v>
                </c:pt>
                <c:pt idx="1614">
                  <c:v>185.024503682719</c:v>
                </c:pt>
                <c:pt idx="1615">
                  <c:v>186.781450096111</c:v>
                </c:pt>
                <c:pt idx="1616">
                  <c:v>179.080639278336</c:v>
                </c:pt>
                <c:pt idx="1617">
                  <c:v>181.946243792808</c:v>
                </c:pt>
                <c:pt idx="1618">
                  <c:v>184.662116249292</c:v>
                </c:pt>
                <c:pt idx="1619">
                  <c:v>183.77521236983</c:v>
                </c:pt>
                <c:pt idx="1620">
                  <c:v>183.586543283831</c:v>
                </c:pt>
                <c:pt idx="1621">
                  <c:v>185.336972159989</c:v>
                </c:pt>
                <c:pt idx="1622">
                  <c:v>184.884654461572</c:v>
                </c:pt>
                <c:pt idx="1623">
                  <c:v>185.713609164117</c:v>
                </c:pt>
                <c:pt idx="1624">
                  <c:v>187.032566630856</c:v>
                </c:pt>
                <c:pt idx="1625">
                  <c:v>186.416353114669</c:v>
                </c:pt>
                <c:pt idx="1626">
                  <c:v>187.621345092166</c:v>
                </c:pt>
                <c:pt idx="1627">
                  <c:v>187.536567704222</c:v>
                </c:pt>
                <c:pt idx="1628">
                  <c:v>188.427484680748</c:v>
                </c:pt>
                <c:pt idx="1629">
                  <c:v>188.272812778477</c:v>
                </c:pt>
                <c:pt idx="1630">
                  <c:v>188.555141208199</c:v>
                </c:pt>
                <c:pt idx="1631">
                  <c:v>188.613508974306</c:v>
                </c:pt>
                <c:pt idx="1632">
                  <c:v>188.862639896965</c:v>
                </c:pt>
                <c:pt idx="1633">
                  <c:v>189.437148321274</c:v>
                </c:pt>
                <c:pt idx="1634">
                  <c:v>189.693004646632</c:v>
                </c:pt>
                <c:pt idx="1635">
                  <c:v>189.229671666505</c:v>
                </c:pt>
                <c:pt idx="1636">
                  <c:v>189.649338829465</c:v>
                </c:pt>
                <c:pt idx="1637">
                  <c:v>189.439311231645</c:v>
                </c:pt>
                <c:pt idx="1638">
                  <c:v>189.229845453157</c:v>
                </c:pt>
                <c:pt idx="1639">
                  <c:v>190.489169355703</c:v>
                </c:pt>
                <c:pt idx="1640">
                  <c:v>192.348669778388</c:v>
                </c:pt>
                <c:pt idx="1641">
                  <c:v>193.22090921269</c:v>
                </c:pt>
                <c:pt idx="1642">
                  <c:v>192.756893787472</c:v>
                </c:pt>
                <c:pt idx="1643">
                  <c:v>192.347678381589</c:v>
                </c:pt>
                <c:pt idx="1644">
                  <c:v>192.305801075192</c:v>
                </c:pt>
                <c:pt idx="1645">
                  <c:v>193.749335774849</c:v>
                </c:pt>
                <c:pt idx="1646">
                  <c:v>193.125649511292</c:v>
                </c:pt>
                <c:pt idx="1647">
                  <c:v>194.290081393218</c:v>
                </c:pt>
                <c:pt idx="1648">
                  <c:v>194.477025916585</c:v>
                </c:pt>
                <c:pt idx="1649">
                  <c:v>195.839949628996</c:v>
                </c:pt>
                <c:pt idx="1650">
                  <c:v>195.968545263003</c:v>
                </c:pt>
                <c:pt idx="1651">
                  <c:v>194.599527309093</c:v>
                </c:pt>
                <c:pt idx="1652">
                  <c:v>194.850946448689</c:v>
                </c:pt>
                <c:pt idx="1653">
                  <c:v>195.895142933319</c:v>
                </c:pt>
                <c:pt idx="1654">
                  <c:v>195.626514194795</c:v>
                </c:pt>
                <c:pt idx="1655">
                  <c:v>195.664708742173</c:v>
                </c:pt>
                <c:pt idx="1656">
                  <c:v>196.27490628949</c:v>
                </c:pt>
                <c:pt idx="1657">
                  <c:v>196.876429850775</c:v>
                </c:pt>
                <c:pt idx="1658">
                  <c:v>197.739306044989</c:v>
                </c:pt>
                <c:pt idx="1659">
                  <c:v>196.468090659295</c:v>
                </c:pt>
                <c:pt idx="1660">
                  <c:v>197.22886084953</c:v>
                </c:pt>
                <c:pt idx="1661">
                  <c:v>198.462072690121</c:v>
                </c:pt>
                <c:pt idx="1662">
                  <c:v>199.173503340869</c:v>
                </c:pt>
                <c:pt idx="1663">
                  <c:v>198.53499200407</c:v>
                </c:pt>
                <c:pt idx="1664">
                  <c:v>198.617153782903</c:v>
                </c:pt>
                <c:pt idx="1665">
                  <c:v>198.465478806195</c:v>
                </c:pt>
                <c:pt idx="1666">
                  <c:v>199.29130920151</c:v>
                </c:pt>
                <c:pt idx="1667">
                  <c:v>200.476588587692</c:v>
                </c:pt>
                <c:pt idx="1668">
                  <c:v>200.991007312564</c:v>
                </c:pt>
                <c:pt idx="1669">
                  <c:v>200.336050140363</c:v>
                </c:pt>
                <c:pt idx="1670">
                  <c:v>201.103736915411</c:v>
                </c:pt>
                <c:pt idx="1671">
                  <c:v>201.32316815627</c:v>
                </c:pt>
                <c:pt idx="1672">
                  <c:v>206.777888980002</c:v>
                </c:pt>
                <c:pt idx="1673">
                  <c:v>206.884819812898</c:v>
                </c:pt>
                <c:pt idx="1674">
                  <c:v>206.687249813803</c:v>
                </c:pt>
                <c:pt idx="1675">
                  <c:v>207.882939519631</c:v>
                </c:pt>
                <c:pt idx="1676">
                  <c:v>207.447172630403</c:v>
                </c:pt>
                <c:pt idx="1677">
                  <c:v>206.084542221493</c:v>
                </c:pt>
                <c:pt idx="1678">
                  <c:v>206.855162728349</c:v>
                </c:pt>
                <c:pt idx="1679">
                  <c:v>208.367885962161</c:v>
                </c:pt>
                <c:pt idx="1680">
                  <c:v>209.201191489839</c:v>
                </c:pt>
                <c:pt idx="1681">
                  <c:v>210.053247382018</c:v>
                </c:pt>
                <c:pt idx="1682">
                  <c:v>209.660956196415</c:v>
                </c:pt>
                <c:pt idx="1683">
                  <c:v>209.074213732165</c:v>
                </c:pt>
                <c:pt idx="1684">
                  <c:v>209.039227310237</c:v>
                </c:pt>
                <c:pt idx="1685">
                  <c:v>208.867108361061</c:v>
                </c:pt>
                <c:pt idx="1686">
                  <c:v>210.000472671401</c:v>
                </c:pt>
                <c:pt idx="1687">
                  <c:v>210.394951385741</c:v>
                </c:pt>
                <c:pt idx="1688">
                  <c:v>210.594366137704</c:v>
                </c:pt>
                <c:pt idx="1689">
                  <c:v>211.502408033199</c:v>
                </c:pt>
                <c:pt idx="1690">
                  <c:v>211.170285355201</c:v>
                </c:pt>
                <c:pt idx="1691">
                  <c:v>211.398697219526</c:v>
                </c:pt>
                <c:pt idx="1692">
                  <c:v>211.133202030745</c:v>
                </c:pt>
                <c:pt idx="1693">
                  <c:v>211.752357777432</c:v>
                </c:pt>
                <c:pt idx="1694">
                  <c:v>212.276504350388</c:v>
                </c:pt>
                <c:pt idx="1695">
                  <c:v>211.117209641333</c:v>
                </c:pt>
                <c:pt idx="1696">
                  <c:v>212.174150480142</c:v>
                </c:pt>
                <c:pt idx="1697">
                  <c:v>215.126891599226</c:v>
                </c:pt>
                <c:pt idx="1698">
                  <c:v>215.596021823744</c:v>
                </c:pt>
                <c:pt idx="1699">
                  <c:v>216.587123446598</c:v>
                </c:pt>
                <c:pt idx="1700">
                  <c:v>217.36922413781</c:v>
                </c:pt>
                <c:pt idx="1701">
                  <c:v>217.069813036829</c:v>
                </c:pt>
                <c:pt idx="1702">
                  <c:v>215.385140639626</c:v>
                </c:pt>
                <c:pt idx="1703">
                  <c:v>215.808264667087</c:v>
                </c:pt>
                <c:pt idx="1704">
                  <c:v>216.64443078974</c:v>
                </c:pt>
                <c:pt idx="1705">
                  <c:v>216.617282809837</c:v>
                </c:pt>
                <c:pt idx="1706">
                  <c:v>217.894212384689</c:v>
                </c:pt>
                <c:pt idx="1707">
                  <c:v>221.503995557213</c:v>
                </c:pt>
                <c:pt idx="1708">
                  <c:v>221.085626194013</c:v>
                </c:pt>
                <c:pt idx="1709">
                  <c:v>217.908790031732</c:v>
                </c:pt>
                <c:pt idx="1710">
                  <c:v>218.399766627639</c:v>
                </c:pt>
                <c:pt idx="1711">
                  <c:v>220.185364952598</c:v>
                </c:pt>
                <c:pt idx="1712">
                  <c:v>220.22357840819</c:v>
                </c:pt>
                <c:pt idx="1713">
                  <c:v>219.733221941437</c:v>
                </c:pt>
                <c:pt idx="1714">
                  <c:v>220.372249411405</c:v>
                </c:pt>
                <c:pt idx="1715">
                  <c:v>220.904097311241</c:v>
                </c:pt>
                <c:pt idx="1716">
                  <c:v>220.002149347115</c:v>
                </c:pt>
                <c:pt idx="1717">
                  <c:v>219.862942558526</c:v>
                </c:pt>
                <c:pt idx="1718">
                  <c:v>222.465582061066</c:v>
                </c:pt>
                <c:pt idx="1719">
                  <c:v>222.901253133135</c:v>
                </c:pt>
                <c:pt idx="1720">
                  <c:v>221.685199235191</c:v>
                </c:pt>
                <c:pt idx="1721">
                  <c:v>223.543869495027</c:v>
                </c:pt>
                <c:pt idx="1722">
                  <c:v>224.095717268035</c:v>
                </c:pt>
                <c:pt idx="1723">
                  <c:v>224.837335660157</c:v>
                </c:pt>
                <c:pt idx="1724">
                  <c:v>225.954188459215</c:v>
                </c:pt>
                <c:pt idx="1725">
                  <c:v>225.50767812447</c:v>
                </c:pt>
                <c:pt idx="1726">
                  <c:v>223.995614306379</c:v>
                </c:pt>
                <c:pt idx="1727">
                  <c:v>224.366653087889</c:v>
                </c:pt>
                <c:pt idx="1728">
                  <c:v>224.678809431557</c:v>
                </c:pt>
                <c:pt idx="1729">
                  <c:v>224.772992658327</c:v>
                </c:pt>
                <c:pt idx="1730">
                  <c:v>224.060882013012</c:v>
                </c:pt>
                <c:pt idx="1731">
                  <c:v>225.788177633238</c:v>
                </c:pt>
                <c:pt idx="1732">
                  <c:v>225.283545782607</c:v>
                </c:pt>
                <c:pt idx="1733">
                  <c:v>225.498157780414</c:v>
                </c:pt>
                <c:pt idx="1734">
                  <c:v>227.777003476489</c:v>
                </c:pt>
                <c:pt idx="1735">
                  <c:v>227.141653700083</c:v>
                </c:pt>
                <c:pt idx="1736">
                  <c:v>227.154471117831</c:v>
                </c:pt>
                <c:pt idx="1737">
                  <c:v>227.317520212416</c:v>
                </c:pt>
                <c:pt idx="1738">
                  <c:v>226.802758622603</c:v>
                </c:pt>
                <c:pt idx="1739">
                  <c:v>227.352668497416</c:v>
                </c:pt>
                <c:pt idx="1740">
                  <c:v>227.495871148013</c:v>
                </c:pt>
                <c:pt idx="1741">
                  <c:v>227.654332146562</c:v>
                </c:pt>
                <c:pt idx="1742">
                  <c:v>227.668276402363</c:v>
                </c:pt>
                <c:pt idx="1743">
                  <c:v>228.214207534594</c:v>
                </c:pt>
                <c:pt idx="1744">
                  <c:v>229.27490986181</c:v>
                </c:pt>
                <c:pt idx="1745">
                  <c:v>230.648237951893</c:v>
                </c:pt>
                <c:pt idx="1746">
                  <c:v>229.805823348334</c:v>
                </c:pt>
                <c:pt idx="1747">
                  <c:v>230.05333406648</c:v>
                </c:pt>
                <c:pt idx="1748">
                  <c:v>229.658783742082</c:v>
                </c:pt>
                <c:pt idx="1749">
                  <c:v>231.61175998391</c:v>
                </c:pt>
                <c:pt idx="1750">
                  <c:v>231.824278021209</c:v>
                </c:pt>
                <c:pt idx="1751">
                  <c:v>231.166329256001</c:v>
                </c:pt>
                <c:pt idx="1752">
                  <c:v>232.451027789922</c:v>
                </c:pt>
                <c:pt idx="1753">
                  <c:v>230.41225759188</c:v>
                </c:pt>
                <c:pt idx="1754">
                  <c:v>232.103955965222</c:v>
                </c:pt>
                <c:pt idx="1755">
                  <c:v>231.928035996427</c:v>
                </c:pt>
                <c:pt idx="1756">
                  <c:v>229.939800072078</c:v>
                </c:pt>
                <c:pt idx="1757">
                  <c:v>233.461986805107</c:v>
                </c:pt>
                <c:pt idx="1758">
                  <c:v>235.673874723728</c:v>
                </c:pt>
                <c:pt idx="1759">
                  <c:v>233.067771316408</c:v>
                </c:pt>
                <c:pt idx="1760">
                  <c:v>233.085310211317</c:v>
                </c:pt>
                <c:pt idx="1761">
                  <c:v>233.519581957954</c:v>
                </c:pt>
                <c:pt idx="1762">
                  <c:v>234.405430049955</c:v>
                </c:pt>
                <c:pt idx="1763">
                  <c:v>235.306574127604</c:v>
                </c:pt>
                <c:pt idx="1764">
                  <c:v>235.070032139976</c:v>
                </c:pt>
                <c:pt idx="1765">
                  <c:v>234.246979264295</c:v>
                </c:pt>
                <c:pt idx="1766">
                  <c:v>229.575597996055</c:v>
                </c:pt>
                <c:pt idx="1767">
                  <c:v>216.854156104984</c:v>
                </c:pt>
                <c:pt idx="1768">
                  <c:v>217.335142697912</c:v>
                </c:pt>
                <c:pt idx="1769">
                  <c:v>225.062728002429</c:v>
                </c:pt>
                <c:pt idx="1770">
                  <c:v>229.992015485914</c:v>
                </c:pt>
                <c:pt idx="1771">
                  <c:v>235.409538186001</c:v>
                </c:pt>
                <c:pt idx="1772">
                  <c:v>236.427063285583</c:v>
                </c:pt>
                <c:pt idx="1773">
                  <c:v>234.775481669238</c:v>
                </c:pt>
                <c:pt idx="1774">
                  <c:v>235.379293717565</c:v>
                </c:pt>
                <c:pt idx="1775">
                  <c:v>236.477999899866</c:v>
                </c:pt>
                <c:pt idx="1776">
                  <c:v>236.645979911975</c:v>
                </c:pt>
                <c:pt idx="1777">
                  <c:v>234.815623177007</c:v>
                </c:pt>
                <c:pt idx="1778">
                  <c:v>234.695162253125</c:v>
                </c:pt>
                <c:pt idx="1779">
                  <c:v>235.064977856332</c:v>
                </c:pt>
                <c:pt idx="1780">
                  <c:v>236.999250986376</c:v>
                </c:pt>
                <c:pt idx="1781">
                  <c:v>235.723599783571</c:v>
                </c:pt>
                <c:pt idx="1782">
                  <c:v>234.989773207302</c:v>
                </c:pt>
                <c:pt idx="1783">
                  <c:v>237.868754402417</c:v>
                </c:pt>
                <c:pt idx="1784">
                  <c:v>236.591421571845</c:v>
                </c:pt>
                <c:pt idx="1785">
                  <c:v>236.074587469631</c:v>
                </c:pt>
                <c:pt idx="1786">
                  <c:v>236.780743258772</c:v>
                </c:pt>
                <c:pt idx="1787">
                  <c:v>236.07766048611</c:v>
                </c:pt>
                <c:pt idx="1788">
                  <c:v>235.651062915621</c:v>
                </c:pt>
                <c:pt idx="1789">
                  <c:v>237.300126399068</c:v>
                </c:pt>
                <c:pt idx="1790">
                  <c:v>237.681000282757</c:v>
                </c:pt>
                <c:pt idx="1791">
                  <c:v>239.354056627656</c:v>
                </c:pt>
                <c:pt idx="1792">
                  <c:v>244.920977411599</c:v>
                </c:pt>
                <c:pt idx="1793">
                  <c:v>244.634012473101</c:v>
                </c:pt>
                <c:pt idx="1794">
                  <c:v>243.979592330792</c:v>
                </c:pt>
                <c:pt idx="1795">
                  <c:v>244.463187273453</c:v>
                </c:pt>
                <c:pt idx="1796">
                  <c:v>243.814878694516</c:v>
                </c:pt>
                <c:pt idx="1797">
                  <c:v>242.608146067706</c:v>
                </c:pt>
                <c:pt idx="1798">
                  <c:v>242.934252796482</c:v>
                </c:pt>
                <c:pt idx="1799">
                  <c:v>242.293562337755</c:v>
                </c:pt>
                <c:pt idx="1800">
                  <c:v>243.033395104254</c:v>
                </c:pt>
                <c:pt idx="1801">
                  <c:v>245.816733432105</c:v>
                </c:pt>
                <c:pt idx="1802">
                  <c:v>245.977409693151</c:v>
                </c:pt>
                <c:pt idx="1803">
                  <c:v>244.953345463328</c:v>
                </c:pt>
                <c:pt idx="1804">
                  <c:v>245.628031354352</c:v>
                </c:pt>
                <c:pt idx="1805">
                  <c:v>245.529624638202</c:v>
                </c:pt>
                <c:pt idx="1806">
                  <c:v>244.417761171813</c:v>
                </c:pt>
                <c:pt idx="1807">
                  <c:v>244.738438696827</c:v>
                </c:pt>
                <c:pt idx="1808">
                  <c:v>244.93637516824</c:v>
                </c:pt>
                <c:pt idx="1809">
                  <c:v>248.13179729024</c:v>
                </c:pt>
                <c:pt idx="1810">
                  <c:v>248.048272531848</c:v>
                </c:pt>
                <c:pt idx="1811">
                  <c:v>246.205234114878</c:v>
                </c:pt>
                <c:pt idx="1812">
                  <c:v>246.81978678541</c:v>
                </c:pt>
                <c:pt idx="1813">
                  <c:v>342.729217961283</c:v>
                </c:pt>
                <c:pt idx="1814">
                  <c:v>311.676146886753</c:v>
                </c:pt>
                <c:pt idx="1815">
                  <c:v>252.124196127738</c:v>
                </c:pt>
                <c:pt idx="1816">
                  <c:v>225.198387260762</c:v>
                </c:pt>
                <c:pt idx="1817">
                  <c:v>205.922275527926</c:v>
                </c:pt>
                <c:pt idx="1818">
                  <c:v>191.790832155333</c:v>
                </c:pt>
                <c:pt idx="1819">
                  <c:v>180.838360177116</c:v>
                </c:pt>
                <c:pt idx="1820">
                  <c:v>172.882600240267</c:v>
                </c:pt>
                <c:pt idx="1821">
                  <c:v>62.0141103471606</c:v>
                </c:pt>
                <c:pt idx="1822">
                  <c:v>51.2728517788866</c:v>
                </c:pt>
                <c:pt idx="1823">
                  <c:v>301.277880052462</c:v>
                </c:pt>
                <c:pt idx="1824">
                  <c:v>251.280813064995</c:v>
                </c:pt>
                <c:pt idx="1825">
                  <c:v>240.525641690721</c:v>
                </c:pt>
                <c:pt idx="1826">
                  <c:v>306.518789456018</c:v>
                </c:pt>
                <c:pt idx="1827">
                  <c:v>322.744046632559</c:v>
                </c:pt>
                <c:pt idx="1828">
                  <c:v>336.262821277649</c:v>
                </c:pt>
                <c:pt idx="1829">
                  <c:v>356.746336995575</c:v>
                </c:pt>
                <c:pt idx="1830">
                  <c:v>365.960618184263</c:v>
                </c:pt>
                <c:pt idx="1831">
                  <c:v>357.462663781011</c:v>
                </c:pt>
                <c:pt idx="1832">
                  <c:v>357.678727165397</c:v>
                </c:pt>
                <c:pt idx="1833">
                  <c:v>452.110153128283</c:v>
                </c:pt>
                <c:pt idx="1834">
                  <c:v>611.362995900883</c:v>
                </c:pt>
                <c:pt idx="1835">
                  <c:v>567.017442251306</c:v>
                </c:pt>
                <c:pt idx="1836">
                  <c:v>325.638302471083</c:v>
                </c:pt>
                <c:pt idx="1837">
                  <c:v>210.619776864357</c:v>
                </c:pt>
                <c:pt idx="1838">
                  <c:v>179.003599102857</c:v>
                </c:pt>
                <c:pt idx="1839">
                  <c:v>173.29121092883</c:v>
                </c:pt>
                <c:pt idx="1840">
                  <c:v>192.556079942524</c:v>
                </c:pt>
                <c:pt idx="1841">
                  <c:v>252.099457262604</c:v>
                </c:pt>
                <c:pt idx="1842">
                  <c:v>269.642849106414</c:v>
                </c:pt>
                <c:pt idx="1843">
                  <c:v>250.711450090358</c:v>
                </c:pt>
                <c:pt idx="1844">
                  <c:v>278.040125279478</c:v>
                </c:pt>
                <c:pt idx="1845">
                  <c:v>380.138697299105</c:v>
                </c:pt>
                <c:pt idx="1846">
                  <c:v>353.867727887684</c:v>
                </c:pt>
                <c:pt idx="1847">
                  <c:v>292.412922310417</c:v>
                </c:pt>
                <c:pt idx="1848">
                  <c:v>288.267845114939</c:v>
                </c:pt>
                <c:pt idx="1849">
                  <c:v>295.071819770873</c:v>
                </c:pt>
                <c:pt idx="1850">
                  <c:v>287.177962119014</c:v>
                </c:pt>
                <c:pt idx="1851">
                  <c:v>279.844283484088</c:v>
                </c:pt>
                <c:pt idx="1852">
                  <c:v>275.147342329485</c:v>
                </c:pt>
                <c:pt idx="1853">
                  <c:v>276.074182126953</c:v>
                </c:pt>
                <c:pt idx="1854">
                  <c:v>274.229077244789</c:v>
                </c:pt>
                <c:pt idx="1855">
                  <c:v>276.2106687817</c:v>
                </c:pt>
                <c:pt idx="1856">
                  <c:v>277.151443430181</c:v>
                </c:pt>
                <c:pt idx="1857">
                  <c:v>275.723425029629</c:v>
                </c:pt>
                <c:pt idx="1858">
                  <c:v>275.705249212712</c:v>
                </c:pt>
                <c:pt idx="1859">
                  <c:v>275.101418451647</c:v>
                </c:pt>
                <c:pt idx="1860">
                  <c:v>276.497114388102</c:v>
                </c:pt>
                <c:pt idx="1861">
                  <c:v>276.728247621095</c:v>
                </c:pt>
                <c:pt idx="1862">
                  <c:v>275.248123491013</c:v>
                </c:pt>
                <c:pt idx="1863">
                  <c:v>274.930918616987</c:v>
                </c:pt>
                <c:pt idx="1864">
                  <c:v>277.865674987816</c:v>
                </c:pt>
                <c:pt idx="1865">
                  <c:v>276.647599411608</c:v>
                </c:pt>
                <c:pt idx="1866">
                  <c:v>274.235419636882</c:v>
                </c:pt>
                <c:pt idx="1867">
                  <c:v>272.637534973803</c:v>
                </c:pt>
                <c:pt idx="1868">
                  <c:v>274.563727344948</c:v>
                </c:pt>
                <c:pt idx="1869">
                  <c:v>275.60079557982</c:v>
                </c:pt>
                <c:pt idx="1870">
                  <c:v>273.032000422412</c:v>
                </c:pt>
                <c:pt idx="1871">
                  <c:v>271.739007190814</c:v>
                </c:pt>
                <c:pt idx="1872">
                  <c:v>274.036280727574</c:v>
                </c:pt>
                <c:pt idx="1873">
                  <c:v>272.600909596624</c:v>
                </c:pt>
                <c:pt idx="1874">
                  <c:v>272.738353117865</c:v>
                </c:pt>
                <c:pt idx="1875">
                  <c:v>277.194751457029</c:v>
                </c:pt>
                <c:pt idx="1876">
                  <c:v>274.24280635454</c:v>
                </c:pt>
                <c:pt idx="1877">
                  <c:v>273.913269235328</c:v>
                </c:pt>
                <c:pt idx="1878">
                  <c:v>275.94495548426</c:v>
                </c:pt>
                <c:pt idx="1879">
                  <c:v>275.366744377359</c:v>
                </c:pt>
                <c:pt idx="1880">
                  <c:v>270.284169774703</c:v>
                </c:pt>
                <c:pt idx="1881">
                  <c:v>272.688173195279</c:v>
                </c:pt>
                <c:pt idx="1882">
                  <c:v>275.080292017522</c:v>
                </c:pt>
                <c:pt idx="1883">
                  <c:v>275.384122461437</c:v>
                </c:pt>
                <c:pt idx="1884">
                  <c:v>272.693769136995</c:v>
                </c:pt>
                <c:pt idx="1885">
                  <c:v>272.471249271441</c:v>
                </c:pt>
                <c:pt idx="1886">
                  <c:v>276.22215463194</c:v>
                </c:pt>
                <c:pt idx="1887">
                  <c:v>272.464091551999</c:v>
                </c:pt>
                <c:pt idx="1888">
                  <c:v>270.587230864236</c:v>
                </c:pt>
                <c:pt idx="1889">
                  <c:v>275.046186443225</c:v>
                </c:pt>
                <c:pt idx="1890">
                  <c:v>271.315984727352</c:v>
                </c:pt>
                <c:pt idx="1891">
                  <c:v>273.332987175302</c:v>
                </c:pt>
                <c:pt idx="1892">
                  <c:v>272.239935597026</c:v>
                </c:pt>
                <c:pt idx="1893">
                  <c:v>273.077955057963</c:v>
                </c:pt>
                <c:pt idx="1894">
                  <c:v>274.608271164365</c:v>
                </c:pt>
                <c:pt idx="1895">
                  <c:v>274.152114075602</c:v>
                </c:pt>
                <c:pt idx="1896">
                  <c:v>274.506907545046</c:v>
                </c:pt>
                <c:pt idx="1897">
                  <c:v>273.675484290076</c:v>
                </c:pt>
                <c:pt idx="1898">
                  <c:v>272.836328138742</c:v>
                </c:pt>
                <c:pt idx="1899">
                  <c:v>271.872986859567</c:v>
                </c:pt>
                <c:pt idx="1900">
                  <c:v>269.945058254083</c:v>
                </c:pt>
                <c:pt idx="1901">
                  <c:v>280.05645999998</c:v>
                </c:pt>
                <c:pt idx="1902">
                  <c:v>273.396153880313</c:v>
                </c:pt>
                <c:pt idx="1903">
                  <c:v>271.620005307136</c:v>
                </c:pt>
                <c:pt idx="1904">
                  <c:v>273.311486656491</c:v>
                </c:pt>
                <c:pt idx="1905">
                  <c:v>275.30045602234</c:v>
                </c:pt>
                <c:pt idx="1906">
                  <c:v>273.172002278594</c:v>
                </c:pt>
                <c:pt idx="1907">
                  <c:v>271.21097619453</c:v>
                </c:pt>
                <c:pt idx="1908">
                  <c:v>271.848415577545</c:v>
                </c:pt>
                <c:pt idx="1909">
                  <c:v>271.670417391298</c:v>
                </c:pt>
                <c:pt idx="1910">
                  <c:v>273.356773446723</c:v>
                </c:pt>
                <c:pt idx="1911">
                  <c:v>272.959032577249</c:v>
                </c:pt>
                <c:pt idx="1912">
                  <c:v>265.91707430526</c:v>
                </c:pt>
                <c:pt idx="1913">
                  <c:v>272.254669869692</c:v>
                </c:pt>
                <c:pt idx="1914">
                  <c:v>274.923790241969</c:v>
                </c:pt>
                <c:pt idx="1915">
                  <c:v>266.546242548878</c:v>
                </c:pt>
                <c:pt idx="1916">
                  <c:v>274.964904221338</c:v>
                </c:pt>
                <c:pt idx="1917">
                  <c:v>276.749616704633</c:v>
                </c:pt>
                <c:pt idx="1918">
                  <c:v>274.938184360907</c:v>
                </c:pt>
                <c:pt idx="1919">
                  <c:v>271.479675450913</c:v>
                </c:pt>
                <c:pt idx="1920">
                  <c:v>263.230593372147</c:v>
                </c:pt>
                <c:pt idx="1921">
                  <c:v>284.911519356338</c:v>
                </c:pt>
                <c:pt idx="1922">
                  <c:v>289.846727144593</c:v>
                </c:pt>
                <c:pt idx="1923">
                  <c:v>264.05895590909</c:v>
                </c:pt>
                <c:pt idx="1924">
                  <c:v>272.008297445252</c:v>
                </c:pt>
                <c:pt idx="1925">
                  <c:v>289.144838957537</c:v>
                </c:pt>
                <c:pt idx="1926">
                  <c:v>271.289476984041</c:v>
                </c:pt>
                <c:pt idx="1927">
                  <c:v>266.145321594178</c:v>
                </c:pt>
                <c:pt idx="1928">
                  <c:v>283.794635614452</c:v>
                </c:pt>
                <c:pt idx="1929">
                  <c:v>283.310885875567</c:v>
                </c:pt>
                <c:pt idx="1930">
                  <c:v>269.30996532481</c:v>
                </c:pt>
                <c:pt idx="1931">
                  <c:v>275.479842905516</c:v>
                </c:pt>
                <c:pt idx="1932">
                  <c:v>274.761862053125</c:v>
                </c:pt>
                <c:pt idx="1933">
                  <c:v>275.418297817971</c:v>
                </c:pt>
                <c:pt idx="1934">
                  <c:v>275.139500895143</c:v>
                </c:pt>
                <c:pt idx="1935">
                  <c:v>274.56730187744</c:v>
                </c:pt>
                <c:pt idx="1936">
                  <c:v>271.747838325332</c:v>
                </c:pt>
                <c:pt idx="1937">
                  <c:v>278.27862641897</c:v>
                </c:pt>
                <c:pt idx="1938">
                  <c:v>274.865395033698</c:v>
                </c:pt>
                <c:pt idx="1939">
                  <c:v>276.980764427267</c:v>
                </c:pt>
                <c:pt idx="1940">
                  <c:v>271.356066515672</c:v>
                </c:pt>
                <c:pt idx="1941">
                  <c:v>275.1291741468</c:v>
                </c:pt>
                <c:pt idx="1942">
                  <c:v>282.649827480663</c:v>
                </c:pt>
                <c:pt idx="1943">
                  <c:v>275.55020864898</c:v>
                </c:pt>
                <c:pt idx="1944">
                  <c:v>264.819581134912</c:v>
                </c:pt>
                <c:pt idx="1945">
                  <c:v>279.559989838593</c:v>
                </c:pt>
                <c:pt idx="1946">
                  <c:v>270.827338751211</c:v>
                </c:pt>
                <c:pt idx="1947">
                  <c:v>269.432669664346</c:v>
                </c:pt>
                <c:pt idx="1948">
                  <c:v>276.215743257461</c:v>
                </c:pt>
                <c:pt idx="1949">
                  <c:v>278.018252340697</c:v>
                </c:pt>
                <c:pt idx="1950">
                  <c:v>281.982186817899</c:v>
                </c:pt>
                <c:pt idx="1951">
                  <c:v>273.569882175454</c:v>
                </c:pt>
                <c:pt idx="1952">
                  <c:v>273.066829854891</c:v>
                </c:pt>
                <c:pt idx="1953">
                  <c:v>276.323830642129</c:v>
                </c:pt>
                <c:pt idx="1954">
                  <c:v>278.667348848627</c:v>
                </c:pt>
                <c:pt idx="1955">
                  <c:v>265.954688784034</c:v>
                </c:pt>
                <c:pt idx="1956">
                  <c:v>275.245986404995</c:v>
                </c:pt>
                <c:pt idx="1957">
                  <c:v>279.331230751021</c:v>
                </c:pt>
                <c:pt idx="1958">
                  <c:v>271.27778945657</c:v>
                </c:pt>
                <c:pt idx="1959">
                  <c:v>267.457156290092</c:v>
                </c:pt>
                <c:pt idx="1960">
                  <c:v>271.871543641898</c:v>
                </c:pt>
                <c:pt idx="1961">
                  <c:v>280.313925804476</c:v>
                </c:pt>
                <c:pt idx="1962">
                  <c:v>279.244808551559</c:v>
                </c:pt>
                <c:pt idx="1963">
                  <c:v>272.885857835504</c:v>
                </c:pt>
                <c:pt idx="1964">
                  <c:v>274.545427658432</c:v>
                </c:pt>
                <c:pt idx="1965">
                  <c:v>287.56151583063</c:v>
                </c:pt>
                <c:pt idx="1966">
                  <c:v>279.821689874566</c:v>
                </c:pt>
                <c:pt idx="1967">
                  <c:v>258.026394265372</c:v>
                </c:pt>
                <c:pt idx="1968">
                  <c:v>277.513568143816</c:v>
                </c:pt>
                <c:pt idx="1969">
                  <c:v>277.880295341094</c:v>
                </c:pt>
                <c:pt idx="1970">
                  <c:v>271.362451785718</c:v>
                </c:pt>
                <c:pt idx="1971">
                  <c:v>271.843733459695</c:v>
                </c:pt>
                <c:pt idx="1972">
                  <c:v>280.769039654272</c:v>
                </c:pt>
                <c:pt idx="1973">
                  <c:v>275.355451434039</c:v>
                </c:pt>
                <c:pt idx="1974">
                  <c:v>267.354564019924</c:v>
                </c:pt>
                <c:pt idx="1975">
                  <c:v>273.250931912123</c:v>
                </c:pt>
                <c:pt idx="1976">
                  <c:v>268.318301714224</c:v>
                </c:pt>
                <c:pt idx="1977">
                  <c:v>262.354801655245</c:v>
                </c:pt>
                <c:pt idx="1978">
                  <c:v>255.734716237496</c:v>
                </c:pt>
                <c:pt idx="1979">
                  <c:v>270.070383029699</c:v>
                </c:pt>
                <c:pt idx="1980">
                  <c:v>297.564577452271</c:v>
                </c:pt>
                <c:pt idx="1981">
                  <c:v>293.460837993589</c:v>
                </c:pt>
                <c:pt idx="1982">
                  <c:v>269.779967576105</c:v>
                </c:pt>
                <c:pt idx="1983">
                  <c:v>253.857587046835</c:v>
                </c:pt>
                <c:pt idx="1984">
                  <c:v>250.749979909995</c:v>
                </c:pt>
                <c:pt idx="1985">
                  <c:v>224.912282646035</c:v>
                </c:pt>
                <c:pt idx="1986">
                  <c:v>200.338436604232</c:v>
                </c:pt>
                <c:pt idx="1987">
                  <c:v>180.776383315876</c:v>
                </c:pt>
                <c:pt idx="1988">
                  <c:v>254.636875445091</c:v>
                </c:pt>
                <c:pt idx="1989">
                  <c:v>467.540592540618</c:v>
                </c:pt>
                <c:pt idx="1990">
                  <c:v>339.373070623664</c:v>
                </c:pt>
                <c:pt idx="1991">
                  <c:v>403.905155517838</c:v>
                </c:pt>
                <c:pt idx="1992">
                  <c:v>270.674690302092</c:v>
                </c:pt>
                <c:pt idx="1993">
                  <c:v>190.41654595521</c:v>
                </c:pt>
                <c:pt idx="1994">
                  <c:v>164.925846075032</c:v>
                </c:pt>
                <c:pt idx="1995">
                  <c:v>210.715793587452</c:v>
                </c:pt>
                <c:pt idx="1996">
                  <c:v>387.526641663674</c:v>
                </c:pt>
                <c:pt idx="1997">
                  <c:v>311.435326111661</c:v>
                </c:pt>
                <c:pt idx="1998">
                  <c:v>192.86381437868</c:v>
                </c:pt>
                <c:pt idx="1999">
                  <c:v>172.068567807776</c:v>
                </c:pt>
                <c:pt idx="2000">
                  <c:v>340.363444841744</c:v>
                </c:pt>
                <c:pt idx="2001">
                  <c:v>357.290428912203</c:v>
                </c:pt>
                <c:pt idx="2002">
                  <c:v>219.065168686161</c:v>
                </c:pt>
                <c:pt idx="2003">
                  <c:v>229.837735245663</c:v>
                </c:pt>
                <c:pt idx="2004">
                  <c:v>349.577855956382</c:v>
                </c:pt>
                <c:pt idx="2005">
                  <c:v>262.643360238703</c:v>
                </c:pt>
                <c:pt idx="2006">
                  <c:v>213.572714143547</c:v>
                </c:pt>
                <c:pt idx="2007">
                  <c:v>290.630099429819</c:v>
                </c:pt>
                <c:pt idx="2008">
                  <c:v>290.173250012103</c:v>
                </c:pt>
                <c:pt idx="2009">
                  <c:v>252.832722220826</c:v>
                </c:pt>
                <c:pt idx="2010">
                  <c:v>257.590433333562</c:v>
                </c:pt>
                <c:pt idx="2011">
                  <c:v>269.973281602867</c:v>
                </c:pt>
                <c:pt idx="2012">
                  <c:v>259.609535117534</c:v>
                </c:pt>
                <c:pt idx="2013">
                  <c:v>257.319500766697</c:v>
                </c:pt>
                <c:pt idx="2014">
                  <c:v>267.205699981518</c:v>
                </c:pt>
                <c:pt idx="2015">
                  <c:v>262.653843051558</c:v>
                </c:pt>
                <c:pt idx="2016">
                  <c:v>250.597954597118</c:v>
                </c:pt>
                <c:pt idx="2017">
                  <c:v>261.354599896164</c:v>
                </c:pt>
                <c:pt idx="2018">
                  <c:v>264.634551755982</c:v>
                </c:pt>
                <c:pt idx="2019">
                  <c:v>265.259663420367</c:v>
                </c:pt>
                <c:pt idx="2020">
                  <c:v>239.203241321419</c:v>
                </c:pt>
                <c:pt idx="2021">
                  <c:v>257.538257834221</c:v>
                </c:pt>
                <c:pt idx="2022">
                  <c:v>279.748546815855</c:v>
                </c:pt>
                <c:pt idx="2023">
                  <c:v>257.321352370646</c:v>
                </c:pt>
                <c:pt idx="2024">
                  <c:v>253.117405268608</c:v>
                </c:pt>
                <c:pt idx="2025">
                  <c:v>265.908078627578</c:v>
                </c:pt>
                <c:pt idx="2026">
                  <c:v>259.234261682485</c:v>
                </c:pt>
                <c:pt idx="2027">
                  <c:v>261.608422258138</c:v>
                </c:pt>
                <c:pt idx="2028">
                  <c:v>257.207088834238</c:v>
                </c:pt>
                <c:pt idx="2029">
                  <c:v>229.265443519724</c:v>
                </c:pt>
                <c:pt idx="2030">
                  <c:v>229.10078446052</c:v>
                </c:pt>
                <c:pt idx="2031">
                  <c:v>247.692061414253</c:v>
                </c:pt>
                <c:pt idx="2032">
                  <c:v>269.118598405078</c:v>
                </c:pt>
                <c:pt idx="2033">
                  <c:v>288.86518879815</c:v>
                </c:pt>
                <c:pt idx="2034">
                  <c:v>295.545556193709</c:v>
                </c:pt>
                <c:pt idx="2035">
                  <c:v>272.116874618597</c:v>
                </c:pt>
                <c:pt idx="2036">
                  <c:v>268.160681759164</c:v>
                </c:pt>
                <c:pt idx="2037">
                  <c:v>256.405062967839</c:v>
                </c:pt>
                <c:pt idx="2038">
                  <c:v>212.296689149677</c:v>
                </c:pt>
                <c:pt idx="2039">
                  <c:v>256.419735398793</c:v>
                </c:pt>
                <c:pt idx="2040">
                  <c:v>323.267726936405</c:v>
                </c:pt>
                <c:pt idx="2041">
                  <c:v>286.943755853172</c:v>
                </c:pt>
                <c:pt idx="2042">
                  <c:v>223.771544302222</c:v>
                </c:pt>
                <c:pt idx="2043">
                  <c:v>220.566211427247</c:v>
                </c:pt>
                <c:pt idx="2044">
                  <c:v>321.958819980231</c:v>
                </c:pt>
                <c:pt idx="2045">
                  <c:v>282.687831720099</c:v>
                </c:pt>
                <c:pt idx="2046">
                  <c:v>191.28813618585</c:v>
                </c:pt>
                <c:pt idx="2047">
                  <c:v>290.921893008908</c:v>
                </c:pt>
                <c:pt idx="2048">
                  <c:v>354.130171444189</c:v>
                </c:pt>
                <c:pt idx="2049">
                  <c:v>272.840744173873</c:v>
                </c:pt>
                <c:pt idx="2050">
                  <c:v>257.299017910145</c:v>
                </c:pt>
                <c:pt idx="2051">
                  <c:v>277.172348776785</c:v>
                </c:pt>
                <c:pt idx="2052">
                  <c:v>258.553006355649</c:v>
                </c:pt>
                <c:pt idx="2053">
                  <c:v>226.284934770195</c:v>
                </c:pt>
                <c:pt idx="2054">
                  <c:v>221.834732359653</c:v>
                </c:pt>
                <c:pt idx="2055">
                  <c:v>269.023416999406</c:v>
                </c:pt>
                <c:pt idx="2056">
                  <c:v>283.426583264287</c:v>
                </c:pt>
                <c:pt idx="2057">
                  <c:v>258.794695900306</c:v>
                </c:pt>
                <c:pt idx="2058">
                  <c:v>215.394303722635</c:v>
                </c:pt>
                <c:pt idx="2059">
                  <c:v>262.166890977927</c:v>
                </c:pt>
                <c:pt idx="2060">
                  <c:v>214.149237776059</c:v>
                </c:pt>
                <c:pt idx="2061">
                  <c:v>149.128860245593</c:v>
                </c:pt>
                <c:pt idx="2062">
                  <c:v>243.329927910284</c:v>
                </c:pt>
                <c:pt idx="2063">
                  <c:v>459.428286560105</c:v>
                </c:pt>
                <c:pt idx="2064">
                  <c:v>258.935267131125</c:v>
                </c:pt>
                <c:pt idx="2065">
                  <c:v>139.880346156283</c:v>
                </c:pt>
                <c:pt idx="2066">
                  <c:v>63.7892574952246</c:v>
                </c:pt>
                <c:pt idx="2067">
                  <c:v>334.492521917971</c:v>
                </c:pt>
                <c:pt idx="2068">
                  <c:v>592.520125947737</c:v>
                </c:pt>
                <c:pt idx="2069">
                  <c:v>222.393273457503</c:v>
                </c:pt>
                <c:pt idx="2070">
                  <c:v>88.3609415848821</c:v>
                </c:pt>
                <c:pt idx="2071">
                  <c:v>166.750945549193</c:v>
                </c:pt>
                <c:pt idx="2072">
                  <c:v>657.015345637446</c:v>
                </c:pt>
                <c:pt idx="2073">
                  <c:v>334.677868695884</c:v>
                </c:pt>
                <c:pt idx="2074">
                  <c:v>137.088123888937</c:v>
                </c:pt>
                <c:pt idx="2075">
                  <c:v>89.7893667704305</c:v>
                </c:pt>
                <c:pt idx="2076">
                  <c:v>449.972242575312</c:v>
                </c:pt>
                <c:pt idx="2077">
                  <c:v>425.493092375434</c:v>
                </c:pt>
                <c:pt idx="2078">
                  <c:v>165.857747690122</c:v>
                </c:pt>
                <c:pt idx="2079">
                  <c:v>81.6363498107557</c:v>
                </c:pt>
                <c:pt idx="2080">
                  <c:v>337.537013555605</c:v>
                </c:pt>
                <c:pt idx="2081">
                  <c:v>583.798928214946</c:v>
                </c:pt>
                <c:pt idx="2082">
                  <c:v>231.965383815378</c:v>
                </c:pt>
                <c:pt idx="2083">
                  <c:v>94.694582324903</c:v>
                </c:pt>
                <c:pt idx="2084">
                  <c:v>201.66268053805</c:v>
                </c:pt>
                <c:pt idx="2085">
                  <c:v>496.950683616784</c:v>
                </c:pt>
                <c:pt idx="2086">
                  <c:v>248.06190506152</c:v>
                </c:pt>
                <c:pt idx="2087">
                  <c:v>102.296458741257</c:v>
                </c:pt>
                <c:pt idx="2088">
                  <c:v>185.620102586988</c:v>
                </c:pt>
                <c:pt idx="2089">
                  <c:v>538.798184654927</c:v>
                </c:pt>
                <c:pt idx="2090">
                  <c:v>331.964973318864</c:v>
                </c:pt>
                <c:pt idx="2091">
                  <c:v>138.425128682875</c:v>
                </c:pt>
                <c:pt idx="2092">
                  <c:v>125.075701157559</c:v>
                </c:pt>
                <c:pt idx="2093">
                  <c:v>538.447105909808</c:v>
                </c:pt>
                <c:pt idx="2094">
                  <c:v>421.782796003742</c:v>
                </c:pt>
                <c:pt idx="2095">
                  <c:v>166.148128025131</c:v>
                </c:pt>
                <c:pt idx="2096">
                  <c:v>103.81863424911</c:v>
                </c:pt>
                <c:pt idx="2097">
                  <c:v>407.760932702786</c:v>
                </c:pt>
                <c:pt idx="2098">
                  <c:v>492.806094989933</c:v>
                </c:pt>
                <c:pt idx="2099">
                  <c:v>195.772602708821</c:v>
                </c:pt>
                <c:pt idx="2100">
                  <c:v>137.025673225807</c:v>
                </c:pt>
                <c:pt idx="2101">
                  <c:v>315.219200902101</c:v>
                </c:pt>
                <c:pt idx="2102">
                  <c:v>313.660355557606</c:v>
                </c:pt>
                <c:pt idx="2103">
                  <c:v>150.031401292489</c:v>
                </c:pt>
                <c:pt idx="2104">
                  <c:v>134.268667225273</c:v>
                </c:pt>
                <c:pt idx="2105">
                  <c:v>440.692721299875</c:v>
                </c:pt>
                <c:pt idx="2106">
                  <c:v>371.636573938061</c:v>
                </c:pt>
                <c:pt idx="2107">
                  <c:v>152.549573366416</c:v>
                </c:pt>
                <c:pt idx="2108">
                  <c:v>155.83209436668</c:v>
                </c:pt>
                <c:pt idx="2109">
                  <c:v>447.759687312966</c:v>
                </c:pt>
                <c:pt idx="2110">
                  <c:v>326.443169653404</c:v>
                </c:pt>
                <c:pt idx="2111">
                  <c:v>210.388374728358</c:v>
                </c:pt>
                <c:pt idx="2112">
                  <c:v>307.04667712234</c:v>
                </c:pt>
                <c:pt idx="2113">
                  <c:v>422.812405717243</c:v>
                </c:pt>
                <c:pt idx="2114">
                  <c:v>277.363668373342</c:v>
                </c:pt>
                <c:pt idx="2115">
                  <c:v>169.082220260769</c:v>
                </c:pt>
                <c:pt idx="2116">
                  <c:v>59.2921687404485</c:v>
                </c:pt>
                <c:pt idx="2117">
                  <c:v>19.7228697352403</c:v>
                </c:pt>
                <c:pt idx="2118">
                  <c:v>183.471778886777</c:v>
                </c:pt>
                <c:pt idx="2119">
                  <c:v>808.808349030782</c:v>
                </c:pt>
                <c:pt idx="2120">
                  <c:v>797.812312996284</c:v>
                </c:pt>
                <c:pt idx="2121">
                  <c:v>316.681398354134</c:v>
                </c:pt>
                <c:pt idx="2122">
                  <c:v>183.283311927797</c:v>
                </c:pt>
              </c:numCache>
            </c:numRef>
          </c:yVal>
          <c:smooth val="0"/>
        </c:ser>
        <c:axId val="34803547"/>
        <c:axId val="76177824"/>
      </c:scatterChart>
      <c:valAx>
        <c:axId val="42804467"/>
        <c:scaling>
          <c:orientation val="minMax"/>
          <c:min val="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Process time [h]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1" sz="9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9805613"/>
        <c:crosses val="autoZero"/>
        <c:crossBetween val="midCat"/>
      </c:valAx>
      <c:valAx>
        <c:axId val="19805613"/>
        <c:scaling>
          <c:orientation val="minMax"/>
          <c:max val="5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Temperature (°C)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1" sz="9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2804467"/>
        <c:crosses val="autoZero"/>
        <c:crossBetween val="midCat"/>
      </c:valAx>
      <c:valAx>
        <c:axId val="34803547"/>
        <c:scaling>
          <c:orientation val="minMax"/>
        </c:scaling>
        <c:delete val="1"/>
        <c:axPos val="t"/>
        <c:numFmt formatCode="0.00000000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6177824"/>
        <c:crossBetween val="midCat"/>
      </c:valAx>
      <c:valAx>
        <c:axId val="76177824"/>
        <c:scaling>
          <c:orientation val="minMax"/>
          <c:max val="400"/>
          <c:min val="0"/>
        </c:scaling>
        <c:delete val="0"/>
        <c:axPos val="r"/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CER (mmol/L/h)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1" sz="9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4803547"/>
        <c:crosses val="max"/>
        <c:crossBetween val="midCat"/>
      </c:valAx>
      <c:spPr>
        <a:noFill/>
        <a:ln w="0">
          <a:noFill/>
        </a:ln>
      </c:spPr>
    </c:plotArea>
    <c:legend>
      <c:legendPos val="r"/>
      <c:layout>
        <c:manualLayout>
          <c:xMode val="edge"/>
          <c:yMode val="edge"/>
          <c:x val="0.111271488680895"/>
          <c:y val="0.10084591934226"/>
          <c:w val="0.391050741142243"/>
          <c:h val="0.154718990776714"/>
        </c:manualLayout>
      </c:layout>
      <c:overlay val="1"/>
      <c:spPr>
        <a:noFill/>
        <a:ln w="0">
          <a:noFill/>
        </a:ln>
      </c:spPr>
      <c:txPr>
        <a:bodyPr/>
        <a:lstStyle/>
        <a:p>
          <a:pPr>
            <a:defRPr b="1" sz="11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en-US" sz="1400" spc="-1" strike="noStrike">
                <a:solidFill>
                  <a:srgbClr val="000000"/>
                </a:solidFill>
                <a:latin typeface="Calibri"/>
              </a:defRPr>
            </a:pPr>
            <a:r>
              <a:rPr b="1" lang="en-US" sz="1400" spc="-1" strike="noStrike">
                <a:solidFill>
                  <a:srgbClr val="000000"/>
                </a:solidFill>
                <a:latin typeface="Calibri"/>
              </a:rPr>
              <a:t>RLU 04/03/2024 R2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"DCW (g/L)"</c:f>
              <c:strCache>
                <c:ptCount val="1"/>
                <c:pt idx="0">
                  <c:v>DCW (g/L)</c:v>
                </c:pt>
              </c:strCache>
            </c:strRef>
          </c:tx>
          <c:spPr>
            <a:solidFill>
              <a:srgbClr val="0070c0"/>
            </a:solidFill>
            <a:ln w="25560">
              <a:noFill/>
            </a:ln>
          </c:spPr>
          <c:marker>
            <c:symbol val="square"/>
            <c:size val="7"/>
            <c:spPr>
              <a:solidFill>
                <a:srgbClr val="0070c0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'Graph cult. #10'!$J$3:$J$10</c:f>
              <c:numCache>
                <c:formatCode>General</c:formatCode>
                <c:ptCount val="8"/>
                <c:pt idx="0">
                  <c:v>0</c:v>
                </c:pt>
                <c:pt idx="1">
                  <c:v>23.367</c:v>
                </c:pt>
                <c:pt idx="2">
                  <c:v>25.867</c:v>
                </c:pt>
                <c:pt idx="3">
                  <c:v>27.867</c:v>
                </c:pt>
                <c:pt idx="4">
                  <c:v>29.867</c:v>
                </c:pt>
                <c:pt idx="5">
                  <c:v>31.95</c:v>
                </c:pt>
                <c:pt idx="6">
                  <c:v>33.867</c:v>
                </c:pt>
                <c:pt idx="7">
                  <c:v>35.367</c:v>
                </c:pt>
              </c:numCache>
            </c:numRef>
          </c:xVal>
          <c:yVal>
            <c:numRef>
              <c:f>'Graph cult. #10'!$K$3:$K$10</c:f>
              <c:numCache>
                <c:formatCode>General</c:formatCode>
                <c:ptCount val="8"/>
                <c:pt idx="0">
                  <c:v>0.146</c:v>
                </c:pt>
                <c:pt idx="1">
                  <c:v>31.4333333333334</c:v>
                </c:pt>
                <c:pt idx="2">
                  <c:v>41.1666666666667</c:v>
                </c:pt>
                <c:pt idx="3">
                  <c:v>47.1333333333334</c:v>
                </c:pt>
                <c:pt idx="4">
                  <c:v>51.4</c:v>
                </c:pt>
                <c:pt idx="5">
                  <c:v>52.5666666666667</c:v>
                </c:pt>
                <c:pt idx="6">
                  <c:v>58.0333333333333</c:v>
                </c:pt>
                <c:pt idx="7">
                  <c:v>58.6333333333334</c:v>
                </c:pt>
              </c:numCache>
            </c:numRef>
          </c:yVal>
          <c:smooth val="0"/>
        </c:ser>
        <c:axId val="17535540"/>
        <c:axId val="3027707"/>
      </c:scatterChart>
      <c:scatterChart>
        <c:scatterStyle val="lineMarker"/>
        <c:varyColors val="0"/>
        <c:ser>
          <c:idx val="1"/>
          <c:order val="1"/>
          <c:tx>
            <c:strRef>
              <c:f>"Product (g/L)"</c:f>
              <c:strCache>
                <c:ptCount val="1"/>
                <c:pt idx="0">
                  <c:v>Product (g/L)</c:v>
                </c:pt>
              </c:strCache>
            </c:strRef>
          </c:tx>
          <c:spPr>
            <a:solidFill>
              <a:srgbClr val="f79646"/>
            </a:solidFill>
            <a:ln w="25560">
              <a:noFill/>
            </a:ln>
          </c:spPr>
          <c:marker>
            <c:symbol val="circle"/>
            <c:size val="7"/>
            <c:spPr>
              <a:solidFill>
                <a:srgbClr val="f79646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'Graph cult. #10'!$J$3:$J$10</c:f>
              <c:numCache>
                <c:formatCode>General</c:formatCode>
                <c:ptCount val="8"/>
                <c:pt idx="0">
                  <c:v>0</c:v>
                </c:pt>
                <c:pt idx="1">
                  <c:v>23.367</c:v>
                </c:pt>
                <c:pt idx="2">
                  <c:v>25.867</c:v>
                </c:pt>
                <c:pt idx="3">
                  <c:v>27.867</c:v>
                </c:pt>
                <c:pt idx="4">
                  <c:v>29.867</c:v>
                </c:pt>
                <c:pt idx="5">
                  <c:v>31.95</c:v>
                </c:pt>
                <c:pt idx="6">
                  <c:v>33.867</c:v>
                </c:pt>
                <c:pt idx="7">
                  <c:v>35.367</c:v>
                </c:pt>
              </c:numCache>
            </c:numRef>
          </c:xVal>
          <c:yVal>
            <c:numRef>
              <c:f>'Graph cult. #10'!$L$3:$L$10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3.04474303920211</c:v>
                </c:pt>
                <c:pt idx="3">
                  <c:v>5.84291453109849</c:v>
                </c:pt>
                <c:pt idx="4">
                  <c:v>7.64371796647735</c:v>
                </c:pt>
                <c:pt idx="5">
                  <c:v>8.39174400886549</c:v>
                </c:pt>
                <c:pt idx="6">
                  <c:v>7.72683197118715</c:v>
                </c:pt>
                <c:pt idx="7">
                  <c:v>7.28355727940158</c:v>
                </c:pt>
              </c:numCache>
            </c:numRef>
          </c:yVal>
          <c:smooth val="0"/>
        </c:ser>
        <c:axId val="72437364"/>
        <c:axId val="64062242"/>
      </c:scatterChart>
      <c:valAx>
        <c:axId val="17535540"/>
        <c:scaling>
          <c:orientation val="minMax"/>
          <c:min val="0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Process time [h]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1" sz="9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027707"/>
        <c:crosses val="autoZero"/>
        <c:crossBetween val="midCat"/>
      </c:valAx>
      <c:valAx>
        <c:axId val="302770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DCW [g/l]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1" sz="9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7535540"/>
        <c:crosses val="autoZero"/>
        <c:crossBetween val="midCat"/>
      </c:valAx>
      <c:valAx>
        <c:axId val="72437364"/>
        <c:scaling>
          <c:orientation val="minMax"/>
        </c:scaling>
        <c:delete val="1"/>
        <c:axPos val="t"/>
        <c:numFmt formatCode="0.000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4062242"/>
        <c:crossBetween val="midCat"/>
      </c:valAx>
      <c:valAx>
        <c:axId val="64062242"/>
        <c:scaling>
          <c:orientation val="minMax"/>
          <c:min val="0"/>
        </c:scaling>
        <c:delete val="0"/>
        <c:axPos val="r"/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Product (g/L)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1" sz="9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2437364"/>
        <c:crosses val="max"/>
        <c:crossBetween val="midCat"/>
      </c:valAx>
      <c:spPr>
        <a:noFill/>
        <a:ln w="0">
          <a:noFill/>
        </a:ln>
      </c:spPr>
    </c:plotArea>
    <c:legend>
      <c:legendPos val="r"/>
      <c:layout>
        <c:manualLayout>
          <c:xMode val="edge"/>
          <c:yMode val="edge"/>
          <c:x val="0.115255495301394"/>
          <c:y val="0.116870205293452"/>
          <c:w val="0.158671431020574"/>
          <c:h val="0.154718990776714"/>
        </c:manualLayout>
      </c:layout>
      <c:overlay val="1"/>
      <c:spPr>
        <a:noFill/>
        <a:ln w="0">
          <a:noFill/>
        </a:ln>
      </c:spPr>
      <c:txPr>
        <a:bodyPr/>
        <a:lstStyle/>
        <a:p>
          <a:pPr>
            <a:defRPr b="1" sz="11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OD600 (triplicates)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OD600!$E$4:$J$4</c:f>
              <c:strCache>
                <c:ptCount val="1"/>
                <c:pt idx="0">
                  <c:v>OD600 (-)</c:v>
                </c:pt>
              </c:strCache>
            </c:strRef>
          </c:tx>
          <c:spPr>
            <a:solidFill>
              <a:srgbClr val="4f81bd"/>
            </a:solidFill>
            <a:ln w="25560">
              <a:noFill/>
            </a:ln>
          </c:spPr>
          <c:marker>
            <c:symbol val="plus"/>
            <c:size val="7"/>
            <c:spPr>
              <a:solidFill>
                <a:srgbClr val="4f81bd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OD600!$J$6:$J$13</c:f>
                <c:numCache>
                  <c:formatCode>General</c:formatCode>
                  <c:ptCount val="8"/>
                  <c:pt idx="0">
                    <c:v>0.0106926766215636</c:v>
                  </c:pt>
                  <c:pt idx="1">
                    <c:v>0.00360555127546399</c:v>
                  </c:pt>
                  <c:pt idx="2">
                    <c:v>1.17189305541646</c:v>
                  </c:pt>
                  <c:pt idx="3">
                    <c:v>1.4</c:v>
                  </c:pt>
                  <c:pt idx="4">
                    <c:v>0.692820323027552</c:v>
                  </c:pt>
                  <c:pt idx="5">
                    <c:v>1.00664459136943</c:v>
                  </c:pt>
                  <c:pt idx="6">
                    <c:v>1.28582010146573</c:v>
                  </c:pt>
                  <c:pt idx="7">
                    <c:v>1.83303027798234</c:v>
                  </c:pt>
                </c:numCache>
              </c:numRef>
            </c:plus>
            <c:minus>
              <c:numRef>
                <c:f>OD600!$J$6:$J$13</c:f>
                <c:numCache>
                  <c:formatCode>General</c:formatCode>
                  <c:ptCount val="8"/>
                  <c:pt idx="0">
                    <c:v>0.0106926766215636</c:v>
                  </c:pt>
                  <c:pt idx="1">
                    <c:v>0.00360555127546399</c:v>
                  </c:pt>
                  <c:pt idx="2">
                    <c:v>1.17189305541646</c:v>
                  </c:pt>
                  <c:pt idx="3">
                    <c:v>1.4</c:v>
                  </c:pt>
                  <c:pt idx="4">
                    <c:v>0.692820323027552</c:v>
                  </c:pt>
                  <c:pt idx="5">
                    <c:v>1.00664459136943</c:v>
                  </c:pt>
                  <c:pt idx="6">
                    <c:v>1.28582010146573</c:v>
                  </c:pt>
                  <c:pt idx="7">
                    <c:v>1.83303027798234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ln w="9360">
                <a:noFill/>
              </a:ln>
            </c:spPr>
          </c:errBars>
          <c:xVal>
            <c:numRef>
              <c:f>OD600!$D$7:$D$14</c:f>
              <c:numCache>
                <c:formatCode>General</c:formatCode>
                <c:ptCount val="8"/>
                <c:pt idx="0">
                  <c:v>0</c:v>
                </c:pt>
                <c:pt idx="1">
                  <c:v>23.367</c:v>
                </c:pt>
                <c:pt idx="2">
                  <c:v>25.867</c:v>
                </c:pt>
                <c:pt idx="3">
                  <c:v>27.867</c:v>
                </c:pt>
                <c:pt idx="4">
                  <c:v>29.867</c:v>
                </c:pt>
                <c:pt idx="5">
                  <c:v>31.95</c:v>
                </c:pt>
                <c:pt idx="6">
                  <c:v>33.867</c:v>
                </c:pt>
                <c:pt idx="7">
                  <c:v>35.367</c:v>
                </c:pt>
              </c:numCache>
            </c:numRef>
          </c:xVal>
          <c:yVal>
            <c:numRef>
              <c:f>OD600!$I$7:$I$14</c:f>
              <c:numCache>
                <c:formatCode>General</c:formatCode>
                <c:ptCount val="8"/>
                <c:pt idx="0">
                  <c:v>0.3575</c:v>
                </c:pt>
                <c:pt idx="1">
                  <c:v>88.4</c:v>
                </c:pt>
                <c:pt idx="2">
                  <c:v>109.6</c:v>
                </c:pt>
                <c:pt idx="3">
                  <c:v>117.6</c:v>
                </c:pt>
                <c:pt idx="4">
                  <c:v>125.2</c:v>
                </c:pt>
                <c:pt idx="5">
                  <c:v>148.2</c:v>
                </c:pt>
                <c:pt idx="6">
                  <c:v>150.6</c:v>
                </c:pt>
                <c:pt idx="7">
                  <c:v>160.4</c:v>
                </c:pt>
              </c:numCache>
            </c:numRef>
          </c:yVal>
          <c:smooth val="0"/>
        </c:ser>
        <c:axId val="88064001"/>
        <c:axId val="97343586"/>
      </c:scatterChart>
      <c:valAx>
        <c:axId val="88064001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Process time (h)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7343586"/>
        <c:crosses val="autoZero"/>
        <c:crossBetween val="midCat"/>
      </c:valAx>
      <c:valAx>
        <c:axId val="9734358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OD600 (-)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8064001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cX_OD600 vs. cX_DCW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OD600!$K$5</c:f>
              <c:strCache>
                <c:ptCount val="1"/>
                <c:pt idx="0">
                  <c:v>cX_OD600 (g/L)</c:v>
                </c:pt>
              </c:strCache>
            </c:strRef>
          </c:tx>
          <c:spPr>
            <a:solidFill>
              <a:srgbClr val="4f81bd"/>
            </a:solidFill>
            <a:ln w="25560">
              <a:noFill/>
            </a:ln>
          </c:spPr>
          <c:marker>
            <c:symbol val="plus"/>
            <c:size val="7"/>
            <c:spPr>
              <a:solidFill>
                <a:srgbClr val="4f81bd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OD600!$J$6:$J$13</c:f>
                <c:numCache>
                  <c:formatCode>General</c:formatCode>
                  <c:ptCount val="8"/>
                  <c:pt idx="0">
                    <c:v>0.0106926766215636</c:v>
                  </c:pt>
                  <c:pt idx="1">
                    <c:v>0.00360555127546399</c:v>
                  </c:pt>
                  <c:pt idx="2">
                    <c:v>1.17189305541646</c:v>
                  </c:pt>
                  <c:pt idx="3">
                    <c:v>1.4</c:v>
                  </c:pt>
                  <c:pt idx="4">
                    <c:v>0.692820323027552</c:v>
                  </c:pt>
                  <c:pt idx="5">
                    <c:v>1.00664459136943</c:v>
                  </c:pt>
                  <c:pt idx="6">
                    <c:v>1.28582010146573</c:v>
                  </c:pt>
                  <c:pt idx="7">
                    <c:v>1.83303027798234</c:v>
                  </c:pt>
                </c:numCache>
              </c:numRef>
            </c:plus>
            <c:minus>
              <c:numRef>
                <c:f>OD600!$J$6:$J$13</c:f>
                <c:numCache>
                  <c:formatCode>General</c:formatCode>
                  <c:ptCount val="8"/>
                  <c:pt idx="0">
                    <c:v>0.0106926766215636</c:v>
                  </c:pt>
                  <c:pt idx="1">
                    <c:v>0.00360555127546399</c:v>
                  </c:pt>
                  <c:pt idx="2">
                    <c:v>1.17189305541646</c:v>
                  </c:pt>
                  <c:pt idx="3">
                    <c:v>1.4</c:v>
                  </c:pt>
                  <c:pt idx="4">
                    <c:v>0.692820323027552</c:v>
                  </c:pt>
                  <c:pt idx="5">
                    <c:v>1.00664459136943</c:v>
                  </c:pt>
                  <c:pt idx="6">
                    <c:v>1.28582010146573</c:v>
                  </c:pt>
                  <c:pt idx="7">
                    <c:v>1.83303027798234</c:v>
                  </c:pt>
                </c:numCache>
              </c:numRef>
            </c:minus>
            <c:spPr>
              <a:ln w="9360">
                <a:noFill/>
              </a:ln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ln w="9360">
                <a:noFill/>
              </a:ln>
            </c:spPr>
          </c:errBars>
          <c:xVal>
            <c:numRef>
              <c:f>OD600!$D$7:$D$14</c:f>
              <c:numCache>
                <c:formatCode>General</c:formatCode>
                <c:ptCount val="8"/>
                <c:pt idx="0">
                  <c:v>0</c:v>
                </c:pt>
                <c:pt idx="1">
                  <c:v>23.367</c:v>
                </c:pt>
                <c:pt idx="2">
                  <c:v>25.867</c:v>
                </c:pt>
                <c:pt idx="3">
                  <c:v>27.867</c:v>
                </c:pt>
                <c:pt idx="4">
                  <c:v>29.867</c:v>
                </c:pt>
                <c:pt idx="5">
                  <c:v>31.95</c:v>
                </c:pt>
                <c:pt idx="6">
                  <c:v>33.867</c:v>
                </c:pt>
                <c:pt idx="7">
                  <c:v>35.367</c:v>
                </c:pt>
              </c:numCache>
            </c:numRef>
          </c:xVal>
          <c:yVal>
            <c:numRef>
              <c:f>OD600!$K$7:$K$14</c:f>
              <c:numCache>
                <c:formatCode>General</c:formatCode>
                <c:ptCount val="8"/>
                <c:pt idx="0">
                  <c:v>0.143</c:v>
                </c:pt>
                <c:pt idx="1">
                  <c:v>35.36</c:v>
                </c:pt>
                <c:pt idx="2">
                  <c:v>43.84</c:v>
                </c:pt>
                <c:pt idx="3">
                  <c:v>47.04</c:v>
                </c:pt>
                <c:pt idx="4">
                  <c:v>50.08</c:v>
                </c:pt>
                <c:pt idx="5">
                  <c:v>59.28</c:v>
                </c:pt>
                <c:pt idx="6">
                  <c:v>60.24</c:v>
                </c:pt>
                <c:pt idx="7">
                  <c:v>64.16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Biomass!$R$6</c:f>
              <c:strCache>
                <c:ptCount val="1"/>
                <c:pt idx="0">
                  <c:v>cX_DCW (g/L)</c:v>
                </c:pt>
              </c:strCache>
            </c:strRef>
          </c:tx>
          <c:spPr>
            <a:solidFill>
              <a:srgbClr val="c0504d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c0504d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Biomass!$C$7:$C$14</c:f>
              <c:numCache>
                <c:formatCode>General</c:formatCode>
                <c:ptCount val="8"/>
                <c:pt idx="0">
                  <c:v>0</c:v>
                </c:pt>
                <c:pt idx="1">
                  <c:v>23.367</c:v>
                </c:pt>
                <c:pt idx="2">
                  <c:v>25.867</c:v>
                </c:pt>
                <c:pt idx="3">
                  <c:v>27.867</c:v>
                </c:pt>
                <c:pt idx="4">
                  <c:v>29.867</c:v>
                </c:pt>
                <c:pt idx="5">
                  <c:v>31.95</c:v>
                </c:pt>
                <c:pt idx="6">
                  <c:v>33.867</c:v>
                </c:pt>
                <c:pt idx="7">
                  <c:v>35.367</c:v>
                </c:pt>
              </c:numCache>
            </c:numRef>
          </c:xVal>
          <c:yVal>
            <c:numRef>
              <c:f>Biomass!$R$7:$R$14</c:f>
              <c:numCache>
                <c:formatCode>General</c:formatCode>
                <c:ptCount val="8"/>
                <c:pt idx="0">
                  <c:v>0.146</c:v>
                </c:pt>
                <c:pt idx="1">
                  <c:v>31.4333333333334</c:v>
                </c:pt>
                <c:pt idx="2">
                  <c:v>41.1666666666667</c:v>
                </c:pt>
                <c:pt idx="3">
                  <c:v>47.1333333333334</c:v>
                </c:pt>
                <c:pt idx="4">
                  <c:v>51.4</c:v>
                </c:pt>
                <c:pt idx="5">
                  <c:v>52.5666666666667</c:v>
                </c:pt>
                <c:pt idx="6">
                  <c:v>58.0333333333333</c:v>
                </c:pt>
                <c:pt idx="7">
                  <c:v>58.6333333333334</c:v>
                </c:pt>
              </c:numCache>
            </c:numRef>
          </c:yVal>
          <c:smooth val="0"/>
        </c:ser>
        <c:axId val="14760763"/>
        <c:axId val="43597589"/>
      </c:scatterChart>
      <c:valAx>
        <c:axId val="14760763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Process time (h)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3597589"/>
        <c:crosses val="autoZero"/>
        <c:crossBetween val="midCat"/>
      </c:valAx>
      <c:valAx>
        <c:axId val="4359758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cX (g/L)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4760763"/>
        <c:crosses val="autoZero"/>
        <c:crossBetween val="midCat"/>
      </c:valAx>
      <c:spPr>
        <a:noFill/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Dry Cell Weight (triplicates)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spPr>
            <a:solidFill>
              <a:srgbClr val="4f81bd"/>
            </a:solidFill>
            <a:ln w="25560">
              <a:noFill/>
            </a:ln>
          </c:spPr>
          <c:marker>
            <c:symbol val="plus"/>
            <c:size val="7"/>
            <c:spPr>
              <a:solidFill>
                <a:srgbClr val="4f81bd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Biomass!$S$7:$S$13</c:f>
                <c:numCache>
                  <c:formatCode>General</c:formatCode>
                  <c:ptCount val="7"/>
                  <c:pt idx="0">
                    <c:v>0.0152752523165178</c:v>
                  </c:pt>
                  <c:pt idx="1">
                    <c:v>0.0305505046330356</c:v>
                  </c:pt>
                  <c:pt idx="2">
                    <c:v>0.144683562761396</c:v>
                  </c:pt>
                  <c:pt idx="3">
                    <c:v>0.0115470053837848</c:v>
                  </c:pt>
                  <c:pt idx="4">
                    <c:v>0.0793725393319416</c:v>
                  </c:pt>
                  <c:pt idx="5">
                    <c:v>0.049328828623157</c:v>
                  </c:pt>
                  <c:pt idx="6">
                    <c:v>0.134288247189889</c:v>
                  </c:pt>
                </c:numCache>
              </c:numRef>
            </c:plus>
            <c:minus>
              <c:numRef>
                <c:f>Biomass!$S$7:$S$13</c:f>
                <c:numCache>
                  <c:formatCode>General</c:formatCode>
                  <c:ptCount val="7"/>
                  <c:pt idx="0">
                    <c:v>0.0152752523165178</c:v>
                  </c:pt>
                  <c:pt idx="1">
                    <c:v>0.0305505046330356</c:v>
                  </c:pt>
                  <c:pt idx="2">
                    <c:v>0.144683562761396</c:v>
                  </c:pt>
                  <c:pt idx="3">
                    <c:v>0.0115470053837848</c:v>
                  </c:pt>
                  <c:pt idx="4">
                    <c:v>0.0793725393319416</c:v>
                  </c:pt>
                  <c:pt idx="5">
                    <c:v>0.049328828623157</c:v>
                  </c:pt>
                  <c:pt idx="6">
                    <c:v>0.134288247189889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ln w="9360">
                <a:noFill/>
              </a:ln>
            </c:spPr>
          </c:errBars>
          <c:xVal>
            <c:numRef>
              <c:f>Biomass!$C$7:$C$14</c:f>
              <c:numCache>
                <c:formatCode>General</c:formatCode>
                <c:ptCount val="8"/>
                <c:pt idx="0">
                  <c:v>0</c:v>
                </c:pt>
                <c:pt idx="1">
                  <c:v>23.367</c:v>
                </c:pt>
                <c:pt idx="2">
                  <c:v>25.867</c:v>
                </c:pt>
                <c:pt idx="3">
                  <c:v>27.867</c:v>
                </c:pt>
                <c:pt idx="4">
                  <c:v>29.867</c:v>
                </c:pt>
                <c:pt idx="5">
                  <c:v>31.95</c:v>
                </c:pt>
                <c:pt idx="6">
                  <c:v>33.867</c:v>
                </c:pt>
                <c:pt idx="7">
                  <c:v>35.367</c:v>
                </c:pt>
              </c:numCache>
            </c:numRef>
          </c:xVal>
          <c:yVal>
            <c:numRef>
              <c:f>Biomass!$R$7:$R$14</c:f>
              <c:numCache>
                <c:formatCode>General</c:formatCode>
                <c:ptCount val="8"/>
                <c:pt idx="0">
                  <c:v>0.146</c:v>
                </c:pt>
                <c:pt idx="1">
                  <c:v>31.4333333333334</c:v>
                </c:pt>
                <c:pt idx="2">
                  <c:v>41.1666666666667</c:v>
                </c:pt>
                <c:pt idx="3">
                  <c:v>47.1333333333334</c:v>
                </c:pt>
                <c:pt idx="4">
                  <c:v>51.4</c:v>
                </c:pt>
                <c:pt idx="5">
                  <c:v>52.5666666666667</c:v>
                </c:pt>
                <c:pt idx="6">
                  <c:v>58.0333333333333</c:v>
                </c:pt>
                <c:pt idx="7">
                  <c:v>58.6333333333334</c:v>
                </c:pt>
              </c:numCache>
            </c:numRef>
          </c:yVal>
          <c:smooth val="0"/>
        </c:ser>
        <c:axId val="57961677"/>
        <c:axId val="24767880"/>
      </c:scatterChart>
      <c:valAx>
        <c:axId val="57961677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Process time (h)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4767880"/>
        <c:crosses val="autoZero"/>
        <c:crossBetween val="midCat"/>
      </c:valAx>
      <c:valAx>
        <c:axId val="2476788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DCW (g/L)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7961677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Standards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Glycerol!$A$24</c:f>
              <c:strCache>
                <c:ptCount val="1"/>
                <c:pt idx="0">
                  <c:v>Gly std (g/L)</c:v>
                </c:pt>
              </c:strCache>
            </c:strRef>
          </c:tx>
          <c:spPr>
            <a:solidFill>
              <a:srgbClr val="4f81bd"/>
            </a:solidFill>
            <a:ln w="19080">
              <a:noFill/>
            </a:ln>
          </c:spPr>
          <c:marker>
            <c:symbol val="circle"/>
            <c:size val="5"/>
            <c:spPr>
              <a:solidFill>
                <a:srgbClr val="4f81bd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spPr>
              <a:ln cap="rnd" w="19080">
                <a:solidFill>
                  <a:srgbClr val="4f81bd"/>
                </a:solidFill>
                <a:prstDash val="sysDot"/>
                <a:round/>
              </a:ln>
            </c:spPr>
            <c:trendlineType val="linear"/>
            <c:forward val="0"/>
            <c:backward val="0"/>
            <c:dispRSqr val="0"/>
            <c:dispEq val="0"/>
          </c:trendline>
          <c:trendline>
            <c:spPr>
              <a:ln cap="rnd" w="19080">
                <a:solidFill>
                  <a:srgbClr val="4f81bd"/>
                </a:solidFill>
                <a:prstDash val="sysDot"/>
                <a:round/>
              </a:ln>
            </c:spPr>
            <c:trendlineType val="linear"/>
            <c:forward val="0"/>
            <c:backward val="0"/>
            <c:dispRSqr val="0"/>
            <c:dispEq val="0"/>
          </c:trendline>
          <c:trendline>
            <c:spPr>
              <a:ln cap="rnd" w="19080">
                <a:solidFill>
                  <a:srgbClr val="4f81bd"/>
                </a:solidFill>
                <a:prstDash val="sysDot"/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Glycerol!$A$25:$A$30</c:f>
              <c:numCache>
                <c:formatCode>General</c:formatCode>
                <c:ptCount val="6"/>
                <c:pt idx="0">
                  <c:v>0.78125</c:v>
                </c:pt>
                <c:pt idx="1">
                  <c:v>1.5625</c:v>
                </c:pt>
                <c:pt idx="2">
                  <c:v>3.125</c:v>
                </c:pt>
                <c:pt idx="3">
                  <c:v>6.25</c:v>
                </c:pt>
                <c:pt idx="4">
                  <c:v>12.5</c:v>
                </c:pt>
                <c:pt idx="5">
                  <c:v>25</c:v>
                </c:pt>
              </c:numCache>
            </c:numRef>
          </c:xVal>
          <c:yVal>
            <c:numRef>
              <c:f>Glycerol!$B$25:$B$30</c:f>
              <c:numCache>
                <c:formatCode>General</c:formatCode>
                <c:ptCount val="6"/>
                <c:pt idx="0">
                  <c:v>0.1628</c:v>
                </c:pt>
                <c:pt idx="1">
                  <c:v>0.3335</c:v>
                </c:pt>
                <c:pt idx="2">
                  <c:v>0.6848</c:v>
                </c:pt>
                <c:pt idx="3">
                  <c:v>1.3792</c:v>
                </c:pt>
                <c:pt idx="4">
                  <c:v>2.7815</c:v>
                </c:pt>
                <c:pt idx="5">
                  <c:v>5.6126</c:v>
                </c:pt>
              </c:numCache>
            </c:numRef>
          </c:yVal>
          <c:smooth val="0"/>
        </c:ser>
        <c:axId val="95656625"/>
        <c:axId val="75435945"/>
      </c:scatterChart>
      <c:valAx>
        <c:axId val="95656625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Concentration (g/L)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5435945"/>
        <c:crosses val="autoZero"/>
        <c:crossBetween val="midCat"/>
      </c:valAx>
      <c:valAx>
        <c:axId val="7543594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 (µRIU*min)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5656625"/>
        <c:crosses val="autoZero"/>
        <c:crossBetween val="midCat"/>
      </c:valAx>
      <c:spPr>
        <a:noFill/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Glycerol (Gly) HPLC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Glycerol!$E$4</c:f>
              <c:strCache>
                <c:ptCount val="1"/>
                <c:pt idx="0">
                  <c:v>Gly</c:v>
                </c:pt>
              </c:strCache>
            </c:strRef>
          </c:tx>
          <c:spPr>
            <a:solidFill>
              <a:srgbClr val="4f81bd"/>
            </a:solidFill>
            <a:ln w="25560">
              <a:noFill/>
            </a:ln>
          </c:spPr>
          <c:marker>
            <c:symbol val="plus"/>
            <c:size val="7"/>
            <c:spPr>
              <a:solidFill>
                <a:srgbClr val="4f81bd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percentage"/>
            <c:noEndCap val="0"/>
            <c:val val="0"/>
            <c:spPr>
              <a:ln w="9360">
                <a:solidFill>
                  <a:srgbClr val="595959"/>
                </a:solidFill>
                <a:round/>
              </a:ln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ln w="9360">
                <a:noFill/>
              </a:ln>
            </c:spPr>
          </c:errBars>
          <c:xVal>
            <c:numRef>
              <c:f>Glycerol!$D$7:$D$14</c:f>
              <c:numCache>
                <c:formatCode>General</c:formatCode>
                <c:ptCount val="8"/>
                <c:pt idx="0">
                  <c:v>0</c:v>
                </c:pt>
                <c:pt idx="1">
                  <c:v>23.367</c:v>
                </c:pt>
                <c:pt idx="2">
                  <c:v>25.867</c:v>
                </c:pt>
                <c:pt idx="3">
                  <c:v>27.867</c:v>
                </c:pt>
                <c:pt idx="4">
                  <c:v>29.867</c:v>
                </c:pt>
                <c:pt idx="5">
                  <c:v>31.95</c:v>
                </c:pt>
                <c:pt idx="6">
                  <c:v>33.867</c:v>
                </c:pt>
                <c:pt idx="7">
                  <c:v>35.367</c:v>
                </c:pt>
              </c:numCache>
            </c:numRef>
          </c:xVal>
          <c:yVal>
            <c:numRef>
              <c:f>Glycerol!$E$7:$E$14</c:f>
              <c:numCache>
                <c:formatCode>General</c:formatCode>
                <c:ptCount val="8"/>
                <c:pt idx="0">
                  <c:v>33.4577777777778</c:v>
                </c:pt>
                <c:pt idx="1">
                  <c:v>0.0906666666666667</c:v>
                </c:pt>
                <c:pt idx="2">
                  <c:v>0.0906666666666667</c:v>
                </c:pt>
                <c:pt idx="3">
                  <c:v>0.0906666666666667</c:v>
                </c:pt>
                <c:pt idx="4">
                  <c:v>0.0906666666666667</c:v>
                </c:pt>
                <c:pt idx="5">
                  <c:v>0.0906666666666667</c:v>
                </c:pt>
                <c:pt idx="6">
                  <c:v>0.0906666666666667</c:v>
                </c:pt>
                <c:pt idx="7">
                  <c:v>0.0906666666666667</c:v>
                </c:pt>
              </c:numCache>
            </c:numRef>
          </c:yVal>
          <c:smooth val="0"/>
        </c:ser>
        <c:axId val="6556186"/>
        <c:axId val="83308904"/>
      </c:scatterChart>
      <c:valAx>
        <c:axId val="6556186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Process time (h)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3308904"/>
        <c:crosses val="autoZero"/>
        <c:crossBetween val="midCat"/>
      </c:valAx>
      <c:valAx>
        <c:axId val="8330890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Glycerol (g/L)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556186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Standards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Acetate!$A$24</c:f>
              <c:strCache>
                <c:ptCount val="1"/>
                <c:pt idx="0">
                  <c:v>Ac std (g/L)</c:v>
                </c:pt>
              </c:strCache>
            </c:strRef>
          </c:tx>
          <c:spPr>
            <a:solidFill>
              <a:srgbClr val="4f81bd"/>
            </a:solidFill>
            <a:ln w="19080">
              <a:noFill/>
            </a:ln>
          </c:spPr>
          <c:marker>
            <c:symbol val="circle"/>
            <c:size val="5"/>
            <c:spPr>
              <a:solidFill>
                <a:srgbClr val="4f81bd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spPr>
              <a:ln cap="rnd" w="19080">
                <a:solidFill>
                  <a:srgbClr val="4f81bd"/>
                </a:solidFill>
                <a:prstDash val="sysDot"/>
                <a:round/>
              </a:ln>
            </c:spPr>
            <c:trendlineType val="linear"/>
            <c:forward val="0"/>
            <c:backward val="0"/>
            <c:dispRSqr val="0"/>
            <c:dispEq val="0"/>
          </c:trendline>
          <c:trendline>
            <c:spPr>
              <a:ln cap="rnd" w="19080">
                <a:solidFill>
                  <a:srgbClr val="4f81bd"/>
                </a:solidFill>
                <a:prstDash val="sysDot"/>
                <a:round/>
              </a:ln>
            </c:spPr>
            <c:trendlineType val="linear"/>
            <c:forward val="0"/>
            <c:backward val="0"/>
            <c:dispRSqr val="0"/>
            <c:dispEq val="0"/>
          </c:trendline>
          <c:trendline>
            <c:spPr>
              <a:ln cap="rnd" w="19080">
                <a:solidFill>
                  <a:srgbClr val="4f81bd"/>
                </a:solidFill>
                <a:prstDash val="sysDot"/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Acetate!$A$25:$A$30</c:f>
              <c:numCache>
                <c:formatCode>General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5</c:v>
                </c:pt>
                <c:pt idx="3">
                  <c:v>10</c:v>
                </c:pt>
              </c:numCache>
            </c:numRef>
          </c:xVal>
          <c:yVal>
            <c:numRef>
              <c:f>Acetate!$B$25:$B$30</c:f>
              <c:numCache>
                <c:formatCode>General</c:formatCode>
                <c:ptCount val="6"/>
                <c:pt idx="0">
                  <c:v>0.0912</c:v>
                </c:pt>
                <c:pt idx="1">
                  <c:v>0.2927</c:v>
                </c:pt>
                <c:pt idx="2">
                  <c:v>0.7183</c:v>
                </c:pt>
                <c:pt idx="3">
                  <c:v>1.33</c:v>
                </c:pt>
              </c:numCache>
            </c:numRef>
          </c:yVal>
          <c:smooth val="0"/>
        </c:ser>
        <c:axId val="84970025"/>
        <c:axId val="31600548"/>
      </c:scatterChart>
      <c:valAx>
        <c:axId val="84970025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Concentration (g/L)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1600548"/>
        <c:crosses val="autoZero"/>
        <c:crossBetween val="midCat"/>
      </c:valAx>
      <c:valAx>
        <c:axId val="3160054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 (µRIU*min)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4970025"/>
        <c:crosses val="autoZero"/>
        <c:crossBetween val="midCat"/>
      </c:valAx>
      <c:spPr>
        <a:noFill/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Acetate (Ac) HPLC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Acetate!$E$4</c:f>
              <c:strCache>
                <c:ptCount val="1"/>
                <c:pt idx="0">
                  <c:v>Ac</c:v>
                </c:pt>
              </c:strCache>
            </c:strRef>
          </c:tx>
          <c:spPr>
            <a:solidFill>
              <a:srgbClr val="4f81bd"/>
            </a:solidFill>
            <a:ln w="25560">
              <a:noFill/>
            </a:ln>
          </c:spPr>
          <c:marker>
            <c:symbol val="plus"/>
            <c:size val="7"/>
            <c:spPr>
              <a:solidFill>
                <a:srgbClr val="4f81bd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percentage"/>
            <c:noEndCap val="0"/>
            <c:val val="0"/>
            <c:spPr>
              <a:ln w="9360">
                <a:solidFill>
                  <a:srgbClr val="595959"/>
                </a:solidFill>
                <a:round/>
              </a:ln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ln w="9360">
                <a:noFill/>
              </a:ln>
            </c:spPr>
          </c:errBars>
          <c:xVal>
            <c:numRef>
              <c:f>Acetate!$D$7:$D$14</c:f>
              <c:numCache>
                <c:formatCode>General</c:formatCode>
                <c:ptCount val="8"/>
                <c:pt idx="0">
                  <c:v>0</c:v>
                </c:pt>
                <c:pt idx="1">
                  <c:v>23.367</c:v>
                </c:pt>
                <c:pt idx="2">
                  <c:v>25.867</c:v>
                </c:pt>
                <c:pt idx="3">
                  <c:v>27.867</c:v>
                </c:pt>
                <c:pt idx="4">
                  <c:v>29.867</c:v>
                </c:pt>
                <c:pt idx="5">
                  <c:v>31.95</c:v>
                </c:pt>
                <c:pt idx="6">
                  <c:v>33.867</c:v>
                </c:pt>
                <c:pt idx="7">
                  <c:v>35.367</c:v>
                </c:pt>
              </c:numCache>
            </c:numRef>
          </c:xVal>
          <c:yVal>
            <c:numRef>
              <c:f>Acetate!$E$7:$E$14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</c:ser>
        <c:axId val="17917818"/>
        <c:axId val="66004251"/>
      </c:scatterChart>
      <c:valAx>
        <c:axId val="17917818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Process time (h)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6004251"/>
        <c:crosses val="autoZero"/>
        <c:crossBetween val="midCat"/>
      </c:valAx>
      <c:valAx>
        <c:axId val="6600425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Acetate (g/L)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7917818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Standards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Protein!$A$20</c:f>
              <c:strCache>
                <c:ptCount val="1"/>
                <c:pt idx="0">
                  <c:v>BSA std (g/L)</c:v>
                </c:pt>
              </c:strCache>
            </c:strRef>
          </c:tx>
          <c:spPr>
            <a:solidFill>
              <a:srgbClr val="4f81bd"/>
            </a:solidFill>
            <a:ln w="19080">
              <a:noFill/>
            </a:ln>
          </c:spPr>
          <c:marker>
            <c:symbol val="circle"/>
            <c:size val="5"/>
            <c:spPr>
              <a:solidFill>
                <a:srgbClr val="4f81bd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spPr>
              <a:ln cap="rnd" w="19080">
                <a:solidFill>
                  <a:srgbClr val="4f81bd"/>
                </a:solidFill>
                <a:prstDash val="sysDot"/>
                <a:round/>
              </a:ln>
            </c:spPr>
            <c:trendlineType val="linear"/>
            <c:forward val="0"/>
            <c:backward val="0"/>
            <c:dispRSqr val="0"/>
            <c:dispEq val="0"/>
          </c:trendline>
          <c:trendline>
            <c:spPr>
              <a:ln cap="rnd" w="19080">
                <a:solidFill>
                  <a:srgbClr val="4f81bd"/>
                </a:solidFill>
                <a:prstDash val="sysDot"/>
                <a:round/>
              </a:ln>
            </c:spPr>
            <c:trendlineType val="linear"/>
            <c:forward val="0"/>
            <c:backward val="0"/>
            <c:dispRSqr val="0"/>
            <c:dispEq val="0"/>
          </c:trendline>
          <c:trendline>
            <c:spPr>
              <a:ln cap="rnd" w="19080">
                <a:solidFill>
                  <a:srgbClr val="4f81bd"/>
                </a:solidFill>
                <a:prstDash val="sysDot"/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Protein!$A$21:$A$26</c:f>
              <c:numCache>
                <c:formatCode>General</c:formatCode>
                <c:ptCount val="6"/>
                <c:pt idx="0">
                  <c:v>0.0625</c:v>
                </c:pt>
                <c:pt idx="1">
                  <c:v>0.125</c:v>
                </c:pt>
                <c:pt idx="2">
                  <c:v>0.25</c:v>
                </c:pt>
                <c:pt idx="3">
                  <c:v>0.5</c:v>
                </c:pt>
                <c:pt idx="4">
                  <c:v>1</c:v>
                </c:pt>
              </c:numCache>
            </c:numRef>
          </c:xVal>
          <c:yVal>
            <c:numRef>
              <c:f>Protein!$B$21:$B$26</c:f>
              <c:numCache>
                <c:formatCode>General</c:formatCode>
                <c:ptCount val="6"/>
                <c:pt idx="0">
                  <c:v>0.056</c:v>
                </c:pt>
                <c:pt idx="1">
                  <c:v>0.138</c:v>
                </c:pt>
                <c:pt idx="2">
                  <c:v>0.387</c:v>
                </c:pt>
                <c:pt idx="3">
                  <c:v>0.871</c:v>
                </c:pt>
                <c:pt idx="4">
                  <c:v>1.735</c:v>
                </c:pt>
              </c:numCache>
            </c:numRef>
          </c:yVal>
          <c:smooth val="0"/>
        </c:ser>
        <c:axId val="57088164"/>
        <c:axId val="15637549"/>
      </c:scatterChart>
      <c:scatterChart>
        <c:scatterStyle val="lineMarker"/>
        <c:varyColors val="0"/>
        <c:ser>
          <c:idx val="1"/>
          <c:order val="1"/>
          <c:tx>
            <c:strRef>
              <c:f>Protein!$A$27</c:f>
              <c:strCache>
                <c:ptCount val="1"/>
                <c:pt idx="0">
                  <c:v>PpL std (g/L)</c:v>
                </c:pt>
              </c:strCache>
            </c:strRef>
          </c:tx>
          <c:spPr>
            <a:solidFill>
              <a:srgbClr val="c0504d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c0504d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spPr>
              <a:ln cap="rnd" w="19080">
                <a:solidFill>
                  <a:srgbClr val="c0504d"/>
                </a:solidFill>
                <a:prstDash val="sysDot"/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Protein!$A$28:$A$32</c:f>
              <c:numCache>
                <c:formatCode>General</c:formatCode>
                <c:ptCount val="5"/>
                <c:pt idx="0">
                  <c:v>0.0625</c:v>
                </c:pt>
                <c:pt idx="1">
                  <c:v>0.125</c:v>
                </c:pt>
                <c:pt idx="2">
                  <c:v>0.25</c:v>
                </c:pt>
                <c:pt idx="3">
                  <c:v>0.5</c:v>
                </c:pt>
                <c:pt idx="4">
                  <c:v>1</c:v>
                </c:pt>
              </c:numCache>
            </c:numRef>
          </c:xVal>
          <c:yVal>
            <c:numRef>
              <c:f>Protein!$B$28:$B$32</c:f>
              <c:numCache>
                <c:formatCode>General</c:formatCode>
                <c:ptCount val="5"/>
                <c:pt idx="0">
                  <c:v>0.069</c:v>
                </c:pt>
                <c:pt idx="1">
                  <c:v>0.153</c:v>
                </c:pt>
                <c:pt idx="2">
                  <c:v>0.325</c:v>
                </c:pt>
                <c:pt idx="3">
                  <c:v>0.693</c:v>
                </c:pt>
                <c:pt idx="4">
                  <c:v>1.418</c:v>
                </c:pt>
              </c:numCache>
            </c:numRef>
          </c:yVal>
          <c:smooth val="0"/>
        </c:ser>
        <c:axId val="14419302"/>
        <c:axId val="18287321"/>
      </c:scatterChart>
      <c:valAx>
        <c:axId val="57088164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Concentration (g/L)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5637549"/>
        <c:crosses val="autoZero"/>
        <c:crossBetween val="midCat"/>
      </c:valAx>
      <c:valAx>
        <c:axId val="1563754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 (µRIU*min)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7088164"/>
        <c:crosses val="autoZero"/>
        <c:crossBetween val="midCat"/>
      </c:valAx>
      <c:valAx>
        <c:axId val="14419302"/>
        <c:scaling>
          <c:orientation val="minMax"/>
        </c:scaling>
        <c:delete val="1"/>
        <c:axPos val="t"/>
        <c:numFmt formatCode="0.000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8287321"/>
        <c:crossBetween val="midCat"/>
      </c:valAx>
      <c:valAx>
        <c:axId val="18287321"/>
        <c:scaling>
          <c:orientation val="minMax"/>
        </c:scaling>
        <c:delete val="0"/>
        <c:axPos val="r"/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 (µRIU*min)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4419302"/>
        <c:crosses val="max"/>
        <c:crossBetween val="midCat"/>
      </c:valAx>
      <c:spPr>
        <a:noFill/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HPLC Samples Dilution Effect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"R1 samples"</c:f>
              <c:strCache>
                <c:ptCount val="1"/>
                <c:pt idx="0">
                  <c:v>R1 samples</c:v>
                </c:pt>
              </c:strCache>
            </c:strRef>
          </c:tx>
          <c:spPr>
            <a:solidFill>
              <a:srgbClr val="4f81bd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4f81bd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spPr>
              <a:ln cap="rnd" w="19080">
                <a:solidFill>
                  <a:srgbClr val="4f81bd"/>
                </a:solidFill>
                <a:prstDash val="sysDot"/>
                <a:round/>
              </a:ln>
            </c:spPr>
            <c:trendlineType val="linear"/>
            <c:forward val="0"/>
            <c:backward val="0"/>
            <c:dispRSqr val="1"/>
            <c:dispEq val="0"/>
          </c:trendline>
          <c:xVal>
            <c:numRef>
              <c:f>Protein!$D$44:$D$49</c:f>
              <c:numCache>
                <c:formatCode>General</c:formatCode>
                <c:ptCount val="6"/>
                <c:pt idx="0">
                  <c:v>1.6897077157501</c:v>
                </c:pt>
                <c:pt idx="1">
                  <c:v>3.5292976866602</c:v>
                </c:pt>
                <c:pt idx="2">
                  <c:v>5.93683335642056</c:v>
                </c:pt>
                <c:pt idx="3">
                  <c:v>5.81216234935587</c:v>
                </c:pt>
                <c:pt idx="4">
                  <c:v>5.33287158886272</c:v>
                </c:pt>
                <c:pt idx="5">
                  <c:v>4.59869788059288</c:v>
                </c:pt>
              </c:numCache>
            </c:numRef>
          </c:xVal>
          <c:yVal>
            <c:numRef>
              <c:f>Protein!$D$38:$D$43</c:f>
              <c:numCache>
                <c:formatCode>General</c:formatCode>
                <c:ptCount val="6"/>
                <c:pt idx="0">
                  <c:v>3.04474303920211</c:v>
                </c:pt>
                <c:pt idx="1">
                  <c:v>5.84291453109849</c:v>
                </c:pt>
                <c:pt idx="2">
                  <c:v>7.64371796647735</c:v>
                </c:pt>
                <c:pt idx="3">
                  <c:v>8.39174400886549</c:v>
                </c:pt>
                <c:pt idx="4">
                  <c:v>7.72683197118715</c:v>
                </c:pt>
                <c:pt idx="5">
                  <c:v>7.28355727940158</c:v>
                </c:pt>
              </c:numCache>
            </c:numRef>
          </c:yVal>
          <c:smooth val="0"/>
        </c:ser>
        <c:axId val="4871816"/>
        <c:axId val="86671940"/>
      </c:scatterChart>
      <c:valAx>
        <c:axId val="4871816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Pure Sample (g/L)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6671940"/>
        <c:crosses val="autoZero"/>
        <c:crossBetween val="midCat"/>
      </c:valAx>
      <c:valAx>
        <c:axId val="8667194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Diluted Sample (g/L)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871816"/>
        <c:crosses val="autoZero"/>
        <c:crossBetween val="midCat"/>
      </c:valAx>
      <c:spPr>
        <a:noFill/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Protein L (PpL) HPLC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Protein!$E$4</c:f>
              <c:strCache>
                <c:ptCount val="1"/>
                <c:pt idx="0">
                  <c:v>PpL</c:v>
                </c:pt>
              </c:strCache>
            </c:strRef>
          </c:tx>
          <c:spPr>
            <a:solidFill>
              <a:srgbClr val="4f81bd"/>
            </a:solidFill>
            <a:ln w="25560">
              <a:noFill/>
            </a:ln>
          </c:spPr>
          <c:marker>
            <c:symbol val="plus"/>
            <c:size val="7"/>
            <c:spPr>
              <a:solidFill>
                <a:srgbClr val="4f81bd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percentage"/>
            <c:noEndCap val="0"/>
            <c:val val="0"/>
            <c:spPr>
              <a:ln w="9360">
                <a:solidFill>
                  <a:srgbClr val="595959"/>
                </a:solidFill>
                <a:round/>
              </a:ln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ln w="9360">
                <a:noFill/>
              </a:ln>
            </c:spPr>
          </c:errBars>
          <c:xVal>
            <c:numRef>
              <c:f>Protein!$D$7:$D$14</c:f>
              <c:numCache>
                <c:formatCode>General</c:formatCode>
                <c:ptCount val="8"/>
                <c:pt idx="0">
                  <c:v>0</c:v>
                </c:pt>
                <c:pt idx="1">
                  <c:v>23.367</c:v>
                </c:pt>
                <c:pt idx="2">
                  <c:v>25.867</c:v>
                </c:pt>
                <c:pt idx="3">
                  <c:v>27.867</c:v>
                </c:pt>
                <c:pt idx="4">
                  <c:v>29.867</c:v>
                </c:pt>
                <c:pt idx="5">
                  <c:v>31.95</c:v>
                </c:pt>
                <c:pt idx="6">
                  <c:v>33.867</c:v>
                </c:pt>
                <c:pt idx="7">
                  <c:v>35.367</c:v>
                </c:pt>
              </c:numCache>
            </c:numRef>
          </c:xVal>
          <c:yVal>
            <c:numRef>
              <c:f>Protein!$E$7:$E$14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3.04474303920211</c:v>
                </c:pt>
                <c:pt idx="3">
                  <c:v>5.84291453109849</c:v>
                </c:pt>
                <c:pt idx="4">
                  <c:v>7.64371796647735</c:v>
                </c:pt>
                <c:pt idx="5">
                  <c:v>8.39174400886549</c:v>
                </c:pt>
                <c:pt idx="6">
                  <c:v>7.72683197118715</c:v>
                </c:pt>
                <c:pt idx="7">
                  <c:v>7.28355727940158</c:v>
                </c:pt>
              </c:numCache>
            </c:numRef>
          </c:yVal>
          <c:smooth val="0"/>
        </c:ser>
        <c:axId val="77189543"/>
        <c:axId val="25025202"/>
      </c:scatterChart>
      <c:valAx>
        <c:axId val="77189543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Process time (h)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5025202"/>
        <c:crosses val="autoZero"/>
        <c:crossBetween val="midCat"/>
      </c:valAx>
      <c:valAx>
        <c:axId val="2502520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PpL (g/L)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7189543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de-AT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de-AT" sz="1400" spc="-1" strike="noStrike">
                <a:solidFill>
                  <a:srgbClr val="595959"/>
                </a:solidFill>
                <a:latin typeface="Calibri"/>
              </a:rPr>
              <a:t>Volume - Samples and Harvest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Rate_Calc!$C$3</c:f>
              <c:strCache>
                <c:ptCount val="1"/>
                <c:pt idx="0">
                  <c:v>Sampling Time</c:v>
                </c:pt>
              </c:strCache>
            </c:strRef>
          </c:tx>
          <c:spPr>
            <a:solidFill>
              <a:srgbClr val="4f81bd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4f81bd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Rate_Calc!$C$7:$C$27</c:f>
              <c:numCache>
                <c:formatCode>General</c:formatCode>
                <c:ptCount val="21"/>
                <c:pt idx="0">
                  <c:v>0</c:v>
                </c:pt>
                <c:pt idx="1">
                  <c:v>23.367</c:v>
                </c:pt>
                <c:pt idx="3">
                  <c:v>23.367</c:v>
                </c:pt>
                <c:pt idx="4">
                  <c:v>25.867</c:v>
                </c:pt>
                <c:pt idx="6">
                  <c:v>25.867</c:v>
                </c:pt>
                <c:pt idx="7">
                  <c:v>27.867</c:v>
                </c:pt>
                <c:pt idx="9">
                  <c:v>27.867</c:v>
                </c:pt>
                <c:pt idx="10">
                  <c:v>29.867</c:v>
                </c:pt>
                <c:pt idx="12">
                  <c:v>29.867</c:v>
                </c:pt>
                <c:pt idx="13">
                  <c:v>31.95</c:v>
                </c:pt>
                <c:pt idx="15">
                  <c:v>31.95</c:v>
                </c:pt>
                <c:pt idx="16">
                  <c:v>33.867</c:v>
                </c:pt>
                <c:pt idx="18">
                  <c:v>33.867</c:v>
                </c:pt>
                <c:pt idx="19">
                  <c:v>35.367</c:v>
                </c:pt>
              </c:numCache>
            </c:numRef>
          </c:xVal>
          <c:yVal>
            <c:numRef>
              <c:f>Rate_Calc!$F$7:$F$27</c:f>
              <c:numCache>
                <c:formatCode>General</c:formatCode>
                <c:ptCount val="21"/>
                <c:pt idx="0">
                  <c:v>1.08</c:v>
                </c:pt>
                <c:pt idx="1">
                  <c:v>1.31570824617737</c:v>
                </c:pt>
                <c:pt idx="3">
                  <c:v>1.31570824617737</c:v>
                </c:pt>
                <c:pt idx="4">
                  <c:v>1.3756304934982</c:v>
                </c:pt>
                <c:pt idx="6">
                  <c:v>1.3756304934982</c:v>
                </c:pt>
                <c:pt idx="7">
                  <c:v>1.44090618181818</c:v>
                </c:pt>
                <c:pt idx="9">
                  <c:v>1.44090618181818</c:v>
                </c:pt>
                <c:pt idx="10">
                  <c:v>1.52913418439037</c:v>
                </c:pt>
                <c:pt idx="12">
                  <c:v>1.52913418439037</c:v>
                </c:pt>
                <c:pt idx="13">
                  <c:v>1.64532863404689</c:v>
                </c:pt>
                <c:pt idx="15">
                  <c:v>1.64532863404689</c:v>
                </c:pt>
                <c:pt idx="16">
                  <c:v>1.77735923797367</c:v>
                </c:pt>
                <c:pt idx="18">
                  <c:v>1.77735923797367</c:v>
                </c:pt>
                <c:pt idx="19">
                  <c:v>1.93894304994903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Rate_Calc!$F$3</c:f>
              <c:strCache>
                <c:ptCount val="1"/>
                <c:pt idx="0">
                  <c:v>Volume Reactor</c:v>
                </c:pt>
              </c:strCache>
            </c:strRef>
          </c:tx>
          <c:spPr>
            <a:solidFill>
              <a:srgbClr val="000000"/>
            </a:solidFill>
            <a:ln cap="rnd" w="0">
              <a:solidFill>
                <a:srgbClr val="000000"/>
              </a:solidFill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Online_ANA!$A$2:$A$14836</c:f>
              <c:numCache>
                <c:formatCode>General</c:formatCode>
                <c:ptCount val="14835"/>
                <c:pt idx="0">
                  <c:v>0</c:v>
                </c:pt>
                <c:pt idx="1">
                  <c:v>0.017</c:v>
                </c:pt>
                <c:pt idx="2">
                  <c:v>0.033</c:v>
                </c:pt>
                <c:pt idx="3">
                  <c:v>0.05</c:v>
                </c:pt>
                <c:pt idx="4">
                  <c:v>0.067</c:v>
                </c:pt>
                <c:pt idx="5">
                  <c:v>0.083</c:v>
                </c:pt>
                <c:pt idx="6">
                  <c:v>0.1</c:v>
                </c:pt>
                <c:pt idx="7">
                  <c:v>0.117</c:v>
                </c:pt>
                <c:pt idx="8">
                  <c:v>0.133</c:v>
                </c:pt>
                <c:pt idx="9">
                  <c:v>0.15</c:v>
                </c:pt>
                <c:pt idx="10">
                  <c:v>0.167</c:v>
                </c:pt>
                <c:pt idx="11">
                  <c:v>0.183</c:v>
                </c:pt>
                <c:pt idx="12">
                  <c:v>0.2</c:v>
                </c:pt>
                <c:pt idx="13">
                  <c:v>0.217</c:v>
                </c:pt>
                <c:pt idx="14">
                  <c:v>0.233</c:v>
                </c:pt>
                <c:pt idx="15">
                  <c:v>0.25</c:v>
                </c:pt>
                <c:pt idx="16">
                  <c:v>0.267</c:v>
                </c:pt>
                <c:pt idx="17">
                  <c:v>0.283</c:v>
                </c:pt>
                <c:pt idx="18">
                  <c:v>0.3</c:v>
                </c:pt>
                <c:pt idx="19">
                  <c:v>0.317</c:v>
                </c:pt>
                <c:pt idx="20">
                  <c:v>0.333</c:v>
                </c:pt>
                <c:pt idx="21">
                  <c:v>0.35</c:v>
                </c:pt>
                <c:pt idx="22">
                  <c:v>0.367</c:v>
                </c:pt>
                <c:pt idx="23">
                  <c:v>0.383</c:v>
                </c:pt>
                <c:pt idx="24">
                  <c:v>0.4</c:v>
                </c:pt>
                <c:pt idx="25">
                  <c:v>0.417</c:v>
                </c:pt>
                <c:pt idx="26">
                  <c:v>0.433</c:v>
                </c:pt>
                <c:pt idx="27">
                  <c:v>0.45</c:v>
                </c:pt>
                <c:pt idx="28">
                  <c:v>0.467</c:v>
                </c:pt>
                <c:pt idx="29">
                  <c:v>0.483</c:v>
                </c:pt>
                <c:pt idx="30">
                  <c:v>0.5</c:v>
                </c:pt>
                <c:pt idx="31">
                  <c:v>0.517</c:v>
                </c:pt>
                <c:pt idx="32">
                  <c:v>0.533</c:v>
                </c:pt>
                <c:pt idx="33">
                  <c:v>0.55</c:v>
                </c:pt>
                <c:pt idx="34">
                  <c:v>0.567</c:v>
                </c:pt>
                <c:pt idx="35">
                  <c:v>0.583</c:v>
                </c:pt>
                <c:pt idx="36">
                  <c:v>0.6</c:v>
                </c:pt>
                <c:pt idx="37">
                  <c:v>0.617</c:v>
                </c:pt>
                <c:pt idx="38">
                  <c:v>0.633</c:v>
                </c:pt>
                <c:pt idx="39">
                  <c:v>0.65</c:v>
                </c:pt>
                <c:pt idx="40">
                  <c:v>0.667</c:v>
                </c:pt>
                <c:pt idx="41">
                  <c:v>0.683</c:v>
                </c:pt>
                <c:pt idx="42">
                  <c:v>0.7</c:v>
                </c:pt>
                <c:pt idx="43">
                  <c:v>0.717</c:v>
                </c:pt>
                <c:pt idx="44">
                  <c:v>0.733</c:v>
                </c:pt>
                <c:pt idx="45">
                  <c:v>0.75</c:v>
                </c:pt>
                <c:pt idx="46">
                  <c:v>0.767</c:v>
                </c:pt>
                <c:pt idx="47">
                  <c:v>0.783</c:v>
                </c:pt>
                <c:pt idx="48">
                  <c:v>0.8</c:v>
                </c:pt>
                <c:pt idx="49">
                  <c:v>0.817</c:v>
                </c:pt>
                <c:pt idx="50">
                  <c:v>0.833</c:v>
                </c:pt>
                <c:pt idx="51">
                  <c:v>0.85</c:v>
                </c:pt>
                <c:pt idx="52">
                  <c:v>0.867</c:v>
                </c:pt>
                <c:pt idx="53">
                  <c:v>0.883</c:v>
                </c:pt>
                <c:pt idx="54">
                  <c:v>0.9</c:v>
                </c:pt>
                <c:pt idx="55">
                  <c:v>0.917</c:v>
                </c:pt>
                <c:pt idx="56">
                  <c:v>0.933</c:v>
                </c:pt>
                <c:pt idx="57">
                  <c:v>0.95</c:v>
                </c:pt>
                <c:pt idx="58">
                  <c:v>0.967</c:v>
                </c:pt>
                <c:pt idx="59">
                  <c:v>0.983</c:v>
                </c:pt>
                <c:pt idx="60">
                  <c:v>1</c:v>
                </c:pt>
                <c:pt idx="61">
                  <c:v>1.017</c:v>
                </c:pt>
                <c:pt idx="62">
                  <c:v>1.033</c:v>
                </c:pt>
                <c:pt idx="63">
                  <c:v>1.05</c:v>
                </c:pt>
                <c:pt idx="64">
                  <c:v>1.067</c:v>
                </c:pt>
                <c:pt idx="65">
                  <c:v>1.083</c:v>
                </c:pt>
                <c:pt idx="66">
                  <c:v>1.1</c:v>
                </c:pt>
                <c:pt idx="67">
                  <c:v>1.117</c:v>
                </c:pt>
                <c:pt idx="68">
                  <c:v>1.133</c:v>
                </c:pt>
                <c:pt idx="69">
                  <c:v>1.15</c:v>
                </c:pt>
                <c:pt idx="70">
                  <c:v>1.167</c:v>
                </c:pt>
                <c:pt idx="71">
                  <c:v>1.183</c:v>
                </c:pt>
                <c:pt idx="72">
                  <c:v>1.2</c:v>
                </c:pt>
                <c:pt idx="73">
                  <c:v>1.217</c:v>
                </c:pt>
                <c:pt idx="74">
                  <c:v>1.233</c:v>
                </c:pt>
                <c:pt idx="75">
                  <c:v>1.25</c:v>
                </c:pt>
                <c:pt idx="76">
                  <c:v>1.267</c:v>
                </c:pt>
                <c:pt idx="77">
                  <c:v>1.283</c:v>
                </c:pt>
                <c:pt idx="78">
                  <c:v>1.3</c:v>
                </c:pt>
                <c:pt idx="79">
                  <c:v>1.317</c:v>
                </c:pt>
                <c:pt idx="80">
                  <c:v>1.333</c:v>
                </c:pt>
                <c:pt idx="81">
                  <c:v>1.35</c:v>
                </c:pt>
                <c:pt idx="82">
                  <c:v>1.367</c:v>
                </c:pt>
                <c:pt idx="83">
                  <c:v>1.383</c:v>
                </c:pt>
                <c:pt idx="84">
                  <c:v>1.4</c:v>
                </c:pt>
                <c:pt idx="85">
                  <c:v>1.417</c:v>
                </c:pt>
                <c:pt idx="86">
                  <c:v>1.433</c:v>
                </c:pt>
                <c:pt idx="87">
                  <c:v>1.45</c:v>
                </c:pt>
                <c:pt idx="88">
                  <c:v>1.467</c:v>
                </c:pt>
                <c:pt idx="89">
                  <c:v>1.483</c:v>
                </c:pt>
                <c:pt idx="90">
                  <c:v>1.5</c:v>
                </c:pt>
                <c:pt idx="91">
                  <c:v>1.517</c:v>
                </c:pt>
                <c:pt idx="92">
                  <c:v>1.533</c:v>
                </c:pt>
                <c:pt idx="93">
                  <c:v>1.55</c:v>
                </c:pt>
                <c:pt idx="94">
                  <c:v>1.567</c:v>
                </c:pt>
                <c:pt idx="95">
                  <c:v>1.583</c:v>
                </c:pt>
                <c:pt idx="96">
                  <c:v>1.6</c:v>
                </c:pt>
                <c:pt idx="97">
                  <c:v>1.617</c:v>
                </c:pt>
                <c:pt idx="98">
                  <c:v>1.633</c:v>
                </c:pt>
                <c:pt idx="99">
                  <c:v>1.65</c:v>
                </c:pt>
                <c:pt idx="100">
                  <c:v>1.667</c:v>
                </c:pt>
                <c:pt idx="101">
                  <c:v>1.683</c:v>
                </c:pt>
                <c:pt idx="102">
                  <c:v>1.7</c:v>
                </c:pt>
                <c:pt idx="103">
                  <c:v>1.717</c:v>
                </c:pt>
                <c:pt idx="104">
                  <c:v>1.733</c:v>
                </c:pt>
                <c:pt idx="105">
                  <c:v>1.75</c:v>
                </c:pt>
                <c:pt idx="106">
                  <c:v>1.767</c:v>
                </c:pt>
                <c:pt idx="107">
                  <c:v>1.783</c:v>
                </c:pt>
                <c:pt idx="108">
                  <c:v>1.8</c:v>
                </c:pt>
                <c:pt idx="109">
                  <c:v>1.817</c:v>
                </c:pt>
                <c:pt idx="110">
                  <c:v>1.833</c:v>
                </c:pt>
                <c:pt idx="111">
                  <c:v>1.85</c:v>
                </c:pt>
                <c:pt idx="112">
                  <c:v>1.867</c:v>
                </c:pt>
                <c:pt idx="113">
                  <c:v>1.883</c:v>
                </c:pt>
                <c:pt idx="114">
                  <c:v>1.9</c:v>
                </c:pt>
                <c:pt idx="115">
                  <c:v>1.917</c:v>
                </c:pt>
                <c:pt idx="116">
                  <c:v>1.933</c:v>
                </c:pt>
                <c:pt idx="117">
                  <c:v>1.95</c:v>
                </c:pt>
                <c:pt idx="118">
                  <c:v>1.967</c:v>
                </c:pt>
                <c:pt idx="119">
                  <c:v>1.983</c:v>
                </c:pt>
                <c:pt idx="120">
                  <c:v>2</c:v>
                </c:pt>
                <c:pt idx="121">
                  <c:v>2.017</c:v>
                </c:pt>
                <c:pt idx="122">
                  <c:v>2.033</c:v>
                </c:pt>
                <c:pt idx="123">
                  <c:v>2.05</c:v>
                </c:pt>
                <c:pt idx="124">
                  <c:v>2.067</c:v>
                </c:pt>
                <c:pt idx="125">
                  <c:v>2.083</c:v>
                </c:pt>
                <c:pt idx="126">
                  <c:v>2.1</c:v>
                </c:pt>
                <c:pt idx="127">
                  <c:v>2.117</c:v>
                </c:pt>
                <c:pt idx="128">
                  <c:v>2.133</c:v>
                </c:pt>
                <c:pt idx="129">
                  <c:v>2.15</c:v>
                </c:pt>
                <c:pt idx="130">
                  <c:v>2.167</c:v>
                </c:pt>
                <c:pt idx="131">
                  <c:v>2.183</c:v>
                </c:pt>
                <c:pt idx="132">
                  <c:v>2.2</c:v>
                </c:pt>
                <c:pt idx="133">
                  <c:v>2.217</c:v>
                </c:pt>
                <c:pt idx="134">
                  <c:v>2.233</c:v>
                </c:pt>
                <c:pt idx="135">
                  <c:v>2.25</c:v>
                </c:pt>
                <c:pt idx="136">
                  <c:v>2.267</c:v>
                </c:pt>
                <c:pt idx="137">
                  <c:v>2.283</c:v>
                </c:pt>
                <c:pt idx="138">
                  <c:v>2.3</c:v>
                </c:pt>
                <c:pt idx="139">
                  <c:v>2.317</c:v>
                </c:pt>
                <c:pt idx="140">
                  <c:v>2.333</c:v>
                </c:pt>
                <c:pt idx="141">
                  <c:v>2.35</c:v>
                </c:pt>
                <c:pt idx="142">
                  <c:v>2.367</c:v>
                </c:pt>
                <c:pt idx="143">
                  <c:v>2.383</c:v>
                </c:pt>
                <c:pt idx="144">
                  <c:v>2.4</c:v>
                </c:pt>
                <c:pt idx="145">
                  <c:v>2.417</c:v>
                </c:pt>
                <c:pt idx="146">
                  <c:v>2.433</c:v>
                </c:pt>
                <c:pt idx="147">
                  <c:v>2.45</c:v>
                </c:pt>
                <c:pt idx="148">
                  <c:v>2.467</c:v>
                </c:pt>
                <c:pt idx="149">
                  <c:v>2.483</c:v>
                </c:pt>
                <c:pt idx="150">
                  <c:v>2.5</c:v>
                </c:pt>
                <c:pt idx="151">
                  <c:v>2.517</c:v>
                </c:pt>
                <c:pt idx="152">
                  <c:v>2.533</c:v>
                </c:pt>
                <c:pt idx="153">
                  <c:v>2.55</c:v>
                </c:pt>
                <c:pt idx="154">
                  <c:v>2.567</c:v>
                </c:pt>
                <c:pt idx="155">
                  <c:v>2.583</c:v>
                </c:pt>
                <c:pt idx="156">
                  <c:v>2.6</c:v>
                </c:pt>
                <c:pt idx="157">
                  <c:v>2.617</c:v>
                </c:pt>
                <c:pt idx="158">
                  <c:v>2.633</c:v>
                </c:pt>
                <c:pt idx="159">
                  <c:v>2.65</c:v>
                </c:pt>
                <c:pt idx="160">
                  <c:v>2.667</c:v>
                </c:pt>
                <c:pt idx="161">
                  <c:v>2.683</c:v>
                </c:pt>
                <c:pt idx="162">
                  <c:v>2.7</c:v>
                </c:pt>
                <c:pt idx="163">
                  <c:v>2.717</c:v>
                </c:pt>
                <c:pt idx="164">
                  <c:v>2.733</c:v>
                </c:pt>
                <c:pt idx="165">
                  <c:v>2.75</c:v>
                </c:pt>
                <c:pt idx="166">
                  <c:v>2.767</c:v>
                </c:pt>
                <c:pt idx="167">
                  <c:v>2.783</c:v>
                </c:pt>
                <c:pt idx="168">
                  <c:v>2.8</c:v>
                </c:pt>
                <c:pt idx="169">
                  <c:v>2.817</c:v>
                </c:pt>
                <c:pt idx="170">
                  <c:v>2.833</c:v>
                </c:pt>
                <c:pt idx="171">
                  <c:v>2.85</c:v>
                </c:pt>
                <c:pt idx="172">
                  <c:v>2.867</c:v>
                </c:pt>
                <c:pt idx="173">
                  <c:v>2.883</c:v>
                </c:pt>
                <c:pt idx="174">
                  <c:v>2.9</c:v>
                </c:pt>
                <c:pt idx="175">
                  <c:v>2.917</c:v>
                </c:pt>
                <c:pt idx="176">
                  <c:v>2.933</c:v>
                </c:pt>
                <c:pt idx="177">
                  <c:v>2.95</c:v>
                </c:pt>
                <c:pt idx="178">
                  <c:v>2.967</c:v>
                </c:pt>
                <c:pt idx="179">
                  <c:v>2.983</c:v>
                </c:pt>
                <c:pt idx="180">
                  <c:v>3</c:v>
                </c:pt>
                <c:pt idx="181">
                  <c:v>3.017</c:v>
                </c:pt>
                <c:pt idx="182">
                  <c:v>3.033</c:v>
                </c:pt>
                <c:pt idx="183">
                  <c:v>3.05</c:v>
                </c:pt>
                <c:pt idx="184">
                  <c:v>3.067</c:v>
                </c:pt>
                <c:pt idx="185">
                  <c:v>3.083</c:v>
                </c:pt>
                <c:pt idx="186">
                  <c:v>3.1</c:v>
                </c:pt>
                <c:pt idx="187">
                  <c:v>3.117</c:v>
                </c:pt>
                <c:pt idx="188">
                  <c:v>3.133</c:v>
                </c:pt>
                <c:pt idx="189">
                  <c:v>3.15</c:v>
                </c:pt>
                <c:pt idx="190">
                  <c:v>3.167</c:v>
                </c:pt>
                <c:pt idx="191">
                  <c:v>3.183</c:v>
                </c:pt>
                <c:pt idx="192">
                  <c:v>3.2</c:v>
                </c:pt>
                <c:pt idx="193">
                  <c:v>3.217</c:v>
                </c:pt>
                <c:pt idx="194">
                  <c:v>3.233</c:v>
                </c:pt>
                <c:pt idx="195">
                  <c:v>3.25</c:v>
                </c:pt>
                <c:pt idx="196">
                  <c:v>3.267</c:v>
                </c:pt>
                <c:pt idx="197">
                  <c:v>3.283</c:v>
                </c:pt>
                <c:pt idx="198">
                  <c:v>3.3</c:v>
                </c:pt>
                <c:pt idx="199">
                  <c:v>3.317</c:v>
                </c:pt>
                <c:pt idx="200">
                  <c:v>3.333</c:v>
                </c:pt>
                <c:pt idx="201">
                  <c:v>3.35</c:v>
                </c:pt>
                <c:pt idx="202">
                  <c:v>3.367</c:v>
                </c:pt>
                <c:pt idx="203">
                  <c:v>3.383</c:v>
                </c:pt>
                <c:pt idx="204">
                  <c:v>3.4</c:v>
                </c:pt>
                <c:pt idx="205">
                  <c:v>3.417</c:v>
                </c:pt>
                <c:pt idx="206">
                  <c:v>3.433</c:v>
                </c:pt>
                <c:pt idx="207">
                  <c:v>3.45</c:v>
                </c:pt>
                <c:pt idx="208">
                  <c:v>3.467</c:v>
                </c:pt>
                <c:pt idx="209">
                  <c:v>3.483</c:v>
                </c:pt>
                <c:pt idx="210">
                  <c:v>3.5</c:v>
                </c:pt>
                <c:pt idx="211">
                  <c:v>3.517</c:v>
                </c:pt>
                <c:pt idx="212">
                  <c:v>3.533</c:v>
                </c:pt>
                <c:pt idx="213">
                  <c:v>3.55</c:v>
                </c:pt>
                <c:pt idx="214">
                  <c:v>3.567</c:v>
                </c:pt>
                <c:pt idx="215">
                  <c:v>3.583</c:v>
                </c:pt>
                <c:pt idx="216">
                  <c:v>3.6</c:v>
                </c:pt>
                <c:pt idx="217">
                  <c:v>3.617</c:v>
                </c:pt>
                <c:pt idx="218">
                  <c:v>3.633</c:v>
                </c:pt>
                <c:pt idx="219">
                  <c:v>3.65</c:v>
                </c:pt>
                <c:pt idx="220">
                  <c:v>3.667</c:v>
                </c:pt>
                <c:pt idx="221">
                  <c:v>3.683</c:v>
                </c:pt>
                <c:pt idx="222">
                  <c:v>3.7</c:v>
                </c:pt>
                <c:pt idx="223">
                  <c:v>3.717</c:v>
                </c:pt>
                <c:pt idx="224">
                  <c:v>3.733</c:v>
                </c:pt>
                <c:pt idx="225">
                  <c:v>3.75</c:v>
                </c:pt>
                <c:pt idx="226">
                  <c:v>3.767</c:v>
                </c:pt>
                <c:pt idx="227">
                  <c:v>3.783</c:v>
                </c:pt>
                <c:pt idx="228">
                  <c:v>3.8</c:v>
                </c:pt>
                <c:pt idx="229">
                  <c:v>3.817</c:v>
                </c:pt>
                <c:pt idx="230">
                  <c:v>3.833</c:v>
                </c:pt>
                <c:pt idx="231">
                  <c:v>3.85</c:v>
                </c:pt>
                <c:pt idx="232">
                  <c:v>3.867</c:v>
                </c:pt>
                <c:pt idx="233">
                  <c:v>3.883</c:v>
                </c:pt>
                <c:pt idx="234">
                  <c:v>3.9</c:v>
                </c:pt>
                <c:pt idx="235">
                  <c:v>3.917</c:v>
                </c:pt>
                <c:pt idx="236">
                  <c:v>3.933</c:v>
                </c:pt>
                <c:pt idx="237">
                  <c:v>3.95</c:v>
                </c:pt>
                <c:pt idx="238">
                  <c:v>3.967</c:v>
                </c:pt>
                <c:pt idx="239">
                  <c:v>3.983</c:v>
                </c:pt>
                <c:pt idx="240">
                  <c:v>4</c:v>
                </c:pt>
                <c:pt idx="241">
                  <c:v>4.017</c:v>
                </c:pt>
                <c:pt idx="242">
                  <c:v>4.033</c:v>
                </c:pt>
                <c:pt idx="243">
                  <c:v>4.05</c:v>
                </c:pt>
                <c:pt idx="244">
                  <c:v>4.067</c:v>
                </c:pt>
                <c:pt idx="245">
                  <c:v>4.083</c:v>
                </c:pt>
                <c:pt idx="246">
                  <c:v>4.1</c:v>
                </c:pt>
                <c:pt idx="247">
                  <c:v>4.117</c:v>
                </c:pt>
                <c:pt idx="248">
                  <c:v>4.133</c:v>
                </c:pt>
                <c:pt idx="249">
                  <c:v>4.15</c:v>
                </c:pt>
                <c:pt idx="250">
                  <c:v>4.167</c:v>
                </c:pt>
                <c:pt idx="251">
                  <c:v>4.183</c:v>
                </c:pt>
                <c:pt idx="252">
                  <c:v>4.2</c:v>
                </c:pt>
                <c:pt idx="253">
                  <c:v>4.217</c:v>
                </c:pt>
                <c:pt idx="254">
                  <c:v>4.233</c:v>
                </c:pt>
                <c:pt idx="255">
                  <c:v>4.25</c:v>
                </c:pt>
                <c:pt idx="256">
                  <c:v>4.267</c:v>
                </c:pt>
                <c:pt idx="257">
                  <c:v>4.283</c:v>
                </c:pt>
                <c:pt idx="258">
                  <c:v>4.3</c:v>
                </c:pt>
                <c:pt idx="259">
                  <c:v>4.317</c:v>
                </c:pt>
                <c:pt idx="260">
                  <c:v>4.333</c:v>
                </c:pt>
                <c:pt idx="261">
                  <c:v>4.35</c:v>
                </c:pt>
                <c:pt idx="262">
                  <c:v>4.367</c:v>
                </c:pt>
                <c:pt idx="263">
                  <c:v>4.383</c:v>
                </c:pt>
                <c:pt idx="264">
                  <c:v>4.4</c:v>
                </c:pt>
                <c:pt idx="265">
                  <c:v>4.417</c:v>
                </c:pt>
                <c:pt idx="266">
                  <c:v>4.433</c:v>
                </c:pt>
                <c:pt idx="267">
                  <c:v>4.45</c:v>
                </c:pt>
                <c:pt idx="268">
                  <c:v>4.467</c:v>
                </c:pt>
                <c:pt idx="269">
                  <c:v>4.483</c:v>
                </c:pt>
                <c:pt idx="270">
                  <c:v>4.5</c:v>
                </c:pt>
                <c:pt idx="271">
                  <c:v>4.517</c:v>
                </c:pt>
                <c:pt idx="272">
                  <c:v>4.533</c:v>
                </c:pt>
                <c:pt idx="273">
                  <c:v>4.55</c:v>
                </c:pt>
                <c:pt idx="274">
                  <c:v>4.567</c:v>
                </c:pt>
                <c:pt idx="275">
                  <c:v>4.583</c:v>
                </c:pt>
                <c:pt idx="276">
                  <c:v>4.6</c:v>
                </c:pt>
                <c:pt idx="277">
                  <c:v>4.617</c:v>
                </c:pt>
                <c:pt idx="278">
                  <c:v>4.633</c:v>
                </c:pt>
                <c:pt idx="279">
                  <c:v>4.65</c:v>
                </c:pt>
                <c:pt idx="280">
                  <c:v>4.667</c:v>
                </c:pt>
                <c:pt idx="281">
                  <c:v>4.683</c:v>
                </c:pt>
                <c:pt idx="282">
                  <c:v>4.7</c:v>
                </c:pt>
                <c:pt idx="283">
                  <c:v>4.717</c:v>
                </c:pt>
                <c:pt idx="284">
                  <c:v>4.733</c:v>
                </c:pt>
                <c:pt idx="285">
                  <c:v>4.75</c:v>
                </c:pt>
                <c:pt idx="286">
                  <c:v>4.767</c:v>
                </c:pt>
                <c:pt idx="287">
                  <c:v>4.783</c:v>
                </c:pt>
                <c:pt idx="288">
                  <c:v>4.8</c:v>
                </c:pt>
                <c:pt idx="289">
                  <c:v>4.817</c:v>
                </c:pt>
                <c:pt idx="290">
                  <c:v>4.833</c:v>
                </c:pt>
                <c:pt idx="291">
                  <c:v>4.85</c:v>
                </c:pt>
                <c:pt idx="292">
                  <c:v>4.867</c:v>
                </c:pt>
                <c:pt idx="293">
                  <c:v>4.883</c:v>
                </c:pt>
                <c:pt idx="294">
                  <c:v>4.9</c:v>
                </c:pt>
                <c:pt idx="295">
                  <c:v>4.917</c:v>
                </c:pt>
                <c:pt idx="296">
                  <c:v>4.933</c:v>
                </c:pt>
                <c:pt idx="297">
                  <c:v>4.95</c:v>
                </c:pt>
                <c:pt idx="298">
                  <c:v>4.967</c:v>
                </c:pt>
                <c:pt idx="299">
                  <c:v>4.983</c:v>
                </c:pt>
                <c:pt idx="300">
                  <c:v>5</c:v>
                </c:pt>
                <c:pt idx="301">
                  <c:v>5.017</c:v>
                </c:pt>
                <c:pt idx="302">
                  <c:v>5.033</c:v>
                </c:pt>
                <c:pt idx="303">
                  <c:v>5.05</c:v>
                </c:pt>
                <c:pt idx="304">
                  <c:v>5.067</c:v>
                </c:pt>
                <c:pt idx="305">
                  <c:v>5.083</c:v>
                </c:pt>
                <c:pt idx="306">
                  <c:v>5.1</c:v>
                </c:pt>
                <c:pt idx="307">
                  <c:v>5.117</c:v>
                </c:pt>
                <c:pt idx="308">
                  <c:v>5.133</c:v>
                </c:pt>
                <c:pt idx="309">
                  <c:v>5.15</c:v>
                </c:pt>
                <c:pt idx="310">
                  <c:v>5.167</c:v>
                </c:pt>
                <c:pt idx="311">
                  <c:v>5.183</c:v>
                </c:pt>
                <c:pt idx="312">
                  <c:v>5.2</c:v>
                </c:pt>
                <c:pt idx="313">
                  <c:v>5.217</c:v>
                </c:pt>
                <c:pt idx="314">
                  <c:v>5.233</c:v>
                </c:pt>
                <c:pt idx="315">
                  <c:v>5.25</c:v>
                </c:pt>
                <c:pt idx="316">
                  <c:v>5.267</c:v>
                </c:pt>
                <c:pt idx="317">
                  <c:v>5.283</c:v>
                </c:pt>
                <c:pt idx="318">
                  <c:v>5.3</c:v>
                </c:pt>
                <c:pt idx="319">
                  <c:v>5.317</c:v>
                </c:pt>
                <c:pt idx="320">
                  <c:v>5.333</c:v>
                </c:pt>
                <c:pt idx="321">
                  <c:v>5.35</c:v>
                </c:pt>
                <c:pt idx="322">
                  <c:v>5.367</c:v>
                </c:pt>
                <c:pt idx="323">
                  <c:v>5.383</c:v>
                </c:pt>
                <c:pt idx="324">
                  <c:v>5.4</c:v>
                </c:pt>
                <c:pt idx="325">
                  <c:v>5.417</c:v>
                </c:pt>
                <c:pt idx="326">
                  <c:v>5.433</c:v>
                </c:pt>
                <c:pt idx="327">
                  <c:v>5.45</c:v>
                </c:pt>
                <c:pt idx="328">
                  <c:v>5.467</c:v>
                </c:pt>
                <c:pt idx="329">
                  <c:v>5.483</c:v>
                </c:pt>
                <c:pt idx="330">
                  <c:v>5.5</c:v>
                </c:pt>
                <c:pt idx="331">
                  <c:v>5.517</c:v>
                </c:pt>
                <c:pt idx="332">
                  <c:v>5.533</c:v>
                </c:pt>
                <c:pt idx="333">
                  <c:v>5.55</c:v>
                </c:pt>
                <c:pt idx="334">
                  <c:v>5.567</c:v>
                </c:pt>
                <c:pt idx="335">
                  <c:v>5.583</c:v>
                </c:pt>
                <c:pt idx="336">
                  <c:v>5.6</c:v>
                </c:pt>
                <c:pt idx="337">
                  <c:v>5.617</c:v>
                </c:pt>
                <c:pt idx="338">
                  <c:v>5.633</c:v>
                </c:pt>
                <c:pt idx="339">
                  <c:v>5.65</c:v>
                </c:pt>
                <c:pt idx="340">
                  <c:v>5.667</c:v>
                </c:pt>
                <c:pt idx="341">
                  <c:v>5.683</c:v>
                </c:pt>
                <c:pt idx="342">
                  <c:v>5.7</c:v>
                </c:pt>
                <c:pt idx="343">
                  <c:v>5.717</c:v>
                </c:pt>
                <c:pt idx="344">
                  <c:v>5.733</c:v>
                </c:pt>
                <c:pt idx="345">
                  <c:v>5.75</c:v>
                </c:pt>
                <c:pt idx="346">
                  <c:v>5.767</c:v>
                </c:pt>
                <c:pt idx="347">
                  <c:v>5.783</c:v>
                </c:pt>
                <c:pt idx="348">
                  <c:v>5.8</c:v>
                </c:pt>
                <c:pt idx="349">
                  <c:v>5.817</c:v>
                </c:pt>
                <c:pt idx="350">
                  <c:v>5.833</c:v>
                </c:pt>
                <c:pt idx="351">
                  <c:v>5.85</c:v>
                </c:pt>
                <c:pt idx="352">
                  <c:v>5.867</c:v>
                </c:pt>
                <c:pt idx="353">
                  <c:v>5.883</c:v>
                </c:pt>
                <c:pt idx="354">
                  <c:v>5.9</c:v>
                </c:pt>
                <c:pt idx="355">
                  <c:v>5.917</c:v>
                </c:pt>
                <c:pt idx="356">
                  <c:v>5.933</c:v>
                </c:pt>
                <c:pt idx="357">
                  <c:v>5.95</c:v>
                </c:pt>
                <c:pt idx="358">
                  <c:v>5.967</c:v>
                </c:pt>
                <c:pt idx="359">
                  <c:v>5.983</c:v>
                </c:pt>
                <c:pt idx="360">
                  <c:v>6</c:v>
                </c:pt>
                <c:pt idx="361">
                  <c:v>6.017</c:v>
                </c:pt>
                <c:pt idx="362">
                  <c:v>6.033</c:v>
                </c:pt>
                <c:pt idx="363">
                  <c:v>6.05</c:v>
                </c:pt>
                <c:pt idx="364">
                  <c:v>6.067</c:v>
                </c:pt>
                <c:pt idx="365">
                  <c:v>6.083</c:v>
                </c:pt>
                <c:pt idx="366">
                  <c:v>6.1</c:v>
                </c:pt>
                <c:pt idx="367">
                  <c:v>6.117</c:v>
                </c:pt>
                <c:pt idx="368">
                  <c:v>6.133</c:v>
                </c:pt>
                <c:pt idx="369">
                  <c:v>6.15</c:v>
                </c:pt>
                <c:pt idx="370">
                  <c:v>6.167</c:v>
                </c:pt>
                <c:pt idx="371">
                  <c:v>6.183</c:v>
                </c:pt>
                <c:pt idx="372">
                  <c:v>6.2</c:v>
                </c:pt>
                <c:pt idx="373">
                  <c:v>6.217</c:v>
                </c:pt>
                <c:pt idx="374">
                  <c:v>6.233</c:v>
                </c:pt>
                <c:pt idx="375">
                  <c:v>6.25</c:v>
                </c:pt>
                <c:pt idx="376">
                  <c:v>6.267</c:v>
                </c:pt>
                <c:pt idx="377">
                  <c:v>6.283</c:v>
                </c:pt>
                <c:pt idx="378">
                  <c:v>6.3</c:v>
                </c:pt>
                <c:pt idx="379">
                  <c:v>6.317</c:v>
                </c:pt>
                <c:pt idx="380">
                  <c:v>6.333</c:v>
                </c:pt>
                <c:pt idx="381">
                  <c:v>6.35</c:v>
                </c:pt>
                <c:pt idx="382">
                  <c:v>6.367</c:v>
                </c:pt>
                <c:pt idx="383">
                  <c:v>6.383</c:v>
                </c:pt>
                <c:pt idx="384">
                  <c:v>6.4</c:v>
                </c:pt>
                <c:pt idx="385">
                  <c:v>6.417</c:v>
                </c:pt>
                <c:pt idx="386">
                  <c:v>6.433</c:v>
                </c:pt>
                <c:pt idx="387">
                  <c:v>6.45</c:v>
                </c:pt>
                <c:pt idx="388">
                  <c:v>6.467</c:v>
                </c:pt>
                <c:pt idx="389">
                  <c:v>6.483</c:v>
                </c:pt>
                <c:pt idx="390">
                  <c:v>6.5</c:v>
                </c:pt>
                <c:pt idx="391">
                  <c:v>6.517</c:v>
                </c:pt>
                <c:pt idx="392">
                  <c:v>6.533</c:v>
                </c:pt>
                <c:pt idx="393">
                  <c:v>6.55</c:v>
                </c:pt>
                <c:pt idx="394">
                  <c:v>6.567</c:v>
                </c:pt>
                <c:pt idx="395">
                  <c:v>6.583</c:v>
                </c:pt>
                <c:pt idx="396">
                  <c:v>6.6</c:v>
                </c:pt>
                <c:pt idx="397">
                  <c:v>6.617</c:v>
                </c:pt>
                <c:pt idx="398">
                  <c:v>6.633</c:v>
                </c:pt>
                <c:pt idx="399">
                  <c:v>6.65</c:v>
                </c:pt>
                <c:pt idx="400">
                  <c:v>6.667</c:v>
                </c:pt>
                <c:pt idx="401">
                  <c:v>6.683</c:v>
                </c:pt>
                <c:pt idx="402">
                  <c:v>6.7</c:v>
                </c:pt>
                <c:pt idx="403">
                  <c:v>6.717</c:v>
                </c:pt>
                <c:pt idx="404">
                  <c:v>6.733</c:v>
                </c:pt>
                <c:pt idx="405">
                  <c:v>6.75</c:v>
                </c:pt>
                <c:pt idx="406">
                  <c:v>6.767</c:v>
                </c:pt>
                <c:pt idx="407">
                  <c:v>6.783</c:v>
                </c:pt>
                <c:pt idx="408">
                  <c:v>6.8</c:v>
                </c:pt>
                <c:pt idx="409">
                  <c:v>6.817</c:v>
                </c:pt>
                <c:pt idx="410">
                  <c:v>6.833</c:v>
                </c:pt>
                <c:pt idx="411">
                  <c:v>6.85</c:v>
                </c:pt>
                <c:pt idx="412">
                  <c:v>6.867</c:v>
                </c:pt>
                <c:pt idx="413">
                  <c:v>6.883</c:v>
                </c:pt>
                <c:pt idx="414">
                  <c:v>6.9</c:v>
                </c:pt>
                <c:pt idx="415">
                  <c:v>6.917</c:v>
                </c:pt>
                <c:pt idx="416">
                  <c:v>6.933</c:v>
                </c:pt>
                <c:pt idx="417">
                  <c:v>6.95</c:v>
                </c:pt>
                <c:pt idx="418">
                  <c:v>6.967</c:v>
                </c:pt>
                <c:pt idx="419">
                  <c:v>6.983</c:v>
                </c:pt>
                <c:pt idx="420">
                  <c:v>7</c:v>
                </c:pt>
                <c:pt idx="421">
                  <c:v>7.017</c:v>
                </c:pt>
                <c:pt idx="422">
                  <c:v>7.033</c:v>
                </c:pt>
                <c:pt idx="423">
                  <c:v>7.05</c:v>
                </c:pt>
                <c:pt idx="424">
                  <c:v>7.067</c:v>
                </c:pt>
                <c:pt idx="425">
                  <c:v>7.083</c:v>
                </c:pt>
                <c:pt idx="426">
                  <c:v>7.1</c:v>
                </c:pt>
                <c:pt idx="427">
                  <c:v>7.117</c:v>
                </c:pt>
                <c:pt idx="428">
                  <c:v>7.133</c:v>
                </c:pt>
                <c:pt idx="429">
                  <c:v>7.15</c:v>
                </c:pt>
                <c:pt idx="430">
                  <c:v>7.167</c:v>
                </c:pt>
                <c:pt idx="431">
                  <c:v>7.183</c:v>
                </c:pt>
                <c:pt idx="432">
                  <c:v>7.2</c:v>
                </c:pt>
                <c:pt idx="433">
                  <c:v>7.217</c:v>
                </c:pt>
                <c:pt idx="434">
                  <c:v>7.233</c:v>
                </c:pt>
                <c:pt idx="435">
                  <c:v>7.25</c:v>
                </c:pt>
                <c:pt idx="436">
                  <c:v>7.267</c:v>
                </c:pt>
                <c:pt idx="437">
                  <c:v>7.283</c:v>
                </c:pt>
                <c:pt idx="438">
                  <c:v>7.3</c:v>
                </c:pt>
                <c:pt idx="439">
                  <c:v>7.317</c:v>
                </c:pt>
                <c:pt idx="440">
                  <c:v>7.333</c:v>
                </c:pt>
                <c:pt idx="441">
                  <c:v>7.35</c:v>
                </c:pt>
                <c:pt idx="442">
                  <c:v>7.367</c:v>
                </c:pt>
                <c:pt idx="443">
                  <c:v>7.383</c:v>
                </c:pt>
                <c:pt idx="444">
                  <c:v>7.4</c:v>
                </c:pt>
                <c:pt idx="445">
                  <c:v>7.417</c:v>
                </c:pt>
                <c:pt idx="446">
                  <c:v>7.433</c:v>
                </c:pt>
                <c:pt idx="447">
                  <c:v>7.45</c:v>
                </c:pt>
                <c:pt idx="448">
                  <c:v>7.467</c:v>
                </c:pt>
                <c:pt idx="449">
                  <c:v>7.483</c:v>
                </c:pt>
                <c:pt idx="450">
                  <c:v>7.5</c:v>
                </c:pt>
                <c:pt idx="451">
                  <c:v>7.517</c:v>
                </c:pt>
                <c:pt idx="452">
                  <c:v>7.533</c:v>
                </c:pt>
                <c:pt idx="453">
                  <c:v>7.55</c:v>
                </c:pt>
                <c:pt idx="454">
                  <c:v>7.567</c:v>
                </c:pt>
                <c:pt idx="455">
                  <c:v>7.583</c:v>
                </c:pt>
                <c:pt idx="456">
                  <c:v>7.6</c:v>
                </c:pt>
                <c:pt idx="457">
                  <c:v>7.617</c:v>
                </c:pt>
                <c:pt idx="458">
                  <c:v>7.633</c:v>
                </c:pt>
                <c:pt idx="459">
                  <c:v>7.65</c:v>
                </c:pt>
                <c:pt idx="460">
                  <c:v>7.667</c:v>
                </c:pt>
                <c:pt idx="461">
                  <c:v>7.683</c:v>
                </c:pt>
                <c:pt idx="462">
                  <c:v>7.7</c:v>
                </c:pt>
                <c:pt idx="463">
                  <c:v>7.717</c:v>
                </c:pt>
                <c:pt idx="464">
                  <c:v>7.733</c:v>
                </c:pt>
                <c:pt idx="465">
                  <c:v>7.75</c:v>
                </c:pt>
                <c:pt idx="466">
                  <c:v>7.767</c:v>
                </c:pt>
                <c:pt idx="467">
                  <c:v>7.783</c:v>
                </c:pt>
                <c:pt idx="468">
                  <c:v>7.8</c:v>
                </c:pt>
                <c:pt idx="469">
                  <c:v>7.817</c:v>
                </c:pt>
                <c:pt idx="470">
                  <c:v>7.833</c:v>
                </c:pt>
                <c:pt idx="471">
                  <c:v>7.85</c:v>
                </c:pt>
                <c:pt idx="472">
                  <c:v>7.867</c:v>
                </c:pt>
                <c:pt idx="473">
                  <c:v>7.883</c:v>
                </c:pt>
                <c:pt idx="474">
                  <c:v>7.9</c:v>
                </c:pt>
                <c:pt idx="475">
                  <c:v>7.917</c:v>
                </c:pt>
                <c:pt idx="476">
                  <c:v>7.933</c:v>
                </c:pt>
                <c:pt idx="477">
                  <c:v>7.95</c:v>
                </c:pt>
                <c:pt idx="478">
                  <c:v>7.967</c:v>
                </c:pt>
                <c:pt idx="479">
                  <c:v>7.983</c:v>
                </c:pt>
                <c:pt idx="480">
                  <c:v>8</c:v>
                </c:pt>
                <c:pt idx="481">
                  <c:v>8.017</c:v>
                </c:pt>
                <c:pt idx="482">
                  <c:v>8.033</c:v>
                </c:pt>
                <c:pt idx="483">
                  <c:v>8.05</c:v>
                </c:pt>
                <c:pt idx="484">
                  <c:v>8.067</c:v>
                </c:pt>
                <c:pt idx="485">
                  <c:v>8.083</c:v>
                </c:pt>
                <c:pt idx="486">
                  <c:v>8.1</c:v>
                </c:pt>
                <c:pt idx="487">
                  <c:v>8.117</c:v>
                </c:pt>
                <c:pt idx="488">
                  <c:v>8.133</c:v>
                </c:pt>
                <c:pt idx="489">
                  <c:v>8.15</c:v>
                </c:pt>
                <c:pt idx="490">
                  <c:v>8.167</c:v>
                </c:pt>
                <c:pt idx="491">
                  <c:v>8.183</c:v>
                </c:pt>
                <c:pt idx="492">
                  <c:v>8.2</c:v>
                </c:pt>
                <c:pt idx="493">
                  <c:v>8.217</c:v>
                </c:pt>
                <c:pt idx="494">
                  <c:v>8.233</c:v>
                </c:pt>
                <c:pt idx="495">
                  <c:v>8.25</c:v>
                </c:pt>
                <c:pt idx="496">
                  <c:v>8.267</c:v>
                </c:pt>
                <c:pt idx="497">
                  <c:v>8.283</c:v>
                </c:pt>
                <c:pt idx="498">
                  <c:v>8.3</c:v>
                </c:pt>
                <c:pt idx="499">
                  <c:v>8.317</c:v>
                </c:pt>
                <c:pt idx="500">
                  <c:v>8.333</c:v>
                </c:pt>
                <c:pt idx="501">
                  <c:v>8.35</c:v>
                </c:pt>
                <c:pt idx="502">
                  <c:v>8.367</c:v>
                </c:pt>
                <c:pt idx="503">
                  <c:v>8.383</c:v>
                </c:pt>
                <c:pt idx="504">
                  <c:v>8.4</c:v>
                </c:pt>
                <c:pt idx="505">
                  <c:v>8.417</c:v>
                </c:pt>
                <c:pt idx="506">
                  <c:v>8.433</c:v>
                </c:pt>
                <c:pt idx="507">
                  <c:v>8.45</c:v>
                </c:pt>
                <c:pt idx="508">
                  <c:v>8.467</c:v>
                </c:pt>
                <c:pt idx="509">
                  <c:v>8.483</c:v>
                </c:pt>
                <c:pt idx="510">
                  <c:v>8.5</c:v>
                </c:pt>
                <c:pt idx="511">
                  <c:v>8.517</c:v>
                </c:pt>
                <c:pt idx="512">
                  <c:v>8.533</c:v>
                </c:pt>
                <c:pt idx="513">
                  <c:v>8.55</c:v>
                </c:pt>
                <c:pt idx="514">
                  <c:v>8.567</c:v>
                </c:pt>
                <c:pt idx="515">
                  <c:v>8.583</c:v>
                </c:pt>
                <c:pt idx="516">
                  <c:v>8.6</c:v>
                </c:pt>
                <c:pt idx="517">
                  <c:v>8.617</c:v>
                </c:pt>
                <c:pt idx="518">
                  <c:v>8.633</c:v>
                </c:pt>
                <c:pt idx="519">
                  <c:v>8.65</c:v>
                </c:pt>
                <c:pt idx="520">
                  <c:v>8.667</c:v>
                </c:pt>
                <c:pt idx="521">
                  <c:v>8.683</c:v>
                </c:pt>
                <c:pt idx="522">
                  <c:v>8.7</c:v>
                </c:pt>
                <c:pt idx="523">
                  <c:v>8.717</c:v>
                </c:pt>
                <c:pt idx="524">
                  <c:v>8.733</c:v>
                </c:pt>
                <c:pt idx="525">
                  <c:v>8.75</c:v>
                </c:pt>
                <c:pt idx="526">
                  <c:v>8.767</c:v>
                </c:pt>
                <c:pt idx="527">
                  <c:v>8.783</c:v>
                </c:pt>
                <c:pt idx="528">
                  <c:v>8.8</c:v>
                </c:pt>
                <c:pt idx="529">
                  <c:v>8.817</c:v>
                </c:pt>
                <c:pt idx="530">
                  <c:v>8.833</c:v>
                </c:pt>
                <c:pt idx="531">
                  <c:v>8.85</c:v>
                </c:pt>
                <c:pt idx="532">
                  <c:v>8.867</c:v>
                </c:pt>
                <c:pt idx="533">
                  <c:v>8.883</c:v>
                </c:pt>
                <c:pt idx="534">
                  <c:v>8.9</c:v>
                </c:pt>
                <c:pt idx="535">
                  <c:v>8.917</c:v>
                </c:pt>
                <c:pt idx="536">
                  <c:v>8.933</c:v>
                </c:pt>
                <c:pt idx="537">
                  <c:v>8.95</c:v>
                </c:pt>
                <c:pt idx="538">
                  <c:v>8.967</c:v>
                </c:pt>
                <c:pt idx="539">
                  <c:v>8.983</c:v>
                </c:pt>
                <c:pt idx="540">
                  <c:v>9</c:v>
                </c:pt>
                <c:pt idx="541">
                  <c:v>9.017</c:v>
                </c:pt>
                <c:pt idx="542">
                  <c:v>9.033</c:v>
                </c:pt>
                <c:pt idx="543">
                  <c:v>9.05</c:v>
                </c:pt>
                <c:pt idx="544">
                  <c:v>9.067</c:v>
                </c:pt>
                <c:pt idx="545">
                  <c:v>9.083</c:v>
                </c:pt>
                <c:pt idx="546">
                  <c:v>9.1</c:v>
                </c:pt>
                <c:pt idx="547">
                  <c:v>9.117</c:v>
                </c:pt>
                <c:pt idx="548">
                  <c:v>9.133</c:v>
                </c:pt>
                <c:pt idx="549">
                  <c:v>9.15</c:v>
                </c:pt>
                <c:pt idx="550">
                  <c:v>9.167</c:v>
                </c:pt>
                <c:pt idx="551">
                  <c:v>9.183</c:v>
                </c:pt>
                <c:pt idx="552">
                  <c:v>9.2</c:v>
                </c:pt>
                <c:pt idx="553">
                  <c:v>9.217</c:v>
                </c:pt>
                <c:pt idx="554">
                  <c:v>9.233</c:v>
                </c:pt>
                <c:pt idx="555">
                  <c:v>9.25</c:v>
                </c:pt>
                <c:pt idx="556">
                  <c:v>9.267</c:v>
                </c:pt>
                <c:pt idx="557">
                  <c:v>9.283</c:v>
                </c:pt>
                <c:pt idx="558">
                  <c:v>9.3</c:v>
                </c:pt>
                <c:pt idx="559">
                  <c:v>9.317</c:v>
                </c:pt>
                <c:pt idx="560">
                  <c:v>9.333</c:v>
                </c:pt>
                <c:pt idx="561">
                  <c:v>9.35</c:v>
                </c:pt>
                <c:pt idx="562">
                  <c:v>9.367</c:v>
                </c:pt>
                <c:pt idx="563">
                  <c:v>9.383</c:v>
                </c:pt>
                <c:pt idx="564">
                  <c:v>9.4</c:v>
                </c:pt>
                <c:pt idx="565">
                  <c:v>9.417</c:v>
                </c:pt>
                <c:pt idx="566">
                  <c:v>9.433</c:v>
                </c:pt>
                <c:pt idx="567">
                  <c:v>9.45</c:v>
                </c:pt>
                <c:pt idx="568">
                  <c:v>9.467</c:v>
                </c:pt>
                <c:pt idx="569">
                  <c:v>9.483</c:v>
                </c:pt>
                <c:pt idx="570">
                  <c:v>9.5</c:v>
                </c:pt>
                <c:pt idx="571">
                  <c:v>9.517</c:v>
                </c:pt>
                <c:pt idx="572">
                  <c:v>9.533</c:v>
                </c:pt>
                <c:pt idx="573">
                  <c:v>9.55</c:v>
                </c:pt>
                <c:pt idx="574">
                  <c:v>9.567</c:v>
                </c:pt>
                <c:pt idx="575">
                  <c:v>9.583</c:v>
                </c:pt>
                <c:pt idx="576">
                  <c:v>9.6</c:v>
                </c:pt>
                <c:pt idx="577">
                  <c:v>9.617</c:v>
                </c:pt>
                <c:pt idx="578">
                  <c:v>9.633</c:v>
                </c:pt>
                <c:pt idx="579">
                  <c:v>9.65</c:v>
                </c:pt>
                <c:pt idx="580">
                  <c:v>9.667</c:v>
                </c:pt>
                <c:pt idx="581">
                  <c:v>9.683</c:v>
                </c:pt>
                <c:pt idx="582">
                  <c:v>9.7</c:v>
                </c:pt>
                <c:pt idx="583">
                  <c:v>9.717</c:v>
                </c:pt>
                <c:pt idx="584">
                  <c:v>9.733</c:v>
                </c:pt>
                <c:pt idx="585">
                  <c:v>9.75</c:v>
                </c:pt>
                <c:pt idx="586">
                  <c:v>9.767</c:v>
                </c:pt>
                <c:pt idx="587">
                  <c:v>9.783</c:v>
                </c:pt>
                <c:pt idx="588">
                  <c:v>9.8</c:v>
                </c:pt>
                <c:pt idx="589">
                  <c:v>9.817</c:v>
                </c:pt>
                <c:pt idx="590">
                  <c:v>9.833</c:v>
                </c:pt>
                <c:pt idx="591">
                  <c:v>9.85</c:v>
                </c:pt>
                <c:pt idx="592">
                  <c:v>9.867</c:v>
                </c:pt>
                <c:pt idx="593">
                  <c:v>9.883</c:v>
                </c:pt>
                <c:pt idx="594">
                  <c:v>9.9</c:v>
                </c:pt>
                <c:pt idx="595">
                  <c:v>9.917</c:v>
                </c:pt>
                <c:pt idx="596">
                  <c:v>9.933</c:v>
                </c:pt>
                <c:pt idx="597">
                  <c:v>9.95</c:v>
                </c:pt>
                <c:pt idx="598">
                  <c:v>9.967</c:v>
                </c:pt>
                <c:pt idx="599">
                  <c:v>9.983</c:v>
                </c:pt>
                <c:pt idx="600">
                  <c:v>10</c:v>
                </c:pt>
                <c:pt idx="601">
                  <c:v>10.017</c:v>
                </c:pt>
                <c:pt idx="602">
                  <c:v>10.033</c:v>
                </c:pt>
                <c:pt idx="603">
                  <c:v>10.05</c:v>
                </c:pt>
                <c:pt idx="604">
                  <c:v>10.067</c:v>
                </c:pt>
                <c:pt idx="605">
                  <c:v>10.083</c:v>
                </c:pt>
                <c:pt idx="606">
                  <c:v>10.1</c:v>
                </c:pt>
                <c:pt idx="607">
                  <c:v>10.117</c:v>
                </c:pt>
                <c:pt idx="608">
                  <c:v>10.133</c:v>
                </c:pt>
                <c:pt idx="609">
                  <c:v>10.15</c:v>
                </c:pt>
                <c:pt idx="610">
                  <c:v>10.167</c:v>
                </c:pt>
                <c:pt idx="611">
                  <c:v>10.183</c:v>
                </c:pt>
                <c:pt idx="612">
                  <c:v>10.2</c:v>
                </c:pt>
                <c:pt idx="613">
                  <c:v>10.217</c:v>
                </c:pt>
                <c:pt idx="614">
                  <c:v>10.233</c:v>
                </c:pt>
                <c:pt idx="615">
                  <c:v>10.25</c:v>
                </c:pt>
                <c:pt idx="616">
                  <c:v>10.267</c:v>
                </c:pt>
                <c:pt idx="617">
                  <c:v>10.283</c:v>
                </c:pt>
                <c:pt idx="618">
                  <c:v>10.3</c:v>
                </c:pt>
                <c:pt idx="619">
                  <c:v>10.317</c:v>
                </c:pt>
                <c:pt idx="620">
                  <c:v>10.333</c:v>
                </c:pt>
                <c:pt idx="621">
                  <c:v>10.35</c:v>
                </c:pt>
                <c:pt idx="622">
                  <c:v>10.367</c:v>
                </c:pt>
                <c:pt idx="623">
                  <c:v>10.383</c:v>
                </c:pt>
                <c:pt idx="624">
                  <c:v>10.4</c:v>
                </c:pt>
                <c:pt idx="625">
                  <c:v>10.417</c:v>
                </c:pt>
                <c:pt idx="626">
                  <c:v>10.433</c:v>
                </c:pt>
                <c:pt idx="627">
                  <c:v>10.45</c:v>
                </c:pt>
                <c:pt idx="628">
                  <c:v>10.467</c:v>
                </c:pt>
                <c:pt idx="629">
                  <c:v>10.483</c:v>
                </c:pt>
                <c:pt idx="630">
                  <c:v>10.5</c:v>
                </c:pt>
                <c:pt idx="631">
                  <c:v>10.517</c:v>
                </c:pt>
                <c:pt idx="632">
                  <c:v>10.533</c:v>
                </c:pt>
                <c:pt idx="633">
                  <c:v>10.55</c:v>
                </c:pt>
                <c:pt idx="634">
                  <c:v>10.567</c:v>
                </c:pt>
                <c:pt idx="635">
                  <c:v>10.583</c:v>
                </c:pt>
                <c:pt idx="636">
                  <c:v>10.6</c:v>
                </c:pt>
                <c:pt idx="637">
                  <c:v>10.617</c:v>
                </c:pt>
                <c:pt idx="638">
                  <c:v>10.633</c:v>
                </c:pt>
                <c:pt idx="639">
                  <c:v>10.65</c:v>
                </c:pt>
                <c:pt idx="640">
                  <c:v>10.667</c:v>
                </c:pt>
                <c:pt idx="641">
                  <c:v>10.683</c:v>
                </c:pt>
                <c:pt idx="642">
                  <c:v>10.7</c:v>
                </c:pt>
                <c:pt idx="643">
                  <c:v>10.717</c:v>
                </c:pt>
                <c:pt idx="644">
                  <c:v>10.733</c:v>
                </c:pt>
                <c:pt idx="645">
                  <c:v>10.75</c:v>
                </c:pt>
                <c:pt idx="646">
                  <c:v>10.767</c:v>
                </c:pt>
                <c:pt idx="647">
                  <c:v>10.783</c:v>
                </c:pt>
                <c:pt idx="648">
                  <c:v>10.8</c:v>
                </c:pt>
                <c:pt idx="649">
                  <c:v>10.817</c:v>
                </c:pt>
                <c:pt idx="650">
                  <c:v>10.833</c:v>
                </c:pt>
                <c:pt idx="651">
                  <c:v>10.85</c:v>
                </c:pt>
                <c:pt idx="652">
                  <c:v>10.867</c:v>
                </c:pt>
                <c:pt idx="653">
                  <c:v>10.883</c:v>
                </c:pt>
                <c:pt idx="654">
                  <c:v>10.9</c:v>
                </c:pt>
                <c:pt idx="655">
                  <c:v>10.917</c:v>
                </c:pt>
                <c:pt idx="656">
                  <c:v>10.933</c:v>
                </c:pt>
                <c:pt idx="657">
                  <c:v>10.95</c:v>
                </c:pt>
                <c:pt idx="658">
                  <c:v>10.967</c:v>
                </c:pt>
                <c:pt idx="659">
                  <c:v>10.983</c:v>
                </c:pt>
                <c:pt idx="660">
                  <c:v>11</c:v>
                </c:pt>
                <c:pt idx="661">
                  <c:v>11.017</c:v>
                </c:pt>
                <c:pt idx="662">
                  <c:v>11.033</c:v>
                </c:pt>
                <c:pt idx="663">
                  <c:v>11.05</c:v>
                </c:pt>
                <c:pt idx="664">
                  <c:v>11.067</c:v>
                </c:pt>
                <c:pt idx="665">
                  <c:v>11.083</c:v>
                </c:pt>
                <c:pt idx="666">
                  <c:v>11.1</c:v>
                </c:pt>
                <c:pt idx="667">
                  <c:v>11.117</c:v>
                </c:pt>
                <c:pt idx="668">
                  <c:v>11.133</c:v>
                </c:pt>
                <c:pt idx="669">
                  <c:v>11.15</c:v>
                </c:pt>
                <c:pt idx="670">
                  <c:v>11.167</c:v>
                </c:pt>
                <c:pt idx="671">
                  <c:v>11.183</c:v>
                </c:pt>
                <c:pt idx="672">
                  <c:v>11.2</c:v>
                </c:pt>
                <c:pt idx="673">
                  <c:v>11.217</c:v>
                </c:pt>
                <c:pt idx="674">
                  <c:v>11.233</c:v>
                </c:pt>
                <c:pt idx="675">
                  <c:v>11.25</c:v>
                </c:pt>
                <c:pt idx="676">
                  <c:v>11.267</c:v>
                </c:pt>
                <c:pt idx="677">
                  <c:v>11.283</c:v>
                </c:pt>
                <c:pt idx="678">
                  <c:v>11.3</c:v>
                </c:pt>
                <c:pt idx="679">
                  <c:v>11.317</c:v>
                </c:pt>
                <c:pt idx="680">
                  <c:v>11.333</c:v>
                </c:pt>
                <c:pt idx="681">
                  <c:v>11.35</c:v>
                </c:pt>
                <c:pt idx="682">
                  <c:v>11.367</c:v>
                </c:pt>
                <c:pt idx="683">
                  <c:v>11.383</c:v>
                </c:pt>
                <c:pt idx="684">
                  <c:v>11.4</c:v>
                </c:pt>
                <c:pt idx="685">
                  <c:v>11.417</c:v>
                </c:pt>
                <c:pt idx="686">
                  <c:v>11.433</c:v>
                </c:pt>
                <c:pt idx="687">
                  <c:v>11.45</c:v>
                </c:pt>
                <c:pt idx="688">
                  <c:v>11.467</c:v>
                </c:pt>
                <c:pt idx="689">
                  <c:v>11.483</c:v>
                </c:pt>
                <c:pt idx="690">
                  <c:v>11.5</c:v>
                </c:pt>
                <c:pt idx="691">
                  <c:v>11.517</c:v>
                </c:pt>
                <c:pt idx="692">
                  <c:v>11.533</c:v>
                </c:pt>
                <c:pt idx="693">
                  <c:v>11.55</c:v>
                </c:pt>
                <c:pt idx="694">
                  <c:v>11.567</c:v>
                </c:pt>
                <c:pt idx="695">
                  <c:v>11.583</c:v>
                </c:pt>
                <c:pt idx="696">
                  <c:v>11.6</c:v>
                </c:pt>
                <c:pt idx="697">
                  <c:v>11.617</c:v>
                </c:pt>
                <c:pt idx="698">
                  <c:v>11.633</c:v>
                </c:pt>
                <c:pt idx="699">
                  <c:v>11.65</c:v>
                </c:pt>
                <c:pt idx="700">
                  <c:v>11.667</c:v>
                </c:pt>
                <c:pt idx="701">
                  <c:v>11.683</c:v>
                </c:pt>
                <c:pt idx="702">
                  <c:v>11.7</c:v>
                </c:pt>
                <c:pt idx="703">
                  <c:v>11.717</c:v>
                </c:pt>
                <c:pt idx="704">
                  <c:v>11.733</c:v>
                </c:pt>
                <c:pt idx="705">
                  <c:v>11.75</c:v>
                </c:pt>
                <c:pt idx="706">
                  <c:v>11.767</c:v>
                </c:pt>
                <c:pt idx="707">
                  <c:v>11.783</c:v>
                </c:pt>
                <c:pt idx="708">
                  <c:v>11.8</c:v>
                </c:pt>
                <c:pt idx="709">
                  <c:v>11.817</c:v>
                </c:pt>
                <c:pt idx="710">
                  <c:v>11.833</c:v>
                </c:pt>
                <c:pt idx="711">
                  <c:v>11.85</c:v>
                </c:pt>
                <c:pt idx="712">
                  <c:v>11.867</c:v>
                </c:pt>
                <c:pt idx="713">
                  <c:v>11.883</c:v>
                </c:pt>
                <c:pt idx="714">
                  <c:v>11.9</c:v>
                </c:pt>
                <c:pt idx="715">
                  <c:v>11.917</c:v>
                </c:pt>
                <c:pt idx="716">
                  <c:v>11.933</c:v>
                </c:pt>
                <c:pt idx="717">
                  <c:v>11.95</c:v>
                </c:pt>
                <c:pt idx="718">
                  <c:v>11.967</c:v>
                </c:pt>
                <c:pt idx="719">
                  <c:v>11.983</c:v>
                </c:pt>
                <c:pt idx="720">
                  <c:v>12</c:v>
                </c:pt>
                <c:pt idx="721">
                  <c:v>12.017</c:v>
                </c:pt>
                <c:pt idx="722">
                  <c:v>12.033</c:v>
                </c:pt>
                <c:pt idx="723">
                  <c:v>12.05</c:v>
                </c:pt>
                <c:pt idx="724">
                  <c:v>12.067</c:v>
                </c:pt>
                <c:pt idx="725">
                  <c:v>12.083</c:v>
                </c:pt>
                <c:pt idx="726">
                  <c:v>12.1</c:v>
                </c:pt>
                <c:pt idx="727">
                  <c:v>12.117</c:v>
                </c:pt>
                <c:pt idx="728">
                  <c:v>12.133</c:v>
                </c:pt>
                <c:pt idx="729">
                  <c:v>12.15</c:v>
                </c:pt>
                <c:pt idx="730">
                  <c:v>12.167</c:v>
                </c:pt>
                <c:pt idx="731">
                  <c:v>12.183</c:v>
                </c:pt>
                <c:pt idx="732">
                  <c:v>12.2</c:v>
                </c:pt>
                <c:pt idx="733">
                  <c:v>12.217</c:v>
                </c:pt>
                <c:pt idx="734">
                  <c:v>12.233</c:v>
                </c:pt>
                <c:pt idx="735">
                  <c:v>12.25</c:v>
                </c:pt>
                <c:pt idx="736">
                  <c:v>12.267</c:v>
                </c:pt>
                <c:pt idx="737">
                  <c:v>12.283</c:v>
                </c:pt>
                <c:pt idx="738">
                  <c:v>12.3</c:v>
                </c:pt>
                <c:pt idx="739">
                  <c:v>12.317</c:v>
                </c:pt>
                <c:pt idx="740">
                  <c:v>12.333</c:v>
                </c:pt>
                <c:pt idx="741">
                  <c:v>12.35</c:v>
                </c:pt>
                <c:pt idx="742">
                  <c:v>12.367</c:v>
                </c:pt>
                <c:pt idx="743">
                  <c:v>12.383</c:v>
                </c:pt>
                <c:pt idx="744">
                  <c:v>12.4</c:v>
                </c:pt>
                <c:pt idx="745">
                  <c:v>12.417</c:v>
                </c:pt>
                <c:pt idx="746">
                  <c:v>12.433</c:v>
                </c:pt>
                <c:pt idx="747">
                  <c:v>12.45</c:v>
                </c:pt>
                <c:pt idx="748">
                  <c:v>12.467</c:v>
                </c:pt>
                <c:pt idx="749">
                  <c:v>12.483</c:v>
                </c:pt>
                <c:pt idx="750">
                  <c:v>12.5</c:v>
                </c:pt>
                <c:pt idx="751">
                  <c:v>12.517</c:v>
                </c:pt>
                <c:pt idx="752">
                  <c:v>12.533</c:v>
                </c:pt>
                <c:pt idx="753">
                  <c:v>12.55</c:v>
                </c:pt>
                <c:pt idx="754">
                  <c:v>12.567</c:v>
                </c:pt>
                <c:pt idx="755">
                  <c:v>12.583</c:v>
                </c:pt>
                <c:pt idx="756">
                  <c:v>12.6</c:v>
                </c:pt>
                <c:pt idx="757">
                  <c:v>12.617</c:v>
                </c:pt>
                <c:pt idx="758">
                  <c:v>12.633</c:v>
                </c:pt>
                <c:pt idx="759">
                  <c:v>12.65</c:v>
                </c:pt>
                <c:pt idx="760">
                  <c:v>12.667</c:v>
                </c:pt>
                <c:pt idx="761">
                  <c:v>12.683</c:v>
                </c:pt>
                <c:pt idx="762">
                  <c:v>12.7</c:v>
                </c:pt>
                <c:pt idx="763">
                  <c:v>12.717</c:v>
                </c:pt>
                <c:pt idx="764">
                  <c:v>12.733</c:v>
                </c:pt>
                <c:pt idx="765">
                  <c:v>12.75</c:v>
                </c:pt>
                <c:pt idx="766">
                  <c:v>12.767</c:v>
                </c:pt>
                <c:pt idx="767">
                  <c:v>12.783</c:v>
                </c:pt>
                <c:pt idx="768">
                  <c:v>12.8</c:v>
                </c:pt>
                <c:pt idx="769">
                  <c:v>12.817</c:v>
                </c:pt>
                <c:pt idx="770">
                  <c:v>12.833</c:v>
                </c:pt>
                <c:pt idx="771">
                  <c:v>12.85</c:v>
                </c:pt>
                <c:pt idx="772">
                  <c:v>12.867</c:v>
                </c:pt>
                <c:pt idx="773">
                  <c:v>12.883</c:v>
                </c:pt>
                <c:pt idx="774">
                  <c:v>12.9</c:v>
                </c:pt>
                <c:pt idx="775">
                  <c:v>12.917</c:v>
                </c:pt>
                <c:pt idx="776">
                  <c:v>12.933</c:v>
                </c:pt>
                <c:pt idx="777">
                  <c:v>12.95</c:v>
                </c:pt>
                <c:pt idx="778">
                  <c:v>12.967</c:v>
                </c:pt>
                <c:pt idx="779">
                  <c:v>12.983</c:v>
                </c:pt>
                <c:pt idx="780">
                  <c:v>13</c:v>
                </c:pt>
                <c:pt idx="781">
                  <c:v>13.017</c:v>
                </c:pt>
                <c:pt idx="782">
                  <c:v>13.033</c:v>
                </c:pt>
                <c:pt idx="783">
                  <c:v>13.05</c:v>
                </c:pt>
                <c:pt idx="784">
                  <c:v>13.067</c:v>
                </c:pt>
                <c:pt idx="785">
                  <c:v>13.083</c:v>
                </c:pt>
                <c:pt idx="786">
                  <c:v>13.1</c:v>
                </c:pt>
                <c:pt idx="787">
                  <c:v>13.117</c:v>
                </c:pt>
                <c:pt idx="788">
                  <c:v>13.133</c:v>
                </c:pt>
                <c:pt idx="789">
                  <c:v>13.15</c:v>
                </c:pt>
                <c:pt idx="790">
                  <c:v>13.167</c:v>
                </c:pt>
                <c:pt idx="791">
                  <c:v>13.183</c:v>
                </c:pt>
                <c:pt idx="792">
                  <c:v>13.2</c:v>
                </c:pt>
                <c:pt idx="793">
                  <c:v>13.217</c:v>
                </c:pt>
                <c:pt idx="794">
                  <c:v>13.233</c:v>
                </c:pt>
                <c:pt idx="795">
                  <c:v>13.25</c:v>
                </c:pt>
                <c:pt idx="796">
                  <c:v>13.267</c:v>
                </c:pt>
                <c:pt idx="797">
                  <c:v>13.283</c:v>
                </c:pt>
                <c:pt idx="798">
                  <c:v>13.3</c:v>
                </c:pt>
                <c:pt idx="799">
                  <c:v>13.317</c:v>
                </c:pt>
                <c:pt idx="800">
                  <c:v>13.333</c:v>
                </c:pt>
                <c:pt idx="801">
                  <c:v>13.35</c:v>
                </c:pt>
                <c:pt idx="802">
                  <c:v>13.367</c:v>
                </c:pt>
                <c:pt idx="803">
                  <c:v>13.383</c:v>
                </c:pt>
                <c:pt idx="804">
                  <c:v>13.4</c:v>
                </c:pt>
                <c:pt idx="805">
                  <c:v>13.417</c:v>
                </c:pt>
                <c:pt idx="806">
                  <c:v>13.433</c:v>
                </c:pt>
                <c:pt idx="807">
                  <c:v>13.45</c:v>
                </c:pt>
                <c:pt idx="808">
                  <c:v>13.467</c:v>
                </c:pt>
                <c:pt idx="809">
                  <c:v>13.483</c:v>
                </c:pt>
                <c:pt idx="810">
                  <c:v>13.5</c:v>
                </c:pt>
                <c:pt idx="811">
                  <c:v>13.517</c:v>
                </c:pt>
                <c:pt idx="812">
                  <c:v>13.533</c:v>
                </c:pt>
                <c:pt idx="813">
                  <c:v>13.55</c:v>
                </c:pt>
                <c:pt idx="814">
                  <c:v>13.567</c:v>
                </c:pt>
                <c:pt idx="815">
                  <c:v>13.583</c:v>
                </c:pt>
                <c:pt idx="816">
                  <c:v>13.6</c:v>
                </c:pt>
                <c:pt idx="817">
                  <c:v>13.617</c:v>
                </c:pt>
                <c:pt idx="818">
                  <c:v>13.633</c:v>
                </c:pt>
                <c:pt idx="819">
                  <c:v>13.65</c:v>
                </c:pt>
                <c:pt idx="820">
                  <c:v>13.667</c:v>
                </c:pt>
                <c:pt idx="821">
                  <c:v>13.683</c:v>
                </c:pt>
                <c:pt idx="822">
                  <c:v>13.7</c:v>
                </c:pt>
                <c:pt idx="823">
                  <c:v>13.717</c:v>
                </c:pt>
                <c:pt idx="824">
                  <c:v>13.733</c:v>
                </c:pt>
                <c:pt idx="825">
                  <c:v>13.75</c:v>
                </c:pt>
                <c:pt idx="826">
                  <c:v>13.767</c:v>
                </c:pt>
                <c:pt idx="827">
                  <c:v>13.783</c:v>
                </c:pt>
                <c:pt idx="828">
                  <c:v>13.8</c:v>
                </c:pt>
                <c:pt idx="829">
                  <c:v>13.817</c:v>
                </c:pt>
                <c:pt idx="830">
                  <c:v>13.833</c:v>
                </c:pt>
                <c:pt idx="831">
                  <c:v>13.85</c:v>
                </c:pt>
                <c:pt idx="832">
                  <c:v>13.867</c:v>
                </c:pt>
                <c:pt idx="833">
                  <c:v>13.883</c:v>
                </c:pt>
                <c:pt idx="834">
                  <c:v>13.9</c:v>
                </c:pt>
                <c:pt idx="835">
                  <c:v>13.917</c:v>
                </c:pt>
                <c:pt idx="836">
                  <c:v>13.933</c:v>
                </c:pt>
                <c:pt idx="837">
                  <c:v>13.95</c:v>
                </c:pt>
                <c:pt idx="838">
                  <c:v>13.967</c:v>
                </c:pt>
                <c:pt idx="839">
                  <c:v>13.983</c:v>
                </c:pt>
                <c:pt idx="840">
                  <c:v>14</c:v>
                </c:pt>
                <c:pt idx="841">
                  <c:v>14.017</c:v>
                </c:pt>
                <c:pt idx="842">
                  <c:v>14.033</c:v>
                </c:pt>
                <c:pt idx="843">
                  <c:v>14.05</c:v>
                </c:pt>
                <c:pt idx="844">
                  <c:v>14.067</c:v>
                </c:pt>
                <c:pt idx="845">
                  <c:v>14.083</c:v>
                </c:pt>
                <c:pt idx="846">
                  <c:v>14.1</c:v>
                </c:pt>
                <c:pt idx="847">
                  <c:v>14.117</c:v>
                </c:pt>
                <c:pt idx="848">
                  <c:v>14.133</c:v>
                </c:pt>
                <c:pt idx="849">
                  <c:v>14.15</c:v>
                </c:pt>
                <c:pt idx="850">
                  <c:v>14.167</c:v>
                </c:pt>
                <c:pt idx="851">
                  <c:v>14.183</c:v>
                </c:pt>
                <c:pt idx="852">
                  <c:v>14.2</c:v>
                </c:pt>
                <c:pt idx="853">
                  <c:v>14.217</c:v>
                </c:pt>
                <c:pt idx="854">
                  <c:v>14.233</c:v>
                </c:pt>
                <c:pt idx="855">
                  <c:v>14.25</c:v>
                </c:pt>
                <c:pt idx="856">
                  <c:v>14.267</c:v>
                </c:pt>
                <c:pt idx="857">
                  <c:v>14.283</c:v>
                </c:pt>
                <c:pt idx="858">
                  <c:v>14.3</c:v>
                </c:pt>
                <c:pt idx="859">
                  <c:v>14.317</c:v>
                </c:pt>
                <c:pt idx="860">
                  <c:v>14.333</c:v>
                </c:pt>
                <c:pt idx="861">
                  <c:v>14.35</c:v>
                </c:pt>
                <c:pt idx="862">
                  <c:v>14.367</c:v>
                </c:pt>
                <c:pt idx="863">
                  <c:v>14.383</c:v>
                </c:pt>
                <c:pt idx="864">
                  <c:v>14.4</c:v>
                </c:pt>
                <c:pt idx="865">
                  <c:v>14.417</c:v>
                </c:pt>
                <c:pt idx="866">
                  <c:v>14.433</c:v>
                </c:pt>
                <c:pt idx="867">
                  <c:v>14.45</c:v>
                </c:pt>
                <c:pt idx="868">
                  <c:v>14.467</c:v>
                </c:pt>
                <c:pt idx="869">
                  <c:v>14.483</c:v>
                </c:pt>
                <c:pt idx="870">
                  <c:v>14.5</c:v>
                </c:pt>
                <c:pt idx="871">
                  <c:v>14.517</c:v>
                </c:pt>
                <c:pt idx="872">
                  <c:v>14.533</c:v>
                </c:pt>
                <c:pt idx="873">
                  <c:v>14.55</c:v>
                </c:pt>
                <c:pt idx="874">
                  <c:v>14.567</c:v>
                </c:pt>
                <c:pt idx="875">
                  <c:v>14.583</c:v>
                </c:pt>
                <c:pt idx="876">
                  <c:v>14.6</c:v>
                </c:pt>
                <c:pt idx="877">
                  <c:v>14.617</c:v>
                </c:pt>
                <c:pt idx="878">
                  <c:v>14.633</c:v>
                </c:pt>
                <c:pt idx="879">
                  <c:v>14.65</c:v>
                </c:pt>
                <c:pt idx="880">
                  <c:v>14.667</c:v>
                </c:pt>
                <c:pt idx="881">
                  <c:v>14.683</c:v>
                </c:pt>
                <c:pt idx="882">
                  <c:v>14.7</c:v>
                </c:pt>
                <c:pt idx="883">
                  <c:v>14.717</c:v>
                </c:pt>
                <c:pt idx="884">
                  <c:v>14.733</c:v>
                </c:pt>
                <c:pt idx="885">
                  <c:v>14.75</c:v>
                </c:pt>
                <c:pt idx="886">
                  <c:v>14.767</c:v>
                </c:pt>
                <c:pt idx="887">
                  <c:v>14.783</c:v>
                </c:pt>
                <c:pt idx="888">
                  <c:v>14.8</c:v>
                </c:pt>
                <c:pt idx="889">
                  <c:v>14.817</c:v>
                </c:pt>
                <c:pt idx="890">
                  <c:v>14.833</c:v>
                </c:pt>
                <c:pt idx="891">
                  <c:v>14.85</c:v>
                </c:pt>
                <c:pt idx="892">
                  <c:v>14.867</c:v>
                </c:pt>
                <c:pt idx="893">
                  <c:v>14.883</c:v>
                </c:pt>
                <c:pt idx="894">
                  <c:v>14.9</c:v>
                </c:pt>
                <c:pt idx="895">
                  <c:v>14.917</c:v>
                </c:pt>
                <c:pt idx="896">
                  <c:v>14.933</c:v>
                </c:pt>
                <c:pt idx="897">
                  <c:v>14.95</c:v>
                </c:pt>
                <c:pt idx="898">
                  <c:v>14.967</c:v>
                </c:pt>
                <c:pt idx="899">
                  <c:v>14.983</c:v>
                </c:pt>
                <c:pt idx="900">
                  <c:v>15</c:v>
                </c:pt>
                <c:pt idx="901">
                  <c:v>15.017</c:v>
                </c:pt>
                <c:pt idx="902">
                  <c:v>15.033</c:v>
                </c:pt>
                <c:pt idx="903">
                  <c:v>15.05</c:v>
                </c:pt>
                <c:pt idx="904">
                  <c:v>15.067</c:v>
                </c:pt>
                <c:pt idx="905">
                  <c:v>15.083</c:v>
                </c:pt>
                <c:pt idx="906">
                  <c:v>15.1</c:v>
                </c:pt>
                <c:pt idx="907">
                  <c:v>15.117</c:v>
                </c:pt>
                <c:pt idx="908">
                  <c:v>15.133</c:v>
                </c:pt>
                <c:pt idx="909">
                  <c:v>15.15</c:v>
                </c:pt>
                <c:pt idx="910">
                  <c:v>15.167</c:v>
                </c:pt>
                <c:pt idx="911">
                  <c:v>15.183</c:v>
                </c:pt>
                <c:pt idx="912">
                  <c:v>15.2</c:v>
                </c:pt>
                <c:pt idx="913">
                  <c:v>15.217</c:v>
                </c:pt>
                <c:pt idx="914">
                  <c:v>15.233</c:v>
                </c:pt>
                <c:pt idx="915">
                  <c:v>15.25</c:v>
                </c:pt>
                <c:pt idx="916">
                  <c:v>15.267</c:v>
                </c:pt>
                <c:pt idx="917">
                  <c:v>15.283</c:v>
                </c:pt>
                <c:pt idx="918">
                  <c:v>15.3</c:v>
                </c:pt>
                <c:pt idx="919">
                  <c:v>15.317</c:v>
                </c:pt>
                <c:pt idx="920">
                  <c:v>15.333</c:v>
                </c:pt>
                <c:pt idx="921">
                  <c:v>15.35</c:v>
                </c:pt>
                <c:pt idx="922">
                  <c:v>15.367</c:v>
                </c:pt>
                <c:pt idx="923">
                  <c:v>15.383</c:v>
                </c:pt>
                <c:pt idx="924">
                  <c:v>15.4</c:v>
                </c:pt>
                <c:pt idx="925">
                  <c:v>15.417</c:v>
                </c:pt>
                <c:pt idx="926">
                  <c:v>15.433</c:v>
                </c:pt>
                <c:pt idx="927">
                  <c:v>15.45</c:v>
                </c:pt>
                <c:pt idx="928">
                  <c:v>15.467</c:v>
                </c:pt>
                <c:pt idx="929">
                  <c:v>15.483</c:v>
                </c:pt>
                <c:pt idx="930">
                  <c:v>15.5</c:v>
                </c:pt>
                <c:pt idx="931">
                  <c:v>15.517</c:v>
                </c:pt>
                <c:pt idx="932">
                  <c:v>15.533</c:v>
                </c:pt>
                <c:pt idx="933">
                  <c:v>15.55</c:v>
                </c:pt>
                <c:pt idx="934">
                  <c:v>15.567</c:v>
                </c:pt>
                <c:pt idx="935">
                  <c:v>15.583</c:v>
                </c:pt>
                <c:pt idx="936">
                  <c:v>15.6</c:v>
                </c:pt>
                <c:pt idx="937">
                  <c:v>15.617</c:v>
                </c:pt>
                <c:pt idx="938">
                  <c:v>15.633</c:v>
                </c:pt>
                <c:pt idx="939">
                  <c:v>15.65</c:v>
                </c:pt>
                <c:pt idx="940">
                  <c:v>15.667</c:v>
                </c:pt>
                <c:pt idx="941">
                  <c:v>15.683</c:v>
                </c:pt>
                <c:pt idx="942">
                  <c:v>15.7</c:v>
                </c:pt>
                <c:pt idx="943">
                  <c:v>15.717</c:v>
                </c:pt>
                <c:pt idx="944">
                  <c:v>15.733</c:v>
                </c:pt>
                <c:pt idx="945">
                  <c:v>15.75</c:v>
                </c:pt>
                <c:pt idx="946">
                  <c:v>15.767</c:v>
                </c:pt>
                <c:pt idx="947">
                  <c:v>15.783</c:v>
                </c:pt>
                <c:pt idx="948">
                  <c:v>15.8</c:v>
                </c:pt>
                <c:pt idx="949">
                  <c:v>15.817</c:v>
                </c:pt>
                <c:pt idx="950">
                  <c:v>15.833</c:v>
                </c:pt>
                <c:pt idx="951">
                  <c:v>15.85</c:v>
                </c:pt>
                <c:pt idx="952">
                  <c:v>15.867</c:v>
                </c:pt>
                <c:pt idx="953">
                  <c:v>15.883</c:v>
                </c:pt>
                <c:pt idx="954">
                  <c:v>15.9</c:v>
                </c:pt>
                <c:pt idx="955">
                  <c:v>15.917</c:v>
                </c:pt>
                <c:pt idx="956">
                  <c:v>15.933</c:v>
                </c:pt>
                <c:pt idx="957">
                  <c:v>15.95</c:v>
                </c:pt>
                <c:pt idx="958">
                  <c:v>15.967</c:v>
                </c:pt>
                <c:pt idx="959">
                  <c:v>15.983</c:v>
                </c:pt>
                <c:pt idx="960">
                  <c:v>16</c:v>
                </c:pt>
                <c:pt idx="961">
                  <c:v>16.017</c:v>
                </c:pt>
                <c:pt idx="962">
                  <c:v>16.033</c:v>
                </c:pt>
                <c:pt idx="963">
                  <c:v>16.05</c:v>
                </c:pt>
                <c:pt idx="964">
                  <c:v>16.067</c:v>
                </c:pt>
                <c:pt idx="965">
                  <c:v>16.083</c:v>
                </c:pt>
                <c:pt idx="966">
                  <c:v>16.1</c:v>
                </c:pt>
                <c:pt idx="967">
                  <c:v>16.117</c:v>
                </c:pt>
                <c:pt idx="968">
                  <c:v>16.133</c:v>
                </c:pt>
                <c:pt idx="969">
                  <c:v>16.15</c:v>
                </c:pt>
                <c:pt idx="970">
                  <c:v>16.167</c:v>
                </c:pt>
                <c:pt idx="971">
                  <c:v>16.183</c:v>
                </c:pt>
                <c:pt idx="972">
                  <c:v>16.2</c:v>
                </c:pt>
                <c:pt idx="973">
                  <c:v>16.217</c:v>
                </c:pt>
                <c:pt idx="974">
                  <c:v>16.233</c:v>
                </c:pt>
                <c:pt idx="975">
                  <c:v>16.25</c:v>
                </c:pt>
                <c:pt idx="976">
                  <c:v>16.267</c:v>
                </c:pt>
                <c:pt idx="977">
                  <c:v>16.283</c:v>
                </c:pt>
                <c:pt idx="978">
                  <c:v>16.3</c:v>
                </c:pt>
                <c:pt idx="979">
                  <c:v>16.317</c:v>
                </c:pt>
                <c:pt idx="980">
                  <c:v>16.333</c:v>
                </c:pt>
                <c:pt idx="981">
                  <c:v>16.35</c:v>
                </c:pt>
                <c:pt idx="982">
                  <c:v>16.367</c:v>
                </c:pt>
                <c:pt idx="983">
                  <c:v>16.383</c:v>
                </c:pt>
                <c:pt idx="984">
                  <c:v>16.4</c:v>
                </c:pt>
                <c:pt idx="985">
                  <c:v>16.417</c:v>
                </c:pt>
                <c:pt idx="986">
                  <c:v>16.433</c:v>
                </c:pt>
                <c:pt idx="987">
                  <c:v>16.45</c:v>
                </c:pt>
                <c:pt idx="988">
                  <c:v>16.467</c:v>
                </c:pt>
                <c:pt idx="989">
                  <c:v>16.483</c:v>
                </c:pt>
                <c:pt idx="990">
                  <c:v>16.5</c:v>
                </c:pt>
                <c:pt idx="991">
                  <c:v>16.517</c:v>
                </c:pt>
                <c:pt idx="992">
                  <c:v>16.533</c:v>
                </c:pt>
                <c:pt idx="993">
                  <c:v>16.55</c:v>
                </c:pt>
                <c:pt idx="994">
                  <c:v>16.567</c:v>
                </c:pt>
                <c:pt idx="995">
                  <c:v>16.583</c:v>
                </c:pt>
                <c:pt idx="996">
                  <c:v>16.6</c:v>
                </c:pt>
                <c:pt idx="997">
                  <c:v>16.617</c:v>
                </c:pt>
                <c:pt idx="998">
                  <c:v>16.633</c:v>
                </c:pt>
                <c:pt idx="999">
                  <c:v>16.65</c:v>
                </c:pt>
                <c:pt idx="1000">
                  <c:v>16.667</c:v>
                </c:pt>
                <c:pt idx="1001">
                  <c:v>16.683</c:v>
                </c:pt>
                <c:pt idx="1002">
                  <c:v>16.7</c:v>
                </c:pt>
                <c:pt idx="1003">
                  <c:v>16.717</c:v>
                </c:pt>
                <c:pt idx="1004">
                  <c:v>16.733</c:v>
                </c:pt>
                <c:pt idx="1005">
                  <c:v>16.75</c:v>
                </c:pt>
                <c:pt idx="1006">
                  <c:v>16.767</c:v>
                </c:pt>
                <c:pt idx="1007">
                  <c:v>16.783</c:v>
                </c:pt>
                <c:pt idx="1008">
                  <c:v>16.8</c:v>
                </c:pt>
                <c:pt idx="1009">
                  <c:v>16.817</c:v>
                </c:pt>
                <c:pt idx="1010">
                  <c:v>16.833</c:v>
                </c:pt>
                <c:pt idx="1011">
                  <c:v>16.85</c:v>
                </c:pt>
                <c:pt idx="1012">
                  <c:v>16.867</c:v>
                </c:pt>
                <c:pt idx="1013">
                  <c:v>16.883</c:v>
                </c:pt>
                <c:pt idx="1014">
                  <c:v>16.9</c:v>
                </c:pt>
                <c:pt idx="1015">
                  <c:v>16.917</c:v>
                </c:pt>
                <c:pt idx="1016">
                  <c:v>16.933</c:v>
                </c:pt>
                <c:pt idx="1017">
                  <c:v>16.95</c:v>
                </c:pt>
                <c:pt idx="1018">
                  <c:v>16.967</c:v>
                </c:pt>
                <c:pt idx="1019">
                  <c:v>16.983</c:v>
                </c:pt>
                <c:pt idx="1020">
                  <c:v>17</c:v>
                </c:pt>
                <c:pt idx="1021">
                  <c:v>17.017</c:v>
                </c:pt>
                <c:pt idx="1022">
                  <c:v>17.033</c:v>
                </c:pt>
                <c:pt idx="1023">
                  <c:v>17.05</c:v>
                </c:pt>
                <c:pt idx="1024">
                  <c:v>17.067</c:v>
                </c:pt>
                <c:pt idx="1025">
                  <c:v>17.083</c:v>
                </c:pt>
                <c:pt idx="1026">
                  <c:v>17.1</c:v>
                </c:pt>
                <c:pt idx="1027">
                  <c:v>17.117</c:v>
                </c:pt>
                <c:pt idx="1028">
                  <c:v>17.133</c:v>
                </c:pt>
                <c:pt idx="1029">
                  <c:v>17.15</c:v>
                </c:pt>
                <c:pt idx="1030">
                  <c:v>17.167</c:v>
                </c:pt>
                <c:pt idx="1031">
                  <c:v>17.183</c:v>
                </c:pt>
                <c:pt idx="1032">
                  <c:v>17.2</c:v>
                </c:pt>
                <c:pt idx="1033">
                  <c:v>17.217</c:v>
                </c:pt>
                <c:pt idx="1034">
                  <c:v>17.233</c:v>
                </c:pt>
                <c:pt idx="1035">
                  <c:v>17.25</c:v>
                </c:pt>
                <c:pt idx="1036">
                  <c:v>17.267</c:v>
                </c:pt>
                <c:pt idx="1037">
                  <c:v>17.283</c:v>
                </c:pt>
                <c:pt idx="1038">
                  <c:v>17.3</c:v>
                </c:pt>
                <c:pt idx="1039">
                  <c:v>17.317</c:v>
                </c:pt>
                <c:pt idx="1040">
                  <c:v>17.333</c:v>
                </c:pt>
                <c:pt idx="1041">
                  <c:v>17.35</c:v>
                </c:pt>
                <c:pt idx="1042">
                  <c:v>17.367</c:v>
                </c:pt>
                <c:pt idx="1043">
                  <c:v>17.383</c:v>
                </c:pt>
                <c:pt idx="1044">
                  <c:v>17.4</c:v>
                </c:pt>
                <c:pt idx="1045">
                  <c:v>17.417</c:v>
                </c:pt>
                <c:pt idx="1046">
                  <c:v>17.433</c:v>
                </c:pt>
                <c:pt idx="1047">
                  <c:v>17.45</c:v>
                </c:pt>
                <c:pt idx="1048">
                  <c:v>17.467</c:v>
                </c:pt>
                <c:pt idx="1049">
                  <c:v>17.483</c:v>
                </c:pt>
                <c:pt idx="1050">
                  <c:v>17.5</c:v>
                </c:pt>
                <c:pt idx="1051">
                  <c:v>17.517</c:v>
                </c:pt>
                <c:pt idx="1052">
                  <c:v>17.533</c:v>
                </c:pt>
                <c:pt idx="1053">
                  <c:v>17.55</c:v>
                </c:pt>
                <c:pt idx="1054">
                  <c:v>17.567</c:v>
                </c:pt>
                <c:pt idx="1055">
                  <c:v>17.583</c:v>
                </c:pt>
                <c:pt idx="1056">
                  <c:v>17.6</c:v>
                </c:pt>
                <c:pt idx="1057">
                  <c:v>17.617</c:v>
                </c:pt>
                <c:pt idx="1058">
                  <c:v>17.633</c:v>
                </c:pt>
                <c:pt idx="1059">
                  <c:v>17.65</c:v>
                </c:pt>
                <c:pt idx="1060">
                  <c:v>17.667</c:v>
                </c:pt>
                <c:pt idx="1061">
                  <c:v>17.683</c:v>
                </c:pt>
                <c:pt idx="1062">
                  <c:v>17.7</c:v>
                </c:pt>
                <c:pt idx="1063">
                  <c:v>17.717</c:v>
                </c:pt>
                <c:pt idx="1064">
                  <c:v>17.733</c:v>
                </c:pt>
                <c:pt idx="1065">
                  <c:v>17.75</c:v>
                </c:pt>
                <c:pt idx="1066">
                  <c:v>17.767</c:v>
                </c:pt>
                <c:pt idx="1067">
                  <c:v>17.783</c:v>
                </c:pt>
                <c:pt idx="1068">
                  <c:v>17.8</c:v>
                </c:pt>
                <c:pt idx="1069">
                  <c:v>17.817</c:v>
                </c:pt>
                <c:pt idx="1070">
                  <c:v>17.833</c:v>
                </c:pt>
                <c:pt idx="1071">
                  <c:v>17.85</c:v>
                </c:pt>
                <c:pt idx="1072">
                  <c:v>17.867</c:v>
                </c:pt>
                <c:pt idx="1073">
                  <c:v>17.883</c:v>
                </c:pt>
                <c:pt idx="1074">
                  <c:v>17.9</c:v>
                </c:pt>
                <c:pt idx="1075">
                  <c:v>17.917</c:v>
                </c:pt>
                <c:pt idx="1076">
                  <c:v>17.933</c:v>
                </c:pt>
                <c:pt idx="1077">
                  <c:v>17.95</c:v>
                </c:pt>
                <c:pt idx="1078">
                  <c:v>17.967</c:v>
                </c:pt>
                <c:pt idx="1079">
                  <c:v>17.983</c:v>
                </c:pt>
                <c:pt idx="1080">
                  <c:v>18</c:v>
                </c:pt>
                <c:pt idx="1081">
                  <c:v>18.017</c:v>
                </c:pt>
                <c:pt idx="1082">
                  <c:v>18.033</c:v>
                </c:pt>
                <c:pt idx="1083">
                  <c:v>18.05</c:v>
                </c:pt>
                <c:pt idx="1084">
                  <c:v>18.067</c:v>
                </c:pt>
                <c:pt idx="1085">
                  <c:v>18.083</c:v>
                </c:pt>
                <c:pt idx="1086">
                  <c:v>18.1</c:v>
                </c:pt>
                <c:pt idx="1087">
                  <c:v>18.117</c:v>
                </c:pt>
                <c:pt idx="1088">
                  <c:v>18.133</c:v>
                </c:pt>
                <c:pt idx="1089">
                  <c:v>18.15</c:v>
                </c:pt>
                <c:pt idx="1090">
                  <c:v>18.167</c:v>
                </c:pt>
                <c:pt idx="1091">
                  <c:v>18.183</c:v>
                </c:pt>
                <c:pt idx="1092">
                  <c:v>18.2</c:v>
                </c:pt>
                <c:pt idx="1093">
                  <c:v>18.217</c:v>
                </c:pt>
                <c:pt idx="1094">
                  <c:v>18.233</c:v>
                </c:pt>
                <c:pt idx="1095">
                  <c:v>18.25</c:v>
                </c:pt>
                <c:pt idx="1096">
                  <c:v>18.267</c:v>
                </c:pt>
                <c:pt idx="1097">
                  <c:v>18.283</c:v>
                </c:pt>
                <c:pt idx="1098">
                  <c:v>18.3</c:v>
                </c:pt>
                <c:pt idx="1099">
                  <c:v>18.317</c:v>
                </c:pt>
                <c:pt idx="1100">
                  <c:v>18.333</c:v>
                </c:pt>
                <c:pt idx="1101">
                  <c:v>18.35</c:v>
                </c:pt>
                <c:pt idx="1102">
                  <c:v>18.367</c:v>
                </c:pt>
                <c:pt idx="1103">
                  <c:v>18.383</c:v>
                </c:pt>
                <c:pt idx="1104">
                  <c:v>18.4</c:v>
                </c:pt>
                <c:pt idx="1105">
                  <c:v>18.417</c:v>
                </c:pt>
                <c:pt idx="1106">
                  <c:v>18.433</c:v>
                </c:pt>
                <c:pt idx="1107">
                  <c:v>18.45</c:v>
                </c:pt>
                <c:pt idx="1108">
                  <c:v>18.467</c:v>
                </c:pt>
                <c:pt idx="1109">
                  <c:v>18.483</c:v>
                </c:pt>
                <c:pt idx="1110">
                  <c:v>18.5</c:v>
                </c:pt>
                <c:pt idx="1111">
                  <c:v>18.517</c:v>
                </c:pt>
                <c:pt idx="1112">
                  <c:v>18.533</c:v>
                </c:pt>
                <c:pt idx="1113">
                  <c:v>18.55</c:v>
                </c:pt>
                <c:pt idx="1114">
                  <c:v>18.567</c:v>
                </c:pt>
                <c:pt idx="1115">
                  <c:v>18.583</c:v>
                </c:pt>
                <c:pt idx="1116">
                  <c:v>18.6</c:v>
                </c:pt>
                <c:pt idx="1117">
                  <c:v>18.617</c:v>
                </c:pt>
                <c:pt idx="1118">
                  <c:v>18.633</c:v>
                </c:pt>
                <c:pt idx="1119">
                  <c:v>18.65</c:v>
                </c:pt>
                <c:pt idx="1120">
                  <c:v>18.667</c:v>
                </c:pt>
                <c:pt idx="1121">
                  <c:v>18.683</c:v>
                </c:pt>
                <c:pt idx="1122">
                  <c:v>18.7</c:v>
                </c:pt>
                <c:pt idx="1123">
                  <c:v>18.717</c:v>
                </c:pt>
                <c:pt idx="1124">
                  <c:v>18.733</c:v>
                </c:pt>
                <c:pt idx="1125">
                  <c:v>18.75</c:v>
                </c:pt>
                <c:pt idx="1126">
                  <c:v>18.767</c:v>
                </c:pt>
                <c:pt idx="1127">
                  <c:v>18.783</c:v>
                </c:pt>
                <c:pt idx="1128">
                  <c:v>18.8</c:v>
                </c:pt>
                <c:pt idx="1129">
                  <c:v>18.817</c:v>
                </c:pt>
                <c:pt idx="1130">
                  <c:v>18.833</c:v>
                </c:pt>
                <c:pt idx="1131">
                  <c:v>18.85</c:v>
                </c:pt>
                <c:pt idx="1132">
                  <c:v>18.867</c:v>
                </c:pt>
                <c:pt idx="1133">
                  <c:v>18.883</c:v>
                </c:pt>
                <c:pt idx="1134">
                  <c:v>18.9</c:v>
                </c:pt>
                <c:pt idx="1135">
                  <c:v>18.917</c:v>
                </c:pt>
                <c:pt idx="1136">
                  <c:v>18.933</c:v>
                </c:pt>
                <c:pt idx="1137">
                  <c:v>18.95</c:v>
                </c:pt>
                <c:pt idx="1138">
                  <c:v>18.967</c:v>
                </c:pt>
                <c:pt idx="1139">
                  <c:v>18.983</c:v>
                </c:pt>
                <c:pt idx="1140">
                  <c:v>19</c:v>
                </c:pt>
                <c:pt idx="1141">
                  <c:v>19.017</c:v>
                </c:pt>
                <c:pt idx="1142">
                  <c:v>19.033</c:v>
                </c:pt>
                <c:pt idx="1143">
                  <c:v>19.05</c:v>
                </c:pt>
                <c:pt idx="1144">
                  <c:v>19.067</c:v>
                </c:pt>
                <c:pt idx="1145">
                  <c:v>19.083</c:v>
                </c:pt>
                <c:pt idx="1146">
                  <c:v>19.1</c:v>
                </c:pt>
                <c:pt idx="1147">
                  <c:v>19.117</c:v>
                </c:pt>
                <c:pt idx="1148">
                  <c:v>19.133</c:v>
                </c:pt>
                <c:pt idx="1149">
                  <c:v>19.15</c:v>
                </c:pt>
                <c:pt idx="1150">
                  <c:v>19.167</c:v>
                </c:pt>
                <c:pt idx="1151">
                  <c:v>19.183</c:v>
                </c:pt>
                <c:pt idx="1152">
                  <c:v>19.2</c:v>
                </c:pt>
                <c:pt idx="1153">
                  <c:v>19.217</c:v>
                </c:pt>
                <c:pt idx="1154">
                  <c:v>19.233</c:v>
                </c:pt>
                <c:pt idx="1155">
                  <c:v>19.25</c:v>
                </c:pt>
                <c:pt idx="1156">
                  <c:v>19.267</c:v>
                </c:pt>
                <c:pt idx="1157">
                  <c:v>19.283</c:v>
                </c:pt>
                <c:pt idx="1158">
                  <c:v>19.3</c:v>
                </c:pt>
                <c:pt idx="1159">
                  <c:v>19.317</c:v>
                </c:pt>
                <c:pt idx="1160">
                  <c:v>19.333</c:v>
                </c:pt>
                <c:pt idx="1161">
                  <c:v>19.35</c:v>
                </c:pt>
                <c:pt idx="1162">
                  <c:v>19.367</c:v>
                </c:pt>
                <c:pt idx="1163">
                  <c:v>19.383</c:v>
                </c:pt>
                <c:pt idx="1164">
                  <c:v>19.4</c:v>
                </c:pt>
                <c:pt idx="1165">
                  <c:v>19.417</c:v>
                </c:pt>
                <c:pt idx="1166">
                  <c:v>19.433</c:v>
                </c:pt>
                <c:pt idx="1167">
                  <c:v>19.45</c:v>
                </c:pt>
                <c:pt idx="1168">
                  <c:v>19.467</c:v>
                </c:pt>
                <c:pt idx="1169">
                  <c:v>19.483</c:v>
                </c:pt>
                <c:pt idx="1170">
                  <c:v>19.5</c:v>
                </c:pt>
                <c:pt idx="1171">
                  <c:v>19.517</c:v>
                </c:pt>
                <c:pt idx="1172">
                  <c:v>19.533</c:v>
                </c:pt>
                <c:pt idx="1173">
                  <c:v>19.55</c:v>
                </c:pt>
                <c:pt idx="1174">
                  <c:v>19.567</c:v>
                </c:pt>
                <c:pt idx="1175">
                  <c:v>19.583</c:v>
                </c:pt>
                <c:pt idx="1176">
                  <c:v>19.6</c:v>
                </c:pt>
                <c:pt idx="1177">
                  <c:v>19.617</c:v>
                </c:pt>
                <c:pt idx="1178">
                  <c:v>19.633</c:v>
                </c:pt>
                <c:pt idx="1179">
                  <c:v>19.65</c:v>
                </c:pt>
                <c:pt idx="1180">
                  <c:v>19.667</c:v>
                </c:pt>
                <c:pt idx="1181">
                  <c:v>19.683</c:v>
                </c:pt>
                <c:pt idx="1182">
                  <c:v>19.7</c:v>
                </c:pt>
                <c:pt idx="1183">
                  <c:v>19.717</c:v>
                </c:pt>
                <c:pt idx="1184">
                  <c:v>19.733</c:v>
                </c:pt>
                <c:pt idx="1185">
                  <c:v>19.75</c:v>
                </c:pt>
                <c:pt idx="1186">
                  <c:v>19.767</c:v>
                </c:pt>
                <c:pt idx="1187">
                  <c:v>19.783</c:v>
                </c:pt>
                <c:pt idx="1188">
                  <c:v>19.8</c:v>
                </c:pt>
                <c:pt idx="1189">
                  <c:v>19.817</c:v>
                </c:pt>
                <c:pt idx="1190">
                  <c:v>19.833</c:v>
                </c:pt>
                <c:pt idx="1191">
                  <c:v>19.85</c:v>
                </c:pt>
                <c:pt idx="1192">
                  <c:v>19.867</c:v>
                </c:pt>
                <c:pt idx="1193">
                  <c:v>19.883</c:v>
                </c:pt>
                <c:pt idx="1194">
                  <c:v>19.9</c:v>
                </c:pt>
                <c:pt idx="1195">
                  <c:v>19.917</c:v>
                </c:pt>
                <c:pt idx="1196">
                  <c:v>19.933</c:v>
                </c:pt>
                <c:pt idx="1197">
                  <c:v>19.95</c:v>
                </c:pt>
                <c:pt idx="1198">
                  <c:v>19.967</c:v>
                </c:pt>
                <c:pt idx="1199">
                  <c:v>19.983</c:v>
                </c:pt>
                <c:pt idx="1200">
                  <c:v>20</c:v>
                </c:pt>
                <c:pt idx="1201">
                  <c:v>20.017</c:v>
                </c:pt>
                <c:pt idx="1202">
                  <c:v>20.033</c:v>
                </c:pt>
                <c:pt idx="1203">
                  <c:v>20.05</c:v>
                </c:pt>
                <c:pt idx="1204">
                  <c:v>20.067</c:v>
                </c:pt>
                <c:pt idx="1205">
                  <c:v>20.083</c:v>
                </c:pt>
                <c:pt idx="1206">
                  <c:v>20.1</c:v>
                </c:pt>
                <c:pt idx="1207">
                  <c:v>20.117</c:v>
                </c:pt>
                <c:pt idx="1208">
                  <c:v>20.133</c:v>
                </c:pt>
                <c:pt idx="1209">
                  <c:v>20.15</c:v>
                </c:pt>
                <c:pt idx="1210">
                  <c:v>20.167</c:v>
                </c:pt>
                <c:pt idx="1211">
                  <c:v>20.183</c:v>
                </c:pt>
                <c:pt idx="1212">
                  <c:v>20.2</c:v>
                </c:pt>
                <c:pt idx="1213">
                  <c:v>20.217</c:v>
                </c:pt>
                <c:pt idx="1214">
                  <c:v>20.233</c:v>
                </c:pt>
                <c:pt idx="1215">
                  <c:v>20.25</c:v>
                </c:pt>
                <c:pt idx="1216">
                  <c:v>20.267</c:v>
                </c:pt>
                <c:pt idx="1217">
                  <c:v>20.283</c:v>
                </c:pt>
                <c:pt idx="1218">
                  <c:v>20.3</c:v>
                </c:pt>
                <c:pt idx="1219">
                  <c:v>20.317</c:v>
                </c:pt>
                <c:pt idx="1220">
                  <c:v>20.333</c:v>
                </c:pt>
                <c:pt idx="1221">
                  <c:v>20.35</c:v>
                </c:pt>
                <c:pt idx="1222">
                  <c:v>20.367</c:v>
                </c:pt>
                <c:pt idx="1223">
                  <c:v>20.383</c:v>
                </c:pt>
                <c:pt idx="1224">
                  <c:v>20.4</c:v>
                </c:pt>
                <c:pt idx="1225">
                  <c:v>20.417</c:v>
                </c:pt>
                <c:pt idx="1226">
                  <c:v>20.433</c:v>
                </c:pt>
                <c:pt idx="1227">
                  <c:v>20.45</c:v>
                </c:pt>
                <c:pt idx="1228">
                  <c:v>20.467</c:v>
                </c:pt>
                <c:pt idx="1229">
                  <c:v>20.483</c:v>
                </c:pt>
                <c:pt idx="1230">
                  <c:v>20.5</c:v>
                </c:pt>
                <c:pt idx="1231">
                  <c:v>20.517</c:v>
                </c:pt>
                <c:pt idx="1232">
                  <c:v>20.533</c:v>
                </c:pt>
                <c:pt idx="1233">
                  <c:v>20.55</c:v>
                </c:pt>
                <c:pt idx="1234">
                  <c:v>20.567</c:v>
                </c:pt>
                <c:pt idx="1235">
                  <c:v>20.583</c:v>
                </c:pt>
                <c:pt idx="1236">
                  <c:v>20.6</c:v>
                </c:pt>
                <c:pt idx="1237">
                  <c:v>20.617</c:v>
                </c:pt>
                <c:pt idx="1238">
                  <c:v>20.633</c:v>
                </c:pt>
                <c:pt idx="1239">
                  <c:v>20.65</c:v>
                </c:pt>
                <c:pt idx="1240">
                  <c:v>20.667</c:v>
                </c:pt>
                <c:pt idx="1241">
                  <c:v>20.683</c:v>
                </c:pt>
                <c:pt idx="1242">
                  <c:v>20.7</c:v>
                </c:pt>
                <c:pt idx="1243">
                  <c:v>20.717</c:v>
                </c:pt>
                <c:pt idx="1244">
                  <c:v>20.733</c:v>
                </c:pt>
                <c:pt idx="1245">
                  <c:v>20.75</c:v>
                </c:pt>
                <c:pt idx="1246">
                  <c:v>20.767</c:v>
                </c:pt>
                <c:pt idx="1247">
                  <c:v>20.783</c:v>
                </c:pt>
                <c:pt idx="1248">
                  <c:v>20.8</c:v>
                </c:pt>
                <c:pt idx="1249">
                  <c:v>20.817</c:v>
                </c:pt>
                <c:pt idx="1250">
                  <c:v>20.833</c:v>
                </c:pt>
                <c:pt idx="1251">
                  <c:v>20.85</c:v>
                </c:pt>
                <c:pt idx="1252">
                  <c:v>20.867</c:v>
                </c:pt>
                <c:pt idx="1253">
                  <c:v>20.883</c:v>
                </c:pt>
                <c:pt idx="1254">
                  <c:v>20.9</c:v>
                </c:pt>
                <c:pt idx="1255">
                  <c:v>20.917</c:v>
                </c:pt>
                <c:pt idx="1256">
                  <c:v>20.933</c:v>
                </c:pt>
                <c:pt idx="1257">
                  <c:v>20.95</c:v>
                </c:pt>
                <c:pt idx="1258">
                  <c:v>20.967</c:v>
                </c:pt>
                <c:pt idx="1259">
                  <c:v>20.983</c:v>
                </c:pt>
                <c:pt idx="1260">
                  <c:v>21</c:v>
                </c:pt>
                <c:pt idx="1261">
                  <c:v>21.017</c:v>
                </c:pt>
                <c:pt idx="1262">
                  <c:v>21.033</c:v>
                </c:pt>
                <c:pt idx="1263">
                  <c:v>21.05</c:v>
                </c:pt>
                <c:pt idx="1264">
                  <c:v>21.067</c:v>
                </c:pt>
                <c:pt idx="1265">
                  <c:v>21.083</c:v>
                </c:pt>
                <c:pt idx="1266">
                  <c:v>21.1</c:v>
                </c:pt>
                <c:pt idx="1267">
                  <c:v>21.117</c:v>
                </c:pt>
                <c:pt idx="1268">
                  <c:v>21.133</c:v>
                </c:pt>
                <c:pt idx="1269">
                  <c:v>21.15</c:v>
                </c:pt>
                <c:pt idx="1270">
                  <c:v>21.167</c:v>
                </c:pt>
                <c:pt idx="1271">
                  <c:v>21.183</c:v>
                </c:pt>
                <c:pt idx="1272">
                  <c:v>21.2</c:v>
                </c:pt>
                <c:pt idx="1273">
                  <c:v>21.217</c:v>
                </c:pt>
                <c:pt idx="1274">
                  <c:v>21.233</c:v>
                </c:pt>
                <c:pt idx="1275">
                  <c:v>21.25</c:v>
                </c:pt>
                <c:pt idx="1276">
                  <c:v>21.267</c:v>
                </c:pt>
                <c:pt idx="1277">
                  <c:v>21.283</c:v>
                </c:pt>
                <c:pt idx="1278">
                  <c:v>21.3</c:v>
                </c:pt>
                <c:pt idx="1279">
                  <c:v>21.317</c:v>
                </c:pt>
                <c:pt idx="1280">
                  <c:v>21.333</c:v>
                </c:pt>
                <c:pt idx="1281">
                  <c:v>21.35</c:v>
                </c:pt>
                <c:pt idx="1282">
                  <c:v>21.367</c:v>
                </c:pt>
                <c:pt idx="1283">
                  <c:v>21.383</c:v>
                </c:pt>
                <c:pt idx="1284">
                  <c:v>21.4</c:v>
                </c:pt>
                <c:pt idx="1285">
                  <c:v>21.417</c:v>
                </c:pt>
                <c:pt idx="1286">
                  <c:v>21.433</c:v>
                </c:pt>
                <c:pt idx="1287">
                  <c:v>21.45</c:v>
                </c:pt>
                <c:pt idx="1288">
                  <c:v>21.467</c:v>
                </c:pt>
                <c:pt idx="1289">
                  <c:v>21.483</c:v>
                </c:pt>
                <c:pt idx="1290">
                  <c:v>21.5</c:v>
                </c:pt>
                <c:pt idx="1291">
                  <c:v>21.517</c:v>
                </c:pt>
                <c:pt idx="1292">
                  <c:v>21.533</c:v>
                </c:pt>
                <c:pt idx="1293">
                  <c:v>21.55</c:v>
                </c:pt>
                <c:pt idx="1294">
                  <c:v>21.567</c:v>
                </c:pt>
                <c:pt idx="1295">
                  <c:v>21.583</c:v>
                </c:pt>
                <c:pt idx="1296">
                  <c:v>21.6</c:v>
                </c:pt>
                <c:pt idx="1297">
                  <c:v>21.617</c:v>
                </c:pt>
                <c:pt idx="1298">
                  <c:v>21.633</c:v>
                </c:pt>
                <c:pt idx="1299">
                  <c:v>21.65</c:v>
                </c:pt>
                <c:pt idx="1300">
                  <c:v>21.667</c:v>
                </c:pt>
                <c:pt idx="1301">
                  <c:v>21.683</c:v>
                </c:pt>
                <c:pt idx="1302">
                  <c:v>21.7</c:v>
                </c:pt>
                <c:pt idx="1303">
                  <c:v>21.717</c:v>
                </c:pt>
                <c:pt idx="1304">
                  <c:v>21.733</c:v>
                </c:pt>
                <c:pt idx="1305">
                  <c:v>21.75</c:v>
                </c:pt>
                <c:pt idx="1306">
                  <c:v>21.767</c:v>
                </c:pt>
                <c:pt idx="1307">
                  <c:v>21.783</c:v>
                </c:pt>
                <c:pt idx="1308">
                  <c:v>21.8</c:v>
                </c:pt>
                <c:pt idx="1309">
                  <c:v>21.817</c:v>
                </c:pt>
                <c:pt idx="1310">
                  <c:v>21.833</c:v>
                </c:pt>
                <c:pt idx="1311">
                  <c:v>21.85</c:v>
                </c:pt>
                <c:pt idx="1312">
                  <c:v>21.867</c:v>
                </c:pt>
                <c:pt idx="1313">
                  <c:v>21.883</c:v>
                </c:pt>
                <c:pt idx="1314">
                  <c:v>21.9</c:v>
                </c:pt>
                <c:pt idx="1315">
                  <c:v>21.917</c:v>
                </c:pt>
                <c:pt idx="1316">
                  <c:v>21.933</c:v>
                </c:pt>
                <c:pt idx="1317">
                  <c:v>21.95</c:v>
                </c:pt>
                <c:pt idx="1318">
                  <c:v>21.967</c:v>
                </c:pt>
                <c:pt idx="1319">
                  <c:v>21.983</c:v>
                </c:pt>
                <c:pt idx="1320">
                  <c:v>22</c:v>
                </c:pt>
                <c:pt idx="1321">
                  <c:v>22.017</c:v>
                </c:pt>
                <c:pt idx="1322">
                  <c:v>22.033</c:v>
                </c:pt>
                <c:pt idx="1323">
                  <c:v>22.05</c:v>
                </c:pt>
                <c:pt idx="1324">
                  <c:v>22.067</c:v>
                </c:pt>
                <c:pt idx="1325">
                  <c:v>22.083</c:v>
                </c:pt>
                <c:pt idx="1326">
                  <c:v>22.1</c:v>
                </c:pt>
                <c:pt idx="1327">
                  <c:v>22.117</c:v>
                </c:pt>
                <c:pt idx="1328">
                  <c:v>22.133</c:v>
                </c:pt>
                <c:pt idx="1329">
                  <c:v>22.15</c:v>
                </c:pt>
                <c:pt idx="1330">
                  <c:v>22.167</c:v>
                </c:pt>
                <c:pt idx="1331">
                  <c:v>22.183</c:v>
                </c:pt>
                <c:pt idx="1332">
                  <c:v>22.2</c:v>
                </c:pt>
                <c:pt idx="1333">
                  <c:v>22.217</c:v>
                </c:pt>
                <c:pt idx="1334">
                  <c:v>22.233</c:v>
                </c:pt>
                <c:pt idx="1335">
                  <c:v>22.25</c:v>
                </c:pt>
                <c:pt idx="1336">
                  <c:v>22.267</c:v>
                </c:pt>
                <c:pt idx="1337">
                  <c:v>22.283</c:v>
                </c:pt>
                <c:pt idx="1338">
                  <c:v>22.3</c:v>
                </c:pt>
                <c:pt idx="1339">
                  <c:v>22.317</c:v>
                </c:pt>
                <c:pt idx="1340">
                  <c:v>22.333</c:v>
                </c:pt>
                <c:pt idx="1341">
                  <c:v>22.35</c:v>
                </c:pt>
                <c:pt idx="1342">
                  <c:v>22.367</c:v>
                </c:pt>
                <c:pt idx="1343">
                  <c:v>22.383</c:v>
                </c:pt>
                <c:pt idx="1344">
                  <c:v>22.4</c:v>
                </c:pt>
                <c:pt idx="1345">
                  <c:v>22.417</c:v>
                </c:pt>
                <c:pt idx="1346">
                  <c:v>22.433</c:v>
                </c:pt>
                <c:pt idx="1347">
                  <c:v>22.45</c:v>
                </c:pt>
                <c:pt idx="1348">
                  <c:v>22.467</c:v>
                </c:pt>
                <c:pt idx="1349">
                  <c:v>22.483</c:v>
                </c:pt>
                <c:pt idx="1350">
                  <c:v>22.5</c:v>
                </c:pt>
                <c:pt idx="1351">
                  <c:v>22.517</c:v>
                </c:pt>
                <c:pt idx="1352">
                  <c:v>22.533</c:v>
                </c:pt>
                <c:pt idx="1353">
                  <c:v>22.55</c:v>
                </c:pt>
                <c:pt idx="1354">
                  <c:v>22.567</c:v>
                </c:pt>
                <c:pt idx="1355">
                  <c:v>22.583</c:v>
                </c:pt>
                <c:pt idx="1356">
                  <c:v>22.6</c:v>
                </c:pt>
                <c:pt idx="1357">
                  <c:v>22.617</c:v>
                </c:pt>
                <c:pt idx="1358">
                  <c:v>22.633</c:v>
                </c:pt>
                <c:pt idx="1359">
                  <c:v>22.65</c:v>
                </c:pt>
                <c:pt idx="1360">
                  <c:v>22.667</c:v>
                </c:pt>
                <c:pt idx="1361">
                  <c:v>22.683</c:v>
                </c:pt>
                <c:pt idx="1362">
                  <c:v>22.7</c:v>
                </c:pt>
                <c:pt idx="1363">
                  <c:v>22.717</c:v>
                </c:pt>
                <c:pt idx="1364">
                  <c:v>22.733</c:v>
                </c:pt>
                <c:pt idx="1365">
                  <c:v>22.75</c:v>
                </c:pt>
                <c:pt idx="1366">
                  <c:v>22.767</c:v>
                </c:pt>
                <c:pt idx="1367">
                  <c:v>22.783</c:v>
                </c:pt>
                <c:pt idx="1368">
                  <c:v>22.8</c:v>
                </c:pt>
                <c:pt idx="1369">
                  <c:v>22.817</c:v>
                </c:pt>
                <c:pt idx="1370">
                  <c:v>22.833</c:v>
                </c:pt>
                <c:pt idx="1371">
                  <c:v>22.85</c:v>
                </c:pt>
                <c:pt idx="1372">
                  <c:v>22.867</c:v>
                </c:pt>
                <c:pt idx="1373">
                  <c:v>22.883</c:v>
                </c:pt>
                <c:pt idx="1374">
                  <c:v>22.9</c:v>
                </c:pt>
                <c:pt idx="1375">
                  <c:v>22.917</c:v>
                </c:pt>
                <c:pt idx="1376">
                  <c:v>22.933</c:v>
                </c:pt>
                <c:pt idx="1377">
                  <c:v>22.95</c:v>
                </c:pt>
                <c:pt idx="1378">
                  <c:v>22.967</c:v>
                </c:pt>
                <c:pt idx="1379">
                  <c:v>22.983</c:v>
                </c:pt>
                <c:pt idx="1380">
                  <c:v>23</c:v>
                </c:pt>
                <c:pt idx="1381">
                  <c:v>23.017</c:v>
                </c:pt>
                <c:pt idx="1382">
                  <c:v>23.033</c:v>
                </c:pt>
                <c:pt idx="1383">
                  <c:v>23.05</c:v>
                </c:pt>
                <c:pt idx="1384">
                  <c:v>23.067</c:v>
                </c:pt>
                <c:pt idx="1385">
                  <c:v>23.083</c:v>
                </c:pt>
                <c:pt idx="1386">
                  <c:v>23.1</c:v>
                </c:pt>
                <c:pt idx="1387">
                  <c:v>23.117</c:v>
                </c:pt>
                <c:pt idx="1388">
                  <c:v>23.133</c:v>
                </c:pt>
                <c:pt idx="1389">
                  <c:v>23.15</c:v>
                </c:pt>
                <c:pt idx="1390">
                  <c:v>23.167</c:v>
                </c:pt>
                <c:pt idx="1391">
                  <c:v>23.183</c:v>
                </c:pt>
                <c:pt idx="1392">
                  <c:v>23.2</c:v>
                </c:pt>
                <c:pt idx="1393">
                  <c:v>23.217</c:v>
                </c:pt>
                <c:pt idx="1394">
                  <c:v>23.233</c:v>
                </c:pt>
                <c:pt idx="1395">
                  <c:v>23.25</c:v>
                </c:pt>
                <c:pt idx="1396">
                  <c:v>23.267</c:v>
                </c:pt>
                <c:pt idx="1397">
                  <c:v>23.283</c:v>
                </c:pt>
                <c:pt idx="1398">
                  <c:v>23.3</c:v>
                </c:pt>
                <c:pt idx="1399">
                  <c:v>23.317</c:v>
                </c:pt>
                <c:pt idx="1400">
                  <c:v>23.333</c:v>
                </c:pt>
                <c:pt idx="1401">
                  <c:v>23.35</c:v>
                </c:pt>
                <c:pt idx="1402">
                  <c:v>23.367</c:v>
                </c:pt>
                <c:pt idx="1403">
                  <c:v>23.383</c:v>
                </c:pt>
                <c:pt idx="1404">
                  <c:v>23.4</c:v>
                </c:pt>
                <c:pt idx="1405">
                  <c:v>23.417</c:v>
                </c:pt>
                <c:pt idx="1406">
                  <c:v>23.433</c:v>
                </c:pt>
                <c:pt idx="1407">
                  <c:v>23.45</c:v>
                </c:pt>
                <c:pt idx="1408">
                  <c:v>23.467</c:v>
                </c:pt>
                <c:pt idx="1409">
                  <c:v>23.483</c:v>
                </c:pt>
                <c:pt idx="1410">
                  <c:v>23.5</c:v>
                </c:pt>
                <c:pt idx="1411">
                  <c:v>23.517</c:v>
                </c:pt>
                <c:pt idx="1412">
                  <c:v>23.533</c:v>
                </c:pt>
                <c:pt idx="1413">
                  <c:v>23.55</c:v>
                </c:pt>
                <c:pt idx="1414">
                  <c:v>23.567</c:v>
                </c:pt>
                <c:pt idx="1415">
                  <c:v>23.583</c:v>
                </c:pt>
                <c:pt idx="1416">
                  <c:v>23.6</c:v>
                </c:pt>
                <c:pt idx="1417">
                  <c:v>23.617</c:v>
                </c:pt>
                <c:pt idx="1418">
                  <c:v>23.633</c:v>
                </c:pt>
                <c:pt idx="1419">
                  <c:v>23.65</c:v>
                </c:pt>
                <c:pt idx="1420">
                  <c:v>23.667</c:v>
                </c:pt>
                <c:pt idx="1421">
                  <c:v>23.683</c:v>
                </c:pt>
                <c:pt idx="1422">
                  <c:v>23.7</c:v>
                </c:pt>
                <c:pt idx="1423">
                  <c:v>23.717</c:v>
                </c:pt>
                <c:pt idx="1424">
                  <c:v>23.733</c:v>
                </c:pt>
                <c:pt idx="1425">
                  <c:v>23.75</c:v>
                </c:pt>
                <c:pt idx="1426">
                  <c:v>23.767</c:v>
                </c:pt>
                <c:pt idx="1427">
                  <c:v>23.783</c:v>
                </c:pt>
                <c:pt idx="1428">
                  <c:v>23.8</c:v>
                </c:pt>
                <c:pt idx="1429">
                  <c:v>23.817</c:v>
                </c:pt>
                <c:pt idx="1430">
                  <c:v>23.833</c:v>
                </c:pt>
                <c:pt idx="1431">
                  <c:v>23.85</c:v>
                </c:pt>
                <c:pt idx="1432">
                  <c:v>23.867</c:v>
                </c:pt>
                <c:pt idx="1433">
                  <c:v>23.883</c:v>
                </c:pt>
                <c:pt idx="1434">
                  <c:v>23.9</c:v>
                </c:pt>
                <c:pt idx="1435">
                  <c:v>23.917</c:v>
                </c:pt>
                <c:pt idx="1436">
                  <c:v>23.933</c:v>
                </c:pt>
                <c:pt idx="1437">
                  <c:v>23.95</c:v>
                </c:pt>
                <c:pt idx="1438">
                  <c:v>23.967</c:v>
                </c:pt>
                <c:pt idx="1439">
                  <c:v>23.983</c:v>
                </c:pt>
                <c:pt idx="1440">
                  <c:v>24</c:v>
                </c:pt>
                <c:pt idx="1441">
                  <c:v>24.017</c:v>
                </c:pt>
                <c:pt idx="1442">
                  <c:v>24.033</c:v>
                </c:pt>
                <c:pt idx="1443">
                  <c:v>24.05</c:v>
                </c:pt>
                <c:pt idx="1444">
                  <c:v>24.067</c:v>
                </c:pt>
                <c:pt idx="1445">
                  <c:v>24.083</c:v>
                </c:pt>
                <c:pt idx="1446">
                  <c:v>24.1</c:v>
                </c:pt>
                <c:pt idx="1447">
                  <c:v>24.117</c:v>
                </c:pt>
                <c:pt idx="1448">
                  <c:v>24.133</c:v>
                </c:pt>
                <c:pt idx="1449">
                  <c:v>24.15</c:v>
                </c:pt>
                <c:pt idx="1450">
                  <c:v>24.167</c:v>
                </c:pt>
                <c:pt idx="1451">
                  <c:v>24.183</c:v>
                </c:pt>
                <c:pt idx="1452">
                  <c:v>24.2</c:v>
                </c:pt>
                <c:pt idx="1453">
                  <c:v>24.217</c:v>
                </c:pt>
                <c:pt idx="1454">
                  <c:v>24.233</c:v>
                </c:pt>
                <c:pt idx="1455">
                  <c:v>24.25</c:v>
                </c:pt>
                <c:pt idx="1456">
                  <c:v>24.267</c:v>
                </c:pt>
                <c:pt idx="1457">
                  <c:v>24.283</c:v>
                </c:pt>
                <c:pt idx="1458">
                  <c:v>24.3</c:v>
                </c:pt>
                <c:pt idx="1459">
                  <c:v>24.317</c:v>
                </c:pt>
                <c:pt idx="1460">
                  <c:v>24.333</c:v>
                </c:pt>
                <c:pt idx="1461">
                  <c:v>24.35</c:v>
                </c:pt>
                <c:pt idx="1462">
                  <c:v>24.367</c:v>
                </c:pt>
                <c:pt idx="1463">
                  <c:v>24.383</c:v>
                </c:pt>
                <c:pt idx="1464">
                  <c:v>24.4</c:v>
                </c:pt>
                <c:pt idx="1465">
                  <c:v>24.417</c:v>
                </c:pt>
                <c:pt idx="1466">
                  <c:v>24.433</c:v>
                </c:pt>
                <c:pt idx="1467">
                  <c:v>24.45</c:v>
                </c:pt>
                <c:pt idx="1468">
                  <c:v>24.467</c:v>
                </c:pt>
                <c:pt idx="1469">
                  <c:v>24.483</c:v>
                </c:pt>
                <c:pt idx="1470">
                  <c:v>24.5</c:v>
                </c:pt>
                <c:pt idx="1471">
                  <c:v>24.517</c:v>
                </c:pt>
                <c:pt idx="1472">
                  <c:v>24.533</c:v>
                </c:pt>
                <c:pt idx="1473">
                  <c:v>24.55</c:v>
                </c:pt>
                <c:pt idx="1474">
                  <c:v>24.567</c:v>
                </c:pt>
                <c:pt idx="1475">
                  <c:v>24.583</c:v>
                </c:pt>
                <c:pt idx="1476">
                  <c:v>24.6</c:v>
                </c:pt>
                <c:pt idx="1477">
                  <c:v>24.617</c:v>
                </c:pt>
                <c:pt idx="1478">
                  <c:v>24.633</c:v>
                </c:pt>
                <c:pt idx="1479">
                  <c:v>24.65</c:v>
                </c:pt>
                <c:pt idx="1480">
                  <c:v>24.667</c:v>
                </c:pt>
                <c:pt idx="1481">
                  <c:v>24.683</c:v>
                </c:pt>
                <c:pt idx="1482">
                  <c:v>24.7</c:v>
                </c:pt>
                <c:pt idx="1483">
                  <c:v>24.717</c:v>
                </c:pt>
                <c:pt idx="1484">
                  <c:v>24.733</c:v>
                </c:pt>
                <c:pt idx="1485">
                  <c:v>24.75</c:v>
                </c:pt>
                <c:pt idx="1486">
                  <c:v>24.767</c:v>
                </c:pt>
                <c:pt idx="1487">
                  <c:v>24.783</c:v>
                </c:pt>
                <c:pt idx="1488">
                  <c:v>24.8</c:v>
                </c:pt>
                <c:pt idx="1489">
                  <c:v>24.817</c:v>
                </c:pt>
                <c:pt idx="1490">
                  <c:v>24.833</c:v>
                </c:pt>
                <c:pt idx="1491">
                  <c:v>24.85</c:v>
                </c:pt>
                <c:pt idx="1492">
                  <c:v>24.867</c:v>
                </c:pt>
                <c:pt idx="1493">
                  <c:v>24.883</c:v>
                </c:pt>
                <c:pt idx="1494">
                  <c:v>24.9</c:v>
                </c:pt>
                <c:pt idx="1495">
                  <c:v>24.917</c:v>
                </c:pt>
                <c:pt idx="1496">
                  <c:v>24.933</c:v>
                </c:pt>
                <c:pt idx="1497">
                  <c:v>24.95</c:v>
                </c:pt>
                <c:pt idx="1498">
                  <c:v>24.967</c:v>
                </c:pt>
                <c:pt idx="1499">
                  <c:v>24.983</c:v>
                </c:pt>
                <c:pt idx="1500">
                  <c:v>25</c:v>
                </c:pt>
                <c:pt idx="1501">
                  <c:v>25.017</c:v>
                </c:pt>
                <c:pt idx="1502">
                  <c:v>25.033</c:v>
                </c:pt>
                <c:pt idx="1503">
                  <c:v>25.05</c:v>
                </c:pt>
                <c:pt idx="1504">
                  <c:v>25.067</c:v>
                </c:pt>
                <c:pt idx="1505">
                  <c:v>25.083</c:v>
                </c:pt>
                <c:pt idx="1506">
                  <c:v>25.1</c:v>
                </c:pt>
                <c:pt idx="1507">
                  <c:v>25.117</c:v>
                </c:pt>
                <c:pt idx="1508">
                  <c:v>25.133</c:v>
                </c:pt>
                <c:pt idx="1509">
                  <c:v>25.15</c:v>
                </c:pt>
                <c:pt idx="1510">
                  <c:v>25.167</c:v>
                </c:pt>
                <c:pt idx="1511">
                  <c:v>25.183</c:v>
                </c:pt>
                <c:pt idx="1512">
                  <c:v>25.2</c:v>
                </c:pt>
                <c:pt idx="1513">
                  <c:v>25.217</c:v>
                </c:pt>
                <c:pt idx="1514">
                  <c:v>25.233</c:v>
                </c:pt>
                <c:pt idx="1515">
                  <c:v>25.25</c:v>
                </c:pt>
                <c:pt idx="1516">
                  <c:v>25.267</c:v>
                </c:pt>
                <c:pt idx="1517">
                  <c:v>25.283</c:v>
                </c:pt>
                <c:pt idx="1518">
                  <c:v>25.3</c:v>
                </c:pt>
                <c:pt idx="1519">
                  <c:v>25.317</c:v>
                </c:pt>
                <c:pt idx="1520">
                  <c:v>25.333</c:v>
                </c:pt>
                <c:pt idx="1521">
                  <c:v>25.35</c:v>
                </c:pt>
                <c:pt idx="1522">
                  <c:v>25.367</c:v>
                </c:pt>
                <c:pt idx="1523">
                  <c:v>25.383</c:v>
                </c:pt>
                <c:pt idx="1524">
                  <c:v>25.4</c:v>
                </c:pt>
                <c:pt idx="1525">
                  <c:v>25.417</c:v>
                </c:pt>
                <c:pt idx="1526">
                  <c:v>25.433</c:v>
                </c:pt>
                <c:pt idx="1527">
                  <c:v>25.45</c:v>
                </c:pt>
                <c:pt idx="1528">
                  <c:v>25.467</c:v>
                </c:pt>
                <c:pt idx="1529">
                  <c:v>25.483</c:v>
                </c:pt>
                <c:pt idx="1530">
                  <c:v>25.5</c:v>
                </c:pt>
                <c:pt idx="1531">
                  <c:v>25.517</c:v>
                </c:pt>
                <c:pt idx="1532">
                  <c:v>25.533</c:v>
                </c:pt>
                <c:pt idx="1533">
                  <c:v>25.55</c:v>
                </c:pt>
                <c:pt idx="1534">
                  <c:v>25.567</c:v>
                </c:pt>
                <c:pt idx="1535">
                  <c:v>25.583</c:v>
                </c:pt>
                <c:pt idx="1536">
                  <c:v>25.6</c:v>
                </c:pt>
                <c:pt idx="1537">
                  <c:v>25.617</c:v>
                </c:pt>
                <c:pt idx="1538">
                  <c:v>25.633</c:v>
                </c:pt>
                <c:pt idx="1539">
                  <c:v>25.65</c:v>
                </c:pt>
                <c:pt idx="1540">
                  <c:v>25.667</c:v>
                </c:pt>
                <c:pt idx="1541">
                  <c:v>25.683</c:v>
                </c:pt>
                <c:pt idx="1542">
                  <c:v>25.7</c:v>
                </c:pt>
                <c:pt idx="1543">
                  <c:v>25.717</c:v>
                </c:pt>
                <c:pt idx="1544">
                  <c:v>25.733</c:v>
                </c:pt>
                <c:pt idx="1545">
                  <c:v>25.75</c:v>
                </c:pt>
                <c:pt idx="1546">
                  <c:v>25.767</c:v>
                </c:pt>
                <c:pt idx="1547">
                  <c:v>25.783</c:v>
                </c:pt>
                <c:pt idx="1548">
                  <c:v>25.8</c:v>
                </c:pt>
                <c:pt idx="1549">
                  <c:v>25.817</c:v>
                </c:pt>
                <c:pt idx="1550">
                  <c:v>25.833</c:v>
                </c:pt>
                <c:pt idx="1551">
                  <c:v>25.85</c:v>
                </c:pt>
                <c:pt idx="1552">
                  <c:v>25.867</c:v>
                </c:pt>
                <c:pt idx="1553">
                  <c:v>25.883</c:v>
                </c:pt>
                <c:pt idx="1554">
                  <c:v>25.9</c:v>
                </c:pt>
                <c:pt idx="1555">
                  <c:v>25.917</c:v>
                </c:pt>
                <c:pt idx="1556">
                  <c:v>25.933</c:v>
                </c:pt>
                <c:pt idx="1557">
                  <c:v>25.95</c:v>
                </c:pt>
                <c:pt idx="1558">
                  <c:v>25.967</c:v>
                </c:pt>
                <c:pt idx="1559">
                  <c:v>25.983</c:v>
                </c:pt>
                <c:pt idx="1560">
                  <c:v>26</c:v>
                </c:pt>
                <c:pt idx="1561">
                  <c:v>26.017</c:v>
                </c:pt>
                <c:pt idx="1562">
                  <c:v>26.033</c:v>
                </c:pt>
                <c:pt idx="1563">
                  <c:v>26.05</c:v>
                </c:pt>
                <c:pt idx="1564">
                  <c:v>26.067</c:v>
                </c:pt>
                <c:pt idx="1565">
                  <c:v>26.083</c:v>
                </c:pt>
                <c:pt idx="1566">
                  <c:v>26.1</c:v>
                </c:pt>
                <c:pt idx="1567">
                  <c:v>26.117</c:v>
                </c:pt>
                <c:pt idx="1568">
                  <c:v>26.133</c:v>
                </c:pt>
                <c:pt idx="1569">
                  <c:v>26.15</c:v>
                </c:pt>
                <c:pt idx="1570">
                  <c:v>26.167</c:v>
                </c:pt>
                <c:pt idx="1571">
                  <c:v>26.183</c:v>
                </c:pt>
                <c:pt idx="1572">
                  <c:v>26.2</c:v>
                </c:pt>
                <c:pt idx="1573">
                  <c:v>26.217</c:v>
                </c:pt>
                <c:pt idx="1574">
                  <c:v>26.233</c:v>
                </c:pt>
                <c:pt idx="1575">
                  <c:v>26.25</c:v>
                </c:pt>
                <c:pt idx="1576">
                  <c:v>26.267</c:v>
                </c:pt>
                <c:pt idx="1577">
                  <c:v>26.283</c:v>
                </c:pt>
                <c:pt idx="1578">
                  <c:v>26.3</c:v>
                </c:pt>
                <c:pt idx="1579">
                  <c:v>26.317</c:v>
                </c:pt>
                <c:pt idx="1580">
                  <c:v>26.333</c:v>
                </c:pt>
                <c:pt idx="1581">
                  <c:v>26.35</c:v>
                </c:pt>
                <c:pt idx="1582">
                  <c:v>26.367</c:v>
                </c:pt>
                <c:pt idx="1583">
                  <c:v>26.383</c:v>
                </c:pt>
                <c:pt idx="1584">
                  <c:v>26.4</c:v>
                </c:pt>
                <c:pt idx="1585">
                  <c:v>26.417</c:v>
                </c:pt>
                <c:pt idx="1586">
                  <c:v>26.433</c:v>
                </c:pt>
                <c:pt idx="1587">
                  <c:v>26.45</c:v>
                </c:pt>
                <c:pt idx="1588">
                  <c:v>26.467</c:v>
                </c:pt>
                <c:pt idx="1589">
                  <c:v>26.483</c:v>
                </c:pt>
                <c:pt idx="1590">
                  <c:v>26.5</c:v>
                </c:pt>
                <c:pt idx="1591">
                  <c:v>26.517</c:v>
                </c:pt>
                <c:pt idx="1592">
                  <c:v>26.533</c:v>
                </c:pt>
                <c:pt idx="1593">
                  <c:v>26.55</c:v>
                </c:pt>
                <c:pt idx="1594">
                  <c:v>26.567</c:v>
                </c:pt>
                <c:pt idx="1595">
                  <c:v>26.583</c:v>
                </c:pt>
                <c:pt idx="1596">
                  <c:v>26.6</c:v>
                </c:pt>
                <c:pt idx="1597">
                  <c:v>26.617</c:v>
                </c:pt>
                <c:pt idx="1598">
                  <c:v>26.633</c:v>
                </c:pt>
                <c:pt idx="1599">
                  <c:v>26.65</c:v>
                </c:pt>
                <c:pt idx="1600">
                  <c:v>26.667</c:v>
                </c:pt>
                <c:pt idx="1601">
                  <c:v>26.683</c:v>
                </c:pt>
                <c:pt idx="1602">
                  <c:v>26.7</c:v>
                </c:pt>
                <c:pt idx="1603">
                  <c:v>26.717</c:v>
                </c:pt>
                <c:pt idx="1604">
                  <c:v>26.733</c:v>
                </c:pt>
                <c:pt idx="1605">
                  <c:v>26.75</c:v>
                </c:pt>
                <c:pt idx="1606">
                  <c:v>26.767</c:v>
                </c:pt>
                <c:pt idx="1607">
                  <c:v>26.783</c:v>
                </c:pt>
                <c:pt idx="1608">
                  <c:v>26.8</c:v>
                </c:pt>
                <c:pt idx="1609">
                  <c:v>26.817</c:v>
                </c:pt>
                <c:pt idx="1610">
                  <c:v>26.833</c:v>
                </c:pt>
                <c:pt idx="1611">
                  <c:v>26.85</c:v>
                </c:pt>
                <c:pt idx="1612">
                  <c:v>26.867</c:v>
                </c:pt>
                <c:pt idx="1613">
                  <c:v>26.883</c:v>
                </c:pt>
                <c:pt idx="1614">
                  <c:v>26.9</c:v>
                </c:pt>
                <c:pt idx="1615">
                  <c:v>26.917</c:v>
                </c:pt>
                <c:pt idx="1616">
                  <c:v>26.933</c:v>
                </c:pt>
                <c:pt idx="1617">
                  <c:v>26.95</c:v>
                </c:pt>
                <c:pt idx="1618">
                  <c:v>26.967</c:v>
                </c:pt>
                <c:pt idx="1619">
                  <c:v>26.983</c:v>
                </c:pt>
                <c:pt idx="1620">
                  <c:v>27</c:v>
                </c:pt>
                <c:pt idx="1621">
                  <c:v>27.017</c:v>
                </c:pt>
                <c:pt idx="1622">
                  <c:v>27.033</c:v>
                </c:pt>
                <c:pt idx="1623">
                  <c:v>27.05</c:v>
                </c:pt>
                <c:pt idx="1624">
                  <c:v>27.067</c:v>
                </c:pt>
                <c:pt idx="1625">
                  <c:v>27.083</c:v>
                </c:pt>
                <c:pt idx="1626">
                  <c:v>27.1</c:v>
                </c:pt>
                <c:pt idx="1627">
                  <c:v>27.117</c:v>
                </c:pt>
                <c:pt idx="1628">
                  <c:v>27.133</c:v>
                </c:pt>
                <c:pt idx="1629">
                  <c:v>27.15</c:v>
                </c:pt>
                <c:pt idx="1630">
                  <c:v>27.167</c:v>
                </c:pt>
                <c:pt idx="1631">
                  <c:v>27.183</c:v>
                </c:pt>
                <c:pt idx="1632">
                  <c:v>27.2</c:v>
                </c:pt>
                <c:pt idx="1633">
                  <c:v>27.217</c:v>
                </c:pt>
                <c:pt idx="1634">
                  <c:v>27.233</c:v>
                </c:pt>
                <c:pt idx="1635">
                  <c:v>27.25</c:v>
                </c:pt>
                <c:pt idx="1636">
                  <c:v>27.267</c:v>
                </c:pt>
                <c:pt idx="1637">
                  <c:v>27.283</c:v>
                </c:pt>
                <c:pt idx="1638">
                  <c:v>27.3</c:v>
                </c:pt>
                <c:pt idx="1639">
                  <c:v>27.317</c:v>
                </c:pt>
                <c:pt idx="1640">
                  <c:v>27.333</c:v>
                </c:pt>
                <c:pt idx="1641">
                  <c:v>27.35</c:v>
                </c:pt>
                <c:pt idx="1642">
                  <c:v>27.367</c:v>
                </c:pt>
                <c:pt idx="1643">
                  <c:v>27.383</c:v>
                </c:pt>
                <c:pt idx="1644">
                  <c:v>27.4</c:v>
                </c:pt>
                <c:pt idx="1645">
                  <c:v>27.417</c:v>
                </c:pt>
                <c:pt idx="1646">
                  <c:v>27.433</c:v>
                </c:pt>
                <c:pt idx="1647">
                  <c:v>27.45</c:v>
                </c:pt>
                <c:pt idx="1648">
                  <c:v>27.467</c:v>
                </c:pt>
                <c:pt idx="1649">
                  <c:v>27.483</c:v>
                </c:pt>
                <c:pt idx="1650">
                  <c:v>27.5</c:v>
                </c:pt>
                <c:pt idx="1651">
                  <c:v>27.517</c:v>
                </c:pt>
                <c:pt idx="1652">
                  <c:v>27.533</c:v>
                </c:pt>
                <c:pt idx="1653">
                  <c:v>27.55</c:v>
                </c:pt>
                <c:pt idx="1654">
                  <c:v>27.567</c:v>
                </c:pt>
                <c:pt idx="1655">
                  <c:v>27.583</c:v>
                </c:pt>
                <c:pt idx="1656">
                  <c:v>27.6</c:v>
                </c:pt>
                <c:pt idx="1657">
                  <c:v>27.617</c:v>
                </c:pt>
                <c:pt idx="1658">
                  <c:v>27.633</c:v>
                </c:pt>
                <c:pt idx="1659">
                  <c:v>27.65</c:v>
                </c:pt>
                <c:pt idx="1660">
                  <c:v>27.667</c:v>
                </c:pt>
                <c:pt idx="1661">
                  <c:v>27.683</c:v>
                </c:pt>
                <c:pt idx="1662">
                  <c:v>27.7</c:v>
                </c:pt>
                <c:pt idx="1663">
                  <c:v>27.717</c:v>
                </c:pt>
                <c:pt idx="1664">
                  <c:v>27.733</c:v>
                </c:pt>
                <c:pt idx="1665">
                  <c:v>27.75</c:v>
                </c:pt>
                <c:pt idx="1666">
                  <c:v>27.767</c:v>
                </c:pt>
                <c:pt idx="1667">
                  <c:v>27.783</c:v>
                </c:pt>
                <c:pt idx="1668">
                  <c:v>27.8</c:v>
                </c:pt>
                <c:pt idx="1669">
                  <c:v>27.817</c:v>
                </c:pt>
                <c:pt idx="1670">
                  <c:v>27.833</c:v>
                </c:pt>
                <c:pt idx="1671">
                  <c:v>27.85</c:v>
                </c:pt>
                <c:pt idx="1672">
                  <c:v>27.867</c:v>
                </c:pt>
                <c:pt idx="1673">
                  <c:v>27.883</c:v>
                </c:pt>
                <c:pt idx="1674">
                  <c:v>27.9</c:v>
                </c:pt>
                <c:pt idx="1675">
                  <c:v>27.917</c:v>
                </c:pt>
                <c:pt idx="1676">
                  <c:v>27.933</c:v>
                </c:pt>
                <c:pt idx="1677">
                  <c:v>27.95</c:v>
                </c:pt>
                <c:pt idx="1678">
                  <c:v>27.967</c:v>
                </c:pt>
                <c:pt idx="1679">
                  <c:v>27.983</c:v>
                </c:pt>
                <c:pt idx="1680">
                  <c:v>28</c:v>
                </c:pt>
                <c:pt idx="1681">
                  <c:v>28.017</c:v>
                </c:pt>
                <c:pt idx="1682">
                  <c:v>28.033</c:v>
                </c:pt>
                <c:pt idx="1683">
                  <c:v>28.05</c:v>
                </c:pt>
                <c:pt idx="1684">
                  <c:v>28.067</c:v>
                </c:pt>
                <c:pt idx="1685">
                  <c:v>28.083</c:v>
                </c:pt>
                <c:pt idx="1686">
                  <c:v>28.1</c:v>
                </c:pt>
                <c:pt idx="1687">
                  <c:v>28.117</c:v>
                </c:pt>
                <c:pt idx="1688">
                  <c:v>28.133</c:v>
                </c:pt>
                <c:pt idx="1689">
                  <c:v>28.15</c:v>
                </c:pt>
                <c:pt idx="1690">
                  <c:v>28.167</c:v>
                </c:pt>
                <c:pt idx="1691">
                  <c:v>28.183</c:v>
                </c:pt>
                <c:pt idx="1692">
                  <c:v>28.2</c:v>
                </c:pt>
                <c:pt idx="1693">
                  <c:v>28.217</c:v>
                </c:pt>
                <c:pt idx="1694">
                  <c:v>28.233</c:v>
                </c:pt>
                <c:pt idx="1695">
                  <c:v>28.25</c:v>
                </c:pt>
                <c:pt idx="1696">
                  <c:v>28.267</c:v>
                </c:pt>
                <c:pt idx="1697">
                  <c:v>28.283</c:v>
                </c:pt>
                <c:pt idx="1698">
                  <c:v>28.3</c:v>
                </c:pt>
                <c:pt idx="1699">
                  <c:v>28.317</c:v>
                </c:pt>
                <c:pt idx="1700">
                  <c:v>28.333</c:v>
                </c:pt>
                <c:pt idx="1701">
                  <c:v>28.35</c:v>
                </c:pt>
                <c:pt idx="1702">
                  <c:v>28.367</c:v>
                </c:pt>
                <c:pt idx="1703">
                  <c:v>28.383</c:v>
                </c:pt>
                <c:pt idx="1704">
                  <c:v>28.4</c:v>
                </c:pt>
                <c:pt idx="1705">
                  <c:v>28.417</c:v>
                </c:pt>
                <c:pt idx="1706">
                  <c:v>28.433</c:v>
                </c:pt>
                <c:pt idx="1707">
                  <c:v>28.45</c:v>
                </c:pt>
                <c:pt idx="1708">
                  <c:v>28.467</c:v>
                </c:pt>
                <c:pt idx="1709">
                  <c:v>28.483</c:v>
                </c:pt>
                <c:pt idx="1710">
                  <c:v>28.5</c:v>
                </c:pt>
                <c:pt idx="1711">
                  <c:v>28.517</c:v>
                </c:pt>
                <c:pt idx="1712">
                  <c:v>28.533</c:v>
                </c:pt>
                <c:pt idx="1713">
                  <c:v>28.55</c:v>
                </c:pt>
                <c:pt idx="1714">
                  <c:v>28.567</c:v>
                </c:pt>
                <c:pt idx="1715">
                  <c:v>28.583</c:v>
                </c:pt>
                <c:pt idx="1716">
                  <c:v>28.6</c:v>
                </c:pt>
                <c:pt idx="1717">
                  <c:v>28.617</c:v>
                </c:pt>
                <c:pt idx="1718">
                  <c:v>28.633</c:v>
                </c:pt>
                <c:pt idx="1719">
                  <c:v>28.65</c:v>
                </c:pt>
                <c:pt idx="1720">
                  <c:v>28.667</c:v>
                </c:pt>
                <c:pt idx="1721">
                  <c:v>28.683</c:v>
                </c:pt>
                <c:pt idx="1722">
                  <c:v>28.7</c:v>
                </c:pt>
                <c:pt idx="1723">
                  <c:v>28.717</c:v>
                </c:pt>
                <c:pt idx="1724">
                  <c:v>28.733</c:v>
                </c:pt>
                <c:pt idx="1725">
                  <c:v>28.75</c:v>
                </c:pt>
                <c:pt idx="1726">
                  <c:v>28.767</c:v>
                </c:pt>
                <c:pt idx="1727">
                  <c:v>28.783</c:v>
                </c:pt>
                <c:pt idx="1728">
                  <c:v>28.8</c:v>
                </c:pt>
                <c:pt idx="1729">
                  <c:v>28.817</c:v>
                </c:pt>
                <c:pt idx="1730">
                  <c:v>28.833</c:v>
                </c:pt>
                <c:pt idx="1731">
                  <c:v>28.85</c:v>
                </c:pt>
                <c:pt idx="1732">
                  <c:v>28.867</c:v>
                </c:pt>
                <c:pt idx="1733">
                  <c:v>28.883</c:v>
                </c:pt>
                <c:pt idx="1734">
                  <c:v>28.9</c:v>
                </c:pt>
                <c:pt idx="1735">
                  <c:v>28.917</c:v>
                </c:pt>
                <c:pt idx="1736">
                  <c:v>28.933</c:v>
                </c:pt>
                <c:pt idx="1737">
                  <c:v>28.95</c:v>
                </c:pt>
                <c:pt idx="1738">
                  <c:v>28.967</c:v>
                </c:pt>
                <c:pt idx="1739">
                  <c:v>28.983</c:v>
                </c:pt>
                <c:pt idx="1740">
                  <c:v>29</c:v>
                </c:pt>
                <c:pt idx="1741">
                  <c:v>29.017</c:v>
                </c:pt>
                <c:pt idx="1742">
                  <c:v>29.033</c:v>
                </c:pt>
                <c:pt idx="1743">
                  <c:v>29.05</c:v>
                </c:pt>
                <c:pt idx="1744">
                  <c:v>29.067</c:v>
                </c:pt>
                <c:pt idx="1745">
                  <c:v>29.083</c:v>
                </c:pt>
                <c:pt idx="1746">
                  <c:v>29.1</c:v>
                </c:pt>
                <c:pt idx="1747">
                  <c:v>29.117</c:v>
                </c:pt>
                <c:pt idx="1748">
                  <c:v>29.133</c:v>
                </c:pt>
                <c:pt idx="1749">
                  <c:v>29.15</c:v>
                </c:pt>
                <c:pt idx="1750">
                  <c:v>29.167</c:v>
                </c:pt>
                <c:pt idx="1751">
                  <c:v>29.183</c:v>
                </c:pt>
                <c:pt idx="1752">
                  <c:v>29.2</c:v>
                </c:pt>
                <c:pt idx="1753">
                  <c:v>29.217</c:v>
                </c:pt>
                <c:pt idx="1754">
                  <c:v>29.233</c:v>
                </c:pt>
                <c:pt idx="1755">
                  <c:v>29.25</c:v>
                </c:pt>
                <c:pt idx="1756">
                  <c:v>29.267</c:v>
                </c:pt>
                <c:pt idx="1757">
                  <c:v>29.283</c:v>
                </c:pt>
                <c:pt idx="1758">
                  <c:v>29.3</c:v>
                </c:pt>
                <c:pt idx="1759">
                  <c:v>29.317</c:v>
                </c:pt>
                <c:pt idx="1760">
                  <c:v>29.333</c:v>
                </c:pt>
                <c:pt idx="1761">
                  <c:v>29.35</c:v>
                </c:pt>
                <c:pt idx="1762">
                  <c:v>29.367</c:v>
                </c:pt>
                <c:pt idx="1763">
                  <c:v>29.383</c:v>
                </c:pt>
                <c:pt idx="1764">
                  <c:v>29.4</c:v>
                </c:pt>
                <c:pt idx="1765">
                  <c:v>29.417</c:v>
                </c:pt>
                <c:pt idx="1766">
                  <c:v>29.433</c:v>
                </c:pt>
                <c:pt idx="1767">
                  <c:v>29.45</c:v>
                </c:pt>
                <c:pt idx="1768">
                  <c:v>29.467</c:v>
                </c:pt>
                <c:pt idx="1769">
                  <c:v>29.483</c:v>
                </c:pt>
                <c:pt idx="1770">
                  <c:v>29.5</c:v>
                </c:pt>
                <c:pt idx="1771">
                  <c:v>29.517</c:v>
                </c:pt>
                <c:pt idx="1772">
                  <c:v>29.533</c:v>
                </c:pt>
                <c:pt idx="1773">
                  <c:v>29.55</c:v>
                </c:pt>
                <c:pt idx="1774">
                  <c:v>29.567</c:v>
                </c:pt>
                <c:pt idx="1775">
                  <c:v>29.583</c:v>
                </c:pt>
                <c:pt idx="1776">
                  <c:v>29.6</c:v>
                </c:pt>
                <c:pt idx="1777">
                  <c:v>29.617</c:v>
                </c:pt>
                <c:pt idx="1778">
                  <c:v>29.633</c:v>
                </c:pt>
                <c:pt idx="1779">
                  <c:v>29.65</c:v>
                </c:pt>
                <c:pt idx="1780">
                  <c:v>29.667</c:v>
                </c:pt>
                <c:pt idx="1781">
                  <c:v>29.683</c:v>
                </c:pt>
                <c:pt idx="1782">
                  <c:v>29.7</c:v>
                </c:pt>
                <c:pt idx="1783">
                  <c:v>29.717</c:v>
                </c:pt>
                <c:pt idx="1784">
                  <c:v>29.733</c:v>
                </c:pt>
                <c:pt idx="1785">
                  <c:v>29.75</c:v>
                </c:pt>
                <c:pt idx="1786">
                  <c:v>29.767</c:v>
                </c:pt>
                <c:pt idx="1787">
                  <c:v>29.783</c:v>
                </c:pt>
                <c:pt idx="1788">
                  <c:v>29.8</c:v>
                </c:pt>
                <c:pt idx="1789">
                  <c:v>29.817</c:v>
                </c:pt>
                <c:pt idx="1790">
                  <c:v>29.833</c:v>
                </c:pt>
                <c:pt idx="1791">
                  <c:v>29.85</c:v>
                </c:pt>
                <c:pt idx="1792">
                  <c:v>29.867</c:v>
                </c:pt>
                <c:pt idx="1793">
                  <c:v>29.883</c:v>
                </c:pt>
                <c:pt idx="1794">
                  <c:v>29.9</c:v>
                </c:pt>
                <c:pt idx="1795">
                  <c:v>29.917</c:v>
                </c:pt>
                <c:pt idx="1796">
                  <c:v>29.933</c:v>
                </c:pt>
                <c:pt idx="1797">
                  <c:v>29.95</c:v>
                </c:pt>
                <c:pt idx="1798">
                  <c:v>29.967</c:v>
                </c:pt>
                <c:pt idx="1799">
                  <c:v>29.983</c:v>
                </c:pt>
                <c:pt idx="1800">
                  <c:v>30</c:v>
                </c:pt>
                <c:pt idx="1801">
                  <c:v>30.017</c:v>
                </c:pt>
                <c:pt idx="1802">
                  <c:v>30.033</c:v>
                </c:pt>
                <c:pt idx="1803">
                  <c:v>30.05</c:v>
                </c:pt>
                <c:pt idx="1804">
                  <c:v>30.067</c:v>
                </c:pt>
                <c:pt idx="1805">
                  <c:v>30.083</c:v>
                </c:pt>
                <c:pt idx="1806">
                  <c:v>30.1</c:v>
                </c:pt>
                <c:pt idx="1807">
                  <c:v>30.117</c:v>
                </c:pt>
                <c:pt idx="1808">
                  <c:v>30.133</c:v>
                </c:pt>
                <c:pt idx="1809">
                  <c:v>30.15</c:v>
                </c:pt>
                <c:pt idx="1810">
                  <c:v>30.167</c:v>
                </c:pt>
                <c:pt idx="1811">
                  <c:v>30.183</c:v>
                </c:pt>
                <c:pt idx="1812">
                  <c:v>30.2</c:v>
                </c:pt>
                <c:pt idx="1813">
                  <c:v>30.217</c:v>
                </c:pt>
                <c:pt idx="1814">
                  <c:v>30.233</c:v>
                </c:pt>
                <c:pt idx="1815">
                  <c:v>30.25</c:v>
                </c:pt>
                <c:pt idx="1816">
                  <c:v>30.267</c:v>
                </c:pt>
                <c:pt idx="1817">
                  <c:v>30.283</c:v>
                </c:pt>
                <c:pt idx="1818">
                  <c:v>30.3</c:v>
                </c:pt>
                <c:pt idx="1819">
                  <c:v>30.317</c:v>
                </c:pt>
                <c:pt idx="1820">
                  <c:v>30.333</c:v>
                </c:pt>
                <c:pt idx="1821">
                  <c:v>30.35</c:v>
                </c:pt>
                <c:pt idx="1822">
                  <c:v>30.367</c:v>
                </c:pt>
                <c:pt idx="1823">
                  <c:v>30.383</c:v>
                </c:pt>
                <c:pt idx="1824">
                  <c:v>30.4</c:v>
                </c:pt>
                <c:pt idx="1825">
                  <c:v>30.417</c:v>
                </c:pt>
                <c:pt idx="1826">
                  <c:v>30.433</c:v>
                </c:pt>
                <c:pt idx="1827">
                  <c:v>30.45</c:v>
                </c:pt>
                <c:pt idx="1828">
                  <c:v>30.467</c:v>
                </c:pt>
                <c:pt idx="1829">
                  <c:v>30.483</c:v>
                </c:pt>
                <c:pt idx="1830">
                  <c:v>30.5</c:v>
                </c:pt>
                <c:pt idx="1831">
                  <c:v>30.517</c:v>
                </c:pt>
                <c:pt idx="1832">
                  <c:v>30.533</c:v>
                </c:pt>
                <c:pt idx="1833">
                  <c:v>30.55</c:v>
                </c:pt>
                <c:pt idx="1834">
                  <c:v>30.567</c:v>
                </c:pt>
                <c:pt idx="1835">
                  <c:v>30.583</c:v>
                </c:pt>
                <c:pt idx="1836">
                  <c:v>30.6</c:v>
                </c:pt>
                <c:pt idx="1837">
                  <c:v>30.617</c:v>
                </c:pt>
                <c:pt idx="1838">
                  <c:v>30.633</c:v>
                </c:pt>
                <c:pt idx="1839">
                  <c:v>30.65</c:v>
                </c:pt>
                <c:pt idx="1840">
                  <c:v>30.667</c:v>
                </c:pt>
                <c:pt idx="1841">
                  <c:v>30.683</c:v>
                </c:pt>
                <c:pt idx="1842">
                  <c:v>30.7</c:v>
                </c:pt>
                <c:pt idx="1843">
                  <c:v>30.717</c:v>
                </c:pt>
                <c:pt idx="1844">
                  <c:v>30.733</c:v>
                </c:pt>
                <c:pt idx="1845">
                  <c:v>30.75</c:v>
                </c:pt>
                <c:pt idx="1846">
                  <c:v>30.767</c:v>
                </c:pt>
                <c:pt idx="1847">
                  <c:v>30.783</c:v>
                </c:pt>
                <c:pt idx="1848">
                  <c:v>30.8</c:v>
                </c:pt>
                <c:pt idx="1849">
                  <c:v>30.817</c:v>
                </c:pt>
                <c:pt idx="1850">
                  <c:v>30.833</c:v>
                </c:pt>
                <c:pt idx="1851">
                  <c:v>30.85</c:v>
                </c:pt>
                <c:pt idx="1852">
                  <c:v>30.867</c:v>
                </c:pt>
                <c:pt idx="1853">
                  <c:v>30.883</c:v>
                </c:pt>
                <c:pt idx="1854">
                  <c:v>30.9</c:v>
                </c:pt>
                <c:pt idx="1855">
                  <c:v>30.917</c:v>
                </c:pt>
                <c:pt idx="1856">
                  <c:v>30.933</c:v>
                </c:pt>
                <c:pt idx="1857">
                  <c:v>30.95</c:v>
                </c:pt>
                <c:pt idx="1858">
                  <c:v>30.967</c:v>
                </c:pt>
                <c:pt idx="1859">
                  <c:v>30.983</c:v>
                </c:pt>
                <c:pt idx="1860">
                  <c:v>31</c:v>
                </c:pt>
                <c:pt idx="1861">
                  <c:v>31.017</c:v>
                </c:pt>
                <c:pt idx="1862">
                  <c:v>31.033</c:v>
                </c:pt>
                <c:pt idx="1863">
                  <c:v>31.05</c:v>
                </c:pt>
                <c:pt idx="1864">
                  <c:v>31.067</c:v>
                </c:pt>
                <c:pt idx="1865">
                  <c:v>31.083</c:v>
                </c:pt>
                <c:pt idx="1866">
                  <c:v>31.1</c:v>
                </c:pt>
                <c:pt idx="1867">
                  <c:v>31.117</c:v>
                </c:pt>
                <c:pt idx="1868">
                  <c:v>31.133</c:v>
                </c:pt>
                <c:pt idx="1869">
                  <c:v>31.15</c:v>
                </c:pt>
                <c:pt idx="1870">
                  <c:v>31.167</c:v>
                </c:pt>
                <c:pt idx="1871">
                  <c:v>31.183</c:v>
                </c:pt>
                <c:pt idx="1872">
                  <c:v>31.2</c:v>
                </c:pt>
                <c:pt idx="1873">
                  <c:v>31.217</c:v>
                </c:pt>
                <c:pt idx="1874">
                  <c:v>31.233</c:v>
                </c:pt>
                <c:pt idx="1875">
                  <c:v>31.25</c:v>
                </c:pt>
                <c:pt idx="1876">
                  <c:v>31.267</c:v>
                </c:pt>
                <c:pt idx="1877">
                  <c:v>31.283</c:v>
                </c:pt>
                <c:pt idx="1878">
                  <c:v>31.3</c:v>
                </c:pt>
                <c:pt idx="1879">
                  <c:v>31.317</c:v>
                </c:pt>
                <c:pt idx="1880">
                  <c:v>31.333</c:v>
                </c:pt>
                <c:pt idx="1881">
                  <c:v>31.35</c:v>
                </c:pt>
                <c:pt idx="1882">
                  <c:v>31.367</c:v>
                </c:pt>
                <c:pt idx="1883">
                  <c:v>31.383</c:v>
                </c:pt>
                <c:pt idx="1884">
                  <c:v>31.4</c:v>
                </c:pt>
                <c:pt idx="1885">
                  <c:v>31.417</c:v>
                </c:pt>
                <c:pt idx="1886">
                  <c:v>31.433</c:v>
                </c:pt>
                <c:pt idx="1887">
                  <c:v>31.45</c:v>
                </c:pt>
                <c:pt idx="1888">
                  <c:v>31.467</c:v>
                </c:pt>
                <c:pt idx="1889">
                  <c:v>31.483</c:v>
                </c:pt>
                <c:pt idx="1890">
                  <c:v>31.5</c:v>
                </c:pt>
                <c:pt idx="1891">
                  <c:v>31.517</c:v>
                </c:pt>
                <c:pt idx="1892">
                  <c:v>31.533</c:v>
                </c:pt>
                <c:pt idx="1893">
                  <c:v>31.55</c:v>
                </c:pt>
                <c:pt idx="1894">
                  <c:v>31.567</c:v>
                </c:pt>
                <c:pt idx="1895">
                  <c:v>31.583</c:v>
                </c:pt>
                <c:pt idx="1896">
                  <c:v>31.6</c:v>
                </c:pt>
                <c:pt idx="1897">
                  <c:v>31.617</c:v>
                </c:pt>
                <c:pt idx="1898">
                  <c:v>31.633</c:v>
                </c:pt>
                <c:pt idx="1899">
                  <c:v>31.65</c:v>
                </c:pt>
                <c:pt idx="1900">
                  <c:v>31.667</c:v>
                </c:pt>
                <c:pt idx="1901">
                  <c:v>31.683</c:v>
                </c:pt>
                <c:pt idx="1902">
                  <c:v>31.7</c:v>
                </c:pt>
                <c:pt idx="1903">
                  <c:v>31.717</c:v>
                </c:pt>
                <c:pt idx="1904">
                  <c:v>31.733</c:v>
                </c:pt>
                <c:pt idx="1905">
                  <c:v>31.75</c:v>
                </c:pt>
                <c:pt idx="1906">
                  <c:v>31.767</c:v>
                </c:pt>
                <c:pt idx="1907">
                  <c:v>31.783</c:v>
                </c:pt>
                <c:pt idx="1908">
                  <c:v>31.8</c:v>
                </c:pt>
                <c:pt idx="1909">
                  <c:v>31.817</c:v>
                </c:pt>
                <c:pt idx="1910">
                  <c:v>31.833</c:v>
                </c:pt>
                <c:pt idx="1911">
                  <c:v>31.85</c:v>
                </c:pt>
                <c:pt idx="1912">
                  <c:v>31.867</c:v>
                </c:pt>
                <c:pt idx="1913">
                  <c:v>31.883</c:v>
                </c:pt>
                <c:pt idx="1914">
                  <c:v>31.9</c:v>
                </c:pt>
                <c:pt idx="1915">
                  <c:v>31.917</c:v>
                </c:pt>
                <c:pt idx="1916">
                  <c:v>31.933</c:v>
                </c:pt>
                <c:pt idx="1917">
                  <c:v>31.95</c:v>
                </c:pt>
                <c:pt idx="1918">
                  <c:v>31.967</c:v>
                </c:pt>
                <c:pt idx="1919">
                  <c:v>31.983</c:v>
                </c:pt>
                <c:pt idx="1920">
                  <c:v>32</c:v>
                </c:pt>
                <c:pt idx="1921">
                  <c:v>32.017</c:v>
                </c:pt>
                <c:pt idx="1922">
                  <c:v>32.033</c:v>
                </c:pt>
                <c:pt idx="1923">
                  <c:v>32.05</c:v>
                </c:pt>
                <c:pt idx="1924">
                  <c:v>32.067</c:v>
                </c:pt>
                <c:pt idx="1925">
                  <c:v>32.083</c:v>
                </c:pt>
                <c:pt idx="1926">
                  <c:v>32.1</c:v>
                </c:pt>
                <c:pt idx="1927">
                  <c:v>32.117</c:v>
                </c:pt>
                <c:pt idx="1928">
                  <c:v>32.133</c:v>
                </c:pt>
                <c:pt idx="1929">
                  <c:v>32.15</c:v>
                </c:pt>
                <c:pt idx="1930">
                  <c:v>32.167</c:v>
                </c:pt>
                <c:pt idx="1931">
                  <c:v>32.183</c:v>
                </c:pt>
                <c:pt idx="1932">
                  <c:v>32.2</c:v>
                </c:pt>
                <c:pt idx="1933">
                  <c:v>32.217</c:v>
                </c:pt>
                <c:pt idx="1934">
                  <c:v>32.233</c:v>
                </c:pt>
                <c:pt idx="1935">
                  <c:v>32.25</c:v>
                </c:pt>
                <c:pt idx="1936">
                  <c:v>32.267</c:v>
                </c:pt>
                <c:pt idx="1937">
                  <c:v>32.283</c:v>
                </c:pt>
                <c:pt idx="1938">
                  <c:v>32.3</c:v>
                </c:pt>
                <c:pt idx="1939">
                  <c:v>32.317</c:v>
                </c:pt>
                <c:pt idx="1940">
                  <c:v>32.333</c:v>
                </c:pt>
                <c:pt idx="1941">
                  <c:v>32.35</c:v>
                </c:pt>
                <c:pt idx="1942">
                  <c:v>32.367</c:v>
                </c:pt>
                <c:pt idx="1943">
                  <c:v>32.383</c:v>
                </c:pt>
                <c:pt idx="1944">
                  <c:v>32.4</c:v>
                </c:pt>
                <c:pt idx="1945">
                  <c:v>32.417</c:v>
                </c:pt>
                <c:pt idx="1946">
                  <c:v>32.433</c:v>
                </c:pt>
                <c:pt idx="1947">
                  <c:v>32.45</c:v>
                </c:pt>
                <c:pt idx="1948">
                  <c:v>32.467</c:v>
                </c:pt>
                <c:pt idx="1949">
                  <c:v>32.483</c:v>
                </c:pt>
                <c:pt idx="1950">
                  <c:v>32.5</c:v>
                </c:pt>
                <c:pt idx="1951">
                  <c:v>32.517</c:v>
                </c:pt>
                <c:pt idx="1952">
                  <c:v>32.533</c:v>
                </c:pt>
                <c:pt idx="1953">
                  <c:v>32.55</c:v>
                </c:pt>
                <c:pt idx="1954">
                  <c:v>32.567</c:v>
                </c:pt>
                <c:pt idx="1955">
                  <c:v>32.583</c:v>
                </c:pt>
                <c:pt idx="1956">
                  <c:v>32.6</c:v>
                </c:pt>
                <c:pt idx="1957">
                  <c:v>32.617</c:v>
                </c:pt>
                <c:pt idx="1958">
                  <c:v>32.633</c:v>
                </c:pt>
                <c:pt idx="1959">
                  <c:v>32.65</c:v>
                </c:pt>
                <c:pt idx="1960">
                  <c:v>32.667</c:v>
                </c:pt>
                <c:pt idx="1961">
                  <c:v>32.683</c:v>
                </c:pt>
                <c:pt idx="1962">
                  <c:v>32.7</c:v>
                </c:pt>
                <c:pt idx="1963">
                  <c:v>32.717</c:v>
                </c:pt>
                <c:pt idx="1964">
                  <c:v>32.733</c:v>
                </c:pt>
                <c:pt idx="1965">
                  <c:v>32.75</c:v>
                </c:pt>
                <c:pt idx="1966">
                  <c:v>32.767</c:v>
                </c:pt>
                <c:pt idx="1967">
                  <c:v>32.783</c:v>
                </c:pt>
                <c:pt idx="1968">
                  <c:v>32.8</c:v>
                </c:pt>
                <c:pt idx="1969">
                  <c:v>32.817</c:v>
                </c:pt>
                <c:pt idx="1970">
                  <c:v>32.833</c:v>
                </c:pt>
                <c:pt idx="1971">
                  <c:v>32.85</c:v>
                </c:pt>
                <c:pt idx="1972">
                  <c:v>32.867</c:v>
                </c:pt>
                <c:pt idx="1973">
                  <c:v>32.883</c:v>
                </c:pt>
                <c:pt idx="1974">
                  <c:v>32.9</c:v>
                </c:pt>
                <c:pt idx="1975">
                  <c:v>32.917</c:v>
                </c:pt>
                <c:pt idx="1976">
                  <c:v>32.933</c:v>
                </c:pt>
                <c:pt idx="1977">
                  <c:v>32.95</c:v>
                </c:pt>
                <c:pt idx="1978">
                  <c:v>32.967</c:v>
                </c:pt>
                <c:pt idx="1979">
                  <c:v>32.983</c:v>
                </c:pt>
                <c:pt idx="1980">
                  <c:v>33</c:v>
                </c:pt>
                <c:pt idx="1981">
                  <c:v>33.017</c:v>
                </c:pt>
                <c:pt idx="1982">
                  <c:v>33.033</c:v>
                </c:pt>
                <c:pt idx="1983">
                  <c:v>33.05</c:v>
                </c:pt>
                <c:pt idx="1984">
                  <c:v>33.067</c:v>
                </c:pt>
                <c:pt idx="1985">
                  <c:v>33.083</c:v>
                </c:pt>
                <c:pt idx="1986">
                  <c:v>33.1</c:v>
                </c:pt>
                <c:pt idx="1987">
                  <c:v>33.117</c:v>
                </c:pt>
                <c:pt idx="1988">
                  <c:v>33.133</c:v>
                </c:pt>
                <c:pt idx="1989">
                  <c:v>33.15</c:v>
                </c:pt>
                <c:pt idx="1990">
                  <c:v>33.167</c:v>
                </c:pt>
                <c:pt idx="1991">
                  <c:v>33.183</c:v>
                </c:pt>
                <c:pt idx="1992">
                  <c:v>33.2</c:v>
                </c:pt>
                <c:pt idx="1993">
                  <c:v>33.217</c:v>
                </c:pt>
                <c:pt idx="1994">
                  <c:v>33.233</c:v>
                </c:pt>
                <c:pt idx="1995">
                  <c:v>33.25</c:v>
                </c:pt>
                <c:pt idx="1996">
                  <c:v>33.267</c:v>
                </c:pt>
                <c:pt idx="1997">
                  <c:v>33.283</c:v>
                </c:pt>
                <c:pt idx="1998">
                  <c:v>33.3</c:v>
                </c:pt>
                <c:pt idx="1999">
                  <c:v>33.317</c:v>
                </c:pt>
                <c:pt idx="2000">
                  <c:v>33.333</c:v>
                </c:pt>
                <c:pt idx="2001">
                  <c:v>33.35</c:v>
                </c:pt>
                <c:pt idx="2002">
                  <c:v>33.367</c:v>
                </c:pt>
                <c:pt idx="2003">
                  <c:v>33.383</c:v>
                </c:pt>
                <c:pt idx="2004">
                  <c:v>33.4</c:v>
                </c:pt>
                <c:pt idx="2005">
                  <c:v>33.417</c:v>
                </c:pt>
                <c:pt idx="2006">
                  <c:v>33.433</c:v>
                </c:pt>
                <c:pt idx="2007">
                  <c:v>33.45</c:v>
                </c:pt>
                <c:pt idx="2008">
                  <c:v>33.467</c:v>
                </c:pt>
                <c:pt idx="2009">
                  <c:v>33.483</c:v>
                </c:pt>
                <c:pt idx="2010">
                  <c:v>33.5</c:v>
                </c:pt>
                <c:pt idx="2011">
                  <c:v>33.517</c:v>
                </c:pt>
                <c:pt idx="2012">
                  <c:v>33.533</c:v>
                </c:pt>
                <c:pt idx="2013">
                  <c:v>33.55</c:v>
                </c:pt>
                <c:pt idx="2014">
                  <c:v>33.567</c:v>
                </c:pt>
                <c:pt idx="2015">
                  <c:v>33.583</c:v>
                </c:pt>
                <c:pt idx="2016">
                  <c:v>33.6</c:v>
                </c:pt>
                <c:pt idx="2017">
                  <c:v>33.617</c:v>
                </c:pt>
                <c:pt idx="2018">
                  <c:v>33.633</c:v>
                </c:pt>
                <c:pt idx="2019">
                  <c:v>33.65</c:v>
                </c:pt>
                <c:pt idx="2020">
                  <c:v>33.667</c:v>
                </c:pt>
                <c:pt idx="2021">
                  <c:v>33.683</c:v>
                </c:pt>
                <c:pt idx="2022">
                  <c:v>33.7</c:v>
                </c:pt>
                <c:pt idx="2023">
                  <c:v>33.717</c:v>
                </c:pt>
                <c:pt idx="2024">
                  <c:v>33.733</c:v>
                </c:pt>
                <c:pt idx="2025">
                  <c:v>33.75</c:v>
                </c:pt>
                <c:pt idx="2026">
                  <c:v>33.767</c:v>
                </c:pt>
                <c:pt idx="2027">
                  <c:v>33.783</c:v>
                </c:pt>
                <c:pt idx="2028">
                  <c:v>33.8</c:v>
                </c:pt>
                <c:pt idx="2029">
                  <c:v>33.817</c:v>
                </c:pt>
                <c:pt idx="2030">
                  <c:v>33.833</c:v>
                </c:pt>
                <c:pt idx="2031">
                  <c:v>33.85</c:v>
                </c:pt>
                <c:pt idx="2032">
                  <c:v>33.867</c:v>
                </c:pt>
                <c:pt idx="2033">
                  <c:v>33.883</c:v>
                </c:pt>
                <c:pt idx="2034">
                  <c:v>33.9</c:v>
                </c:pt>
                <c:pt idx="2035">
                  <c:v>33.917</c:v>
                </c:pt>
                <c:pt idx="2036">
                  <c:v>33.933</c:v>
                </c:pt>
                <c:pt idx="2037">
                  <c:v>33.95</c:v>
                </c:pt>
                <c:pt idx="2038">
                  <c:v>33.967</c:v>
                </c:pt>
                <c:pt idx="2039">
                  <c:v>33.983</c:v>
                </c:pt>
                <c:pt idx="2040">
                  <c:v>34</c:v>
                </c:pt>
                <c:pt idx="2041">
                  <c:v>34.017</c:v>
                </c:pt>
                <c:pt idx="2042">
                  <c:v>34.033</c:v>
                </c:pt>
                <c:pt idx="2043">
                  <c:v>34.05</c:v>
                </c:pt>
                <c:pt idx="2044">
                  <c:v>34.067</c:v>
                </c:pt>
                <c:pt idx="2045">
                  <c:v>34.083</c:v>
                </c:pt>
                <c:pt idx="2046">
                  <c:v>34.1</c:v>
                </c:pt>
                <c:pt idx="2047">
                  <c:v>34.117</c:v>
                </c:pt>
                <c:pt idx="2048">
                  <c:v>34.133</c:v>
                </c:pt>
                <c:pt idx="2049">
                  <c:v>34.15</c:v>
                </c:pt>
                <c:pt idx="2050">
                  <c:v>34.167</c:v>
                </c:pt>
                <c:pt idx="2051">
                  <c:v>34.183</c:v>
                </c:pt>
                <c:pt idx="2052">
                  <c:v>34.2</c:v>
                </c:pt>
                <c:pt idx="2053">
                  <c:v>34.217</c:v>
                </c:pt>
                <c:pt idx="2054">
                  <c:v>34.233</c:v>
                </c:pt>
                <c:pt idx="2055">
                  <c:v>34.25</c:v>
                </c:pt>
                <c:pt idx="2056">
                  <c:v>34.267</c:v>
                </c:pt>
                <c:pt idx="2057">
                  <c:v>34.283</c:v>
                </c:pt>
                <c:pt idx="2058">
                  <c:v>34.3</c:v>
                </c:pt>
                <c:pt idx="2059">
                  <c:v>34.317</c:v>
                </c:pt>
                <c:pt idx="2060">
                  <c:v>34.333</c:v>
                </c:pt>
                <c:pt idx="2061">
                  <c:v>34.35</c:v>
                </c:pt>
                <c:pt idx="2062">
                  <c:v>34.367</c:v>
                </c:pt>
                <c:pt idx="2063">
                  <c:v>34.383</c:v>
                </c:pt>
                <c:pt idx="2064">
                  <c:v>34.4</c:v>
                </c:pt>
                <c:pt idx="2065">
                  <c:v>34.417</c:v>
                </c:pt>
                <c:pt idx="2066">
                  <c:v>34.433</c:v>
                </c:pt>
                <c:pt idx="2067">
                  <c:v>34.45</c:v>
                </c:pt>
                <c:pt idx="2068">
                  <c:v>34.467</c:v>
                </c:pt>
                <c:pt idx="2069">
                  <c:v>34.483</c:v>
                </c:pt>
                <c:pt idx="2070">
                  <c:v>34.5</c:v>
                </c:pt>
                <c:pt idx="2071">
                  <c:v>34.517</c:v>
                </c:pt>
                <c:pt idx="2072">
                  <c:v>34.533</c:v>
                </c:pt>
                <c:pt idx="2073">
                  <c:v>34.55</c:v>
                </c:pt>
                <c:pt idx="2074">
                  <c:v>34.567</c:v>
                </c:pt>
                <c:pt idx="2075">
                  <c:v>34.583</c:v>
                </c:pt>
                <c:pt idx="2076">
                  <c:v>34.6</c:v>
                </c:pt>
                <c:pt idx="2077">
                  <c:v>34.617</c:v>
                </c:pt>
                <c:pt idx="2078">
                  <c:v>34.633</c:v>
                </c:pt>
                <c:pt idx="2079">
                  <c:v>34.65</c:v>
                </c:pt>
                <c:pt idx="2080">
                  <c:v>34.667</c:v>
                </c:pt>
                <c:pt idx="2081">
                  <c:v>34.683</c:v>
                </c:pt>
                <c:pt idx="2082">
                  <c:v>34.7</c:v>
                </c:pt>
                <c:pt idx="2083">
                  <c:v>34.717</c:v>
                </c:pt>
                <c:pt idx="2084">
                  <c:v>34.733</c:v>
                </c:pt>
                <c:pt idx="2085">
                  <c:v>34.75</c:v>
                </c:pt>
                <c:pt idx="2086">
                  <c:v>34.767</c:v>
                </c:pt>
                <c:pt idx="2087">
                  <c:v>34.783</c:v>
                </c:pt>
                <c:pt idx="2088">
                  <c:v>34.8</c:v>
                </c:pt>
                <c:pt idx="2089">
                  <c:v>34.817</c:v>
                </c:pt>
                <c:pt idx="2090">
                  <c:v>34.833</c:v>
                </c:pt>
                <c:pt idx="2091">
                  <c:v>34.85</c:v>
                </c:pt>
                <c:pt idx="2092">
                  <c:v>34.867</c:v>
                </c:pt>
                <c:pt idx="2093">
                  <c:v>34.883</c:v>
                </c:pt>
                <c:pt idx="2094">
                  <c:v>34.9</c:v>
                </c:pt>
                <c:pt idx="2095">
                  <c:v>34.917</c:v>
                </c:pt>
                <c:pt idx="2096">
                  <c:v>34.933</c:v>
                </c:pt>
                <c:pt idx="2097">
                  <c:v>34.95</c:v>
                </c:pt>
                <c:pt idx="2098">
                  <c:v>34.967</c:v>
                </c:pt>
                <c:pt idx="2099">
                  <c:v>34.983</c:v>
                </c:pt>
                <c:pt idx="2100">
                  <c:v>35</c:v>
                </c:pt>
                <c:pt idx="2101">
                  <c:v>35.017</c:v>
                </c:pt>
                <c:pt idx="2102">
                  <c:v>35.033</c:v>
                </c:pt>
                <c:pt idx="2103">
                  <c:v>35.05</c:v>
                </c:pt>
                <c:pt idx="2104">
                  <c:v>35.067</c:v>
                </c:pt>
                <c:pt idx="2105">
                  <c:v>35.083</c:v>
                </c:pt>
                <c:pt idx="2106">
                  <c:v>35.1</c:v>
                </c:pt>
                <c:pt idx="2107">
                  <c:v>35.117</c:v>
                </c:pt>
                <c:pt idx="2108">
                  <c:v>35.133</c:v>
                </c:pt>
                <c:pt idx="2109">
                  <c:v>35.15</c:v>
                </c:pt>
                <c:pt idx="2110">
                  <c:v>35.167</c:v>
                </c:pt>
                <c:pt idx="2111">
                  <c:v>35.183</c:v>
                </c:pt>
                <c:pt idx="2112">
                  <c:v>35.2</c:v>
                </c:pt>
                <c:pt idx="2113">
                  <c:v>35.217</c:v>
                </c:pt>
                <c:pt idx="2114">
                  <c:v>35.233</c:v>
                </c:pt>
                <c:pt idx="2115">
                  <c:v>35.25</c:v>
                </c:pt>
                <c:pt idx="2116">
                  <c:v>35.267</c:v>
                </c:pt>
                <c:pt idx="2117">
                  <c:v>35.283</c:v>
                </c:pt>
                <c:pt idx="2118">
                  <c:v>35.3</c:v>
                </c:pt>
                <c:pt idx="2119">
                  <c:v>35.317</c:v>
                </c:pt>
                <c:pt idx="2120">
                  <c:v>35.333</c:v>
                </c:pt>
                <c:pt idx="2121">
                  <c:v>35.35</c:v>
                </c:pt>
                <c:pt idx="2122">
                  <c:v>35.367</c:v>
                </c:pt>
              </c:numCache>
            </c:numRef>
          </c:xVal>
          <c:yVal>
            <c:numRef>
              <c:f>Online_ANA!$B$2:$B$14836</c:f>
              <c:numCache>
                <c:formatCode>General</c:formatCode>
                <c:ptCount val="14835"/>
                <c:pt idx="0">
                  <c:v>1.08</c:v>
                </c:pt>
                <c:pt idx="1">
                  <c:v>1.08</c:v>
                </c:pt>
                <c:pt idx="2">
                  <c:v>1.08</c:v>
                </c:pt>
                <c:pt idx="3">
                  <c:v>1.08</c:v>
                </c:pt>
                <c:pt idx="4">
                  <c:v>1.08</c:v>
                </c:pt>
                <c:pt idx="5">
                  <c:v>1.08</c:v>
                </c:pt>
                <c:pt idx="6">
                  <c:v>1.08</c:v>
                </c:pt>
                <c:pt idx="7">
                  <c:v>1.08</c:v>
                </c:pt>
                <c:pt idx="8">
                  <c:v>1.08</c:v>
                </c:pt>
                <c:pt idx="9">
                  <c:v>1.08</c:v>
                </c:pt>
                <c:pt idx="10">
                  <c:v>1.08</c:v>
                </c:pt>
                <c:pt idx="11">
                  <c:v>1.08</c:v>
                </c:pt>
                <c:pt idx="12">
                  <c:v>1.08</c:v>
                </c:pt>
                <c:pt idx="13">
                  <c:v>1.08</c:v>
                </c:pt>
                <c:pt idx="14">
                  <c:v>1.08</c:v>
                </c:pt>
                <c:pt idx="15">
                  <c:v>1.08</c:v>
                </c:pt>
                <c:pt idx="16">
                  <c:v>1.08</c:v>
                </c:pt>
                <c:pt idx="17">
                  <c:v>1.08</c:v>
                </c:pt>
                <c:pt idx="18">
                  <c:v>1.08</c:v>
                </c:pt>
                <c:pt idx="19">
                  <c:v>1.08</c:v>
                </c:pt>
                <c:pt idx="20">
                  <c:v>1.08</c:v>
                </c:pt>
                <c:pt idx="21">
                  <c:v>1.08</c:v>
                </c:pt>
                <c:pt idx="22">
                  <c:v>1.08</c:v>
                </c:pt>
                <c:pt idx="23">
                  <c:v>1.08</c:v>
                </c:pt>
                <c:pt idx="24">
                  <c:v>1.08</c:v>
                </c:pt>
                <c:pt idx="25">
                  <c:v>1.08</c:v>
                </c:pt>
                <c:pt idx="26">
                  <c:v>1.08</c:v>
                </c:pt>
                <c:pt idx="27">
                  <c:v>1.08</c:v>
                </c:pt>
                <c:pt idx="28">
                  <c:v>1.08</c:v>
                </c:pt>
                <c:pt idx="29">
                  <c:v>1.08</c:v>
                </c:pt>
                <c:pt idx="30">
                  <c:v>1.08</c:v>
                </c:pt>
                <c:pt idx="31">
                  <c:v>1.08</c:v>
                </c:pt>
                <c:pt idx="32">
                  <c:v>1.08</c:v>
                </c:pt>
                <c:pt idx="33">
                  <c:v>1.08</c:v>
                </c:pt>
                <c:pt idx="34">
                  <c:v>1.08</c:v>
                </c:pt>
                <c:pt idx="35">
                  <c:v>1.08</c:v>
                </c:pt>
                <c:pt idx="36">
                  <c:v>1.08</c:v>
                </c:pt>
                <c:pt idx="37">
                  <c:v>1.08</c:v>
                </c:pt>
                <c:pt idx="38">
                  <c:v>1.08</c:v>
                </c:pt>
                <c:pt idx="39">
                  <c:v>1.08</c:v>
                </c:pt>
                <c:pt idx="40">
                  <c:v>1.08</c:v>
                </c:pt>
                <c:pt idx="41">
                  <c:v>1.08</c:v>
                </c:pt>
                <c:pt idx="42">
                  <c:v>1.08</c:v>
                </c:pt>
                <c:pt idx="43">
                  <c:v>1.08</c:v>
                </c:pt>
                <c:pt idx="44">
                  <c:v>1.08</c:v>
                </c:pt>
                <c:pt idx="45">
                  <c:v>1.08</c:v>
                </c:pt>
                <c:pt idx="46">
                  <c:v>1.08</c:v>
                </c:pt>
                <c:pt idx="47">
                  <c:v>1.08</c:v>
                </c:pt>
                <c:pt idx="48">
                  <c:v>1.08</c:v>
                </c:pt>
                <c:pt idx="49">
                  <c:v>1.08</c:v>
                </c:pt>
                <c:pt idx="50">
                  <c:v>1.08</c:v>
                </c:pt>
                <c:pt idx="51">
                  <c:v>1.08</c:v>
                </c:pt>
                <c:pt idx="52">
                  <c:v>1.08</c:v>
                </c:pt>
                <c:pt idx="53">
                  <c:v>1.08</c:v>
                </c:pt>
                <c:pt idx="54">
                  <c:v>1.08</c:v>
                </c:pt>
                <c:pt idx="55">
                  <c:v>1.08</c:v>
                </c:pt>
                <c:pt idx="56">
                  <c:v>1.08</c:v>
                </c:pt>
                <c:pt idx="57">
                  <c:v>1.08</c:v>
                </c:pt>
                <c:pt idx="58">
                  <c:v>1.08</c:v>
                </c:pt>
                <c:pt idx="59">
                  <c:v>1.08</c:v>
                </c:pt>
                <c:pt idx="60">
                  <c:v>1.08</c:v>
                </c:pt>
                <c:pt idx="61">
                  <c:v>1.08</c:v>
                </c:pt>
                <c:pt idx="62">
                  <c:v>1.08</c:v>
                </c:pt>
                <c:pt idx="63">
                  <c:v>1.08</c:v>
                </c:pt>
                <c:pt idx="64">
                  <c:v>1.08</c:v>
                </c:pt>
                <c:pt idx="65">
                  <c:v>1.08</c:v>
                </c:pt>
                <c:pt idx="66">
                  <c:v>1.08</c:v>
                </c:pt>
                <c:pt idx="67">
                  <c:v>1.08</c:v>
                </c:pt>
                <c:pt idx="68">
                  <c:v>1.08</c:v>
                </c:pt>
                <c:pt idx="69">
                  <c:v>1.08</c:v>
                </c:pt>
                <c:pt idx="70">
                  <c:v>1.08</c:v>
                </c:pt>
                <c:pt idx="71">
                  <c:v>1.08</c:v>
                </c:pt>
                <c:pt idx="72">
                  <c:v>1.08</c:v>
                </c:pt>
                <c:pt idx="73">
                  <c:v>1.08</c:v>
                </c:pt>
                <c:pt idx="74">
                  <c:v>1.08</c:v>
                </c:pt>
                <c:pt idx="75">
                  <c:v>1.08</c:v>
                </c:pt>
                <c:pt idx="76">
                  <c:v>1.08</c:v>
                </c:pt>
                <c:pt idx="77">
                  <c:v>1.08</c:v>
                </c:pt>
                <c:pt idx="78">
                  <c:v>1.08</c:v>
                </c:pt>
                <c:pt idx="79">
                  <c:v>1.08</c:v>
                </c:pt>
                <c:pt idx="80">
                  <c:v>1.08</c:v>
                </c:pt>
                <c:pt idx="81">
                  <c:v>1.08</c:v>
                </c:pt>
                <c:pt idx="82">
                  <c:v>1.08</c:v>
                </c:pt>
                <c:pt idx="83">
                  <c:v>1.08</c:v>
                </c:pt>
                <c:pt idx="84">
                  <c:v>1.08</c:v>
                </c:pt>
                <c:pt idx="85">
                  <c:v>1.08</c:v>
                </c:pt>
                <c:pt idx="86">
                  <c:v>1.08</c:v>
                </c:pt>
                <c:pt idx="87">
                  <c:v>1.08</c:v>
                </c:pt>
                <c:pt idx="88">
                  <c:v>1.08</c:v>
                </c:pt>
                <c:pt idx="89">
                  <c:v>1.08</c:v>
                </c:pt>
                <c:pt idx="90">
                  <c:v>1.08</c:v>
                </c:pt>
                <c:pt idx="91">
                  <c:v>1.08</c:v>
                </c:pt>
                <c:pt idx="92">
                  <c:v>1.08</c:v>
                </c:pt>
                <c:pt idx="93">
                  <c:v>1.08</c:v>
                </c:pt>
                <c:pt idx="94">
                  <c:v>1.08</c:v>
                </c:pt>
                <c:pt idx="95">
                  <c:v>1.08</c:v>
                </c:pt>
                <c:pt idx="96">
                  <c:v>1.08</c:v>
                </c:pt>
                <c:pt idx="97">
                  <c:v>1.08</c:v>
                </c:pt>
                <c:pt idx="98">
                  <c:v>1.08</c:v>
                </c:pt>
                <c:pt idx="99">
                  <c:v>1.08</c:v>
                </c:pt>
                <c:pt idx="100">
                  <c:v>1.08</c:v>
                </c:pt>
                <c:pt idx="101">
                  <c:v>1.08</c:v>
                </c:pt>
                <c:pt idx="102">
                  <c:v>1.08</c:v>
                </c:pt>
                <c:pt idx="103">
                  <c:v>1.08</c:v>
                </c:pt>
                <c:pt idx="104">
                  <c:v>1.08</c:v>
                </c:pt>
                <c:pt idx="105">
                  <c:v>1.08</c:v>
                </c:pt>
                <c:pt idx="106">
                  <c:v>1.08</c:v>
                </c:pt>
                <c:pt idx="107">
                  <c:v>1.08</c:v>
                </c:pt>
                <c:pt idx="108">
                  <c:v>1.08</c:v>
                </c:pt>
                <c:pt idx="109">
                  <c:v>1.08</c:v>
                </c:pt>
                <c:pt idx="110">
                  <c:v>1.08</c:v>
                </c:pt>
                <c:pt idx="111">
                  <c:v>1.08</c:v>
                </c:pt>
                <c:pt idx="112">
                  <c:v>1.08</c:v>
                </c:pt>
                <c:pt idx="113">
                  <c:v>1.08</c:v>
                </c:pt>
                <c:pt idx="114">
                  <c:v>1.08</c:v>
                </c:pt>
                <c:pt idx="115">
                  <c:v>1.08</c:v>
                </c:pt>
                <c:pt idx="116">
                  <c:v>1.08</c:v>
                </c:pt>
                <c:pt idx="117">
                  <c:v>1.08</c:v>
                </c:pt>
                <c:pt idx="118">
                  <c:v>1.08</c:v>
                </c:pt>
                <c:pt idx="119">
                  <c:v>1.08</c:v>
                </c:pt>
                <c:pt idx="120">
                  <c:v>1.08</c:v>
                </c:pt>
                <c:pt idx="121">
                  <c:v>1.08</c:v>
                </c:pt>
                <c:pt idx="122">
                  <c:v>1.08</c:v>
                </c:pt>
                <c:pt idx="123">
                  <c:v>1.08</c:v>
                </c:pt>
                <c:pt idx="124">
                  <c:v>1.08</c:v>
                </c:pt>
                <c:pt idx="125">
                  <c:v>1.08</c:v>
                </c:pt>
                <c:pt idx="126">
                  <c:v>1.08</c:v>
                </c:pt>
                <c:pt idx="127">
                  <c:v>1.08</c:v>
                </c:pt>
                <c:pt idx="128">
                  <c:v>1.08</c:v>
                </c:pt>
                <c:pt idx="129">
                  <c:v>1.08</c:v>
                </c:pt>
                <c:pt idx="130">
                  <c:v>1.08</c:v>
                </c:pt>
                <c:pt idx="131">
                  <c:v>1.08</c:v>
                </c:pt>
                <c:pt idx="132">
                  <c:v>1.08</c:v>
                </c:pt>
                <c:pt idx="133">
                  <c:v>1.08</c:v>
                </c:pt>
                <c:pt idx="134">
                  <c:v>1.08</c:v>
                </c:pt>
                <c:pt idx="135">
                  <c:v>1.08</c:v>
                </c:pt>
                <c:pt idx="136">
                  <c:v>1.08</c:v>
                </c:pt>
                <c:pt idx="137">
                  <c:v>1.08</c:v>
                </c:pt>
                <c:pt idx="138">
                  <c:v>1.08</c:v>
                </c:pt>
                <c:pt idx="139">
                  <c:v>1.08</c:v>
                </c:pt>
                <c:pt idx="140">
                  <c:v>1.08</c:v>
                </c:pt>
                <c:pt idx="141">
                  <c:v>1.08</c:v>
                </c:pt>
                <c:pt idx="142">
                  <c:v>1.08</c:v>
                </c:pt>
                <c:pt idx="143">
                  <c:v>1.08</c:v>
                </c:pt>
                <c:pt idx="144">
                  <c:v>1.08</c:v>
                </c:pt>
                <c:pt idx="145">
                  <c:v>1.08</c:v>
                </c:pt>
                <c:pt idx="146">
                  <c:v>1.08</c:v>
                </c:pt>
                <c:pt idx="147">
                  <c:v>1.08</c:v>
                </c:pt>
                <c:pt idx="148">
                  <c:v>1.08</c:v>
                </c:pt>
                <c:pt idx="149">
                  <c:v>1.08</c:v>
                </c:pt>
                <c:pt idx="150">
                  <c:v>1.08</c:v>
                </c:pt>
                <c:pt idx="151">
                  <c:v>1.08</c:v>
                </c:pt>
                <c:pt idx="152">
                  <c:v>1.08</c:v>
                </c:pt>
                <c:pt idx="153">
                  <c:v>1.08</c:v>
                </c:pt>
                <c:pt idx="154">
                  <c:v>1.08</c:v>
                </c:pt>
                <c:pt idx="155">
                  <c:v>1.08</c:v>
                </c:pt>
                <c:pt idx="156">
                  <c:v>1.08</c:v>
                </c:pt>
                <c:pt idx="157">
                  <c:v>1.08</c:v>
                </c:pt>
                <c:pt idx="158">
                  <c:v>1.08</c:v>
                </c:pt>
                <c:pt idx="159">
                  <c:v>1.08</c:v>
                </c:pt>
                <c:pt idx="160">
                  <c:v>1.08</c:v>
                </c:pt>
                <c:pt idx="161">
                  <c:v>1.08</c:v>
                </c:pt>
                <c:pt idx="162">
                  <c:v>1.08</c:v>
                </c:pt>
                <c:pt idx="163">
                  <c:v>1.08</c:v>
                </c:pt>
                <c:pt idx="164">
                  <c:v>1.08</c:v>
                </c:pt>
                <c:pt idx="165">
                  <c:v>1.08</c:v>
                </c:pt>
                <c:pt idx="166">
                  <c:v>1.08</c:v>
                </c:pt>
                <c:pt idx="167">
                  <c:v>1.08</c:v>
                </c:pt>
                <c:pt idx="168">
                  <c:v>1.08</c:v>
                </c:pt>
                <c:pt idx="169">
                  <c:v>1.08</c:v>
                </c:pt>
                <c:pt idx="170">
                  <c:v>1.08</c:v>
                </c:pt>
                <c:pt idx="171">
                  <c:v>1.08</c:v>
                </c:pt>
                <c:pt idx="172">
                  <c:v>1.08</c:v>
                </c:pt>
                <c:pt idx="173">
                  <c:v>1.08</c:v>
                </c:pt>
                <c:pt idx="174">
                  <c:v>1.08</c:v>
                </c:pt>
                <c:pt idx="175">
                  <c:v>1.08</c:v>
                </c:pt>
                <c:pt idx="176">
                  <c:v>1.08</c:v>
                </c:pt>
                <c:pt idx="177">
                  <c:v>1.08</c:v>
                </c:pt>
                <c:pt idx="178">
                  <c:v>1.08</c:v>
                </c:pt>
                <c:pt idx="179">
                  <c:v>1.08</c:v>
                </c:pt>
                <c:pt idx="180">
                  <c:v>1.08</c:v>
                </c:pt>
                <c:pt idx="181">
                  <c:v>1.08</c:v>
                </c:pt>
                <c:pt idx="182">
                  <c:v>1.08</c:v>
                </c:pt>
                <c:pt idx="183">
                  <c:v>1.08</c:v>
                </c:pt>
                <c:pt idx="184">
                  <c:v>1.08</c:v>
                </c:pt>
                <c:pt idx="185">
                  <c:v>1.08</c:v>
                </c:pt>
                <c:pt idx="186">
                  <c:v>1.08</c:v>
                </c:pt>
                <c:pt idx="187">
                  <c:v>1.08</c:v>
                </c:pt>
                <c:pt idx="188">
                  <c:v>1.08</c:v>
                </c:pt>
                <c:pt idx="189">
                  <c:v>1.08</c:v>
                </c:pt>
                <c:pt idx="190">
                  <c:v>1.08</c:v>
                </c:pt>
                <c:pt idx="191">
                  <c:v>1.08</c:v>
                </c:pt>
                <c:pt idx="192">
                  <c:v>1.08</c:v>
                </c:pt>
                <c:pt idx="193">
                  <c:v>1.08</c:v>
                </c:pt>
                <c:pt idx="194">
                  <c:v>1.08</c:v>
                </c:pt>
                <c:pt idx="195">
                  <c:v>1.08</c:v>
                </c:pt>
                <c:pt idx="196">
                  <c:v>1.08</c:v>
                </c:pt>
                <c:pt idx="197">
                  <c:v>1.08</c:v>
                </c:pt>
                <c:pt idx="198">
                  <c:v>1.08</c:v>
                </c:pt>
                <c:pt idx="199">
                  <c:v>1.08</c:v>
                </c:pt>
                <c:pt idx="200">
                  <c:v>1.08</c:v>
                </c:pt>
                <c:pt idx="201">
                  <c:v>1.08</c:v>
                </c:pt>
                <c:pt idx="202">
                  <c:v>1.08</c:v>
                </c:pt>
                <c:pt idx="203">
                  <c:v>1.08</c:v>
                </c:pt>
                <c:pt idx="204">
                  <c:v>1.08</c:v>
                </c:pt>
                <c:pt idx="205">
                  <c:v>1.08</c:v>
                </c:pt>
                <c:pt idx="206">
                  <c:v>1.08</c:v>
                </c:pt>
                <c:pt idx="207">
                  <c:v>1.08</c:v>
                </c:pt>
                <c:pt idx="208">
                  <c:v>1.08</c:v>
                </c:pt>
                <c:pt idx="209">
                  <c:v>1.08</c:v>
                </c:pt>
                <c:pt idx="210">
                  <c:v>1.08</c:v>
                </c:pt>
                <c:pt idx="211">
                  <c:v>1.08</c:v>
                </c:pt>
                <c:pt idx="212">
                  <c:v>1.08</c:v>
                </c:pt>
                <c:pt idx="213">
                  <c:v>1.08</c:v>
                </c:pt>
                <c:pt idx="214">
                  <c:v>1.08</c:v>
                </c:pt>
                <c:pt idx="215">
                  <c:v>1.08</c:v>
                </c:pt>
                <c:pt idx="216">
                  <c:v>1.08</c:v>
                </c:pt>
                <c:pt idx="217">
                  <c:v>1.08</c:v>
                </c:pt>
                <c:pt idx="218">
                  <c:v>1.08</c:v>
                </c:pt>
                <c:pt idx="219">
                  <c:v>1.08</c:v>
                </c:pt>
                <c:pt idx="220">
                  <c:v>1.08</c:v>
                </c:pt>
                <c:pt idx="221">
                  <c:v>1.08</c:v>
                </c:pt>
                <c:pt idx="222">
                  <c:v>1.08</c:v>
                </c:pt>
                <c:pt idx="223">
                  <c:v>1.08</c:v>
                </c:pt>
                <c:pt idx="224">
                  <c:v>1.08</c:v>
                </c:pt>
                <c:pt idx="225">
                  <c:v>1.08</c:v>
                </c:pt>
                <c:pt idx="226">
                  <c:v>1.08</c:v>
                </c:pt>
                <c:pt idx="227">
                  <c:v>1.08</c:v>
                </c:pt>
                <c:pt idx="228">
                  <c:v>1.08</c:v>
                </c:pt>
                <c:pt idx="229">
                  <c:v>1.08</c:v>
                </c:pt>
                <c:pt idx="230">
                  <c:v>1.08</c:v>
                </c:pt>
                <c:pt idx="231">
                  <c:v>1.08</c:v>
                </c:pt>
                <c:pt idx="232">
                  <c:v>1.08</c:v>
                </c:pt>
                <c:pt idx="233">
                  <c:v>1.08</c:v>
                </c:pt>
                <c:pt idx="234">
                  <c:v>1.08</c:v>
                </c:pt>
                <c:pt idx="235">
                  <c:v>1.08</c:v>
                </c:pt>
                <c:pt idx="236">
                  <c:v>1.08</c:v>
                </c:pt>
                <c:pt idx="237">
                  <c:v>1.08</c:v>
                </c:pt>
                <c:pt idx="238">
                  <c:v>1.08</c:v>
                </c:pt>
                <c:pt idx="239">
                  <c:v>1.08</c:v>
                </c:pt>
                <c:pt idx="240">
                  <c:v>1.08</c:v>
                </c:pt>
                <c:pt idx="241">
                  <c:v>1.08</c:v>
                </c:pt>
                <c:pt idx="242">
                  <c:v>1.08</c:v>
                </c:pt>
                <c:pt idx="243">
                  <c:v>1.08</c:v>
                </c:pt>
                <c:pt idx="244">
                  <c:v>1.08</c:v>
                </c:pt>
                <c:pt idx="245">
                  <c:v>1.08</c:v>
                </c:pt>
                <c:pt idx="246">
                  <c:v>1.08</c:v>
                </c:pt>
                <c:pt idx="247">
                  <c:v>1.08</c:v>
                </c:pt>
                <c:pt idx="248">
                  <c:v>1.08</c:v>
                </c:pt>
                <c:pt idx="249">
                  <c:v>1.08</c:v>
                </c:pt>
                <c:pt idx="250">
                  <c:v>1.08</c:v>
                </c:pt>
                <c:pt idx="251">
                  <c:v>1.08</c:v>
                </c:pt>
                <c:pt idx="252">
                  <c:v>1.08</c:v>
                </c:pt>
                <c:pt idx="253">
                  <c:v>1.08</c:v>
                </c:pt>
                <c:pt idx="254">
                  <c:v>1.08</c:v>
                </c:pt>
                <c:pt idx="255">
                  <c:v>1.08</c:v>
                </c:pt>
                <c:pt idx="256">
                  <c:v>1.08</c:v>
                </c:pt>
                <c:pt idx="257">
                  <c:v>1.08</c:v>
                </c:pt>
                <c:pt idx="258">
                  <c:v>1.08</c:v>
                </c:pt>
                <c:pt idx="259">
                  <c:v>1.08</c:v>
                </c:pt>
                <c:pt idx="260">
                  <c:v>1.08</c:v>
                </c:pt>
                <c:pt idx="261">
                  <c:v>1.08</c:v>
                </c:pt>
                <c:pt idx="262">
                  <c:v>1.08</c:v>
                </c:pt>
                <c:pt idx="263">
                  <c:v>1.08</c:v>
                </c:pt>
                <c:pt idx="264">
                  <c:v>1.08</c:v>
                </c:pt>
                <c:pt idx="265">
                  <c:v>1.08</c:v>
                </c:pt>
                <c:pt idx="266">
                  <c:v>1.08</c:v>
                </c:pt>
                <c:pt idx="267">
                  <c:v>1.08</c:v>
                </c:pt>
                <c:pt idx="268">
                  <c:v>1.08</c:v>
                </c:pt>
                <c:pt idx="269">
                  <c:v>1.08</c:v>
                </c:pt>
                <c:pt idx="270">
                  <c:v>1.08</c:v>
                </c:pt>
                <c:pt idx="271">
                  <c:v>1.08</c:v>
                </c:pt>
                <c:pt idx="272">
                  <c:v>1.08</c:v>
                </c:pt>
                <c:pt idx="273">
                  <c:v>1.08</c:v>
                </c:pt>
                <c:pt idx="274">
                  <c:v>1.08</c:v>
                </c:pt>
                <c:pt idx="275">
                  <c:v>1.08</c:v>
                </c:pt>
                <c:pt idx="276">
                  <c:v>1.08</c:v>
                </c:pt>
                <c:pt idx="277">
                  <c:v>1.08</c:v>
                </c:pt>
                <c:pt idx="278">
                  <c:v>1.08</c:v>
                </c:pt>
                <c:pt idx="279">
                  <c:v>1.08</c:v>
                </c:pt>
                <c:pt idx="280">
                  <c:v>1.08</c:v>
                </c:pt>
                <c:pt idx="281">
                  <c:v>1.08</c:v>
                </c:pt>
                <c:pt idx="282">
                  <c:v>1.08</c:v>
                </c:pt>
                <c:pt idx="283">
                  <c:v>1.08</c:v>
                </c:pt>
                <c:pt idx="284">
                  <c:v>1.08</c:v>
                </c:pt>
                <c:pt idx="285">
                  <c:v>1.08</c:v>
                </c:pt>
                <c:pt idx="286">
                  <c:v>1.08</c:v>
                </c:pt>
                <c:pt idx="287">
                  <c:v>1.08</c:v>
                </c:pt>
                <c:pt idx="288">
                  <c:v>1.08</c:v>
                </c:pt>
                <c:pt idx="289">
                  <c:v>1.08</c:v>
                </c:pt>
                <c:pt idx="290">
                  <c:v>1.08</c:v>
                </c:pt>
                <c:pt idx="291">
                  <c:v>1.08</c:v>
                </c:pt>
                <c:pt idx="292">
                  <c:v>1.08</c:v>
                </c:pt>
                <c:pt idx="293">
                  <c:v>1.08</c:v>
                </c:pt>
                <c:pt idx="294">
                  <c:v>1.08</c:v>
                </c:pt>
                <c:pt idx="295">
                  <c:v>1.08</c:v>
                </c:pt>
                <c:pt idx="296">
                  <c:v>1.08</c:v>
                </c:pt>
                <c:pt idx="297">
                  <c:v>1.08</c:v>
                </c:pt>
                <c:pt idx="298">
                  <c:v>1.08</c:v>
                </c:pt>
                <c:pt idx="299">
                  <c:v>1.08</c:v>
                </c:pt>
                <c:pt idx="300">
                  <c:v>1.08</c:v>
                </c:pt>
                <c:pt idx="301">
                  <c:v>1.08</c:v>
                </c:pt>
                <c:pt idx="302">
                  <c:v>1.08</c:v>
                </c:pt>
                <c:pt idx="303">
                  <c:v>1.08</c:v>
                </c:pt>
                <c:pt idx="304">
                  <c:v>1.08</c:v>
                </c:pt>
                <c:pt idx="305">
                  <c:v>1.08</c:v>
                </c:pt>
                <c:pt idx="306">
                  <c:v>1.08</c:v>
                </c:pt>
                <c:pt idx="307">
                  <c:v>1.08</c:v>
                </c:pt>
                <c:pt idx="308">
                  <c:v>1.08</c:v>
                </c:pt>
                <c:pt idx="309">
                  <c:v>1.08</c:v>
                </c:pt>
                <c:pt idx="310">
                  <c:v>1.08</c:v>
                </c:pt>
                <c:pt idx="311">
                  <c:v>1.08</c:v>
                </c:pt>
                <c:pt idx="312">
                  <c:v>1.08</c:v>
                </c:pt>
                <c:pt idx="313">
                  <c:v>1.08</c:v>
                </c:pt>
                <c:pt idx="314">
                  <c:v>1.08</c:v>
                </c:pt>
                <c:pt idx="315">
                  <c:v>1.08</c:v>
                </c:pt>
                <c:pt idx="316">
                  <c:v>1.08</c:v>
                </c:pt>
                <c:pt idx="317">
                  <c:v>1.08</c:v>
                </c:pt>
                <c:pt idx="318">
                  <c:v>1.08</c:v>
                </c:pt>
                <c:pt idx="319">
                  <c:v>1.08</c:v>
                </c:pt>
                <c:pt idx="320">
                  <c:v>1.08</c:v>
                </c:pt>
                <c:pt idx="321">
                  <c:v>1.08</c:v>
                </c:pt>
                <c:pt idx="322">
                  <c:v>1.08</c:v>
                </c:pt>
                <c:pt idx="323">
                  <c:v>1.08</c:v>
                </c:pt>
                <c:pt idx="324">
                  <c:v>1.08</c:v>
                </c:pt>
                <c:pt idx="325">
                  <c:v>1.08</c:v>
                </c:pt>
                <c:pt idx="326">
                  <c:v>1.08</c:v>
                </c:pt>
                <c:pt idx="327">
                  <c:v>1.08</c:v>
                </c:pt>
                <c:pt idx="328">
                  <c:v>1.08</c:v>
                </c:pt>
                <c:pt idx="329">
                  <c:v>1.08</c:v>
                </c:pt>
                <c:pt idx="330">
                  <c:v>1.08</c:v>
                </c:pt>
                <c:pt idx="331">
                  <c:v>1.08</c:v>
                </c:pt>
                <c:pt idx="332">
                  <c:v>1.08</c:v>
                </c:pt>
                <c:pt idx="333">
                  <c:v>1.08</c:v>
                </c:pt>
                <c:pt idx="334">
                  <c:v>1.08</c:v>
                </c:pt>
                <c:pt idx="335">
                  <c:v>1.08</c:v>
                </c:pt>
                <c:pt idx="336">
                  <c:v>1.08</c:v>
                </c:pt>
                <c:pt idx="337">
                  <c:v>1.08</c:v>
                </c:pt>
                <c:pt idx="338">
                  <c:v>1.08</c:v>
                </c:pt>
                <c:pt idx="339">
                  <c:v>1.08</c:v>
                </c:pt>
                <c:pt idx="340">
                  <c:v>1.08</c:v>
                </c:pt>
                <c:pt idx="341">
                  <c:v>1.08</c:v>
                </c:pt>
                <c:pt idx="342">
                  <c:v>1.08</c:v>
                </c:pt>
                <c:pt idx="343">
                  <c:v>1.08</c:v>
                </c:pt>
                <c:pt idx="344">
                  <c:v>1.08</c:v>
                </c:pt>
                <c:pt idx="345">
                  <c:v>1.08</c:v>
                </c:pt>
                <c:pt idx="346">
                  <c:v>1.08</c:v>
                </c:pt>
                <c:pt idx="347">
                  <c:v>1.08</c:v>
                </c:pt>
                <c:pt idx="348">
                  <c:v>1.08</c:v>
                </c:pt>
                <c:pt idx="349">
                  <c:v>1.08</c:v>
                </c:pt>
                <c:pt idx="350">
                  <c:v>1.08</c:v>
                </c:pt>
                <c:pt idx="351">
                  <c:v>1.08</c:v>
                </c:pt>
                <c:pt idx="352">
                  <c:v>1.08</c:v>
                </c:pt>
                <c:pt idx="353">
                  <c:v>1.08</c:v>
                </c:pt>
                <c:pt idx="354">
                  <c:v>1.08</c:v>
                </c:pt>
                <c:pt idx="355">
                  <c:v>1.08</c:v>
                </c:pt>
                <c:pt idx="356">
                  <c:v>1.08</c:v>
                </c:pt>
                <c:pt idx="357">
                  <c:v>1.08</c:v>
                </c:pt>
                <c:pt idx="358">
                  <c:v>1.08</c:v>
                </c:pt>
                <c:pt idx="359">
                  <c:v>1.08</c:v>
                </c:pt>
                <c:pt idx="360">
                  <c:v>1.08</c:v>
                </c:pt>
                <c:pt idx="361">
                  <c:v>1.08</c:v>
                </c:pt>
                <c:pt idx="362">
                  <c:v>1.08</c:v>
                </c:pt>
                <c:pt idx="363">
                  <c:v>1.08</c:v>
                </c:pt>
                <c:pt idx="364">
                  <c:v>1.08</c:v>
                </c:pt>
                <c:pt idx="365">
                  <c:v>1.08</c:v>
                </c:pt>
                <c:pt idx="366">
                  <c:v>1.08</c:v>
                </c:pt>
                <c:pt idx="367">
                  <c:v>1.08</c:v>
                </c:pt>
                <c:pt idx="368">
                  <c:v>1.08</c:v>
                </c:pt>
                <c:pt idx="369">
                  <c:v>1.08</c:v>
                </c:pt>
                <c:pt idx="370">
                  <c:v>1.08</c:v>
                </c:pt>
                <c:pt idx="371">
                  <c:v>1.08</c:v>
                </c:pt>
                <c:pt idx="372">
                  <c:v>1.08</c:v>
                </c:pt>
                <c:pt idx="373">
                  <c:v>1.08</c:v>
                </c:pt>
                <c:pt idx="374">
                  <c:v>1.08</c:v>
                </c:pt>
                <c:pt idx="375">
                  <c:v>1.08</c:v>
                </c:pt>
                <c:pt idx="376">
                  <c:v>1.08</c:v>
                </c:pt>
                <c:pt idx="377">
                  <c:v>1.08</c:v>
                </c:pt>
                <c:pt idx="378">
                  <c:v>1.08</c:v>
                </c:pt>
                <c:pt idx="379">
                  <c:v>1.08</c:v>
                </c:pt>
                <c:pt idx="380">
                  <c:v>1.08</c:v>
                </c:pt>
                <c:pt idx="381">
                  <c:v>1.08</c:v>
                </c:pt>
                <c:pt idx="382">
                  <c:v>1.08</c:v>
                </c:pt>
                <c:pt idx="383">
                  <c:v>1.08</c:v>
                </c:pt>
                <c:pt idx="384">
                  <c:v>1.08</c:v>
                </c:pt>
                <c:pt idx="385">
                  <c:v>1.08</c:v>
                </c:pt>
                <c:pt idx="386">
                  <c:v>1.08</c:v>
                </c:pt>
                <c:pt idx="387">
                  <c:v>1.08</c:v>
                </c:pt>
                <c:pt idx="388">
                  <c:v>1.08</c:v>
                </c:pt>
                <c:pt idx="389">
                  <c:v>1.08</c:v>
                </c:pt>
                <c:pt idx="390">
                  <c:v>1.08</c:v>
                </c:pt>
                <c:pt idx="391">
                  <c:v>1.08</c:v>
                </c:pt>
                <c:pt idx="392">
                  <c:v>1.08</c:v>
                </c:pt>
                <c:pt idx="393">
                  <c:v>1.08</c:v>
                </c:pt>
                <c:pt idx="394">
                  <c:v>1.08</c:v>
                </c:pt>
                <c:pt idx="395">
                  <c:v>1.08</c:v>
                </c:pt>
                <c:pt idx="396">
                  <c:v>1.08</c:v>
                </c:pt>
                <c:pt idx="397">
                  <c:v>1.08</c:v>
                </c:pt>
                <c:pt idx="398">
                  <c:v>1.08</c:v>
                </c:pt>
                <c:pt idx="399">
                  <c:v>1.08</c:v>
                </c:pt>
                <c:pt idx="400">
                  <c:v>1.08</c:v>
                </c:pt>
                <c:pt idx="401">
                  <c:v>1.08</c:v>
                </c:pt>
                <c:pt idx="402">
                  <c:v>1.08</c:v>
                </c:pt>
                <c:pt idx="403">
                  <c:v>1.08</c:v>
                </c:pt>
                <c:pt idx="404">
                  <c:v>1.08</c:v>
                </c:pt>
                <c:pt idx="405">
                  <c:v>1.08</c:v>
                </c:pt>
                <c:pt idx="406">
                  <c:v>1.08</c:v>
                </c:pt>
                <c:pt idx="407">
                  <c:v>1.08</c:v>
                </c:pt>
                <c:pt idx="408">
                  <c:v>1.08</c:v>
                </c:pt>
                <c:pt idx="409">
                  <c:v>1.08</c:v>
                </c:pt>
                <c:pt idx="410">
                  <c:v>1.08</c:v>
                </c:pt>
                <c:pt idx="411">
                  <c:v>1.08</c:v>
                </c:pt>
                <c:pt idx="412">
                  <c:v>1.08</c:v>
                </c:pt>
                <c:pt idx="413">
                  <c:v>1.08</c:v>
                </c:pt>
                <c:pt idx="414">
                  <c:v>1.08</c:v>
                </c:pt>
                <c:pt idx="415">
                  <c:v>1.08</c:v>
                </c:pt>
                <c:pt idx="416">
                  <c:v>1.08</c:v>
                </c:pt>
                <c:pt idx="417">
                  <c:v>1.08</c:v>
                </c:pt>
                <c:pt idx="418">
                  <c:v>1.08</c:v>
                </c:pt>
                <c:pt idx="419">
                  <c:v>1.08</c:v>
                </c:pt>
                <c:pt idx="420">
                  <c:v>1.08</c:v>
                </c:pt>
                <c:pt idx="421">
                  <c:v>1.08</c:v>
                </c:pt>
                <c:pt idx="422">
                  <c:v>1.08</c:v>
                </c:pt>
                <c:pt idx="423">
                  <c:v>1.08</c:v>
                </c:pt>
                <c:pt idx="424">
                  <c:v>1.08</c:v>
                </c:pt>
                <c:pt idx="425">
                  <c:v>1.08</c:v>
                </c:pt>
                <c:pt idx="426">
                  <c:v>1.08</c:v>
                </c:pt>
                <c:pt idx="427">
                  <c:v>1.08</c:v>
                </c:pt>
                <c:pt idx="428">
                  <c:v>1.08</c:v>
                </c:pt>
                <c:pt idx="429">
                  <c:v>1.08</c:v>
                </c:pt>
                <c:pt idx="430">
                  <c:v>1.08</c:v>
                </c:pt>
                <c:pt idx="431">
                  <c:v>1.08</c:v>
                </c:pt>
                <c:pt idx="432">
                  <c:v>1.08</c:v>
                </c:pt>
                <c:pt idx="433">
                  <c:v>1.08</c:v>
                </c:pt>
                <c:pt idx="434">
                  <c:v>1.08</c:v>
                </c:pt>
                <c:pt idx="435">
                  <c:v>1.08</c:v>
                </c:pt>
                <c:pt idx="436">
                  <c:v>1.08</c:v>
                </c:pt>
                <c:pt idx="437">
                  <c:v>1.08</c:v>
                </c:pt>
                <c:pt idx="438">
                  <c:v>1.08</c:v>
                </c:pt>
                <c:pt idx="439">
                  <c:v>1.08</c:v>
                </c:pt>
                <c:pt idx="440">
                  <c:v>1.08</c:v>
                </c:pt>
                <c:pt idx="441">
                  <c:v>1.08</c:v>
                </c:pt>
                <c:pt idx="442">
                  <c:v>1.08</c:v>
                </c:pt>
                <c:pt idx="443">
                  <c:v>1.08</c:v>
                </c:pt>
                <c:pt idx="444">
                  <c:v>1.08</c:v>
                </c:pt>
                <c:pt idx="445">
                  <c:v>1.08</c:v>
                </c:pt>
                <c:pt idx="446">
                  <c:v>1.08</c:v>
                </c:pt>
                <c:pt idx="447">
                  <c:v>1.08</c:v>
                </c:pt>
                <c:pt idx="448">
                  <c:v>1.08</c:v>
                </c:pt>
                <c:pt idx="449">
                  <c:v>1.08</c:v>
                </c:pt>
                <c:pt idx="450">
                  <c:v>1.08</c:v>
                </c:pt>
                <c:pt idx="451">
                  <c:v>1.08</c:v>
                </c:pt>
                <c:pt idx="452">
                  <c:v>1.08</c:v>
                </c:pt>
                <c:pt idx="453">
                  <c:v>1.08</c:v>
                </c:pt>
                <c:pt idx="454">
                  <c:v>1.08</c:v>
                </c:pt>
                <c:pt idx="455">
                  <c:v>1.08</c:v>
                </c:pt>
                <c:pt idx="456">
                  <c:v>1.08</c:v>
                </c:pt>
                <c:pt idx="457">
                  <c:v>1.08</c:v>
                </c:pt>
                <c:pt idx="458">
                  <c:v>1.08</c:v>
                </c:pt>
                <c:pt idx="459">
                  <c:v>1.08</c:v>
                </c:pt>
                <c:pt idx="460">
                  <c:v>1.08</c:v>
                </c:pt>
                <c:pt idx="461">
                  <c:v>1.08</c:v>
                </c:pt>
                <c:pt idx="462">
                  <c:v>1.08</c:v>
                </c:pt>
                <c:pt idx="463">
                  <c:v>1.08</c:v>
                </c:pt>
                <c:pt idx="464">
                  <c:v>1.08</c:v>
                </c:pt>
                <c:pt idx="465">
                  <c:v>1.08</c:v>
                </c:pt>
                <c:pt idx="466">
                  <c:v>1.08</c:v>
                </c:pt>
                <c:pt idx="467">
                  <c:v>1.08</c:v>
                </c:pt>
                <c:pt idx="468">
                  <c:v>1.08</c:v>
                </c:pt>
                <c:pt idx="469">
                  <c:v>1.08</c:v>
                </c:pt>
                <c:pt idx="470">
                  <c:v>1.08</c:v>
                </c:pt>
                <c:pt idx="471">
                  <c:v>1.08</c:v>
                </c:pt>
                <c:pt idx="472">
                  <c:v>1.08</c:v>
                </c:pt>
                <c:pt idx="473">
                  <c:v>1.08</c:v>
                </c:pt>
                <c:pt idx="474">
                  <c:v>1.08000906666667</c:v>
                </c:pt>
                <c:pt idx="475">
                  <c:v>1.08008992</c:v>
                </c:pt>
                <c:pt idx="476">
                  <c:v>1.0801312</c:v>
                </c:pt>
                <c:pt idx="477">
                  <c:v>1.0801312</c:v>
                </c:pt>
                <c:pt idx="478">
                  <c:v>1.0801312</c:v>
                </c:pt>
                <c:pt idx="479">
                  <c:v>1.0801312</c:v>
                </c:pt>
                <c:pt idx="480">
                  <c:v>1.0801312</c:v>
                </c:pt>
                <c:pt idx="481">
                  <c:v>1.0801312</c:v>
                </c:pt>
                <c:pt idx="482">
                  <c:v>1.0801312</c:v>
                </c:pt>
                <c:pt idx="483">
                  <c:v>1.0801312</c:v>
                </c:pt>
                <c:pt idx="484">
                  <c:v>1.0801312</c:v>
                </c:pt>
                <c:pt idx="485">
                  <c:v>1.0801312</c:v>
                </c:pt>
                <c:pt idx="486">
                  <c:v>1.0801312</c:v>
                </c:pt>
                <c:pt idx="487">
                  <c:v>1.0801312</c:v>
                </c:pt>
                <c:pt idx="488">
                  <c:v>1.0801312</c:v>
                </c:pt>
                <c:pt idx="489">
                  <c:v>1.0801312</c:v>
                </c:pt>
                <c:pt idx="490">
                  <c:v>1.0801312</c:v>
                </c:pt>
                <c:pt idx="491">
                  <c:v>1.0801312</c:v>
                </c:pt>
                <c:pt idx="492">
                  <c:v>1.0801312</c:v>
                </c:pt>
                <c:pt idx="493">
                  <c:v>1.0801312</c:v>
                </c:pt>
                <c:pt idx="494">
                  <c:v>1.0801312</c:v>
                </c:pt>
                <c:pt idx="495">
                  <c:v>1.0801312</c:v>
                </c:pt>
                <c:pt idx="496">
                  <c:v>1.0801312</c:v>
                </c:pt>
                <c:pt idx="497">
                  <c:v>1.0801312</c:v>
                </c:pt>
                <c:pt idx="498">
                  <c:v>1.0801312</c:v>
                </c:pt>
                <c:pt idx="499">
                  <c:v>1.0801312</c:v>
                </c:pt>
                <c:pt idx="500">
                  <c:v>1.0801312</c:v>
                </c:pt>
                <c:pt idx="501">
                  <c:v>1.0801312</c:v>
                </c:pt>
                <c:pt idx="502">
                  <c:v>1.0801312</c:v>
                </c:pt>
                <c:pt idx="503">
                  <c:v>1.0801312</c:v>
                </c:pt>
                <c:pt idx="504">
                  <c:v>1.0801312</c:v>
                </c:pt>
                <c:pt idx="505">
                  <c:v>1.0801808</c:v>
                </c:pt>
                <c:pt idx="506">
                  <c:v>1.0801808</c:v>
                </c:pt>
                <c:pt idx="507">
                  <c:v>1.0801984</c:v>
                </c:pt>
                <c:pt idx="508">
                  <c:v>1.0801984</c:v>
                </c:pt>
                <c:pt idx="509">
                  <c:v>1.0801984</c:v>
                </c:pt>
                <c:pt idx="510">
                  <c:v>1.0801984</c:v>
                </c:pt>
                <c:pt idx="511">
                  <c:v>1.0802296</c:v>
                </c:pt>
                <c:pt idx="512">
                  <c:v>1.0802296</c:v>
                </c:pt>
                <c:pt idx="513">
                  <c:v>1.0802656</c:v>
                </c:pt>
                <c:pt idx="514">
                  <c:v>1.0802656</c:v>
                </c:pt>
                <c:pt idx="515">
                  <c:v>1.0802656</c:v>
                </c:pt>
                <c:pt idx="516">
                  <c:v>1.0802656</c:v>
                </c:pt>
                <c:pt idx="517">
                  <c:v>1.0802656</c:v>
                </c:pt>
                <c:pt idx="518">
                  <c:v>1.0802656</c:v>
                </c:pt>
                <c:pt idx="519">
                  <c:v>1.0802656</c:v>
                </c:pt>
                <c:pt idx="520">
                  <c:v>1.0802656</c:v>
                </c:pt>
                <c:pt idx="521">
                  <c:v>1.0802656</c:v>
                </c:pt>
                <c:pt idx="522">
                  <c:v>1.08032832</c:v>
                </c:pt>
                <c:pt idx="523">
                  <c:v>1.08032832</c:v>
                </c:pt>
                <c:pt idx="524">
                  <c:v>1.0803952</c:v>
                </c:pt>
                <c:pt idx="525">
                  <c:v>1.0803952</c:v>
                </c:pt>
                <c:pt idx="526">
                  <c:v>1.0803952</c:v>
                </c:pt>
                <c:pt idx="527">
                  <c:v>1.08042784</c:v>
                </c:pt>
                <c:pt idx="528">
                  <c:v>1.0804984</c:v>
                </c:pt>
                <c:pt idx="529">
                  <c:v>1.0805264</c:v>
                </c:pt>
                <c:pt idx="530">
                  <c:v>1.0805264</c:v>
                </c:pt>
                <c:pt idx="531">
                  <c:v>1.0805264</c:v>
                </c:pt>
                <c:pt idx="532">
                  <c:v>1.0805264</c:v>
                </c:pt>
                <c:pt idx="533">
                  <c:v>1.0806386</c:v>
                </c:pt>
                <c:pt idx="534">
                  <c:v>1.0806386</c:v>
                </c:pt>
                <c:pt idx="535">
                  <c:v>1.080744</c:v>
                </c:pt>
                <c:pt idx="536">
                  <c:v>1.080744</c:v>
                </c:pt>
                <c:pt idx="537">
                  <c:v>1.080744</c:v>
                </c:pt>
                <c:pt idx="538">
                  <c:v>1.080744</c:v>
                </c:pt>
                <c:pt idx="539">
                  <c:v>1.08081946666667</c:v>
                </c:pt>
                <c:pt idx="540">
                  <c:v>1.08081946666667</c:v>
                </c:pt>
                <c:pt idx="541">
                  <c:v>1.0808752</c:v>
                </c:pt>
                <c:pt idx="542">
                  <c:v>1.0808752</c:v>
                </c:pt>
                <c:pt idx="543">
                  <c:v>1.0808752</c:v>
                </c:pt>
                <c:pt idx="544">
                  <c:v>1.0808752</c:v>
                </c:pt>
                <c:pt idx="545">
                  <c:v>1.0808752</c:v>
                </c:pt>
                <c:pt idx="546">
                  <c:v>1.08094582857143</c:v>
                </c:pt>
                <c:pt idx="547">
                  <c:v>1.08110971428571</c:v>
                </c:pt>
                <c:pt idx="548">
                  <c:v>1.08110971428571</c:v>
                </c:pt>
                <c:pt idx="549">
                  <c:v>1.0813654</c:v>
                </c:pt>
                <c:pt idx="550">
                  <c:v>1.0813654</c:v>
                </c:pt>
                <c:pt idx="551">
                  <c:v>1.0814624</c:v>
                </c:pt>
                <c:pt idx="552">
                  <c:v>1.0814624</c:v>
                </c:pt>
                <c:pt idx="553">
                  <c:v>1.08152266666667</c:v>
                </c:pt>
                <c:pt idx="554">
                  <c:v>1.08198273684211</c:v>
                </c:pt>
                <c:pt idx="555">
                  <c:v>1.08307130434783</c:v>
                </c:pt>
                <c:pt idx="556">
                  <c:v>1.08430872727273</c:v>
                </c:pt>
                <c:pt idx="557">
                  <c:v>1.08556007619048</c:v>
                </c:pt>
                <c:pt idx="558">
                  <c:v>1.08678923636364</c:v>
                </c:pt>
                <c:pt idx="559">
                  <c:v>1.08802260869565</c:v>
                </c:pt>
                <c:pt idx="560">
                  <c:v>1.08930443636364</c:v>
                </c:pt>
                <c:pt idx="561">
                  <c:v>1.09054733913043</c:v>
                </c:pt>
                <c:pt idx="562">
                  <c:v>1.09178152727273</c:v>
                </c:pt>
                <c:pt idx="563">
                  <c:v>1.09302007272727</c:v>
                </c:pt>
                <c:pt idx="564">
                  <c:v>1.09424516363636</c:v>
                </c:pt>
                <c:pt idx="565">
                  <c:v>1.09551812173913</c:v>
                </c:pt>
                <c:pt idx="566">
                  <c:v>1.09675316363636</c:v>
                </c:pt>
                <c:pt idx="567">
                  <c:v>1.09798210909091</c:v>
                </c:pt>
                <c:pt idx="568">
                  <c:v>1.09922511304348</c:v>
                </c:pt>
                <c:pt idx="569">
                  <c:v>1.10048713333333</c:v>
                </c:pt>
                <c:pt idx="570">
                  <c:v>1.10174756363636</c:v>
                </c:pt>
                <c:pt idx="571">
                  <c:v>1.10299386666667</c:v>
                </c:pt>
                <c:pt idx="572">
                  <c:v>1.10426010434783</c:v>
                </c:pt>
                <c:pt idx="573">
                  <c:v>1.10548661818182</c:v>
                </c:pt>
                <c:pt idx="574">
                  <c:v>1.10668220952381</c:v>
                </c:pt>
                <c:pt idx="575">
                  <c:v>1.10798163809524</c:v>
                </c:pt>
                <c:pt idx="576">
                  <c:v>1.10920786086957</c:v>
                </c:pt>
                <c:pt idx="577">
                  <c:v>1.11046366666667</c:v>
                </c:pt>
                <c:pt idx="578">
                  <c:v>1.11172507826087</c:v>
                </c:pt>
                <c:pt idx="579">
                  <c:v>1.11296577391304</c:v>
                </c:pt>
                <c:pt idx="580">
                  <c:v>1.1142096</c:v>
                </c:pt>
                <c:pt idx="581">
                  <c:v>1.11544210909091</c:v>
                </c:pt>
                <c:pt idx="582">
                  <c:v>1.11669393333333</c:v>
                </c:pt>
                <c:pt idx="583">
                  <c:v>1.117936</c:v>
                </c:pt>
                <c:pt idx="584">
                  <c:v>1.11918026666667</c:v>
                </c:pt>
                <c:pt idx="585">
                  <c:v>1.1204411826087</c:v>
                </c:pt>
                <c:pt idx="586">
                  <c:v>1.12168834782609</c:v>
                </c:pt>
                <c:pt idx="587">
                  <c:v>1.12291054545455</c:v>
                </c:pt>
                <c:pt idx="588">
                  <c:v>1.12415973333333</c:v>
                </c:pt>
                <c:pt idx="589">
                  <c:v>1.12542970434783</c:v>
                </c:pt>
                <c:pt idx="590">
                  <c:v>1.12667596521739</c:v>
                </c:pt>
                <c:pt idx="591">
                  <c:v>1.12791408695652</c:v>
                </c:pt>
                <c:pt idx="592">
                  <c:v>1.12895456</c:v>
                </c:pt>
                <c:pt idx="593">
                  <c:v>1.12951926153846</c:v>
                </c:pt>
                <c:pt idx="594">
                  <c:v>1.13029767272727</c:v>
                </c:pt>
                <c:pt idx="595">
                  <c:v>1.13121847272727</c:v>
                </c:pt>
                <c:pt idx="596">
                  <c:v>1.1315056</c:v>
                </c:pt>
                <c:pt idx="597">
                  <c:v>1.13186669473684</c:v>
                </c:pt>
                <c:pt idx="598">
                  <c:v>1.13292326956522</c:v>
                </c:pt>
                <c:pt idx="599">
                  <c:v>1.13369617777778</c:v>
                </c:pt>
                <c:pt idx="600">
                  <c:v>1.13412693333333</c:v>
                </c:pt>
                <c:pt idx="601">
                  <c:v>1.13412693333333</c:v>
                </c:pt>
                <c:pt idx="602">
                  <c:v>1.134448</c:v>
                </c:pt>
                <c:pt idx="603">
                  <c:v>1.134448</c:v>
                </c:pt>
                <c:pt idx="604">
                  <c:v>1.134448</c:v>
                </c:pt>
                <c:pt idx="605">
                  <c:v>1.134448</c:v>
                </c:pt>
                <c:pt idx="606">
                  <c:v>1.134448</c:v>
                </c:pt>
                <c:pt idx="607">
                  <c:v>1.134448</c:v>
                </c:pt>
                <c:pt idx="608">
                  <c:v>1.134448</c:v>
                </c:pt>
                <c:pt idx="609">
                  <c:v>1.134448</c:v>
                </c:pt>
                <c:pt idx="610">
                  <c:v>1.134448</c:v>
                </c:pt>
                <c:pt idx="611">
                  <c:v>1.134448</c:v>
                </c:pt>
                <c:pt idx="612">
                  <c:v>1.134448</c:v>
                </c:pt>
                <c:pt idx="613">
                  <c:v>1.134448</c:v>
                </c:pt>
                <c:pt idx="614">
                  <c:v>1.134448</c:v>
                </c:pt>
                <c:pt idx="615">
                  <c:v>1.134448</c:v>
                </c:pt>
                <c:pt idx="616">
                  <c:v>1.134448</c:v>
                </c:pt>
                <c:pt idx="617">
                  <c:v>1.134448</c:v>
                </c:pt>
                <c:pt idx="618">
                  <c:v>1.134448</c:v>
                </c:pt>
                <c:pt idx="619">
                  <c:v>1.134448</c:v>
                </c:pt>
                <c:pt idx="620">
                  <c:v>1.134448</c:v>
                </c:pt>
                <c:pt idx="621">
                  <c:v>1.134448</c:v>
                </c:pt>
                <c:pt idx="622">
                  <c:v>1.134448</c:v>
                </c:pt>
                <c:pt idx="623">
                  <c:v>1.134448</c:v>
                </c:pt>
                <c:pt idx="624">
                  <c:v>1.134448</c:v>
                </c:pt>
                <c:pt idx="625">
                  <c:v>1.134448</c:v>
                </c:pt>
                <c:pt idx="626">
                  <c:v>1.134448</c:v>
                </c:pt>
                <c:pt idx="627">
                  <c:v>1.134448</c:v>
                </c:pt>
                <c:pt idx="628">
                  <c:v>1.134448</c:v>
                </c:pt>
                <c:pt idx="629">
                  <c:v>1.13449493333333</c:v>
                </c:pt>
                <c:pt idx="630">
                  <c:v>1.1345152</c:v>
                </c:pt>
                <c:pt idx="631">
                  <c:v>1.1345152</c:v>
                </c:pt>
                <c:pt idx="632">
                  <c:v>1.1345152</c:v>
                </c:pt>
                <c:pt idx="633">
                  <c:v>1.1345152</c:v>
                </c:pt>
                <c:pt idx="634">
                  <c:v>1.1345152</c:v>
                </c:pt>
                <c:pt idx="635">
                  <c:v>1.1345152</c:v>
                </c:pt>
                <c:pt idx="636">
                  <c:v>1.13456213333333</c:v>
                </c:pt>
                <c:pt idx="637">
                  <c:v>1.1345824</c:v>
                </c:pt>
                <c:pt idx="638">
                  <c:v>1.1345824</c:v>
                </c:pt>
                <c:pt idx="639">
                  <c:v>1.1345824</c:v>
                </c:pt>
                <c:pt idx="640">
                  <c:v>1.1345824</c:v>
                </c:pt>
                <c:pt idx="641">
                  <c:v>1.1345824</c:v>
                </c:pt>
                <c:pt idx="642">
                  <c:v>1.1346132</c:v>
                </c:pt>
                <c:pt idx="643">
                  <c:v>1.134648</c:v>
                </c:pt>
                <c:pt idx="644">
                  <c:v>1.134648</c:v>
                </c:pt>
                <c:pt idx="645">
                  <c:v>1.134648</c:v>
                </c:pt>
                <c:pt idx="646">
                  <c:v>1.134648</c:v>
                </c:pt>
                <c:pt idx="647">
                  <c:v>1.134648</c:v>
                </c:pt>
                <c:pt idx="648">
                  <c:v>1.1346852</c:v>
                </c:pt>
                <c:pt idx="649">
                  <c:v>1.1347152</c:v>
                </c:pt>
                <c:pt idx="650">
                  <c:v>1.1347152</c:v>
                </c:pt>
                <c:pt idx="651">
                  <c:v>1.1347152</c:v>
                </c:pt>
                <c:pt idx="652">
                  <c:v>1.1347152</c:v>
                </c:pt>
                <c:pt idx="653">
                  <c:v>1.1347516</c:v>
                </c:pt>
                <c:pt idx="654">
                  <c:v>1.1347516</c:v>
                </c:pt>
                <c:pt idx="655">
                  <c:v>1.1347824</c:v>
                </c:pt>
                <c:pt idx="656">
                  <c:v>1.1347824</c:v>
                </c:pt>
                <c:pt idx="657">
                  <c:v>1.1347824</c:v>
                </c:pt>
                <c:pt idx="658">
                  <c:v>1.1347824</c:v>
                </c:pt>
                <c:pt idx="659">
                  <c:v>1.1348128</c:v>
                </c:pt>
                <c:pt idx="660">
                  <c:v>1.1348496</c:v>
                </c:pt>
                <c:pt idx="661">
                  <c:v>1.1348496</c:v>
                </c:pt>
                <c:pt idx="662">
                  <c:v>1.1348496</c:v>
                </c:pt>
                <c:pt idx="663">
                  <c:v>1.1348496</c:v>
                </c:pt>
                <c:pt idx="664">
                  <c:v>1.13488693333333</c:v>
                </c:pt>
                <c:pt idx="665">
                  <c:v>1.1349152</c:v>
                </c:pt>
                <c:pt idx="666">
                  <c:v>1.1349152</c:v>
                </c:pt>
                <c:pt idx="667">
                  <c:v>1.1349152</c:v>
                </c:pt>
                <c:pt idx="668">
                  <c:v>1.13494656</c:v>
                </c:pt>
                <c:pt idx="669">
                  <c:v>1.13494656</c:v>
                </c:pt>
                <c:pt idx="670">
                  <c:v>1.1349824</c:v>
                </c:pt>
                <c:pt idx="671">
                  <c:v>1.1349824</c:v>
                </c:pt>
                <c:pt idx="672">
                  <c:v>1.1350152</c:v>
                </c:pt>
                <c:pt idx="673">
                  <c:v>1.1350496</c:v>
                </c:pt>
                <c:pt idx="674">
                  <c:v>1.1350496</c:v>
                </c:pt>
                <c:pt idx="675">
                  <c:v>1.1350496</c:v>
                </c:pt>
                <c:pt idx="676">
                  <c:v>1.13509653333333</c:v>
                </c:pt>
                <c:pt idx="677">
                  <c:v>1.1351152</c:v>
                </c:pt>
                <c:pt idx="678">
                  <c:v>1.1351152</c:v>
                </c:pt>
                <c:pt idx="679">
                  <c:v>1.1351152</c:v>
                </c:pt>
                <c:pt idx="680">
                  <c:v>1.1351472</c:v>
                </c:pt>
                <c:pt idx="681">
                  <c:v>1.1351472</c:v>
                </c:pt>
                <c:pt idx="682">
                  <c:v>1.1351824</c:v>
                </c:pt>
                <c:pt idx="683">
                  <c:v>1.1351824</c:v>
                </c:pt>
                <c:pt idx="684">
                  <c:v>1.1352208</c:v>
                </c:pt>
                <c:pt idx="685">
                  <c:v>1.1352208</c:v>
                </c:pt>
                <c:pt idx="686">
                  <c:v>1.1352496</c:v>
                </c:pt>
                <c:pt idx="687">
                  <c:v>1.1352496</c:v>
                </c:pt>
                <c:pt idx="688">
                  <c:v>1.1352812</c:v>
                </c:pt>
                <c:pt idx="689">
                  <c:v>1.1352812</c:v>
                </c:pt>
                <c:pt idx="690">
                  <c:v>1.1353152</c:v>
                </c:pt>
                <c:pt idx="691">
                  <c:v>1.1353152</c:v>
                </c:pt>
                <c:pt idx="692">
                  <c:v>1.1353572</c:v>
                </c:pt>
                <c:pt idx="693">
                  <c:v>1.1353824</c:v>
                </c:pt>
                <c:pt idx="694">
                  <c:v>1.1353824</c:v>
                </c:pt>
                <c:pt idx="695">
                  <c:v>1.1354288</c:v>
                </c:pt>
                <c:pt idx="696">
                  <c:v>1.1354288</c:v>
                </c:pt>
                <c:pt idx="697">
                  <c:v>1.1354496</c:v>
                </c:pt>
                <c:pt idx="698">
                  <c:v>1.1354608</c:v>
                </c:pt>
                <c:pt idx="699">
                  <c:v>1.1354976</c:v>
                </c:pt>
                <c:pt idx="700">
                  <c:v>1.1355152</c:v>
                </c:pt>
                <c:pt idx="701">
                  <c:v>1.1355152</c:v>
                </c:pt>
                <c:pt idx="702">
                  <c:v>1.1355488</c:v>
                </c:pt>
                <c:pt idx="703">
                  <c:v>1.1355488</c:v>
                </c:pt>
                <c:pt idx="704">
                  <c:v>1.1355824</c:v>
                </c:pt>
                <c:pt idx="705">
                  <c:v>1.1355824</c:v>
                </c:pt>
                <c:pt idx="706">
                  <c:v>1.13563253333333</c:v>
                </c:pt>
                <c:pt idx="707">
                  <c:v>1.1356496</c:v>
                </c:pt>
                <c:pt idx="708">
                  <c:v>1.1356496</c:v>
                </c:pt>
                <c:pt idx="709">
                  <c:v>1.1356848</c:v>
                </c:pt>
                <c:pt idx="710">
                  <c:v>1.1357152</c:v>
                </c:pt>
                <c:pt idx="711">
                  <c:v>1.1357152</c:v>
                </c:pt>
                <c:pt idx="712">
                  <c:v>1.13579168</c:v>
                </c:pt>
                <c:pt idx="713">
                  <c:v>1.135848</c:v>
                </c:pt>
                <c:pt idx="714">
                  <c:v>1.135848</c:v>
                </c:pt>
                <c:pt idx="715">
                  <c:v>1.135848</c:v>
                </c:pt>
                <c:pt idx="716">
                  <c:v>1.135848</c:v>
                </c:pt>
                <c:pt idx="717">
                  <c:v>1.1358812</c:v>
                </c:pt>
                <c:pt idx="718">
                  <c:v>1.1359216</c:v>
                </c:pt>
                <c:pt idx="719">
                  <c:v>1.13604274285714</c:v>
                </c:pt>
                <c:pt idx="720">
                  <c:v>1.13604274285714</c:v>
                </c:pt>
                <c:pt idx="721">
                  <c:v>1.1361312</c:v>
                </c:pt>
                <c:pt idx="722">
                  <c:v>1.13621066666667</c:v>
                </c:pt>
                <c:pt idx="723">
                  <c:v>1.13621066666667</c:v>
                </c:pt>
                <c:pt idx="724">
                  <c:v>1.1362656</c:v>
                </c:pt>
                <c:pt idx="725">
                  <c:v>1.136308</c:v>
                </c:pt>
                <c:pt idx="726">
                  <c:v>1.136308</c:v>
                </c:pt>
                <c:pt idx="727">
                  <c:v>1.1363312</c:v>
                </c:pt>
                <c:pt idx="728">
                  <c:v>1.1363648</c:v>
                </c:pt>
                <c:pt idx="729">
                  <c:v>1.1363984</c:v>
                </c:pt>
                <c:pt idx="730">
                  <c:v>1.1363984</c:v>
                </c:pt>
                <c:pt idx="731">
                  <c:v>1.1364348</c:v>
                </c:pt>
                <c:pt idx="732">
                  <c:v>1.1364656</c:v>
                </c:pt>
                <c:pt idx="733">
                  <c:v>1.1365036</c:v>
                </c:pt>
                <c:pt idx="734">
                  <c:v>1.1365036</c:v>
                </c:pt>
                <c:pt idx="735">
                  <c:v>1.1365328</c:v>
                </c:pt>
                <c:pt idx="736">
                  <c:v>1.13656373333333</c:v>
                </c:pt>
                <c:pt idx="737">
                  <c:v>1.1365984</c:v>
                </c:pt>
                <c:pt idx="738">
                  <c:v>1.1366224</c:v>
                </c:pt>
                <c:pt idx="739">
                  <c:v>1.136656</c:v>
                </c:pt>
                <c:pt idx="740">
                  <c:v>1.1366656</c:v>
                </c:pt>
                <c:pt idx="741">
                  <c:v>1.13671306666667</c:v>
                </c:pt>
                <c:pt idx="742">
                  <c:v>1.1367328</c:v>
                </c:pt>
                <c:pt idx="743">
                  <c:v>1.1367328</c:v>
                </c:pt>
                <c:pt idx="744">
                  <c:v>1.13681485714286</c:v>
                </c:pt>
                <c:pt idx="745">
                  <c:v>1.13681485714286</c:v>
                </c:pt>
                <c:pt idx="746">
                  <c:v>1.1368752</c:v>
                </c:pt>
                <c:pt idx="747">
                  <c:v>1.136924</c:v>
                </c:pt>
                <c:pt idx="748">
                  <c:v>1.13696128</c:v>
                </c:pt>
                <c:pt idx="749">
                  <c:v>1.13696128</c:v>
                </c:pt>
                <c:pt idx="750">
                  <c:v>1.13701013333333</c:v>
                </c:pt>
                <c:pt idx="751">
                  <c:v>1.1370456</c:v>
                </c:pt>
                <c:pt idx="752">
                  <c:v>1.1370672</c:v>
                </c:pt>
                <c:pt idx="753">
                  <c:v>1.13711253333333</c:v>
                </c:pt>
                <c:pt idx="754">
                  <c:v>1.1371328</c:v>
                </c:pt>
                <c:pt idx="755">
                  <c:v>1.1371704</c:v>
                </c:pt>
                <c:pt idx="756">
                  <c:v>1.1371704</c:v>
                </c:pt>
                <c:pt idx="757">
                  <c:v>1.137224</c:v>
                </c:pt>
                <c:pt idx="758">
                  <c:v>1.137224</c:v>
                </c:pt>
                <c:pt idx="759">
                  <c:v>1.13727946666667</c:v>
                </c:pt>
                <c:pt idx="760">
                  <c:v>1.1373344</c:v>
                </c:pt>
                <c:pt idx="761">
                  <c:v>1.1373456</c:v>
                </c:pt>
                <c:pt idx="762">
                  <c:v>1.1373832</c:v>
                </c:pt>
                <c:pt idx="763">
                  <c:v>1.1374128</c:v>
                </c:pt>
                <c:pt idx="764">
                  <c:v>1.1374488</c:v>
                </c:pt>
                <c:pt idx="765">
                  <c:v>1.1375036</c:v>
                </c:pt>
                <c:pt idx="766">
                  <c:v>1.1375344</c:v>
                </c:pt>
                <c:pt idx="767">
                  <c:v>1.137572</c:v>
                </c:pt>
                <c:pt idx="768">
                  <c:v>1.1376</c:v>
                </c:pt>
                <c:pt idx="769">
                  <c:v>1.13764906666667</c:v>
                </c:pt>
                <c:pt idx="770">
                  <c:v>1.13764906666667</c:v>
                </c:pt>
                <c:pt idx="771">
                  <c:v>1.1376944</c:v>
                </c:pt>
                <c:pt idx="772">
                  <c:v>1.1377344</c:v>
                </c:pt>
                <c:pt idx="773">
                  <c:v>1.1377724</c:v>
                </c:pt>
                <c:pt idx="774">
                  <c:v>1.1378016</c:v>
                </c:pt>
                <c:pt idx="775">
                  <c:v>1.13783893333333</c:v>
                </c:pt>
                <c:pt idx="776">
                  <c:v>1.1378672</c:v>
                </c:pt>
                <c:pt idx="777">
                  <c:v>1.13790773333333</c:v>
                </c:pt>
                <c:pt idx="778">
                  <c:v>1.13794773333333</c:v>
                </c:pt>
                <c:pt idx="779">
                  <c:v>1.1380016</c:v>
                </c:pt>
                <c:pt idx="780">
                  <c:v>1.1380136</c:v>
                </c:pt>
                <c:pt idx="781">
                  <c:v>1.1380496</c:v>
                </c:pt>
                <c:pt idx="782">
                  <c:v>1.1380976</c:v>
                </c:pt>
                <c:pt idx="783">
                  <c:v>1.1380976</c:v>
                </c:pt>
                <c:pt idx="784">
                  <c:v>1.1381672</c:v>
                </c:pt>
                <c:pt idx="785">
                  <c:v>1.1382928</c:v>
                </c:pt>
                <c:pt idx="786">
                  <c:v>1.1383552</c:v>
                </c:pt>
                <c:pt idx="787">
                  <c:v>1.1383552</c:v>
                </c:pt>
                <c:pt idx="788">
                  <c:v>1.13838464</c:v>
                </c:pt>
                <c:pt idx="789">
                  <c:v>1.13846293333333</c:v>
                </c:pt>
                <c:pt idx="790">
                  <c:v>1.13846293333333</c:v>
                </c:pt>
                <c:pt idx="791">
                  <c:v>1.1385192</c:v>
                </c:pt>
                <c:pt idx="792">
                  <c:v>1.1385192</c:v>
                </c:pt>
                <c:pt idx="793">
                  <c:v>1.13858528</c:v>
                </c:pt>
                <c:pt idx="794">
                  <c:v>1.1386344</c:v>
                </c:pt>
                <c:pt idx="795">
                  <c:v>1.1386744</c:v>
                </c:pt>
                <c:pt idx="796">
                  <c:v>1.138728</c:v>
                </c:pt>
                <c:pt idx="797">
                  <c:v>1.1387568</c:v>
                </c:pt>
                <c:pt idx="798">
                  <c:v>1.13878986666667</c:v>
                </c:pt>
                <c:pt idx="799">
                  <c:v>1.13885973333333</c:v>
                </c:pt>
                <c:pt idx="800">
                  <c:v>1.13885973333333</c:v>
                </c:pt>
                <c:pt idx="801">
                  <c:v>1.13892</c:v>
                </c:pt>
                <c:pt idx="802">
                  <c:v>1.1389696</c:v>
                </c:pt>
                <c:pt idx="803">
                  <c:v>1.1390168</c:v>
                </c:pt>
                <c:pt idx="804">
                  <c:v>1.1390584</c:v>
                </c:pt>
                <c:pt idx="805">
                  <c:v>1.1391064</c:v>
                </c:pt>
                <c:pt idx="806">
                  <c:v>1.13917655112594</c:v>
                </c:pt>
                <c:pt idx="807">
                  <c:v>1.13927130030581</c:v>
                </c:pt>
                <c:pt idx="808">
                  <c:v>1.13943968138154</c:v>
                </c:pt>
                <c:pt idx="809">
                  <c:v>1.13962907874457</c:v>
                </c:pt>
                <c:pt idx="810">
                  <c:v>1.13984289367455</c:v>
                </c:pt>
                <c:pt idx="811">
                  <c:v>1.13997606605505</c:v>
                </c:pt>
                <c:pt idx="812">
                  <c:v>1.14016851610515</c:v>
                </c:pt>
                <c:pt idx="813">
                  <c:v>1.14028900899957</c:v>
                </c:pt>
                <c:pt idx="814">
                  <c:v>1.14047889625971</c:v>
                </c:pt>
                <c:pt idx="815">
                  <c:v>1.14065535168196</c:v>
                </c:pt>
                <c:pt idx="816">
                  <c:v>1.14087974841998</c:v>
                </c:pt>
                <c:pt idx="817">
                  <c:v>1.14100573211009</c:v>
                </c:pt>
                <c:pt idx="818">
                  <c:v>1.14118822507645</c:v>
                </c:pt>
                <c:pt idx="819">
                  <c:v>1.14137269120345</c:v>
                </c:pt>
                <c:pt idx="820">
                  <c:v>1.14149310254842</c:v>
                </c:pt>
                <c:pt idx="821">
                  <c:v>1.14176724892966</c:v>
                </c:pt>
                <c:pt idx="822">
                  <c:v>1.14188597981651</c:v>
                </c:pt>
                <c:pt idx="823">
                  <c:v>1.14209416187563</c:v>
                </c:pt>
                <c:pt idx="824">
                  <c:v>1.14229565700306</c:v>
                </c:pt>
                <c:pt idx="825">
                  <c:v>1.14248678899083</c:v>
                </c:pt>
                <c:pt idx="826">
                  <c:v>1.14261783054506</c:v>
                </c:pt>
                <c:pt idx="827">
                  <c:v>1.14279501680158</c:v>
                </c:pt>
                <c:pt idx="828">
                  <c:v>1.14298134230377</c:v>
                </c:pt>
                <c:pt idx="829">
                  <c:v>1.14321506364934</c:v>
                </c:pt>
                <c:pt idx="830">
                  <c:v>1.14334347853211</c:v>
                </c:pt>
                <c:pt idx="831">
                  <c:v>1.1435500422984</c:v>
                </c:pt>
                <c:pt idx="832">
                  <c:v>1.14376670273071</c:v>
                </c:pt>
                <c:pt idx="833">
                  <c:v>1.14389647127421</c:v>
                </c:pt>
                <c:pt idx="834">
                  <c:v>1.14411098701205</c:v>
                </c:pt>
                <c:pt idx="835">
                  <c:v>1.14432805321101</c:v>
                </c:pt>
                <c:pt idx="836">
                  <c:v>1.1444889883792</c:v>
                </c:pt>
                <c:pt idx="837">
                  <c:v>1.14469600360535</c:v>
                </c:pt>
                <c:pt idx="838">
                  <c:v>1.14483128547401</c:v>
                </c:pt>
                <c:pt idx="839">
                  <c:v>1.1450451712898</c:v>
                </c:pt>
                <c:pt idx="840">
                  <c:v>1.14526249051988</c:v>
                </c:pt>
                <c:pt idx="841">
                  <c:v>1.14546271314984</c:v>
                </c:pt>
                <c:pt idx="842">
                  <c:v>1.14566538516999</c:v>
                </c:pt>
                <c:pt idx="843">
                  <c:v>1.14586030458716</c:v>
                </c:pt>
                <c:pt idx="844">
                  <c:v>1.14600007170078</c:v>
                </c:pt>
                <c:pt idx="845">
                  <c:v>1.14619058593272</c:v>
                </c:pt>
                <c:pt idx="846">
                  <c:v>1.14643202507645</c:v>
                </c:pt>
                <c:pt idx="847">
                  <c:v>1.1465780648318</c:v>
                </c:pt>
                <c:pt idx="848">
                  <c:v>1.14677464495413</c:v>
                </c:pt>
                <c:pt idx="849">
                  <c:v>1.14699432398428</c:v>
                </c:pt>
                <c:pt idx="850">
                  <c:v>1.14718421111711</c:v>
                </c:pt>
                <c:pt idx="851">
                  <c:v>1.1473976193046</c:v>
                </c:pt>
                <c:pt idx="852">
                  <c:v>1.14754618919127</c:v>
                </c:pt>
                <c:pt idx="853">
                  <c:v>1.14777952911637</c:v>
                </c:pt>
                <c:pt idx="854">
                  <c:v>1.14799190902141</c:v>
                </c:pt>
                <c:pt idx="855">
                  <c:v>1.14817811457696</c:v>
                </c:pt>
                <c:pt idx="856">
                  <c:v>1.14839992981651</c:v>
                </c:pt>
                <c:pt idx="857">
                  <c:v>1.14861750406291</c:v>
                </c:pt>
                <c:pt idx="858">
                  <c:v>1.14884378908257</c:v>
                </c:pt>
                <c:pt idx="859">
                  <c:v>1.14897522619025</c:v>
                </c:pt>
                <c:pt idx="860">
                  <c:v>1.149216817737</c:v>
                </c:pt>
                <c:pt idx="861">
                  <c:v>1.14945717757391</c:v>
                </c:pt>
                <c:pt idx="862">
                  <c:v>1.14963517415902</c:v>
                </c:pt>
                <c:pt idx="863">
                  <c:v>1.14985696146789</c:v>
                </c:pt>
                <c:pt idx="864">
                  <c:v>1.15005124159021</c:v>
                </c:pt>
                <c:pt idx="865">
                  <c:v>1.15027785479479</c:v>
                </c:pt>
                <c:pt idx="866">
                  <c:v>1.15049515270132</c:v>
                </c:pt>
                <c:pt idx="867">
                  <c:v>1.15070351585386</c:v>
                </c:pt>
                <c:pt idx="868">
                  <c:v>1.15085986544343</c:v>
                </c:pt>
                <c:pt idx="869">
                  <c:v>1.15114039663609</c:v>
                </c:pt>
                <c:pt idx="870">
                  <c:v>1.15128210152905</c:v>
                </c:pt>
                <c:pt idx="871">
                  <c:v>1.15154106702644</c:v>
                </c:pt>
                <c:pt idx="872">
                  <c:v>1.15182168706602</c:v>
                </c:pt>
                <c:pt idx="873">
                  <c:v>1.15198191372549</c:v>
                </c:pt>
                <c:pt idx="874">
                  <c:v>1.15224651146789</c:v>
                </c:pt>
                <c:pt idx="875">
                  <c:v>1.15248667464993</c:v>
                </c:pt>
                <c:pt idx="876">
                  <c:v>1.15268828083051</c:v>
                </c:pt>
                <c:pt idx="877">
                  <c:v>1.15293371240947</c:v>
                </c:pt>
                <c:pt idx="878">
                  <c:v>1.15313437832704</c:v>
                </c:pt>
                <c:pt idx="879">
                  <c:v>1.15337497015934</c:v>
                </c:pt>
                <c:pt idx="880">
                  <c:v>1.15356354426336</c:v>
                </c:pt>
                <c:pt idx="881">
                  <c:v>1.15382742874617</c:v>
                </c:pt>
                <c:pt idx="882">
                  <c:v>1.15403338242609</c:v>
                </c:pt>
                <c:pt idx="883">
                  <c:v>1.15432043060983</c:v>
                </c:pt>
                <c:pt idx="884">
                  <c:v>1.15453482646065</c:v>
                </c:pt>
                <c:pt idx="885">
                  <c:v>1.15477060885241</c:v>
                </c:pt>
                <c:pt idx="886">
                  <c:v>1.15502986724231</c:v>
                </c:pt>
                <c:pt idx="887">
                  <c:v>1.15527647616717</c:v>
                </c:pt>
                <c:pt idx="888">
                  <c:v>1.15552933577982</c:v>
                </c:pt>
                <c:pt idx="889">
                  <c:v>1.15576623199445</c:v>
                </c:pt>
                <c:pt idx="890">
                  <c:v>1.15591925270055</c:v>
                </c:pt>
                <c:pt idx="891">
                  <c:v>1.15620830106134</c:v>
                </c:pt>
                <c:pt idx="892">
                  <c:v>1.15637853979904</c:v>
                </c:pt>
                <c:pt idx="893">
                  <c:v>1.15667799458279</c:v>
                </c:pt>
                <c:pt idx="894">
                  <c:v>1.15692344082569</c:v>
                </c:pt>
                <c:pt idx="895">
                  <c:v>1.15709352110092</c:v>
                </c:pt>
                <c:pt idx="896">
                  <c:v>1.1572663716907</c:v>
                </c:pt>
                <c:pt idx="897">
                  <c:v>1.15744687991845</c:v>
                </c:pt>
                <c:pt idx="898">
                  <c:v>1.15760006994063</c:v>
                </c:pt>
                <c:pt idx="899">
                  <c:v>1.1577688204732</c:v>
                </c:pt>
                <c:pt idx="900">
                  <c:v>1.15793745076452</c:v>
                </c:pt>
                <c:pt idx="901">
                  <c:v>1.15810819490316</c:v>
                </c:pt>
                <c:pt idx="902">
                  <c:v>1.15829720971398</c:v>
                </c:pt>
                <c:pt idx="903">
                  <c:v>1.15845681875637</c:v>
                </c:pt>
                <c:pt idx="904">
                  <c:v>1.15864299357798</c:v>
                </c:pt>
                <c:pt idx="905">
                  <c:v>1.15880971859006</c:v>
                </c:pt>
                <c:pt idx="906">
                  <c:v>1.15898404187804</c:v>
                </c:pt>
                <c:pt idx="907">
                  <c:v>1.1591484921294</c:v>
                </c:pt>
                <c:pt idx="908">
                  <c:v>1.15932203432272</c:v>
                </c:pt>
                <c:pt idx="909">
                  <c:v>1.15949259857288</c:v>
                </c:pt>
                <c:pt idx="910">
                  <c:v>1.15966954174312</c:v>
                </c:pt>
                <c:pt idx="911">
                  <c:v>1.15984733863405</c:v>
                </c:pt>
                <c:pt idx="912">
                  <c:v>1.16002910393956</c:v>
                </c:pt>
                <c:pt idx="913">
                  <c:v>1.16024963734106</c:v>
                </c:pt>
                <c:pt idx="914">
                  <c:v>1.16045736281989</c:v>
                </c:pt>
                <c:pt idx="915">
                  <c:v>1.16063472212028</c:v>
                </c:pt>
                <c:pt idx="916">
                  <c:v>1.16081321345566</c:v>
                </c:pt>
                <c:pt idx="917">
                  <c:v>1.1610326185525</c:v>
                </c:pt>
                <c:pt idx="918">
                  <c:v>1.16123522547221</c:v>
                </c:pt>
                <c:pt idx="919">
                  <c:v>1.1614250617737</c:v>
                </c:pt>
                <c:pt idx="920">
                  <c:v>1.16163920278127</c:v>
                </c:pt>
                <c:pt idx="921">
                  <c:v>1.16182076417014</c:v>
                </c:pt>
                <c:pt idx="922">
                  <c:v>1.16204689989806</c:v>
                </c:pt>
                <c:pt idx="923">
                  <c:v>1.16221861243629</c:v>
                </c:pt>
                <c:pt idx="924">
                  <c:v>1.16243022367846</c:v>
                </c:pt>
                <c:pt idx="925">
                  <c:v>1.16263609826707</c:v>
                </c:pt>
                <c:pt idx="926">
                  <c:v>1.1628208587156</c:v>
                </c:pt>
                <c:pt idx="927">
                  <c:v>1.16300016554536</c:v>
                </c:pt>
                <c:pt idx="928">
                  <c:v>1.16321662385321</c:v>
                </c:pt>
                <c:pt idx="929">
                  <c:v>1.16342879266055</c:v>
                </c:pt>
                <c:pt idx="930">
                  <c:v>1.16361563261978</c:v>
                </c:pt>
                <c:pt idx="931">
                  <c:v>1.16380040233528</c:v>
                </c:pt>
                <c:pt idx="932">
                  <c:v>1.16402868256881</c:v>
                </c:pt>
                <c:pt idx="933">
                  <c:v>1.164241400676</c:v>
                </c:pt>
                <c:pt idx="934">
                  <c:v>1.16442278962904</c:v>
                </c:pt>
                <c:pt idx="935">
                  <c:v>1.16465410858522</c:v>
                </c:pt>
                <c:pt idx="936">
                  <c:v>1.16492448623853</c:v>
                </c:pt>
                <c:pt idx="937">
                  <c:v>1.16511465765331</c:v>
                </c:pt>
                <c:pt idx="938">
                  <c:v>1.16529691743119</c:v>
                </c:pt>
                <c:pt idx="939">
                  <c:v>1.16542888990826</c:v>
                </c:pt>
                <c:pt idx="940">
                  <c:v>1.16570087549148</c:v>
                </c:pt>
                <c:pt idx="941">
                  <c:v>1.16589101238532</c:v>
                </c:pt>
                <c:pt idx="942">
                  <c:v>1.16607606489618</c:v>
                </c:pt>
                <c:pt idx="943">
                  <c:v>1.1663037679336</c:v>
                </c:pt>
                <c:pt idx="944">
                  <c:v>1.16649001796234</c:v>
                </c:pt>
                <c:pt idx="945">
                  <c:v>1.16673212445153</c:v>
                </c:pt>
                <c:pt idx="946">
                  <c:v>1.16693944876871</c:v>
                </c:pt>
                <c:pt idx="947">
                  <c:v>1.16713954095079</c:v>
                </c:pt>
                <c:pt idx="948">
                  <c:v>1.16735811246628</c:v>
                </c:pt>
                <c:pt idx="949">
                  <c:v>1.16754959860201</c:v>
                </c:pt>
                <c:pt idx="950">
                  <c:v>1.16777198369011</c:v>
                </c:pt>
                <c:pt idx="951">
                  <c:v>1.16797549541284</c:v>
                </c:pt>
                <c:pt idx="952">
                  <c:v>1.16819563792049</c:v>
                </c:pt>
                <c:pt idx="953">
                  <c:v>1.16843462201835</c:v>
                </c:pt>
                <c:pt idx="954">
                  <c:v>1.16861539643821</c:v>
                </c:pt>
                <c:pt idx="955">
                  <c:v>1.1688334187156</c:v>
                </c:pt>
                <c:pt idx="956">
                  <c:v>1.16903519623853</c:v>
                </c:pt>
                <c:pt idx="957">
                  <c:v>1.169270909684</c:v>
                </c:pt>
                <c:pt idx="958">
                  <c:v>1.16945914939643</c:v>
                </c:pt>
                <c:pt idx="959">
                  <c:v>1.16968887996137</c:v>
                </c:pt>
                <c:pt idx="960">
                  <c:v>1.16992039816514</c:v>
                </c:pt>
                <c:pt idx="961">
                  <c:v>1.17011989357798</c:v>
                </c:pt>
                <c:pt idx="962">
                  <c:v>1.1703429672346</c:v>
                </c:pt>
                <c:pt idx="963">
                  <c:v>1.17058040907774</c:v>
                </c:pt>
                <c:pt idx="964">
                  <c:v>1.17077182385321</c:v>
                </c:pt>
                <c:pt idx="965">
                  <c:v>1.17100555306616</c:v>
                </c:pt>
                <c:pt idx="966">
                  <c:v>1.17119335820591</c:v>
                </c:pt>
                <c:pt idx="967">
                  <c:v>1.17143507889908</c:v>
                </c:pt>
                <c:pt idx="968">
                  <c:v>1.17164549174312</c:v>
                </c:pt>
                <c:pt idx="969">
                  <c:v>1.17189446422018</c:v>
                </c:pt>
                <c:pt idx="970">
                  <c:v>1.17212113720694</c:v>
                </c:pt>
                <c:pt idx="971">
                  <c:v>1.17231191192661</c:v>
                </c:pt>
                <c:pt idx="972">
                  <c:v>1.17256760482859</c:v>
                </c:pt>
                <c:pt idx="973">
                  <c:v>1.17280804159021</c:v>
                </c:pt>
                <c:pt idx="974">
                  <c:v>1.17299695086646</c:v>
                </c:pt>
                <c:pt idx="975">
                  <c:v>1.17323758654434</c:v>
                </c:pt>
                <c:pt idx="976">
                  <c:v>1.17347287706422</c:v>
                </c:pt>
                <c:pt idx="977">
                  <c:v>1.17367991231289</c:v>
                </c:pt>
                <c:pt idx="978">
                  <c:v>1.17391691498471</c:v>
                </c:pt>
                <c:pt idx="979">
                  <c:v>1.17411936146789</c:v>
                </c:pt>
                <c:pt idx="980">
                  <c:v>1.17435839510704</c:v>
                </c:pt>
                <c:pt idx="981">
                  <c:v>1.17460589431193</c:v>
                </c:pt>
                <c:pt idx="982">
                  <c:v>1.17481162825688</c:v>
                </c:pt>
                <c:pt idx="983">
                  <c:v>1.17505014041526</c:v>
                </c:pt>
                <c:pt idx="984">
                  <c:v>1.17526303693658</c:v>
                </c:pt>
                <c:pt idx="985">
                  <c:v>1.17550520471822</c:v>
                </c:pt>
                <c:pt idx="986">
                  <c:v>1.17573659990343</c:v>
                </c:pt>
                <c:pt idx="987">
                  <c:v>1.17595576697248</c:v>
                </c:pt>
                <c:pt idx="988">
                  <c:v>1.17619257158744</c:v>
                </c:pt>
                <c:pt idx="989">
                  <c:v>1.17643458558322</c:v>
                </c:pt>
                <c:pt idx="990">
                  <c:v>1.17664667237513</c:v>
                </c:pt>
                <c:pt idx="991">
                  <c:v>1.17688523063422</c:v>
                </c:pt>
                <c:pt idx="992">
                  <c:v>1.17714392844037</c:v>
                </c:pt>
                <c:pt idx="993">
                  <c:v>1.17736322588122</c:v>
                </c:pt>
                <c:pt idx="994">
                  <c:v>1.17761134678899</c:v>
                </c:pt>
                <c:pt idx="995">
                  <c:v>1.17781583200816</c:v>
                </c:pt>
                <c:pt idx="996">
                  <c:v>1.17806067522936</c:v>
                </c:pt>
                <c:pt idx="997">
                  <c:v>1.17831337509829</c:v>
                </c:pt>
                <c:pt idx="998">
                  <c:v>1.17853103422417</c:v>
                </c:pt>
                <c:pt idx="999">
                  <c:v>1.17878207356925</c:v>
                </c:pt>
                <c:pt idx="1000">
                  <c:v>1.17901396830693</c:v>
                </c:pt>
                <c:pt idx="1001">
                  <c:v>1.17926348064657</c:v>
                </c:pt>
                <c:pt idx="1002">
                  <c:v>1.17950121367806</c:v>
                </c:pt>
                <c:pt idx="1003">
                  <c:v>1.17971498348624</c:v>
                </c:pt>
                <c:pt idx="1004">
                  <c:v>1.17997904587156</c:v>
                </c:pt>
                <c:pt idx="1005">
                  <c:v>1.18022746288573</c:v>
                </c:pt>
                <c:pt idx="1006">
                  <c:v>1.18044080733945</c:v>
                </c:pt>
                <c:pt idx="1007">
                  <c:v>1.1807009675841</c:v>
                </c:pt>
                <c:pt idx="1008">
                  <c:v>1.18098705504587</c:v>
                </c:pt>
                <c:pt idx="1009">
                  <c:v>1.18123162394059</c:v>
                </c:pt>
                <c:pt idx="1010">
                  <c:v>1.18147722743556</c:v>
                </c:pt>
                <c:pt idx="1011">
                  <c:v>1.18174379672916</c:v>
                </c:pt>
                <c:pt idx="1012">
                  <c:v>1.18196653530116</c:v>
                </c:pt>
                <c:pt idx="1013">
                  <c:v>1.18218588113283</c:v>
                </c:pt>
                <c:pt idx="1014">
                  <c:v>1.1824552116208</c:v>
                </c:pt>
                <c:pt idx="1015">
                  <c:v>1.18270442101751</c:v>
                </c:pt>
                <c:pt idx="1016">
                  <c:v>1.18294678470948</c:v>
                </c:pt>
                <c:pt idx="1017">
                  <c:v>1.18322178782318</c:v>
                </c:pt>
                <c:pt idx="1018">
                  <c:v>1.18344471367409</c:v>
                </c:pt>
                <c:pt idx="1019">
                  <c:v>1.18375198231542</c:v>
                </c:pt>
                <c:pt idx="1020">
                  <c:v>1.18397732089122</c:v>
                </c:pt>
                <c:pt idx="1021">
                  <c:v>1.18426306963739</c:v>
                </c:pt>
                <c:pt idx="1022">
                  <c:v>1.18448234562135</c:v>
                </c:pt>
                <c:pt idx="1023">
                  <c:v>1.18472239617073</c:v>
                </c:pt>
                <c:pt idx="1024">
                  <c:v>1.18500504770642</c:v>
                </c:pt>
                <c:pt idx="1025">
                  <c:v>1.1852428078637</c:v>
                </c:pt>
                <c:pt idx="1026">
                  <c:v>1.18550503135221</c:v>
                </c:pt>
                <c:pt idx="1027">
                  <c:v>1.18573508356964</c:v>
                </c:pt>
                <c:pt idx="1028">
                  <c:v>1.1859947337702</c:v>
                </c:pt>
                <c:pt idx="1029">
                  <c:v>1.18626848623853</c:v>
                </c:pt>
                <c:pt idx="1030">
                  <c:v>1.18651237083535</c:v>
                </c:pt>
                <c:pt idx="1031">
                  <c:v>1.18675035666229</c:v>
                </c:pt>
                <c:pt idx="1032">
                  <c:v>1.18700386596767</c:v>
                </c:pt>
                <c:pt idx="1033">
                  <c:v>1.18727756897415</c:v>
                </c:pt>
                <c:pt idx="1034">
                  <c:v>1.18751426622185</c:v>
                </c:pt>
                <c:pt idx="1035">
                  <c:v>1.18778727514198</c:v>
                </c:pt>
                <c:pt idx="1036">
                  <c:v>1.18805607059851</c:v>
                </c:pt>
                <c:pt idx="1037">
                  <c:v>1.18829654678899</c:v>
                </c:pt>
                <c:pt idx="1038">
                  <c:v>1.18855744698995</c:v>
                </c:pt>
                <c:pt idx="1039">
                  <c:v>1.18881794076016</c:v>
                </c:pt>
                <c:pt idx="1040">
                  <c:v>1.1890937590214</c:v>
                </c:pt>
                <c:pt idx="1041">
                  <c:v>1.18933963058104</c:v>
                </c:pt>
                <c:pt idx="1042">
                  <c:v>1.18961245855605</c:v>
                </c:pt>
                <c:pt idx="1043">
                  <c:v>1.18987532603837</c:v>
                </c:pt>
                <c:pt idx="1044">
                  <c:v>1.19011829825206</c:v>
                </c:pt>
                <c:pt idx="1045">
                  <c:v>1.19041295098296</c:v>
                </c:pt>
                <c:pt idx="1046">
                  <c:v>1.19069751996505</c:v>
                </c:pt>
                <c:pt idx="1047">
                  <c:v>1.1909510556575</c:v>
                </c:pt>
                <c:pt idx="1048">
                  <c:v>1.19122653761468</c:v>
                </c:pt>
                <c:pt idx="1049">
                  <c:v>1.19153403998069</c:v>
                </c:pt>
                <c:pt idx="1050">
                  <c:v>1.19180119947575</c:v>
                </c:pt>
                <c:pt idx="1051">
                  <c:v>1.19204137581317</c:v>
                </c:pt>
                <c:pt idx="1052">
                  <c:v>1.19228940393184</c:v>
                </c:pt>
                <c:pt idx="1053">
                  <c:v>1.19253591292744</c:v>
                </c:pt>
                <c:pt idx="1054">
                  <c:v>1.19289581284404</c:v>
                </c:pt>
                <c:pt idx="1055">
                  <c:v>1.19314354766273</c:v>
                </c:pt>
                <c:pt idx="1056">
                  <c:v>1.19348958916558</c:v>
                </c:pt>
                <c:pt idx="1057">
                  <c:v>1.19374695045872</c:v>
                </c:pt>
                <c:pt idx="1058">
                  <c:v>1.19398574469201</c:v>
                </c:pt>
                <c:pt idx="1059">
                  <c:v>1.19424419816514</c:v>
                </c:pt>
                <c:pt idx="1060">
                  <c:v>1.19451793810397</c:v>
                </c:pt>
                <c:pt idx="1061">
                  <c:v>1.19480310139609</c:v>
                </c:pt>
                <c:pt idx="1062">
                  <c:v>1.1950507679298</c:v>
                </c:pt>
                <c:pt idx="1063">
                  <c:v>1.19533423475118</c:v>
                </c:pt>
                <c:pt idx="1064">
                  <c:v>1.19561896513762</c:v>
                </c:pt>
                <c:pt idx="1065">
                  <c:v>1.19589570825688</c:v>
                </c:pt>
                <c:pt idx="1066">
                  <c:v>1.19615194678899</c:v>
                </c:pt>
                <c:pt idx="1067">
                  <c:v>1.19644146121768</c:v>
                </c:pt>
                <c:pt idx="1068">
                  <c:v>1.19673452299138</c:v>
                </c:pt>
                <c:pt idx="1069">
                  <c:v>1.19698031114818</c:v>
                </c:pt>
                <c:pt idx="1070">
                  <c:v>1.19727181756226</c:v>
                </c:pt>
                <c:pt idx="1071">
                  <c:v>1.19756665866</c:v>
                </c:pt>
                <c:pt idx="1072">
                  <c:v>1.19783793928273</c:v>
                </c:pt>
                <c:pt idx="1073">
                  <c:v>1.19812827092142</c:v>
                </c:pt>
                <c:pt idx="1074">
                  <c:v>1.19838600200167</c:v>
                </c:pt>
                <c:pt idx="1075">
                  <c:v>1.19867593577982</c:v>
                </c:pt>
                <c:pt idx="1076">
                  <c:v>1.19896315162636</c:v>
                </c:pt>
                <c:pt idx="1077">
                  <c:v>1.19922624587156</c:v>
                </c:pt>
                <c:pt idx="1078">
                  <c:v>1.19954661459152</c:v>
                </c:pt>
                <c:pt idx="1079">
                  <c:v>1.19983362761031</c:v>
                </c:pt>
                <c:pt idx="1080">
                  <c:v>1.20013030747845</c:v>
                </c:pt>
                <c:pt idx="1081">
                  <c:v>1.20039519851084</c:v>
                </c:pt>
                <c:pt idx="1082">
                  <c:v>1.20073020350292</c:v>
                </c:pt>
                <c:pt idx="1083">
                  <c:v>1.20107509524604</c:v>
                </c:pt>
                <c:pt idx="1084">
                  <c:v>1.20134063398864</c:v>
                </c:pt>
                <c:pt idx="1085">
                  <c:v>1.20160197081695</c:v>
                </c:pt>
                <c:pt idx="1086">
                  <c:v>1.2019011382263</c:v>
                </c:pt>
                <c:pt idx="1087">
                  <c:v>1.20216164281346</c:v>
                </c:pt>
                <c:pt idx="1088">
                  <c:v>1.20245495379483</c:v>
                </c:pt>
                <c:pt idx="1089">
                  <c:v>1.20275642743556</c:v>
                </c:pt>
                <c:pt idx="1090">
                  <c:v>1.20304784520434</c:v>
                </c:pt>
                <c:pt idx="1091">
                  <c:v>1.20335435229358</c:v>
                </c:pt>
                <c:pt idx="1092">
                  <c:v>1.20362366422018</c:v>
                </c:pt>
                <c:pt idx="1093">
                  <c:v>1.20392188423686</c:v>
                </c:pt>
                <c:pt idx="1094">
                  <c:v>1.2042288617737</c:v>
                </c:pt>
                <c:pt idx="1095">
                  <c:v>1.2045218901014</c:v>
                </c:pt>
                <c:pt idx="1096">
                  <c:v>1.20482700078637</c:v>
                </c:pt>
                <c:pt idx="1097">
                  <c:v>1.20509136912645</c:v>
                </c:pt>
                <c:pt idx="1098">
                  <c:v>1.2053900351245</c:v>
                </c:pt>
                <c:pt idx="1099">
                  <c:v>1.20569549190993</c:v>
                </c:pt>
                <c:pt idx="1100">
                  <c:v>1.20601123250328</c:v>
                </c:pt>
                <c:pt idx="1101">
                  <c:v>1.20630580357316</c:v>
                </c:pt>
                <c:pt idx="1102">
                  <c:v>1.20660453018785</c:v>
                </c:pt>
                <c:pt idx="1103">
                  <c:v>1.20687753149847</c:v>
                </c:pt>
                <c:pt idx="1104">
                  <c:v>1.20719781013163</c:v>
                </c:pt>
                <c:pt idx="1105">
                  <c:v>1.20750581017515</c:v>
                </c:pt>
                <c:pt idx="1106">
                  <c:v>1.2078062175146</c:v>
                </c:pt>
                <c:pt idx="1107">
                  <c:v>1.20807314829024</c:v>
                </c:pt>
                <c:pt idx="1108">
                  <c:v>1.20838965102665</c:v>
                </c:pt>
                <c:pt idx="1109">
                  <c:v>1.20870595692062</c:v>
                </c:pt>
                <c:pt idx="1110">
                  <c:v>1.20900418069026</c:v>
                </c:pt>
                <c:pt idx="1111">
                  <c:v>1.20931519776626</c:v>
                </c:pt>
                <c:pt idx="1112">
                  <c:v>1.20962566005005</c:v>
                </c:pt>
                <c:pt idx="1113">
                  <c:v>1.20990676930775</c:v>
                </c:pt>
                <c:pt idx="1114">
                  <c:v>1.21024162999601</c:v>
                </c:pt>
                <c:pt idx="1115">
                  <c:v>1.21055893322696</c:v>
                </c:pt>
                <c:pt idx="1116">
                  <c:v>1.21088791820236</c:v>
                </c:pt>
                <c:pt idx="1117">
                  <c:v>1.2111767235474</c:v>
                </c:pt>
                <c:pt idx="1118">
                  <c:v>1.21147739194256</c:v>
                </c:pt>
                <c:pt idx="1119">
                  <c:v>1.21180200019315</c:v>
                </c:pt>
                <c:pt idx="1120">
                  <c:v>1.21210873011568</c:v>
                </c:pt>
                <c:pt idx="1121">
                  <c:v>1.21245311253823</c:v>
                </c:pt>
                <c:pt idx="1122">
                  <c:v>1.21274998304937</c:v>
                </c:pt>
                <c:pt idx="1123">
                  <c:v>1.21309739605227</c:v>
                </c:pt>
                <c:pt idx="1124">
                  <c:v>1.21339563267802</c:v>
                </c:pt>
                <c:pt idx="1125">
                  <c:v>1.21373933394495</c:v>
                </c:pt>
                <c:pt idx="1126">
                  <c:v>1.21404021384487</c:v>
                </c:pt>
                <c:pt idx="1127">
                  <c:v>1.21436136647206</c:v>
                </c:pt>
                <c:pt idx="1128">
                  <c:v>1.21468877728266</c:v>
                </c:pt>
                <c:pt idx="1129">
                  <c:v>1.21501802090632</c:v>
                </c:pt>
                <c:pt idx="1130">
                  <c:v>1.21531189518751</c:v>
                </c:pt>
                <c:pt idx="1131">
                  <c:v>1.21566000261667</c:v>
                </c:pt>
                <c:pt idx="1132">
                  <c:v>1.2159562626125</c:v>
                </c:pt>
                <c:pt idx="1133">
                  <c:v>1.21630244371759</c:v>
                </c:pt>
                <c:pt idx="1134">
                  <c:v>1.21664206047068</c:v>
                </c:pt>
                <c:pt idx="1135">
                  <c:v>1.21692838965805</c:v>
                </c:pt>
                <c:pt idx="1136">
                  <c:v>1.21726688395886</c:v>
                </c:pt>
                <c:pt idx="1137">
                  <c:v>1.21758237574791</c:v>
                </c:pt>
                <c:pt idx="1138">
                  <c:v>1.21793485649152</c:v>
                </c:pt>
                <c:pt idx="1139">
                  <c:v>1.2182568527106</c:v>
                </c:pt>
                <c:pt idx="1140">
                  <c:v>1.21859719065888</c:v>
                </c:pt>
                <c:pt idx="1141">
                  <c:v>1.21889064353628</c:v>
                </c:pt>
                <c:pt idx="1142">
                  <c:v>1.21921440795107</c:v>
                </c:pt>
                <c:pt idx="1143">
                  <c:v>1.21955429891576</c:v>
                </c:pt>
                <c:pt idx="1144">
                  <c:v>1.21988086905755</c:v>
                </c:pt>
                <c:pt idx="1145">
                  <c:v>1.22022268006914</c:v>
                </c:pt>
                <c:pt idx="1146">
                  <c:v>1.22055178048373</c:v>
                </c:pt>
                <c:pt idx="1147">
                  <c:v>1.22088559777592</c:v>
                </c:pt>
                <c:pt idx="1148">
                  <c:v>1.22122096680567</c:v>
                </c:pt>
                <c:pt idx="1149">
                  <c:v>1.22156431017152</c:v>
                </c:pt>
                <c:pt idx="1150">
                  <c:v>1.22186818115096</c:v>
                </c:pt>
                <c:pt idx="1151">
                  <c:v>1.22222699889908</c:v>
                </c:pt>
                <c:pt idx="1152">
                  <c:v>1.22253639164701</c:v>
                </c:pt>
                <c:pt idx="1153">
                  <c:v>1.22289160576671</c:v>
                </c:pt>
                <c:pt idx="1154">
                  <c:v>1.22324727467092</c:v>
                </c:pt>
                <c:pt idx="1155">
                  <c:v>1.22356054145121</c:v>
                </c:pt>
                <c:pt idx="1156">
                  <c:v>1.22390772510426</c:v>
                </c:pt>
                <c:pt idx="1157">
                  <c:v>1.2242475532509</c:v>
                </c:pt>
                <c:pt idx="1158">
                  <c:v>1.22460324136781</c:v>
                </c:pt>
                <c:pt idx="1159">
                  <c:v>1.22493463425076</c:v>
                </c:pt>
                <c:pt idx="1160">
                  <c:v>1.22529851631916</c:v>
                </c:pt>
                <c:pt idx="1161">
                  <c:v>1.22561042306684</c:v>
                </c:pt>
                <c:pt idx="1162">
                  <c:v>1.22596919032528</c:v>
                </c:pt>
                <c:pt idx="1163">
                  <c:v>1.22627640467056</c:v>
                </c:pt>
                <c:pt idx="1164">
                  <c:v>1.22666019082569</c:v>
                </c:pt>
                <c:pt idx="1165">
                  <c:v>1.22697353346629</c:v>
                </c:pt>
                <c:pt idx="1166">
                  <c:v>1.22733332905199</c:v>
                </c:pt>
                <c:pt idx="1167">
                  <c:v>1.22769689764659</c:v>
                </c:pt>
                <c:pt idx="1168">
                  <c:v>1.22802798436378</c:v>
                </c:pt>
                <c:pt idx="1169">
                  <c:v>1.2283855706422</c:v>
                </c:pt>
                <c:pt idx="1170">
                  <c:v>1.22873539178301</c:v>
                </c:pt>
                <c:pt idx="1171">
                  <c:v>1.22909445839649</c:v>
                </c:pt>
                <c:pt idx="1172">
                  <c:v>1.22943909908257</c:v>
                </c:pt>
                <c:pt idx="1173">
                  <c:v>1.22979938268847</c:v>
                </c:pt>
                <c:pt idx="1174">
                  <c:v>1.23014596130108</c:v>
                </c:pt>
                <c:pt idx="1175">
                  <c:v>1.23052409137083</c:v>
                </c:pt>
                <c:pt idx="1176">
                  <c:v>1.23084969017038</c:v>
                </c:pt>
                <c:pt idx="1177">
                  <c:v>1.23124573630406</c:v>
                </c:pt>
                <c:pt idx="1178">
                  <c:v>1.2316151617459</c:v>
                </c:pt>
                <c:pt idx="1179">
                  <c:v>1.23193793072004</c:v>
                </c:pt>
                <c:pt idx="1180">
                  <c:v>1.23230785448743</c:v>
                </c:pt>
                <c:pt idx="1181">
                  <c:v>1.23268629024187</c:v>
                </c:pt>
                <c:pt idx="1182">
                  <c:v>1.23302490998054</c:v>
                </c:pt>
                <c:pt idx="1183">
                  <c:v>1.23339877798165</c:v>
                </c:pt>
                <c:pt idx="1184">
                  <c:v>1.23373569461507</c:v>
                </c:pt>
                <c:pt idx="1185">
                  <c:v>1.23410074000798</c:v>
                </c:pt>
                <c:pt idx="1186">
                  <c:v>1.23446582507645</c:v>
                </c:pt>
                <c:pt idx="1187">
                  <c:v>1.23482741794974</c:v>
                </c:pt>
                <c:pt idx="1188">
                  <c:v>1.23519639733111</c:v>
                </c:pt>
                <c:pt idx="1189">
                  <c:v>1.23557947379338</c:v>
                </c:pt>
                <c:pt idx="1190">
                  <c:v>1.23593283215378</c:v>
                </c:pt>
                <c:pt idx="1191">
                  <c:v>1.23629864071267</c:v>
                </c:pt>
                <c:pt idx="1192">
                  <c:v>1.23666575859594</c:v>
                </c:pt>
                <c:pt idx="1193">
                  <c:v>1.23704562180561</c:v>
                </c:pt>
                <c:pt idx="1194">
                  <c:v>1.23741173801356</c:v>
                </c:pt>
                <c:pt idx="1195">
                  <c:v>1.23778611950539</c:v>
                </c:pt>
                <c:pt idx="1196">
                  <c:v>1.23815432427023</c:v>
                </c:pt>
                <c:pt idx="1197">
                  <c:v>1.23853142863981</c:v>
                </c:pt>
                <c:pt idx="1198">
                  <c:v>1.23892579529318</c:v>
                </c:pt>
                <c:pt idx="1199">
                  <c:v>1.23931585600699</c:v>
                </c:pt>
                <c:pt idx="1200">
                  <c:v>1.23965282297567</c:v>
                </c:pt>
                <c:pt idx="1201">
                  <c:v>1.2400215472894</c:v>
                </c:pt>
                <c:pt idx="1202">
                  <c:v>1.24040354910251</c:v>
                </c:pt>
                <c:pt idx="1203">
                  <c:v>1.24078659976067</c:v>
                </c:pt>
                <c:pt idx="1204">
                  <c:v>1.24115291902673</c:v>
                </c:pt>
                <c:pt idx="1205">
                  <c:v>1.24153115404866</c:v>
                </c:pt>
                <c:pt idx="1206">
                  <c:v>1.24191038960245</c:v>
                </c:pt>
                <c:pt idx="1207">
                  <c:v>1.24230790388817</c:v>
                </c:pt>
                <c:pt idx="1208">
                  <c:v>1.24272173744787</c:v>
                </c:pt>
                <c:pt idx="1209">
                  <c:v>1.24306953918742</c:v>
                </c:pt>
                <c:pt idx="1210">
                  <c:v>1.2434718175146</c:v>
                </c:pt>
                <c:pt idx="1211">
                  <c:v>1.24382435404866</c:v>
                </c:pt>
                <c:pt idx="1212">
                  <c:v>1.24423968550459</c:v>
                </c:pt>
                <c:pt idx="1213">
                  <c:v>1.24463215349023</c:v>
                </c:pt>
                <c:pt idx="1214">
                  <c:v>1.24504644956787</c:v>
                </c:pt>
                <c:pt idx="1215">
                  <c:v>1.24539926169392</c:v>
                </c:pt>
                <c:pt idx="1216">
                  <c:v>1.24583021718098</c:v>
                </c:pt>
                <c:pt idx="1217">
                  <c:v>1.24618325775828</c:v>
                </c:pt>
                <c:pt idx="1218">
                  <c:v>1.24658194378407</c:v>
                </c:pt>
                <c:pt idx="1219">
                  <c:v>1.247033418436</c:v>
                </c:pt>
                <c:pt idx="1220">
                  <c:v>1.2474985699774</c:v>
                </c:pt>
                <c:pt idx="1221">
                  <c:v>1.24789833298763</c:v>
                </c:pt>
                <c:pt idx="1222">
                  <c:v>1.24825167272728</c:v>
                </c:pt>
                <c:pt idx="1223">
                  <c:v>1.24860959599666</c:v>
                </c:pt>
                <c:pt idx="1224">
                  <c:v>1.24898060502593</c:v>
                </c:pt>
                <c:pt idx="1225">
                  <c:v>1.2494169273235</c:v>
                </c:pt>
                <c:pt idx="1226">
                  <c:v>1.24982624220184</c:v>
                </c:pt>
                <c:pt idx="1227">
                  <c:v>1.25018912793995</c:v>
                </c:pt>
                <c:pt idx="1228">
                  <c:v>1.25058973861074</c:v>
                </c:pt>
                <c:pt idx="1229">
                  <c:v>1.25101025421184</c:v>
                </c:pt>
                <c:pt idx="1230">
                  <c:v>1.25144131009174</c:v>
                </c:pt>
                <c:pt idx="1231">
                  <c:v>1.25184895412844</c:v>
                </c:pt>
                <c:pt idx="1232">
                  <c:v>1.2522079616347</c:v>
                </c:pt>
                <c:pt idx="1233">
                  <c:v>1.25261255125649</c:v>
                </c:pt>
                <c:pt idx="1234">
                  <c:v>1.25297892540885</c:v>
                </c:pt>
                <c:pt idx="1235">
                  <c:v>1.25343917375591</c:v>
                </c:pt>
                <c:pt idx="1236">
                  <c:v>1.25380580865006</c:v>
                </c:pt>
                <c:pt idx="1237">
                  <c:v>1.25425836330275</c:v>
                </c:pt>
                <c:pt idx="1238">
                  <c:v>1.25463121567973</c:v>
                </c:pt>
                <c:pt idx="1239">
                  <c:v>1.25504423547401</c:v>
                </c:pt>
                <c:pt idx="1240">
                  <c:v>1.25544799633028</c:v>
                </c:pt>
                <c:pt idx="1241">
                  <c:v>1.25586341858795</c:v>
                </c:pt>
                <c:pt idx="1242">
                  <c:v>1.25628747041085</c:v>
                </c:pt>
                <c:pt idx="1243">
                  <c:v>1.25666728692462</c:v>
                </c:pt>
                <c:pt idx="1244">
                  <c:v>1.25710503024902</c:v>
                </c:pt>
                <c:pt idx="1245">
                  <c:v>1.25747659558038</c:v>
                </c:pt>
                <c:pt idx="1246">
                  <c:v>1.25796403574407</c:v>
                </c:pt>
                <c:pt idx="1247">
                  <c:v>1.25834256857941</c:v>
                </c:pt>
                <c:pt idx="1248">
                  <c:v>1.25878868023353</c:v>
                </c:pt>
                <c:pt idx="1249">
                  <c:v>1.25916534375748</c:v>
                </c:pt>
                <c:pt idx="1250">
                  <c:v>1.25958819289988</c:v>
                </c:pt>
                <c:pt idx="1251">
                  <c:v>1.26001350841643</c:v>
                </c:pt>
                <c:pt idx="1252">
                  <c:v>1.26042990959133</c:v>
                </c:pt>
                <c:pt idx="1253">
                  <c:v>1.26083663183087</c:v>
                </c:pt>
                <c:pt idx="1254">
                  <c:v>1.26126771876564</c:v>
                </c:pt>
                <c:pt idx="1255">
                  <c:v>1.26169411615477</c:v>
                </c:pt>
                <c:pt idx="1256">
                  <c:v>1.26208346597527</c:v>
                </c:pt>
                <c:pt idx="1257">
                  <c:v>1.26254181523734</c:v>
                </c:pt>
                <c:pt idx="1258">
                  <c:v>1.26293480033361</c:v>
                </c:pt>
                <c:pt idx="1259">
                  <c:v>1.26338850694627</c:v>
                </c:pt>
                <c:pt idx="1260">
                  <c:v>1.26377476930775</c:v>
                </c:pt>
                <c:pt idx="1261">
                  <c:v>1.26423820368568</c:v>
                </c:pt>
                <c:pt idx="1262">
                  <c:v>1.26466697183885</c:v>
                </c:pt>
                <c:pt idx="1263">
                  <c:v>1.26510322680495</c:v>
                </c:pt>
                <c:pt idx="1264">
                  <c:v>1.26552932913936</c:v>
                </c:pt>
                <c:pt idx="1265">
                  <c:v>1.26597436030025</c:v>
                </c:pt>
                <c:pt idx="1266">
                  <c:v>1.26642827730355</c:v>
                </c:pt>
                <c:pt idx="1267">
                  <c:v>1.26682633728106</c:v>
                </c:pt>
                <c:pt idx="1268">
                  <c:v>1.2672943499583</c:v>
                </c:pt>
                <c:pt idx="1269">
                  <c:v>1.26769363015557</c:v>
                </c:pt>
                <c:pt idx="1270">
                  <c:v>1.26815272590651</c:v>
                </c:pt>
                <c:pt idx="1271">
                  <c:v>1.2685974627842</c:v>
                </c:pt>
                <c:pt idx="1272">
                  <c:v>1.26904340950793</c:v>
                </c:pt>
                <c:pt idx="1273">
                  <c:v>1.26947240044481</c:v>
                </c:pt>
                <c:pt idx="1274">
                  <c:v>1.26992729207673</c:v>
                </c:pt>
                <c:pt idx="1275">
                  <c:v>1.27037104826486</c:v>
                </c:pt>
                <c:pt idx="1276">
                  <c:v>1.27078413163143</c:v>
                </c:pt>
                <c:pt idx="1277">
                  <c:v>1.27125969153342</c:v>
                </c:pt>
                <c:pt idx="1278">
                  <c:v>1.27165179209341</c:v>
                </c:pt>
                <c:pt idx="1279">
                  <c:v>1.27213529474562</c:v>
                </c:pt>
                <c:pt idx="1280">
                  <c:v>1.2725396733945</c:v>
                </c:pt>
                <c:pt idx="1281">
                  <c:v>1.27304523402836</c:v>
                </c:pt>
                <c:pt idx="1282">
                  <c:v>1.27353471112884</c:v>
                </c:pt>
                <c:pt idx="1283">
                  <c:v>1.27394049493418</c:v>
                </c:pt>
                <c:pt idx="1284">
                  <c:v>1.27439869449541</c:v>
                </c:pt>
                <c:pt idx="1285">
                  <c:v>1.27488688727562</c:v>
                </c:pt>
                <c:pt idx="1286">
                  <c:v>1.27529755195996</c:v>
                </c:pt>
                <c:pt idx="1287">
                  <c:v>1.27579440531237</c:v>
                </c:pt>
                <c:pt idx="1288">
                  <c:v>1.27619984834028</c:v>
                </c:pt>
                <c:pt idx="1289">
                  <c:v>1.27668104970083</c:v>
                </c:pt>
                <c:pt idx="1290">
                  <c:v>1.27714779582986</c:v>
                </c:pt>
                <c:pt idx="1291">
                  <c:v>1.27760125855605</c:v>
                </c:pt>
                <c:pt idx="1292">
                  <c:v>1.27807862318599</c:v>
                </c:pt>
                <c:pt idx="1293">
                  <c:v>1.27850027347428</c:v>
                </c:pt>
                <c:pt idx="1294">
                  <c:v>1.2789820617181</c:v>
                </c:pt>
                <c:pt idx="1295">
                  <c:v>1.27947036190476</c:v>
                </c:pt>
                <c:pt idx="1296">
                  <c:v>1.27994478065054</c:v>
                </c:pt>
                <c:pt idx="1297">
                  <c:v>1.28037730542118</c:v>
                </c:pt>
                <c:pt idx="1298">
                  <c:v>1.2808276090075</c:v>
                </c:pt>
                <c:pt idx="1299">
                  <c:v>1.28131638365305</c:v>
                </c:pt>
                <c:pt idx="1300">
                  <c:v>1.28174303085905</c:v>
                </c:pt>
                <c:pt idx="1301">
                  <c:v>1.28227741260575</c:v>
                </c:pt>
                <c:pt idx="1302">
                  <c:v>1.2827094211636</c:v>
                </c:pt>
                <c:pt idx="1303">
                  <c:v>1.28320366338616</c:v>
                </c:pt>
                <c:pt idx="1304">
                  <c:v>1.283668806005</c:v>
                </c:pt>
                <c:pt idx="1305">
                  <c:v>1.28412489307757</c:v>
                </c:pt>
                <c:pt idx="1306">
                  <c:v>1.28465568306922</c:v>
                </c:pt>
                <c:pt idx="1307">
                  <c:v>1.28509256162744</c:v>
                </c:pt>
                <c:pt idx="1308">
                  <c:v>1.28564531408058</c:v>
                </c:pt>
                <c:pt idx="1309">
                  <c:v>1.2860984726955</c:v>
                </c:pt>
                <c:pt idx="1310">
                  <c:v>1.28660785363648</c:v>
                </c:pt>
                <c:pt idx="1311">
                  <c:v>1.28709175141604</c:v>
                </c:pt>
                <c:pt idx="1312">
                  <c:v>1.2875251089241</c:v>
                </c:pt>
                <c:pt idx="1313">
                  <c:v>1.28800818635819</c:v>
                </c:pt>
                <c:pt idx="1314">
                  <c:v>1.28849419015847</c:v>
                </c:pt>
                <c:pt idx="1315">
                  <c:v>1.28893530775647</c:v>
                </c:pt>
                <c:pt idx="1316">
                  <c:v>1.28946921834862</c:v>
                </c:pt>
                <c:pt idx="1317">
                  <c:v>1.28992067789825</c:v>
                </c:pt>
                <c:pt idx="1318">
                  <c:v>1.29042218775647</c:v>
                </c:pt>
                <c:pt idx="1319">
                  <c:v>1.29092492162517</c:v>
                </c:pt>
                <c:pt idx="1320">
                  <c:v>1.29141586023135</c:v>
                </c:pt>
                <c:pt idx="1321">
                  <c:v>1.29189504920767</c:v>
                </c:pt>
                <c:pt idx="1322">
                  <c:v>1.29235222185154</c:v>
                </c:pt>
                <c:pt idx="1323">
                  <c:v>1.29286250458716</c:v>
                </c:pt>
                <c:pt idx="1324">
                  <c:v>1.29339753327773</c:v>
                </c:pt>
                <c:pt idx="1325">
                  <c:v>1.29385520633861</c:v>
                </c:pt>
                <c:pt idx="1326">
                  <c:v>1.29437526071727</c:v>
                </c:pt>
                <c:pt idx="1327">
                  <c:v>1.29489022736339</c:v>
                </c:pt>
                <c:pt idx="1328">
                  <c:v>1.29537366765058</c:v>
                </c:pt>
                <c:pt idx="1329">
                  <c:v>1.29587558298583</c:v>
                </c:pt>
                <c:pt idx="1330">
                  <c:v>1.29633240207419</c:v>
                </c:pt>
                <c:pt idx="1331">
                  <c:v>1.29686421712006</c:v>
                </c:pt>
                <c:pt idx="1332">
                  <c:v>1.29740789891576</c:v>
                </c:pt>
                <c:pt idx="1333">
                  <c:v>1.29785593894913</c:v>
                </c:pt>
                <c:pt idx="1334">
                  <c:v>1.2983885442313</c:v>
                </c:pt>
                <c:pt idx="1335">
                  <c:v>1.29890480095732</c:v>
                </c:pt>
                <c:pt idx="1336">
                  <c:v>1.29941261529052</c:v>
                </c:pt>
                <c:pt idx="1337">
                  <c:v>1.29992045944954</c:v>
                </c:pt>
                <c:pt idx="1338">
                  <c:v>1.30038372231352</c:v>
                </c:pt>
                <c:pt idx="1339">
                  <c:v>1.30092303412844</c:v>
                </c:pt>
                <c:pt idx="1340">
                  <c:v>1.30147178236937</c:v>
                </c:pt>
                <c:pt idx="1341">
                  <c:v>1.30193704534731</c:v>
                </c:pt>
                <c:pt idx="1342">
                  <c:v>1.30247010520941</c:v>
                </c:pt>
                <c:pt idx="1343">
                  <c:v>1.30303120044481</c:v>
                </c:pt>
                <c:pt idx="1344">
                  <c:v>1.30349649036033</c:v>
                </c:pt>
                <c:pt idx="1345">
                  <c:v>1.30403620422817</c:v>
                </c:pt>
                <c:pt idx="1346">
                  <c:v>1.30457751025855</c:v>
                </c:pt>
                <c:pt idx="1347">
                  <c:v>1.30505757698082</c:v>
                </c:pt>
                <c:pt idx="1348">
                  <c:v>1.30560798932444</c:v>
                </c:pt>
                <c:pt idx="1349">
                  <c:v>1.30615259162346</c:v>
                </c:pt>
                <c:pt idx="1350">
                  <c:v>1.30662718276825</c:v>
                </c:pt>
                <c:pt idx="1351">
                  <c:v>1.30717134264061</c:v>
                </c:pt>
                <c:pt idx="1352">
                  <c:v>1.30773536497806</c:v>
                </c:pt>
                <c:pt idx="1353">
                  <c:v>1.30821757297748</c:v>
                </c:pt>
                <c:pt idx="1354">
                  <c:v>1.3087995901077</c:v>
                </c:pt>
                <c:pt idx="1355">
                  <c:v>1.30932753155165</c:v>
                </c:pt>
                <c:pt idx="1356">
                  <c:v>1.30985122101751</c:v>
                </c:pt>
                <c:pt idx="1357">
                  <c:v>1.31038713724239</c:v>
                </c:pt>
                <c:pt idx="1358">
                  <c:v>1.3109122852377</c:v>
                </c:pt>
                <c:pt idx="1359">
                  <c:v>1.31143663630803</c:v>
                </c:pt>
                <c:pt idx="1360">
                  <c:v>1.31198988223519</c:v>
                </c:pt>
                <c:pt idx="1361">
                  <c:v>1.31251970163542</c:v>
                </c:pt>
                <c:pt idx="1362">
                  <c:v>1.31305169552405</c:v>
                </c:pt>
                <c:pt idx="1363">
                  <c:v>1.31359804937448</c:v>
                </c:pt>
                <c:pt idx="1364">
                  <c:v>1.31410280333611</c:v>
                </c:pt>
                <c:pt idx="1365">
                  <c:v>1.31467129819294</c:v>
                </c:pt>
                <c:pt idx="1366">
                  <c:v>1.31524678367239</c:v>
                </c:pt>
                <c:pt idx="1367">
                  <c:v>1.31579553861551</c:v>
                </c:pt>
                <c:pt idx="1368">
                  <c:v>1.31632371309425</c:v>
                </c:pt>
                <c:pt idx="1369">
                  <c:v>1.31688237097582</c:v>
                </c:pt>
                <c:pt idx="1370">
                  <c:v>1.3174366733945</c:v>
                </c:pt>
                <c:pt idx="1371">
                  <c:v>1.3179750175146</c:v>
                </c:pt>
                <c:pt idx="1372">
                  <c:v>1.31851594189603</c:v>
                </c:pt>
                <c:pt idx="1373">
                  <c:v>1.31901797831527</c:v>
                </c:pt>
                <c:pt idx="1374">
                  <c:v>1.3196052914095</c:v>
                </c:pt>
                <c:pt idx="1375">
                  <c:v>1.32018099582986</c:v>
                </c:pt>
                <c:pt idx="1376">
                  <c:v>1.32068978938971</c:v>
                </c:pt>
                <c:pt idx="1377">
                  <c:v>1.32126667889908</c:v>
                </c:pt>
                <c:pt idx="1378">
                  <c:v>1.32186674410318</c:v>
                </c:pt>
                <c:pt idx="1379">
                  <c:v>1.32237325539537</c:v>
                </c:pt>
                <c:pt idx="1380">
                  <c:v>1.32296478754518</c:v>
                </c:pt>
                <c:pt idx="1381">
                  <c:v>1.32354780896157</c:v>
                </c:pt>
                <c:pt idx="1382">
                  <c:v>1.32412673777423</c:v>
                </c:pt>
                <c:pt idx="1383">
                  <c:v>1.32464759936179</c:v>
                </c:pt>
                <c:pt idx="1384">
                  <c:v>1.32523509331206</c:v>
                </c:pt>
                <c:pt idx="1385">
                  <c:v>1.32581737581317</c:v>
                </c:pt>
                <c:pt idx="1386">
                  <c:v>1.3263984206839</c:v>
                </c:pt>
                <c:pt idx="1387">
                  <c:v>1.3269267061599</c:v>
                </c:pt>
                <c:pt idx="1388">
                  <c:v>1.32752575098296</c:v>
                </c:pt>
                <c:pt idx="1389">
                  <c:v>1.32813933647122</c:v>
                </c:pt>
                <c:pt idx="1390">
                  <c:v>1.32869187140008</c:v>
                </c:pt>
                <c:pt idx="1391">
                  <c:v>1.32928019582986</c:v>
                </c:pt>
                <c:pt idx="1392">
                  <c:v>1.32987243486239</c:v>
                </c:pt>
                <c:pt idx="1393">
                  <c:v>1.33039540055844</c:v>
                </c:pt>
                <c:pt idx="1394">
                  <c:v>1.33100772429198</c:v>
                </c:pt>
                <c:pt idx="1395">
                  <c:v>1.33161296880734</c:v>
                </c:pt>
                <c:pt idx="1396">
                  <c:v>1.33221229198245</c:v>
                </c:pt>
                <c:pt idx="1397">
                  <c:v>1.33276604270225</c:v>
                </c:pt>
                <c:pt idx="1398">
                  <c:v>1.33334389001947</c:v>
                </c:pt>
                <c:pt idx="1399">
                  <c:v>1.33391383180428</c:v>
                </c:pt>
                <c:pt idx="1400">
                  <c:v>1.33451384092541</c:v>
                </c:pt>
                <c:pt idx="1401">
                  <c:v>1.33510497848206</c:v>
                </c:pt>
                <c:pt idx="1402">
                  <c:v>1.31570824617737</c:v>
                </c:pt>
                <c:pt idx="1403">
                  <c:v>1.31631592054248</c:v>
                </c:pt>
                <c:pt idx="1404">
                  <c:v>1.31694085371626</c:v>
                </c:pt>
                <c:pt idx="1405">
                  <c:v>1.31755149124271</c:v>
                </c:pt>
                <c:pt idx="1406">
                  <c:v>1.31807705421184</c:v>
                </c:pt>
                <c:pt idx="1407">
                  <c:v>1.31869650442035</c:v>
                </c:pt>
                <c:pt idx="1408">
                  <c:v>1.31932025991225</c:v>
                </c:pt>
                <c:pt idx="1409">
                  <c:v>1.31995437231026</c:v>
                </c:pt>
                <c:pt idx="1410">
                  <c:v>1.32052323869892</c:v>
                </c:pt>
                <c:pt idx="1411">
                  <c:v>1.32112188623853</c:v>
                </c:pt>
                <c:pt idx="1412">
                  <c:v>1.32175025874219</c:v>
                </c:pt>
                <c:pt idx="1413">
                  <c:v>1.32233480672783</c:v>
                </c:pt>
                <c:pt idx="1414">
                  <c:v>1.32297694398085</c:v>
                </c:pt>
                <c:pt idx="1415">
                  <c:v>1.32356865353012</c:v>
                </c:pt>
                <c:pt idx="1416">
                  <c:v>1.32419656262997</c:v>
                </c:pt>
                <c:pt idx="1417">
                  <c:v>1.32476729624252</c:v>
                </c:pt>
                <c:pt idx="1418">
                  <c:v>1.32539409698559</c:v>
                </c:pt>
                <c:pt idx="1419">
                  <c:v>1.32605254311927</c:v>
                </c:pt>
                <c:pt idx="1420">
                  <c:v>1.32669364904087</c:v>
                </c:pt>
                <c:pt idx="1421">
                  <c:v>1.32727747889908</c:v>
                </c:pt>
                <c:pt idx="1422">
                  <c:v>1.32793139135753</c:v>
                </c:pt>
                <c:pt idx="1423">
                  <c:v>1.32853574207077</c:v>
                </c:pt>
                <c:pt idx="1424">
                  <c:v>1.32911080047866</c:v>
                </c:pt>
                <c:pt idx="1425">
                  <c:v>1.32975954495413</c:v>
                </c:pt>
                <c:pt idx="1426">
                  <c:v>1.33040773543032</c:v>
                </c:pt>
                <c:pt idx="1427">
                  <c:v>1.33103329445552</c:v>
                </c:pt>
                <c:pt idx="1428">
                  <c:v>1.33162164706821</c:v>
                </c:pt>
                <c:pt idx="1429">
                  <c:v>1.33228754982485</c:v>
                </c:pt>
                <c:pt idx="1430">
                  <c:v>1.332926558799</c:v>
                </c:pt>
                <c:pt idx="1431">
                  <c:v>1.33355821459912</c:v>
                </c:pt>
                <c:pt idx="1432">
                  <c:v>1.3341981962505</c:v>
                </c:pt>
                <c:pt idx="1433">
                  <c:v>1.33487691562292</c:v>
                </c:pt>
                <c:pt idx="1434">
                  <c:v>1.33580838525438</c:v>
                </c:pt>
                <c:pt idx="1435">
                  <c:v>1.3364111716907</c:v>
                </c:pt>
                <c:pt idx="1436">
                  <c:v>1.33690652955724</c:v>
                </c:pt>
                <c:pt idx="1437">
                  <c:v>1.33737924595134</c:v>
                </c:pt>
                <c:pt idx="1438">
                  <c:v>1.3378587433586</c:v>
                </c:pt>
                <c:pt idx="1439">
                  <c:v>1.33836076904667</c:v>
                </c:pt>
                <c:pt idx="1440">
                  <c:v>1.33889485440766</c:v>
                </c:pt>
                <c:pt idx="1441">
                  <c:v>1.33944406669326</c:v>
                </c:pt>
                <c:pt idx="1442">
                  <c:v>1.34004149868369</c:v>
                </c:pt>
                <c:pt idx="1443">
                  <c:v>1.34050372445153</c:v>
                </c:pt>
                <c:pt idx="1444">
                  <c:v>1.341080733094</c:v>
                </c:pt>
                <c:pt idx="1445">
                  <c:v>1.34165133641803</c:v>
                </c:pt>
                <c:pt idx="1446">
                  <c:v>1.34213347189325</c:v>
                </c:pt>
                <c:pt idx="1447">
                  <c:v>1.34273989769252</c:v>
                </c:pt>
                <c:pt idx="1448">
                  <c:v>1.34331145943359</c:v>
                </c:pt>
                <c:pt idx="1449">
                  <c:v>1.34383709038692</c:v>
                </c:pt>
                <c:pt idx="1450">
                  <c:v>1.34437770208507</c:v>
                </c:pt>
                <c:pt idx="1451">
                  <c:v>1.34493643345299</c:v>
                </c:pt>
                <c:pt idx="1452">
                  <c:v>1.34548578623853</c:v>
                </c:pt>
                <c:pt idx="1453">
                  <c:v>1.34604003031512</c:v>
                </c:pt>
                <c:pt idx="1454">
                  <c:v>1.34660280324424</c:v>
                </c:pt>
                <c:pt idx="1455">
                  <c:v>1.34718523514039</c:v>
                </c:pt>
                <c:pt idx="1456">
                  <c:v>1.34770554373089</c:v>
                </c:pt>
                <c:pt idx="1457">
                  <c:v>1.34827706921952</c:v>
                </c:pt>
                <c:pt idx="1458">
                  <c:v>1.34887791293711</c:v>
                </c:pt>
                <c:pt idx="1459">
                  <c:v>1.3494393033905</c:v>
                </c:pt>
                <c:pt idx="1460">
                  <c:v>1.34999622241723</c:v>
                </c:pt>
                <c:pt idx="1461">
                  <c:v>1.3505820655308</c:v>
                </c:pt>
                <c:pt idx="1462">
                  <c:v>1.35116895115012</c:v>
                </c:pt>
                <c:pt idx="1463">
                  <c:v>1.351779077144</c:v>
                </c:pt>
                <c:pt idx="1464">
                  <c:v>1.35235563717591</c:v>
                </c:pt>
                <c:pt idx="1465">
                  <c:v>1.35293705020851</c:v>
                </c:pt>
                <c:pt idx="1466">
                  <c:v>1.35354715245313</c:v>
                </c:pt>
                <c:pt idx="1467">
                  <c:v>1.35414431272438</c:v>
                </c:pt>
                <c:pt idx="1468">
                  <c:v>1.35470873928273</c:v>
                </c:pt>
                <c:pt idx="1469">
                  <c:v>1.35531756106901</c:v>
                </c:pt>
                <c:pt idx="1470">
                  <c:v>1.35590560223374</c:v>
                </c:pt>
                <c:pt idx="1471">
                  <c:v>1.35652201938838</c:v>
                </c:pt>
                <c:pt idx="1472">
                  <c:v>1.35712074606616</c:v>
                </c:pt>
                <c:pt idx="1473">
                  <c:v>1.35769636282409</c:v>
                </c:pt>
                <c:pt idx="1474">
                  <c:v>1.3582922498749</c:v>
                </c:pt>
                <c:pt idx="1475">
                  <c:v>1.35891644025576</c:v>
                </c:pt>
                <c:pt idx="1476">
                  <c:v>1.35954832165936</c:v>
                </c:pt>
                <c:pt idx="1477">
                  <c:v>1.36014371344236</c:v>
                </c:pt>
                <c:pt idx="1478">
                  <c:v>1.36072407786199</c:v>
                </c:pt>
                <c:pt idx="1479">
                  <c:v>1.36133727270309</c:v>
                </c:pt>
                <c:pt idx="1480">
                  <c:v>1.3619659450605</c:v>
                </c:pt>
                <c:pt idx="1481">
                  <c:v>1.36259149469002</c:v>
                </c:pt>
                <c:pt idx="1482">
                  <c:v>1.3632081600851</c:v>
                </c:pt>
                <c:pt idx="1483">
                  <c:v>1.36388902151794</c:v>
                </c:pt>
                <c:pt idx="1484">
                  <c:v>1.36445042776227</c:v>
                </c:pt>
                <c:pt idx="1485">
                  <c:v>1.36513057401942</c:v>
                </c:pt>
                <c:pt idx="1486">
                  <c:v>1.36569205460106</c:v>
                </c:pt>
                <c:pt idx="1487">
                  <c:v>1.36636169356203</c:v>
                </c:pt>
                <c:pt idx="1488">
                  <c:v>1.36700781699242</c:v>
                </c:pt>
                <c:pt idx="1489">
                  <c:v>1.36761742544874</c:v>
                </c:pt>
                <c:pt idx="1490">
                  <c:v>1.36826570977263</c:v>
                </c:pt>
                <c:pt idx="1491">
                  <c:v>1.36888620023933</c:v>
                </c:pt>
                <c:pt idx="1492">
                  <c:v>1.3695149986438</c:v>
                </c:pt>
                <c:pt idx="1493">
                  <c:v>1.37015029884324</c:v>
                </c:pt>
                <c:pt idx="1494">
                  <c:v>1.37079129328547</c:v>
                </c:pt>
                <c:pt idx="1495">
                  <c:v>1.37144809722112</c:v>
                </c:pt>
                <c:pt idx="1496">
                  <c:v>1.37208692310259</c:v>
                </c:pt>
                <c:pt idx="1497">
                  <c:v>1.37273628201279</c:v>
                </c:pt>
                <c:pt idx="1498">
                  <c:v>1.37338725722643</c:v>
                </c:pt>
                <c:pt idx="1499">
                  <c:v>1.37404018073395</c:v>
                </c:pt>
                <c:pt idx="1500">
                  <c:v>1.37470041000834</c:v>
                </c:pt>
                <c:pt idx="1501">
                  <c:v>1.37534417447873</c:v>
                </c:pt>
                <c:pt idx="1502">
                  <c:v>1.37600539460178</c:v>
                </c:pt>
                <c:pt idx="1503">
                  <c:v>1.37667485653503</c:v>
                </c:pt>
                <c:pt idx="1504">
                  <c:v>1.37733965456721</c:v>
                </c:pt>
                <c:pt idx="1505">
                  <c:v>1.37798862640606</c:v>
                </c:pt>
                <c:pt idx="1506">
                  <c:v>1.37863897311528</c:v>
                </c:pt>
                <c:pt idx="1507">
                  <c:v>1.37928648552054</c:v>
                </c:pt>
                <c:pt idx="1508">
                  <c:v>1.37994542919099</c:v>
                </c:pt>
                <c:pt idx="1509">
                  <c:v>1.38059361276426</c:v>
                </c:pt>
                <c:pt idx="1510">
                  <c:v>1.38127628496211</c:v>
                </c:pt>
                <c:pt idx="1511">
                  <c:v>1.38196338646456</c:v>
                </c:pt>
                <c:pt idx="1512">
                  <c:v>1.38263622550192</c:v>
                </c:pt>
                <c:pt idx="1513">
                  <c:v>1.38333902219385</c:v>
                </c:pt>
                <c:pt idx="1514">
                  <c:v>1.38395286343838</c:v>
                </c:pt>
                <c:pt idx="1515">
                  <c:v>1.38468770364124</c:v>
                </c:pt>
                <c:pt idx="1516">
                  <c:v>1.38529192998927</c:v>
                </c:pt>
                <c:pt idx="1517">
                  <c:v>1.38599873608006</c:v>
                </c:pt>
                <c:pt idx="1518">
                  <c:v>1.3867129911593</c:v>
                </c:pt>
                <c:pt idx="1519">
                  <c:v>1.38734996952533</c:v>
                </c:pt>
                <c:pt idx="1520">
                  <c:v>1.38803183725569</c:v>
                </c:pt>
                <c:pt idx="1521">
                  <c:v>1.38871641850817</c:v>
                </c:pt>
                <c:pt idx="1522">
                  <c:v>1.3894110442035</c:v>
                </c:pt>
                <c:pt idx="1523">
                  <c:v>1.39010885801356</c:v>
                </c:pt>
                <c:pt idx="1524">
                  <c:v>1.3907781839649</c:v>
                </c:pt>
                <c:pt idx="1525">
                  <c:v>1.3914569174312</c:v>
                </c:pt>
                <c:pt idx="1526">
                  <c:v>1.39216941587555</c:v>
                </c:pt>
                <c:pt idx="1527">
                  <c:v>1.39284974545454</c:v>
                </c:pt>
                <c:pt idx="1528">
                  <c:v>1.39358363853211</c:v>
                </c:pt>
                <c:pt idx="1529">
                  <c:v>1.39421870368302</c:v>
                </c:pt>
                <c:pt idx="1530">
                  <c:v>1.39497822982506</c:v>
                </c:pt>
                <c:pt idx="1531">
                  <c:v>1.39561532595589</c:v>
                </c:pt>
                <c:pt idx="1532">
                  <c:v>1.39636363169307</c:v>
                </c:pt>
                <c:pt idx="1533">
                  <c:v>1.39708274862385</c:v>
                </c:pt>
                <c:pt idx="1534">
                  <c:v>1.39774655045872</c:v>
                </c:pt>
                <c:pt idx="1535">
                  <c:v>1.3984644419625</c:v>
                </c:pt>
                <c:pt idx="1536">
                  <c:v>1.39917523573993</c:v>
                </c:pt>
                <c:pt idx="1537">
                  <c:v>1.39991210115676</c:v>
                </c:pt>
                <c:pt idx="1538">
                  <c:v>1.40058414508709</c:v>
                </c:pt>
                <c:pt idx="1539">
                  <c:v>1.40131605318442</c:v>
                </c:pt>
                <c:pt idx="1540">
                  <c:v>1.40201154399681</c:v>
                </c:pt>
                <c:pt idx="1541">
                  <c:v>1.40272768974145</c:v>
                </c:pt>
                <c:pt idx="1542">
                  <c:v>1.40341849158357</c:v>
                </c:pt>
                <c:pt idx="1543">
                  <c:v>1.404149822554</c:v>
                </c:pt>
                <c:pt idx="1544">
                  <c:v>1.40487737854009</c:v>
                </c:pt>
                <c:pt idx="1545">
                  <c:v>1.40557902585488</c:v>
                </c:pt>
                <c:pt idx="1546">
                  <c:v>1.40626789157631</c:v>
                </c:pt>
                <c:pt idx="1547">
                  <c:v>1.40704903829278</c:v>
                </c:pt>
                <c:pt idx="1548">
                  <c:v>1.40771369724771</c:v>
                </c:pt>
                <c:pt idx="1549">
                  <c:v>1.40847481628023</c:v>
                </c:pt>
                <c:pt idx="1550">
                  <c:v>1.40919786597527</c:v>
                </c:pt>
                <c:pt idx="1551">
                  <c:v>1.40994607387316</c:v>
                </c:pt>
                <c:pt idx="1552">
                  <c:v>1.3756304934982</c:v>
                </c:pt>
                <c:pt idx="1553">
                  <c:v>1.37638610476266</c:v>
                </c:pt>
                <c:pt idx="1554">
                  <c:v>1.37716507379338</c:v>
                </c:pt>
                <c:pt idx="1555">
                  <c:v>1.37787990128972</c:v>
                </c:pt>
                <c:pt idx="1556">
                  <c:v>1.37872273027523</c:v>
                </c:pt>
                <c:pt idx="1557">
                  <c:v>1.37954393194328</c:v>
                </c:pt>
                <c:pt idx="1558">
                  <c:v>1.38026159744715</c:v>
                </c:pt>
                <c:pt idx="1559">
                  <c:v>1.38102415681957</c:v>
                </c:pt>
                <c:pt idx="1560">
                  <c:v>1.38184632266889</c:v>
                </c:pt>
                <c:pt idx="1561">
                  <c:v>1.38250758205171</c:v>
                </c:pt>
                <c:pt idx="1562">
                  <c:v>1.38324705097727</c:v>
                </c:pt>
                <c:pt idx="1563">
                  <c:v>1.38400069230156</c:v>
                </c:pt>
                <c:pt idx="1564">
                  <c:v>1.38474735285202</c:v>
                </c:pt>
                <c:pt idx="1565">
                  <c:v>1.38551713097422</c:v>
                </c:pt>
                <c:pt idx="1566">
                  <c:v>1.38628534280016</c:v>
                </c:pt>
                <c:pt idx="1567">
                  <c:v>1.38705333918362</c:v>
                </c:pt>
                <c:pt idx="1568">
                  <c:v>1.38770975757576</c:v>
                </c:pt>
                <c:pt idx="1569">
                  <c:v>1.38849610833666</c:v>
                </c:pt>
                <c:pt idx="1570">
                  <c:v>1.38928370386917</c:v>
                </c:pt>
                <c:pt idx="1571">
                  <c:v>1.39002885704754</c:v>
                </c:pt>
                <c:pt idx="1572">
                  <c:v>1.39077921401168</c:v>
                </c:pt>
                <c:pt idx="1573">
                  <c:v>1.3915957126765</c:v>
                </c:pt>
                <c:pt idx="1574">
                  <c:v>1.39230843704827</c:v>
                </c:pt>
                <c:pt idx="1575">
                  <c:v>1.3930899242122</c:v>
                </c:pt>
                <c:pt idx="1576">
                  <c:v>1.39386327806506</c:v>
                </c:pt>
                <c:pt idx="1577">
                  <c:v>1.39461336800957</c:v>
                </c:pt>
                <c:pt idx="1578">
                  <c:v>1.39535374902273</c:v>
                </c:pt>
                <c:pt idx="1579">
                  <c:v>1.39613209573195</c:v>
                </c:pt>
                <c:pt idx="1580">
                  <c:v>1.39692370737934</c:v>
                </c:pt>
                <c:pt idx="1581">
                  <c:v>1.39769616146789</c:v>
                </c:pt>
                <c:pt idx="1582">
                  <c:v>1.39847329841535</c:v>
                </c:pt>
                <c:pt idx="1583">
                  <c:v>1.39926035062552</c:v>
                </c:pt>
                <c:pt idx="1584">
                  <c:v>1.40004644276028</c:v>
                </c:pt>
                <c:pt idx="1585">
                  <c:v>1.4009591085228</c:v>
                </c:pt>
                <c:pt idx="1586">
                  <c:v>1.40179578181818</c:v>
                </c:pt>
                <c:pt idx="1587">
                  <c:v>1.40251214327882</c:v>
                </c:pt>
                <c:pt idx="1588">
                  <c:v>1.40328992144662</c:v>
                </c:pt>
                <c:pt idx="1589">
                  <c:v>1.4040214440923</c:v>
                </c:pt>
                <c:pt idx="1590">
                  <c:v>1.40488429507923</c:v>
                </c:pt>
                <c:pt idx="1591">
                  <c:v>1.40561244172317</c:v>
                </c:pt>
                <c:pt idx="1592">
                  <c:v>1.40643639973311</c:v>
                </c:pt>
                <c:pt idx="1593">
                  <c:v>1.40724309262066</c:v>
                </c:pt>
                <c:pt idx="1594">
                  <c:v>1.40806627756463</c:v>
                </c:pt>
                <c:pt idx="1595">
                  <c:v>1.40887872080841</c:v>
                </c:pt>
                <c:pt idx="1596">
                  <c:v>1.40964564837364</c:v>
                </c:pt>
                <c:pt idx="1597">
                  <c:v>1.41045306446484</c:v>
                </c:pt>
                <c:pt idx="1598">
                  <c:v>1.41120090989158</c:v>
                </c:pt>
                <c:pt idx="1599">
                  <c:v>1.4120113264387</c:v>
                </c:pt>
                <c:pt idx="1600">
                  <c:v>1.41286232979657</c:v>
                </c:pt>
                <c:pt idx="1601">
                  <c:v>1.41361037164304</c:v>
                </c:pt>
                <c:pt idx="1602">
                  <c:v>1.41445069135391</c:v>
                </c:pt>
                <c:pt idx="1603">
                  <c:v>1.41539493216327</c:v>
                </c:pt>
                <c:pt idx="1604">
                  <c:v>1.41632800473728</c:v>
                </c:pt>
                <c:pt idx="1605">
                  <c:v>1.41707227532509</c:v>
                </c:pt>
                <c:pt idx="1606">
                  <c:v>1.41789992788193</c:v>
                </c:pt>
                <c:pt idx="1607">
                  <c:v>1.4187520764526</c:v>
                </c:pt>
                <c:pt idx="1608">
                  <c:v>1.41959078324691</c:v>
                </c:pt>
                <c:pt idx="1609">
                  <c:v>1.42043238154017</c:v>
                </c:pt>
                <c:pt idx="1610">
                  <c:v>1.42129863835736</c:v>
                </c:pt>
                <c:pt idx="1611">
                  <c:v>1.42213322235196</c:v>
                </c:pt>
                <c:pt idx="1612">
                  <c:v>1.4230172090075</c:v>
                </c:pt>
                <c:pt idx="1613">
                  <c:v>1.4237727969975</c:v>
                </c:pt>
                <c:pt idx="1614">
                  <c:v>1.42460902624651</c:v>
                </c:pt>
                <c:pt idx="1615">
                  <c:v>1.4254238969286</c:v>
                </c:pt>
                <c:pt idx="1616">
                  <c:v>1.42632919865519</c:v>
                </c:pt>
                <c:pt idx="1617">
                  <c:v>1.42721874750698</c:v>
                </c:pt>
                <c:pt idx="1618">
                  <c:v>1.4279281500139</c:v>
                </c:pt>
                <c:pt idx="1619">
                  <c:v>1.42881947730355</c:v>
                </c:pt>
                <c:pt idx="1620">
                  <c:v>1.42970363326685</c:v>
                </c:pt>
                <c:pt idx="1621">
                  <c:v>1.43049705169526</c:v>
                </c:pt>
                <c:pt idx="1622">
                  <c:v>1.43140420620358</c:v>
                </c:pt>
                <c:pt idx="1623">
                  <c:v>1.43225405019545</c:v>
                </c:pt>
                <c:pt idx="1624">
                  <c:v>1.43309819800559</c:v>
                </c:pt>
                <c:pt idx="1625">
                  <c:v>1.43394830115572</c:v>
                </c:pt>
                <c:pt idx="1626">
                  <c:v>1.43473306563337</c:v>
                </c:pt>
                <c:pt idx="1627">
                  <c:v>1.4356762677787</c:v>
                </c:pt>
                <c:pt idx="1628">
                  <c:v>1.4364291928353</c:v>
                </c:pt>
                <c:pt idx="1629">
                  <c:v>1.43732911256482</c:v>
                </c:pt>
                <c:pt idx="1630">
                  <c:v>1.43824580486638</c:v>
                </c:pt>
                <c:pt idx="1631">
                  <c:v>1.4391045566281</c:v>
                </c:pt>
                <c:pt idx="1632">
                  <c:v>1.43998498240128</c:v>
                </c:pt>
                <c:pt idx="1633">
                  <c:v>1.44088840730754</c:v>
                </c:pt>
                <c:pt idx="1634">
                  <c:v>1.44169686362984</c:v>
                </c:pt>
                <c:pt idx="1635">
                  <c:v>1.44258291943286</c:v>
                </c:pt>
                <c:pt idx="1636">
                  <c:v>1.44348617790187</c:v>
                </c:pt>
                <c:pt idx="1637">
                  <c:v>1.44436251455924</c:v>
                </c:pt>
                <c:pt idx="1638">
                  <c:v>1.44518246405338</c:v>
                </c:pt>
                <c:pt idx="1639">
                  <c:v>1.446067084643</c:v>
                </c:pt>
                <c:pt idx="1640">
                  <c:v>1.44700246786332</c:v>
                </c:pt>
                <c:pt idx="1641">
                  <c:v>1.44781136295705</c:v>
                </c:pt>
                <c:pt idx="1642">
                  <c:v>1.44875430723118</c:v>
                </c:pt>
                <c:pt idx="1643">
                  <c:v>1.44956822825232</c:v>
                </c:pt>
                <c:pt idx="1644">
                  <c:v>1.45048244390326</c:v>
                </c:pt>
                <c:pt idx="1645">
                  <c:v>1.45140847525595</c:v>
                </c:pt>
                <c:pt idx="1646">
                  <c:v>1.45229927435182</c:v>
                </c:pt>
                <c:pt idx="1647">
                  <c:v>1.45318248264859</c:v>
                </c:pt>
                <c:pt idx="1648">
                  <c:v>1.45401403430395</c:v>
                </c:pt>
                <c:pt idx="1649">
                  <c:v>1.45498612643455</c:v>
                </c:pt>
                <c:pt idx="1650">
                  <c:v>1.45591250197387</c:v>
                </c:pt>
                <c:pt idx="1651">
                  <c:v>1.45677973897088</c:v>
                </c:pt>
                <c:pt idx="1652">
                  <c:v>1.4576729626805</c:v>
                </c:pt>
                <c:pt idx="1653">
                  <c:v>1.45857110918229</c:v>
                </c:pt>
                <c:pt idx="1654">
                  <c:v>1.45948177391305</c:v>
                </c:pt>
                <c:pt idx="1655">
                  <c:v>1.46035096098923</c:v>
                </c:pt>
                <c:pt idx="1656">
                  <c:v>1.46128403547401</c:v>
                </c:pt>
                <c:pt idx="1657">
                  <c:v>1.46221481990548</c:v>
                </c:pt>
                <c:pt idx="1658">
                  <c:v>1.46312028368568</c:v>
                </c:pt>
                <c:pt idx="1659">
                  <c:v>1.4640711412844</c:v>
                </c:pt>
                <c:pt idx="1660">
                  <c:v>1.46505709752999</c:v>
                </c:pt>
                <c:pt idx="1661">
                  <c:v>1.46581428480255</c:v>
                </c:pt>
                <c:pt idx="1662">
                  <c:v>1.46672457534902</c:v>
                </c:pt>
                <c:pt idx="1663">
                  <c:v>1.46768908847228</c:v>
                </c:pt>
                <c:pt idx="1664">
                  <c:v>1.46854309724771</c:v>
                </c:pt>
                <c:pt idx="1665">
                  <c:v>1.46952612356964</c:v>
                </c:pt>
                <c:pt idx="1666">
                  <c:v>1.47043522001668</c:v>
                </c:pt>
                <c:pt idx="1667">
                  <c:v>1.47130703693658</c:v>
                </c:pt>
                <c:pt idx="1668">
                  <c:v>1.47224656980817</c:v>
                </c:pt>
                <c:pt idx="1669">
                  <c:v>1.47314886031113</c:v>
                </c:pt>
                <c:pt idx="1670">
                  <c:v>1.47407506584762</c:v>
                </c:pt>
                <c:pt idx="1671">
                  <c:v>1.47500045638032</c:v>
                </c:pt>
                <c:pt idx="1672">
                  <c:v>1.44090618181818</c:v>
                </c:pt>
                <c:pt idx="1673">
                  <c:v>1.44185947145326</c:v>
                </c:pt>
                <c:pt idx="1674">
                  <c:v>1.44279671336259</c:v>
                </c:pt>
                <c:pt idx="1675">
                  <c:v>1.44377366047068</c:v>
                </c:pt>
                <c:pt idx="1676">
                  <c:v>1.44478111559633</c:v>
                </c:pt>
                <c:pt idx="1677">
                  <c:v>1.44579689362584</c:v>
                </c:pt>
                <c:pt idx="1678">
                  <c:v>1.44671284307938</c:v>
                </c:pt>
                <c:pt idx="1679">
                  <c:v>1.44765408195719</c:v>
                </c:pt>
                <c:pt idx="1680">
                  <c:v>1.44861188256881</c:v>
                </c:pt>
                <c:pt idx="1681">
                  <c:v>1.44952183919933</c:v>
                </c:pt>
                <c:pt idx="1682">
                  <c:v>1.45060533226964</c:v>
                </c:pt>
                <c:pt idx="1683">
                  <c:v>1.45177641573195</c:v>
                </c:pt>
                <c:pt idx="1684">
                  <c:v>1.45278328583965</c:v>
                </c:pt>
                <c:pt idx="1685">
                  <c:v>1.45370478000266</c:v>
                </c:pt>
                <c:pt idx="1686">
                  <c:v>1.45465632485042</c:v>
                </c:pt>
                <c:pt idx="1687">
                  <c:v>1.45552250075062</c:v>
                </c:pt>
                <c:pt idx="1688">
                  <c:v>1.45648149161016</c:v>
                </c:pt>
                <c:pt idx="1689">
                  <c:v>1.45748665187656</c:v>
                </c:pt>
                <c:pt idx="1690">
                  <c:v>1.45845581695857</c:v>
                </c:pt>
                <c:pt idx="1691">
                  <c:v>1.45932605302486</c:v>
                </c:pt>
                <c:pt idx="1692">
                  <c:v>1.46030343438373</c:v>
                </c:pt>
                <c:pt idx="1693">
                  <c:v>1.46131140178168</c:v>
                </c:pt>
                <c:pt idx="1694">
                  <c:v>1.46224428751495</c:v>
                </c:pt>
                <c:pt idx="1695">
                  <c:v>1.46319396420688</c:v>
                </c:pt>
                <c:pt idx="1696">
                  <c:v>1.46416672516952</c:v>
                </c:pt>
                <c:pt idx="1697">
                  <c:v>1.46507747778221</c:v>
                </c:pt>
                <c:pt idx="1698">
                  <c:v>1.46607403398484</c:v>
                </c:pt>
                <c:pt idx="1699">
                  <c:v>1.46708051567611</c:v>
                </c:pt>
                <c:pt idx="1700">
                  <c:v>1.46805527723897</c:v>
                </c:pt>
                <c:pt idx="1701">
                  <c:v>1.46900442281612</c:v>
                </c:pt>
                <c:pt idx="1702">
                  <c:v>1.47000990761867</c:v>
                </c:pt>
                <c:pt idx="1703">
                  <c:v>1.4709276470392</c:v>
                </c:pt>
                <c:pt idx="1704">
                  <c:v>1.4719574525728</c:v>
                </c:pt>
                <c:pt idx="1705">
                  <c:v>1.47289406638866</c:v>
                </c:pt>
                <c:pt idx="1706">
                  <c:v>1.47389910241723</c:v>
                </c:pt>
                <c:pt idx="1707">
                  <c:v>1.47490064746709</c:v>
                </c:pt>
                <c:pt idx="1708">
                  <c:v>1.47588792134025</c:v>
                </c:pt>
                <c:pt idx="1709">
                  <c:v>1.47684015285202</c:v>
                </c:pt>
                <c:pt idx="1710">
                  <c:v>1.47781089259407</c:v>
                </c:pt>
                <c:pt idx="1711">
                  <c:v>1.47879765265257</c:v>
                </c:pt>
                <c:pt idx="1712">
                  <c:v>1.47978875229358</c:v>
                </c:pt>
                <c:pt idx="1713">
                  <c:v>1.48077011976647</c:v>
                </c:pt>
                <c:pt idx="1714">
                  <c:v>1.48181108480255</c:v>
                </c:pt>
                <c:pt idx="1715">
                  <c:v>1.48283248073395</c:v>
                </c:pt>
                <c:pt idx="1716">
                  <c:v>1.48377855444755</c:v>
                </c:pt>
                <c:pt idx="1717">
                  <c:v>1.4848174235341</c:v>
                </c:pt>
                <c:pt idx="1718">
                  <c:v>1.48584388256881</c:v>
                </c:pt>
                <c:pt idx="1719">
                  <c:v>1.48681136114878</c:v>
                </c:pt>
                <c:pt idx="1720">
                  <c:v>1.48780830781207</c:v>
                </c:pt>
                <c:pt idx="1721">
                  <c:v>1.48875294902273</c:v>
                </c:pt>
                <c:pt idx="1722">
                  <c:v>1.48977751288393</c:v>
                </c:pt>
                <c:pt idx="1723">
                  <c:v>1.49084445084237</c:v>
                </c:pt>
                <c:pt idx="1724">
                  <c:v>1.49176963849875</c:v>
                </c:pt>
                <c:pt idx="1725">
                  <c:v>1.4928312948658</c:v>
                </c:pt>
                <c:pt idx="1726">
                  <c:v>1.4937898907972</c:v>
                </c:pt>
                <c:pt idx="1727">
                  <c:v>1.49488062020628</c:v>
                </c:pt>
                <c:pt idx="1728">
                  <c:v>1.49588538556043</c:v>
                </c:pt>
                <c:pt idx="1729">
                  <c:v>1.49685174323047</c:v>
                </c:pt>
                <c:pt idx="1730">
                  <c:v>1.49788233040867</c:v>
                </c:pt>
                <c:pt idx="1731">
                  <c:v>1.49890987698444</c:v>
                </c:pt>
                <c:pt idx="1732">
                  <c:v>1.4999246938439</c:v>
                </c:pt>
                <c:pt idx="1733">
                  <c:v>1.5009992638213</c:v>
                </c:pt>
                <c:pt idx="1734">
                  <c:v>1.50200576880734</c:v>
                </c:pt>
                <c:pt idx="1735">
                  <c:v>1.50303646016124</c:v>
                </c:pt>
                <c:pt idx="1736">
                  <c:v>1.50405769014759</c:v>
                </c:pt>
                <c:pt idx="1737">
                  <c:v>1.50509287723897</c:v>
                </c:pt>
                <c:pt idx="1738">
                  <c:v>1.50610848482914</c:v>
                </c:pt>
                <c:pt idx="1739">
                  <c:v>1.5071814733945</c:v>
                </c:pt>
                <c:pt idx="1740">
                  <c:v>1.50815693211009</c:v>
                </c:pt>
                <c:pt idx="1741">
                  <c:v>1.50922911815402</c:v>
                </c:pt>
                <c:pt idx="1742">
                  <c:v>1.51018166194051</c:v>
                </c:pt>
                <c:pt idx="1743">
                  <c:v>1.51129544712519</c:v>
                </c:pt>
                <c:pt idx="1744">
                  <c:v>1.5123444365377</c:v>
                </c:pt>
                <c:pt idx="1745">
                  <c:v>1.51338435529608</c:v>
                </c:pt>
                <c:pt idx="1746">
                  <c:v>1.51442227937774</c:v>
                </c:pt>
                <c:pt idx="1747">
                  <c:v>1.51546895791213</c:v>
                </c:pt>
                <c:pt idx="1748">
                  <c:v>1.51656281798393</c:v>
                </c:pt>
                <c:pt idx="1749">
                  <c:v>1.5175284832122</c:v>
                </c:pt>
                <c:pt idx="1750">
                  <c:v>1.51861839278819</c:v>
                </c:pt>
                <c:pt idx="1751">
                  <c:v>1.51969155612285</c:v>
                </c:pt>
                <c:pt idx="1752">
                  <c:v>1.52071424874351</c:v>
                </c:pt>
                <c:pt idx="1753">
                  <c:v>1.52180609306514</c:v>
                </c:pt>
                <c:pt idx="1754">
                  <c:v>1.52287693315859</c:v>
                </c:pt>
                <c:pt idx="1755">
                  <c:v>1.52390463970217</c:v>
                </c:pt>
                <c:pt idx="1756">
                  <c:v>1.52498675069805</c:v>
                </c:pt>
                <c:pt idx="1757">
                  <c:v>1.52603614434251</c:v>
                </c:pt>
                <c:pt idx="1758">
                  <c:v>1.52707454998005</c:v>
                </c:pt>
                <c:pt idx="1759">
                  <c:v>1.52816988751495</c:v>
                </c:pt>
                <c:pt idx="1760">
                  <c:v>1.52917934104507</c:v>
                </c:pt>
                <c:pt idx="1761">
                  <c:v>1.53025385075389</c:v>
                </c:pt>
                <c:pt idx="1762">
                  <c:v>1.53135448347826</c:v>
                </c:pt>
                <c:pt idx="1763">
                  <c:v>1.53243015556442</c:v>
                </c:pt>
                <c:pt idx="1764">
                  <c:v>1.5334956679165</c:v>
                </c:pt>
                <c:pt idx="1765">
                  <c:v>1.53455366988432</c:v>
                </c:pt>
                <c:pt idx="1766">
                  <c:v>1.53566625008376</c:v>
                </c:pt>
                <c:pt idx="1767">
                  <c:v>1.53658100875948</c:v>
                </c:pt>
                <c:pt idx="1768">
                  <c:v>1.53771202776227</c:v>
                </c:pt>
                <c:pt idx="1769">
                  <c:v>1.53880162021008</c:v>
                </c:pt>
                <c:pt idx="1770">
                  <c:v>1.53989594181624</c:v>
                </c:pt>
                <c:pt idx="1771">
                  <c:v>1.54098265654712</c:v>
                </c:pt>
                <c:pt idx="1772">
                  <c:v>1.54209057386746</c:v>
                </c:pt>
                <c:pt idx="1773">
                  <c:v>1.54309847175338</c:v>
                </c:pt>
                <c:pt idx="1774">
                  <c:v>1.54424033097727</c:v>
                </c:pt>
                <c:pt idx="1775">
                  <c:v>1.54534766024465</c:v>
                </c:pt>
                <c:pt idx="1776">
                  <c:v>1.54644699276312</c:v>
                </c:pt>
                <c:pt idx="1777">
                  <c:v>1.5475322747507</c:v>
                </c:pt>
                <c:pt idx="1778">
                  <c:v>1.54859825129637</c:v>
                </c:pt>
                <c:pt idx="1779">
                  <c:v>1.5497261276426</c:v>
                </c:pt>
                <c:pt idx="1780">
                  <c:v>1.55084389405664</c:v>
                </c:pt>
                <c:pt idx="1781">
                  <c:v>1.55194752772238</c:v>
                </c:pt>
                <c:pt idx="1782">
                  <c:v>1.55304271623454</c:v>
                </c:pt>
                <c:pt idx="1783">
                  <c:v>1.5541472362505</c:v>
                </c:pt>
                <c:pt idx="1784">
                  <c:v>1.55527454912427</c:v>
                </c:pt>
                <c:pt idx="1785">
                  <c:v>1.55637680382928</c:v>
                </c:pt>
                <c:pt idx="1786">
                  <c:v>1.55747124006117</c:v>
                </c:pt>
                <c:pt idx="1787">
                  <c:v>1.55859552861587</c:v>
                </c:pt>
                <c:pt idx="1788">
                  <c:v>1.55967447658556</c:v>
                </c:pt>
                <c:pt idx="1789">
                  <c:v>1.56078935513894</c:v>
                </c:pt>
                <c:pt idx="1790">
                  <c:v>1.56194233338893</c:v>
                </c:pt>
                <c:pt idx="1791">
                  <c:v>1.56302775492621</c:v>
                </c:pt>
                <c:pt idx="1792">
                  <c:v>1.52913418439037</c:v>
                </c:pt>
                <c:pt idx="1793">
                  <c:v>1.53025599149049</c:v>
                </c:pt>
                <c:pt idx="1794">
                  <c:v>1.53140214222577</c:v>
                </c:pt>
                <c:pt idx="1795">
                  <c:v>1.53243879958517</c:v>
                </c:pt>
                <c:pt idx="1796">
                  <c:v>1.53356040704291</c:v>
                </c:pt>
                <c:pt idx="1797">
                  <c:v>1.53440506926142</c:v>
                </c:pt>
                <c:pt idx="1798">
                  <c:v>1.53568999371361</c:v>
                </c:pt>
                <c:pt idx="1799">
                  <c:v>1.53682846015158</c:v>
                </c:pt>
                <c:pt idx="1800">
                  <c:v>1.53793295093738</c:v>
                </c:pt>
                <c:pt idx="1801">
                  <c:v>1.5390556970809</c:v>
                </c:pt>
                <c:pt idx="1802">
                  <c:v>1.54021184012764</c:v>
                </c:pt>
                <c:pt idx="1803">
                  <c:v>1.54137313908257</c:v>
                </c:pt>
                <c:pt idx="1804">
                  <c:v>1.54250668081372</c:v>
                </c:pt>
                <c:pt idx="1805">
                  <c:v>1.54363524437031</c:v>
                </c:pt>
                <c:pt idx="1806">
                  <c:v>1.54473653546071</c:v>
                </c:pt>
                <c:pt idx="1807">
                  <c:v>1.54588292907858</c:v>
                </c:pt>
                <c:pt idx="1808">
                  <c:v>1.54704927813178</c:v>
                </c:pt>
                <c:pt idx="1809">
                  <c:v>1.54820587511815</c:v>
                </c:pt>
                <c:pt idx="1810">
                  <c:v>1.54934088593273</c:v>
                </c:pt>
                <c:pt idx="1811">
                  <c:v>1.55053206126845</c:v>
                </c:pt>
                <c:pt idx="1812">
                  <c:v>1.55170749368435</c:v>
                </c:pt>
                <c:pt idx="1813">
                  <c:v>1.55286230425354</c:v>
                </c:pt>
                <c:pt idx="1814">
                  <c:v>1.55394297217126</c:v>
                </c:pt>
                <c:pt idx="1815">
                  <c:v>1.55513279119266</c:v>
                </c:pt>
                <c:pt idx="1816">
                  <c:v>1.55632931809841</c:v>
                </c:pt>
                <c:pt idx="1817">
                  <c:v>1.55749282112485</c:v>
                </c:pt>
                <c:pt idx="1818">
                  <c:v>1.55864871272438</c:v>
                </c:pt>
                <c:pt idx="1819">
                  <c:v>1.55987517731443</c:v>
                </c:pt>
                <c:pt idx="1820">
                  <c:v>1.5610248236864</c:v>
                </c:pt>
                <c:pt idx="1821">
                  <c:v>1.56219719715995</c:v>
                </c:pt>
                <c:pt idx="1822">
                  <c:v>1.56347886844835</c:v>
                </c:pt>
                <c:pt idx="1823">
                  <c:v>1.56468947422852</c:v>
                </c:pt>
                <c:pt idx="1824">
                  <c:v>1.56586418954927</c:v>
                </c:pt>
                <c:pt idx="1825">
                  <c:v>1.56707753674094</c:v>
                </c:pt>
                <c:pt idx="1826">
                  <c:v>1.56833550495413</c:v>
                </c:pt>
                <c:pt idx="1827">
                  <c:v>1.56958420033361</c:v>
                </c:pt>
                <c:pt idx="1828">
                  <c:v>1.57070155010922</c:v>
                </c:pt>
                <c:pt idx="1829">
                  <c:v>1.57196833528976</c:v>
                </c:pt>
                <c:pt idx="1830">
                  <c:v>1.57307320166391</c:v>
                </c:pt>
                <c:pt idx="1831">
                  <c:v>1.57434115521665</c:v>
                </c:pt>
                <c:pt idx="1832">
                  <c:v>1.57546053644704</c:v>
                </c:pt>
                <c:pt idx="1833">
                  <c:v>1.57668648934982</c:v>
                </c:pt>
                <c:pt idx="1834">
                  <c:v>1.57708393079948</c:v>
                </c:pt>
                <c:pt idx="1835">
                  <c:v>1.57726934157412</c:v>
                </c:pt>
                <c:pt idx="1836">
                  <c:v>1.57823140358995</c:v>
                </c:pt>
                <c:pt idx="1837">
                  <c:v>1.57933307889908</c:v>
                </c:pt>
                <c:pt idx="1838">
                  <c:v>1.58045505735939</c:v>
                </c:pt>
                <c:pt idx="1839">
                  <c:v>1.58158282869058</c:v>
                </c:pt>
                <c:pt idx="1840">
                  <c:v>1.58276514591145</c:v>
                </c:pt>
                <c:pt idx="1841">
                  <c:v>1.58401076864053</c:v>
                </c:pt>
                <c:pt idx="1842">
                  <c:v>1.58530687646147</c:v>
                </c:pt>
                <c:pt idx="1843">
                  <c:v>1.58643005157115</c:v>
                </c:pt>
                <c:pt idx="1844">
                  <c:v>1.58768260454727</c:v>
                </c:pt>
                <c:pt idx="1845">
                  <c:v>1.5888318648874</c:v>
                </c:pt>
                <c:pt idx="1846">
                  <c:v>1.58996306661349</c:v>
                </c:pt>
                <c:pt idx="1847">
                  <c:v>1.59116166988432</c:v>
                </c:pt>
                <c:pt idx="1848">
                  <c:v>1.5922657024028</c:v>
                </c:pt>
                <c:pt idx="1849">
                  <c:v>1.59350623753128</c:v>
                </c:pt>
                <c:pt idx="1850">
                  <c:v>1.59472559301005</c:v>
                </c:pt>
                <c:pt idx="1851">
                  <c:v>1.59593025461507</c:v>
                </c:pt>
                <c:pt idx="1852">
                  <c:v>1.59714080606303</c:v>
                </c:pt>
                <c:pt idx="1853">
                  <c:v>1.59833963102585</c:v>
                </c:pt>
                <c:pt idx="1854">
                  <c:v>1.59956587666534</c:v>
                </c:pt>
                <c:pt idx="1855">
                  <c:v>1.60074690308591</c:v>
                </c:pt>
                <c:pt idx="1856">
                  <c:v>1.60187777404981</c:v>
                </c:pt>
                <c:pt idx="1857">
                  <c:v>1.60316667456214</c:v>
                </c:pt>
                <c:pt idx="1858">
                  <c:v>1.6043254735613</c:v>
                </c:pt>
                <c:pt idx="1859">
                  <c:v>1.60561958984178</c:v>
                </c:pt>
                <c:pt idx="1860">
                  <c:v>1.60683363603003</c:v>
                </c:pt>
                <c:pt idx="1861">
                  <c:v>1.60803665643592</c:v>
                </c:pt>
                <c:pt idx="1862">
                  <c:v>1.60930024653878</c:v>
                </c:pt>
                <c:pt idx="1863">
                  <c:v>1.61054074673339</c:v>
                </c:pt>
                <c:pt idx="1864">
                  <c:v>1.61177239473474</c:v>
                </c:pt>
                <c:pt idx="1865">
                  <c:v>1.61293817056242</c:v>
                </c:pt>
                <c:pt idx="1866">
                  <c:v>1.61424553075389</c:v>
                </c:pt>
                <c:pt idx="1867">
                  <c:v>1.61539027456214</c:v>
                </c:pt>
                <c:pt idx="1868">
                  <c:v>1.6167126942452</c:v>
                </c:pt>
                <c:pt idx="1869">
                  <c:v>1.61788387856547</c:v>
                </c:pt>
                <c:pt idx="1870">
                  <c:v>1.61920762079511</c:v>
                </c:pt>
                <c:pt idx="1871">
                  <c:v>1.62038923046983</c:v>
                </c:pt>
                <c:pt idx="1872">
                  <c:v>1.62168451725645</c:v>
                </c:pt>
                <c:pt idx="1873">
                  <c:v>1.62301328840701</c:v>
                </c:pt>
                <c:pt idx="1874">
                  <c:v>1.62423704720601</c:v>
                </c:pt>
                <c:pt idx="1875">
                  <c:v>1.62549809594662</c:v>
                </c:pt>
                <c:pt idx="1876">
                  <c:v>1.62679045855605</c:v>
                </c:pt>
                <c:pt idx="1877">
                  <c:v>1.62807087094801</c:v>
                </c:pt>
                <c:pt idx="1878">
                  <c:v>1.62924679037362</c:v>
                </c:pt>
                <c:pt idx="1879">
                  <c:v>1.63052972901227</c:v>
                </c:pt>
                <c:pt idx="1880">
                  <c:v>1.63184239297966</c:v>
                </c:pt>
                <c:pt idx="1881">
                  <c:v>1.63314980550459</c:v>
                </c:pt>
                <c:pt idx="1882">
                  <c:v>1.6344321833586</c:v>
                </c:pt>
                <c:pt idx="1883">
                  <c:v>1.6356859969975</c:v>
                </c:pt>
                <c:pt idx="1884">
                  <c:v>1.63691984533972</c:v>
                </c:pt>
                <c:pt idx="1885">
                  <c:v>1.63825439989363</c:v>
                </c:pt>
                <c:pt idx="1886">
                  <c:v>1.63944395640812</c:v>
                </c:pt>
                <c:pt idx="1887">
                  <c:v>1.64081094885739</c:v>
                </c:pt>
                <c:pt idx="1888">
                  <c:v>1.64205990423766</c:v>
                </c:pt>
                <c:pt idx="1889">
                  <c:v>1.64336198643313</c:v>
                </c:pt>
                <c:pt idx="1890">
                  <c:v>1.64465239733111</c:v>
                </c:pt>
                <c:pt idx="1891">
                  <c:v>1.64595741384487</c:v>
                </c:pt>
                <c:pt idx="1892">
                  <c:v>1.64728809374479</c:v>
                </c:pt>
                <c:pt idx="1893">
                  <c:v>1.64846639510704</c:v>
                </c:pt>
                <c:pt idx="1894">
                  <c:v>1.64981701198618</c:v>
                </c:pt>
                <c:pt idx="1895">
                  <c:v>1.65110672627189</c:v>
                </c:pt>
                <c:pt idx="1896">
                  <c:v>1.65242140985811</c:v>
                </c:pt>
                <c:pt idx="1897">
                  <c:v>1.65375503661747</c:v>
                </c:pt>
                <c:pt idx="1898">
                  <c:v>1.65506454825688</c:v>
                </c:pt>
                <c:pt idx="1899">
                  <c:v>1.65638007884348</c:v>
                </c:pt>
                <c:pt idx="1900">
                  <c:v>1.65759029569085</c:v>
                </c:pt>
                <c:pt idx="1901">
                  <c:v>1.65891406736339</c:v>
                </c:pt>
                <c:pt idx="1902">
                  <c:v>1.6602234061428</c:v>
                </c:pt>
                <c:pt idx="1903">
                  <c:v>1.66152739656961</c:v>
                </c:pt>
                <c:pt idx="1904">
                  <c:v>1.66286758335328</c:v>
                </c:pt>
                <c:pt idx="1905">
                  <c:v>1.66422814972477</c:v>
                </c:pt>
                <c:pt idx="1906">
                  <c:v>1.66541413804838</c:v>
                </c:pt>
                <c:pt idx="1907">
                  <c:v>1.66683188243205</c:v>
                </c:pt>
                <c:pt idx="1908">
                  <c:v>1.66807669410222</c:v>
                </c:pt>
                <c:pt idx="1909">
                  <c:v>1.66951744938173</c:v>
                </c:pt>
                <c:pt idx="1910">
                  <c:v>1.67087716230192</c:v>
                </c:pt>
                <c:pt idx="1911">
                  <c:v>1.67216622385321</c:v>
                </c:pt>
                <c:pt idx="1912">
                  <c:v>1.67355209009441</c:v>
                </c:pt>
                <c:pt idx="1913">
                  <c:v>1.67482325487112</c:v>
                </c:pt>
                <c:pt idx="1914">
                  <c:v>1.67618035853895</c:v>
                </c:pt>
                <c:pt idx="1915">
                  <c:v>1.67755007811272</c:v>
                </c:pt>
                <c:pt idx="1916">
                  <c:v>1.67909953552276</c:v>
                </c:pt>
                <c:pt idx="1917">
                  <c:v>1.64532863404689</c:v>
                </c:pt>
                <c:pt idx="1918">
                  <c:v>1.64691576747289</c:v>
                </c:pt>
                <c:pt idx="1919">
                  <c:v>1.64826823911154</c:v>
                </c:pt>
                <c:pt idx="1920">
                  <c:v>1.6496254044675</c:v>
                </c:pt>
                <c:pt idx="1921">
                  <c:v>1.6508865913261</c:v>
                </c:pt>
                <c:pt idx="1922">
                  <c:v>1.65226966672227</c:v>
                </c:pt>
                <c:pt idx="1923">
                  <c:v>1.65364542949076</c:v>
                </c:pt>
                <c:pt idx="1924">
                  <c:v>1.65495493035501</c:v>
                </c:pt>
                <c:pt idx="1925">
                  <c:v>1.65631281710411</c:v>
                </c:pt>
                <c:pt idx="1926">
                  <c:v>1.6576963148179</c:v>
                </c:pt>
                <c:pt idx="1927">
                  <c:v>1.65902952596729</c:v>
                </c:pt>
                <c:pt idx="1928">
                  <c:v>1.66041225163827</c:v>
                </c:pt>
                <c:pt idx="1929">
                  <c:v>1.66174636837364</c:v>
                </c:pt>
                <c:pt idx="1930">
                  <c:v>1.66308432393661</c:v>
                </c:pt>
                <c:pt idx="1931">
                  <c:v>1.66446172399221</c:v>
                </c:pt>
                <c:pt idx="1932">
                  <c:v>1.66576190275229</c:v>
                </c:pt>
                <c:pt idx="1933">
                  <c:v>1.66709223252711</c:v>
                </c:pt>
                <c:pt idx="1934">
                  <c:v>1.66848313649781</c:v>
                </c:pt>
                <c:pt idx="1935">
                  <c:v>1.66990075440645</c:v>
                </c:pt>
                <c:pt idx="1936">
                  <c:v>1.6712650296358</c:v>
                </c:pt>
                <c:pt idx="1937">
                  <c:v>1.67264382752294</c:v>
                </c:pt>
                <c:pt idx="1938">
                  <c:v>1.67404224264665</c:v>
                </c:pt>
                <c:pt idx="1939">
                  <c:v>1.67543070736725</c:v>
                </c:pt>
                <c:pt idx="1940">
                  <c:v>1.67679685775828</c:v>
                </c:pt>
                <c:pt idx="1941">
                  <c:v>1.67816029396091</c:v>
                </c:pt>
                <c:pt idx="1942">
                  <c:v>1.67959494628858</c:v>
                </c:pt>
                <c:pt idx="1943">
                  <c:v>1.6811856134779</c:v>
                </c:pt>
                <c:pt idx="1944">
                  <c:v>1.68267667363383</c:v>
                </c:pt>
                <c:pt idx="1945">
                  <c:v>1.68403191786806</c:v>
                </c:pt>
                <c:pt idx="1946">
                  <c:v>1.68545289763692</c:v>
                </c:pt>
                <c:pt idx="1947">
                  <c:v>1.68683748733468</c:v>
                </c:pt>
                <c:pt idx="1948">
                  <c:v>1.68824099149291</c:v>
                </c:pt>
                <c:pt idx="1949">
                  <c:v>1.68963634069937</c:v>
                </c:pt>
                <c:pt idx="1950">
                  <c:v>1.69094862629969</c:v>
                </c:pt>
                <c:pt idx="1951">
                  <c:v>1.69247851042536</c:v>
                </c:pt>
                <c:pt idx="1952">
                  <c:v>1.69374598331943</c:v>
                </c:pt>
                <c:pt idx="1953">
                  <c:v>1.6952815842726</c:v>
                </c:pt>
                <c:pt idx="1954">
                  <c:v>1.69673108646094</c:v>
                </c:pt>
                <c:pt idx="1955">
                  <c:v>1.69807798228959</c:v>
                </c:pt>
                <c:pt idx="1956">
                  <c:v>1.69957717497915</c:v>
                </c:pt>
                <c:pt idx="1957">
                  <c:v>1.70084619082569</c:v>
                </c:pt>
                <c:pt idx="1958">
                  <c:v>1.70232897806143</c:v>
                </c:pt>
                <c:pt idx="1959">
                  <c:v>1.70377892141865</c:v>
                </c:pt>
                <c:pt idx="1960">
                  <c:v>1.70509103369475</c:v>
                </c:pt>
                <c:pt idx="1961">
                  <c:v>1.70660747322769</c:v>
                </c:pt>
                <c:pt idx="1962">
                  <c:v>1.70800752686498</c:v>
                </c:pt>
                <c:pt idx="1963">
                  <c:v>1.70949413878232</c:v>
                </c:pt>
                <c:pt idx="1964">
                  <c:v>1.71084416013344</c:v>
                </c:pt>
                <c:pt idx="1965">
                  <c:v>1.71229383700703</c:v>
                </c:pt>
                <c:pt idx="1966">
                  <c:v>1.71386684419625</c:v>
                </c:pt>
                <c:pt idx="1967">
                  <c:v>1.71531668221931</c:v>
                </c:pt>
                <c:pt idx="1968">
                  <c:v>1.7166271472894</c:v>
                </c:pt>
                <c:pt idx="1969">
                  <c:v>1.71801396596957</c:v>
                </c:pt>
                <c:pt idx="1970">
                  <c:v>1.71961399626355</c:v>
                </c:pt>
                <c:pt idx="1971">
                  <c:v>1.72110114355614</c:v>
                </c:pt>
                <c:pt idx="1972">
                  <c:v>1.72243279968089</c:v>
                </c:pt>
                <c:pt idx="1973">
                  <c:v>1.72377035763136</c:v>
                </c:pt>
                <c:pt idx="1974">
                  <c:v>1.72541066393236</c:v>
                </c:pt>
                <c:pt idx="1975">
                  <c:v>1.72722153543412</c:v>
                </c:pt>
                <c:pt idx="1976">
                  <c:v>1.72859204670559</c:v>
                </c:pt>
                <c:pt idx="1977">
                  <c:v>1.72989778699641</c:v>
                </c:pt>
                <c:pt idx="1978">
                  <c:v>1.73123916930775</c:v>
                </c:pt>
                <c:pt idx="1979">
                  <c:v>1.73260129716793</c:v>
                </c:pt>
                <c:pt idx="1980">
                  <c:v>1.73406867022518</c:v>
                </c:pt>
                <c:pt idx="1981">
                  <c:v>1.73592505528681</c:v>
                </c:pt>
                <c:pt idx="1982">
                  <c:v>1.7372600101405</c:v>
                </c:pt>
                <c:pt idx="1983">
                  <c:v>1.73900776832868</c:v>
                </c:pt>
                <c:pt idx="1984">
                  <c:v>1.74036807039199</c:v>
                </c:pt>
                <c:pt idx="1985">
                  <c:v>1.74170806205171</c:v>
                </c:pt>
                <c:pt idx="1986">
                  <c:v>1.74307720934112</c:v>
                </c:pt>
                <c:pt idx="1987">
                  <c:v>1.74449588336948</c:v>
                </c:pt>
                <c:pt idx="1988">
                  <c:v>1.74589984320267</c:v>
                </c:pt>
                <c:pt idx="1989">
                  <c:v>1.7472569497915</c:v>
                </c:pt>
                <c:pt idx="1990">
                  <c:v>1.7482184587156</c:v>
                </c:pt>
                <c:pt idx="1991">
                  <c:v>1.74935792960801</c:v>
                </c:pt>
                <c:pt idx="1992">
                  <c:v>1.75076946955796</c:v>
                </c:pt>
                <c:pt idx="1993">
                  <c:v>1.75228606825688</c:v>
                </c:pt>
                <c:pt idx="1994">
                  <c:v>1.75384006216291</c:v>
                </c:pt>
                <c:pt idx="1995">
                  <c:v>1.75519010386433</c:v>
                </c:pt>
                <c:pt idx="1996">
                  <c:v>1.75665913873155</c:v>
                </c:pt>
                <c:pt idx="1997">
                  <c:v>1.75817368248143</c:v>
                </c:pt>
                <c:pt idx="1998">
                  <c:v>1.7596302736725</c:v>
                </c:pt>
                <c:pt idx="1999">
                  <c:v>1.76108895125649</c:v>
                </c:pt>
                <c:pt idx="2000">
                  <c:v>1.7625299634775</c:v>
                </c:pt>
                <c:pt idx="2001">
                  <c:v>1.76401634705112</c:v>
                </c:pt>
                <c:pt idx="2002">
                  <c:v>1.76547616747289</c:v>
                </c:pt>
                <c:pt idx="2003">
                  <c:v>1.76685843893099</c:v>
                </c:pt>
                <c:pt idx="2004">
                  <c:v>1.76845851602713</c:v>
                </c:pt>
                <c:pt idx="2005">
                  <c:v>1.77004833060884</c:v>
                </c:pt>
                <c:pt idx="2006">
                  <c:v>1.77149294154652</c:v>
                </c:pt>
                <c:pt idx="2007">
                  <c:v>1.77299619149291</c:v>
                </c:pt>
                <c:pt idx="2008">
                  <c:v>1.77455890628019</c:v>
                </c:pt>
                <c:pt idx="2009">
                  <c:v>1.77595762985418</c:v>
                </c:pt>
                <c:pt idx="2010">
                  <c:v>1.7775903273235</c:v>
                </c:pt>
                <c:pt idx="2011">
                  <c:v>1.77911521801501</c:v>
                </c:pt>
                <c:pt idx="2012">
                  <c:v>1.78055745665736</c:v>
                </c:pt>
                <c:pt idx="2013">
                  <c:v>1.782089830714</c:v>
                </c:pt>
                <c:pt idx="2014">
                  <c:v>1.78363342959713</c:v>
                </c:pt>
                <c:pt idx="2015">
                  <c:v>1.78514645226964</c:v>
                </c:pt>
                <c:pt idx="2016">
                  <c:v>1.78680019976067</c:v>
                </c:pt>
                <c:pt idx="2017">
                  <c:v>1.78822493051456</c:v>
                </c:pt>
                <c:pt idx="2018">
                  <c:v>1.7897803412844</c:v>
                </c:pt>
                <c:pt idx="2019">
                  <c:v>1.79150326218144</c:v>
                </c:pt>
                <c:pt idx="2020">
                  <c:v>1.79292183351505</c:v>
                </c:pt>
                <c:pt idx="2021">
                  <c:v>1.7946385557965</c:v>
                </c:pt>
                <c:pt idx="2022">
                  <c:v>1.79613663614917</c:v>
                </c:pt>
                <c:pt idx="2023">
                  <c:v>1.79809148788445</c:v>
                </c:pt>
                <c:pt idx="2024">
                  <c:v>1.79951554053703</c:v>
                </c:pt>
                <c:pt idx="2025">
                  <c:v>1.80136276473873</c:v>
                </c:pt>
                <c:pt idx="2026">
                  <c:v>1.80289409493418</c:v>
                </c:pt>
                <c:pt idx="2027">
                  <c:v>1.80482469262982</c:v>
                </c:pt>
                <c:pt idx="2028">
                  <c:v>1.80623654625785</c:v>
                </c:pt>
                <c:pt idx="2029">
                  <c:v>1.80805991426188</c:v>
                </c:pt>
                <c:pt idx="2030">
                  <c:v>1.80947631017152</c:v>
                </c:pt>
                <c:pt idx="2031">
                  <c:v>1.81091534587156</c:v>
                </c:pt>
                <c:pt idx="2032">
                  <c:v>1.77735923797367</c:v>
                </c:pt>
                <c:pt idx="2033">
                  <c:v>1.77882837252493</c:v>
                </c:pt>
                <c:pt idx="2034">
                  <c:v>1.78065570138723</c:v>
                </c:pt>
                <c:pt idx="2035">
                  <c:v>1.78209905998316</c:v>
                </c:pt>
                <c:pt idx="2036">
                  <c:v>1.78394012977482</c:v>
                </c:pt>
                <c:pt idx="2037">
                  <c:v>1.78547107737003</c:v>
                </c:pt>
                <c:pt idx="2038">
                  <c:v>1.78754652210175</c:v>
                </c:pt>
                <c:pt idx="2039">
                  <c:v>1.79008521471081</c:v>
                </c:pt>
                <c:pt idx="2040">
                  <c:v>1.79153459462885</c:v>
                </c:pt>
                <c:pt idx="2041">
                  <c:v>1.79347011344236</c:v>
                </c:pt>
                <c:pt idx="2042">
                  <c:v>1.79501549960555</c:v>
                </c:pt>
                <c:pt idx="2043">
                  <c:v>1.7964470113726</c:v>
                </c:pt>
                <c:pt idx="2044">
                  <c:v>1.79807897452846</c:v>
                </c:pt>
                <c:pt idx="2045">
                  <c:v>1.79973550915038</c:v>
                </c:pt>
                <c:pt idx="2046">
                  <c:v>1.80189380167531</c:v>
                </c:pt>
                <c:pt idx="2047">
                  <c:v>1.80459244611089</c:v>
                </c:pt>
                <c:pt idx="2048">
                  <c:v>1.80730896816913</c:v>
                </c:pt>
                <c:pt idx="2049">
                  <c:v>1.80999975012511</c:v>
                </c:pt>
                <c:pt idx="2050">
                  <c:v>1.81261778266568</c:v>
                </c:pt>
                <c:pt idx="2051">
                  <c:v>1.8140413566585</c:v>
                </c:pt>
                <c:pt idx="2052">
                  <c:v>1.81599408280814</c:v>
                </c:pt>
                <c:pt idx="2053">
                  <c:v>1.81744478085361</c:v>
                </c:pt>
                <c:pt idx="2054">
                  <c:v>1.81923420183486</c:v>
                </c:pt>
                <c:pt idx="2055">
                  <c:v>1.82163000494616</c:v>
                </c:pt>
                <c:pt idx="2056">
                  <c:v>1.82443538380534</c:v>
                </c:pt>
                <c:pt idx="2057">
                  <c:v>1.82673232433694</c:v>
                </c:pt>
                <c:pt idx="2058">
                  <c:v>1.82815568216993</c:v>
                </c:pt>
                <c:pt idx="2059">
                  <c:v>1.82963980662146</c:v>
                </c:pt>
                <c:pt idx="2060">
                  <c:v>1.83110859349458</c:v>
                </c:pt>
                <c:pt idx="2061">
                  <c:v>1.83282159548692</c:v>
                </c:pt>
                <c:pt idx="2062">
                  <c:v>1.83430249397117</c:v>
                </c:pt>
                <c:pt idx="2063">
                  <c:v>1.83604518069406</c:v>
                </c:pt>
                <c:pt idx="2064">
                  <c:v>1.83761784805212</c:v>
                </c:pt>
                <c:pt idx="2065">
                  <c:v>1.83924053054647</c:v>
                </c:pt>
                <c:pt idx="2066">
                  <c:v>1.84078831017152</c:v>
                </c:pt>
                <c:pt idx="2067">
                  <c:v>1.84228760813722</c:v>
                </c:pt>
                <c:pt idx="2068">
                  <c:v>1.8438686689536</c:v>
                </c:pt>
                <c:pt idx="2069">
                  <c:v>1.8456898095466</c:v>
                </c:pt>
                <c:pt idx="2070">
                  <c:v>1.84808360366973</c:v>
                </c:pt>
                <c:pt idx="2071">
                  <c:v>1.85018570211408</c:v>
                </c:pt>
                <c:pt idx="2072">
                  <c:v>1.8519745177503</c:v>
                </c:pt>
                <c:pt idx="2073">
                  <c:v>1.85447858412445</c:v>
                </c:pt>
                <c:pt idx="2074">
                  <c:v>1.85696079739806</c:v>
                </c:pt>
                <c:pt idx="2075">
                  <c:v>1.8587776904667</c:v>
                </c:pt>
                <c:pt idx="2076">
                  <c:v>1.86074716971528</c:v>
                </c:pt>
                <c:pt idx="2077">
                  <c:v>1.86339928740618</c:v>
                </c:pt>
                <c:pt idx="2078">
                  <c:v>1.8661027029191</c:v>
                </c:pt>
                <c:pt idx="2079">
                  <c:v>1.86879692110092</c:v>
                </c:pt>
                <c:pt idx="2080">
                  <c:v>1.87152368855206</c:v>
                </c:pt>
                <c:pt idx="2081">
                  <c:v>1.87420379703307</c:v>
                </c:pt>
                <c:pt idx="2082">
                  <c:v>1.87626429708816</c:v>
                </c:pt>
                <c:pt idx="2083">
                  <c:v>1.87825946770135</c:v>
                </c:pt>
                <c:pt idx="2084">
                  <c:v>1.88096382704427</c:v>
                </c:pt>
                <c:pt idx="2085">
                  <c:v>1.88371741108895</c:v>
                </c:pt>
                <c:pt idx="2086">
                  <c:v>1.88648483159154</c:v>
                </c:pt>
                <c:pt idx="2087">
                  <c:v>1.88922136213511</c:v>
                </c:pt>
                <c:pt idx="2088">
                  <c:v>1.8919787679298</c:v>
                </c:pt>
                <c:pt idx="2089">
                  <c:v>1.89471585221018</c:v>
                </c:pt>
                <c:pt idx="2090">
                  <c:v>1.89743703052544</c:v>
                </c:pt>
                <c:pt idx="2091">
                  <c:v>1.90019329014759</c:v>
                </c:pt>
                <c:pt idx="2092">
                  <c:v>1.90304213911593</c:v>
                </c:pt>
                <c:pt idx="2093">
                  <c:v>1.90573347278288</c:v>
                </c:pt>
                <c:pt idx="2094">
                  <c:v>1.90851158165138</c:v>
                </c:pt>
                <c:pt idx="2095">
                  <c:v>1.91131905845347</c:v>
                </c:pt>
                <c:pt idx="2096">
                  <c:v>1.91404812276897</c:v>
                </c:pt>
                <c:pt idx="2097">
                  <c:v>1.91677870792327</c:v>
                </c:pt>
                <c:pt idx="2098">
                  <c:v>1.91962897681401</c:v>
                </c:pt>
                <c:pt idx="2099">
                  <c:v>1.92243098281902</c:v>
                </c:pt>
                <c:pt idx="2100">
                  <c:v>1.92515706771516</c:v>
                </c:pt>
                <c:pt idx="2101">
                  <c:v>1.9279227206005</c:v>
                </c:pt>
                <c:pt idx="2102">
                  <c:v>1.93074157731443</c:v>
                </c:pt>
                <c:pt idx="2103">
                  <c:v>1.93353863786488</c:v>
                </c:pt>
                <c:pt idx="2104">
                  <c:v>1.93629141384488</c:v>
                </c:pt>
                <c:pt idx="2105">
                  <c:v>1.93901218582152</c:v>
                </c:pt>
                <c:pt idx="2106">
                  <c:v>1.94181542528919</c:v>
                </c:pt>
                <c:pt idx="2107">
                  <c:v>1.94460907322769</c:v>
                </c:pt>
                <c:pt idx="2108">
                  <c:v>1.94731098582152</c:v>
                </c:pt>
                <c:pt idx="2109">
                  <c:v>1.95013436296914</c:v>
                </c:pt>
                <c:pt idx="2110">
                  <c:v>1.95292136280233</c:v>
                </c:pt>
                <c:pt idx="2111">
                  <c:v>1.95575312038292</c:v>
                </c:pt>
                <c:pt idx="2112">
                  <c:v>1.95860171075897</c:v>
                </c:pt>
                <c:pt idx="2113">
                  <c:v>1.96135327172644</c:v>
                </c:pt>
                <c:pt idx="2114">
                  <c:v>1.96409695746456</c:v>
                </c:pt>
                <c:pt idx="2115">
                  <c:v>1.96717992793995</c:v>
                </c:pt>
                <c:pt idx="2116">
                  <c:v>1.9699071000133</c:v>
                </c:pt>
                <c:pt idx="2117">
                  <c:v>1.97201477331109</c:v>
                </c:pt>
                <c:pt idx="2118">
                  <c:v>1.9735133293578</c:v>
                </c:pt>
                <c:pt idx="2119">
                  <c:v>1.97395025688073</c:v>
                </c:pt>
                <c:pt idx="2120">
                  <c:v>1.97394473918742</c:v>
                </c:pt>
                <c:pt idx="2121">
                  <c:v>1.97393759633028</c:v>
                </c:pt>
                <c:pt idx="2122">
                  <c:v>1.93894304994903</c:v>
                </c:pt>
              </c:numCache>
            </c:numRef>
          </c:yVal>
          <c:smooth val="0"/>
        </c:ser>
        <c:axId val="94057967"/>
        <c:axId val="61073461"/>
      </c:scatterChart>
      <c:valAx>
        <c:axId val="94057967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(h)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1073461"/>
        <c:crosses val="autoZero"/>
        <c:crossBetween val="midCat"/>
      </c:valAx>
      <c:valAx>
        <c:axId val="6107346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Volume Reactor (L)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4057967"/>
        <c:crosses val="autoZero"/>
        <c:crossBetween val="midCat"/>
      </c:valAx>
      <c:spPr>
        <a:noFill/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000000"/>
      </a:solidFill>
      <a:round/>
    </a:ln>
  </c:sp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R2 qS (g/g/h)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"R2 qS (g/g/h)"</c:f>
              <c:strCache>
                <c:ptCount val="1"/>
                <c:pt idx="0">
                  <c:v>R2 qS (g/g/h)</c:v>
                </c:pt>
              </c:strCache>
            </c:strRef>
          </c:tx>
          <c:spPr>
            <a:pattFill prst="openDmnd">
              <a:fgClr>
                <a:srgbClr val="b9cde5"/>
              </a:fgClr>
              <a:bgClr>
                <a:srgbClr val="ffffff"/>
              </a:bgClr>
            </a:pattFill>
            <a:ln w="28440">
              <a:solidFill>
                <a:srgbClr val="4f81bd"/>
              </a:solidFill>
              <a:round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Rate_Calc!$T$34:$T$40</c:f>
              <c:strCache>
                <c:ptCount val="7"/>
                <c:pt idx="0">
                  <c:v>Batch / FB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11</c:v>
                </c:pt>
              </c:strCache>
            </c:strRef>
          </c:cat>
          <c:val>
            <c:numRef>
              <c:f>Rate_Calc!$U$34:$U$40</c:f>
              <c:numCache>
                <c:formatCode>General</c:formatCode>
                <c:ptCount val="7"/>
                <c:pt idx="0">
                  <c:v>0.246307306178332</c:v>
                </c:pt>
                <c:pt idx="1">
                  <c:v>0.294792100559021</c:v>
                </c:pt>
                <c:pt idx="2">
                  <c:v>0.307493374295786</c:v>
                </c:pt>
                <c:pt idx="3">
                  <c:v>0.326024013399959</c:v>
                </c:pt>
                <c:pt idx="4">
                  <c:v>0.341290997590046</c:v>
                </c:pt>
                <c:pt idx="5">
                  <c:v>0.350004155579266</c:v>
                </c:pt>
                <c:pt idx="6">
                  <c:v>0.329502825809493</c:v>
                </c:pt>
              </c:numCache>
            </c:numRef>
          </c:val>
        </c:ser>
        <c:gapWidth val="9"/>
        <c:overlap val="-10"/>
        <c:axId val="47330871"/>
        <c:axId val="46110760"/>
      </c:barChart>
      <c:barChart>
        <c:barDir val="col"/>
        <c:grouping val="clustered"/>
        <c:varyColors val="0"/>
        <c:ser>
          <c:idx val="1"/>
          <c:order val="1"/>
          <c:tx>
            <c:strRef>
              <c:f>"R2 qS_set (g/g/h)"</c:f>
              <c:strCache>
                <c:ptCount val="1"/>
                <c:pt idx="0">
                  <c:v>R2 qS_set (g/g/h)</c:v>
                </c:pt>
              </c:strCache>
            </c:strRef>
          </c:tx>
          <c:spPr>
            <a:pattFill prst="openDmnd">
              <a:fgClr>
                <a:srgbClr val="d9d9d9"/>
              </a:fgClr>
              <a:bgClr>
                <a:srgbClr val="ffffff"/>
              </a:bgClr>
            </a:pattFill>
            <a:ln w="12600">
              <a:solidFill>
                <a:srgbClr val="808080"/>
              </a:solidFill>
              <a:round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Rate_Calc!$T$34:$T$40</c:f>
              <c:strCache>
                <c:ptCount val="7"/>
                <c:pt idx="0">
                  <c:v>Batch / FB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11</c:v>
                </c:pt>
              </c:strCache>
            </c:strRef>
          </c:cat>
          <c:val>
            <c:numRef>
              <c:f>Rate_Calc!$V$34:$V$39</c:f>
              <c:numCache>
                <c:formatCode>General</c:formatCode>
                <c:ptCount val="6"/>
                <c:pt idx="1">
                  <c:v>0.258</c:v>
                </c:pt>
                <c:pt idx="2">
                  <c:v>0.292</c:v>
                </c:pt>
                <c:pt idx="3">
                  <c:v>0.314</c:v>
                </c:pt>
                <c:pt idx="4">
                  <c:v>0.328</c:v>
                </c:pt>
                <c:pt idx="5">
                  <c:v>0.335</c:v>
                </c:pt>
              </c:numCache>
            </c:numRef>
          </c:val>
        </c:ser>
        <c:gapWidth val="9"/>
        <c:overlap val="-10"/>
        <c:axId val="20191811"/>
        <c:axId val="27971178"/>
      </c:barChart>
      <c:catAx>
        <c:axId val="47330871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induction (h)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6110760"/>
        <c:crosses val="autoZero"/>
        <c:auto val="1"/>
        <c:lblAlgn val="ctr"/>
        <c:lblOffset val="100"/>
        <c:noMultiLvlLbl val="0"/>
      </c:catAx>
      <c:valAx>
        <c:axId val="46110760"/>
        <c:scaling>
          <c:orientation val="minMax"/>
          <c:max val="0.5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qS (g/g/h)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0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7330871"/>
        <c:crosses val="autoZero"/>
        <c:crossBetween val="between"/>
      </c:valAx>
      <c:catAx>
        <c:axId val="201918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7971178"/>
        <c:auto val="1"/>
        <c:lblAlgn val="ctr"/>
        <c:lblOffset val="100"/>
        <c:noMultiLvlLbl val="0"/>
      </c:catAx>
      <c:valAx>
        <c:axId val="27971178"/>
        <c:scaling>
          <c:orientation val="minMax"/>
          <c:max val="0.5"/>
        </c:scaling>
        <c:delete val="0"/>
        <c:axPos val="r"/>
        <c:numFmt formatCode="General" sourceLinked="0"/>
        <c:majorTickMark val="out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0191811"/>
        <c:crosses val="max"/>
        <c:crossBetween val="between"/>
      </c:valAx>
      <c:spPr>
        <a:noFill/>
        <a:ln w="0">
          <a:noFill/>
        </a:ln>
      </c:spPr>
    </c:plotArea>
    <c:legend>
      <c:legendPos val="r"/>
      <c:layout>
        <c:manualLayout>
          <c:xMode val="edge"/>
          <c:yMode val="edge"/>
          <c:x val="0.169429284278257"/>
          <c:y val="0.165998341258832"/>
          <c:w val="0.220207606470024"/>
          <c:h val="0.15523644305049"/>
        </c:manualLayout>
      </c:layout>
      <c:overlay val="1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Specific production rate qP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"Specific production rate qP"</c:f>
              <c:strCache>
                <c:ptCount val="1"/>
                <c:pt idx="0">
                  <c:v>Specific production rate qP</c:v>
                </c:pt>
              </c:strCache>
            </c:strRef>
          </c:tx>
          <c:spPr>
            <a:pattFill prst="openDmnd">
              <a:fgClr>
                <a:srgbClr val="b9cde5"/>
              </a:fgClr>
              <a:bgClr>
                <a:srgbClr val="ffffff"/>
              </a:bgClr>
            </a:pattFill>
            <a:ln w="28440">
              <a:solidFill>
                <a:srgbClr val="4f81bd"/>
              </a:solidFill>
              <a:round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Rate_Calc!$T$35:$T$40</c:f>
              <c:strCache>
                <c:ptCount val="6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11</c:v>
                </c:pt>
              </c:strCache>
            </c:strRef>
          </c:cat>
          <c:val>
            <c:numRef>
              <c:f>Rate_Calc!$AM$11,Rate_Calc!$AM$14,Rate_Calc!$AM$17,Rate_Calc!$AM$20,Rate_Calc!$AM$23,Rate_Calc!$AM$26</c:f>
              <c:numCache>
                <c:formatCode>General</c:formatCode>
                <c:ptCount val="6"/>
                <c:pt idx="0">
                  <c:v>1260.8518757591</c:v>
                </c:pt>
                <c:pt idx="1">
                  <c:v>1557.29706771521</c:v>
                </c:pt>
                <c:pt idx="2">
                  <c:v>1180.18424236652</c:v>
                </c:pt>
                <c:pt idx="3">
                  <c:v>725.76512547197</c:v>
                </c:pt>
                <c:pt idx="4">
                  <c:v>63.4797341379956</c:v>
                </c:pt>
                <c:pt idx="5">
                  <c:v>141.067921245695</c:v>
                </c:pt>
              </c:numCache>
            </c:numRef>
          </c:val>
        </c:ser>
        <c:gapWidth val="10"/>
        <c:overlap val="-27"/>
        <c:axId val="3467410"/>
        <c:axId val="34171824"/>
      </c:barChart>
      <c:catAx>
        <c:axId val="346741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induction (h)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4171824"/>
        <c:crosses val="autoZero"/>
        <c:auto val="1"/>
        <c:lblAlgn val="ctr"/>
        <c:lblOffset val="100"/>
        <c:noMultiLvlLbl val="0"/>
      </c:catAx>
      <c:valAx>
        <c:axId val="3417182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spec. production rate qP (g/g/h)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0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467410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Correlation: X - qP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"Correlation: X - qP"</c:f>
              <c:strCache>
                <c:ptCount val="1"/>
                <c:pt idx="0">
                  <c:v>Correlation: X - qP</c:v>
                </c:pt>
              </c:strCache>
            </c:strRef>
          </c:tx>
          <c:spPr>
            <a:solidFill>
              <a:srgbClr val="4f81bd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4f81bd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spPr>
              <a:ln cap="rnd" w="19080">
                <a:solidFill>
                  <a:srgbClr val="4f81bd"/>
                </a:solidFill>
                <a:prstDash val="sysDot"/>
                <a:round/>
              </a:ln>
            </c:spPr>
            <c:trendlineType val="linear"/>
            <c:forward val="0"/>
            <c:backward val="0"/>
            <c:dispRSqr val="0"/>
            <c:dispEq val="0"/>
          </c:trendline>
          <c:trendline>
            <c:spPr>
              <a:ln cap="rnd" w="19080">
                <a:solidFill>
                  <a:srgbClr val="4f81bd"/>
                </a:solidFill>
                <a:prstDash val="sysDot"/>
                <a:round/>
              </a:ln>
            </c:spPr>
            <c:trendlineType val="linear"/>
            <c:forward val="0"/>
            <c:backward val="0"/>
            <c:dispRSqr val="1"/>
            <c:dispEq val="0"/>
          </c:trendline>
          <c:xVal>
            <c:numRef>
              <c:f>Rate_Calc!$L$11,Rate_Calc!$L$14,Rate_Calc!$L$17,Rate_Calc!$L$20,Rate_Calc!$L$23,Rate_Calc!$L$26</c:f>
              <c:numCache>
                <c:formatCode>General</c:formatCode>
                <c:ptCount val="6"/>
                <c:pt idx="0">
                  <c:v>41.1666666666667</c:v>
                </c:pt>
                <c:pt idx="1">
                  <c:v>47.1333333333334</c:v>
                </c:pt>
                <c:pt idx="2">
                  <c:v>51.4</c:v>
                </c:pt>
                <c:pt idx="3">
                  <c:v>52.5666666666667</c:v>
                </c:pt>
                <c:pt idx="4">
                  <c:v>58.0333333333333</c:v>
                </c:pt>
                <c:pt idx="5">
                  <c:v>58.6333333333334</c:v>
                </c:pt>
              </c:numCache>
            </c:numRef>
          </c:xVal>
          <c:yVal>
            <c:numRef>
              <c:f>Rate_Calc!$AN$11,Rate_Calc!$AN$14,Rate_Calc!$AN$17,Rate_Calc!$AN$20,Rate_Calc!$AN$23,Rate_Calc!$AN$26</c:f>
              <c:numCache>
                <c:formatCode>General</c:formatCode>
                <c:ptCount val="6"/>
                <c:pt idx="0">
                  <c:v>34.7342114534187</c:v>
                </c:pt>
                <c:pt idx="1">
                  <c:v>35.2728667659165</c:v>
                </c:pt>
                <c:pt idx="2">
                  <c:v>23.9550252171824</c:v>
                </c:pt>
                <c:pt idx="3">
                  <c:v>13.9614964823079</c:v>
                </c:pt>
                <c:pt idx="4">
                  <c:v>1.1479156263652</c:v>
                </c:pt>
                <c:pt idx="5">
                  <c:v>2.41830722135477</c:v>
                </c:pt>
              </c:numCache>
            </c:numRef>
          </c:yVal>
          <c:smooth val="0"/>
        </c:ser>
        <c:axId val="6363793"/>
        <c:axId val="87889908"/>
      </c:scatterChart>
      <c:valAx>
        <c:axId val="6363793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Biomass (g/L)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7889908"/>
        <c:crosses val="autoZero"/>
        <c:crossBetween val="midCat"/>
      </c:valAx>
      <c:valAx>
        <c:axId val="8788990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qP (g/g/h)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363793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C-Balance (YX/S, YAc/S, YCO2/S))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Rate_Calc!$W$3</c:f>
              <c:strCache>
                <c:ptCount val="1"/>
                <c:pt idx="0">
                  <c:v>Y X/S</c:v>
                </c:pt>
              </c:strCache>
            </c:strRef>
          </c:tx>
          <c:spPr>
            <a:solidFill>
              <a:srgbClr val="f79646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Rate_Calc!$T$34:$T$40</c:f>
              <c:multiLvlStrCache>
                <c:ptCount val="1"/>
                <c:lvl>
                  <c:pt idx="0">
                    <c:v>11</c:v>
                  </c:pt>
                </c:lvl>
                <c:lvl>
                  <c:pt idx="0">
                    <c:v>10</c:v>
                  </c:pt>
                </c:lvl>
                <c:lvl>
                  <c:pt idx="0">
                    <c:v>8</c:v>
                  </c:pt>
                </c:lvl>
                <c:lvl>
                  <c:pt idx="0">
                    <c:v>6</c:v>
                  </c:pt>
                </c:lvl>
                <c:lvl>
                  <c:pt idx="0">
                    <c:v>4</c:v>
                  </c:pt>
                </c:lvl>
                <c:lvl>
                  <c:pt idx="0">
                    <c:v>2</c:v>
                  </c:pt>
                </c:lvl>
                <c:lvl>
                  <c:pt idx="0">
                    <c:v>Batch / FB</c:v>
                  </c:pt>
                </c:lvl>
              </c:multiLvlStrCache>
            </c:multiLvlStrRef>
          </c:cat>
          <c:val>
            <c:numRef>
              <c:f>Rate_Calc!$X$8,Rate_Calc!$X$11,Rate_Calc!$X$14,Rate_Calc!$X$17,Rate_Calc!$X$20,Rate_Calc!$X$23,Rate_Calc!$X$26</c:f>
              <c:numCache>
                <c:formatCode>General</c:formatCode>
                <c:ptCount val="7"/>
                <c:pt idx="0">
                  <c:v>0.381373123632083</c:v>
                </c:pt>
                <c:pt idx="1">
                  <c:v>0.459544146628918</c:v>
                </c:pt>
                <c:pt idx="2">
                  <c:v>0.335536166722003</c:v>
                </c:pt>
                <c:pt idx="3">
                  <c:v>0.260079324520504</c:v>
                </c:pt>
                <c:pt idx="4">
                  <c:v>0.165562372998618</c:v>
                </c:pt>
                <c:pt idx="5">
                  <c:v>0.292800367973999</c:v>
                </c:pt>
                <c:pt idx="6">
                  <c:v>0.234861106305941</c:v>
                </c:pt>
              </c:numCache>
            </c:numRef>
          </c:val>
        </c:ser>
        <c:ser>
          <c:idx val="1"/>
          <c:order val="1"/>
          <c:tx>
            <c:strRef>
              <c:f>Rate_Calc!$AI$3</c:f>
              <c:strCache>
                <c:ptCount val="1"/>
                <c:pt idx="0">
                  <c:v>Y CO2/S </c:v>
                </c:pt>
              </c:strCache>
            </c:strRef>
          </c:tx>
          <c:spPr>
            <a:solidFill>
              <a:srgbClr val="8064a2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Rate_Calc!$T$34:$T$40</c:f>
              <c:multiLvlStrCache>
                <c:ptCount val="1"/>
                <c:lvl>
                  <c:pt idx="0">
                    <c:v>11</c:v>
                  </c:pt>
                </c:lvl>
                <c:lvl>
                  <c:pt idx="0">
                    <c:v>10</c:v>
                  </c:pt>
                </c:lvl>
                <c:lvl>
                  <c:pt idx="0">
                    <c:v>8</c:v>
                  </c:pt>
                </c:lvl>
                <c:lvl>
                  <c:pt idx="0">
                    <c:v>6</c:v>
                  </c:pt>
                </c:lvl>
                <c:lvl>
                  <c:pt idx="0">
                    <c:v>4</c:v>
                  </c:pt>
                </c:lvl>
                <c:lvl>
                  <c:pt idx="0">
                    <c:v>2</c:v>
                  </c:pt>
                </c:lvl>
                <c:lvl>
                  <c:pt idx="0">
                    <c:v>Batch / FB</c:v>
                  </c:pt>
                </c:lvl>
              </c:multiLvlStrCache>
            </c:multiLvlStrRef>
          </c:cat>
          <c:val>
            <c:numRef>
              <c:f>Rate_Calc!$AI$8,Rate_Calc!$AI$11,Rate_Calc!$AI$14,Rate_Calc!$AI$17,Rate_Calc!$AI$20,Rate_Calc!$AI$23,Rate_Calc!$AI$26</c:f>
              <c:numCache>
                <c:formatCode>General</c:formatCode>
                <c:ptCount val="7"/>
                <c:pt idx="0">
                  <c:v>0.397368026810278</c:v>
                </c:pt>
                <c:pt idx="1">
                  <c:v>0.42002634842194</c:v>
                </c:pt>
                <c:pt idx="2">
                  <c:v>0.412363190237803</c:v>
                </c:pt>
                <c:pt idx="3">
                  <c:v>0.427669257355772</c:v>
                </c:pt>
                <c:pt idx="4">
                  <c:v>0.471236704989036</c:v>
                </c:pt>
                <c:pt idx="5">
                  <c:v>0.428688321605697</c:v>
                </c:pt>
                <c:pt idx="6">
                  <c:v>0.445826070132223</c:v>
                </c:pt>
              </c:numCache>
            </c:numRef>
          </c:val>
        </c:ser>
        <c:ser>
          <c:idx val="2"/>
          <c:order val="2"/>
          <c:tx>
            <c:strRef>
              <c:f>Rate_Calc!$AE$3</c:f>
              <c:strCache>
                <c:ptCount val="1"/>
                <c:pt idx="0">
                  <c:v>Y Ac/S</c:v>
                </c:pt>
              </c:strCache>
            </c:strRef>
          </c:tx>
          <c:spPr>
            <a:solidFill>
              <a:srgbClr val="000000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Rate_Calc!$T$34:$T$40</c:f>
              <c:multiLvlStrCache>
                <c:ptCount val="1"/>
                <c:lvl>
                  <c:pt idx="0">
                    <c:v>11</c:v>
                  </c:pt>
                </c:lvl>
                <c:lvl>
                  <c:pt idx="0">
                    <c:v>10</c:v>
                  </c:pt>
                </c:lvl>
                <c:lvl>
                  <c:pt idx="0">
                    <c:v>8</c:v>
                  </c:pt>
                </c:lvl>
                <c:lvl>
                  <c:pt idx="0">
                    <c:v>6</c:v>
                  </c:pt>
                </c:lvl>
                <c:lvl>
                  <c:pt idx="0">
                    <c:v>4</c:v>
                  </c:pt>
                </c:lvl>
                <c:lvl>
                  <c:pt idx="0">
                    <c:v>2</c:v>
                  </c:pt>
                </c:lvl>
                <c:lvl>
                  <c:pt idx="0">
                    <c:v>Batch / FB</c:v>
                  </c:pt>
                </c:lvl>
              </c:multiLvlStrCache>
            </c:multiLvlStrRef>
          </c:cat>
          <c:val>
            <c:numRef>
              <c:f>Rate_Calc!$AE$8,Rate_Calc!$AE$11,Rate_Calc!$AE$14,Rate_Calc!$AE$17,Rate_Calc!$AE$20,Rate_Calc!$AE$23,Rate_Calc!$AE$26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gapWidth val="219"/>
        <c:overlap val="100"/>
        <c:axId val="85645443"/>
        <c:axId val="55653387"/>
      </c:barChart>
      <c:catAx>
        <c:axId val="856454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induction (h)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5653387"/>
        <c:crosses val="autoZero"/>
        <c:auto val="1"/>
        <c:lblAlgn val="ctr"/>
        <c:lblOffset val="100"/>
        <c:noMultiLvlLbl val="0"/>
      </c:catAx>
      <c:valAx>
        <c:axId val="5565338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Yield (C-mol/C-mol)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0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5645443"/>
        <c:crosses val="autoZero"/>
        <c:crossBetween val="between"/>
      </c:valAx>
      <c:spPr>
        <a:noFill/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10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chart" Target="../charts/chart18.xml"/><Relationship Id="rId2" Type="http://schemas.openxmlformats.org/officeDocument/2006/relationships/chart" Target="../charts/chart19.xml"/><Relationship Id="rId3" Type="http://schemas.openxmlformats.org/officeDocument/2006/relationships/chart" Target="../charts/chart20.xml"/><Relationship Id="rId4" Type="http://schemas.openxmlformats.org/officeDocument/2006/relationships/chart" Target="../charts/chart21.xml"/><Relationship Id="rId5" Type="http://schemas.openxmlformats.org/officeDocument/2006/relationships/chart" Target="../charts/chart2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5</xdr:col>
      <xdr:colOff>0</xdr:colOff>
      <xdr:row>3</xdr:row>
      <xdr:rowOff>0</xdr:rowOff>
    </xdr:from>
    <xdr:to>
      <xdr:col>8</xdr:col>
      <xdr:colOff>467640</xdr:colOff>
      <xdr:row>9</xdr:row>
      <xdr:rowOff>2160</xdr:rowOff>
    </xdr:to>
    <xdr:sp>
      <xdr:nvSpPr>
        <xdr:cNvPr id="0" name="Textfeld 1"/>
        <xdr:cNvSpPr/>
      </xdr:nvSpPr>
      <xdr:spPr>
        <a:xfrm>
          <a:off x="6640200" y="552600"/>
          <a:ext cx="2886840" cy="973440"/>
        </a:xfrm>
        <a:prstGeom prst="rect">
          <a:avLst/>
        </a:prstGeom>
        <a:solidFill>
          <a:srgbClr val="ffff00"/>
        </a:solidFill>
        <a:ln w="9525">
          <a:solidFill>
            <a:srgbClr val="ffffff">
              <a:shade val="50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de-AT" sz="1100" spc="-1" strike="noStrike">
              <a:solidFill>
                <a:schemeClr val="dk1"/>
              </a:solidFill>
              <a:latin typeface="Calibri"/>
            </a:rPr>
            <a:t>All </a:t>
          </a:r>
          <a:r>
            <a:rPr b="1" lang="de-AT" sz="1100" spc="-1" strike="noStrike">
              <a:solidFill>
                <a:srgbClr val="000000"/>
              </a:solidFill>
              <a:latin typeface="Calibri"/>
            </a:rPr>
            <a:t>yellow</a:t>
          </a:r>
          <a:r>
            <a:rPr b="0" lang="de-AT" sz="1100" spc="-1" strike="noStrike">
              <a:solidFill>
                <a:schemeClr val="dk1"/>
              </a:solidFill>
              <a:latin typeface="Calibri"/>
            </a:rPr>
            <a:t> fields need to be filled!</a:t>
          </a:r>
          <a:endParaRPr b="0" lang="en-US" sz="1100" spc="-1" strike="noStrike"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39</xdr:col>
      <xdr:colOff>485640</xdr:colOff>
      <xdr:row>1360</xdr:row>
      <xdr:rowOff>61920</xdr:rowOff>
    </xdr:from>
    <xdr:to>
      <xdr:col>46</xdr:col>
      <xdr:colOff>56520</xdr:colOff>
      <xdr:row>1383</xdr:row>
      <xdr:rowOff>75960</xdr:rowOff>
    </xdr:to>
    <xdr:graphicFrame>
      <xdr:nvGraphicFramePr>
        <xdr:cNvPr id="1" name="Diagramm 1"/>
        <xdr:cNvGraphicFramePr/>
      </xdr:nvGraphicFramePr>
      <xdr:xfrm>
        <a:off x="52077600" y="246187800"/>
        <a:ext cx="5654880" cy="4176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39</xdr:col>
      <xdr:colOff>485640</xdr:colOff>
      <xdr:row>1359</xdr:row>
      <xdr:rowOff>61920</xdr:rowOff>
    </xdr:from>
    <xdr:to>
      <xdr:col>46</xdr:col>
      <xdr:colOff>56520</xdr:colOff>
      <xdr:row>1382</xdr:row>
      <xdr:rowOff>75960</xdr:rowOff>
    </xdr:to>
    <xdr:graphicFrame>
      <xdr:nvGraphicFramePr>
        <xdr:cNvPr id="2" name="Diagramm 1"/>
        <xdr:cNvGraphicFramePr/>
      </xdr:nvGraphicFramePr>
      <xdr:xfrm>
        <a:off x="52077600" y="246007080"/>
        <a:ext cx="5654880" cy="4176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39</xdr:col>
      <xdr:colOff>485640</xdr:colOff>
      <xdr:row>1359</xdr:row>
      <xdr:rowOff>61920</xdr:rowOff>
    </xdr:from>
    <xdr:to>
      <xdr:col>46</xdr:col>
      <xdr:colOff>56520</xdr:colOff>
      <xdr:row>1382</xdr:row>
      <xdr:rowOff>75960</xdr:rowOff>
    </xdr:to>
    <xdr:graphicFrame>
      <xdr:nvGraphicFramePr>
        <xdr:cNvPr id="3" name="Diagramm 1"/>
        <xdr:cNvGraphicFramePr/>
      </xdr:nvGraphicFramePr>
      <xdr:xfrm>
        <a:off x="52077600" y="246007080"/>
        <a:ext cx="5654880" cy="4176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15</xdr:col>
      <xdr:colOff>102960</xdr:colOff>
      <xdr:row>9</xdr:row>
      <xdr:rowOff>125640</xdr:rowOff>
    </xdr:from>
    <xdr:to>
      <xdr:col>19</xdr:col>
      <xdr:colOff>8640</xdr:colOff>
      <xdr:row>26</xdr:row>
      <xdr:rowOff>161280</xdr:rowOff>
    </xdr:to>
    <xdr:graphicFrame>
      <xdr:nvGraphicFramePr>
        <xdr:cNvPr id="4" name="Chart 4"/>
        <xdr:cNvGraphicFramePr/>
      </xdr:nvGraphicFramePr>
      <xdr:xfrm>
        <a:off x="17997120" y="1735200"/>
        <a:ext cx="6045480" cy="3112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15</xdr:col>
      <xdr:colOff>246600</xdr:colOff>
      <xdr:row>28</xdr:row>
      <xdr:rowOff>71640</xdr:rowOff>
    </xdr:from>
    <xdr:to>
      <xdr:col>18</xdr:col>
      <xdr:colOff>1272600</xdr:colOff>
      <xdr:row>45</xdr:row>
      <xdr:rowOff>53280</xdr:rowOff>
    </xdr:to>
    <xdr:graphicFrame>
      <xdr:nvGraphicFramePr>
        <xdr:cNvPr id="5" name="Chart 7"/>
        <xdr:cNvGraphicFramePr/>
      </xdr:nvGraphicFramePr>
      <xdr:xfrm>
        <a:off x="18140760" y="5119920"/>
        <a:ext cx="5826600" cy="305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489960</xdr:colOff>
      <xdr:row>2</xdr:row>
      <xdr:rowOff>1800</xdr:rowOff>
    </xdr:from>
    <xdr:to>
      <xdr:col>21</xdr:col>
      <xdr:colOff>490680</xdr:colOff>
      <xdr:row>26</xdr:row>
      <xdr:rowOff>143640</xdr:rowOff>
    </xdr:to>
    <xdr:graphicFrame>
      <xdr:nvGraphicFramePr>
        <xdr:cNvPr id="6" name="Diagramm 1"/>
        <xdr:cNvGraphicFramePr/>
      </xdr:nvGraphicFramePr>
      <xdr:xfrm>
        <a:off x="14897520" y="363600"/>
        <a:ext cx="6452280" cy="4294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465840</xdr:colOff>
      <xdr:row>28</xdr:row>
      <xdr:rowOff>101520</xdr:rowOff>
    </xdr:from>
    <xdr:to>
      <xdr:col>21</xdr:col>
      <xdr:colOff>541800</xdr:colOff>
      <xdr:row>53</xdr:row>
      <xdr:rowOff>126720</xdr:rowOff>
    </xdr:to>
    <xdr:graphicFrame>
      <xdr:nvGraphicFramePr>
        <xdr:cNvPr id="7" name="Diagramm 1"/>
        <xdr:cNvGraphicFramePr/>
      </xdr:nvGraphicFramePr>
      <xdr:xfrm>
        <a:off x="14873400" y="4940280"/>
        <a:ext cx="6527520" cy="407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17</xdr:row>
      <xdr:rowOff>3960</xdr:rowOff>
    </xdr:from>
    <xdr:to>
      <xdr:col>3</xdr:col>
      <xdr:colOff>396000</xdr:colOff>
      <xdr:row>33</xdr:row>
      <xdr:rowOff>64440</xdr:rowOff>
    </xdr:to>
    <xdr:graphicFrame>
      <xdr:nvGraphicFramePr>
        <xdr:cNvPr id="8" name="Chart 1"/>
        <xdr:cNvGraphicFramePr/>
      </xdr:nvGraphicFramePr>
      <xdr:xfrm>
        <a:off x="0" y="2890080"/>
        <a:ext cx="4695480" cy="2651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0</xdr:colOff>
      <xdr:row>16</xdr:row>
      <xdr:rowOff>152280</xdr:rowOff>
    </xdr:from>
    <xdr:to>
      <xdr:col>10</xdr:col>
      <xdr:colOff>731160</xdr:colOff>
      <xdr:row>33</xdr:row>
      <xdr:rowOff>29880</xdr:rowOff>
    </xdr:to>
    <xdr:graphicFrame>
      <xdr:nvGraphicFramePr>
        <xdr:cNvPr id="9" name="Chart 2"/>
        <xdr:cNvGraphicFramePr/>
      </xdr:nvGraphicFramePr>
      <xdr:xfrm>
        <a:off x="5168880" y="2876400"/>
        <a:ext cx="5569920" cy="2630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2118240</xdr:colOff>
      <xdr:row>17</xdr:row>
      <xdr:rowOff>30600</xdr:rowOff>
    </xdr:from>
    <xdr:to>
      <xdr:col>11</xdr:col>
      <xdr:colOff>29880</xdr:colOff>
      <xdr:row>35</xdr:row>
      <xdr:rowOff>129240</xdr:rowOff>
    </xdr:to>
    <xdr:graphicFrame>
      <xdr:nvGraphicFramePr>
        <xdr:cNvPr id="10" name="Chart 1"/>
        <xdr:cNvGraphicFramePr/>
      </xdr:nvGraphicFramePr>
      <xdr:xfrm>
        <a:off x="2924640" y="3107160"/>
        <a:ext cx="5210280" cy="3022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335160</xdr:colOff>
      <xdr:row>19</xdr:row>
      <xdr:rowOff>57240</xdr:rowOff>
    </xdr:from>
    <xdr:to>
      <xdr:col>14</xdr:col>
      <xdr:colOff>426240</xdr:colOff>
      <xdr:row>33</xdr:row>
      <xdr:rowOff>37800</xdr:rowOff>
    </xdr:to>
    <xdr:graphicFrame>
      <xdr:nvGraphicFramePr>
        <xdr:cNvPr id="11" name="Chart 1"/>
        <xdr:cNvGraphicFramePr/>
      </xdr:nvGraphicFramePr>
      <xdr:xfrm>
        <a:off x="7821000" y="3533760"/>
        <a:ext cx="4474080" cy="2514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380880</xdr:colOff>
      <xdr:row>1</xdr:row>
      <xdr:rowOff>122040</xdr:rowOff>
    </xdr:from>
    <xdr:to>
      <xdr:col>15</xdr:col>
      <xdr:colOff>167040</xdr:colOff>
      <xdr:row>16</xdr:row>
      <xdr:rowOff>167400</xdr:rowOff>
    </xdr:to>
    <xdr:graphicFrame>
      <xdr:nvGraphicFramePr>
        <xdr:cNvPr id="12" name="Chart 3"/>
        <xdr:cNvGraphicFramePr/>
      </xdr:nvGraphicFramePr>
      <xdr:xfrm>
        <a:off x="7866720" y="303120"/>
        <a:ext cx="4795200" cy="2797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335160</xdr:colOff>
      <xdr:row>19</xdr:row>
      <xdr:rowOff>57240</xdr:rowOff>
    </xdr:from>
    <xdr:to>
      <xdr:col>14</xdr:col>
      <xdr:colOff>426240</xdr:colOff>
      <xdr:row>33</xdr:row>
      <xdr:rowOff>37800</xdr:rowOff>
    </xdr:to>
    <xdr:graphicFrame>
      <xdr:nvGraphicFramePr>
        <xdr:cNvPr id="13" name="Chart 1"/>
        <xdr:cNvGraphicFramePr/>
      </xdr:nvGraphicFramePr>
      <xdr:xfrm>
        <a:off x="7821000" y="3533760"/>
        <a:ext cx="4474080" cy="2514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380880</xdr:colOff>
      <xdr:row>1</xdr:row>
      <xdr:rowOff>122040</xdr:rowOff>
    </xdr:from>
    <xdr:to>
      <xdr:col>15</xdr:col>
      <xdr:colOff>167040</xdr:colOff>
      <xdr:row>16</xdr:row>
      <xdr:rowOff>167400</xdr:rowOff>
    </xdr:to>
    <xdr:graphicFrame>
      <xdr:nvGraphicFramePr>
        <xdr:cNvPr id="14" name="Chart 2"/>
        <xdr:cNvGraphicFramePr/>
      </xdr:nvGraphicFramePr>
      <xdr:xfrm>
        <a:off x="7866720" y="303120"/>
        <a:ext cx="4795200" cy="2797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396360</xdr:colOff>
      <xdr:row>18</xdr:row>
      <xdr:rowOff>3960</xdr:rowOff>
    </xdr:from>
    <xdr:to>
      <xdr:col>16</xdr:col>
      <xdr:colOff>91080</xdr:colOff>
      <xdr:row>35</xdr:row>
      <xdr:rowOff>68400</xdr:rowOff>
    </xdr:to>
    <xdr:graphicFrame>
      <xdr:nvGraphicFramePr>
        <xdr:cNvPr id="15" name="Chart 1"/>
        <xdr:cNvGraphicFramePr/>
      </xdr:nvGraphicFramePr>
      <xdr:xfrm>
        <a:off x="7670880" y="3299760"/>
        <a:ext cx="5329800" cy="3141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548640</xdr:colOff>
      <xdr:row>41</xdr:row>
      <xdr:rowOff>57240</xdr:rowOff>
    </xdr:from>
    <xdr:to>
      <xdr:col>16</xdr:col>
      <xdr:colOff>304560</xdr:colOff>
      <xdr:row>58</xdr:row>
      <xdr:rowOff>152280</xdr:rowOff>
    </xdr:to>
    <xdr:graphicFrame>
      <xdr:nvGraphicFramePr>
        <xdr:cNvPr id="16" name="Chart 2"/>
        <xdr:cNvGraphicFramePr/>
      </xdr:nvGraphicFramePr>
      <xdr:xfrm>
        <a:off x="7823160" y="7515360"/>
        <a:ext cx="5391000" cy="3171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7</xdr:col>
      <xdr:colOff>380880</xdr:colOff>
      <xdr:row>1</xdr:row>
      <xdr:rowOff>122040</xdr:rowOff>
    </xdr:from>
    <xdr:to>
      <xdr:col>15</xdr:col>
      <xdr:colOff>517680</xdr:colOff>
      <xdr:row>15</xdr:row>
      <xdr:rowOff>91080</xdr:rowOff>
    </xdr:to>
    <xdr:graphicFrame>
      <xdr:nvGraphicFramePr>
        <xdr:cNvPr id="17" name="Chart 3"/>
        <xdr:cNvGraphicFramePr/>
      </xdr:nvGraphicFramePr>
      <xdr:xfrm>
        <a:off x="7655400" y="303120"/>
        <a:ext cx="5145840" cy="2540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17</xdr:col>
      <xdr:colOff>257040</xdr:colOff>
      <xdr:row>99</xdr:row>
      <xdr:rowOff>37800</xdr:rowOff>
    </xdr:from>
    <xdr:to>
      <xdr:col>17</xdr:col>
      <xdr:colOff>257040</xdr:colOff>
      <xdr:row>129</xdr:row>
      <xdr:rowOff>85680</xdr:rowOff>
    </xdr:to>
    <xdr:cxnSp>
      <xdr:nvCxnSpPr>
        <xdr:cNvPr id="18" name="Gerade Verbindung 7"/>
        <xdr:cNvCxnSpPr/>
      </xdr:nvCxnSpPr>
      <xdr:spPr>
        <a:xfrm>
          <a:off x="18816840" y="16030440"/>
          <a:ext cx="360" cy="4905720"/>
        </a:xfrm>
        <a:prstGeom prst="straightConnector1">
          <a:avLst/>
        </a:prstGeom>
        <a:ln>
          <a:solidFill>
            <a:srgbClr val="4a7ebb"/>
          </a:solidFill>
          <a:round/>
        </a:ln>
      </xdr:spPr>
    </xdr:cxnSp>
    <xdr:clientData/>
  </xdr:twoCellAnchor>
  <xdr:twoCellAnchor editAs="twoCell">
    <xdr:from>
      <xdr:col>17</xdr:col>
      <xdr:colOff>257040</xdr:colOff>
      <xdr:row>104</xdr:row>
      <xdr:rowOff>37800</xdr:rowOff>
    </xdr:from>
    <xdr:to>
      <xdr:col>17</xdr:col>
      <xdr:colOff>257040</xdr:colOff>
      <xdr:row>134</xdr:row>
      <xdr:rowOff>85680</xdr:rowOff>
    </xdr:to>
    <xdr:cxnSp>
      <xdr:nvCxnSpPr>
        <xdr:cNvPr id="19" name="Gerade Verbindung 7"/>
        <xdr:cNvCxnSpPr/>
      </xdr:nvCxnSpPr>
      <xdr:spPr>
        <a:xfrm>
          <a:off x="18816840" y="16840080"/>
          <a:ext cx="360" cy="4905720"/>
        </a:xfrm>
        <a:prstGeom prst="straightConnector1">
          <a:avLst/>
        </a:prstGeom>
        <a:ln>
          <a:solidFill>
            <a:srgbClr val="4a7ebb"/>
          </a:solidFill>
          <a:round/>
        </a:ln>
      </xdr:spPr>
    </xdr:cxnSp>
    <xdr:clientData/>
  </xdr:twoCellAnchor>
  <xdr:twoCellAnchor editAs="oneCell">
    <xdr:from>
      <xdr:col>5</xdr:col>
      <xdr:colOff>9000</xdr:colOff>
      <xdr:row>32</xdr:row>
      <xdr:rowOff>39960</xdr:rowOff>
    </xdr:from>
    <xdr:to>
      <xdr:col>10</xdr:col>
      <xdr:colOff>85320</xdr:colOff>
      <xdr:row>54</xdr:row>
      <xdr:rowOff>56520</xdr:rowOff>
    </xdr:to>
    <xdr:graphicFrame>
      <xdr:nvGraphicFramePr>
        <xdr:cNvPr id="20" name="Diagramm 6"/>
        <xdr:cNvGraphicFramePr/>
      </xdr:nvGraphicFramePr>
      <xdr:xfrm>
        <a:off x="4957560" y="5183640"/>
        <a:ext cx="5565960" cy="3578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488520</xdr:colOff>
      <xdr:row>32</xdr:row>
      <xdr:rowOff>22320</xdr:rowOff>
    </xdr:from>
    <xdr:to>
      <xdr:col>17</xdr:col>
      <xdr:colOff>855720</xdr:colOff>
      <xdr:row>48</xdr:row>
      <xdr:rowOff>39960</xdr:rowOff>
    </xdr:to>
    <xdr:graphicFrame>
      <xdr:nvGraphicFramePr>
        <xdr:cNvPr id="21" name="Chart 2"/>
        <xdr:cNvGraphicFramePr/>
      </xdr:nvGraphicFramePr>
      <xdr:xfrm>
        <a:off x="14716800" y="5166000"/>
        <a:ext cx="4698720" cy="260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31</xdr:row>
      <xdr:rowOff>0</xdr:rowOff>
    </xdr:from>
    <xdr:to>
      <xdr:col>29</xdr:col>
      <xdr:colOff>447480</xdr:colOff>
      <xdr:row>46</xdr:row>
      <xdr:rowOff>161280</xdr:rowOff>
    </xdr:to>
    <xdr:graphicFrame>
      <xdr:nvGraphicFramePr>
        <xdr:cNvPr id="22" name="Chart 5"/>
        <xdr:cNvGraphicFramePr/>
      </xdr:nvGraphicFramePr>
      <xdr:xfrm>
        <a:off x="24777720" y="4981680"/>
        <a:ext cx="4699440" cy="2590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30</xdr:col>
      <xdr:colOff>533520</xdr:colOff>
      <xdr:row>31</xdr:row>
      <xdr:rowOff>0</xdr:rowOff>
    </xdr:from>
    <xdr:to>
      <xdr:col>35</xdr:col>
      <xdr:colOff>499680</xdr:colOff>
      <xdr:row>47</xdr:row>
      <xdr:rowOff>133200</xdr:rowOff>
    </xdr:to>
    <xdr:graphicFrame>
      <xdr:nvGraphicFramePr>
        <xdr:cNvPr id="23" name="Chart 7"/>
        <xdr:cNvGraphicFramePr/>
      </xdr:nvGraphicFramePr>
      <xdr:xfrm>
        <a:off x="30369600" y="4981680"/>
        <a:ext cx="4123440" cy="2723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36</xdr:col>
      <xdr:colOff>257040</xdr:colOff>
      <xdr:row>30</xdr:row>
      <xdr:rowOff>133200</xdr:rowOff>
    </xdr:from>
    <xdr:to>
      <xdr:col>42</xdr:col>
      <xdr:colOff>110160</xdr:colOff>
      <xdr:row>47</xdr:row>
      <xdr:rowOff>53280</xdr:rowOff>
    </xdr:to>
    <xdr:graphicFrame>
      <xdr:nvGraphicFramePr>
        <xdr:cNvPr id="24" name="Chart 8"/>
        <xdr:cNvGraphicFramePr/>
      </xdr:nvGraphicFramePr>
      <xdr:xfrm>
        <a:off x="35056800" y="4952880"/>
        <a:ext cx="4691880" cy="267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sftp://gschloegel@jucuda.anc.univie.ac.at/home/users/gschloegel/optFeed/code_optimized/data/RLU_20240304_Ecoli_ProteinL_R1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General"/>
      <sheetName val="Online_RAW"/>
      <sheetName val="Online_ANA"/>
      <sheetName val="Graph cult. #10"/>
      <sheetName val="Sampling"/>
      <sheetName val="Refill"/>
      <sheetName val="OD600"/>
      <sheetName val="Biomass"/>
      <sheetName val="Glycerol"/>
      <sheetName val="Acetate"/>
      <sheetName val="Protein"/>
      <sheetName val="Rate_Calc"/>
      <sheetName val="summary"/>
    </sheetNames>
    <sheetDataSet>
      <sheetData sheetId="0">
        <row r="2">
          <cell r="B2" t="str">
            <v>RLU_20240304_R1</v>
          </cell>
        </row>
        <row r="28">
          <cell r="B28">
            <v>29.5</v>
          </cell>
        </row>
        <row r="37">
          <cell r="B37">
            <v>26.343</v>
          </cell>
        </row>
      </sheetData>
      <sheetData sheetId="1"/>
      <sheetData sheetId="2"/>
      <sheetData sheetId="3"/>
      <sheetData sheetId="4">
        <row r="6">
          <cell r="A6" t="str">
            <v>00</v>
          </cell>
          <cell r="B6" t="str">
            <v>Preculture End</v>
          </cell>
          <cell r="C6">
            <v>45356.3958333333</v>
          </cell>
        </row>
        <row r="7">
          <cell r="A7" t="str">
            <v>01</v>
          </cell>
          <cell r="B7" t="str">
            <v>Batch Start</v>
          </cell>
          <cell r="C7">
            <v>45356.4118055556</v>
          </cell>
          <cell r="D7">
            <v>0</v>
          </cell>
        </row>
        <row r="8">
          <cell r="A8" t="str">
            <v>02</v>
          </cell>
          <cell r="B8" t="str">
            <v>Fed Batch</v>
          </cell>
          <cell r="C8">
            <v>45357.3854166667</v>
          </cell>
          <cell r="D8">
            <v>23.367</v>
          </cell>
        </row>
        <row r="9">
          <cell r="A9" t="str">
            <v>03</v>
          </cell>
          <cell r="B9" t="str">
            <v>induced Fed Batch</v>
          </cell>
          <cell r="C9">
            <v>45357.4895833333</v>
          </cell>
          <cell r="D9">
            <v>25.867</v>
          </cell>
        </row>
        <row r="10">
          <cell r="A10" t="str">
            <v>04</v>
          </cell>
          <cell r="B10" t="str">
            <v>induced Fed Batch</v>
          </cell>
          <cell r="C10">
            <v>45357.5729166667</v>
          </cell>
          <cell r="D10">
            <v>27.867</v>
          </cell>
        </row>
        <row r="11">
          <cell r="A11" t="str">
            <v>05</v>
          </cell>
          <cell r="B11" t="str">
            <v>induced Fed Batch</v>
          </cell>
          <cell r="C11">
            <v>45357.6562498843</v>
          </cell>
          <cell r="D11">
            <v>29.867</v>
          </cell>
        </row>
        <row r="12">
          <cell r="A12" t="str">
            <v>06</v>
          </cell>
          <cell r="B12" t="str">
            <v>induced Fed Batch</v>
          </cell>
          <cell r="C12">
            <v>45357.7430555556</v>
          </cell>
          <cell r="D12">
            <v>31.95</v>
          </cell>
        </row>
        <row r="13">
          <cell r="A13" t="str">
            <v>07</v>
          </cell>
          <cell r="B13" t="str">
            <v>induced Fed Batch</v>
          </cell>
          <cell r="C13">
            <v>45357.8229164352</v>
          </cell>
          <cell r="D13">
            <v>33.867</v>
          </cell>
        </row>
        <row r="14">
          <cell r="A14" t="str">
            <v>08</v>
          </cell>
          <cell r="B14" t="str">
            <v>induced Fed Batch</v>
          </cell>
          <cell r="C14">
            <v>45357.8854166667</v>
          </cell>
          <cell r="D14">
            <v>35.367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3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4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44"/>
  <sheetViews>
    <sheetView showFormulas="false" showGridLines="true" showRowColHeaders="true" showZeros="true" rightToLeft="false" tabSelected="false" showOutlineSymbols="true" defaultGridColor="true" view="normal" topLeftCell="A1" colorId="64" zoomScale="116" zoomScaleNormal="116" zoomScalePageLayoutView="100" workbookViewId="0">
      <selection pane="topLeft" activeCell="B40" activeCellId="0" sqref="B40"/>
    </sheetView>
  </sheetViews>
  <sheetFormatPr defaultColWidth="11.4453125" defaultRowHeight="12.75" zeroHeight="false" outlineLevelRow="0" outlineLevelCol="0"/>
  <cols>
    <col collapsed="false" customWidth="true" hidden="false" outlineLevel="0" max="1" min="1" style="0" width="22"/>
    <col collapsed="false" customWidth="true" hidden="false" outlineLevel="0" max="2" min="2" style="0" width="37.88"/>
  </cols>
  <sheetData>
    <row r="1" customFormat="false" ht="18" hidden="false" customHeight="true" outlineLevel="0" collapsed="false">
      <c r="A1" s="1" t="s">
        <v>0</v>
      </c>
    </row>
    <row r="2" customFormat="false" ht="12.75" hidden="false" customHeight="true" outlineLevel="0" collapsed="false">
      <c r="A2" s="2" t="s">
        <v>1</v>
      </c>
      <c r="B2" s="3" t="s">
        <v>2</v>
      </c>
      <c r="C2" s="4"/>
      <c r="D2" s="4"/>
      <c r="F2" s="2" t="s">
        <v>3</v>
      </c>
    </row>
    <row r="3" customFormat="false" ht="12.75" hidden="false" customHeight="true" outlineLevel="0" collapsed="false">
      <c r="A3" s="2"/>
      <c r="B3" s="2"/>
      <c r="C3" s="4"/>
      <c r="D3" s="4"/>
      <c r="F3" s="2"/>
    </row>
    <row r="4" customFormat="false" ht="12.75" hidden="false" customHeight="true" outlineLevel="0" collapsed="false">
      <c r="A4" s="2" t="s">
        <v>4</v>
      </c>
      <c r="B4" s="5"/>
      <c r="C4" s="2"/>
      <c r="D4" s="4"/>
    </row>
    <row r="5" customFormat="false" ht="12.75" hidden="false" customHeight="true" outlineLevel="0" collapsed="false">
      <c r="A5" s="6" t="s">
        <v>5</v>
      </c>
      <c r="B5" s="7" t="s">
        <v>6</v>
      </c>
      <c r="C5" s="8"/>
      <c r="D5" s="4"/>
    </row>
    <row r="6" customFormat="false" ht="12.75" hidden="false" customHeight="true" outlineLevel="0" collapsed="false">
      <c r="A6" s="6" t="s">
        <v>7</v>
      </c>
      <c r="B6" s="7" t="s">
        <v>8</v>
      </c>
      <c r="C6" s="2"/>
    </row>
    <row r="7" customFormat="false" ht="12.75" hidden="false" customHeight="true" outlineLevel="0" collapsed="false">
      <c r="A7" s="6" t="s">
        <v>9</v>
      </c>
      <c r="B7" s="7" t="s">
        <v>10</v>
      </c>
      <c r="C7" s="2"/>
    </row>
    <row r="8" customFormat="false" ht="12.75" hidden="false" customHeight="true" outlineLevel="0" collapsed="false">
      <c r="A8" s="6" t="s">
        <v>11</v>
      </c>
      <c r="B8" s="7" t="s">
        <v>12</v>
      </c>
      <c r="C8" s="2"/>
    </row>
    <row r="9" customFormat="false" ht="12.75" hidden="false" customHeight="true" outlineLevel="0" collapsed="false">
      <c r="A9" s="6" t="s">
        <v>13</v>
      </c>
      <c r="B9" s="7" t="s">
        <v>14</v>
      </c>
      <c r="C9" s="2"/>
    </row>
    <row r="10" customFormat="false" ht="12.75" hidden="false" customHeight="true" outlineLevel="0" collapsed="false">
      <c r="A10" s="6" t="s">
        <v>15</v>
      </c>
      <c r="B10" s="9" t="n">
        <v>45356.4118055556</v>
      </c>
      <c r="C10" s="6" t="s">
        <v>16</v>
      </c>
    </row>
    <row r="11" customFormat="false" ht="12.75" hidden="false" customHeight="true" outlineLevel="0" collapsed="false">
      <c r="A11" s="6" t="s">
        <v>17</v>
      </c>
      <c r="B11" s="10" t="n">
        <f aca="false">AVERAGE(0.356, 0.374, 0.375)*1</f>
        <v>0.368333333333333</v>
      </c>
      <c r="C11" s="6" t="s">
        <v>16</v>
      </c>
    </row>
    <row r="12" customFormat="false" ht="12.75" hidden="false" customHeight="true" outlineLevel="0" collapsed="false">
      <c r="A12" s="6" t="s">
        <v>18</v>
      </c>
      <c r="B12" s="10" t="n">
        <v>1.1</v>
      </c>
      <c r="C12" s="6" t="s">
        <v>19</v>
      </c>
      <c r="D12" s="4" t="s">
        <v>20</v>
      </c>
    </row>
    <row r="13" customFormat="false" ht="12.75" hidden="false" customHeight="true" outlineLevel="0" collapsed="false">
      <c r="A13" s="1"/>
    </row>
    <row r="14" customFormat="false" ht="15" hidden="false" customHeight="false" outlineLevel="0" collapsed="false">
      <c r="A14" s="6" t="s">
        <v>21</v>
      </c>
      <c r="B14" s="11" t="n">
        <v>20.8</v>
      </c>
      <c r="C14" s="6" t="s">
        <v>22</v>
      </c>
    </row>
    <row r="15" customFormat="false" ht="15.75" hidden="false" customHeight="false" outlineLevel="0" collapsed="false">
      <c r="A15" s="6" t="s">
        <v>23</v>
      </c>
      <c r="B15" s="11" t="n">
        <v>0.04</v>
      </c>
      <c r="C15" s="6" t="s">
        <v>22</v>
      </c>
      <c r="E15" s="12"/>
      <c r="H15" s="6"/>
      <c r="I15" s="6"/>
      <c r="J15" s="6"/>
    </row>
    <row r="16" customFormat="false" ht="15" hidden="false" customHeight="false" outlineLevel="0" collapsed="false">
      <c r="A16" s="6" t="s">
        <v>24</v>
      </c>
      <c r="B16" s="11" t="n">
        <v>20.71</v>
      </c>
      <c r="C16" s="6" t="s">
        <v>22</v>
      </c>
      <c r="E16" s="13"/>
      <c r="F16" s="13"/>
    </row>
    <row r="17" customFormat="false" ht="15" hidden="false" customHeight="false" outlineLevel="0" collapsed="false">
      <c r="A17" s="6" t="s">
        <v>25</v>
      </c>
      <c r="B17" s="14" t="n">
        <f aca="false">(B14-B16)/B14*100</f>
        <v>0.432692307692307</v>
      </c>
      <c r="C17" s="6" t="s">
        <v>22</v>
      </c>
      <c r="E17" s="13"/>
      <c r="F17" s="13"/>
    </row>
    <row r="18" customFormat="false" ht="12.75" hidden="false" customHeight="false" outlineLevel="0" collapsed="false">
      <c r="B18" s="11"/>
      <c r="E18" s="13"/>
      <c r="G18" s="13"/>
    </row>
    <row r="19" customFormat="false" ht="12.75" hidden="false" customHeight="false" outlineLevel="0" collapsed="false">
      <c r="A19" s="6" t="s">
        <v>26</v>
      </c>
      <c r="B19" s="15" t="n">
        <v>3</v>
      </c>
      <c r="C19" s="6" t="s">
        <v>27</v>
      </c>
      <c r="E19" s="13"/>
      <c r="G19" s="13"/>
    </row>
    <row r="20" customFormat="false" ht="15.75" hidden="false" customHeight="false" outlineLevel="0" collapsed="false">
      <c r="A20" s="6" t="s">
        <v>28</v>
      </c>
      <c r="B20" s="16" t="n">
        <v>22.414</v>
      </c>
      <c r="C20" s="6" t="s">
        <v>29</v>
      </c>
      <c r="F20" s="13"/>
      <c r="G20" s="13"/>
    </row>
    <row r="21" customFormat="false" ht="12.75" hidden="false" customHeight="false" outlineLevel="0" collapsed="false">
      <c r="A21" s="17" t="s">
        <v>30</v>
      </c>
      <c r="B21" s="18" t="n">
        <f aca="false">4522.24*B25/1000</f>
        <v>416.4530816</v>
      </c>
      <c r="C21" s="17" t="s">
        <v>31</v>
      </c>
      <c r="D21" s="6" t="s">
        <v>32</v>
      </c>
      <c r="F21" s="13"/>
      <c r="G21" s="13"/>
      <c r="K21" s="19"/>
    </row>
    <row r="22" customFormat="false" ht="12.75" hidden="false" customHeight="false" outlineLevel="0" collapsed="false">
      <c r="A22" s="20" t="s">
        <v>33</v>
      </c>
      <c r="B22" s="11" t="n">
        <v>1.09</v>
      </c>
      <c r="C22" s="20" t="s">
        <v>34</v>
      </c>
      <c r="F22" s="13"/>
      <c r="K22" s="21"/>
    </row>
    <row r="23" customFormat="false" ht="12.75" hidden="false" customHeight="false" outlineLevel="0" collapsed="false">
      <c r="A23" s="20" t="s">
        <v>35</v>
      </c>
      <c r="B23" s="11" t="n">
        <f aca="false">LOOKUP(E23,Online_ANA!M2:M2124,Online_ANA!A2:A2124)</f>
        <v>13.433</v>
      </c>
      <c r="C23" s="20" t="s">
        <v>36</v>
      </c>
      <c r="D23" s="4" t="s">
        <v>37</v>
      </c>
      <c r="E23" s="4" t="n">
        <f aca="false" t="array" ref="E23:E23">INDEX(Online_ANA!M2:M2124,MATCH(TRUE(),INDEX(Online_ANA!M2:M2124&gt;0,0),))</f>
        <v>0.0232727272700686</v>
      </c>
      <c r="F23" s="13"/>
      <c r="K23" s="21"/>
    </row>
    <row r="24" customFormat="false" ht="12.75" hidden="false" customHeight="false" outlineLevel="0" collapsed="false">
      <c r="A24" s="20" t="s">
        <v>38</v>
      </c>
      <c r="B24" s="11" t="n">
        <v>1</v>
      </c>
      <c r="C24" s="20" t="s">
        <v>34</v>
      </c>
    </row>
    <row r="25" customFormat="false" ht="12.75" hidden="false" customHeight="false" outlineLevel="0" collapsed="false">
      <c r="A25" s="20" t="s">
        <v>39</v>
      </c>
      <c r="B25" s="11" t="n">
        <v>92.09</v>
      </c>
      <c r="C25" s="20" t="s">
        <v>40</v>
      </c>
    </row>
    <row r="26" customFormat="false" ht="12.75" hidden="false" customHeight="false" outlineLevel="0" collapsed="false">
      <c r="A26" s="20" t="s">
        <v>41</v>
      </c>
      <c r="B26" s="11" t="n">
        <v>59.04</v>
      </c>
      <c r="C26" s="20" t="s">
        <v>40</v>
      </c>
    </row>
    <row r="27" customFormat="false" ht="12.75" hidden="false" customHeight="false" outlineLevel="0" collapsed="false">
      <c r="A27" s="20" t="s">
        <v>42</v>
      </c>
      <c r="B27" s="11" t="n">
        <v>30.7</v>
      </c>
      <c r="C27" s="20" t="s">
        <v>43</v>
      </c>
    </row>
    <row r="28" customFormat="false" ht="12.75" hidden="false" customHeight="false" outlineLevel="0" collapsed="false">
      <c r="A28" s="6" t="s">
        <v>44</v>
      </c>
      <c r="B28" s="11" t="n">
        <v>29.5</v>
      </c>
      <c r="C28" s="20" t="s">
        <v>43</v>
      </c>
      <c r="H28" s="6"/>
    </row>
    <row r="29" customFormat="false" ht="12.75" hidden="false" customHeight="false" outlineLevel="0" collapsed="false">
      <c r="A29" s="20" t="s">
        <v>45</v>
      </c>
      <c r="B29" s="11" t="n">
        <v>94.9714</v>
      </c>
      <c r="C29" s="20" t="s">
        <v>40</v>
      </c>
      <c r="H29" s="6"/>
    </row>
    <row r="30" customFormat="false" ht="12.75" hidden="false" customHeight="false" outlineLevel="0" collapsed="false">
      <c r="A30" s="22"/>
      <c r="B30" s="23"/>
      <c r="C30" s="4"/>
      <c r="D30" s="22"/>
    </row>
    <row r="31" customFormat="false" ht="12.75" hidden="false" customHeight="false" outlineLevel="0" collapsed="false">
      <c r="A31" s="2" t="s">
        <v>46</v>
      </c>
      <c r="B31" s="24"/>
      <c r="C31" s="2"/>
    </row>
    <row r="32" customFormat="false" ht="12.75" hidden="false" customHeight="false" outlineLevel="0" collapsed="false">
      <c r="A32" s="6" t="s">
        <v>47</v>
      </c>
      <c r="B32" s="11" t="n">
        <v>1</v>
      </c>
      <c r="C32" s="6" t="s">
        <v>48</v>
      </c>
    </row>
    <row r="33" customFormat="false" ht="12.75" hidden="false" customHeight="false" outlineLevel="0" collapsed="false">
      <c r="A33" s="6" t="s">
        <v>49</v>
      </c>
      <c r="B33" s="11" t="n">
        <v>1.73971406791918</v>
      </c>
      <c r="C33" s="6" t="s">
        <v>48</v>
      </c>
    </row>
    <row r="34" customFormat="false" ht="12.75" hidden="false" customHeight="false" outlineLevel="0" collapsed="false">
      <c r="A34" s="6" t="s">
        <v>50</v>
      </c>
      <c r="B34" s="11" t="n">
        <v>0.241184330414613</v>
      </c>
      <c r="C34" s="6" t="s">
        <v>48</v>
      </c>
    </row>
    <row r="35" customFormat="false" ht="12.75" hidden="false" customHeight="false" outlineLevel="0" collapsed="false">
      <c r="A35" s="6" t="s">
        <v>51</v>
      </c>
      <c r="B35" s="11" t="n">
        <v>0.44652226365431</v>
      </c>
      <c r="C35" s="6" t="s">
        <v>48</v>
      </c>
      <c r="D35" s="19"/>
      <c r="E35" s="21"/>
    </row>
    <row r="36" customFormat="false" ht="12.75" hidden="false" customHeight="false" outlineLevel="0" collapsed="false">
      <c r="A36" s="6" t="s">
        <v>52</v>
      </c>
      <c r="B36" s="11" t="n">
        <v>4.46933333333334</v>
      </c>
      <c r="C36" s="6" t="s">
        <v>53</v>
      </c>
      <c r="D36" s="19"/>
      <c r="E36" s="21"/>
    </row>
    <row r="37" customFormat="false" ht="12.75" hidden="false" customHeight="false" outlineLevel="0" collapsed="false">
      <c r="A37" s="6" t="s">
        <v>54</v>
      </c>
      <c r="B37" s="11" t="n">
        <v>26.343</v>
      </c>
      <c r="C37" s="6" t="s">
        <v>43</v>
      </c>
    </row>
    <row r="38" customFormat="false" ht="12.75" hidden="false" customHeight="false" outlineLevel="0" collapsed="false">
      <c r="A38" s="6" t="s">
        <v>55</v>
      </c>
      <c r="B38" s="11" t="n">
        <v>4.12311654936673</v>
      </c>
      <c r="C38" s="6" t="s">
        <v>16</v>
      </c>
    </row>
    <row r="40" customFormat="false" ht="12.75" hidden="false" customHeight="false" outlineLevel="0" collapsed="false">
      <c r="A40" s="25" t="s">
        <v>3</v>
      </c>
      <c r="B40" s="21"/>
      <c r="C40" s="19"/>
      <c r="D40" s="19"/>
      <c r="E40" s="21"/>
    </row>
    <row r="41" customFormat="false" ht="12.75" hidden="false" customHeight="false" outlineLevel="0" collapsed="false">
      <c r="A41" s="26" t="s">
        <v>56</v>
      </c>
      <c r="B41" s="27"/>
      <c r="C41" s="20"/>
      <c r="D41" s="21"/>
      <c r="E41" s="21"/>
    </row>
    <row r="42" customFormat="false" ht="12.75" hidden="false" customHeight="false" outlineLevel="0" collapsed="false">
      <c r="A42" s="28" t="s">
        <v>57</v>
      </c>
      <c r="B42" s="27"/>
      <c r="C42" s="6"/>
    </row>
    <row r="43" customFormat="false" ht="12.75" hidden="false" customHeight="false" outlineLevel="0" collapsed="false">
      <c r="A43" s="20"/>
      <c r="C43" s="19"/>
    </row>
    <row r="44" customFormat="false" ht="12.75" hidden="false" customHeight="false" outlineLevel="0" collapsed="false">
      <c r="A44" s="4"/>
      <c r="B44" s="4"/>
    </row>
  </sheetData>
  <printOptions headings="false" gridLines="false" gridLinesSet="true" horizontalCentered="false" verticalCentered="false"/>
  <pageMargins left="0.7875" right="0.7875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Q2124"/>
  <sheetViews>
    <sheetView showFormulas="false" showGridLines="true" showRowColHeaders="true" showZeros="true" rightToLeft="false" tabSelected="false" showOutlineSymbols="true" defaultGridColor="true" view="normal" topLeftCell="F1" colorId="64" zoomScale="85" zoomScaleNormal="85" zoomScalePageLayoutView="100" workbookViewId="0">
      <pane xSplit="0" ySplit="1" topLeftCell="A2" activePane="bottomLeft" state="frozen"/>
      <selection pane="topLeft" activeCell="F1" activeCellId="0" sqref="F1"/>
      <selection pane="bottomLeft" activeCell="H31" activeCellId="0" sqref="H31"/>
    </sheetView>
  </sheetViews>
  <sheetFormatPr defaultColWidth="9.109375" defaultRowHeight="12.75" zeroHeight="false" outlineLevelRow="0" outlineLevelCol="0"/>
  <cols>
    <col collapsed="false" customWidth="true" hidden="false" outlineLevel="0" max="1" min="1" style="29" width="18.44"/>
    <col collapsed="false" customWidth="true" hidden="false" outlineLevel="0" max="2" min="2" style="30" width="18.44"/>
    <col collapsed="false" customWidth="true" hidden="false" outlineLevel="0" max="3" min="3" style="31" width="17.67"/>
    <col collapsed="false" customWidth="true" hidden="false" outlineLevel="0" max="4" min="4" style="31" width="17.88"/>
    <col collapsed="false" customWidth="true" hidden="false" outlineLevel="0" max="5" min="5" style="31" width="20.56"/>
    <col collapsed="false" customWidth="true" hidden="false" outlineLevel="0" max="6" min="6" style="31" width="13.34"/>
    <col collapsed="false" customWidth="true" hidden="false" outlineLevel="0" max="7" min="7" style="31" width="15.33"/>
    <col collapsed="false" customWidth="true" hidden="false" outlineLevel="0" max="8" min="8" style="31" width="25.11"/>
    <col collapsed="false" customWidth="true" hidden="false" outlineLevel="0" max="9" min="9" style="31" width="8.34"/>
    <col collapsed="false" customWidth="true" hidden="false" outlineLevel="0" max="10" min="10" style="31" width="15"/>
    <col collapsed="false" customWidth="true" hidden="false" outlineLevel="0" max="11" min="11" style="31" width="13.67"/>
    <col collapsed="false" customWidth="true" hidden="false" outlineLevel="0" max="12" min="12" style="31" width="12.11"/>
    <col collapsed="false" customWidth="true" hidden="false" outlineLevel="0" max="13" min="13" style="15" width="22.67"/>
    <col collapsed="false" customWidth="true" hidden="false" outlineLevel="0" max="14" min="14" style="27" width="12.67"/>
    <col collapsed="false" customWidth="true" hidden="false" outlineLevel="0" max="15" min="15" style="15" width="22.67"/>
    <col collapsed="false" customWidth="true" hidden="false" outlineLevel="0" max="16" min="16" style="6" width="30.11"/>
    <col collapsed="false" customWidth="true" hidden="false" outlineLevel="0" max="19" min="17" style="6" width="19"/>
    <col collapsed="false" customWidth="true" hidden="false" outlineLevel="0" max="20" min="20" style="6" width="18.34"/>
    <col collapsed="false" customWidth="true" hidden="false" outlineLevel="0" max="21" min="21" style="6" width="17.88"/>
    <col collapsed="false" customWidth="true" hidden="false" outlineLevel="0" max="22" min="22" style="6" width="18.34"/>
    <col collapsed="false" customWidth="true" hidden="false" outlineLevel="0" max="23" min="23" style="6" width="17.88"/>
    <col collapsed="false" customWidth="true" hidden="false" outlineLevel="0" max="35" min="24" style="6" width="22"/>
    <col collapsed="false" customWidth="true" hidden="false" outlineLevel="0" max="36" min="36" style="6" width="19.88"/>
    <col collapsed="false" customWidth="false" hidden="false" outlineLevel="0" max="37" min="37" style="6" width="9.11"/>
    <col collapsed="false" customWidth="true" hidden="false" outlineLevel="0" max="38" min="38" style="6" width="16.44"/>
    <col collapsed="false" customWidth="false" hidden="false" outlineLevel="0" max="39" min="39" style="6" width="9.11"/>
    <col collapsed="false" customWidth="true" hidden="false" outlineLevel="0" max="40" min="40" style="6" width="18.88"/>
    <col collapsed="false" customWidth="true" hidden="false" outlineLevel="0" max="41" min="41" style="6" width="15"/>
    <col collapsed="false" customWidth="true" hidden="false" outlineLevel="0" max="42" min="42" style="6" width="16"/>
    <col collapsed="false" customWidth="false" hidden="false" outlineLevel="0" max="255" min="43" style="6" width="9.11"/>
    <col collapsed="false" customWidth="true" hidden="false" outlineLevel="0" max="257" min="256" style="6" width="15.33"/>
    <col collapsed="false" customWidth="false" hidden="false" outlineLevel="0" max="258" min="258" style="6" width="9.11"/>
    <col collapsed="false" customWidth="true" hidden="false" outlineLevel="0" max="259" min="259" style="6" width="23.67"/>
    <col collapsed="false" customWidth="true" hidden="false" outlineLevel="0" max="260" min="260" style="6" width="18.88"/>
    <col collapsed="false" customWidth="true" hidden="false" outlineLevel="0" max="261" min="261" style="6" width="20.44"/>
    <col collapsed="false" customWidth="true" hidden="false" outlineLevel="0" max="262" min="262" style="6" width="21.44"/>
    <col collapsed="false" customWidth="true" hidden="false" outlineLevel="0" max="263" min="263" style="6" width="21.11"/>
    <col collapsed="false" customWidth="true" hidden="false" outlineLevel="0" max="264" min="264" style="6" width="19.88"/>
    <col collapsed="false" customWidth="true" hidden="false" outlineLevel="0" max="267" min="265" style="6" width="14.44"/>
    <col collapsed="false" customWidth="true" hidden="false" outlineLevel="0" max="268" min="268" style="6" width="14.88"/>
    <col collapsed="false" customWidth="true" hidden="false" outlineLevel="0" max="269" min="269" style="6" width="14.44"/>
    <col collapsed="false" customWidth="true" hidden="false" outlineLevel="0" max="270" min="270" style="6" width="17.88"/>
    <col collapsed="false" customWidth="true" hidden="false" outlineLevel="0" max="272" min="271" style="6" width="14.44"/>
    <col collapsed="false" customWidth="true" hidden="false" outlineLevel="0" max="275" min="273" style="6" width="16.11"/>
    <col collapsed="false" customWidth="true" hidden="false" outlineLevel="0" max="276" min="276" style="6" width="18.34"/>
    <col collapsed="false" customWidth="true" hidden="false" outlineLevel="0" max="277" min="277" style="6" width="17.88"/>
    <col collapsed="false" customWidth="true" hidden="false" outlineLevel="0" max="278" min="278" style="6" width="18.34"/>
    <col collapsed="false" customWidth="true" hidden="false" outlineLevel="0" max="279" min="279" style="6" width="17.88"/>
    <col collapsed="false" customWidth="true" hidden="false" outlineLevel="0" max="291" min="280" style="6" width="22"/>
    <col collapsed="false" customWidth="true" hidden="false" outlineLevel="0" max="292" min="292" style="6" width="19.88"/>
    <col collapsed="false" customWidth="false" hidden="false" outlineLevel="0" max="293" min="293" style="6" width="9.11"/>
    <col collapsed="false" customWidth="true" hidden="false" outlineLevel="0" max="294" min="294" style="6" width="16.44"/>
    <col collapsed="false" customWidth="false" hidden="false" outlineLevel="0" max="295" min="295" style="6" width="9.11"/>
    <col collapsed="false" customWidth="true" hidden="false" outlineLevel="0" max="296" min="296" style="6" width="18.88"/>
    <col collapsed="false" customWidth="true" hidden="false" outlineLevel="0" max="297" min="297" style="6" width="15"/>
    <col collapsed="false" customWidth="true" hidden="false" outlineLevel="0" max="298" min="298" style="6" width="16"/>
    <col collapsed="false" customWidth="false" hidden="false" outlineLevel="0" max="511" min="299" style="6" width="9.11"/>
    <col collapsed="false" customWidth="true" hidden="false" outlineLevel="0" max="513" min="512" style="6" width="15.33"/>
    <col collapsed="false" customWidth="false" hidden="false" outlineLevel="0" max="514" min="514" style="6" width="9.11"/>
    <col collapsed="false" customWidth="true" hidden="false" outlineLevel="0" max="515" min="515" style="6" width="23.67"/>
    <col collapsed="false" customWidth="true" hidden="false" outlineLevel="0" max="516" min="516" style="6" width="18.88"/>
    <col collapsed="false" customWidth="true" hidden="false" outlineLevel="0" max="517" min="517" style="6" width="20.44"/>
    <col collapsed="false" customWidth="true" hidden="false" outlineLevel="0" max="518" min="518" style="6" width="21.44"/>
    <col collapsed="false" customWidth="true" hidden="false" outlineLevel="0" max="519" min="519" style="6" width="21.11"/>
    <col collapsed="false" customWidth="true" hidden="false" outlineLevel="0" max="520" min="520" style="6" width="19.88"/>
    <col collapsed="false" customWidth="true" hidden="false" outlineLevel="0" max="523" min="521" style="6" width="14.44"/>
    <col collapsed="false" customWidth="true" hidden="false" outlineLevel="0" max="524" min="524" style="6" width="14.88"/>
    <col collapsed="false" customWidth="true" hidden="false" outlineLevel="0" max="525" min="525" style="6" width="14.44"/>
    <col collapsed="false" customWidth="true" hidden="false" outlineLevel="0" max="526" min="526" style="6" width="17.88"/>
    <col collapsed="false" customWidth="true" hidden="false" outlineLevel="0" max="528" min="527" style="6" width="14.44"/>
    <col collapsed="false" customWidth="true" hidden="false" outlineLevel="0" max="531" min="529" style="6" width="16.11"/>
    <col collapsed="false" customWidth="true" hidden="false" outlineLevel="0" max="532" min="532" style="6" width="18.34"/>
    <col collapsed="false" customWidth="true" hidden="false" outlineLevel="0" max="533" min="533" style="6" width="17.88"/>
    <col collapsed="false" customWidth="true" hidden="false" outlineLevel="0" max="534" min="534" style="6" width="18.34"/>
    <col collapsed="false" customWidth="true" hidden="false" outlineLevel="0" max="535" min="535" style="6" width="17.88"/>
    <col collapsed="false" customWidth="true" hidden="false" outlineLevel="0" max="547" min="536" style="6" width="22"/>
    <col collapsed="false" customWidth="true" hidden="false" outlineLevel="0" max="548" min="548" style="6" width="19.88"/>
    <col collapsed="false" customWidth="false" hidden="false" outlineLevel="0" max="549" min="549" style="6" width="9.11"/>
    <col collapsed="false" customWidth="true" hidden="false" outlineLevel="0" max="550" min="550" style="6" width="16.44"/>
    <col collapsed="false" customWidth="false" hidden="false" outlineLevel="0" max="551" min="551" style="6" width="9.11"/>
    <col collapsed="false" customWidth="true" hidden="false" outlineLevel="0" max="552" min="552" style="6" width="18.88"/>
    <col collapsed="false" customWidth="true" hidden="false" outlineLevel="0" max="553" min="553" style="6" width="15"/>
    <col collapsed="false" customWidth="true" hidden="false" outlineLevel="0" max="554" min="554" style="6" width="16"/>
    <col collapsed="false" customWidth="false" hidden="false" outlineLevel="0" max="767" min="555" style="6" width="9.11"/>
    <col collapsed="false" customWidth="true" hidden="false" outlineLevel="0" max="769" min="768" style="6" width="15.33"/>
    <col collapsed="false" customWidth="false" hidden="false" outlineLevel="0" max="770" min="770" style="6" width="9.11"/>
    <col collapsed="false" customWidth="true" hidden="false" outlineLevel="0" max="771" min="771" style="6" width="23.67"/>
    <col collapsed="false" customWidth="true" hidden="false" outlineLevel="0" max="772" min="772" style="6" width="18.88"/>
    <col collapsed="false" customWidth="true" hidden="false" outlineLevel="0" max="773" min="773" style="6" width="20.44"/>
    <col collapsed="false" customWidth="true" hidden="false" outlineLevel="0" max="774" min="774" style="6" width="21.44"/>
    <col collapsed="false" customWidth="true" hidden="false" outlineLevel="0" max="775" min="775" style="6" width="21.11"/>
    <col collapsed="false" customWidth="true" hidden="false" outlineLevel="0" max="776" min="776" style="6" width="19.88"/>
    <col collapsed="false" customWidth="true" hidden="false" outlineLevel="0" max="779" min="777" style="6" width="14.44"/>
    <col collapsed="false" customWidth="true" hidden="false" outlineLevel="0" max="780" min="780" style="6" width="14.88"/>
    <col collapsed="false" customWidth="true" hidden="false" outlineLevel="0" max="781" min="781" style="6" width="14.44"/>
    <col collapsed="false" customWidth="true" hidden="false" outlineLevel="0" max="782" min="782" style="6" width="17.88"/>
    <col collapsed="false" customWidth="true" hidden="false" outlineLevel="0" max="784" min="783" style="6" width="14.44"/>
    <col collapsed="false" customWidth="true" hidden="false" outlineLevel="0" max="787" min="785" style="6" width="16.11"/>
    <col collapsed="false" customWidth="true" hidden="false" outlineLevel="0" max="788" min="788" style="6" width="18.34"/>
    <col collapsed="false" customWidth="true" hidden="false" outlineLevel="0" max="789" min="789" style="6" width="17.88"/>
    <col collapsed="false" customWidth="true" hidden="false" outlineLevel="0" max="790" min="790" style="6" width="18.34"/>
    <col collapsed="false" customWidth="true" hidden="false" outlineLevel="0" max="791" min="791" style="6" width="17.88"/>
    <col collapsed="false" customWidth="true" hidden="false" outlineLevel="0" max="803" min="792" style="6" width="22"/>
    <col collapsed="false" customWidth="true" hidden="false" outlineLevel="0" max="804" min="804" style="6" width="19.88"/>
    <col collapsed="false" customWidth="false" hidden="false" outlineLevel="0" max="805" min="805" style="6" width="9.11"/>
    <col collapsed="false" customWidth="true" hidden="false" outlineLevel="0" max="806" min="806" style="6" width="16.44"/>
    <col collapsed="false" customWidth="false" hidden="false" outlineLevel="0" max="807" min="807" style="6" width="9.11"/>
    <col collapsed="false" customWidth="true" hidden="false" outlineLevel="0" max="808" min="808" style="6" width="18.88"/>
    <col collapsed="false" customWidth="true" hidden="false" outlineLevel="0" max="809" min="809" style="6" width="15"/>
    <col collapsed="false" customWidth="true" hidden="false" outlineLevel="0" max="810" min="810" style="6" width="16"/>
    <col collapsed="false" customWidth="false" hidden="false" outlineLevel="0" max="1023" min="811" style="6" width="9.11"/>
    <col collapsed="false" customWidth="true" hidden="false" outlineLevel="0" max="1025" min="1024" style="6" width="15.33"/>
    <col collapsed="false" customWidth="false" hidden="false" outlineLevel="0" max="1026" min="1026" style="6" width="9.11"/>
    <col collapsed="false" customWidth="true" hidden="false" outlineLevel="0" max="1027" min="1027" style="6" width="23.67"/>
    <col collapsed="false" customWidth="true" hidden="false" outlineLevel="0" max="1028" min="1028" style="6" width="18.88"/>
    <col collapsed="false" customWidth="true" hidden="false" outlineLevel="0" max="1029" min="1029" style="6" width="20.44"/>
    <col collapsed="false" customWidth="true" hidden="false" outlineLevel="0" max="1030" min="1030" style="6" width="21.44"/>
    <col collapsed="false" customWidth="true" hidden="false" outlineLevel="0" max="1031" min="1031" style="6" width="21.11"/>
    <col collapsed="false" customWidth="true" hidden="false" outlineLevel="0" max="1032" min="1032" style="6" width="19.88"/>
    <col collapsed="false" customWidth="true" hidden="false" outlineLevel="0" max="1035" min="1033" style="6" width="14.44"/>
    <col collapsed="false" customWidth="true" hidden="false" outlineLevel="0" max="1036" min="1036" style="6" width="14.88"/>
    <col collapsed="false" customWidth="true" hidden="false" outlineLevel="0" max="1037" min="1037" style="6" width="14.44"/>
    <col collapsed="false" customWidth="true" hidden="false" outlineLevel="0" max="1038" min="1038" style="6" width="17.88"/>
    <col collapsed="false" customWidth="true" hidden="false" outlineLevel="0" max="1040" min="1039" style="6" width="14.44"/>
    <col collapsed="false" customWidth="true" hidden="false" outlineLevel="0" max="1043" min="1041" style="6" width="16.11"/>
    <col collapsed="false" customWidth="true" hidden="false" outlineLevel="0" max="1044" min="1044" style="6" width="18.34"/>
    <col collapsed="false" customWidth="true" hidden="false" outlineLevel="0" max="1045" min="1045" style="6" width="17.88"/>
    <col collapsed="false" customWidth="true" hidden="false" outlineLevel="0" max="1046" min="1046" style="6" width="18.34"/>
    <col collapsed="false" customWidth="true" hidden="false" outlineLevel="0" max="1047" min="1047" style="6" width="17.88"/>
    <col collapsed="false" customWidth="true" hidden="false" outlineLevel="0" max="1059" min="1048" style="6" width="22"/>
    <col collapsed="false" customWidth="true" hidden="false" outlineLevel="0" max="1060" min="1060" style="6" width="19.88"/>
    <col collapsed="false" customWidth="false" hidden="false" outlineLevel="0" max="1061" min="1061" style="6" width="9.11"/>
    <col collapsed="false" customWidth="true" hidden="false" outlineLevel="0" max="1062" min="1062" style="6" width="16.44"/>
    <col collapsed="false" customWidth="false" hidden="false" outlineLevel="0" max="1063" min="1063" style="6" width="9.11"/>
    <col collapsed="false" customWidth="true" hidden="false" outlineLevel="0" max="1064" min="1064" style="6" width="18.88"/>
    <col collapsed="false" customWidth="true" hidden="false" outlineLevel="0" max="1065" min="1065" style="6" width="15"/>
    <col collapsed="false" customWidth="true" hidden="false" outlineLevel="0" max="1066" min="1066" style="6" width="16"/>
    <col collapsed="false" customWidth="false" hidden="false" outlineLevel="0" max="1279" min="1067" style="6" width="9.11"/>
    <col collapsed="false" customWidth="true" hidden="false" outlineLevel="0" max="1281" min="1280" style="6" width="15.33"/>
    <col collapsed="false" customWidth="false" hidden="false" outlineLevel="0" max="1282" min="1282" style="6" width="9.11"/>
    <col collapsed="false" customWidth="true" hidden="false" outlineLevel="0" max="1283" min="1283" style="6" width="23.67"/>
    <col collapsed="false" customWidth="true" hidden="false" outlineLevel="0" max="1284" min="1284" style="6" width="18.88"/>
    <col collapsed="false" customWidth="true" hidden="false" outlineLevel="0" max="1285" min="1285" style="6" width="20.44"/>
    <col collapsed="false" customWidth="true" hidden="false" outlineLevel="0" max="1286" min="1286" style="6" width="21.44"/>
    <col collapsed="false" customWidth="true" hidden="false" outlineLevel="0" max="1287" min="1287" style="6" width="21.11"/>
    <col collapsed="false" customWidth="true" hidden="false" outlineLevel="0" max="1288" min="1288" style="6" width="19.88"/>
    <col collapsed="false" customWidth="true" hidden="false" outlineLevel="0" max="1291" min="1289" style="6" width="14.44"/>
    <col collapsed="false" customWidth="true" hidden="false" outlineLevel="0" max="1292" min="1292" style="6" width="14.88"/>
    <col collapsed="false" customWidth="true" hidden="false" outlineLevel="0" max="1293" min="1293" style="6" width="14.44"/>
    <col collapsed="false" customWidth="true" hidden="false" outlineLevel="0" max="1294" min="1294" style="6" width="17.88"/>
    <col collapsed="false" customWidth="true" hidden="false" outlineLevel="0" max="1296" min="1295" style="6" width="14.44"/>
    <col collapsed="false" customWidth="true" hidden="false" outlineLevel="0" max="1299" min="1297" style="6" width="16.11"/>
    <col collapsed="false" customWidth="true" hidden="false" outlineLevel="0" max="1300" min="1300" style="6" width="18.34"/>
    <col collapsed="false" customWidth="true" hidden="false" outlineLevel="0" max="1301" min="1301" style="6" width="17.88"/>
    <col collapsed="false" customWidth="true" hidden="false" outlineLevel="0" max="1302" min="1302" style="6" width="18.34"/>
    <col collapsed="false" customWidth="true" hidden="false" outlineLevel="0" max="1303" min="1303" style="6" width="17.88"/>
    <col collapsed="false" customWidth="true" hidden="false" outlineLevel="0" max="1315" min="1304" style="6" width="22"/>
    <col collapsed="false" customWidth="true" hidden="false" outlineLevel="0" max="1316" min="1316" style="6" width="19.88"/>
    <col collapsed="false" customWidth="false" hidden="false" outlineLevel="0" max="1317" min="1317" style="6" width="9.11"/>
    <col collapsed="false" customWidth="true" hidden="false" outlineLevel="0" max="1318" min="1318" style="6" width="16.44"/>
    <col collapsed="false" customWidth="false" hidden="false" outlineLevel="0" max="1319" min="1319" style="6" width="9.11"/>
    <col collapsed="false" customWidth="true" hidden="false" outlineLevel="0" max="1320" min="1320" style="6" width="18.88"/>
    <col collapsed="false" customWidth="true" hidden="false" outlineLevel="0" max="1321" min="1321" style="6" width="15"/>
    <col collapsed="false" customWidth="true" hidden="false" outlineLevel="0" max="1322" min="1322" style="6" width="16"/>
    <col collapsed="false" customWidth="false" hidden="false" outlineLevel="0" max="1535" min="1323" style="6" width="9.11"/>
    <col collapsed="false" customWidth="true" hidden="false" outlineLevel="0" max="1537" min="1536" style="6" width="15.33"/>
    <col collapsed="false" customWidth="false" hidden="false" outlineLevel="0" max="1538" min="1538" style="6" width="9.11"/>
    <col collapsed="false" customWidth="true" hidden="false" outlineLevel="0" max="1539" min="1539" style="6" width="23.67"/>
    <col collapsed="false" customWidth="true" hidden="false" outlineLevel="0" max="1540" min="1540" style="6" width="18.88"/>
    <col collapsed="false" customWidth="true" hidden="false" outlineLevel="0" max="1541" min="1541" style="6" width="20.44"/>
    <col collapsed="false" customWidth="true" hidden="false" outlineLevel="0" max="1542" min="1542" style="6" width="21.44"/>
    <col collapsed="false" customWidth="true" hidden="false" outlineLevel="0" max="1543" min="1543" style="6" width="21.11"/>
    <col collapsed="false" customWidth="true" hidden="false" outlineLevel="0" max="1544" min="1544" style="6" width="19.88"/>
    <col collapsed="false" customWidth="true" hidden="false" outlineLevel="0" max="1547" min="1545" style="6" width="14.44"/>
    <col collapsed="false" customWidth="true" hidden="false" outlineLevel="0" max="1548" min="1548" style="6" width="14.88"/>
    <col collapsed="false" customWidth="true" hidden="false" outlineLevel="0" max="1549" min="1549" style="6" width="14.44"/>
    <col collapsed="false" customWidth="true" hidden="false" outlineLevel="0" max="1550" min="1550" style="6" width="17.88"/>
    <col collapsed="false" customWidth="true" hidden="false" outlineLevel="0" max="1552" min="1551" style="6" width="14.44"/>
    <col collapsed="false" customWidth="true" hidden="false" outlineLevel="0" max="1555" min="1553" style="6" width="16.11"/>
    <col collapsed="false" customWidth="true" hidden="false" outlineLevel="0" max="1556" min="1556" style="6" width="18.34"/>
    <col collapsed="false" customWidth="true" hidden="false" outlineLevel="0" max="1557" min="1557" style="6" width="17.88"/>
    <col collapsed="false" customWidth="true" hidden="false" outlineLevel="0" max="1558" min="1558" style="6" width="18.34"/>
    <col collapsed="false" customWidth="true" hidden="false" outlineLevel="0" max="1559" min="1559" style="6" width="17.88"/>
    <col collapsed="false" customWidth="true" hidden="false" outlineLevel="0" max="1571" min="1560" style="6" width="22"/>
    <col collapsed="false" customWidth="true" hidden="false" outlineLevel="0" max="1572" min="1572" style="6" width="19.88"/>
    <col collapsed="false" customWidth="false" hidden="false" outlineLevel="0" max="1573" min="1573" style="6" width="9.11"/>
    <col collapsed="false" customWidth="true" hidden="false" outlineLevel="0" max="1574" min="1574" style="6" width="16.44"/>
    <col collapsed="false" customWidth="false" hidden="false" outlineLevel="0" max="1575" min="1575" style="6" width="9.11"/>
    <col collapsed="false" customWidth="true" hidden="false" outlineLevel="0" max="1576" min="1576" style="6" width="18.88"/>
    <col collapsed="false" customWidth="true" hidden="false" outlineLevel="0" max="1577" min="1577" style="6" width="15"/>
    <col collapsed="false" customWidth="true" hidden="false" outlineLevel="0" max="1578" min="1578" style="6" width="16"/>
    <col collapsed="false" customWidth="false" hidden="false" outlineLevel="0" max="1791" min="1579" style="6" width="9.11"/>
    <col collapsed="false" customWidth="true" hidden="false" outlineLevel="0" max="1793" min="1792" style="6" width="15.33"/>
    <col collapsed="false" customWidth="false" hidden="false" outlineLevel="0" max="1794" min="1794" style="6" width="9.11"/>
    <col collapsed="false" customWidth="true" hidden="false" outlineLevel="0" max="1795" min="1795" style="6" width="23.67"/>
    <col collapsed="false" customWidth="true" hidden="false" outlineLevel="0" max="1796" min="1796" style="6" width="18.88"/>
    <col collapsed="false" customWidth="true" hidden="false" outlineLevel="0" max="1797" min="1797" style="6" width="20.44"/>
    <col collapsed="false" customWidth="true" hidden="false" outlineLevel="0" max="1798" min="1798" style="6" width="21.44"/>
    <col collapsed="false" customWidth="true" hidden="false" outlineLevel="0" max="1799" min="1799" style="6" width="21.11"/>
    <col collapsed="false" customWidth="true" hidden="false" outlineLevel="0" max="1800" min="1800" style="6" width="19.88"/>
    <col collapsed="false" customWidth="true" hidden="false" outlineLevel="0" max="1803" min="1801" style="6" width="14.44"/>
    <col collapsed="false" customWidth="true" hidden="false" outlineLevel="0" max="1804" min="1804" style="6" width="14.88"/>
    <col collapsed="false" customWidth="true" hidden="false" outlineLevel="0" max="1805" min="1805" style="6" width="14.44"/>
    <col collapsed="false" customWidth="true" hidden="false" outlineLevel="0" max="1806" min="1806" style="6" width="17.88"/>
    <col collapsed="false" customWidth="true" hidden="false" outlineLevel="0" max="1808" min="1807" style="6" width="14.44"/>
    <col collapsed="false" customWidth="true" hidden="false" outlineLevel="0" max="1811" min="1809" style="6" width="16.11"/>
    <col collapsed="false" customWidth="true" hidden="false" outlineLevel="0" max="1812" min="1812" style="6" width="18.34"/>
    <col collapsed="false" customWidth="true" hidden="false" outlineLevel="0" max="1813" min="1813" style="6" width="17.88"/>
    <col collapsed="false" customWidth="true" hidden="false" outlineLevel="0" max="1814" min="1814" style="6" width="18.34"/>
    <col collapsed="false" customWidth="true" hidden="false" outlineLevel="0" max="1815" min="1815" style="6" width="17.88"/>
    <col collapsed="false" customWidth="true" hidden="false" outlineLevel="0" max="1827" min="1816" style="6" width="22"/>
    <col collapsed="false" customWidth="true" hidden="false" outlineLevel="0" max="1828" min="1828" style="6" width="19.88"/>
    <col collapsed="false" customWidth="false" hidden="false" outlineLevel="0" max="1829" min="1829" style="6" width="9.11"/>
    <col collapsed="false" customWidth="true" hidden="false" outlineLevel="0" max="1830" min="1830" style="6" width="16.44"/>
    <col collapsed="false" customWidth="false" hidden="false" outlineLevel="0" max="1831" min="1831" style="6" width="9.11"/>
    <col collapsed="false" customWidth="true" hidden="false" outlineLevel="0" max="1832" min="1832" style="6" width="18.88"/>
    <col collapsed="false" customWidth="true" hidden="false" outlineLevel="0" max="1833" min="1833" style="6" width="15"/>
    <col collapsed="false" customWidth="true" hidden="false" outlineLevel="0" max="1834" min="1834" style="6" width="16"/>
    <col collapsed="false" customWidth="false" hidden="false" outlineLevel="0" max="2047" min="1835" style="6" width="9.11"/>
    <col collapsed="false" customWidth="true" hidden="false" outlineLevel="0" max="2049" min="2048" style="6" width="15.33"/>
    <col collapsed="false" customWidth="false" hidden="false" outlineLevel="0" max="2050" min="2050" style="6" width="9.11"/>
    <col collapsed="false" customWidth="true" hidden="false" outlineLevel="0" max="2051" min="2051" style="6" width="23.67"/>
    <col collapsed="false" customWidth="true" hidden="false" outlineLevel="0" max="2052" min="2052" style="6" width="18.88"/>
    <col collapsed="false" customWidth="true" hidden="false" outlineLevel="0" max="2053" min="2053" style="6" width="20.44"/>
    <col collapsed="false" customWidth="true" hidden="false" outlineLevel="0" max="2054" min="2054" style="6" width="21.44"/>
    <col collapsed="false" customWidth="true" hidden="false" outlineLevel="0" max="2055" min="2055" style="6" width="21.11"/>
    <col collapsed="false" customWidth="true" hidden="false" outlineLevel="0" max="2056" min="2056" style="6" width="19.88"/>
    <col collapsed="false" customWidth="true" hidden="false" outlineLevel="0" max="2059" min="2057" style="6" width="14.44"/>
    <col collapsed="false" customWidth="true" hidden="false" outlineLevel="0" max="2060" min="2060" style="6" width="14.88"/>
    <col collapsed="false" customWidth="true" hidden="false" outlineLevel="0" max="2061" min="2061" style="6" width="14.44"/>
    <col collapsed="false" customWidth="true" hidden="false" outlineLevel="0" max="2062" min="2062" style="6" width="17.88"/>
    <col collapsed="false" customWidth="true" hidden="false" outlineLevel="0" max="2064" min="2063" style="6" width="14.44"/>
    <col collapsed="false" customWidth="true" hidden="false" outlineLevel="0" max="2067" min="2065" style="6" width="16.11"/>
    <col collapsed="false" customWidth="true" hidden="false" outlineLevel="0" max="2068" min="2068" style="6" width="18.34"/>
    <col collapsed="false" customWidth="true" hidden="false" outlineLevel="0" max="2069" min="2069" style="6" width="17.88"/>
    <col collapsed="false" customWidth="true" hidden="false" outlineLevel="0" max="2070" min="2070" style="6" width="18.34"/>
    <col collapsed="false" customWidth="true" hidden="false" outlineLevel="0" max="2071" min="2071" style="6" width="17.88"/>
    <col collapsed="false" customWidth="true" hidden="false" outlineLevel="0" max="2083" min="2072" style="6" width="22"/>
    <col collapsed="false" customWidth="true" hidden="false" outlineLevel="0" max="2084" min="2084" style="6" width="19.88"/>
    <col collapsed="false" customWidth="false" hidden="false" outlineLevel="0" max="2085" min="2085" style="6" width="9.11"/>
    <col collapsed="false" customWidth="true" hidden="false" outlineLevel="0" max="2086" min="2086" style="6" width="16.44"/>
    <col collapsed="false" customWidth="false" hidden="false" outlineLevel="0" max="2087" min="2087" style="6" width="9.11"/>
    <col collapsed="false" customWidth="true" hidden="false" outlineLevel="0" max="2088" min="2088" style="6" width="18.88"/>
    <col collapsed="false" customWidth="true" hidden="false" outlineLevel="0" max="2089" min="2089" style="6" width="15"/>
    <col collapsed="false" customWidth="true" hidden="false" outlineLevel="0" max="2090" min="2090" style="6" width="16"/>
    <col collapsed="false" customWidth="false" hidden="false" outlineLevel="0" max="2303" min="2091" style="6" width="9.11"/>
    <col collapsed="false" customWidth="true" hidden="false" outlineLevel="0" max="2305" min="2304" style="6" width="15.33"/>
    <col collapsed="false" customWidth="false" hidden="false" outlineLevel="0" max="2306" min="2306" style="6" width="9.11"/>
    <col collapsed="false" customWidth="true" hidden="false" outlineLevel="0" max="2307" min="2307" style="6" width="23.67"/>
    <col collapsed="false" customWidth="true" hidden="false" outlineLevel="0" max="2308" min="2308" style="6" width="18.88"/>
    <col collapsed="false" customWidth="true" hidden="false" outlineLevel="0" max="2309" min="2309" style="6" width="20.44"/>
    <col collapsed="false" customWidth="true" hidden="false" outlineLevel="0" max="2310" min="2310" style="6" width="21.44"/>
    <col collapsed="false" customWidth="true" hidden="false" outlineLevel="0" max="2311" min="2311" style="6" width="21.11"/>
    <col collapsed="false" customWidth="true" hidden="false" outlineLevel="0" max="2312" min="2312" style="6" width="19.88"/>
    <col collapsed="false" customWidth="true" hidden="false" outlineLevel="0" max="2315" min="2313" style="6" width="14.44"/>
    <col collapsed="false" customWidth="true" hidden="false" outlineLevel="0" max="2316" min="2316" style="6" width="14.88"/>
    <col collapsed="false" customWidth="true" hidden="false" outlineLevel="0" max="2317" min="2317" style="6" width="14.44"/>
    <col collapsed="false" customWidth="true" hidden="false" outlineLevel="0" max="2318" min="2318" style="6" width="17.88"/>
    <col collapsed="false" customWidth="true" hidden="false" outlineLevel="0" max="2320" min="2319" style="6" width="14.44"/>
    <col collapsed="false" customWidth="true" hidden="false" outlineLevel="0" max="2323" min="2321" style="6" width="16.11"/>
    <col collapsed="false" customWidth="true" hidden="false" outlineLevel="0" max="2324" min="2324" style="6" width="18.34"/>
    <col collapsed="false" customWidth="true" hidden="false" outlineLevel="0" max="2325" min="2325" style="6" width="17.88"/>
    <col collapsed="false" customWidth="true" hidden="false" outlineLevel="0" max="2326" min="2326" style="6" width="18.34"/>
    <col collapsed="false" customWidth="true" hidden="false" outlineLevel="0" max="2327" min="2327" style="6" width="17.88"/>
    <col collapsed="false" customWidth="true" hidden="false" outlineLevel="0" max="2339" min="2328" style="6" width="22"/>
    <col collapsed="false" customWidth="true" hidden="false" outlineLevel="0" max="2340" min="2340" style="6" width="19.88"/>
    <col collapsed="false" customWidth="false" hidden="false" outlineLevel="0" max="2341" min="2341" style="6" width="9.11"/>
    <col collapsed="false" customWidth="true" hidden="false" outlineLevel="0" max="2342" min="2342" style="6" width="16.44"/>
    <col collapsed="false" customWidth="false" hidden="false" outlineLevel="0" max="2343" min="2343" style="6" width="9.11"/>
    <col collapsed="false" customWidth="true" hidden="false" outlineLevel="0" max="2344" min="2344" style="6" width="18.88"/>
    <col collapsed="false" customWidth="true" hidden="false" outlineLevel="0" max="2345" min="2345" style="6" width="15"/>
    <col collapsed="false" customWidth="true" hidden="false" outlineLevel="0" max="2346" min="2346" style="6" width="16"/>
    <col collapsed="false" customWidth="false" hidden="false" outlineLevel="0" max="2559" min="2347" style="6" width="9.11"/>
    <col collapsed="false" customWidth="true" hidden="false" outlineLevel="0" max="2561" min="2560" style="6" width="15.33"/>
    <col collapsed="false" customWidth="false" hidden="false" outlineLevel="0" max="2562" min="2562" style="6" width="9.11"/>
    <col collapsed="false" customWidth="true" hidden="false" outlineLevel="0" max="2563" min="2563" style="6" width="23.67"/>
    <col collapsed="false" customWidth="true" hidden="false" outlineLevel="0" max="2564" min="2564" style="6" width="18.88"/>
    <col collapsed="false" customWidth="true" hidden="false" outlineLevel="0" max="2565" min="2565" style="6" width="20.44"/>
    <col collapsed="false" customWidth="true" hidden="false" outlineLevel="0" max="2566" min="2566" style="6" width="21.44"/>
    <col collapsed="false" customWidth="true" hidden="false" outlineLevel="0" max="2567" min="2567" style="6" width="21.11"/>
    <col collapsed="false" customWidth="true" hidden="false" outlineLevel="0" max="2568" min="2568" style="6" width="19.88"/>
    <col collapsed="false" customWidth="true" hidden="false" outlineLevel="0" max="2571" min="2569" style="6" width="14.44"/>
    <col collapsed="false" customWidth="true" hidden="false" outlineLevel="0" max="2572" min="2572" style="6" width="14.88"/>
    <col collapsed="false" customWidth="true" hidden="false" outlineLevel="0" max="2573" min="2573" style="6" width="14.44"/>
    <col collapsed="false" customWidth="true" hidden="false" outlineLevel="0" max="2574" min="2574" style="6" width="17.88"/>
    <col collapsed="false" customWidth="true" hidden="false" outlineLevel="0" max="2576" min="2575" style="6" width="14.44"/>
    <col collapsed="false" customWidth="true" hidden="false" outlineLevel="0" max="2579" min="2577" style="6" width="16.11"/>
    <col collapsed="false" customWidth="true" hidden="false" outlineLevel="0" max="2580" min="2580" style="6" width="18.34"/>
    <col collapsed="false" customWidth="true" hidden="false" outlineLevel="0" max="2581" min="2581" style="6" width="17.88"/>
    <col collapsed="false" customWidth="true" hidden="false" outlineLevel="0" max="2582" min="2582" style="6" width="18.34"/>
    <col collapsed="false" customWidth="true" hidden="false" outlineLevel="0" max="2583" min="2583" style="6" width="17.88"/>
    <col collapsed="false" customWidth="true" hidden="false" outlineLevel="0" max="2595" min="2584" style="6" width="22"/>
    <col collapsed="false" customWidth="true" hidden="false" outlineLevel="0" max="2596" min="2596" style="6" width="19.88"/>
    <col collapsed="false" customWidth="false" hidden="false" outlineLevel="0" max="2597" min="2597" style="6" width="9.11"/>
    <col collapsed="false" customWidth="true" hidden="false" outlineLevel="0" max="2598" min="2598" style="6" width="16.44"/>
    <col collapsed="false" customWidth="false" hidden="false" outlineLevel="0" max="2599" min="2599" style="6" width="9.11"/>
    <col collapsed="false" customWidth="true" hidden="false" outlineLevel="0" max="2600" min="2600" style="6" width="18.88"/>
    <col collapsed="false" customWidth="true" hidden="false" outlineLevel="0" max="2601" min="2601" style="6" width="15"/>
    <col collapsed="false" customWidth="true" hidden="false" outlineLevel="0" max="2602" min="2602" style="6" width="16"/>
    <col collapsed="false" customWidth="false" hidden="false" outlineLevel="0" max="2815" min="2603" style="6" width="9.11"/>
    <col collapsed="false" customWidth="true" hidden="false" outlineLevel="0" max="2817" min="2816" style="6" width="15.33"/>
    <col collapsed="false" customWidth="false" hidden="false" outlineLevel="0" max="2818" min="2818" style="6" width="9.11"/>
    <col collapsed="false" customWidth="true" hidden="false" outlineLevel="0" max="2819" min="2819" style="6" width="23.67"/>
    <col collapsed="false" customWidth="true" hidden="false" outlineLevel="0" max="2820" min="2820" style="6" width="18.88"/>
    <col collapsed="false" customWidth="true" hidden="false" outlineLevel="0" max="2821" min="2821" style="6" width="20.44"/>
    <col collapsed="false" customWidth="true" hidden="false" outlineLevel="0" max="2822" min="2822" style="6" width="21.44"/>
    <col collapsed="false" customWidth="true" hidden="false" outlineLevel="0" max="2823" min="2823" style="6" width="21.11"/>
    <col collapsed="false" customWidth="true" hidden="false" outlineLevel="0" max="2824" min="2824" style="6" width="19.88"/>
    <col collapsed="false" customWidth="true" hidden="false" outlineLevel="0" max="2827" min="2825" style="6" width="14.44"/>
    <col collapsed="false" customWidth="true" hidden="false" outlineLevel="0" max="2828" min="2828" style="6" width="14.88"/>
    <col collapsed="false" customWidth="true" hidden="false" outlineLevel="0" max="2829" min="2829" style="6" width="14.44"/>
    <col collapsed="false" customWidth="true" hidden="false" outlineLevel="0" max="2830" min="2830" style="6" width="17.88"/>
    <col collapsed="false" customWidth="true" hidden="false" outlineLevel="0" max="2832" min="2831" style="6" width="14.44"/>
    <col collapsed="false" customWidth="true" hidden="false" outlineLevel="0" max="2835" min="2833" style="6" width="16.11"/>
    <col collapsed="false" customWidth="true" hidden="false" outlineLevel="0" max="2836" min="2836" style="6" width="18.34"/>
    <col collapsed="false" customWidth="true" hidden="false" outlineLevel="0" max="2837" min="2837" style="6" width="17.88"/>
    <col collapsed="false" customWidth="true" hidden="false" outlineLevel="0" max="2838" min="2838" style="6" width="18.34"/>
    <col collapsed="false" customWidth="true" hidden="false" outlineLevel="0" max="2839" min="2839" style="6" width="17.88"/>
    <col collapsed="false" customWidth="true" hidden="false" outlineLevel="0" max="2851" min="2840" style="6" width="22"/>
    <col collapsed="false" customWidth="true" hidden="false" outlineLevel="0" max="2852" min="2852" style="6" width="19.88"/>
    <col collapsed="false" customWidth="false" hidden="false" outlineLevel="0" max="2853" min="2853" style="6" width="9.11"/>
    <col collapsed="false" customWidth="true" hidden="false" outlineLevel="0" max="2854" min="2854" style="6" width="16.44"/>
    <col collapsed="false" customWidth="false" hidden="false" outlineLevel="0" max="2855" min="2855" style="6" width="9.11"/>
    <col collapsed="false" customWidth="true" hidden="false" outlineLevel="0" max="2856" min="2856" style="6" width="18.88"/>
    <col collapsed="false" customWidth="true" hidden="false" outlineLevel="0" max="2857" min="2857" style="6" width="15"/>
    <col collapsed="false" customWidth="true" hidden="false" outlineLevel="0" max="2858" min="2858" style="6" width="16"/>
    <col collapsed="false" customWidth="false" hidden="false" outlineLevel="0" max="3071" min="2859" style="6" width="9.11"/>
    <col collapsed="false" customWidth="true" hidden="false" outlineLevel="0" max="3073" min="3072" style="6" width="15.33"/>
    <col collapsed="false" customWidth="false" hidden="false" outlineLevel="0" max="3074" min="3074" style="6" width="9.11"/>
    <col collapsed="false" customWidth="true" hidden="false" outlineLevel="0" max="3075" min="3075" style="6" width="23.67"/>
    <col collapsed="false" customWidth="true" hidden="false" outlineLevel="0" max="3076" min="3076" style="6" width="18.88"/>
    <col collapsed="false" customWidth="true" hidden="false" outlineLevel="0" max="3077" min="3077" style="6" width="20.44"/>
    <col collapsed="false" customWidth="true" hidden="false" outlineLevel="0" max="3078" min="3078" style="6" width="21.44"/>
    <col collapsed="false" customWidth="true" hidden="false" outlineLevel="0" max="3079" min="3079" style="6" width="21.11"/>
    <col collapsed="false" customWidth="true" hidden="false" outlineLevel="0" max="3080" min="3080" style="6" width="19.88"/>
    <col collapsed="false" customWidth="true" hidden="false" outlineLevel="0" max="3083" min="3081" style="6" width="14.44"/>
    <col collapsed="false" customWidth="true" hidden="false" outlineLevel="0" max="3084" min="3084" style="6" width="14.88"/>
    <col collapsed="false" customWidth="true" hidden="false" outlineLevel="0" max="3085" min="3085" style="6" width="14.44"/>
    <col collapsed="false" customWidth="true" hidden="false" outlineLevel="0" max="3086" min="3086" style="6" width="17.88"/>
    <col collapsed="false" customWidth="true" hidden="false" outlineLevel="0" max="3088" min="3087" style="6" width="14.44"/>
    <col collapsed="false" customWidth="true" hidden="false" outlineLevel="0" max="3091" min="3089" style="6" width="16.11"/>
    <col collapsed="false" customWidth="true" hidden="false" outlineLevel="0" max="3092" min="3092" style="6" width="18.34"/>
    <col collapsed="false" customWidth="true" hidden="false" outlineLevel="0" max="3093" min="3093" style="6" width="17.88"/>
    <col collapsed="false" customWidth="true" hidden="false" outlineLevel="0" max="3094" min="3094" style="6" width="18.34"/>
    <col collapsed="false" customWidth="true" hidden="false" outlineLevel="0" max="3095" min="3095" style="6" width="17.88"/>
    <col collapsed="false" customWidth="true" hidden="false" outlineLevel="0" max="3107" min="3096" style="6" width="22"/>
    <col collapsed="false" customWidth="true" hidden="false" outlineLevel="0" max="3108" min="3108" style="6" width="19.88"/>
    <col collapsed="false" customWidth="false" hidden="false" outlineLevel="0" max="3109" min="3109" style="6" width="9.11"/>
    <col collapsed="false" customWidth="true" hidden="false" outlineLevel="0" max="3110" min="3110" style="6" width="16.44"/>
    <col collapsed="false" customWidth="false" hidden="false" outlineLevel="0" max="3111" min="3111" style="6" width="9.11"/>
    <col collapsed="false" customWidth="true" hidden="false" outlineLevel="0" max="3112" min="3112" style="6" width="18.88"/>
    <col collapsed="false" customWidth="true" hidden="false" outlineLevel="0" max="3113" min="3113" style="6" width="15"/>
    <col collapsed="false" customWidth="true" hidden="false" outlineLevel="0" max="3114" min="3114" style="6" width="16"/>
    <col collapsed="false" customWidth="false" hidden="false" outlineLevel="0" max="3327" min="3115" style="6" width="9.11"/>
    <col collapsed="false" customWidth="true" hidden="false" outlineLevel="0" max="3329" min="3328" style="6" width="15.33"/>
    <col collapsed="false" customWidth="false" hidden="false" outlineLevel="0" max="3330" min="3330" style="6" width="9.11"/>
    <col collapsed="false" customWidth="true" hidden="false" outlineLevel="0" max="3331" min="3331" style="6" width="23.67"/>
    <col collapsed="false" customWidth="true" hidden="false" outlineLevel="0" max="3332" min="3332" style="6" width="18.88"/>
    <col collapsed="false" customWidth="true" hidden="false" outlineLevel="0" max="3333" min="3333" style="6" width="20.44"/>
    <col collapsed="false" customWidth="true" hidden="false" outlineLevel="0" max="3334" min="3334" style="6" width="21.44"/>
    <col collapsed="false" customWidth="true" hidden="false" outlineLevel="0" max="3335" min="3335" style="6" width="21.11"/>
    <col collapsed="false" customWidth="true" hidden="false" outlineLevel="0" max="3336" min="3336" style="6" width="19.88"/>
    <col collapsed="false" customWidth="true" hidden="false" outlineLevel="0" max="3339" min="3337" style="6" width="14.44"/>
    <col collapsed="false" customWidth="true" hidden="false" outlineLevel="0" max="3340" min="3340" style="6" width="14.88"/>
    <col collapsed="false" customWidth="true" hidden="false" outlineLevel="0" max="3341" min="3341" style="6" width="14.44"/>
    <col collapsed="false" customWidth="true" hidden="false" outlineLevel="0" max="3342" min="3342" style="6" width="17.88"/>
    <col collapsed="false" customWidth="true" hidden="false" outlineLevel="0" max="3344" min="3343" style="6" width="14.44"/>
    <col collapsed="false" customWidth="true" hidden="false" outlineLevel="0" max="3347" min="3345" style="6" width="16.11"/>
    <col collapsed="false" customWidth="true" hidden="false" outlineLevel="0" max="3348" min="3348" style="6" width="18.34"/>
    <col collapsed="false" customWidth="true" hidden="false" outlineLevel="0" max="3349" min="3349" style="6" width="17.88"/>
    <col collapsed="false" customWidth="true" hidden="false" outlineLevel="0" max="3350" min="3350" style="6" width="18.34"/>
    <col collapsed="false" customWidth="true" hidden="false" outlineLevel="0" max="3351" min="3351" style="6" width="17.88"/>
    <col collapsed="false" customWidth="true" hidden="false" outlineLevel="0" max="3363" min="3352" style="6" width="22"/>
    <col collapsed="false" customWidth="true" hidden="false" outlineLevel="0" max="3364" min="3364" style="6" width="19.88"/>
    <col collapsed="false" customWidth="false" hidden="false" outlineLevel="0" max="3365" min="3365" style="6" width="9.11"/>
    <col collapsed="false" customWidth="true" hidden="false" outlineLevel="0" max="3366" min="3366" style="6" width="16.44"/>
    <col collapsed="false" customWidth="false" hidden="false" outlineLevel="0" max="3367" min="3367" style="6" width="9.11"/>
    <col collapsed="false" customWidth="true" hidden="false" outlineLevel="0" max="3368" min="3368" style="6" width="18.88"/>
    <col collapsed="false" customWidth="true" hidden="false" outlineLevel="0" max="3369" min="3369" style="6" width="15"/>
    <col collapsed="false" customWidth="true" hidden="false" outlineLevel="0" max="3370" min="3370" style="6" width="16"/>
    <col collapsed="false" customWidth="false" hidden="false" outlineLevel="0" max="3583" min="3371" style="6" width="9.11"/>
    <col collapsed="false" customWidth="true" hidden="false" outlineLevel="0" max="3585" min="3584" style="6" width="15.33"/>
    <col collapsed="false" customWidth="false" hidden="false" outlineLevel="0" max="3586" min="3586" style="6" width="9.11"/>
    <col collapsed="false" customWidth="true" hidden="false" outlineLevel="0" max="3587" min="3587" style="6" width="23.67"/>
    <col collapsed="false" customWidth="true" hidden="false" outlineLevel="0" max="3588" min="3588" style="6" width="18.88"/>
    <col collapsed="false" customWidth="true" hidden="false" outlineLevel="0" max="3589" min="3589" style="6" width="20.44"/>
    <col collapsed="false" customWidth="true" hidden="false" outlineLevel="0" max="3590" min="3590" style="6" width="21.44"/>
    <col collapsed="false" customWidth="true" hidden="false" outlineLevel="0" max="3591" min="3591" style="6" width="21.11"/>
    <col collapsed="false" customWidth="true" hidden="false" outlineLevel="0" max="3592" min="3592" style="6" width="19.88"/>
    <col collapsed="false" customWidth="true" hidden="false" outlineLevel="0" max="3595" min="3593" style="6" width="14.44"/>
    <col collapsed="false" customWidth="true" hidden="false" outlineLevel="0" max="3596" min="3596" style="6" width="14.88"/>
    <col collapsed="false" customWidth="true" hidden="false" outlineLevel="0" max="3597" min="3597" style="6" width="14.44"/>
    <col collapsed="false" customWidth="true" hidden="false" outlineLevel="0" max="3598" min="3598" style="6" width="17.88"/>
    <col collapsed="false" customWidth="true" hidden="false" outlineLevel="0" max="3600" min="3599" style="6" width="14.44"/>
    <col collapsed="false" customWidth="true" hidden="false" outlineLevel="0" max="3603" min="3601" style="6" width="16.11"/>
    <col collapsed="false" customWidth="true" hidden="false" outlineLevel="0" max="3604" min="3604" style="6" width="18.34"/>
    <col collapsed="false" customWidth="true" hidden="false" outlineLevel="0" max="3605" min="3605" style="6" width="17.88"/>
    <col collapsed="false" customWidth="true" hidden="false" outlineLevel="0" max="3606" min="3606" style="6" width="18.34"/>
    <col collapsed="false" customWidth="true" hidden="false" outlineLevel="0" max="3607" min="3607" style="6" width="17.88"/>
    <col collapsed="false" customWidth="true" hidden="false" outlineLevel="0" max="3619" min="3608" style="6" width="22"/>
    <col collapsed="false" customWidth="true" hidden="false" outlineLevel="0" max="3620" min="3620" style="6" width="19.88"/>
    <col collapsed="false" customWidth="false" hidden="false" outlineLevel="0" max="3621" min="3621" style="6" width="9.11"/>
    <col collapsed="false" customWidth="true" hidden="false" outlineLevel="0" max="3622" min="3622" style="6" width="16.44"/>
    <col collapsed="false" customWidth="false" hidden="false" outlineLevel="0" max="3623" min="3623" style="6" width="9.11"/>
    <col collapsed="false" customWidth="true" hidden="false" outlineLevel="0" max="3624" min="3624" style="6" width="18.88"/>
    <col collapsed="false" customWidth="true" hidden="false" outlineLevel="0" max="3625" min="3625" style="6" width="15"/>
    <col collapsed="false" customWidth="true" hidden="false" outlineLevel="0" max="3626" min="3626" style="6" width="16"/>
    <col collapsed="false" customWidth="false" hidden="false" outlineLevel="0" max="3839" min="3627" style="6" width="9.11"/>
    <col collapsed="false" customWidth="true" hidden="false" outlineLevel="0" max="3841" min="3840" style="6" width="15.33"/>
    <col collapsed="false" customWidth="false" hidden="false" outlineLevel="0" max="3842" min="3842" style="6" width="9.11"/>
    <col collapsed="false" customWidth="true" hidden="false" outlineLevel="0" max="3843" min="3843" style="6" width="23.67"/>
    <col collapsed="false" customWidth="true" hidden="false" outlineLevel="0" max="3844" min="3844" style="6" width="18.88"/>
    <col collapsed="false" customWidth="true" hidden="false" outlineLevel="0" max="3845" min="3845" style="6" width="20.44"/>
    <col collapsed="false" customWidth="true" hidden="false" outlineLevel="0" max="3846" min="3846" style="6" width="21.44"/>
    <col collapsed="false" customWidth="true" hidden="false" outlineLevel="0" max="3847" min="3847" style="6" width="21.11"/>
    <col collapsed="false" customWidth="true" hidden="false" outlineLevel="0" max="3848" min="3848" style="6" width="19.88"/>
    <col collapsed="false" customWidth="true" hidden="false" outlineLevel="0" max="3851" min="3849" style="6" width="14.44"/>
    <col collapsed="false" customWidth="true" hidden="false" outlineLevel="0" max="3852" min="3852" style="6" width="14.88"/>
    <col collapsed="false" customWidth="true" hidden="false" outlineLevel="0" max="3853" min="3853" style="6" width="14.44"/>
    <col collapsed="false" customWidth="true" hidden="false" outlineLevel="0" max="3854" min="3854" style="6" width="17.88"/>
    <col collapsed="false" customWidth="true" hidden="false" outlineLevel="0" max="3856" min="3855" style="6" width="14.44"/>
    <col collapsed="false" customWidth="true" hidden="false" outlineLevel="0" max="3859" min="3857" style="6" width="16.11"/>
    <col collapsed="false" customWidth="true" hidden="false" outlineLevel="0" max="3860" min="3860" style="6" width="18.34"/>
    <col collapsed="false" customWidth="true" hidden="false" outlineLevel="0" max="3861" min="3861" style="6" width="17.88"/>
    <col collapsed="false" customWidth="true" hidden="false" outlineLevel="0" max="3862" min="3862" style="6" width="18.34"/>
    <col collapsed="false" customWidth="true" hidden="false" outlineLevel="0" max="3863" min="3863" style="6" width="17.88"/>
    <col collapsed="false" customWidth="true" hidden="false" outlineLevel="0" max="3875" min="3864" style="6" width="22"/>
    <col collapsed="false" customWidth="true" hidden="false" outlineLevel="0" max="3876" min="3876" style="6" width="19.88"/>
    <col collapsed="false" customWidth="false" hidden="false" outlineLevel="0" max="3877" min="3877" style="6" width="9.11"/>
    <col collapsed="false" customWidth="true" hidden="false" outlineLevel="0" max="3878" min="3878" style="6" width="16.44"/>
    <col collapsed="false" customWidth="false" hidden="false" outlineLevel="0" max="3879" min="3879" style="6" width="9.11"/>
    <col collapsed="false" customWidth="true" hidden="false" outlineLevel="0" max="3880" min="3880" style="6" width="18.88"/>
    <col collapsed="false" customWidth="true" hidden="false" outlineLevel="0" max="3881" min="3881" style="6" width="15"/>
    <col collapsed="false" customWidth="true" hidden="false" outlineLevel="0" max="3882" min="3882" style="6" width="16"/>
    <col collapsed="false" customWidth="false" hidden="false" outlineLevel="0" max="4095" min="3883" style="6" width="9.11"/>
    <col collapsed="false" customWidth="true" hidden="false" outlineLevel="0" max="4097" min="4096" style="6" width="15.33"/>
    <col collapsed="false" customWidth="false" hidden="false" outlineLevel="0" max="4098" min="4098" style="6" width="9.11"/>
    <col collapsed="false" customWidth="true" hidden="false" outlineLevel="0" max="4099" min="4099" style="6" width="23.67"/>
    <col collapsed="false" customWidth="true" hidden="false" outlineLevel="0" max="4100" min="4100" style="6" width="18.88"/>
    <col collapsed="false" customWidth="true" hidden="false" outlineLevel="0" max="4101" min="4101" style="6" width="20.44"/>
    <col collapsed="false" customWidth="true" hidden="false" outlineLevel="0" max="4102" min="4102" style="6" width="21.44"/>
    <col collapsed="false" customWidth="true" hidden="false" outlineLevel="0" max="4103" min="4103" style="6" width="21.11"/>
    <col collapsed="false" customWidth="true" hidden="false" outlineLevel="0" max="4104" min="4104" style="6" width="19.88"/>
    <col collapsed="false" customWidth="true" hidden="false" outlineLevel="0" max="4107" min="4105" style="6" width="14.44"/>
    <col collapsed="false" customWidth="true" hidden="false" outlineLevel="0" max="4108" min="4108" style="6" width="14.88"/>
    <col collapsed="false" customWidth="true" hidden="false" outlineLevel="0" max="4109" min="4109" style="6" width="14.44"/>
    <col collapsed="false" customWidth="true" hidden="false" outlineLevel="0" max="4110" min="4110" style="6" width="17.88"/>
    <col collapsed="false" customWidth="true" hidden="false" outlineLevel="0" max="4112" min="4111" style="6" width="14.44"/>
    <col collapsed="false" customWidth="true" hidden="false" outlineLevel="0" max="4115" min="4113" style="6" width="16.11"/>
    <col collapsed="false" customWidth="true" hidden="false" outlineLevel="0" max="4116" min="4116" style="6" width="18.34"/>
    <col collapsed="false" customWidth="true" hidden="false" outlineLevel="0" max="4117" min="4117" style="6" width="17.88"/>
    <col collapsed="false" customWidth="true" hidden="false" outlineLevel="0" max="4118" min="4118" style="6" width="18.34"/>
    <col collapsed="false" customWidth="true" hidden="false" outlineLevel="0" max="4119" min="4119" style="6" width="17.88"/>
    <col collapsed="false" customWidth="true" hidden="false" outlineLevel="0" max="4131" min="4120" style="6" width="22"/>
    <col collapsed="false" customWidth="true" hidden="false" outlineLevel="0" max="4132" min="4132" style="6" width="19.88"/>
    <col collapsed="false" customWidth="false" hidden="false" outlineLevel="0" max="4133" min="4133" style="6" width="9.11"/>
    <col collapsed="false" customWidth="true" hidden="false" outlineLevel="0" max="4134" min="4134" style="6" width="16.44"/>
    <col collapsed="false" customWidth="false" hidden="false" outlineLevel="0" max="4135" min="4135" style="6" width="9.11"/>
    <col collapsed="false" customWidth="true" hidden="false" outlineLevel="0" max="4136" min="4136" style="6" width="18.88"/>
    <col collapsed="false" customWidth="true" hidden="false" outlineLevel="0" max="4137" min="4137" style="6" width="15"/>
    <col collapsed="false" customWidth="true" hidden="false" outlineLevel="0" max="4138" min="4138" style="6" width="16"/>
    <col collapsed="false" customWidth="false" hidden="false" outlineLevel="0" max="4351" min="4139" style="6" width="9.11"/>
    <col collapsed="false" customWidth="true" hidden="false" outlineLevel="0" max="4353" min="4352" style="6" width="15.33"/>
    <col collapsed="false" customWidth="false" hidden="false" outlineLevel="0" max="4354" min="4354" style="6" width="9.11"/>
    <col collapsed="false" customWidth="true" hidden="false" outlineLevel="0" max="4355" min="4355" style="6" width="23.67"/>
    <col collapsed="false" customWidth="true" hidden="false" outlineLevel="0" max="4356" min="4356" style="6" width="18.88"/>
    <col collapsed="false" customWidth="true" hidden="false" outlineLevel="0" max="4357" min="4357" style="6" width="20.44"/>
    <col collapsed="false" customWidth="true" hidden="false" outlineLevel="0" max="4358" min="4358" style="6" width="21.44"/>
    <col collapsed="false" customWidth="true" hidden="false" outlineLevel="0" max="4359" min="4359" style="6" width="21.11"/>
    <col collapsed="false" customWidth="true" hidden="false" outlineLevel="0" max="4360" min="4360" style="6" width="19.88"/>
    <col collapsed="false" customWidth="true" hidden="false" outlineLevel="0" max="4363" min="4361" style="6" width="14.44"/>
    <col collapsed="false" customWidth="true" hidden="false" outlineLevel="0" max="4364" min="4364" style="6" width="14.88"/>
    <col collapsed="false" customWidth="true" hidden="false" outlineLevel="0" max="4365" min="4365" style="6" width="14.44"/>
    <col collapsed="false" customWidth="true" hidden="false" outlineLevel="0" max="4366" min="4366" style="6" width="17.88"/>
    <col collapsed="false" customWidth="true" hidden="false" outlineLevel="0" max="4368" min="4367" style="6" width="14.44"/>
    <col collapsed="false" customWidth="true" hidden="false" outlineLevel="0" max="4371" min="4369" style="6" width="16.11"/>
    <col collapsed="false" customWidth="true" hidden="false" outlineLevel="0" max="4372" min="4372" style="6" width="18.34"/>
    <col collapsed="false" customWidth="true" hidden="false" outlineLevel="0" max="4373" min="4373" style="6" width="17.88"/>
    <col collapsed="false" customWidth="true" hidden="false" outlineLevel="0" max="4374" min="4374" style="6" width="18.34"/>
    <col collapsed="false" customWidth="true" hidden="false" outlineLevel="0" max="4375" min="4375" style="6" width="17.88"/>
    <col collapsed="false" customWidth="true" hidden="false" outlineLevel="0" max="4387" min="4376" style="6" width="22"/>
    <col collapsed="false" customWidth="true" hidden="false" outlineLevel="0" max="4388" min="4388" style="6" width="19.88"/>
    <col collapsed="false" customWidth="false" hidden="false" outlineLevel="0" max="4389" min="4389" style="6" width="9.11"/>
    <col collapsed="false" customWidth="true" hidden="false" outlineLevel="0" max="4390" min="4390" style="6" width="16.44"/>
    <col collapsed="false" customWidth="false" hidden="false" outlineLevel="0" max="4391" min="4391" style="6" width="9.11"/>
    <col collapsed="false" customWidth="true" hidden="false" outlineLevel="0" max="4392" min="4392" style="6" width="18.88"/>
    <col collapsed="false" customWidth="true" hidden="false" outlineLevel="0" max="4393" min="4393" style="6" width="15"/>
    <col collapsed="false" customWidth="true" hidden="false" outlineLevel="0" max="4394" min="4394" style="6" width="16"/>
    <col collapsed="false" customWidth="false" hidden="false" outlineLevel="0" max="4607" min="4395" style="6" width="9.11"/>
    <col collapsed="false" customWidth="true" hidden="false" outlineLevel="0" max="4609" min="4608" style="6" width="15.33"/>
    <col collapsed="false" customWidth="false" hidden="false" outlineLevel="0" max="4610" min="4610" style="6" width="9.11"/>
    <col collapsed="false" customWidth="true" hidden="false" outlineLevel="0" max="4611" min="4611" style="6" width="23.67"/>
    <col collapsed="false" customWidth="true" hidden="false" outlineLevel="0" max="4612" min="4612" style="6" width="18.88"/>
    <col collapsed="false" customWidth="true" hidden="false" outlineLevel="0" max="4613" min="4613" style="6" width="20.44"/>
    <col collapsed="false" customWidth="true" hidden="false" outlineLevel="0" max="4614" min="4614" style="6" width="21.44"/>
    <col collapsed="false" customWidth="true" hidden="false" outlineLevel="0" max="4615" min="4615" style="6" width="21.11"/>
    <col collapsed="false" customWidth="true" hidden="false" outlineLevel="0" max="4616" min="4616" style="6" width="19.88"/>
    <col collapsed="false" customWidth="true" hidden="false" outlineLevel="0" max="4619" min="4617" style="6" width="14.44"/>
    <col collapsed="false" customWidth="true" hidden="false" outlineLevel="0" max="4620" min="4620" style="6" width="14.88"/>
    <col collapsed="false" customWidth="true" hidden="false" outlineLevel="0" max="4621" min="4621" style="6" width="14.44"/>
    <col collapsed="false" customWidth="true" hidden="false" outlineLevel="0" max="4622" min="4622" style="6" width="17.88"/>
    <col collapsed="false" customWidth="true" hidden="false" outlineLevel="0" max="4624" min="4623" style="6" width="14.44"/>
    <col collapsed="false" customWidth="true" hidden="false" outlineLevel="0" max="4627" min="4625" style="6" width="16.11"/>
    <col collapsed="false" customWidth="true" hidden="false" outlineLevel="0" max="4628" min="4628" style="6" width="18.34"/>
    <col collapsed="false" customWidth="true" hidden="false" outlineLevel="0" max="4629" min="4629" style="6" width="17.88"/>
    <col collapsed="false" customWidth="true" hidden="false" outlineLevel="0" max="4630" min="4630" style="6" width="18.34"/>
    <col collapsed="false" customWidth="true" hidden="false" outlineLevel="0" max="4631" min="4631" style="6" width="17.88"/>
    <col collapsed="false" customWidth="true" hidden="false" outlineLevel="0" max="4643" min="4632" style="6" width="22"/>
    <col collapsed="false" customWidth="true" hidden="false" outlineLevel="0" max="4644" min="4644" style="6" width="19.88"/>
    <col collapsed="false" customWidth="false" hidden="false" outlineLevel="0" max="4645" min="4645" style="6" width="9.11"/>
    <col collapsed="false" customWidth="true" hidden="false" outlineLevel="0" max="4646" min="4646" style="6" width="16.44"/>
    <col collapsed="false" customWidth="false" hidden="false" outlineLevel="0" max="4647" min="4647" style="6" width="9.11"/>
    <col collapsed="false" customWidth="true" hidden="false" outlineLevel="0" max="4648" min="4648" style="6" width="18.88"/>
    <col collapsed="false" customWidth="true" hidden="false" outlineLevel="0" max="4649" min="4649" style="6" width="15"/>
    <col collapsed="false" customWidth="true" hidden="false" outlineLevel="0" max="4650" min="4650" style="6" width="16"/>
    <col collapsed="false" customWidth="false" hidden="false" outlineLevel="0" max="4863" min="4651" style="6" width="9.11"/>
    <col collapsed="false" customWidth="true" hidden="false" outlineLevel="0" max="4865" min="4864" style="6" width="15.33"/>
    <col collapsed="false" customWidth="false" hidden="false" outlineLevel="0" max="4866" min="4866" style="6" width="9.11"/>
    <col collapsed="false" customWidth="true" hidden="false" outlineLevel="0" max="4867" min="4867" style="6" width="23.67"/>
    <col collapsed="false" customWidth="true" hidden="false" outlineLevel="0" max="4868" min="4868" style="6" width="18.88"/>
    <col collapsed="false" customWidth="true" hidden="false" outlineLevel="0" max="4869" min="4869" style="6" width="20.44"/>
    <col collapsed="false" customWidth="true" hidden="false" outlineLevel="0" max="4870" min="4870" style="6" width="21.44"/>
    <col collapsed="false" customWidth="true" hidden="false" outlineLevel="0" max="4871" min="4871" style="6" width="21.11"/>
    <col collapsed="false" customWidth="true" hidden="false" outlineLevel="0" max="4872" min="4872" style="6" width="19.88"/>
    <col collapsed="false" customWidth="true" hidden="false" outlineLevel="0" max="4875" min="4873" style="6" width="14.44"/>
    <col collapsed="false" customWidth="true" hidden="false" outlineLevel="0" max="4876" min="4876" style="6" width="14.88"/>
    <col collapsed="false" customWidth="true" hidden="false" outlineLevel="0" max="4877" min="4877" style="6" width="14.44"/>
    <col collapsed="false" customWidth="true" hidden="false" outlineLevel="0" max="4878" min="4878" style="6" width="17.88"/>
    <col collapsed="false" customWidth="true" hidden="false" outlineLevel="0" max="4880" min="4879" style="6" width="14.44"/>
    <col collapsed="false" customWidth="true" hidden="false" outlineLevel="0" max="4883" min="4881" style="6" width="16.11"/>
    <col collapsed="false" customWidth="true" hidden="false" outlineLevel="0" max="4884" min="4884" style="6" width="18.34"/>
    <col collapsed="false" customWidth="true" hidden="false" outlineLevel="0" max="4885" min="4885" style="6" width="17.88"/>
    <col collapsed="false" customWidth="true" hidden="false" outlineLevel="0" max="4886" min="4886" style="6" width="18.34"/>
    <col collapsed="false" customWidth="true" hidden="false" outlineLevel="0" max="4887" min="4887" style="6" width="17.88"/>
    <col collapsed="false" customWidth="true" hidden="false" outlineLevel="0" max="4899" min="4888" style="6" width="22"/>
    <col collapsed="false" customWidth="true" hidden="false" outlineLevel="0" max="4900" min="4900" style="6" width="19.88"/>
    <col collapsed="false" customWidth="false" hidden="false" outlineLevel="0" max="4901" min="4901" style="6" width="9.11"/>
    <col collapsed="false" customWidth="true" hidden="false" outlineLevel="0" max="4902" min="4902" style="6" width="16.44"/>
    <col collapsed="false" customWidth="false" hidden="false" outlineLevel="0" max="4903" min="4903" style="6" width="9.11"/>
    <col collapsed="false" customWidth="true" hidden="false" outlineLevel="0" max="4904" min="4904" style="6" width="18.88"/>
    <col collapsed="false" customWidth="true" hidden="false" outlineLevel="0" max="4905" min="4905" style="6" width="15"/>
    <col collapsed="false" customWidth="true" hidden="false" outlineLevel="0" max="4906" min="4906" style="6" width="16"/>
    <col collapsed="false" customWidth="false" hidden="false" outlineLevel="0" max="5119" min="4907" style="6" width="9.11"/>
    <col collapsed="false" customWidth="true" hidden="false" outlineLevel="0" max="5121" min="5120" style="6" width="15.33"/>
    <col collapsed="false" customWidth="false" hidden="false" outlineLevel="0" max="5122" min="5122" style="6" width="9.11"/>
    <col collapsed="false" customWidth="true" hidden="false" outlineLevel="0" max="5123" min="5123" style="6" width="23.67"/>
    <col collapsed="false" customWidth="true" hidden="false" outlineLevel="0" max="5124" min="5124" style="6" width="18.88"/>
    <col collapsed="false" customWidth="true" hidden="false" outlineLevel="0" max="5125" min="5125" style="6" width="20.44"/>
    <col collapsed="false" customWidth="true" hidden="false" outlineLevel="0" max="5126" min="5126" style="6" width="21.44"/>
    <col collapsed="false" customWidth="true" hidden="false" outlineLevel="0" max="5127" min="5127" style="6" width="21.11"/>
    <col collapsed="false" customWidth="true" hidden="false" outlineLevel="0" max="5128" min="5128" style="6" width="19.88"/>
    <col collapsed="false" customWidth="true" hidden="false" outlineLevel="0" max="5131" min="5129" style="6" width="14.44"/>
    <col collapsed="false" customWidth="true" hidden="false" outlineLevel="0" max="5132" min="5132" style="6" width="14.88"/>
    <col collapsed="false" customWidth="true" hidden="false" outlineLevel="0" max="5133" min="5133" style="6" width="14.44"/>
    <col collapsed="false" customWidth="true" hidden="false" outlineLevel="0" max="5134" min="5134" style="6" width="17.88"/>
    <col collapsed="false" customWidth="true" hidden="false" outlineLevel="0" max="5136" min="5135" style="6" width="14.44"/>
    <col collapsed="false" customWidth="true" hidden="false" outlineLevel="0" max="5139" min="5137" style="6" width="16.11"/>
    <col collapsed="false" customWidth="true" hidden="false" outlineLevel="0" max="5140" min="5140" style="6" width="18.34"/>
    <col collapsed="false" customWidth="true" hidden="false" outlineLevel="0" max="5141" min="5141" style="6" width="17.88"/>
    <col collapsed="false" customWidth="true" hidden="false" outlineLevel="0" max="5142" min="5142" style="6" width="18.34"/>
    <col collapsed="false" customWidth="true" hidden="false" outlineLevel="0" max="5143" min="5143" style="6" width="17.88"/>
    <col collapsed="false" customWidth="true" hidden="false" outlineLevel="0" max="5155" min="5144" style="6" width="22"/>
    <col collapsed="false" customWidth="true" hidden="false" outlineLevel="0" max="5156" min="5156" style="6" width="19.88"/>
    <col collapsed="false" customWidth="false" hidden="false" outlineLevel="0" max="5157" min="5157" style="6" width="9.11"/>
    <col collapsed="false" customWidth="true" hidden="false" outlineLevel="0" max="5158" min="5158" style="6" width="16.44"/>
    <col collapsed="false" customWidth="false" hidden="false" outlineLevel="0" max="5159" min="5159" style="6" width="9.11"/>
    <col collapsed="false" customWidth="true" hidden="false" outlineLevel="0" max="5160" min="5160" style="6" width="18.88"/>
    <col collapsed="false" customWidth="true" hidden="false" outlineLevel="0" max="5161" min="5161" style="6" width="15"/>
    <col collapsed="false" customWidth="true" hidden="false" outlineLevel="0" max="5162" min="5162" style="6" width="16"/>
    <col collapsed="false" customWidth="false" hidden="false" outlineLevel="0" max="5375" min="5163" style="6" width="9.11"/>
    <col collapsed="false" customWidth="true" hidden="false" outlineLevel="0" max="5377" min="5376" style="6" width="15.33"/>
    <col collapsed="false" customWidth="false" hidden="false" outlineLevel="0" max="5378" min="5378" style="6" width="9.11"/>
    <col collapsed="false" customWidth="true" hidden="false" outlineLevel="0" max="5379" min="5379" style="6" width="23.67"/>
    <col collapsed="false" customWidth="true" hidden="false" outlineLevel="0" max="5380" min="5380" style="6" width="18.88"/>
    <col collapsed="false" customWidth="true" hidden="false" outlineLevel="0" max="5381" min="5381" style="6" width="20.44"/>
    <col collapsed="false" customWidth="true" hidden="false" outlineLevel="0" max="5382" min="5382" style="6" width="21.44"/>
    <col collapsed="false" customWidth="true" hidden="false" outlineLevel="0" max="5383" min="5383" style="6" width="21.11"/>
    <col collapsed="false" customWidth="true" hidden="false" outlineLevel="0" max="5384" min="5384" style="6" width="19.88"/>
    <col collapsed="false" customWidth="true" hidden="false" outlineLevel="0" max="5387" min="5385" style="6" width="14.44"/>
    <col collapsed="false" customWidth="true" hidden="false" outlineLevel="0" max="5388" min="5388" style="6" width="14.88"/>
    <col collapsed="false" customWidth="true" hidden="false" outlineLevel="0" max="5389" min="5389" style="6" width="14.44"/>
    <col collapsed="false" customWidth="true" hidden="false" outlineLevel="0" max="5390" min="5390" style="6" width="17.88"/>
    <col collapsed="false" customWidth="true" hidden="false" outlineLevel="0" max="5392" min="5391" style="6" width="14.44"/>
    <col collapsed="false" customWidth="true" hidden="false" outlineLevel="0" max="5395" min="5393" style="6" width="16.11"/>
    <col collapsed="false" customWidth="true" hidden="false" outlineLevel="0" max="5396" min="5396" style="6" width="18.34"/>
    <col collapsed="false" customWidth="true" hidden="false" outlineLevel="0" max="5397" min="5397" style="6" width="17.88"/>
    <col collapsed="false" customWidth="true" hidden="false" outlineLevel="0" max="5398" min="5398" style="6" width="18.34"/>
    <col collapsed="false" customWidth="true" hidden="false" outlineLevel="0" max="5399" min="5399" style="6" width="17.88"/>
    <col collapsed="false" customWidth="true" hidden="false" outlineLevel="0" max="5411" min="5400" style="6" width="22"/>
    <col collapsed="false" customWidth="true" hidden="false" outlineLevel="0" max="5412" min="5412" style="6" width="19.88"/>
    <col collapsed="false" customWidth="false" hidden="false" outlineLevel="0" max="5413" min="5413" style="6" width="9.11"/>
    <col collapsed="false" customWidth="true" hidden="false" outlineLevel="0" max="5414" min="5414" style="6" width="16.44"/>
    <col collapsed="false" customWidth="false" hidden="false" outlineLevel="0" max="5415" min="5415" style="6" width="9.11"/>
    <col collapsed="false" customWidth="true" hidden="false" outlineLevel="0" max="5416" min="5416" style="6" width="18.88"/>
    <col collapsed="false" customWidth="true" hidden="false" outlineLevel="0" max="5417" min="5417" style="6" width="15"/>
    <col collapsed="false" customWidth="true" hidden="false" outlineLevel="0" max="5418" min="5418" style="6" width="16"/>
    <col collapsed="false" customWidth="false" hidden="false" outlineLevel="0" max="5631" min="5419" style="6" width="9.11"/>
    <col collapsed="false" customWidth="true" hidden="false" outlineLevel="0" max="5633" min="5632" style="6" width="15.33"/>
    <col collapsed="false" customWidth="false" hidden="false" outlineLevel="0" max="5634" min="5634" style="6" width="9.11"/>
    <col collapsed="false" customWidth="true" hidden="false" outlineLevel="0" max="5635" min="5635" style="6" width="23.67"/>
    <col collapsed="false" customWidth="true" hidden="false" outlineLevel="0" max="5636" min="5636" style="6" width="18.88"/>
    <col collapsed="false" customWidth="true" hidden="false" outlineLevel="0" max="5637" min="5637" style="6" width="20.44"/>
    <col collapsed="false" customWidth="true" hidden="false" outlineLevel="0" max="5638" min="5638" style="6" width="21.44"/>
    <col collapsed="false" customWidth="true" hidden="false" outlineLevel="0" max="5639" min="5639" style="6" width="21.11"/>
    <col collapsed="false" customWidth="true" hidden="false" outlineLevel="0" max="5640" min="5640" style="6" width="19.88"/>
    <col collapsed="false" customWidth="true" hidden="false" outlineLevel="0" max="5643" min="5641" style="6" width="14.44"/>
    <col collapsed="false" customWidth="true" hidden="false" outlineLevel="0" max="5644" min="5644" style="6" width="14.88"/>
    <col collapsed="false" customWidth="true" hidden="false" outlineLevel="0" max="5645" min="5645" style="6" width="14.44"/>
    <col collapsed="false" customWidth="true" hidden="false" outlineLevel="0" max="5646" min="5646" style="6" width="17.88"/>
    <col collapsed="false" customWidth="true" hidden="false" outlineLevel="0" max="5648" min="5647" style="6" width="14.44"/>
    <col collapsed="false" customWidth="true" hidden="false" outlineLevel="0" max="5651" min="5649" style="6" width="16.11"/>
    <col collapsed="false" customWidth="true" hidden="false" outlineLevel="0" max="5652" min="5652" style="6" width="18.34"/>
    <col collapsed="false" customWidth="true" hidden="false" outlineLevel="0" max="5653" min="5653" style="6" width="17.88"/>
    <col collapsed="false" customWidth="true" hidden="false" outlineLevel="0" max="5654" min="5654" style="6" width="18.34"/>
    <col collapsed="false" customWidth="true" hidden="false" outlineLevel="0" max="5655" min="5655" style="6" width="17.88"/>
    <col collapsed="false" customWidth="true" hidden="false" outlineLevel="0" max="5667" min="5656" style="6" width="22"/>
    <col collapsed="false" customWidth="true" hidden="false" outlineLevel="0" max="5668" min="5668" style="6" width="19.88"/>
    <col collapsed="false" customWidth="false" hidden="false" outlineLevel="0" max="5669" min="5669" style="6" width="9.11"/>
    <col collapsed="false" customWidth="true" hidden="false" outlineLevel="0" max="5670" min="5670" style="6" width="16.44"/>
    <col collapsed="false" customWidth="false" hidden="false" outlineLevel="0" max="5671" min="5671" style="6" width="9.11"/>
    <col collapsed="false" customWidth="true" hidden="false" outlineLevel="0" max="5672" min="5672" style="6" width="18.88"/>
    <col collapsed="false" customWidth="true" hidden="false" outlineLevel="0" max="5673" min="5673" style="6" width="15"/>
    <col collapsed="false" customWidth="true" hidden="false" outlineLevel="0" max="5674" min="5674" style="6" width="16"/>
    <col collapsed="false" customWidth="false" hidden="false" outlineLevel="0" max="5887" min="5675" style="6" width="9.11"/>
    <col collapsed="false" customWidth="true" hidden="false" outlineLevel="0" max="5889" min="5888" style="6" width="15.33"/>
    <col collapsed="false" customWidth="false" hidden="false" outlineLevel="0" max="5890" min="5890" style="6" width="9.11"/>
    <col collapsed="false" customWidth="true" hidden="false" outlineLevel="0" max="5891" min="5891" style="6" width="23.67"/>
    <col collapsed="false" customWidth="true" hidden="false" outlineLevel="0" max="5892" min="5892" style="6" width="18.88"/>
    <col collapsed="false" customWidth="true" hidden="false" outlineLevel="0" max="5893" min="5893" style="6" width="20.44"/>
    <col collapsed="false" customWidth="true" hidden="false" outlineLevel="0" max="5894" min="5894" style="6" width="21.44"/>
    <col collapsed="false" customWidth="true" hidden="false" outlineLevel="0" max="5895" min="5895" style="6" width="21.11"/>
    <col collapsed="false" customWidth="true" hidden="false" outlineLevel="0" max="5896" min="5896" style="6" width="19.88"/>
    <col collapsed="false" customWidth="true" hidden="false" outlineLevel="0" max="5899" min="5897" style="6" width="14.44"/>
    <col collapsed="false" customWidth="true" hidden="false" outlineLevel="0" max="5900" min="5900" style="6" width="14.88"/>
    <col collapsed="false" customWidth="true" hidden="false" outlineLevel="0" max="5901" min="5901" style="6" width="14.44"/>
    <col collapsed="false" customWidth="true" hidden="false" outlineLevel="0" max="5902" min="5902" style="6" width="17.88"/>
    <col collapsed="false" customWidth="true" hidden="false" outlineLevel="0" max="5904" min="5903" style="6" width="14.44"/>
    <col collapsed="false" customWidth="true" hidden="false" outlineLevel="0" max="5907" min="5905" style="6" width="16.11"/>
    <col collapsed="false" customWidth="true" hidden="false" outlineLevel="0" max="5908" min="5908" style="6" width="18.34"/>
    <col collapsed="false" customWidth="true" hidden="false" outlineLevel="0" max="5909" min="5909" style="6" width="17.88"/>
    <col collapsed="false" customWidth="true" hidden="false" outlineLevel="0" max="5910" min="5910" style="6" width="18.34"/>
    <col collapsed="false" customWidth="true" hidden="false" outlineLevel="0" max="5911" min="5911" style="6" width="17.88"/>
    <col collapsed="false" customWidth="true" hidden="false" outlineLevel="0" max="5923" min="5912" style="6" width="22"/>
    <col collapsed="false" customWidth="true" hidden="false" outlineLevel="0" max="5924" min="5924" style="6" width="19.88"/>
    <col collapsed="false" customWidth="false" hidden="false" outlineLevel="0" max="5925" min="5925" style="6" width="9.11"/>
    <col collapsed="false" customWidth="true" hidden="false" outlineLevel="0" max="5926" min="5926" style="6" width="16.44"/>
    <col collapsed="false" customWidth="false" hidden="false" outlineLevel="0" max="5927" min="5927" style="6" width="9.11"/>
    <col collapsed="false" customWidth="true" hidden="false" outlineLevel="0" max="5928" min="5928" style="6" width="18.88"/>
    <col collapsed="false" customWidth="true" hidden="false" outlineLevel="0" max="5929" min="5929" style="6" width="15"/>
    <col collapsed="false" customWidth="true" hidden="false" outlineLevel="0" max="5930" min="5930" style="6" width="16"/>
    <col collapsed="false" customWidth="false" hidden="false" outlineLevel="0" max="6143" min="5931" style="6" width="9.11"/>
    <col collapsed="false" customWidth="true" hidden="false" outlineLevel="0" max="6145" min="6144" style="6" width="15.33"/>
    <col collapsed="false" customWidth="false" hidden="false" outlineLevel="0" max="6146" min="6146" style="6" width="9.11"/>
    <col collapsed="false" customWidth="true" hidden="false" outlineLevel="0" max="6147" min="6147" style="6" width="23.67"/>
    <col collapsed="false" customWidth="true" hidden="false" outlineLevel="0" max="6148" min="6148" style="6" width="18.88"/>
    <col collapsed="false" customWidth="true" hidden="false" outlineLevel="0" max="6149" min="6149" style="6" width="20.44"/>
    <col collapsed="false" customWidth="true" hidden="false" outlineLevel="0" max="6150" min="6150" style="6" width="21.44"/>
    <col collapsed="false" customWidth="true" hidden="false" outlineLevel="0" max="6151" min="6151" style="6" width="21.11"/>
    <col collapsed="false" customWidth="true" hidden="false" outlineLevel="0" max="6152" min="6152" style="6" width="19.88"/>
    <col collapsed="false" customWidth="true" hidden="false" outlineLevel="0" max="6155" min="6153" style="6" width="14.44"/>
    <col collapsed="false" customWidth="true" hidden="false" outlineLevel="0" max="6156" min="6156" style="6" width="14.88"/>
    <col collapsed="false" customWidth="true" hidden="false" outlineLevel="0" max="6157" min="6157" style="6" width="14.44"/>
    <col collapsed="false" customWidth="true" hidden="false" outlineLevel="0" max="6158" min="6158" style="6" width="17.88"/>
    <col collapsed="false" customWidth="true" hidden="false" outlineLevel="0" max="6160" min="6159" style="6" width="14.44"/>
    <col collapsed="false" customWidth="true" hidden="false" outlineLevel="0" max="6163" min="6161" style="6" width="16.11"/>
    <col collapsed="false" customWidth="true" hidden="false" outlineLevel="0" max="6164" min="6164" style="6" width="18.34"/>
    <col collapsed="false" customWidth="true" hidden="false" outlineLevel="0" max="6165" min="6165" style="6" width="17.88"/>
    <col collapsed="false" customWidth="true" hidden="false" outlineLevel="0" max="6166" min="6166" style="6" width="18.34"/>
    <col collapsed="false" customWidth="true" hidden="false" outlineLevel="0" max="6167" min="6167" style="6" width="17.88"/>
    <col collapsed="false" customWidth="true" hidden="false" outlineLevel="0" max="6179" min="6168" style="6" width="22"/>
    <col collapsed="false" customWidth="true" hidden="false" outlineLevel="0" max="6180" min="6180" style="6" width="19.88"/>
    <col collapsed="false" customWidth="false" hidden="false" outlineLevel="0" max="6181" min="6181" style="6" width="9.11"/>
    <col collapsed="false" customWidth="true" hidden="false" outlineLevel="0" max="6182" min="6182" style="6" width="16.44"/>
    <col collapsed="false" customWidth="false" hidden="false" outlineLevel="0" max="6183" min="6183" style="6" width="9.11"/>
    <col collapsed="false" customWidth="true" hidden="false" outlineLevel="0" max="6184" min="6184" style="6" width="18.88"/>
    <col collapsed="false" customWidth="true" hidden="false" outlineLevel="0" max="6185" min="6185" style="6" width="15"/>
    <col collapsed="false" customWidth="true" hidden="false" outlineLevel="0" max="6186" min="6186" style="6" width="16"/>
    <col collapsed="false" customWidth="false" hidden="false" outlineLevel="0" max="6399" min="6187" style="6" width="9.11"/>
    <col collapsed="false" customWidth="true" hidden="false" outlineLevel="0" max="6401" min="6400" style="6" width="15.33"/>
    <col collapsed="false" customWidth="false" hidden="false" outlineLevel="0" max="6402" min="6402" style="6" width="9.11"/>
    <col collapsed="false" customWidth="true" hidden="false" outlineLevel="0" max="6403" min="6403" style="6" width="23.67"/>
    <col collapsed="false" customWidth="true" hidden="false" outlineLevel="0" max="6404" min="6404" style="6" width="18.88"/>
    <col collapsed="false" customWidth="true" hidden="false" outlineLevel="0" max="6405" min="6405" style="6" width="20.44"/>
    <col collapsed="false" customWidth="true" hidden="false" outlineLevel="0" max="6406" min="6406" style="6" width="21.44"/>
    <col collapsed="false" customWidth="true" hidden="false" outlineLevel="0" max="6407" min="6407" style="6" width="21.11"/>
    <col collapsed="false" customWidth="true" hidden="false" outlineLevel="0" max="6408" min="6408" style="6" width="19.88"/>
    <col collapsed="false" customWidth="true" hidden="false" outlineLevel="0" max="6411" min="6409" style="6" width="14.44"/>
    <col collapsed="false" customWidth="true" hidden="false" outlineLevel="0" max="6412" min="6412" style="6" width="14.88"/>
    <col collapsed="false" customWidth="true" hidden="false" outlineLevel="0" max="6413" min="6413" style="6" width="14.44"/>
    <col collapsed="false" customWidth="true" hidden="false" outlineLevel="0" max="6414" min="6414" style="6" width="17.88"/>
    <col collapsed="false" customWidth="true" hidden="false" outlineLevel="0" max="6416" min="6415" style="6" width="14.44"/>
    <col collapsed="false" customWidth="true" hidden="false" outlineLevel="0" max="6419" min="6417" style="6" width="16.11"/>
    <col collapsed="false" customWidth="true" hidden="false" outlineLevel="0" max="6420" min="6420" style="6" width="18.34"/>
    <col collapsed="false" customWidth="true" hidden="false" outlineLevel="0" max="6421" min="6421" style="6" width="17.88"/>
    <col collapsed="false" customWidth="true" hidden="false" outlineLevel="0" max="6422" min="6422" style="6" width="18.34"/>
    <col collapsed="false" customWidth="true" hidden="false" outlineLevel="0" max="6423" min="6423" style="6" width="17.88"/>
    <col collapsed="false" customWidth="true" hidden="false" outlineLevel="0" max="6435" min="6424" style="6" width="22"/>
    <col collapsed="false" customWidth="true" hidden="false" outlineLevel="0" max="6436" min="6436" style="6" width="19.88"/>
    <col collapsed="false" customWidth="false" hidden="false" outlineLevel="0" max="6437" min="6437" style="6" width="9.11"/>
    <col collapsed="false" customWidth="true" hidden="false" outlineLevel="0" max="6438" min="6438" style="6" width="16.44"/>
    <col collapsed="false" customWidth="false" hidden="false" outlineLevel="0" max="6439" min="6439" style="6" width="9.11"/>
    <col collapsed="false" customWidth="true" hidden="false" outlineLevel="0" max="6440" min="6440" style="6" width="18.88"/>
    <col collapsed="false" customWidth="true" hidden="false" outlineLevel="0" max="6441" min="6441" style="6" width="15"/>
    <col collapsed="false" customWidth="true" hidden="false" outlineLevel="0" max="6442" min="6442" style="6" width="16"/>
    <col collapsed="false" customWidth="false" hidden="false" outlineLevel="0" max="6655" min="6443" style="6" width="9.11"/>
    <col collapsed="false" customWidth="true" hidden="false" outlineLevel="0" max="6657" min="6656" style="6" width="15.33"/>
    <col collapsed="false" customWidth="false" hidden="false" outlineLevel="0" max="6658" min="6658" style="6" width="9.11"/>
    <col collapsed="false" customWidth="true" hidden="false" outlineLevel="0" max="6659" min="6659" style="6" width="23.67"/>
    <col collapsed="false" customWidth="true" hidden="false" outlineLevel="0" max="6660" min="6660" style="6" width="18.88"/>
    <col collapsed="false" customWidth="true" hidden="false" outlineLevel="0" max="6661" min="6661" style="6" width="20.44"/>
    <col collapsed="false" customWidth="true" hidden="false" outlineLevel="0" max="6662" min="6662" style="6" width="21.44"/>
    <col collapsed="false" customWidth="true" hidden="false" outlineLevel="0" max="6663" min="6663" style="6" width="21.11"/>
    <col collapsed="false" customWidth="true" hidden="false" outlineLevel="0" max="6664" min="6664" style="6" width="19.88"/>
    <col collapsed="false" customWidth="true" hidden="false" outlineLevel="0" max="6667" min="6665" style="6" width="14.44"/>
    <col collapsed="false" customWidth="true" hidden="false" outlineLevel="0" max="6668" min="6668" style="6" width="14.88"/>
    <col collapsed="false" customWidth="true" hidden="false" outlineLevel="0" max="6669" min="6669" style="6" width="14.44"/>
    <col collapsed="false" customWidth="true" hidden="false" outlineLevel="0" max="6670" min="6670" style="6" width="17.88"/>
    <col collapsed="false" customWidth="true" hidden="false" outlineLevel="0" max="6672" min="6671" style="6" width="14.44"/>
    <col collapsed="false" customWidth="true" hidden="false" outlineLevel="0" max="6675" min="6673" style="6" width="16.11"/>
    <col collapsed="false" customWidth="true" hidden="false" outlineLevel="0" max="6676" min="6676" style="6" width="18.34"/>
    <col collapsed="false" customWidth="true" hidden="false" outlineLevel="0" max="6677" min="6677" style="6" width="17.88"/>
    <col collapsed="false" customWidth="true" hidden="false" outlineLevel="0" max="6678" min="6678" style="6" width="18.34"/>
    <col collapsed="false" customWidth="true" hidden="false" outlineLevel="0" max="6679" min="6679" style="6" width="17.88"/>
    <col collapsed="false" customWidth="true" hidden="false" outlineLevel="0" max="6691" min="6680" style="6" width="22"/>
    <col collapsed="false" customWidth="true" hidden="false" outlineLevel="0" max="6692" min="6692" style="6" width="19.88"/>
    <col collapsed="false" customWidth="false" hidden="false" outlineLevel="0" max="6693" min="6693" style="6" width="9.11"/>
    <col collapsed="false" customWidth="true" hidden="false" outlineLevel="0" max="6694" min="6694" style="6" width="16.44"/>
    <col collapsed="false" customWidth="false" hidden="false" outlineLevel="0" max="6695" min="6695" style="6" width="9.11"/>
    <col collapsed="false" customWidth="true" hidden="false" outlineLevel="0" max="6696" min="6696" style="6" width="18.88"/>
    <col collapsed="false" customWidth="true" hidden="false" outlineLevel="0" max="6697" min="6697" style="6" width="15"/>
    <col collapsed="false" customWidth="true" hidden="false" outlineLevel="0" max="6698" min="6698" style="6" width="16"/>
    <col collapsed="false" customWidth="false" hidden="false" outlineLevel="0" max="6911" min="6699" style="6" width="9.11"/>
    <col collapsed="false" customWidth="true" hidden="false" outlineLevel="0" max="6913" min="6912" style="6" width="15.33"/>
    <col collapsed="false" customWidth="false" hidden="false" outlineLevel="0" max="6914" min="6914" style="6" width="9.11"/>
    <col collapsed="false" customWidth="true" hidden="false" outlineLevel="0" max="6915" min="6915" style="6" width="23.67"/>
    <col collapsed="false" customWidth="true" hidden="false" outlineLevel="0" max="6916" min="6916" style="6" width="18.88"/>
    <col collapsed="false" customWidth="true" hidden="false" outlineLevel="0" max="6917" min="6917" style="6" width="20.44"/>
    <col collapsed="false" customWidth="true" hidden="false" outlineLevel="0" max="6918" min="6918" style="6" width="21.44"/>
    <col collapsed="false" customWidth="true" hidden="false" outlineLevel="0" max="6919" min="6919" style="6" width="21.11"/>
    <col collapsed="false" customWidth="true" hidden="false" outlineLevel="0" max="6920" min="6920" style="6" width="19.88"/>
    <col collapsed="false" customWidth="true" hidden="false" outlineLevel="0" max="6923" min="6921" style="6" width="14.44"/>
    <col collapsed="false" customWidth="true" hidden="false" outlineLevel="0" max="6924" min="6924" style="6" width="14.88"/>
    <col collapsed="false" customWidth="true" hidden="false" outlineLevel="0" max="6925" min="6925" style="6" width="14.44"/>
    <col collapsed="false" customWidth="true" hidden="false" outlineLevel="0" max="6926" min="6926" style="6" width="17.88"/>
    <col collapsed="false" customWidth="true" hidden="false" outlineLevel="0" max="6928" min="6927" style="6" width="14.44"/>
    <col collapsed="false" customWidth="true" hidden="false" outlineLevel="0" max="6931" min="6929" style="6" width="16.11"/>
    <col collapsed="false" customWidth="true" hidden="false" outlineLevel="0" max="6932" min="6932" style="6" width="18.34"/>
    <col collapsed="false" customWidth="true" hidden="false" outlineLevel="0" max="6933" min="6933" style="6" width="17.88"/>
    <col collapsed="false" customWidth="true" hidden="false" outlineLevel="0" max="6934" min="6934" style="6" width="18.34"/>
    <col collapsed="false" customWidth="true" hidden="false" outlineLevel="0" max="6935" min="6935" style="6" width="17.88"/>
    <col collapsed="false" customWidth="true" hidden="false" outlineLevel="0" max="6947" min="6936" style="6" width="22"/>
    <col collapsed="false" customWidth="true" hidden="false" outlineLevel="0" max="6948" min="6948" style="6" width="19.88"/>
    <col collapsed="false" customWidth="false" hidden="false" outlineLevel="0" max="6949" min="6949" style="6" width="9.11"/>
    <col collapsed="false" customWidth="true" hidden="false" outlineLevel="0" max="6950" min="6950" style="6" width="16.44"/>
    <col collapsed="false" customWidth="false" hidden="false" outlineLevel="0" max="6951" min="6951" style="6" width="9.11"/>
    <col collapsed="false" customWidth="true" hidden="false" outlineLevel="0" max="6952" min="6952" style="6" width="18.88"/>
    <col collapsed="false" customWidth="true" hidden="false" outlineLevel="0" max="6953" min="6953" style="6" width="15"/>
    <col collapsed="false" customWidth="true" hidden="false" outlineLevel="0" max="6954" min="6954" style="6" width="16"/>
    <col collapsed="false" customWidth="false" hidden="false" outlineLevel="0" max="7167" min="6955" style="6" width="9.11"/>
    <col collapsed="false" customWidth="true" hidden="false" outlineLevel="0" max="7169" min="7168" style="6" width="15.33"/>
    <col collapsed="false" customWidth="false" hidden="false" outlineLevel="0" max="7170" min="7170" style="6" width="9.11"/>
    <col collapsed="false" customWidth="true" hidden="false" outlineLevel="0" max="7171" min="7171" style="6" width="23.67"/>
    <col collapsed="false" customWidth="true" hidden="false" outlineLevel="0" max="7172" min="7172" style="6" width="18.88"/>
    <col collapsed="false" customWidth="true" hidden="false" outlineLevel="0" max="7173" min="7173" style="6" width="20.44"/>
    <col collapsed="false" customWidth="true" hidden="false" outlineLevel="0" max="7174" min="7174" style="6" width="21.44"/>
    <col collapsed="false" customWidth="true" hidden="false" outlineLevel="0" max="7175" min="7175" style="6" width="21.11"/>
    <col collapsed="false" customWidth="true" hidden="false" outlineLevel="0" max="7176" min="7176" style="6" width="19.88"/>
    <col collapsed="false" customWidth="true" hidden="false" outlineLevel="0" max="7179" min="7177" style="6" width="14.44"/>
    <col collapsed="false" customWidth="true" hidden="false" outlineLevel="0" max="7180" min="7180" style="6" width="14.88"/>
    <col collapsed="false" customWidth="true" hidden="false" outlineLevel="0" max="7181" min="7181" style="6" width="14.44"/>
    <col collapsed="false" customWidth="true" hidden="false" outlineLevel="0" max="7182" min="7182" style="6" width="17.88"/>
    <col collapsed="false" customWidth="true" hidden="false" outlineLevel="0" max="7184" min="7183" style="6" width="14.44"/>
    <col collapsed="false" customWidth="true" hidden="false" outlineLevel="0" max="7187" min="7185" style="6" width="16.11"/>
    <col collapsed="false" customWidth="true" hidden="false" outlineLevel="0" max="7188" min="7188" style="6" width="18.34"/>
    <col collapsed="false" customWidth="true" hidden="false" outlineLevel="0" max="7189" min="7189" style="6" width="17.88"/>
    <col collapsed="false" customWidth="true" hidden="false" outlineLevel="0" max="7190" min="7190" style="6" width="18.34"/>
    <col collapsed="false" customWidth="true" hidden="false" outlineLevel="0" max="7191" min="7191" style="6" width="17.88"/>
    <col collapsed="false" customWidth="true" hidden="false" outlineLevel="0" max="7203" min="7192" style="6" width="22"/>
    <col collapsed="false" customWidth="true" hidden="false" outlineLevel="0" max="7204" min="7204" style="6" width="19.88"/>
    <col collapsed="false" customWidth="false" hidden="false" outlineLevel="0" max="7205" min="7205" style="6" width="9.11"/>
    <col collapsed="false" customWidth="true" hidden="false" outlineLevel="0" max="7206" min="7206" style="6" width="16.44"/>
    <col collapsed="false" customWidth="false" hidden="false" outlineLevel="0" max="7207" min="7207" style="6" width="9.11"/>
    <col collapsed="false" customWidth="true" hidden="false" outlineLevel="0" max="7208" min="7208" style="6" width="18.88"/>
    <col collapsed="false" customWidth="true" hidden="false" outlineLevel="0" max="7209" min="7209" style="6" width="15"/>
    <col collapsed="false" customWidth="true" hidden="false" outlineLevel="0" max="7210" min="7210" style="6" width="16"/>
    <col collapsed="false" customWidth="false" hidden="false" outlineLevel="0" max="7423" min="7211" style="6" width="9.11"/>
    <col collapsed="false" customWidth="true" hidden="false" outlineLevel="0" max="7425" min="7424" style="6" width="15.33"/>
    <col collapsed="false" customWidth="false" hidden="false" outlineLevel="0" max="7426" min="7426" style="6" width="9.11"/>
    <col collapsed="false" customWidth="true" hidden="false" outlineLevel="0" max="7427" min="7427" style="6" width="23.67"/>
    <col collapsed="false" customWidth="true" hidden="false" outlineLevel="0" max="7428" min="7428" style="6" width="18.88"/>
    <col collapsed="false" customWidth="true" hidden="false" outlineLevel="0" max="7429" min="7429" style="6" width="20.44"/>
    <col collapsed="false" customWidth="true" hidden="false" outlineLevel="0" max="7430" min="7430" style="6" width="21.44"/>
    <col collapsed="false" customWidth="true" hidden="false" outlineLevel="0" max="7431" min="7431" style="6" width="21.11"/>
    <col collapsed="false" customWidth="true" hidden="false" outlineLevel="0" max="7432" min="7432" style="6" width="19.88"/>
    <col collapsed="false" customWidth="true" hidden="false" outlineLevel="0" max="7435" min="7433" style="6" width="14.44"/>
    <col collapsed="false" customWidth="true" hidden="false" outlineLevel="0" max="7436" min="7436" style="6" width="14.88"/>
    <col collapsed="false" customWidth="true" hidden="false" outlineLevel="0" max="7437" min="7437" style="6" width="14.44"/>
    <col collapsed="false" customWidth="true" hidden="false" outlineLevel="0" max="7438" min="7438" style="6" width="17.88"/>
    <col collapsed="false" customWidth="true" hidden="false" outlineLevel="0" max="7440" min="7439" style="6" width="14.44"/>
    <col collapsed="false" customWidth="true" hidden="false" outlineLevel="0" max="7443" min="7441" style="6" width="16.11"/>
    <col collapsed="false" customWidth="true" hidden="false" outlineLevel="0" max="7444" min="7444" style="6" width="18.34"/>
    <col collapsed="false" customWidth="true" hidden="false" outlineLevel="0" max="7445" min="7445" style="6" width="17.88"/>
    <col collapsed="false" customWidth="true" hidden="false" outlineLevel="0" max="7446" min="7446" style="6" width="18.34"/>
    <col collapsed="false" customWidth="true" hidden="false" outlineLevel="0" max="7447" min="7447" style="6" width="17.88"/>
    <col collapsed="false" customWidth="true" hidden="false" outlineLevel="0" max="7459" min="7448" style="6" width="22"/>
    <col collapsed="false" customWidth="true" hidden="false" outlineLevel="0" max="7460" min="7460" style="6" width="19.88"/>
    <col collapsed="false" customWidth="false" hidden="false" outlineLevel="0" max="7461" min="7461" style="6" width="9.11"/>
    <col collapsed="false" customWidth="true" hidden="false" outlineLevel="0" max="7462" min="7462" style="6" width="16.44"/>
    <col collapsed="false" customWidth="false" hidden="false" outlineLevel="0" max="7463" min="7463" style="6" width="9.11"/>
    <col collapsed="false" customWidth="true" hidden="false" outlineLevel="0" max="7464" min="7464" style="6" width="18.88"/>
    <col collapsed="false" customWidth="true" hidden="false" outlineLevel="0" max="7465" min="7465" style="6" width="15"/>
    <col collapsed="false" customWidth="true" hidden="false" outlineLevel="0" max="7466" min="7466" style="6" width="16"/>
    <col collapsed="false" customWidth="false" hidden="false" outlineLevel="0" max="7679" min="7467" style="6" width="9.11"/>
    <col collapsed="false" customWidth="true" hidden="false" outlineLevel="0" max="7681" min="7680" style="6" width="15.33"/>
    <col collapsed="false" customWidth="false" hidden="false" outlineLevel="0" max="7682" min="7682" style="6" width="9.11"/>
    <col collapsed="false" customWidth="true" hidden="false" outlineLevel="0" max="7683" min="7683" style="6" width="23.67"/>
    <col collapsed="false" customWidth="true" hidden="false" outlineLevel="0" max="7684" min="7684" style="6" width="18.88"/>
    <col collapsed="false" customWidth="true" hidden="false" outlineLevel="0" max="7685" min="7685" style="6" width="20.44"/>
    <col collapsed="false" customWidth="true" hidden="false" outlineLevel="0" max="7686" min="7686" style="6" width="21.44"/>
    <col collapsed="false" customWidth="true" hidden="false" outlineLevel="0" max="7687" min="7687" style="6" width="21.11"/>
    <col collapsed="false" customWidth="true" hidden="false" outlineLevel="0" max="7688" min="7688" style="6" width="19.88"/>
    <col collapsed="false" customWidth="true" hidden="false" outlineLevel="0" max="7691" min="7689" style="6" width="14.44"/>
    <col collapsed="false" customWidth="true" hidden="false" outlineLevel="0" max="7692" min="7692" style="6" width="14.88"/>
    <col collapsed="false" customWidth="true" hidden="false" outlineLevel="0" max="7693" min="7693" style="6" width="14.44"/>
    <col collapsed="false" customWidth="true" hidden="false" outlineLevel="0" max="7694" min="7694" style="6" width="17.88"/>
    <col collapsed="false" customWidth="true" hidden="false" outlineLevel="0" max="7696" min="7695" style="6" width="14.44"/>
    <col collapsed="false" customWidth="true" hidden="false" outlineLevel="0" max="7699" min="7697" style="6" width="16.11"/>
    <col collapsed="false" customWidth="true" hidden="false" outlineLevel="0" max="7700" min="7700" style="6" width="18.34"/>
    <col collapsed="false" customWidth="true" hidden="false" outlineLevel="0" max="7701" min="7701" style="6" width="17.88"/>
    <col collapsed="false" customWidth="true" hidden="false" outlineLevel="0" max="7702" min="7702" style="6" width="18.34"/>
    <col collapsed="false" customWidth="true" hidden="false" outlineLevel="0" max="7703" min="7703" style="6" width="17.88"/>
    <col collapsed="false" customWidth="true" hidden="false" outlineLevel="0" max="7715" min="7704" style="6" width="22"/>
    <col collapsed="false" customWidth="true" hidden="false" outlineLevel="0" max="7716" min="7716" style="6" width="19.88"/>
    <col collapsed="false" customWidth="false" hidden="false" outlineLevel="0" max="7717" min="7717" style="6" width="9.11"/>
    <col collapsed="false" customWidth="true" hidden="false" outlineLevel="0" max="7718" min="7718" style="6" width="16.44"/>
    <col collapsed="false" customWidth="false" hidden="false" outlineLevel="0" max="7719" min="7719" style="6" width="9.11"/>
    <col collapsed="false" customWidth="true" hidden="false" outlineLevel="0" max="7720" min="7720" style="6" width="18.88"/>
    <col collapsed="false" customWidth="true" hidden="false" outlineLevel="0" max="7721" min="7721" style="6" width="15"/>
    <col collapsed="false" customWidth="true" hidden="false" outlineLevel="0" max="7722" min="7722" style="6" width="16"/>
    <col collapsed="false" customWidth="false" hidden="false" outlineLevel="0" max="7935" min="7723" style="6" width="9.11"/>
    <col collapsed="false" customWidth="true" hidden="false" outlineLevel="0" max="7937" min="7936" style="6" width="15.33"/>
    <col collapsed="false" customWidth="false" hidden="false" outlineLevel="0" max="7938" min="7938" style="6" width="9.11"/>
    <col collapsed="false" customWidth="true" hidden="false" outlineLevel="0" max="7939" min="7939" style="6" width="23.67"/>
    <col collapsed="false" customWidth="true" hidden="false" outlineLevel="0" max="7940" min="7940" style="6" width="18.88"/>
    <col collapsed="false" customWidth="true" hidden="false" outlineLevel="0" max="7941" min="7941" style="6" width="20.44"/>
    <col collapsed="false" customWidth="true" hidden="false" outlineLevel="0" max="7942" min="7942" style="6" width="21.44"/>
    <col collapsed="false" customWidth="true" hidden="false" outlineLevel="0" max="7943" min="7943" style="6" width="21.11"/>
    <col collapsed="false" customWidth="true" hidden="false" outlineLevel="0" max="7944" min="7944" style="6" width="19.88"/>
    <col collapsed="false" customWidth="true" hidden="false" outlineLevel="0" max="7947" min="7945" style="6" width="14.44"/>
    <col collapsed="false" customWidth="true" hidden="false" outlineLevel="0" max="7948" min="7948" style="6" width="14.88"/>
    <col collapsed="false" customWidth="true" hidden="false" outlineLevel="0" max="7949" min="7949" style="6" width="14.44"/>
    <col collapsed="false" customWidth="true" hidden="false" outlineLevel="0" max="7950" min="7950" style="6" width="17.88"/>
    <col collapsed="false" customWidth="true" hidden="false" outlineLevel="0" max="7952" min="7951" style="6" width="14.44"/>
    <col collapsed="false" customWidth="true" hidden="false" outlineLevel="0" max="7955" min="7953" style="6" width="16.11"/>
    <col collapsed="false" customWidth="true" hidden="false" outlineLevel="0" max="7956" min="7956" style="6" width="18.34"/>
    <col collapsed="false" customWidth="true" hidden="false" outlineLevel="0" max="7957" min="7957" style="6" width="17.88"/>
    <col collapsed="false" customWidth="true" hidden="false" outlineLevel="0" max="7958" min="7958" style="6" width="18.34"/>
    <col collapsed="false" customWidth="true" hidden="false" outlineLevel="0" max="7959" min="7959" style="6" width="17.88"/>
    <col collapsed="false" customWidth="true" hidden="false" outlineLevel="0" max="7971" min="7960" style="6" width="22"/>
    <col collapsed="false" customWidth="true" hidden="false" outlineLevel="0" max="7972" min="7972" style="6" width="19.88"/>
    <col collapsed="false" customWidth="false" hidden="false" outlineLevel="0" max="7973" min="7973" style="6" width="9.11"/>
    <col collapsed="false" customWidth="true" hidden="false" outlineLevel="0" max="7974" min="7974" style="6" width="16.44"/>
    <col collapsed="false" customWidth="false" hidden="false" outlineLevel="0" max="7975" min="7975" style="6" width="9.11"/>
    <col collapsed="false" customWidth="true" hidden="false" outlineLevel="0" max="7976" min="7976" style="6" width="18.88"/>
    <col collapsed="false" customWidth="true" hidden="false" outlineLevel="0" max="7977" min="7977" style="6" width="15"/>
    <col collapsed="false" customWidth="true" hidden="false" outlineLevel="0" max="7978" min="7978" style="6" width="16"/>
    <col collapsed="false" customWidth="false" hidden="false" outlineLevel="0" max="8191" min="7979" style="6" width="9.11"/>
    <col collapsed="false" customWidth="true" hidden="false" outlineLevel="0" max="8193" min="8192" style="6" width="15.33"/>
    <col collapsed="false" customWidth="false" hidden="false" outlineLevel="0" max="8194" min="8194" style="6" width="9.11"/>
    <col collapsed="false" customWidth="true" hidden="false" outlineLevel="0" max="8195" min="8195" style="6" width="23.67"/>
    <col collapsed="false" customWidth="true" hidden="false" outlineLevel="0" max="8196" min="8196" style="6" width="18.88"/>
    <col collapsed="false" customWidth="true" hidden="false" outlineLevel="0" max="8197" min="8197" style="6" width="20.44"/>
    <col collapsed="false" customWidth="true" hidden="false" outlineLevel="0" max="8198" min="8198" style="6" width="21.44"/>
    <col collapsed="false" customWidth="true" hidden="false" outlineLevel="0" max="8199" min="8199" style="6" width="21.11"/>
    <col collapsed="false" customWidth="true" hidden="false" outlineLevel="0" max="8200" min="8200" style="6" width="19.88"/>
    <col collapsed="false" customWidth="true" hidden="false" outlineLevel="0" max="8203" min="8201" style="6" width="14.44"/>
    <col collapsed="false" customWidth="true" hidden="false" outlineLevel="0" max="8204" min="8204" style="6" width="14.88"/>
    <col collapsed="false" customWidth="true" hidden="false" outlineLevel="0" max="8205" min="8205" style="6" width="14.44"/>
    <col collapsed="false" customWidth="true" hidden="false" outlineLevel="0" max="8206" min="8206" style="6" width="17.88"/>
    <col collapsed="false" customWidth="true" hidden="false" outlineLevel="0" max="8208" min="8207" style="6" width="14.44"/>
    <col collapsed="false" customWidth="true" hidden="false" outlineLevel="0" max="8211" min="8209" style="6" width="16.11"/>
    <col collapsed="false" customWidth="true" hidden="false" outlineLevel="0" max="8212" min="8212" style="6" width="18.34"/>
    <col collapsed="false" customWidth="true" hidden="false" outlineLevel="0" max="8213" min="8213" style="6" width="17.88"/>
    <col collapsed="false" customWidth="true" hidden="false" outlineLevel="0" max="8214" min="8214" style="6" width="18.34"/>
    <col collapsed="false" customWidth="true" hidden="false" outlineLevel="0" max="8215" min="8215" style="6" width="17.88"/>
    <col collapsed="false" customWidth="true" hidden="false" outlineLevel="0" max="8227" min="8216" style="6" width="22"/>
    <col collapsed="false" customWidth="true" hidden="false" outlineLevel="0" max="8228" min="8228" style="6" width="19.88"/>
    <col collapsed="false" customWidth="false" hidden="false" outlineLevel="0" max="8229" min="8229" style="6" width="9.11"/>
    <col collapsed="false" customWidth="true" hidden="false" outlineLevel="0" max="8230" min="8230" style="6" width="16.44"/>
    <col collapsed="false" customWidth="false" hidden="false" outlineLevel="0" max="8231" min="8231" style="6" width="9.11"/>
    <col collapsed="false" customWidth="true" hidden="false" outlineLevel="0" max="8232" min="8232" style="6" width="18.88"/>
    <col collapsed="false" customWidth="true" hidden="false" outlineLevel="0" max="8233" min="8233" style="6" width="15"/>
    <col collapsed="false" customWidth="true" hidden="false" outlineLevel="0" max="8234" min="8234" style="6" width="16"/>
    <col collapsed="false" customWidth="false" hidden="false" outlineLevel="0" max="8447" min="8235" style="6" width="9.11"/>
    <col collapsed="false" customWidth="true" hidden="false" outlineLevel="0" max="8449" min="8448" style="6" width="15.33"/>
    <col collapsed="false" customWidth="false" hidden="false" outlineLevel="0" max="8450" min="8450" style="6" width="9.11"/>
    <col collapsed="false" customWidth="true" hidden="false" outlineLevel="0" max="8451" min="8451" style="6" width="23.67"/>
    <col collapsed="false" customWidth="true" hidden="false" outlineLevel="0" max="8452" min="8452" style="6" width="18.88"/>
    <col collapsed="false" customWidth="true" hidden="false" outlineLevel="0" max="8453" min="8453" style="6" width="20.44"/>
    <col collapsed="false" customWidth="true" hidden="false" outlineLevel="0" max="8454" min="8454" style="6" width="21.44"/>
    <col collapsed="false" customWidth="true" hidden="false" outlineLevel="0" max="8455" min="8455" style="6" width="21.11"/>
    <col collapsed="false" customWidth="true" hidden="false" outlineLevel="0" max="8456" min="8456" style="6" width="19.88"/>
    <col collapsed="false" customWidth="true" hidden="false" outlineLevel="0" max="8459" min="8457" style="6" width="14.44"/>
    <col collapsed="false" customWidth="true" hidden="false" outlineLevel="0" max="8460" min="8460" style="6" width="14.88"/>
    <col collapsed="false" customWidth="true" hidden="false" outlineLevel="0" max="8461" min="8461" style="6" width="14.44"/>
    <col collapsed="false" customWidth="true" hidden="false" outlineLevel="0" max="8462" min="8462" style="6" width="17.88"/>
    <col collapsed="false" customWidth="true" hidden="false" outlineLevel="0" max="8464" min="8463" style="6" width="14.44"/>
    <col collapsed="false" customWidth="true" hidden="false" outlineLevel="0" max="8467" min="8465" style="6" width="16.11"/>
    <col collapsed="false" customWidth="true" hidden="false" outlineLevel="0" max="8468" min="8468" style="6" width="18.34"/>
    <col collapsed="false" customWidth="true" hidden="false" outlineLevel="0" max="8469" min="8469" style="6" width="17.88"/>
    <col collapsed="false" customWidth="true" hidden="false" outlineLevel="0" max="8470" min="8470" style="6" width="18.34"/>
    <col collapsed="false" customWidth="true" hidden="false" outlineLevel="0" max="8471" min="8471" style="6" width="17.88"/>
    <col collapsed="false" customWidth="true" hidden="false" outlineLevel="0" max="8483" min="8472" style="6" width="22"/>
    <col collapsed="false" customWidth="true" hidden="false" outlineLevel="0" max="8484" min="8484" style="6" width="19.88"/>
    <col collapsed="false" customWidth="false" hidden="false" outlineLevel="0" max="8485" min="8485" style="6" width="9.11"/>
    <col collapsed="false" customWidth="true" hidden="false" outlineLevel="0" max="8486" min="8486" style="6" width="16.44"/>
    <col collapsed="false" customWidth="false" hidden="false" outlineLevel="0" max="8487" min="8487" style="6" width="9.11"/>
    <col collapsed="false" customWidth="true" hidden="false" outlineLevel="0" max="8488" min="8488" style="6" width="18.88"/>
    <col collapsed="false" customWidth="true" hidden="false" outlineLevel="0" max="8489" min="8489" style="6" width="15"/>
    <col collapsed="false" customWidth="true" hidden="false" outlineLevel="0" max="8490" min="8490" style="6" width="16"/>
    <col collapsed="false" customWidth="false" hidden="false" outlineLevel="0" max="8703" min="8491" style="6" width="9.11"/>
    <col collapsed="false" customWidth="true" hidden="false" outlineLevel="0" max="8705" min="8704" style="6" width="15.33"/>
    <col collapsed="false" customWidth="false" hidden="false" outlineLevel="0" max="8706" min="8706" style="6" width="9.11"/>
    <col collapsed="false" customWidth="true" hidden="false" outlineLevel="0" max="8707" min="8707" style="6" width="23.67"/>
    <col collapsed="false" customWidth="true" hidden="false" outlineLevel="0" max="8708" min="8708" style="6" width="18.88"/>
    <col collapsed="false" customWidth="true" hidden="false" outlineLevel="0" max="8709" min="8709" style="6" width="20.44"/>
    <col collapsed="false" customWidth="true" hidden="false" outlineLevel="0" max="8710" min="8710" style="6" width="21.44"/>
    <col collapsed="false" customWidth="true" hidden="false" outlineLevel="0" max="8711" min="8711" style="6" width="21.11"/>
    <col collapsed="false" customWidth="true" hidden="false" outlineLevel="0" max="8712" min="8712" style="6" width="19.88"/>
    <col collapsed="false" customWidth="true" hidden="false" outlineLevel="0" max="8715" min="8713" style="6" width="14.44"/>
    <col collapsed="false" customWidth="true" hidden="false" outlineLevel="0" max="8716" min="8716" style="6" width="14.88"/>
    <col collapsed="false" customWidth="true" hidden="false" outlineLevel="0" max="8717" min="8717" style="6" width="14.44"/>
    <col collapsed="false" customWidth="true" hidden="false" outlineLevel="0" max="8718" min="8718" style="6" width="17.88"/>
    <col collapsed="false" customWidth="true" hidden="false" outlineLevel="0" max="8720" min="8719" style="6" width="14.44"/>
    <col collapsed="false" customWidth="true" hidden="false" outlineLevel="0" max="8723" min="8721" style="6" width="16.11"/>
    <col collapsed="false" customWidth="true" hidden="false" outlineLevel="0" max="8724" min="8724" style="6" width="18.34"/>
    <col collapsed="false" customWidth="true" hidden="false" outlineLevel="0" max="8725" min="8725" style="6" width="17.88"/>
    <col collapsed="false" customWidth="true" hidden="false" outlineLevel="0" max="8726" min="8726" style="6" width="18.34"/>
    <col collapsed="false" customWidth="true" hidden="false" outlineLevel="0" max="8727" min="8727" style="6" width="17.88"/>
    <col collapsed="false" customWidth="true" hidden="false" outlineLevel="0" max="8739" min="8728" style="6" width="22"/>
    <col collapsed="false" customWidth="true" hidden="false" outlineLevel="0" max="8740" min="8740" style="6" width="19.88"/>
    <col collapsed="false" customWidth="false" hidden="false" outlineLevel="0" max="8741" min="8741" style="6" width="9.11"/>
    <col collapsed="false" customWidth="true" hidden="false" outlineLevel="0" max="8742" min="8742" style="6" width="16.44"/>
    <col collapsed="false" customWidth="false" hidden="false" outlineLevel="0" max="8743" min="8743" style="6" width="9.11"/>
    <col collapsed="false" customWidth="true" hidden="false" outlineLevel="0" max="8744" min="8744" style="6" width="18.88"/>
    <col collapsed="false" customWidth="true" hidden="false" outlineLevel="0" max="8745" min="8745" style="6" width="15"/>
    <col collapsed="false" customWidth="true" hidden="false" outlineLevel="0" max="8746" min="8746" style="6" width="16"/>
    <col collapsed="false" customWidth="false" hidden="false" outlineLevel="0" max="8959" min="8747" style="6" width="9.11"/>
    <col collapsed="false" customWidth="true" hidden="false" outlineLevel="0" max="8961" min="8960" style="6" width="15.33"/>
    <col collapsed="false" customWidth="false" hidden="false" outlineLevel="0" max="8962" min="8962" style="6" width="9.11"/>
    <col collapsed="false" customWidth="true" hidden="false" outlineLevel="0" max="8963" min="8963" style="6" width="23.67"/>
    <col collapsed="false" customWidth="true" hidden="false" outlineLevel="0" max="8964" min="8964" style="6" width="18.88"/>
    <col collapsed="false" customWidth="true" hidden="false" outlineLevel="0" max="8965" min="8965" style="6" width="20.44"/>
    <col collapsed="false" customWidth="true" hidden="false" outlineLevel="0" max="8966" min="8966" style="6" width="21.44"/>
    <col collapsed="false" customWidth="true" hidden="false" outlineLevel="0" max="8967" min="8967" style="6" width="21.11"/>
    <col collapsed="false" customWidth="true" hidden="false" outlineLevel="0" max="8968" min="8968" style="6" width="19.88"/>
    <col collapsed="false" customWidth="true" hidden="false" outlineLevel="0" max="8971" min="8969" style="6" width="14.44"/>
    <col collapsed="false" customWidth="true" hidden="false" outlineLevel="0" max="8972" min="8972" style="6" width="14.88"/>
    <col collapsed="false" customWidth="true" hidden="false" outlineLevel="0" max="8973" min="8973" style="6" width="14.44"/>
    <col collapsed="false" customWidth="true" hidden="false" outlineLevel="0" max="8974" min="8974" style="6" width="17.88"/>
    <col collapsed="false" customWidth="true" hidden="false" outlineLevel="0" max="8976" min="8975" style="6" width="14.44"/>
    <col collapsed="false" customWidth="true" hidden="false" outlineLevel="0" max="8979" min="8977" style="6" width="16.11"/>
    <col collapsed="false" customWidth="true" hidden="false" outlineLevel="0" max="8980" min="8980" style="6" width="18.34"/>
    <col collapsed="false" customWidth="true" hidden="false" outlineLevel="0" max="8981" min="8981" style="6" width="17.88"/>
    <col collapsed="false" customWidth="true" hidden="false" outlineLevel="0" max="8982" min="8982" style="6" width="18.34"/>
    <col collapsed="false" customWidth="true" hidden="false" outlineLevel="0" max="8983" min="8983" style="6" width="17.88"/>
    <col collapsed="false" customWidth="true" hidden="false" outlineLevel="0" max="8995" min="8984" style="6" width="22"/>
    <col collapsed="false" customWidth="true" hidden="false" outlineLevel="0" max="8996" min="8996" style="6" width="19.88"/>
    <col collapsed="false" customWidth="false" hidden="false" outlineLevel="0" max="8997" min="8997" style="6" width="9.11"/>
    <col collapsed="false" customWidth="true" hidden="false" outlineLevel="0" max="8998" min="8998" style="6" width="16.44"/>
    <col collapsed="false" customWidth="false" hidden="false" outlineLevel="0" max="8999" min="8999" style="6" width="9.11"/>
    <col collapsed="false" customWidth="true" hidden="false" outlineLevel="0" max="9000" min="9000" style="6" width="18.88"/>
    <col collapsed="false" customWidth="true" hidden="false" outlineLevel="0" max="9001" min="9001" style="6" width="15"/>
    <col collapsed="false" customWidth="true" hidden="false" outlineLevel="0" max="9002" min="9002" style="6" width="16"/>
    <col collapsed="false" customWidth="false" hidden="false" outlineLevel="0" max="9215" min="9003" style="6" width="9.11"/>
    <col collapsed="false" customWidth="true" hidden="false" outlineLevel="0" max="9217" min="9216" style="6" width="15.33"/>
    <col collapsed="false" customWidth="false" hidden="false" outlineLevel="0" max="9218" min="9218" style="6" width="9.11"/>
    <col collapsed="false" customWidth="true" hidden="false" outlineLevel="0" max="9219" min="9219" style="6" width="23.67"/>
    <col collapsed="false" customWidth="true" hidden="false" outlineLevel="0" max="9220" min="9220" style="6" width="18.88"/>
    <col collapsed="false" customWidth="true" hidden="false" outlineLevel="0" max="9221" min="9221" style="6" width="20.44"/>
    <col collapsed="false" customWidth="true" hidden="false" outlineLevel="0" max="9222" min="9222" style="6" width="21.44"/>
    <col collapsed="false" customWidth="true" hidden="false" outlineLevel="0" max="9223" min="9223" style="6" width="21.11"/>
    <col collapsed="false" customWidth="true" hidden="false" outlineLevel="0" max="9224" min="9224" style="6" width="19.88"/>
    <col collapsed="false" customWidth="true" hidden="false" outlineLevel="0" max="9227" min="9225" style="6" width="14.44"/>
    <col collapsed="false" customWidth="true" hidden="false" outlineLevel="0" max="9228" min="9228" style="6" width="14.88"/>
    <col collapsed="false" customWidth="true" hidden="false" outlineLevel="0" max="9229" min="9229" style="6" width="14.44"/>
    <col collapsed="false" customWidth="true" hidden="false" outlineLevel="0" max="9230" min="9230" style="6" width="17.88"/>
    <col collapsed="false" customWidth="true" hidden="false" outlineLevel="0" max="9232" min="9231" style="6" width="14.44"/>
    <col collapsed="false" customWidth="true" hidden="false" outlineLevel="0" max="9235" min="9233" style="6" width="16.11"/>
    <col collapsed="false" customWidth="true" hidden="false" outlineLevel="0" max="9236" min="9236" style="6" width="18.34"/>
    <col collapsed="false" customWidth="true" hidden="false" outlineLevel="0" max="9237" min="9237" style="6" width="17.88"/>
    <col collapsed="false" customWidth="true" hidden="false" outlineLevel="0" max="9238" min="9238" style="6" width="18.34"/>
    <col collapsed="false" customWidth="true" hidden="false" outlineLevel="0" max="9239" min="9239" style="6" width="17.88"/>
    <col collapsed="false" customWidth="true" hidden="false" outlineLevel="0" max="9251" min="9240" style="6" width="22"/>
    <col collapsed="false" customWidth="true" hidden="false" outlineLevel="0" max="9252" min="9252" style="6" width="19.88"/>
    <col collapsed="false" customWidth="false" hidden="false" outlineLevel="0" max="9253" min="9253" style="6" width="9.11"/>
    <col collapsed="false" customWidth="true" hidden="false" outlineLevel="0" max="9254" min="9254" style="6" width="16.44"/>
    <col collapsed="false" customWidth="false" hidden="false" outlineLevel="0" max="9255" min="9255" style="6" width="9.11"/>
    <col collapsed="false" customWidth="true" hidden="false" outlineLevel="0" max="9256" min="9256" style="6" width="18.88"/>
    <col collapsed="false" customWidth="true" hidden="false" outlineLevel="0" max="9257" min="9257" style="6" width="15"/>
    <col collapsed="false" customWidth="true" hidden="false" outlineLevel="0" max="9258" min="9258" style="6" width="16"/>
    <col collapsed="false" customWidth="false" hidden="false" outlineLevel="0" max="9471" min="9259" style="6" width="9.11"/>
    <col collapsed="false" customWidth="true" hidden="false" outlineLevel="0" max="9473" min="9472" style="6" width="15.33"/>
    <col collapsed="false" customWidth="false" hidden="false" outlineLevel="0" max="9474" min="9474" style="6" width="9.11"/>
    <col collapsed="false" customWidth="true" hidden="false" outlineLevel="0" max="9475" min="9475" style="6" width="23.67"/>
    <col collapsed="false" customWidth="true" hidden="false" outlineLevel="0" max="9476" min="9476" style="6" width="18.88"/>
    <col collapsed="false" customWidth="true" hidden="false" outlineLevel="0" max="9477" min="9477" style="6" width="20.44"/>
    <col collapsed="false" customWidth="true" hidden="false" outlineLevel="0" max="9478" min="9478" style="6" width="21.44"/>
    <col collapsed="false" customWidth="true" hidden="false" outlineLevel="0" max="9479" min="9479" style="6" width="21.11"/>
    <col collapsed="false" customWidth="true" hidden="false" outlineLevel="0" max="9480" min="9480" style="6" width="19.88"/>
    <col collapsed="false" customWidth="true" hidden="false" outlineLevel="0" max="9483" min="9481" style="6" width="14.44"/>
    <col collapsed="false" customWidth="true" hidden="false" outlineLevel="0" max="9484" min="9484" style="6" width="14.88"/>
    <col collapsed="false" customWidth="true" hidden="false" outlineLevel="0" max="9485" min="9485" style="6" width="14.44"/>
    <col collapsed="false" customWidth="true" hidden="false" outlineLevel="0" max="9486" min="9486" style="6" width="17.88"/>
    <col collapsed="false" customWidth="true" hidden="false" outlineLevel="0" max="9488" min="9487" style="6" width="14.44"/>
    <col collapsed="false" customWidth="true" hidden="false" outlineLevel="0" max="9491" min="9489" style="6" width="16.11"/>
    <col collapsed="false" customWidth="true" hidden="false" outlineLevel="0" max="9492" min="9492" style="6" width="18.34"/>
    <col collapsed="false" customWidth="true" hidden="false" outlineLevel="0" max="9493" min="9493" style="6" width="17.88"/>
    <col collapsed="false" customWidth="true" hidden="false" outlineLevel="0" max="9494" min="9494" style="6" width="18.34"/>
    <col collapsed="false" customWidth="true" hidden="false" outlineLevel="0" max="9495" min="9495" style="6" width="17.88"/>
    <col collapsed="false" customWidth="true" hidden="false" outlineLevel="0" max="9507" min="9496" style="6" width="22"/>
    <col collapsed="false" customWidth="true" hidden="false" outlineLevel="0" max="9508" min="9508" style="6" width="19.88"/>
    <col collapsed="false" customWidth="false" hidden="false" outlineLevel="0" max="9509" min="9509" style="6" width="9.11"/>
    <col collapsed="false" customWidth="true" hidden="false" outlineLevel="0" max="9510" min="9510" style="6" width="16.44"/>
    <col collapsed="false" customWidth="false" hidden="false" outlineLevel="0" max="9511" min="9511" style="6" width="9.11"/>
    <col collapsed="false" customWidth="true" hidden="false" outlineLevel="0" max="9512" min="9512" style="6" width="18.88"/>
    <col collapsed="false" customWidth="true" hidden="false" outlineLevel="0" max="9513" min="9513" style="6" width="15"/>
    <col collapsed="false" customWidth="true" hidden="false" outlineLevel="0" max="9514" min="9514" style="6" width="16"/>
    <col collapsed="false" customWidth="false" hidden="false" outlineLevel="0" max="9727" min="9515" style="6" width="9.11"/>
    <col collapsed="false" customWidth="true" hidden="false" outlineLevel="0" max="9729" min="9728" style="6" width="15.33"/>
    <col collapsed="false" customWidth="false" hidden="false" outlineLevel="0" max="9730" min="9730" style="6" width="9.11"/>
    <col collapsed="false" customWidth="true" hidden="false" outlineLevel="0" max="9731" min="9731" style="6" width="23.67"/>
    <col collapsed="false" customWidth="true" hidden="false" outlineLevel="0" max="9732" min="9732" style="6" width="18.88"/>
    <col collapsed="false" customWidth="true" hidden="false" outlineLevel="0" max="9733" min="9733" style="6" width="20.44"/>
    <col collapsed="false" customWidth="true" hidden="false" outlineLevel="0" max="9734" min="9734" style="6" width="21.44"/>
    <col collapsed="false" customWidth="true" hidden="false" outlineLevel="0" max="9735" min="9735" style="6" width="21.11"/>
    <col collapsed="false" customWidth="true" hidden="false" outlineLevel="0" max="9736" min="9736" style="6" width="19.88"/>
    <col collapsed="false" customWidth="true" hidden="false" outlineLevel="0" max="9739" min="9737" style="6" width="14.44"/>
    <col collapsed="false" customWidth="true" hidden="false" outlineLevel="0" max="9740" min="9740" style="6" width="14.88"/>
    <col collapsed="false" customWidth="true" hidden="false" outlineLevel="0" max="9741" min="9741" style="6" width="14.44"/>
    <col collapsed="false" customWidth="true" hidden="false" outlineLevel="0" max="9742" min="9742" style="6" width="17.88"/>
    <col collapsed="false" customWidth="true" hidden="false" outlineLevel="0" max="9744" min="9743" style="6" width="14.44"/>
    <col collapsed="false" customWidth="true" hidden="false" outlineLevel="0" max="9747" min="9745" style="6" width="16.11"/>
    <col collapsed="false" customWidth="true" hidden="false" outlineLevel="0" max="9748" min="9748" style="6" width="18.34"/>
    <col collapsed="false" customWidth="true" hidden="false" outlineLevel="0" max="9749" min="9749" style="6" width="17.88"/>
    <col collapsed="false" customWidth="true" hidden="false" outlineLevel="0" max="9750" min="9750" style="6" width="18.34"/>
    <col collapsed="false" customWidth="true" hidden="false" outlineLevel="0" max="9751" min="9751" style="6" width="17.88"/>
    <col collapsed="false" customWidth="true" hidden="false" outlineLevel="0" max="9763" min="9752" style="6" width="22"/>
    <col collapsed="false" customWidth="true" hidden="false" outlineLevel="0" max="9764" min="9764" style="6" width="19.88"/>
    <col collapsed="false" customWidth="false" hidden="false" outlineLevel="0" max="9765" min="9765" style="6" width="9.11"/>
    <col collapsed="false" customWidth="true" hidden="false" outlineLevel="0" max="9766" min="9766" style="6" width="16.44"/>
    <col collapsed="false" customWidth="false" hidden="false" outlineLevel="0" max="9767" min="9767" style="6" width="9.11"/>
    <col collapsed="false" customWidth="true" hidden="false" outlineLevel="0" max="9768" min="9768" style="6" width="18.88"/>
    <col collapsed="false" customWidth="true" hidden="false" outlineLevel="0" max="9769" min="9769" style="6" width="15"/>
    <col collapsed="false" customWidth="true" hidden="false" outlineLevel="0" max="9770" min="9770" style="6" width="16"/>
    <col collapsed="false" customWidth="false" hidden="false" outlineLevel="0" max="9983" min="9771" style="6" width="9.11"/>
    <col collapsed="false" customWidth="true" hidden="false" outlineLevel="0" max="9985" min="9984" style="6" width="15.33"/>
    <col collapsed="false" customWidth="false" hidden="false" outlineLevel="0" max="9986" min="9986" style="6" width="9.11"/>
    <col collapsed="false" customWidth="true" hidden="false" outlineLevel="0" max="9987" min="9987" style="6" width="23.67"/>
    <col collapsed="false" customWidth="true" hidden="false" outlineLevel="0" max="9988" min="9988" style="6" width="18.88"/>
    <col collapsed="false" customWidth="true" hidden="false" outlineLevel="0" max="9989" min="9989" style="6" width="20.44"/>
    <col collapsed="false" customWidth="true" hidden="false" outlineLevel="0" max="9990" min="9990" style="6" width="21.44"/>
    <col collapsed="false" customWidth="true" hidden="false" outlineLevel="0" max="9991" min="9991" style="6" width="21.11"/>
    <col collapsed="false" customWidth="true" hidden="false" outlineLevel="0" max="9992" min="9992" style="6" width="19.88"/>
    <col collapsed="false" customWidth="true" hidden="false" outlineLevel="0" max="9995" min="9993" style="6" width="14.44"/>
    <col collapsed="false" customWidth="true" hidden="false" outlineLevel="0" max="9996" min="9996" style="6" width="14.88"/>
    <col collapsed="false" customWidth="true" hidden="false" outlineLevel="0" max="9997" min="9997" style="6" width="14.44"/>
    <col collapsed="false" customWidth="true" hidden="false" outlineLevel="0" max="9998" min="9998" style="6" width="17.88"/>
    <col collapsed="false" customWidth="true" hidden="false" outlineLevel="0" max="10000" min="9999" style="6" width="14.44"/>
    <col collapsed="false" customWidth="true" hidden="false" outlineLevel="0" max="10003" min="10001" style="6" width="16.11"/>
    <col collapsed="false" customWidth="true" hidden="false" outlineLevel="0" max="10004" min="10004" style="6" width="18.34"/>
    <col collapsed="false" customWidth="true" hidden="false" outlineLevel="0" max="10005" min="10005" style="6" width="17.88"/>
    <col collapsed="false" customWidth="true" hidden="false" outlineLevel="0" max="10006" min="10006" style="6" width="18.34"/>
    <col collapsed="false" customWidth="true" hidden="false" outlineLevel="0" max="10007" min="10007" style="6" width="17.88"/>
    <col collapsed="false" customWidth="true" hidden="false" outlineLevel="0" max="10019" min="10008" style="6" width="22"/>
    <col collapsed="false" customWidth="true" hidden="false" outlineLevel="0" max="10020" min="10020" style="6" width="19.88"/>
    <col collapsed="false" customWidth="false" hidden="false" outlineLevel="0" max="10021" min="10021" style="6" width="9.11"/>
    <col collapsed="false" customWidth="true" hidden="false" outlineLevel="0" max="10022" min="10022" style="6" width="16.44"/>
    <col collapsed="false" customWidth="false" hidden="false" outlineLevel="0" max="10023" min="10023" style="6" width="9.11"/>
    <col collapsed="false" customWidth="true" hidden="false" outlineLevel="0" max="10024" min="10024" style="6" width="18.88"/>
    <col collapsed="false" customWidth="true" hidden="false" outlineLevel="0" max="10025" min="10025" style="6" width="15"/>
    <col collapsed="false" customWidth="true" hidden="false" outlineLevel="0" max="10026" min="10026" style="6" width="16"/>
    <col collapsed="false" customWidth="false" hidden="false" outlineLevel="0" max="10239" min="10027" style="6" width="9.11"/>
    <col collapsed="false" customWidth="true" hidden="false" outlineLevel="0" max="10241" min="10240" style="6" width="15.33"/>
    <col collapsed="false" customWidth="false" hidden="false" outlineLevel="0" max="10242" min="10242" style="6" width="9.11"/>
    <col collapsed="false" customWidth="true" hidden="false" outlineLevel="0" max="10243" min="10243" style="6" width="23.67"/>
    <col collapsed="false" customWidth="true" hidden="false" outlineLevel="0" max="10244" min="10244" style="6" width="18.88"/>
    <col collapsed="false" customWidth="true" hidden="false" outlineLevel="0" max="10245" min="10245" style="6" width="20.44"/>
    <col collapsed="false" customWidth="true" hidden="false" outlineLevel="0" max="10246" min="10246" style="6" width="21.44"/>
    <col collapsed="false" customWidth="true" hidden="false" outlineLevel="0" max="10247" min="10247" style="6" width="21.11"/>
    <col collapsed="false" customWidth="true" hidden="false" outlineLevel="0" max="10248" min="10248" style="6" width="19.88"/>
    <col collapsed="false" customWidth="true" hidden="false" outlineLevel="0" max="10251" min="10249" style="6" width="14.44"/>
    <col collapsed="false" customWidth="true" hidden="false" outlineLevel="0" max="10252" min="10252" style="6" width="14.88"/>
    <col collapsed="false" customWidth="true" hidden="false" outlineLevel="0" max="10253" min="10253" style="6" width="14.44"/>
    <col collapsed="false" customWidth="true" hidden="false" outlineLevel="0" max="10254" min="10254" style="6" width="17.88"/>
    <col collapsed="false" customWidth="true" hidden="false" outlineLevel="0" max="10256" min="10255" style="6" width="14.44"/>
    <col collapsed="false" customWidth="true" hidden="false" outlineLevel="0" max="10259" min="10257" style="6" width="16.11"/>
    <col collapsed="false" customWidth="true" hidden="false" outlineLevel="0" max="10260" min="10260" style="6" width="18.34"/>
    <col collapsed="false" customWidth="true" hidden="false" outlineLevel="0" max="10261" min="10261" style="6" width="17.88"/>
    <col collapsed="false" customWidth="true" hidden="false" outlineLevel="0" max="10262" min="10262" style="6" width="18.34"/>
    <col collapsed="false" customWidth="true" hidden="false" outlineLevel="0" max="10263" min="10263" style="6" width="17.88"/>
    <col collapsed="false" customWidth="true" hidden="false" outlineLevel="0" max="10275" min="10264" style="6" width="22"/>
    <col collapsed="false" customWidth="true" hidden="false" outlineLevel="0" max="10276" min="10276" style="6" width="19.88"/>
    <col collapsed="false" customWidth="false" hidden="false" outlineLevel="0" max="10277" min="10277" style="6" width="9.11"/>
    <col collapsed="false" customWidth="true" hidden="false" outlineLevel="0" max="10278" min="10278" style="6" width="16.44"/>
    <col collapsed="false" customWidth="false" hidden="false" outlineLevel="0" max="10279" min="10279" style="6" width="9.11"/>
    <col collapsed="false" customWidth="true" hidden="false" outlineLevel="0" max="10280" min="10280" style="6" width="18.88"/>
    <col collapsed="false" customWidth="true" hidden="false" outlineLevel="0" max="10281" min="10281" style="6" width="15"/>
    <col collapsed="false" customWidth="true" hidden="false" outlineLevel="0" max="10282" min="10282" style="6" width="16"/>
    <col collapsed="false" customWidth="false" hidden="false" outlineLevel="0" max="10495" min="10283" style="6" width="9.11"/>
    <col collapsed="false" customWidth="true" hidden="false" outlineLevel="0" max="10497" min="10496" style="6" width="15.33"/>
    <col collapsed="false" customWidth="false" hidden="false" outlineLevel="0" max="10498" min="10498" style="6" width="9.11"/>
    <col collapsed="false" customWidth="true" hidden="false" outlineLevel="0" max="10499" min="10499" style="6" width="23.67"/>
    <col collapsed="false" customWidth="true" hidden="false" outlineLevel="0" max="10500" min="10500" style="6" width="18.88"/>
    <col collapsed="false" customWidth="true" hidden="false" outlineLevel="0" max="10501" min="10501" style="6" width="20.44"/>
    <col collapsed="false" customWidth="true" hidden="false" outlineLevel="0" max="10502" min="10502" style="6" width="21.44"/>
    <col collapsed="false" customWidth="true" hidden="false" outlineLevel="0" max="10503" min="10503" style="6" width="21.11"/>
    <col collapsed="false" customWidth="true" hidden="false" outlineLevel="0" max="10504" min="10504" style="6" width="19.88"/>
    <col collapsed="false" customWidth="true" hidden="false" outlineLevel="0" max="10507" min="10505" style="6" width="14.44"/>
    <col collapsed="false" customWidth="true" hidden="false" outlineLevel="0" max="10508" min="10508" style="6" width="14.88"/>
    <col collapsed="false" customWidth="true" hidden="false" outlineLevel="0" max="10509" min="10509" style="6" width="14.44"/>
    <col collapsed="false" customWidth="true" hidden="false" outlineLevel="0" max="10510" min="10510" style="6" width="17.88"/>
    <col collapsed="false" customWidth="true" hidden="false" outlineLevel="0" max="10512" min="10511" style="6" width="14.44"/>
    <col collapsed="false" customWidth="true" hidden="false" outlineLevel="0" max="10515" min="10513" style="6" width="16.11"/>
    <col collapsed="false" customWidth="true" hidden="false" outlineLevel="0" max="10516" min="10516" style="6" width="18.34"/>
    <col collapsed="false" customWidth="true" hidden="false" outlineLevel="0" max="10517" min="10517" style="6" width="17.88"/>
    <col collapsed="false" customWidth="true" hidden="false" outlineLevel="0" max="10518" min="10518" style="6" width="18.34"/>
    <col collapsed="false" customWidth="true" hidden="false" outlineLevel="0" max="10519" min="10519" style="6" width="17.88"/>
    <col collapsed="false" customWidth="true" hidden="false" outlineLevel="0" max="10531" min="10520" style="6" width="22"/>
    <col collapsed="false" customWidth="true" hidden="false" outlineLevel="0" max="10532" min="10532" style="6" width="19.88"/>
    <col collapsed="false" customWidth="false" hidden="false" outlineLevel="0" max="10533" min="10533" style="6" width="9.11"/>
    <col collapsed="false" customWidth="true" hidden="false" outlineLevel="0" max="10534" min="10534" style="6" width="16.44"/>
    <col collapsed="false" customWidth="false" hidden="false" outlineLevel="0" max="10535" min="10535" style="6" width="9.11"/>
    <col collapsed="false" customWidth="true" hidden="false" outlineLevel="0" max="10536" min="10536" style="6" width="18.88"/>
    <col collapsed="false" customWidth="true" hidden="false" outlineLevel="0" max="10537" min="10537" style="6" width="15"/>
    <col collapsed="false" customWidth="true" hidden="false" outlineLevel="0" max="10538" min="10538" style="6" width="16"/>
    <col collapsed="false" customWidth="false" hidden="false" outlineLevel="0" max="10751" min="10539" style="6" width="9.11"/>
    <col collapsed="false" customWidth="true" hidden="false" outlineLevel="0" max="10753" min="10752" style="6" width="15.33"/>
    <col collapsed="false" customWidth="false" hidden="false" outlineLevel="0" max="10754" min="10754" style="6" width="9.11"/>
    <col collapsed="false" customWidth="true" hidden="false" outlineLevel="0" max="10755" min="10755" style="6" width="23.67"/>
    <col collapsed="false" customWidth="true" hidden="false" outlineLevel="0" max="10756" min="10756" style="6" width="18.88"/>
    <col collapsed="false" customWidth="true" hidden="false" outlineLevel="0" max="10757" min="10757" style="6" width="20.44"/>
    <col collapsed="false" customWidth="true" hidden="false" outlineLevel="0" max="10758" min="10758" style="6" width="21.44"/>
    <col collapsed="false" customWidth="true" hidden="false" outlineLevel="0" max="10759" min="10759" style="6" width="21.11"/>
    <col collapsed="false" customWidth="true" hidden="false" outlineLevel="0" max="10760" min="10760" style="6" width="19.88"/>
    <col collapsed="false" customWidth="true" hidden="false" outlineLevel="0" max="10763" min="10761" style="6" width="14.44"/>
    <col collapsed="false" customWidth="true" hidden="false" outlineLevel="0" max="10764" min="10764" style="6" width="14.88"/>
    <col collapsed="false" customWidth="true" hidden="false" outlineLevel="0" max="10765" min="10765" style="6" width="14.44"/>
    <col collapsed="false" customWidth="true" hidden="false" outlineLevel="0" max="10766" min="10766" style="6" width="17.88"/>
    <col collapsed="false" customWidth="true" hidden="false" outlineLevel="0" max="10768" min="10767" style="6" width="14.44"/>
    <col collapsed="false" customWidth="true" hidden="false" outlineLevel="0" max="10771" min="10769" style="6" width="16.11"/>
    <col collapsed="false" customWidth="true" hidden="false" outlineLevel="0" max="10772" min="10772" style="6" width="18.34"/>
    <col collapsed="false" customWidth="true" hidden="false" outlineLevel="0" max="10773" min="10773" style="6" width="17.88"/>
    <col collapsed="false" customWidth="true" hidden="false" outlineLevel="0" max="10774" min="10774" style="6" width="18.34"/>
    <col collapsed="false" customWidth="true" hidden="false" outlineLevel="0" max="10775" min="10775" style="6" width="17.88"/>
    <col collapsed="false" customWidth="true" hidden="false" outlineLevel="0" max="10787" min="10776" style="6" width="22"/>
    <col collapsed="false" customWidth="true" hidden="false" outlineLevel="0" max="10788" min="10788" style="6" width="19.88"/>
    <col collapsed="false" customWidth="false" hidden="false" outlineLevel="0" max="10789" min="10789" style="6" width="9.11"/>
    <col collapsed="false" customWidth="true" hidden="false" outlineLevel="0" max="10790" min="10790" style="6" width="16.44"/>
    <col collapsed="false" customWidth="false" hidden="false" outlineLevel="0" max="10791" min="10791" style="6" width="9.11"/>
    <col collapsed="false" customWidth="true" hidden="false" outlineLevel="0" max="10792" min="10792" style="6" width="18.88"/>
    <col collapsed="false" customWidth="true" hidden="false" outlineLevel="0" max="10793" min="10793" style="6" width="15"/>
    <col collapsed="false" customWidth="true" hidden="false" outlineLevel="0" max="10794" min="10794" style="6" width="16"/>
    <col collapsed="false" customWidth="false" hidden="false" outlineLevel="0" max="11007" min="10795" style="6" width="9.11"/>
    <col collapsed="false" customWidth="true" hidden="false" outlineLevel="0" max="11009" min="11008" style="6" width="15.33"/>
    <col collapsed="false" customWidth="false" hidden="false" outlineLevel="0" max="11010" min="11010" style="6" width="9.11"/>
    <col collapsed="false" customWidth="true" hidden="false" outlineLevel="0" max="11011" min="11011" style="6" width="23.67"/>
    <col collapsed="false" customWidth="true" hidden="false" outlineLevel="0" max="11012" min="11012" style="6" width="18.88"/>
    <col collapsed="false" customWidth="true" hidden="false" outlineLevel="0" max="11013" min="11013" style="6" width="20.44"/>
    <col collapsed="false" customWidth="true" hidden="false" outlineLevel="0" max="11014" min="11014" style="6" width="21.44"/>
    <col collapsed="false" customWidth="true" hidden="false" outlineLevel="0" max="11015" min="11015" style="6" width="21.11"/>
    <col collapsed="false" customWidth="true" hidden="false" outlineLevel="0" max="11016" min="11016" style="6" width="19.88"/>
    <col collapsed="false" customWidth="true" hidden="false" outlineLevel="0" max="11019" min="11017" style="6" width="14.44"/>
    <col collapsed="false" customWidth="true" hidden="false" outlineLevel="0" max="11020" min="11020" style="6" width="14.88"/>
    <col collapsed="false" customWidth="true" hidden="false" outlineLevel="0" max="11021" min="11021" style="6" width="14.44"/>
    <col collapsed="false" customWidth="true" hidden="false" outlineLevel="0" max="11022" min="11022" style="6" width="17.88"/>
    <col collapsed="false" customWidth="true" hidden="false" outlineLevel="0" max="11024" min="11023" style="6" width="14.44"/>
    <col collapsed="false" customWidth="true" hidden="false" outlineLevel="0" max="11027" min="11025" style="6" width="16.11"/>
    <col collapsed="false" customWidth="true" hidden="false" outlineLevel="0" max="11028" min="11028" style="6" width="18.34"/>
    <col collapsed="false" customWidth="true" hidden="false" outlineLevel="0" max="11029" min="11029" style="6" width="17.88"/>
    <col collapsed="false" customWidth="true" hidden="false" outlineLevel="0" max="11030" min="11030" style="6" width="18.34"/>
    <col collapsed="false" customWidth="true" hidden="false" outlineLevel="0" max="11031" min="11031" style="6" width="17.88"/>
    <col collapsed="false" customWidth="true" hidden="false" outlineLevel="0" max="11043" min="11032" style="6" width="22"/>
    <col collapsed="false" customWidth="true" hidden="false" outlineLevel="0" max="11044" min="11044" style="6" width="19.88"/>
    <col collapsed="false" customWidth="false" hidden="false" outlineLevel="0" max="11045" min="11045" style="6" width="9.11"/>
    <col collapsed="false" customWidth="true" hidden="false" outlineLevel="0" max="11046" min="11046" style="6" width="16.44"/>
    <col collapsed="false" customWidth="false" hidden="false" outlineLevel="0" max="11047" min="11047" style="6" width="9.11"/>
    <col collapsed="false" customWidth="true" hidden="false" outlineLevel="0" max="11048" min="11048" style="6" width="18.88"/>
    <col collapsed="false" customWidth="true" hidden="false" outlineLevel="0" max="11049" min="11049" style="6" width="15"/>
    <col collapsed="false" customWidth="true" hidden="false" outlineLevel="0" max="11050" min="11050" style="6" width="16"/>
    <col collapsed="false" customWidth="false" hidden="false" outlineLevel="0" max="11263" min="11051" style="6" width="9.11"/>
    <col collapsed="false" customWidth="true" hidden="false" outlineLevel="0" max="11265" min="11264" style="6" width="15.33"/>
    <col collapsed="false" customWidth="false" hidden="false" outlineLevel="0" max="11266" min="11266" style="6" width="9.11"/>
    <col collapsed="false" customWidth="true" hidden="false" outlineLevel="0" max="11267" min="11267" style="6" width="23.67"/>
    <col collapsed="false" customWidth="true" hidden="false" outlineLevel="0" max="11268" min="11268" style="6" width="18.88"/>
    <col collapsed="false" customWidth="true" hidden="false" outlineLevel="0" max="11269" min="11269" style="6" width="20.44"/>
    <col collapsed="false" customWidth="true" hidden="false" outlineLevel="0" max="11270" min="11270" style="6" width="21.44"/>
    <col collapsed="false" customWidth="true" hidden="false" outlineLevel="0" max="11271" min="11271" style="6" width="21.11"/>
    <col collapsed="false" customWidth="true" hidden="false" outlineLevel="0" max="11272" min="11272" style="6" width="19.88"/>
    <col collapsed="false" customWidth="true" hidden="false" outlineLevel="0" max="11275" min="11273" style="6" width="14.44"/>
    <col collapsed="false" customWidth="true" hidden="false" outlineLevel="0" max="11276" min="11276" style="6" width="14.88"/>
    <col collapsed="false" customWidth="true" hidden="false" outlineLevel="0" max="11277" min="11277" style="6" width="14.44"/>
    <col collapsed="false" customWidth="true" hidden="false" outlineLevel="0" max="11278" min="11278" style="6" width="17.88"/>
    <col collapsed="false" customWidth="true" hidden="false" outlineLevel="0" max="11280" min="11279" style="6" width="14.44"/>
    <col collapsed="false" customWidth="true" hidden="false" outlineLevel="0" max="11283" min="11281" style="6" width="16.11"/>
    <col collapsed="false" customWidth="true" hidden="false" outlineLevel="0" max="11284" min="11284" style="6" width="18.34"/>
    <col collapsed="false" customWidth="true" hidden="false" outlineLevel="0" max="11285" min="11285" style="6" width="17.88"/>
    <col collapsed="false" customWidth="true" hidden="false" outlineLevel="0" max="11286" min="11286" style="6" width="18.34"/>
    <col collapsed="false" customWidth="true" hidden="false" outlineLevel="0" max="11287" min="11287" style="6" width="17.88"/>
    <col collapsed="false" customWidth="true" hidden="false" outlineLevel="0" max="11299" min="11288" style="6" width="22"/>
    <col collapsed="false" customWidth="true" hidden="false" outlineLevel="0" max="11300" min="11300" style="6" width="19.88"/>
    <col collapsed="false" customWidth="false" hidden="false" outlineLevel="0" max="11301" min="11301" style="6" width="9.11"/>
    <col collapsed="false" customWidth="true" hidden="false" outlineLevel="0" max="11302" min="11302" style="6" width="16.44"/>
    <col collapsed="false" customWidth="false" hidden="false" outlineLevel="0" max="11303" min="11303" style="6" width="9.11"/>
    <col collapsed="false" customWidth="true" hidden="false" outlineLevel="0" max="11304" min="11304" style="6" width="18.88"/>
    <col collapsed="false" customWidth="true" hidden="false" outlineLevel="0" max="11305" min="11305" style="6" width="15"/>
    <col collapsed="false" customWidth="true" hidden="false" outlineLevel="0" max="11306" min="11306" style="6" width="16"/>
    <col collapsed="false" customWidth="false" hidden="false" outlineLevel="0" max="11519" min="11307" style="6" width="9.11"/>
    <col collapsed="false" customWidth="true" hidden="false" outlineLevel="0" max="11521" min="11520" style="6" width="15.33"/>
    <col collapsed="false" customWidth="false" hidden="false" outlineLevel="0" max="11522" min="11522" style="6" width="9.11"/>
    <col collapsed="false" customWidth="true" hidden="false" outlineLevel="0" max="11523" min="11523" style="6" width="23.67"/>
    <col collapsed="false" customWidth="true" hidden="false" outlineLevel="0" max="11524" min="11524" style="6" width="18.88"/>
    <col collapsed="false" customWidth="true" hidden="false" outlineLevel="0" max="11525" min="11525" style="6" width="20.44"/>
    <col collapsed="false" customWidth="true" hidden="false" outlineLevel="0" max="11526" min="11526" style="6" width="21.44"/>
    <col collapsed="false" customWidth="true" hidden="false" outlineLevel="0" max="11527" min="11527" style="6" width="21.11"/>
    <col collapsed="false" customWidth="true" hidden="false" outlineLevel="0" max="11528" min="11528" style="6" width="19.88"/>
    <col collapsed="false" customWidth="true" hidden="false" outlineLevel="0" max="11531" min="11529" style="6" width="14.44"/>
    <col collapsed="false" customWidth="true" hidden="false" outlineLevel="0" max="11532" min="11532" style="6" width="14.88"/>
    <col collapsed="false" customWidth="true" hidden="false" outlineLevel="0" max="11533" min="11533" style="6" width="14.44"/>
    <col collapsed="false" customWidth="true" hidden="false" outlineLevel="0" max="11534" min="11534" style="6" width="17.88"/>
    <col collapsed="false" customWidth="true" hidden="false" outlineLevel="0" max="11536" min="11535" style="6" width="14.44"/>
    <col collapsed="false" customWidth="true" hidden="false" outlineLevel="0" max="11539" min="11537" style="6" width="16.11"/>
    <col collapsed="false" customWidth="true" hidden="false" outlineLevel="0" max="11540" min="11540" style="6" width="18.34"/>
    <col collapsed="false" customWidth="true" hidden="false" outlineLevel="0" max="11541" min="11541" style="6" width="17.88"/>
    <col collapsed="false" customWidth="true" hidden="false" outlineLevel="0" max="11542" min="11542" style="6" width="18.34"/>
    <col collapsed="false" customWidth="true" hidden="false" outlineLevel="0" max="11543" min="11543" style="6" width="17.88"/>
    <col collapsed="false" customWidth="true" hidden="false" outlineLevel="0" max="11555" min="11544" style="6" width="22"/>
    <col collapsed="false" customWidth="true" hidden="false" outlineLevel="0" max="11556" min="11556" style="6" width="19.88"/>
    <col collapsed="false" customWidth="false" hidden="false" outlineLevel="0" max="11557" min="11557" style="6" width="9.11"/>
    <col collapsed="false" customWidth="true" hidden="false" outlineLevel="0" max="11558" min="11558" style="6" width="16.44"/>
    <col collapsed="false" customWidth="false" hidden="false" outlineLevel="0" max="11559" min="11559" style="6" width="9.11"/>
    <col collapsed="false" customWidth="true" hidden="false" outlineLevel="0" max="11560" min="11560" style="6" width="18.88"/>
    <col collapsed="false" customWidth="true" hidden="false" outlineLevel="0" max="11561" min="11561" style="6" width="15"/>
    <col collapsed="false" customWidth="true" hidden="false" outlineLevel="0" max="11562" min="11562" style="6" width="16"/>
    <col collapsed="false" customWidth="false" hidden="false" outlineLevel="0" max="11775" min="11563" style="6" width="9.11"/>
    <col collapsed="false" customWidth="true" hidden="false" outlineLevel="0" max="11777" min="11776" style="6" width="15.33"/>
    <col collapsed="false" customWidth="false" hidden="false" outlineLevel="0" max="11778" min="11778" style="6" width="9.11"/>
    <col collapsed="false" customWidth="true" hidden="false" outlineLevel="0" max="11779" min="11779" style="6" width="23.67"/>
    <col collapsed="false" customWidth="true" hidden="false" outlineLevel="0" max="11780" min="11780" style="6" width="18.88"/>
    <col collapsed="false" customWidth="true" hidden="false" outlineLevel="0" max="11781" min="11781" style="6" width="20.44"/>
    <col collapsed="false" customWidth="true" hidden="false" outlineLevel="0" max="11782" min="11782" style="6" width="21.44"/>
    <col collapsed="false" customWidth="true" hidden="false" outlineLevel="0" max="11783" min="11783" style="6" width="21.11"/>
    <col collapsed="false" customWidth="true" hidden="false" outlineLevel="0" max="11784" min="11784" style="6" width="19.88"/>
    <col collapsed="false" customWidth="true" hidden="false" outlineLevel="0" max="11787" min="11785" style="6" width="14.44"/>
    <col collapsed="false" customWidth="true" hidden="false" outlineLevel="0" max="11788" min="11788" style="6" width="14.88"/>
    <col collapsed="false" customWidth="true" hidden="false" outlineLevel="0" max="11789" min="11789" style="6" width="14.44"/>
    <col collapsed="false" customWidth="true" hidden="false" outlineLevel="0" max="11790" min="11790" style="6" width="17.88"/>
    <col collapsed="false" customWidth="true" hidden="false" outlineLevel="0" max="11792" min="11791" style="6" width="14.44"/>
    <col collapsed="false" customWidth="true" hidden="false" outlineLevel="0" max="11795" min="11793" style="6" width="16.11"/>
    <col collapsed="false" customWidth="true" hidden="false" outlineLevel="0" max="11796" min="11796" style="6" width="18.34"/>
    <col collapsed="false" customWidth="true" hidden="false" outlineLevel="0" max="11797" min="11797" style="6" width="17.88"/>
    <col collapsed="false" customWidth="true" hidden="false" outlineLevel="0" max="11798" min="11798" style="6" width="18.34"/>
    <col collapsed="false" customWidth="true" hidden="false" outlineLevel="0" max="11799" min="11799" style="6" width="17.88"/>
    <col collapsed="false" customWidth="true" hidden="false" outlineLevel="0" max="11811" min="11800" style="6" width="22"/>
    <col collapsed="false" customWidth="true" hidden="false" outlineLevel="0" max="11812" min="11812" style="6" width="19.88"/>
    <col collapsed="false" customWidth="false" hidden="false" outlineLevel="0" max="11813" min="11813" style="6" width="9.11"/>
    <col collapsed="false" customWidth="true" hidden="false" outlineLevel="0" max="11814" min="11814" style="6" width="16.44"/>
    <col collapsed="false" customWidth="false" hidden="false" outlineLevel="0" max="11815" min="11815" style="6" width="9.11"/>
    <col collapsed="false" customWidth="true" hidden="false" outlineLevel="0" max="11816" min="11816" style="6" width="18.88"/>
    <col collapsed="false" customWidth="true" hidden="false" outlineLevel="0" max="11817" min="11817" style="6" width="15"/>
    <col collapsed="false" customWidth="true" hidden="false" outlineLevel="0" max="11818" min="11818" style="6" width="16"/>
    <col collapsed="false" customWidth="false" hidden="false" outlineLevel="0" max="12031" min="11819" style="6" width="9.11"/>
    <col collapsed="false" customWidth="true" hidden="false" outlineLevel="0" max="12033" min="12032" style="6" width="15.33"/>
    <col collapsed="false" customWidth="false" hidden="false" outlineLevel="0" max="12034" min="12034" style="6" width="9.11"/>
    <col collapsed="false" customWidth="true" hidden="false" outlineLevel="0" max="12035" min="12035" style="6" width="23.67"/>
    <col collapsed="false" customWidth="true" hidden="false" outlineLevel="0" max="12036" min="12036" style="6" width="18.88"/>
    <col collapsed="false" customWidth="true" hidden="false" outlineLevel="0" max="12037" min="12037" style="6" width="20.44"/>
    <col collapsed="false" customWidth="true" hidden="false" outlineLevel="0" max="12038" min="12038" style="6" width="21.44"/>
    <col collapsed="false" customWidth="true" hidden="false" outlineLevel="0" max="12039" min="12039" style="6" width="21.11"/>
    <col collapsed="false" customWidth="true" hidden="false" outlineLevel="0" max="12040" min="12040" style="6" width="19.88"/>
    <col collapsed="false" customWidth="true" hidden="false" outlineLevel="0" max="12043" min="12041" style="6" width="14.44"/>
    <col collapsed="false" customWidth="true" hidden="false" outlineLevel="0" max="12044" min="12044" style="6" width="14.88"/>
    <col collapsed="false" customWidth="true" hidden="false" outlineLevel="0" max="12045" min="12045" style="6" width="14.44"/>
    <col collapsed="false" customWidth="true" hidden="false" outlineLevel="0" max="12046" min="12046" style="6" width="17.88"/>
    <col collapsed="false" customWidth="true" hidden="false" outlineLevel="0" max="12048" min="12047" style="6" width="14.44"/>
    <col collapsed="false" customWidth="true" hidden="false" outlineLevel="0" max="12051" min="12049" style="6" width="16.11"/>
    <col collapsed="false" customWidth="true" hidden="false" outlineLevel="0" max="12052" min="12052" style="6" width="18.34"/>
    <col collapsed="false" customWidth="true" hidden="false" outlineLevel="0" max="12053" min="12053" style="6" width="17.88"/>
    <col collapsed="false" customWidth="true" hidden="false" outlineLevel="0" max="12054" min="12054" style="6" width="18.34"/>
    <col collapsed="false" customWidth="true" hidden="false" outlineLevel="0" max="12055" min="12055" style="6" width="17.88"/>
    <col collapsed="false" customWidth="true" hidden="false" outlineLevel="0" max="12067" min="12056" style="6" width="22"/>
    <col collapsed="false" customWidth="true" hidden="false" outlineLevel="0" max="12068" min="12068" style="6" width="19.88"/>
    <col collapsed="false" customWidth="false" hidden="false" outlineLevel="0" max="12069" min="12069" style="6" width="9.11"/>
    <col collapsed="false" customWidth="true" hidden="false" outlineLevel="0" max="12070" min="12070" style="6" width="16.44"/>
    <col collapsed="false" customWidth="false" hidden="false" outlineLevel="0" max="12071" min="12071" style="6" width="9.11"/>
    <col collapsed="false" customWidth="true" hidden="false" outlineLevel="0" max="12072" min="12072" style="6" width="18.88"/>
    <col collapsed="false" customWidth="true" hidden="false" outlineLevel="0" max="12073" min="12073" style="6" width="15"/>
    <col collapsed="false" customWidth="true" hidden="false" outlineLevel="0" max="12074" min="12074" style="6" width="16"/>
    <col collapsed="false" customWidth="false" hidden="false" outlineLevel="0" max="12287" min="12075" style="6" width="9.11"/>
    <col collapsed="false" customWidth="true" hidden="false" outlineLevel="0" max="12289" min="12288" style="6" width="15.33"/>
    <col collapsed="false" customWidth="false" hidden="false" outlineLevel="0" max="12290" min="12290" style="6" width="9.11"/>
    <col collapsed="false" customWidth="true" hidden="false" outlineLevel="0" max="12291" min="12291" style="6" width="23.67"/>
    <col collapsed="false" customWidth="true" hidden="false" outlineLevel="0" max="12292" min="12292" style="6" width="18.88"/>
    <col collapsed="false" customWidth="true" hidden="false" outlineLevel="0" max="12293" min="12293" style="6" width="20.44"/>
    <col collapsed="false" customWidth="true" hidden="false" outlineLevel="0" max="12294" min="12294" style="6" width="21.44"/>
    <col collapsed="false" customWidth="true" hidden="false" outlineLevel="0" max="12295" min="12295" style="6" width="21.11"/>
    <col collapsed="false" customWidth="true" hidden="false" outlineLevel="0" max="12296" min="12296" style="6" width="19.88"/>
    <col collapsed="false" customWidth="true" hidden="false" outlineLevel="0" max="12299" min="12297" style="6" width="14.44"/>
    <col collapsed="false" customWidth="true" hidden="false" outlineLevel="0" max="12300" min="12300" style="6" width="14.88"/>
    <col collapsed="false" customWidth="true" hidden="false" outlineLevel="0" max="12301" min="12301" style="6" width="14.44"/>
    <col collapsed="false" customWidth="true" hidden="false" outlineLevel="0" max="12302" min="12302" style="6" width="17.88"/>
    <col collapsed="false" customWidth="true" hidden="false" outlineLevel="0" max="12304" min="12303" style="6" width="14.44"/>
    <col collapsed="false" customWidth="true" hidden="false" outlineLevel="0" max="12307" min="12305" style="6" width="16.11"/>
    <col collapsed="false" customWidth="true" hidden="false" outlineLevel="0" max="12308" min="12308" style="6" width="18.34"/>
    <col collapsed="false" customWidth="true" hidden="false" outlineLevel="0" max="12309" min="12309" style="6" width="17.88"/>
    <col collapsed="false" customWidth="true" hidden="false" outlineLevel="0" max="12310" min="12310" style="6" width="18.34"/>
    <col collapsed="false" customWidth="true" hidden="false" outlineLevel="0" max="12311" min="12311" style="6" width="17.88"/>
    <col collapsed="false" customWidth="true" hidden="false" outlineLevel="0" max="12323" min="12312" style="6" width="22"/>
    <col collapsed="false" customWidth="true" hidden="false" outlineLevel="0" max="12324" min="12324" style="6" width="19.88"/>
    <col collapsed="false" customWidth="false" hidden="false" outlineLevel="0" max="12325" min="12325" style="6" width="9.11"/>
    <col collapsed="false" customWidth="true" hidden="false" outlineLevel="0" max="12326" min="12326" style="6" width="16.44"/>
    <col collapsed="false" customWidth="false" hidden="false" outlineLevel="0" max="12327" min="12327" style="6" width="9.11"/>
    <col collapsed="false" customWidth="true" hidden="false" outlineLevel="0" max="12328" min="12328" style="6" width="18.88"/>
    <col collapsed="false" customWidth="true" hidden="false" outlineLevel="0" max="12329" min="12329" style="6" width="15"/>
    <col collapsed="false" customWidth="true" hidden="false" outlineLevel="0" max="12330" min="12330" style="6" width="16"/>
    <col collapsed="false" customWidth="false" hidden="false" outlineLevel="0" max="12543" min="12331" style="6" width="9.11"/>
    <col collapsed="false" customWidth="true" hidden="false" outlineLevel="0" max="12545" min="12544" style="6" width="15.33"/>
    <col collapsed="false" customWidth="false" hidden="false" outlineLevel="0" max="12546" min="12546" style="6" width="9.11"/>
    <col collapsed="false" customWidth="true" hidden="false" outlineLevel="0" max="12547" min="12547" style="6" width="23.67"/>
    <col collapsed="false" customWidth="true" hidden="false" outlineLevel="0" max="12548" min="12548" style="6" width="18.88"/>
    <col collapsed="false" customWidth="true" hidden="false" outlineLevel="0" max="12549" min="12549" style="6" width="20.44"/>
    <col collapsed="false" customWidth="true" hidden="false" outlineLevel="0" max="12550" min="12550" style="6" width="21.44"/>
    <col collapsed="false" customWidth="true" hidden="false" outlineLevel="0" max="12551" min="12551" style="6" width="21.11"/>
    <col collapsed="false" customWidth="true" hidden="false" outlineLevel="0" max="12552" min="12552" style="6" width="19.88"/>
    <col collapsed="false" customWidth="true" hidden="false" outlineLevel="0" max="12555" min="12553" style="6" width="14.44"/>
    <col collapsed="false" customWidth="true" hidden="false" outlineLevel="0" max="12556" min="12556" style="6" width="14.88"/>
    <col collapsed="false" customWidth="true" hidden="false" outlineLevel="0" max="12557" min="12557" style="6" width="14.44"/>
    <col collapsed="false" customWidth="true" hidden="false" outlineLevel="0" max="12558" min="12558" style="6" width="17.88"/>
    <col collapsed="false" customWidth="true" hidden="false" outlineLevel="0" max="12560" min="12559" style="6" width="14.44"/>
    <col collapsed="false" customWidth="true" hidden="false" outlineLevel="0" max="12563" min="12561" style="6" width="16.11"/>
    <col collapsed="false" customWidth="true" hidden="false" outlineLevel="0" max="12564" min="12564" style="6" width="18.34"/>
    <col collapsed="false" customWidth="true" hidden="false" outlineLevel="0" max="12565" min="12565" style="6" width="17.88"/>
    <col collapsed="false" customWidth="true" hidden="false" outlineLevel="0" max="12566" min="12566" style="6" width="18.34"/>
    <col collapsed="false" customWidth="true" hidden="false" outlineLevel="0" max="12567" min="12567" style="6" width="17.88"/>
    <col collapsed="false" customWidth="true" hidden="false" outlineLevel="0" max="12579" min="12568" style="6" width="22"/>
    <col collapsed="false" customWidth="true" hidden="false" outlineLevel="0" max="12580" min="12580" style="6" width="19.88"/>
    <col collapsed="false" customWidth="false" hidden="false" outlineLevel="0" max="12581" min="12581" style="6" width="9.11"/>
    <col collapsed="false" customWidth="true" hidden="false" outlineLevel="0" max="12582" min="12582" style="6" width="16.44"/>
    <col collapsed="false" customWidth="false" hidden="false" outlineLevel="0" max="12583" min="12583" style="6" width="9.11"/>
    <col collapsed="false" customWidth="true" hidden="false" outlineLevel="0" max="12584" min="12584" style="6" width="18.88"/>
    <col collapsed="false" customWidth="true" hidden="false" outlineLevel="0" max="12585" min="12585" style="6" width="15"/>
    <col collapsed="false" customWidth="true" hidden="false" outlineLevel="0" max="12586" min="12586" style="6" width="16"/>
    <col collapsed="false" customWidth="false" hidden="false" outlineLevel="0" max="12799" min="12587" style="6" width="9.11"/>
    <col collapsed="false" customWidth="true" hidden="false" outlineLevel="0" max="12801" min="12800" style="6" width="15.33"/>
    <col collapsed="false" customWidth="false" hidden="false" outlineLevel="0" max="12802" min="12802" style="6" width="9.11"/>
    <col collapsed="false" customWidth="true" hidden="false" outlineLevel="0" max="12803" min="12803" style="6" width="23.67"/>
    <col collapsed="false" customWidth="true" hidden="false" outlineLevel="0" max="12804" min="12804" style="6" width="18.88"/>
    <col collapsed="false" customWidth="true" hidden="false" outlineLevel="0" max="12805" min="12805" style="6" width="20.44"/>
    <col collapsed="false" customWidth="true" hidden="false" outlineLevel="0" max="12806" min="12806" style="6" width="21.44"/>
    <col collapsed="false" customWidth="true" hidden="false" outlineLevel="0" max="12807" min="12807" style="6" width="21.11"/>
    <col collapsed="false" customWidth="true" hidden="false" outlineLevel="0" max="12808" min="12808" style="6" width="19.88"/>
    <col collapsed="false" customWidth="true" hidden="false" outlineLevel="0" max="12811" min="12809" style="6" width="14.44"/>
    <col collapsed="false" customWidth="true" hidden="false" outlineLevel="0" max="12812" min="12812" style="6" width="14.88"/>
    <col collapsed="false" customWidth="true" hidden="false" outlineLevel="0" max="12813" min="12813" style="6" width="14.44"/>
    <col collapsed="false" customWidth="true" hidden="false" outlineLevel="0" max="12814" min="12814" style="6" width="17.88"/>
    <col collapsed="false" customWidth="true" hidden="false" outlineLevel="0" max="12816" min="12815" style="6" width="14.44"/>
    <col collapsed="false" customWidth="true" hidden="false" outlineLevel="0" max="12819" min="12817" style="6" width="16.11"/>
    <col collapsed="false" customWidth="true" hidden="false" outlineLevel="0" max="12820" min="12820" style="6" width="18.34"/>
    <col collapsed="false" customWidth="true" hidden="false" outlineLevel="0" max="12821" min="12821" style="6" width="17.88"/>
    <col collapsed="false" customWidth="true" hidden="false" outlineLevel="0" max="12822" min="12822" style="6" width="18.34"/>
    <col collapsed="false" customWidth="true" hidden="false" outlineLevel="0" max="12823" min="12823" style="6" width="17.88"/>
    <col collapsed="false" customWidth="true" hidden="false" outlineLevel="0" max="12835" min="12824" style="6" width="22"/>
    <col collapsed="false" customWidth="true" hidden="false" outlineLevel="0" max="12836" min="12836" style="6" width="19.88"/>
    <col collapsed="false" customWidth="false" hidden="false" outlineLevel="0" max="12837" min="12837" style="6" width="9.11"/>
    <col collapsed="false" customWidth="true" hidden="false" outlineLevel="0" max="12838" min="12838" style="6" width="16.44"/>
    <col collapsed="false" customWidth="false" hidden="false" outlineLevel="0" max="12839" min="12839" style="6" width="9.11"/>
    <col collapsed="false" customWidth="true" hidden="false" outlineLevel="0" max="12840" min="12840" style="6" width="18.88"/>
    <col collapsed="false" customWidth="true" hidden="false" outlineLevel="0" max="12841" min="12841" style="6" width="15"/>
    <col collapsed="false" customWidth="true" hidden="false" outlineLevel="0" max="12842" min="12842" style="6" width="16"/>
    <col collapsed="false" customWidth="false" hidden="false" outlineLevel="0" max="13055" min="12843" style="6" width="9.11"/>
    <col collapsed="false" customWidth="true" hidden="false" outlineLevel="0" max="13057" min="13056" style="6" width="15.33"/>
    <col collapsed="false" customWidth="false" hidden="false" outlineLevel="0" max="13058" min="13058" style="6" width="9.11"/>
    <col collapsed="false" customWidth="true" hidden="false" outlineLevel="0" max="13059" min="13059" style="6" width="23.67"/>
    <col collapsed="false" customWidth="true" hidden="false" outlineLevel="0" max="13060" min="13060" style="6" width="18.88"/>
    <col collapsed="false" customWidth="true" hidden="false" outlineLevel="0" max="13061" min="13061" style="6" width="20.44"/>
    <col collapsed="false" customWidth="true" hidden="false" outlineLevel="0" max="13062" min="13062" style="6" width="21.44"/>
    <col collapsed="false" customWidth="true" hidden="false" outlineLevel="0" max="13063" min="13063" style="6" width="21.11"/>
    <col collapsed="false" customWidth="true" hidden="false" outlineLevel="0" max="13064" min="13064" style="6" width="19.88"/>
    <col collapsed="false" customWidth="true" hidden="false" outlineLevel="0" max="13067" min="13065" style="6" width="14.44"/>
    <col collapsed="false" customWidth="true" hidden="false" outlineLevel="0" max="13068" min="13068" style="6" width="14.88"/>
    <col collapsed="false" customWidth="true" hidden="false" outlineLevel="0" max="13069" min="13069" style="6" width="14.44"/>
    <col collapsed="false" customWidth="true" hidden="false" outlineLevel="0" max="13070" min="13070" style="6" width="17.88"/>
    <col collapsed="false" customWidth="true" hidden="false" outlineLevel="0" max="13072" min="13071" style="6" width="14.44"/>
    <col collapsed="false" customWidth="true" hidden="false" outlineLevel="0" max="13075" min="13073" style="6" width="16.11"/>
    <col collapsed="false" customWidth="true" hidden="false" outlineLevel="0" max="13076" min="13076" style="6" width="18.34"/>
    <col collapsed="false" customWidth="true" hidden="false" outlineLevel="0" max="13077" min="13077" style="6" width="17.88"/>
    <col collapsed="false" customWidth="true" hidden="false" outlineLevel="0" max="13078" min="13078" style="6" width="18.34"/>
    <col collapsed="false" customWidth="true" hidden="false" outlineLevel="0" max="13079" min="13079" style="6" width="17.88"/>
    <col collapsed="false" customWidth="true" hidden="false" outlineLevel="0" max="13091" min="13080" style="6" width="22"/>
    <col collapsed="false" customWidth="true" hidden="false" outlineLevel="0" max="13092" min="13092" style="6" width="19.88"/>
    <col collapsed="false" customWidth="false" hidden="false" outlineLevel="0" max="13093" min="13093" style="6" width="9.11"/>
    <col collapsed="false" customWidth="true" hidden="false" outlineLevel="0" max="13094" min="13094" style="6" width="16.44"/>
    <col collapsed="false" customWidth="false" hidden="false" outlineLevel="0" max="13095" min="13095" style="6" width="9.11"/>
    <col collapsed="false" customWidth="true" hidden="false" outlineLevel="0" max="13096" min="13096" style="6" width="18.88"/>
    <col collapsed="false" customWidth="true" hidden="false" outlineLevel="0" max="13097" min="13097" style="6" width="15"/>
    <col collapsed="false" customWidth="true" hidden="false" outlineLevel="0" max="13098" min="13098" style="6" width="16"/>
    <col collapsed="false" customWidth="false" hidden="false" outlineLevel="0" max="13311" min="13099" style="6" width="9.11"/>
    <col collapsed="false" customWidth="true" hidden="false" outlineLevel="0" max="13313" min="13312" style="6" width="15.33"/>
    <col collapsed="false" customWidth="false" hidden="false" outlineLevel="0" max="13314" min="13314" style="6" width="9.11"/>
    <col collapsed="false" customWidth="true" hidden="false" outlineLevel="0" max="13315" min="13315" style="6" width="23.67"/>
    <col collapsed="false" customWidth="true" hidden="false" outlineLevel="0" max="13316" min="13316" style="6" width="18.88"/>
    <col collapsed="false" customWidth="true" hidden="false" outlineLevel="0" max="13317" min="13317" style="6" width="20.44"/>
    <col collapsed="false" customWidth="true" hidden="false" outlineLevel="0" max="13318" min="13318" style="6" width="21.44"/>
    <col collapsed="false" customWidth="true" hidden="false" outlineLevel="0" max="13319" min="13319" style="6" width="21.11"/>
    <col collapsed="false" customWidth="true" hidden="false" outlineLevel="0" max="13320" min="13320" style="6" width="19.88"/>
    <col collapsed="false" customWidth="true" hidden="false" outlineLevel="0" max="13323" min="13321" style="6" width="14.44"/>
    <col collapsed="false" customWidth="true" hidden="false" outlineLevel="0" max="13324" min="13324" style="6" width="14.88"/>
    <col collapsed="false" customWidth="true" hidden="false" outlineLevel="0" max="13325" min="13325" style="6" width="14.44"/>
    <col collapsed="false" customWidth="true" hidden="false" outlineLevel="0" max="13326" min="13326" style="6" width="17.88"/>
    <col collapsed="false" customWidth="true" hidden="false" outlineLevel="0" max="13328" min="13327" style="6" width="14.44"/>
    <col collapsed="false" customWidth="true" hidden="false" outlineLevel="0" max="13331" min="13329" style="6" width="16.11"/>
    <col collapsed="false" customWidth="true" hidden="false" outlineLevel="0" max="13332" min="13332" style="6" width="18.34"/>
    <col collapsed="false" customWidth="true" hidden="false" outlineLevel="0" max="13333" min="13333" style="6" width="17.88"/>
    <col collapsed="false" customWidth="true" hidden="false" outlineLevel="0" max="13334" min="13334" style="6" width="18.34"/>
    <col collapsed="false" customWidth="true" hidden="false" outlineLevel="0" max="13335" min="13335" style="6" width="17.88"/>
    <col collapsed="false" customWidth="true" hidden="false" outlineLevel="0" max="13347" min="13336" style="6" width="22"/>
    <col collapsed="false" customWidth="true" hidden="false" outlineLevel="0" max="13348" min="13348" style="6" width="19.88"/>
    <col collapsed="false" customWidth="false" hidden="false" outlineLevel="0" max="13349" min="13349" style="6" width="9.11"/>
    <col collapsed="false" customWidth="true" hidden="false" outlineLevel="0" max="13350" min="13350" style="6" width="16.44"/>
    <col collapsed="false" customWidth="false" hidden="false" outlineLevel="0" max="13351" min="13351" style="6" width="9.11"/>
    <col collapsed="false" customWidth="true" hidden="false" outlineLevel="0" max="13352" min="13352" style="6" width="18.88"/>
    <col collapsed="false" customWidth="true" hidden="false" outlineLevel="0" max="13353" min="13353" style="6" width="15"/>
    <col collapsed="false" customWidth="true" hidden="false" outlineLevel="0" max="13354" min="13354" style="6" width="16"/>
    <col collapsed="false" customWidth="false" hidden="false" outlineLevel="0" max="13567" min="13355" style="6" width="9.11"/>
    <col collapsed="false" customWidth="true" hidden="false" outlineLevel="0" max="13569" min="13568" style="6" width="15.33"/>
    <col collapsed="false" customWidth="false" hidden="false" outlineLevel="0" max="13570" min="13570" style="6" width="9.11"/>
    <col collapsed="false" customWidth="true" hidden="false" outlineLevel="0" max="13571" min="13571" style="6" width="23.67"/>
    <col collapsed="false" customWidth="true" hidden="false" outlineLevel="0" max="13572" min="13572" style="6" width="18.88"/>
    <col collapsed="false" customWidth="true" hidden="false" outlineLevel="0" max="13573" min="13573" style="6" width="20.44"/>
    <col collapsed="false" customWidth="true" hidden="false" outlineLevel="0" max="13574" min="13574" style="6" width="21.44"/>
    <col collapsed="false" customWidth="true" hidden="false" outlineLevel="0" max="13575" min="13575" style="6" width="21.11"/>
    <col collapsed="false" customWidth="true" hidden="false" outlineLevel="0" max="13576" min="13576" style="6" width="19.88"/>
    <col collapsed="false" customWidth="true" hidden="false" outlineLevel="0" max="13579" min="13577" style="6" width="14.44"/>
    <col collapsed="false" customWidth="true" hidden="false" outlineLevel="0" max="13580" min="13580" style="6" width="14.88"/>
    <col collapsed="false" customWidth="true" hidden="false" outlineLevel="0" max="13581" min="13581" style="6" width="14.44"/>
    <col collapsed="false" customWidth="true" hidden="false" outlineLevel="0" max="13582" min="13582" style="6" width="17.88"/>
    <col collapsed="false" customWidth="true" hidden="false" outlineLevel="0" max="13584" min="13583" style="6" width="14.44"/>
    <col collapsed="false" customWidth="true" hidden="false" outlineLevel="0" max="13587" min="13585" style="6" width="16.11"/>
    <col collapsed="false" customWidth="true" hidden="false" outlineLevel="0" max="13588" min="13588" style="6" width="18.34"/>
    <col collapsed="false" customWidth="true" hidden="false" outlineLevel="0" max="13589" min="13589" style="6" width="17.88"/>
    <col collapsed="false" customWidth="true" hidden="false" outlineLevel="0" max="13590" min="13590" style="6" width="18.34"/>
    <col collapsed="false" customWidth="true" hidden="false" outlineLevel="0" max="13591" min="13591" style="6" width="17.88"/>
    <col collapsed="false" customWidth="true" hidden="false" outlineLevel="0" max="13603" min="13592" style="6" width="22"/>
    <col collapsed="false" customWidth="true" hidden="false" outlineLevel="0" max="13604" min="13604" style="6" width="19.88"/>
    <col collapsed="false" customWidth="false" hidden="false" outlineLevel="0" max="13605" min="13605" style="6" width="9.11"/>
    <col collapsed="false" customWidth="true" hidden="false" outlineLevel="0" max="13606" min="13606" style="6" width="16.44"/>
    <col collapsed="false" customWidth="false" hidden="false" outlineLevel="0" max="13607" min="13607" style="6" width="9.11"/>
    <col collapsed="false" customWidth="true" hidden="false" outlineLevel="0" max="13608" min="13608" style="6" width="18.88"/>
    <col collapsed="false" customWidth="true" hidden="false" outlineLevel="0" max="13609" min="13609" style="6" width="15"/>
    <col collapsed="false" customWidth="true" hidden="false" outlineLevel="0" max="13610" min="13610" style="6" width="16"/>
    <col collapsed="false" customWidth="false" hidden="false" outlineLevel="0" max="13823" min="13611" style="6" width="9.11"/>
    <col collapsed="false" customWidth="true" hidden="false" outlineLevel="0" max="13825" min="13824" style="6" width="15.33"/>
    <col collapsed="false" customWidth="false" hidden="false" outlineLevel="0" max="13826" min="13826" style="6" width="9.11"/>
    <col collapsed="false" customWidth="true" hidden="false" outlineLevel="0" max="13827" min="13827" style="6" width="23.67"/>
    <col collapsed="false" customWidth="true" hidden="false" outlineLevel="0" max="13828" min="13828" style="6" width="18.88"/>
    <col collapsed="false" customWidth="true" hidden="false" outlineLevel="0" max="13829" min="13829" style="6" width="20.44"/>
    <col collapsed="false" customWidth="true" hidden="false" outlineLevel="0" max="13830" min="13830" style="6" width="21.44"/>
    <col collapsed="false" customWidth="true" hidden="false" outlineLevel="0" max="13831" min="13831" style="6" width="21.11"/>
    <col collapsed="false" customWidth="true" hidden="false" outlineLevel="0" max="13832" min="13832" style="6" width="19.88"/>
    <col collapsed="false" customWidth="true" hidden="false" outlineLevel="0" max="13835" min="13833" style="6" width="14.44"/>
    <col collapsed="false" customWidth="true" hidden="false" outlineLevel="0" max="13836" min="13836" style="6" width="14.88"/>
    <col collapsed="false" customWidth="true" hidden="false" outlineLevel="0" max="13837" min="13837" style="6" width="14.44"/>
    <col collapsed="false" customWidth="true" hidden="false" outlineLevel="0" max="13838" min="13838" style="6" width="17.88"/>
    <col collapsed="false" customWidth="true" hidden="false" outlineLevel="0" max="13840" min="13839" style="6" width="14.44"/>
    <col collapsed="false" customWidth="true" hidden="false" outlineLevel="0" max="13843" min="13841" style="6" width="16.11"/>
    <col collapsed="false" customWidth="true" hidden="false" outlineLevel="0" max="13844" min="13844" style="6" width="18.34"/>
    <col collapsed="false" customWidth="true" hidden="false" outlineLevel="0" max="13845" min="13845" style="6" width="17.88"/>
    <col collapsed="false" customWidth="true" hidden="false" outlineLevel="0" max="13846" min="13846" style="6" width="18.34"/>
    <col collapsed="false" customWidth="true" hidden="false" outlineLevel="0" max="13847" min="13847" style="6" width="17.88"/>
    <col collapsed="false" customWidth="true" hidden="false" outlineLevel="0" max="13859" min="13848" style="6" width="22"/>
    <col collapsed="false" customWidth="true" hidden="false" outlineLevel="0" max="13860" min="13860" style="6" width="19.88"/>
    <col collapsed="false" customWidth="false" hidden="false" outlineLevel="0" max="13861" min="13861" style="6" width="9.11"/>
    <col collapsed="false" customWidth="true" hidden="false" outlineLevel="0" max="13862" min="13862" style="6" width="16.44"/>
    <col collapsed="false" customWidth="false" hidden="false" outlineLevel="0" max="13863" min="13863" style="6" width="9.11"/>
    <col collapsed="false" customWidth="true" hidden="false" outlineLevel="0" max="13864" min="13864" style="6" width="18.88"/>
    <col collapsed="false" customWidth="true" hidden="false" outlineLevel="0" max="13865" min="13865" style="6" width="15"/>
    <col collapsed="false" customWidth="true" hidden="false" outlineLevel="0" max="13866" min="13866" style="6" width="16"/>
    <col collapsed="false" customWidth="false" hidden="false" outlineLevel="0" max="14079" min="13867" style="6" width="9.11"/>
    <col collapsed="false" customWidth="true" hidden="false" outlineLevel="0" max="14081" min="14080" style="6" width="15.33"/>
    <col collapsed="false" customWidth="false" hidden="false" outlineLevel="0" max="14082" min="14082" style="6" width="9.11"/>
    <col collapsed="false" customWidth="true" hidden="false" outlineLevel="0" max="14083" min="14083" style="6" width="23.67"/>
    <col collapsed="false" customWidth="true" hidden="false" outlineLevel="0" max="14084" min="14084" style="6" width="18.88"/>
    <col collapsed="false" customWidth="true" hidden="false" outlineLevel="0" max="14085" min="14085" style="6" width="20.44"/>
    <col collapsed="false" customWidth="true" hidden="false" outlineLevel="0" max="14086" min="14086" style="6" width="21.44"/>
    <col collapsed="false" customWidth="true" hidden="false" outlineLevel="0" max="14087" min="14087" style="6" width="21.11"/>
    <col collapsed="false" customWidth="true" hidden="false" outlineLevel="0" max="14088" min="14088" style="6" width="19.88"/>
    <col collapsed="false" customWidth="true" hidden="false" outlineLevel="0" max="14091" min="14089" style="6" width="14.44"/>
    <col collapsed="false" customWidth="true" hidden="false" outlineLevel="0" max="14092" min="14092" style="6" width="14.88"/>
    <col collapsed="false" customWidth="true" hidden="false" outlineLevel="0" max="14093" min="14093" style="6" width="14.44"/>
    <col collapsed="false" customWidth="true" hidden="false" outlineLevel="0" max="14094" min="14094" style="6" width="17.88"/>
    <col collapsed="false" customWidth="true" hidden="false" outlineLevel="0" max="14096" min="14095" style="6" width="14.44"/>
    <col collapsed="false" customWidth="true" hidden="false" outlineLevel="0" max="14099" min="14097" style="6" width="16.11"/>
    <col collapsed="false" customWidth="true" hidden="false" outlineLevel="0" max="14100" min="14100" style="6" width="18.34"/>
    <col collapsed="false" customWidth="true" hidden="false" outlineLevel="0" max="14101" min="14101" style="6" width="17.88"/>
    <col collapsed="false" customWidth="true" hidden="false" outlineLevel="0" max="14102" min="14102" style="6" width="18.34"/>
    <col collapsed="false" customWidth="true" hidden="false" outlineLevel="0" max="14103" min="14103" style="6" width="17.88"/>
    <col collapsed="false" customWidth="true" hidden="false" outlineLevel="0" max="14115" min="14104" style="6" width="22"/>
    <col collapsed="false" customWidth="true" hidden="false" outlineLevel="0" max="14116" min="14116" style="6" width="19.88"/>
    <col collapsed="false" customWidth="false" hidden="false" outlineLevel="0" max="14117" min="14117" style="6" width="9.11"/>
    <col collapsed="false" customWidth="true" hidden="false" outlineLevel="0" max="14118" min="14118" style="6" width="16.44"/>
    <col collapsed="false" customWidth="false" hidden="false" outlineLevel="0" max="14119" min="14119" style="6" width="9.11"/>
    <col collapsed="false" customWidth="true" hidden="false" outlineLevel="0" max="14120" min="14120" style="6" width="18.88"/>
    <col collapsed="false" customWidth="true" hidden="false" outlineLevel="0" max="14121" min="14121" style="6" width="15"/>
    <col collapsed="false" customWidth="true" hidden="false" outlineLevel="0" max="14122" min="14122" style="6" width="16"/>
    <col collapsed="false" customWidth="false" hidden="false" outlineLevel="0" max="14335" min="14123" style="6" width="9.11"/>
    <col collapsed="false" customWidth="true" hidden="false" outlineLevel="0" max="14337" min="14336" style="6" width="15.33"/>
    <col collapsed="false" customWidth="false" hidden="false" outlineLevel="0" max="14338" min="14338" style="6" width="9.11"/>
    <col collapsed="false" customWidth="true" hidden="false" outlineLevel="0" max="14339" min="14339" style="6" width="23.67"/>
    <col collapsed="false" customWidth="true" hidden="false" outlineLevel="0" max="14340" min="14340" style="6" width="18.88"/>
    <col collapsed="false" customWidth="true" hidden="false" outlineLevel="0" max="14341" min="14341" style="6" width="20.44"/>
    <col collapsed="false" customWidth="true" hidden="false" outlineLevel="0" max="14342" min="14342" style="6" width="21.44"/>
    <col collapsed="false" customWidth="true" hidden="false" outlineLevel="0" max="14343" min="14343" style="6" width="21.11"/>
    <col collapsed="false" customWidth="true" hidden="false" outlineLevel="0" max="14344" min="14344" style="6" width="19.88"/>
    <col collapsed="false" customWidth="true" hidden="false" outlineLevel="0" max="14347" min="14345" style="6" width="14.44"/>
    <col collapsed="false" customWidth="true" hidden="false" outlineLevel="0" max="14348" min="14348" style="6" width="14.88"/>
    <col collapsed="false" customWidth="true" hidden="false" outlineLevel="0" max="14349" min="14349" style="6" width="14.44"/>
    <col collapsed="false" customWidth="true" hidden="false" outlineLevel="0" max="14350" min="14350" style="6" width="17.88"/>
    <col collapsed="false" customWidth="true" hidden="false" outlineLevel="0" max="14352" min="14351" style="6" width="14.44"/>
    <col collapsed="false" customWidth="true" hidden="false" outlineLevel="0" max="14355" min="14353" style="6" width="16.11"/>
    <col collapsed="false" customWidth="true" hidden="false" outlineLevel="0" max="14356" min="14356" style="6" width="18.34"/>
    <col collapsed="false" customWidth="true" hidden="false" outlineLevel="0" max="14357" min="14357" style="6" width="17.88"/>
    <col collapsed="false" customWidth="true" hidden="false" outlineLevel="0" max="14358" min="14358" style="6" width="18.34"/>
    <col collapsed="false" customWidth="true" hidden="false" outlineLevel="0" max="14359" min="14359" style="6" width="17.88"/>
    <col collapsed="false" customWidth="true" hidden="false" outlineLevel="0" max="14371" min="14360" style="6" width="22"/>
    <col collapsed="false" customWidth="true" hidden="false" outlineLevel="0" max="14372" min="14372" style="6" width="19.88"/>
    <col collapsed="false" customWidth="false" hidden="false" outlineLevel="0" max="14373" min="14373" style="6" width="9.11"/>
    <col collapsed="false" customWidth="true" hidden="false" outlineLevel="0" max="14374" min="14374" style="6" width="16.44"/>
    <col collapsed="false" customWidth="false" hidden="false" outlineLevel="0" max="14375" min="14375" style="6" width="9.11"/>
    <col collapsed="false" customWidth="true" hidden="false" outlineLevel="0" max="14376" min="14376" style="6" width="18.88"/>
    <col collapsed="false" customWidth="true" hidden="false" outlineLevel="0" max="14377" min="14377" style="6" width="15"/>
    <col collapsed="false" customWidth="true" hidden="false" outlineLevel="0" max="14378" min="14378" style="6" width="16"/>
    <col collapsed="false" customWidth="false" hidden="false" outlineLevel="0" max="14591" min="14379" style="6" width="9.11"/>
    <col collapsed="false" customWidth="true" hidden="false" outlineLevel="0" max="14593" min="14592" style="6" width="15.33"/>
    <col collapsed="false" customWidth="false" hidden="false" outlineLevel="0" max="14594" min="14594" style="6" width="9.11"/>
    <col collapsed="false" customWidth="true" hidden="false" outlineLevel="0" max="14595" min="14595" style="6" width="23.67"/>
    <col collapsed="false" customWidth="true" hidden="false" outlineLevel="0" max="14596" min="14596" style="6" width="18.88"/>
    <col collapsed="false" customWidth="true" hidden="false" outlineLevel="0" max="14597" min="14597" style="6" width="20.44"/>
    <col collapsed="false" customWidth="true" hidden="false" outlineLevel="0" max="14598" min="14598" style="6" width="21.44"/>
    <col collapsed="false" customWidth="true" hidden="false" outlineLevel="0" max="14599" min="14599" style="6" width="21.11"/>
    <col collapsed="false" customWidth="true" hidden="false" outlineLevel="0" max="14600" min="14600" style="6" width="19.88"/>
    <col collapsed="false" customWidth="true" hidden="false" outlineLevel="0" max="14603" min="14601" style="6" width="14.44"/>
    <col collapsed="false" customWidth="true" hidden="false" outlineLevel="0" max="14604" min="14604" style="6" width="14.88"/>
    <col collapsed="false" customWidth="true" hidden="false" outlineLevel="0" max="14605" min="14605" style="6" width="14.44"/>
    <col collapsed="false" customWidth="true" hidden="false" outlineLevel="0" max="14606" min="14606" style="6" width="17.88"/>
    <col collapsed="false" customWidth="true" hidden="false" outlineLevel="0" max="14608" min="14607" style="6" width="14.44"/>
    <col collapsed="false" customWidth="true" hidden="false" outlineLevel="0" max="14611" min="14609" style="6" width="16.11"/>
    <col collapsed="false" customWidth="true" hidden="false" outlineLevel="0" max="14612" min="14612" style="6" width="18.34"/>
    <col collapsed="false" customWidth="true" hidden="false" outlineLevel="0" max="14613" min="14613" style="6" width="17.88"/>
    <col collapsed="false" customWidth="true" hidden="false" outlineLevel="0" max="14614" min="14614" style="6" width="18.34"/>
    <col collapsed="false" customWidth="true" hidden="false" outlineLevel="0" max="14615" min="14615" style="6" width="17.88"/>
    <col collapsed="false" customWidth="true" hidden="false" outlineLevel="0" max="14627" min="14616" style="6" width="22"/>
    <col collapsed="false" customWidth="true" hidden="false" outlineLevel="0" max="14628" min="14628" style="6" width="19.88"/>
    <col collapsed="false" customWidth="false" hidden="false" outlineLevel="0" max="14629" min="14629" style="6" width="9.11"/>
    <col collapsed="false" customWidth="true" hidden="false" outlineLevel="0" max="14630" min="14630" style="6" width="16.44"/>
    <col collapsed="false" customWidth="false" hidden="false" outlineLevel="0" max="14631" min="14631" style="6" width="9.11"/>
    <col collapsed="false" customWidth="true" hidden="false" outlineLevel="0" max="14632" min="14632" style="6" width="18.88"/>
    <col collapsed="false" customWidth="true" hidden="false" outlineLevel="0" max="14633" min="14633" style="6" width="15"/>
    <col collapsed="false" customWidth="true" hidden="false" outlineLevel="0" max="14634" min="14634" style="6" width="16"/>
    <col collapsed="false" customWidth="false" hidden="false" outlineLevel="0" max="14847" min="14635" style="6" width="9.11"/>
    <col collapsed="false" customWidth="true" hidden="false" outlineLevel="0" max="14849" min="14848" style="6" width="15.33"/>
    <col collapsed="false" customWidth="false" hidden="false" outlineLevel="0" max="14850" min="14850" style="6" width="9.11"/>
    <col collapsed="false" customWidth="true" hidden="false" outlineLevel="0" max="14851" min="14851" style="6" width="23.67"/>
    <col collapsed="false" customWidth="true" hidden="false" outlineLevel="0" max="14852" min="14852" style="6" width="18.88"/>
    <col collapsed="false" customWidth="true" hidden="false" outlineLevel="0" max="14853" min="14853" style="6" width="20.44"/>
    <col collapsed="false" customWidth="true" hidden="false" outlineLevel="0" max="14854" min="14854" style="6" width="21.44"/>
    <col collapsed="false" customWidth="true" hidden="false" outlineLevel="0" max="14855" min="14855" style="6" width="21.11"/>
    <col collapsed="false" customWidth="true" hidden="false" outlineLevel="0" max="14856" min="14856" style="6" width="19.88"/>
    <col collapsed="false" customWidth="true" hidden="false" outlineLevel="0" max="14859" min="14857" style="6" width="14.44"/>
    <col collapsed="false" customWidth="true" hidden="false" outlineLevel="0" max="14860" min="14860" style="6" width="14.88"/>
    <col collapsed="false" customWidth="true" hidden="false" outlineLevel="0" max="14861" min="14861" style="6" width="14.44"/>
    <col collapsed="false" customWidth="true" hidden="false" outlineLevel="0" max="14862" min="14862" style="6" width="17.88"/>
    <col collapsed="false" customWidth="true" hidden="false" outlineLevel="0" max="14864" min="14863" style="6" width="14.44"/>
    <col collapsed="false" customWidth="true" hidden="false" outlineLevel="0" max="14867" min="14865" style="6" width="16.11"/>
    <col collapsed="false" customWidth="true" hidden="false" outlineLevel="0" max="14868" min="14868" style="6" width="18.34"/>
    <col collapsed="false" customWidth="true" hidden="false" outlineLevel="0" max="14869" min="14869" style="6" width="17.88"/>
    <col collapsed="false" customWidth="true" hidden="false" outlineLevel="0" max="14870" min="14870" style="6" width="18.34"/>
    <col collapsed="false" customWidth="true" hidden="false" outlineLevel="0" max="14871" min="14871" style="6" width="17.88"/>
    <col collapsed="false" customWidth="true" hidden="false" outlineLevel="0" max="14883" min="14872" style="6" width="22"/>
    <col collapsed="false" customWidth="true" hidden="false" outlineLevel="0" max="14884" min="14884" style="6" width="19.88"/>
    <col collapsed="false" customWidth="false" hidden="false" outlineLevel="0" max="14885" min="14885" style="6" width="9.11"/>
    <col collapsed="false" customWidth="true" hidden="false" outlineLevel="0" max="14886" min="14886" style="6" width="16.44"/>
    <col collapsed="false" customWidth="false" hidden="false" outlineLevel="0" max="14887" min="14887" style="6" width="9.11"/>
    <col collapsed="false" customWidth="true" hidden="false" outlineLevel="0" max="14888" min="14888" style="6" width="18.88"/>
    <col collapsed="false" customWidth="true" hidden="false" outlineLevel="0" max="14889" min="14889" style="6" width="15"/>
    <col collapsed="false" customWidth="true" hidden="false" outlineLevel="0" max="14890" min="14890" style="6" width="16"/>
    <col collapsed="false" customWidth="false" hidden="false" outlineLevel="0" max="15103" min="14891" style="6" width="9.11"/>
    <col collapsed="false" customWidth="true" hidden="false" outlineLevel="0" max="15105" min="15104" style="6" width="15.33"/>
    <col collapsed="false" customWidth="false" hidden="false" outlineLevel="0" max="15106" min="15106" style="6" width="9.11"/>
    <col collapsed="false" customWidth="true" hidden="false" outlineLevel="0" max="15107" min="15107" style="6" width="23.67"/>
    <col collapsed="false" customWidth="true" hidden="false" outlineLevel="0" max="15108" min="15108" style="6" width="18.88"/>
    <col collapsed="false" customWidth="true" hidden="false" outlineLevel="0" max="15109" min="15109" style="6" width="20.44"/>
    <col collapsed="false" customWidth="true" hidden="false" outlineLevel="0" max="15110" min="15110" style="6" width="21.44"/>
    <col collapsed="false" customWidth="true" hidden="false" outlineLevel="0" max="15111" min="15111" style="6" width="21.11"/>
    <col collapsed="false" customWidth="true" hidden="false" outlineLevel="0" max="15112" min="15112" style="6" width="19.88"/>
    <col collapsed="false" customWidth="true" hidden="false" outlineLevel="0" max="15115" min="15113" style="6" width="14.44"/>
    <col collapsed="false" customWidth="true" hidden="false" outlineLevel="0" max="15116" min="15116" style="6" width="14.88"/>
    <col collapsed="false" customWidth="true" hidden="false" outlineLevel="0" max="15117" min="15117" style="6" width="14.44"/>
    <col collapsed="false" customWidth="true" hidden="false" outlineLevel="0" max="15118" min="15118" style="6" width="17.88"/>
    <col collapsed="false" customWidth="true" hidden="false" outlineLevel="0" max="15120" min="15119" style="6" width="14.44"/>
    <col collapsed="false" customWidth="true" hidden="false" outlineLevel="0" max="15123" min="15121" style="6" width="16.11"/>
    <col collapsed="false" customWidth="true" hidden="false" outlineLevel="0" max="15124" min="15124" style="6" width="18.34"/>
    <col collapsed="false" customWidth="true" hidden="false" outlineLevel="0" max="15125" min="15125" style="6" width="17.88"/>
    <col collapsed="false" customWidth="true" hidden="false" outlineLevel="0" max="15126" min="15126" style="6" width="18.34"/>
    <col collapsed="false" customWidth="true" hidden="false" outlineLevel="0" max="15127" min="15127" style="6" width="17.88"/>
    <col collapsed="false" customWidth="true" hidden="false" outlineLevel="0" max="15139" min="15128" style="6" width="22"/>
    <col collapsed="false" customWidth="true" hidden="false" outlineLevel="0" max="15140" min="15140" style="6" width="19.88"/>
    <col collapsed="false" customWidth="false" hidden="false" outlineLevel="0" max="15141" min="15141" style="6" width="9.11"/>
    <col collapsed="false" customWidth="true" hidden="false" outlineLevel="0" max="15142" min="15142" style="6" width="16.44"/>
    <col collapsed="false" customWidth="false" hidden="false" outlineLevel="0" max="15143" min="15143" style="6" width="9.11"/>
    <col collapsed="false" customWidth="true" hidden="false" outlineLevel="0" max="15144" min="15144" style="6" width="18.88"/>
    <col collapsed="false" customWidth="true" hidden="false" outlineLevel="0" max="15145" min="15145" style="6" width="15"/>
    <col collapsed="false" customWidth="true" hidden="false" outlineLevel="0" max="15146" min="15146" style="6" width="16"/>
    <col collapsed="false" customWidth="false" hidden="false" outlineLevel="0" max="15359" min="15147" style="6" width="9.11"/>
    <col collapsed="false" customWidth="true" hidden="false" outlineLevel="0" max="15361" min="15360" style="6" width="15.33"/>
    <col collapsed="false" customWidth="false" hidden="false" outlineLevel="0" max="15362" min="15362" style="6" width="9.11"/>
    <col collapsed="false" customWidth="true" hidden="false" outlineLevel="0" max="15363" min="15363" style="6" width="23.67"/>
    <col collapsed="false" customWidth="true" hidden="false" outlineLevel="0" max="15364" min="15364" style="6" width="18.88"/>
    <col collapsed="false" customWidth="true" hidden="false" outlineLevel="0" max="15365" min="15365" style="6" width="20.44"/>
    <col collapsed="false" customWidth="true" hidden="false" outlineLevel="0" max="15366" min="15366" style="6" width="21.44"/>
    <col collapsed="false" customWidth="true" hidden="false" outlineLevel="0" max="15367" min="15367" style="6" width="21.11"/>
    <col collapsed="false" customWidth="true" hidden="false" outlineLevel="0" max="15368" min="15368" style="6" width="19.88"/>
    <col collapsed="false" customWidth="true" hidden="false" outlineLevel="0" max="15371" min="15369" style="6" width="14.44"/>
    <col collapsed="false" customWidth="true" hidden="false" outlineLevel="0" max="15372" min="15372" style="6" width="14.88"/>
    <col collapsed="false" customWidth="true" hidden="false" outlineLevel="0" max="15373" min="15373" style="6" width="14.44"/>
    <col collapsed="false" customWidth="true" hidden="false" outlineLevel="0" max="15374" min="15374" style="6" width="17.88"/>
    <col collapsed="false" customWidth="true" hidden="false" outlineLevel="0" max="15376" min="15375" style="6" width="14.44"/>
    <col collapsed="false" customWidth="true" hidden="false" outlineLevel="0" max="15379" min="15377" style="6" width="16.11"/>
    <col collapsed="false" customWidth="true" hidden="false" outlineLevel="0" max="15380" min="15380" style="6" width="18.34"/>
    <col collapsed="false" customWidth="true" hidden="false" outlineLevel="0" max="15381" min="15381" style="6" width="17.88"/>
    <col collapsed="false" customWidth="true" hidden="false" outlineLevel="0" max="15382" min="15382" style="6" width="18.34"/>
    <col collapsed="false" customWidth="true" hidden="false" outlineLevel="0" max="15383" min="15383" style="6" width="17.88"/>
    <col collapsed="false" customWidth="true" hidden="false" outlineLevel="0" max="15395" min="15384" style="6" width="22"/>
    <col collapsed="false" customWidth="true" hidden="false" outlineLevel="0" max="15396" min="15396" style="6" width="19.88"/>
    <col collapsed="false" customWidth="false" hidden="false" outlineLevel="0" max="15397" min="15397" style="6" width="9.11"/>
    <col collapsed="false" customWidth="true" hidden="false" outlineLevel="0" max="15398" min="15398" style="6" width="16.44"/>
    <col collapsed="false" customWidth="false" hidden="false" outlineLevel="0" max="15399" min="15399" style="6" width="9.11"/>
    <col collapsed="false" customWidth="true" hidden="false" outlineLevel="0" max="15400" min="15400" style="6" width="18.88"/>
    <col collapsed="false" customWidth="true" hidden="false" outlineLevel="0" max="15401" min="15401" style="6" width="15"/>
    <col collapsed="false" customWidth="true" hidden="false" outlineLevel="0" max="15402" min="15402" style="6" width="16"/>
    <col collapsed="false" customWidth="false" hidden="false" outlineLevel="0" max="15615" min="15403" style="6" width="9.11"/>
    <col collapsed="false" customWidth="true" hidden="false" outlineLevel="0" max="15617" min="15616" style="6" width="15.33"/>
    <col collapsed="false" customWidth="false" hidden="false" outlineLevel="0" max="15618" min="15618" style="6" width="9.11"/>
    <col collapsed="false" customWidth="true" hidden="false" outlineLevel="0" max="15619" min="15619" style="6" width="23.67"/>
    <col collapsed="false" customWidth="true" hidden="false" outlineLevel="0" max="15620" min="15620" style="6" width="18.88"/>
    <col collapsed="false" customWidth="true" hidden="false" outlineLevel="0" max="15621" min="15621" style="6" width="20.44"/>
    <col collapsed="false" customWidth="true" hidden="false" outlineLevel="0" max="15622" min="15622" style="6" width="21.44"/>
    <col collapsed="false" customWidth="true" hidden="false" outlineLevel="0" max="15623" min="15623" style="6" width="21.11"/>
    <col collapsed="false" customWidth="true" hidden="false" outlineLevel="0" max="15624" min="15624" style="6" width="19.88"/>
    <col collapsed="false" customWidth="true" hidden="false" outlineLevel="0" max="15627" min="15625" style="6" width="14.44"/>
    <col collapsed="false" customWidth="true" hidden="false" outlineLevel="0" max="15628" min="15628" style="6" width="14.88"/>
    <col collapsed="false" customWidth="true" hidden="false" outlineLevel="0" max="15629" min="15629" style="6" width="14.44"/>
    <col collapsed="false" customWidth="true" hidden="false" outlineLevel="0" max="15630" min="15630" style="6" width="17.88"/>
    <col collapsed="false" customWidth="true" hidden="false" outlineLevel="0" max="15632" min="15631" style="6" width="14.44"/>
    <col collapsed="false" customWidth="true" hidden="false" outlineLevel="0" max="15635" min="15633" style="6" width="16.11"/>
    <col collapsed="false" customWidth="true" hidden="false" outlineLevel="0" max="15636" min="15636" style="6" width="18.34"/>
    <col collapsed="false" customWidth="true" hidden="false" outlineLevel="0" max="15637" min="15637" style="6" width="17.88"/>
    <col collapsed="false" customWidth="true" hidden="false" outlineLevel="0" max="15638" min="15638" style="6" width="18.34"/>
    <col collapsed="false" customWidth="true" hidden="false" outlineLevel="0" max="15639" min="15639" style="6" width="17.88"/>
    <col collapsed="false" customWidth="true" hidden="false" outlineLevel="0" max="15651" min="15640" style="6" width="22"/>
    <col collapsed="false" customWidth="true" hidden="false" outlineLevel="0" max="15652" min="15652" style="6" width="19.88"/>
    <col collapsed="false" customWidth="false" hidden="false" outlineLevel="0" max="15653" min="15653" style="6" width="9.11"/>
    <col collapsed="false" customWidth="true" hidden="false" outlineLevel="0" max="15654" min="15654" style="6" width="16.44"/>
    <col collapsed="false" customWidth="false" hidden="false" outlineLevel="0" max="15655" min="15655" style="6" width="9.11"/>
    <col collapsed="false" customWidth="true" hidden="false" outlineLevel="0" max="15656" min="15656" style="6" width="18.88"/>
    <col collapsed="false" customWidth="true" hidden="false" outlineLevel="0" max="15657" min="15657" style="6" width="15"/>
    <col collapsed="false" customWidth="true" hidden="false" outlineLevel="0" max="15658" min="15658" style="6" width="16"/>
    <col collapsed="false" customWidth="false" hidden="false" outlineLevel="0" max="15871" min="15659" style="6" width="9.11"/>
    <col collapsed="false" customWidth="true" hidden="false" outlineLevel="0" max="15873" min="15872" style="6" width="15.33"/>
    <col collapsed="false" customWidth="false" hidden="false" outlineLevel="0" max="15874" min="15874" style="6" width="9.11"/>
    <col collapsed="false" customWidth="true" hidden="false" outlineLevel="0" max="15875" min="15875" style="6" width="23.67"/>
    <col collapsed="false" customWidth="true" hidden="false" outlineLevel="0" max="15876" min="15876" style="6" width="18.88"/>
    <col collapsed="false" customWidth="true" hidden="false" outlineLevel="0" max="15877" min="15877" style="6" width="20.44"/>
    <col collapsed="false" customWidth="true" hidden="false" outlineLevel="0" max="15878" min="15878" style="6" width="21.44"/>
    <col collapsed="false" customWidth="true" hidden="false" outlineLevel="0" max="15879" min="15879" style="6" width="21.11"/>
    <col collapsed="false" customWidth="true" hidden="false" outlineLevel="0" max="15880" min="15880" style="6" width="19.88"/>
    <col collapsed="false" customWidth="true" hidden="false" outlineLevel="0" max="15883" min="15881" style="6" width="14.44"/>
    <col collapsed="false" customWidth="true" hidden="false" outlineLevel="0" max="15884" min="15884" style="6" width="14.88"/>
    <col collapsed="false" customWidth="true" hidden="false" outlineLevel="0" max="15885" min="15885" style="6" width="14.44"/>
    <col collapsed="false" customWidth="true" hidden="false" outlineLevel="0" max="15886" min="15886" style="6" width="17.88"/>
    <col collapsed="false" customWidth="true" hidden="false" outlineLevel="0" max="15888" min="15887" style="6" width="14.44"/>
    <col collapsed="false" customWidth="true" hidden="false" outlineLevel="0" max="15891" min="15889" style="6" width="16.11"/>
    <col collapsed="false" customWidth="true" hidden="false" outlineLevel="0" max="15892" min="15892" style="6" width="18.34"/>
    <col collapsed="false" customWidth="true" hidden="false" outlineLevel="0" max="15893" min="15893" style="6" width="17.88"/>
    <col collapsed="false" customWidth="true" hidden="false" outlineLevel="0" max="15894" min="15894" style="6" width="18.34"/>
    <col collapsed="false" customWidth="true" hidden="false" outlineLevel="0" max="15895" min="15895" style="6" width="17.88"/>
    <col collapsed="false" customWidth="true" hidden="false" outlineLevel="0" max="15907" min="15896" style="6" width="22"/>
    <col collapsed="false" customWidth="true" hidden="false" outlineLevel="0" max="15908" min="15908" style="6" width="19.88"/>
    <col collapsed="false" customWidth="false" hidden="false" outlineLevel="0" max="15909" min="15909" style="6" width="9.11"/>
    <col collapsed="false" customWidth="true" hidden="false" outlineLevel="0" max="15910" min="15910" style="6" width="16.44"/>
    <col collapsed="false" customWidth="false" hidden="false" outlineLevel="0" max="15911" min="15911" style="6" width="9.11"/>
    <col collapsed="false" customWidth="true" hidden="false" outlineLevel="0" max="15912" min="15912" style="6" width="18.88"/>
    <col collapsed="false" customWidth="true" hidden="false" outlineLevel="0" max="15913" min="15913" style="6" width="15"/>
    <col collapsed="false" customWidth="true" hidden="false" outlineLevel="0" max="15914" min="15914" style="6" width="16"/>
    <col collapsed="false" customWidth="false" hidden="false" outlineLevel="0" max="16127" min="15915" style="6" width="9.11"/>
    <col collapsed="false" customWidth="true" hidden="false" outlineLevel="0" max="16129" min="16128" style="6" width="15.33"/>
    <col collapsed="false" customWidth="false" hidden="false" outlineLevel="0" max="16130" min="16130" style="6" width="9.11"/>
    <col collapsed="false" customWidth="true" hidden="false" outlineLevel="0" max="16131" min="16131" style="6" width="23.67"/>
    <col collapsed="false" customWidth="true" hidden="false" outlineLevel="0" max="16132" min="16132" style="6" width="18.88"/>
    <col collapsed="false" customWidth="true" hidden="false" outlineLevel="0" max="16133" min="16133" style="6" width="20.44"/>
    <col collapsed="false" customWidth="true" hidden="false" outlineLevel="0" max="16134" min="16134" style="6" width="21.44"/>
    <col collapsed="false" customWidth="true" hidden="false" outlineLevel="0" max="16135" min="16135" style="6" width="21.11"/>
    <col collapsed="false" customWidth="true" hidden="false" outlineLevel="0" max="16136" min="16136" style="6" width="19.88"/>
    <col collapsed="false" customWidth="true" hidden="false" outlineLevel="0" max="16139" min="16137" style="6" width="14.44"/>
    <col collapsed="false" customWidth="true" hidden="false" outlineLevel="0" max="16140" min="16140" style="6" width="14.88"/>
    <col collapsed="false" customWidth="true" hidden="false" outlineLevel="0" max="16141" min="16141" style="6" width="14.44"/>
    <col collapsed="false" customWidth="true" hidden="false" outlineLevel="0" max="16142" min="16142" style="6" width="17.88"/>
    <col collapsed="false" customWidth="true" hidden="false" outlineLevel="0" max="16144" min="16143" style="6" width="14.44"/>
    <col collapsed="false" customWidth="true" hidden="false" outlineLevel="0" max="16147" min="16145" style="6" width="16.11"/>
    <col collapsed="false" customWidth="true" hidden="false" outlineLevel="0" max="16148" min="16148" style="6" width="18.34"/>
    <col collapsed="false" customWidth="true" hidden="false" outlineLevel="0" max="16149" min="16149" style="6" width="17.88"/>
    <col collapsed="false" customWidth="true" hidden="false" outlineLevel="0" max="16150" min="16150" style="6" width="18.34"/>
    <col collapsed="false" customWidth="true" hidden="false" outlineLevel="0" max="16151" min="16151" style="6" width="17.88"/>
    <col collapsed="false" customWidth="true" hidden="false" outlineLevel="0" max="16163" min="16152" style="6" width="22"/>
    <col collapsed="false" customWidth="true" hidden="false" outlineLevel="0" max="16164" min="16164" style="6" width="19.88"/>
    <col collapsed="false" customWidth="false" hidden="false" outlineLevel="0" max="16165" min="16165" style="6" width="9.11"/>
    <col collapsed="false" customWidth="true" hidden="false" outlineLevel="0" max="16166" min="16166" style="6" width="16.44"/>
    <col collapsed="false" customWidth="false" hidden="false" outlineLevel="0" max="16167" min="16167" style="6" width="9.11"/>
    <col collapsed="false" customWidth="true" hidden="false" outlineLevel="0" max="16168" min="16168" style="6" width="18.88"/>
    <col collapsed="false" customWidth="true" hidden="false" outlineLevel="0" max="16169" min="16169" style="6" width="15"/>
    <col collapsed="false" customWidth="true" hidden="false" outlineLevel="0" max="16170" min="16170" style="6" width="16"/>
    <col collapsed="false" customWidth="false" hidden="false" outlineLevel="0" max="16384" min="16171" style="6" width="9.11"/>
  </cols>
  <sheetData>
    <row r="1" customFormat="false" ht="12.75" hidden="false" customHeight="false" outlineLevel="0" collapsed="false">
      <c r="A1" s="28" t="s">
        <v>58</v>
      </c>
      <c r="B1" s="6" t="s">
        <v>59</v>
      </c>
      <c r="C1" s="28" t="s">
        <v>60</v>
      </c>
      <c r="D1" s="28" t="s">
        <v>61</v>
      </c>
      <c r="E1" s="28" t="s">
        <v>62</v>
      </c>
      <c r="F1" s="28" t="s">
        <v>63</v>
      </c>
      <c r="G1" s="28" t="s">
        <v>64</v>
      </c>
      <c r="H1" s="28" t="s">
        <v>65</v>
      </c>
      <c r="I1" s="28" t="s">
        <v>66</v>
      </c>
      <c r="J1" s="28" t="s">
        <v>67</v>
      </c>
      <c r="K1" s="28" t="s">
        <v>68</v>
      </c>
      <c r="L1" s="28" t="s">
        <v>69</v>
      </c>
      <c r="M1" s="28" t="s">
        <v>70</v>
      </c>
      <c r="N1" s="28" t="s">
        <v>71</v>
      </c>
      <c r="O1" s="28" t="s">
        <v>72</v>
      </c>
    </row>
    <row r="2" customFormat="false" ht="14.25" hidden="false" customHeight="false" outlineLevel="0" collapsed="false">
      <c r="A2" s="29" t="n">
        <v>45356.4117824074</v>
      </c>
      <c r="B2" s="30" t="n">
        <f aca="false">MROUND(A2,"00:01:00")</f>
        <v>45356.4118055556</v>
      </c>
      <c r="C2" s="27" t="n">
        <v>2.00062727272727</v>
      </c>
      <c r="D2" s="27" t="n">
        <v>-0.00900952380952381</v>
      </c>
      <c r="E2" s="27" t="n">
        <v>584.854545454545</v>
      </c>
      <c r="F2" s="27" t="n">
        <v>99.8878947368421</v>
      </c>
      <c r="G2" s="27" t="n">
        <v>21</v>
      </c>
      <c r="H2" s="27" t="n">
        <v>36.5295238095238</v>
      </c>
      <c r="I2" s="27" t="n">
        <v>6.614</v>
      </c>
      <c r="J2" s="27" t="n">
        <v>0.04</v>
      </c>
      <c r="K2" s="27" t="n">
        <v>20.375</v>
      </c>
      <c r="L2" s="32"/>
      <c r="M2" s="27" t="n">
        <v>0</v>
      </c>
      <c r="N2" s="27" t="n">
        <v>2854.708</v>
      </c>
      <c r="O2" s="27" t="n">
        <v>0</v>
      </c>
      <c r="P2" s="33" t="s">
        <v>73</v>
      </c>
      <c r="Q2" s="34"/>
    </row>
    <row r="3" customFormat="false" ht="14.25" hidden="false" customHeight="false" outlineLevel="0" collapsed="false">
      <c r="A3" s="29" t="n">
        <v>45356.4124768519</v>
      </c>
      <c r="B3" s="30" t="n">
        <f aca="false">MROUND(A3,"00:01:00")</f>
        <v>45356.4125</v>
      </c>
      <c r="C3" s="27" t="n">
        <v>1.99881904761905</v>
      </c>
      <c r="D3" s="27" t="n">
        <v>-0.0088</v>
      </c>
      <c r="E3" s="27" t="n">
        <v>1344.7619047619</v>
      </c>
      <c r="F3" s="27" t="n">
        <v>100.181875</v>
      </c>
      <c r="G3" s="27" t="n">
        <v>21</v>
      </c>
      <c r="H3" s="27" t="n">
        <v>36.8161904761905</v>
      </c>
      <c r="I3" s="27" t="n">
        <v>6.6165</v>
      </c>
      <c r="J3" s="27" t="n">
        <v>0.04</v>
      </c>
      <c r="K3" s="27" t="n">
        <v>20.37</v>
      </c>
      <c r="L3" s="32"/>
      <c r="M3" s="27" t="n">
        <v>0</v>
      </c>
      <c r="N3" s="27" t="n">
        <v>2854.708</v>
      </c>
      <c r="O3" s="32"/>
      <c r="P3" s="4" t="s">
        <v>74</v>
      </c>
      <c r="Q3" s="34"/>
      <c r="R3" s="11"/>
    </row>
    <row r="4" customFormat="false" ht="14.25" hidden="false" customHeight="false" outlineLevel="0" collapsed="false">
      <c r="A4" s="29" t="n">
        <v>45356.4131712963</v>
      </c>
      <c r="B4" s="30" t="n">
        <f aca="false">MROUND(A4,"00:01:00")</f>
        <v>45356.4131944444</v>
      </c>
      <c r="C4" s="27" t="n">
        <v>1.99949090909091</v>
      </c>
      <c r="D4" s="27" t="n">
        <v>-0.00839090909090909</v>
      </c>
      <c r="E4" s="27" t="n">
        <v>1393.20909090909</v>
      </c>
      <c r="F4" s="27" t="n">
        <v>100.356</v>
      </c>
      <c r="G4" s="27" t="n">
        <v>21</v>
      </c>
      <c r="H4" s="27" t="n">
        <v>37.0226666666667</v>
      </c>
      <c r="I4" s="27" t="n">
        <v>6.618</v>
      </c>
      <c r="J4" s="27" t="n">
        <v>0.04</v>
      </c>
      <c r="K4" s="27" t="n">
        <v>20.38</v>
      </c>
      <c r="L4" s="32"/>
      <c r="M4" s="27" t="n">
        <v>0</v>
      </c>
      <c r="N4" s="27" t="n">
        <v>2854.708</v>
      </c>
      <c r="O4" s="27"/>
      <c r="P4" s="4" t="s">
        <v>75</v>
      </c>
    </row>
    <row r="5" customFormat="false" ht="14.25" hidden="false" customHeight="false" outlineLevel="0" collapsed="false">
      <c r="A5" s="29" t="n">
        <v>45356.4138657407</v>
      </c>
      <c r="B5" s="30" t="n">
        <f aca="false">MROUND(A5,"00:01:00")</f>
        <v>45356.4138888889</v>
      </c>
      <c r="C5" s="27" t="n">
        <v>2.00086956521739</v>
      </c>
      <c r="D5" s="27" t="n">
        <v>-0.00803181818181818</v>
      </c>
      <c r="E5" s="27" t="n">
        <v>1398.71428571429</v>
      </c>
      <c r="F5" s="27" t="n">
        <v>100.3875</v>
      </c>
      <c r="G5" s="27" t="n">
        <v>21</v>
      </c>
      <c r="H5" s="27" t="n">
        <v>37.155</v>
      </c>
      <c r="I5" s="27" t="n">
        <v>6.61866666666667</v>
      </c>
      <c r="J5" s="27" t="n">
        <v>0.04</v>
      </c>
      <c r="K5" s="27" t="n">
        <v>20.38</v>
      </c>
      <c r="L5" s="32"/>
      <c r="M5" s="27" t="n">
        <v>0</v>
      </c>
      <c r="N5" s="27" t="n">
        <v>2854.708</v>
      </c>
      <c r="O5" s="32"/>
      <c r="P5" s="4" t="s">
        <v>76</v>
      </c>
    </row>
    <row r="6" customFormat="false" ht="14.25" hidden="false" customHeight="false" outlineLevel="0" collapsed="false">
      <c r="A6" s="29" t="n">
        <v>45356.4145601852</v>
      </c>
      <c r="B6" s="30" t="n">
        <f aca="false">MROUND(A6,"00:01:00")</f>
        <v>45356.4145833333</v>
      </c>
      <c r="C6" s="27" t="n">
        <v>2.00027272727273</v>
      </c>
      <c r="D6" s="27" t="n">
        <v>-0.00736818181818182</v>
      </c>
      <c r="E6" s="27" t="n">
        <v>1399.9</v>
      </c>
      <c r="F6" s="27" t="n">
        <v>100.402941176471</v>
      </c>
      <c r="G6" s="27" t="n">
        <v>21</v>
      </c>
      <c r="H6" s="27" t="n">
        <v>37.235</v>
      </c>
      <c r="I6" s="27" t="n">
        <v>6.619</v>
      </c>
      <c r="J6" s="27" t="n">
        <v>0.04</v>
      </c>
      <c r="K6" s="27" t="n">
        <v>20.385</v>
      </c>
      <c r="L6" s="32"/>
      <c r="M6" s="27" t="n">
        <v>0</v>
      </c>
      <c r="N6" s="27" t="n">
        <v>2854.708</v>
      </c>
      <c r="O6" s="32"/>
      <c r="P6" s="4" t="s">
        <v>77</v>
      </c>
    </row>
    <row r="7" customFormat="false" ht="14.25" hidden="false" customHeight="false" outlineLevel="0" collapsed="false">
      <c r="A7" s="29" t="n">
        <v>45356.4152546296</v>
      </c>
      <c r="B7" s="30" t="n">
        <f aca="false">MROUND(A7,"00:01:00")</f>
        <v>45356.4152777778</v>
      </c>
      <c r="C7" s="27" t="n">
        <v>1.99937272727273</v>
      </c>
      <c r="D7" s="27" t="n">
        <v>-0.00782727272727273</v>
      </c>
      <c r="E7" s="27" t="n">
        <v>1400.07272727273</v>
      </c>
      <c r="F7" s="27" t="n">
        <v>100.43375</v>
      </c>
      <c r="G7" s="27" t="n">
        <v>21</v>
      </c>
      <c r="H7" s="27" t="n">
        <v>37.2883333333333</v>
      </c>
      <c r="I7" s="27" t="n">
        <v>6.619</v>
      </c>
      <c r="J7" s="27" t="n">
        <v>0.04</v>
      </c>
      <c r="K7" s="27" t="n">
        <v>20.39</v>
      </c>
      <c r="L7" s="32"/>
      <c r="M7" s="27" t="n">
        <v>0</v>
      </c>
      <c r="N7" s="27" t="n">
        <v>2854.708</v>
      </c>
      <c r="O7" s="32"/>
      <c r="P7" s="35"/>
    </row>
    <row r="8" customFormat="false" ht="14.25" hidden="false" customHeight="false" outlineLevel="0" collapsed="false">
      <c r="A8" s="29" t="n">
        <v>45356.4159490741</v>
      </c>
      <c r="B8" s="30" t="n">
        <f aca="false">MROUND(A8,"00:01:00")</f>
        <v>45356.4159722222</v>
      </c>
      <c r="C8" s="27" t="n">
        <v>2.0010652173913</v>
      </c>
      <c r="D8" s="27" t="n">
        <v>-0.00871578947368421</v>
      </c>
      <c r="E8" s="27" t="n">
        <v>1400.3</v>
      </c>
      <c r="F8" s="27" t="n">
        <v>100.40875</v>
      </c>
      <c r="G8" s="27" t="n">
        <v>21</v>
      </c>
      <c r="H8" s="27" t="n">
        <v>37.31</v>
      </c>
      <c r="I8" s="27" t="n">
        <v>6.619</v>
      </c>
      <c r="J8" s="27" t="n">
        <v>0.04</v>
      </c>
      <c r="K8" s="27" t="n">
        <v>20.385</v>
      </c>
      <c r="L8" s="32"/>
      <c r="M8" s="27" t="n">
        <v>0</v>
      </c>
      <c r="N8" s="27" t="n">
        <v>2854.708</v>
      </c>
      <c r="O8" s="32"/>
    </row>
    <row r="9" customFormat="false" ht="14.25" hidden="false" customHeight="false" outlineLevel="0" collapsed="false">
      <c r="A9" s="29" t="n">
        <v>45356.4166435185</v>
      </c>
      <c r="B9" s="30" t="n">
        <f aca="false">MROUND(A9,"00:01:00")</f>
        <v>45356.4166666667</v>
      </c>
      <c r="C9" s="27" t="n">
        <v>2.00135714285714</v>
      </c>
      <c r="D9" s="27" t="n">
        <v>-0.00772</v>
      </c>
      <c r="E9" s="27" t="n">
        <v>1400.055</v>
      </c>
      <c r="F9" s="27" t="n">
        <v>100.222</v>
      </c>
      <c r="G9" s="27" t="n">
        <v>21</v>
      </c>
      <c r="H9" s="27" t="n">
        <v>37.3033333333333</v>
      </c>
      <c r="I9" s="27" t="n">
        <v>6.6184</v>
      </c>
      <c r="J9" s="27" t="n">
        <v>0.04</v>
      </c>
      <c r="K9" s="27" t="n">
        <v>20.385</v>
      </c>
      <c r="L9" s="32"/>
      <c r="M9" s="27" t="n">
        <v>0</v>
      </c>
      <c r="N9" s="27" t="n">
        <v>2854.708</v>
      </c>
      <c r="O9" s="32"/>
    </row>
    <row r="10" customFormat="false" ht="14.25" hidden="false" customHeight="false" outlineLevel="0" collapsed="false">
      <c r="A10" s="29" t="n">
        <v>45356.417337963</v>
      </c>
      <c r="B10" s="30" t="n">
        <f aca="false">MROUND(A10,"00:01:00")</f>
        <v>45356.4173611111</v>
      </c>
      <c r="C10" s="27" t="n">
        <v>1.99848181818182</v>
      </c>
      <c r="D10" s="27" t="n">
        <v>-0.00842380952380952</v>
      </c>
      <c r="E10" s="27" t="n">
        <v>1400</v>
      </c>
      <c r="F10" s="27" t="n">
        <v>100.2495</v>
      </c>
      <c r="G10" s="27" t="n">
        <v>21</v>
      </c>
      <c r="H10" s="27" t="n">
        <v>37.29</v>
      </c>
      <c r="I10" s="27" t="n">
        <v>6.618</v>
      </c>
      <c r="J10" s="27" t="n">
        <v>0.04</v>
      </c>
      <c r="K10" s="27" t="n">
        <v>20.39</v>
      </c>
      <c r="L10" s="32"/>
      <c r="M10" s="27" t="n">
        <v>0</v>
      </c>
      <c r="N10" s="27" t="n">
        <v>2854.708</v>
      </c>
      <c r="O10" s="32"/>
    </row>
    <row r="11" customFormat="false" ht="14.25" hidden="false" customHeight="false" outlineLevel="0" collapsed="false">
      <c r="A11" s="29" t="n">
        <v>45356.4180324074</v>
      </c>
      <c r="B11" s="30" t="n">
        <f aca="false">MROUND(A11,"00:01:00")</f>
        <v>45356.4180555556</v>
      </c>
      <c r="C11" s="27" t="n">
        <v>1.99976363636364</v>
      </c>
      <c r="D11" s="27" t="n">
        <v>-0.00785454545454545</v>
      </c>
      <c r="E11" s="27" t="n">
        <v>1400.10454545455</v>
      </c>
      <c r="F11" s="27" t="n">
        <v>100.293571428571</v>
      </c>
      <c r="G11" s="27" t="n">
        <v>21</v>
      </c>
      <c r="H11" s="27" t="n">
        <v>37.284</v>
      </c>
      <c r="I11" s="27" t="n">
        <v>6.6175</v>
      </c>
      <c r="J11" s="27" t="n">
        <v>0.04</v>
      </c>
      <c r="K11" s="27" t="n">
        <v>20.39</v>
      </c>
      <c r="L11" s="32"/>
      <c r="M11" s="27" t="n">
        <v>0</v>
      </c>
      <c r="N11" s="27" t="n">
        <v>2854.708</v>
      </c>
      <c r="O11" s="32"/>
    </row>
    <row r="12" customFormat="false" ht="14.25" hidden="false" customHeight="false" outlineLevel="0" collapsed="false">
      <c r="A12" s="29" t="n">
        <v>45356.4187268519</v>
      </c>
      <c r="B12" s="30" t="n">
        <f aca="false">MROUND(A12,"00:01:00")</f>
        <v>45356.41875</v>
      </c>
      <c r="C12" s="27" t="n">
        <v>2.00146363636364</v>
      </c>
      <c r="D12" s="27" t="n">
        <v>-0.00273181818181818</v>
      </c>
      <c r="E12" s="27" t="n">
        <v>1400.04736842105</v>
      </c>
      <c r="F12" s="27" t="n">
        <v>100.427058823529</v>
      </c>
      <c r="G12" s="27" t="n">
        <v>21</v>
      </c>
      <c r="H12" s="27" t="n">
        <v>37.27</v>
      </c>
      <c r="I12" s="27" t="n">
        <v>6.6174</v>
      </c>
      <c r="J12" s="27" t="n">
        <v>0.04</v>
      </c>
      <c r="K12" s="27" t="n">
        <v>20.39</v>
      </c>
      <c r="L12" s="32"/>
      <c r="M12" s="27" t="n">
        <v>0</v>
      </c>
      <c r="N12" s="27" t="n">
        <v>2854.708</v>
      </c>
      <c r="O12" s="32"/>
    </row>
    <row r="13" customFormat="false" ht="14.25" hidden="false" customHeight="false" outlineLevel="0" collapsed="false">
      <c r="A13" s="29" t="n">
        <v>45356.4194212963</v>
      </c>
      <c r="B13" s="30" t="n">
        <f aca="false">MROUND(A13,"00:01:00")</f>
        <v>45356.4194444444</v>
      </c>
      <c r="C13" s="27" t="n">
        <v>2.00061818181818</v>
      </c>
      <c r="D13" s="27" t="n">
        <v>-0.000927272727272727</v>
      </c>
      <c r="E13" s="27" t="n">
        <v>1400.26818181818</v>
      </c>
      <c r="F13" s="27" t="n">
        <v>100.938181818182</v>
      </c>
      <c r="G13" s="27" t="n">
        <v>21</v>
      </c>
      <c r="H13" s="27" t="n">
        <v>37.2633333333333</v>
      </c>
      <c r="I13" s="27" t="n">
        <v>6.6174</v>
      </c>
      <c r="J13" s="27" t="n">
        <v>0.04</v>
      </c>
      <c r="K13" s="27" t="n">
        <v>20.425</v>
      </c>
      <c r="L13" s="32"/>
      <c r="M13" s="27" t="n">
        <v>0</v>
      </c>
      <c r="N13" s="27" t="n">
        <v>2854.708</v>
      </c>
      <c r="O13" s="32"/>
    </row>
    <row r="14" customFormat="false" ht="14.25" hidden="false" customHeight="false" outlineLevel="0" collapsed="false">
      <c r="A14" s="29" t="n">
        <v>45356.4201157407</v>
      </c>
      <c r="B14" s="30" t="n">
        <f aca="false">MROUND(A14,"00:01:00")</f>
        <v>45356.4201388889</v>
      </c>
      <c r="C14" s="27" t="n">
        <v>2.00105</v>
      </c>
      <c r="D14" s="27" t="n">
        <v>-0.00025</v>
      </c>
      <c r="E14" s="27" t="n">
        <v>1400.07727272727</v>
      </c>
      <c r="F14" s="27" t="n">
        <v>101.41</v>
      </c>
      <c r="G14" s="27" t="n">
        <v>21</v>
      </c>
      <c r="H14" s="27" t="n">
        <v>37.245</v>
      </c>
      <c r="I14" s="27" t="n">
        <v>6.61666666666667</v>
      </c>
      <c r="J14" s="27" t="n">
        <v>0.04</v>
      </c>
      <c r="K14" s="27" t="n">
        <v>20.531</v>
      </c>
      <c r="L14" s="32"/>
      <c r="M14" s="27" t="n">
        <v>0</v>
      </c>
      <c r="N14" s="27" t="n">
        <v>2854.708</v>
      </c>
      <c r="O14" s="32"/>
    </row>
    <row r="15" customFormat="false" ht="14.25" hidden="false" customHeight="false" outlineLevel="0" collapsed="false">
      <c r="A15" s="29" t="n">
        <v>45356.4208101852</v>
      </c>
      <c r="B15" s="30" t="n">
        <f aca="false">MROUND(A15,"00:01:00")</f>
        <v>45356.4208333333</v>
      </c>
      <c r="C15" s="27" t="n">
        <v>1.998</v>
      </c>
      <c r="D15" s="27" t="n">
        <v>-0.001085</v>
      </c>
      <c r="E15" s="27" t="n">
        <v>1400.185</v>
      </c>
      <c r="F15" s="27" t="n">
        <v>101.685882352941</v>
      </c>
      <c r="G15" s="27" t="n">
        <v>21</v>
      </c>
      <c r="H15" s="27" t="n">
        <v>37.245</v>
      </c>
      <c r="I15" s="27" t="n">
        <v>6.61642857142857</v>
      </c>
      <c r="J15" s="27" t="n">
        <v>0.04</v>
      </c>
      <c r="K15" s="27" t="n">
        <v>20.615</v>
      </c>
      <c r="L15" s="32"/>
      <c r="M15" s="27" t="n">
        <v>0</v>
      </c>
      <c r="N15" s="27" t="n">
        <v>2854.708</v>
      </c>
      <c r="O15" s="32"/>
    </row>
    <row r="16" customFormat="false" ht="14.25" hidden="false" customHeight="false" outlineLevel="0" collapsed="false">
      <c r="A16" s="29" t="n">
        <v>45356.4215046296</v>
      </c>
      <c r="B16" s="30" t="n">
        <f aca="false">MROUND(A16,"00:01:00")</f>
        <v>45356.4215277778</v>
      </c>
      <c r="C16" s="27" t="n">
        <v>2.00076818181818</v>
      </c>
      <c r="D16" s="27" t="n">
        <v>6.36363636363636E-005</v>
      </c>
      <c r="E16" s="27" t="n">
        <v>1399.78636363636</v>
      </c>
      <c r="F16" s="27" t="n">
        <v>101.805</v>
      </c>
      <c r="G16" s="27" t="n">
        <v>21</v>
      </c>
      <c r="H16" s="27" t="n">
        <v>37.23</v>
      </c>
      <c r="I16" s="27" t="n">
        <v>6.6165</v>
      </c>
      <c r="J16" s="27" t="n">
        <v>0.04</v>
      </c>
      <c r="K16" s="27" t="n">
        <v>20.65</v>
      </c>
      <c r="L16" s="32"/>
      <c r="M16" s="27" t="n">
        <v>0</v>
      </c>
      <c r="N16" s="27" t="n">
        <v>2854.708</v>
      </c>
      <c r="O16" s="32"/>
    </row>
    <row r="17" customFormat="false" ht="14.25" hidden="false" customHeight="false" outlineLevel="0" collapsed="false">
      <c r="A17" s="29" t="n">
        <v>45356.4221990741</v>
      </c>
      <c r="B17" s="30" t="n">
        <f aca="false">MROUND(A17,"00:01:00")</f>
        <v>45356.4222222222</v>
      </c>
      <c r="C17" s="27" t="n">
        <v>2.00048636363636</v>
      </c>
      <c r="D17" s="27" t="n">
        <v>-0.000514285714285714</v>
      </c>
      <c r="E17" s="27" t="n">
        <v>1400.07142857143</v>
      </c>
      <c r="F17" s="27" t="n">
        <v>101.85</v>
      </c>
      <c r="G17" s="27" t="n">
        <v>21</v>
      </c>
      <c r="H17" s="27" t="n">
        <v>37.224</v>
      </c>
      <c r="I17" s="27" t="n">
        <v>6.616</v>
      </c>
      <c r="J17" s="27" t="n">
        <v>0.04</v>
      </c>
      <c r="K17" s="27" t="n">
        <v>20.665</v>
      </c>
      <c r="L17" s="32"/>
      <c r="M17" s="27" t="n">
        <v>0</v>
      </c>
      <c r="N17" s="27" t="n">
        <v>2854.708</v>
      </c>
      <c r="O17" s="32"/>
    </row>
    <row r="18" customFormat="false" ht="14.25" hidden="false" customHeight="false" outlineLevel="0" collapsed="false">
      <c r="A18" s="29" t="n">
        <v>45356.4228935185</v>
      </c>
      <c r="B18" s="30" t="n">
        <f aca="false">MROUND(A18,"00:01:00")</f>
        <v>45356.4229166667</v>
      </c>
      <c r="C18" s="27" t="n">
        <v>2.00008260869565</v>
      </c>
      <c r="D18" s="27" t="n">
        <v>-0.000395</v>
      </c>
      <c r="E18" s="27" t="n">
        <v>1400.11</v>
      </c>
      <c r="F18" s="27" t="n">
        <v>101.834666666667</v>
      </c>
      <c r="G18" s="27" t="n">
        <v>21</v>
      </c>
      <c r="H18" s="27" t="n">
        <v>37.2116666666667</v>
      </c>
      <c r="I18" s="27" t="n">
        <v>6.616</v>
      </c>
      <c r="J18" s="27" t="n">
        <v>0.04</v>
      </c>
      <c r="K18" s="27" t="n">
        <v>20.68</v>
      </c>
      <c r="L18" s="32"/>
      <c r="M18" s="27" t="n">
        <v>0</v>
      </c>
      <c r="N18" s="27" t="n">
        <v>2854.708</v>
      </c>
      <c r="O18" s="32"/>
    </row>
    <row r="19" customFormat="false" ht="14.25" hidden="false" customHeight="false" outlineLevel="0" collapsed="false">
      <c r="A19" s="29" t="n">
        <v>45356.423587963</v>
      </c>
      <c r="B19" s="30" t="n">
        <f aca="false">MROUND(A19,"00:01:00")</f>
        <v>45356.4236111111</v>
      </c>
      <c r="C19" s="27" t="n">
        <v>2.00087727272727</v>
      </c>
      <c r="D19" s="27" t="n">
        <v>-1.03257349760524E-020</v>
      </c>
      <c r="E19" s="27" t="n">
        <v>1399.93636363636</v>
      </c>
      <c r="F19" s="27" t="n">
        <v>101.7695</v>
      </c>
      <c r="G19" s="27" t="n">
        <v>21</v>
      </c>
      <c r="H19" s="27" t="n">
        <v>37.19</v>
      </c>
      <c r="I19" s="27" t="n">
        <v>6.6156</v>
      </c>
      <c r="J19" s="27" t="n">
        <v>0.04</v>
      </c>
      <c r="K19" s="27" t="n">
        <v>20.6866666666667</v>
      </c>
      <c r="L19" s="32"/>
      <c r="M19" s="27" t="n">
        <v>0</v>
      </c>
      <c r="N19" s="27" t="n">
        <v>2854.708</v>
      </c>
      <c r="O19" s="32"/>
    </row>
    <row r="20" customFormat="false" ht="14.25" hidden="false" customHeight="false" outlineLevel="0" collapsed="false">
      <c r="A20" s="29" t="n">
        <v>45356.4242824074</v>
      </c>
      <c r="B20" s="30" t="n">
        <f aca="false">MROUND(A20,"00:01:00")</f>
        <v>45356.4243055556</v>
      </c>
      <c r="C20" s="27" t="n">
        <v>2.00068695652174</v>
      </c>
      <c r="D20" s="27" t="n">
        <v>0.000130434782608696</v>
      </c>
      <c r="E20" s="27" t="n">
        <v>1400.09523809524</v>
      </c>
      <c r="F20" s="27" t="n">
        <v>101.9985</v>
      </c>
      <c r="G20" s="27" t="n">
        <v>21</v>
      </c>
      <c r="H20" s="27" t="n">
        <v>37.17</v>
      </c>
      <c r="I20" s="27" t="n">
        <v>6.615</v>
      </c>
      <c r="J20" s="27" t="n">
        <v>0.045</v>
      </c>
      <c r="K20" s="27" t="n">
        <v>20.7</v>
      </c>
      <c r="L20" s="32"/>
      <c r="M20" s="27" t="n">
        <v>0</v>
      </c>
      <c r="N20" s="27" t="n">
        <v>2854.708</v>
      </c>
      <c r="O20" s="32"/>
    </row>
    <row r="21" customFormat="false" ht="14.25" hidden="false" customHeight="false" outlineLevel="0" collapsed="false">
      <c r="A21" s="29" t="n">
        <v>45356.4249768519</v>
      </c>
      <c r="B21" s="30" t="n">
        <f aca="false">MROUND(A21,"00:01:00")</f>
        <v>45356.425</v>
      </c>
      <c r="C21" s="27" t="n">
        <v>1.99992608695652</v>
      </c>
      <c r="D21" s="27" t="n">
        <v>-0.0003</v>
      </c>
      <c r="E21" s="27" t="n">
        <v>1400.055</v>
      </c>
      <c r="F21" s="27" t="n">
        <v>102.34</v>
      </c>
      <c r="G21" s="27" t="n">
        <v>21</v>
      </c>
      <c r="H21" s="27" t="n">
        <v>37.165</v>
      </c>
      <c r="I21" s="27" t="n">
        <v>6.615</v>
      </c>
      <c r="J21" s="27" t="n">
        <v>0.045</v>
      </c>
      <c r="K21" s="27" t="n">
        <v>20.705</v>
      </c>
      <c r="L21" s="32"/>
      <c r="M21" s="27" t="n">
        <v>0</v>
      </c>
      <c r="N21" s="27" t="n">
        <v>2854.708</v>
      </c>
      <c r="O21" s="32"/>
    </row>
    <row r="22" customFormat="false" ht="14.25" hidden="false" customHeight="false" outlineLevel="0" collapsed="false">
      <c r="A22" s="29" t="n">
        <v>45356.4256712963</v>
      </c>
      <c r="B22" s="30" t="n">
        <f aca="false">MROUND(A22,"00:01:00")</f>
        <v>45356.4256944445</v>
      </c>
      <c r="C22" s="27" t="n">
        <v>2.00009047619048</v>
      </c>
      <c r="D22" s="27" t="n">
        <v>-0.000695</v>
      </c>
      <c r="E22" s="27" t="n">
        <v>1400.23684210526</v>
      </c>
      <c r="F22" s="27" t="n">
        <v>102.519375</v>
      </c>
      <c r="G22" s="27" t="n">
        <v>21</v>
      </c>
      <c r="H22" s="27" t="n">
        <v>37.155</v>
      </c>
      <c r="I22" s="27" t="n">
        <v>6.615</v>
      </c>
      <c r="J22" s="27" t="n">
        <v>0.045</v>
      </c>
      <c r="K22" s="27" t="n">
        <v>20.72</v>
      </c>
      <c r="L22" s="32"/>
      <c r="M22" s="27" t="n">
        <v>0</v>
      </c>
      <c r="N22" s="27" t="n">
        <v>2854.708</v>
      </c>
      <c r="O22" s="32"/>
    </row>
    <row r="23" customFormat="false" ht="14.25" hidden="false" customHeight="false" outlineLevel="0" collapsed="false">
      <c r="A23" s="29" t="n">
        <v>45356.4263657407</v>
      </c>
      <c r="B23" s="30" t="n">
        <f aca="false">MROUND(A23,"00:01:00")</f>
        <v>45356.4263888889</v>
      </c>
      <c r="C23" s="27" t="n">
        <v>2.00034347826087</v>
      </c>
      <c r="D23" s="27" t="n">
        <v>-0.000226086956521739</v>
      </c>
      <c r="E23" s="27" t="n">
        <v>1399.72608695652</v>
      </c>
      <c r="F23" s="27" t="n">
        <v>102.537894736842</v>
      </c>
      <c r="G23" s="27" t="n">
        <v>21</v>
      </c>
      <c r="H23" s="27" t="n">
        <v>37.15</v>
      </c>
      <c r="I23" s="27" t="n">
        <v>6.615</v>
      </c>
      <c r="J23" s="27" t="n">
        <v>0.04</v>
      </c>
      <c r="K23" s="27" t="n">
        <v>20.72</v>
      </c>
      <c r="L23" s="32"/>
      <c r="M23" s="27" t="n">
        <v>0</v>
      </c>
      <c r="N23" s="27" t="n">
        <v>2854.708</v>
      </c>
      <c r="O23" s="32"/>
    </row>
    <row r="24" customFormat="false" ht="14.25" hidden="false" customHeight="false" outlineLevel="0" collapsed="false">
      <c r="A24" s="29" t="n">
        <v>45356.4270601852</v>
      </c>
      <c r="B24" s="30" t="n">
        <f aca="false">MROUND(A24,"00:01:00")</f>
        <v>45356.4270833333</v>
      </c>
      <c r="C24" s="27" t="n">
        <v>2.00119523809524</v>
      </c>
      <c r="D24" s="27" t="n">
        <v>-0.000375</v>
      </c>
      <c r="E24" s="27" t="n">
        <v>1399.945</v>
      </c>
      <c r="F24" s="27" t="n">
        <v>102.60875</v>
      </c>
      <c r="G24" s="27" t="n">
        <v>21</v>
      </c>
      <c r="H24" s="27" t="n">
        <v>37.15</v>
      </c>
      <c r="I24" s="27" t="n">
        <v>6.615</v>
      </c>
      <c r="J24" s="27" t="n">
        <v>0.04</v>
      </c>
      <c r="K24" s="27" t="n">
        <v>20.725</v>
      </c>
      <c r="L24" s="32"/>
      <c r="M24" s="27" t="n">
        <v>0</v>
      </c>
      <c r="N24" s="27" t="n">
        <v>2854.708</v>
      </c>
      <c r="O24" s="32"/>
    </row>
    <row r="25" customFormat="false" ht="14.25" hidden="false" customHeight="false" outlineLevel="0" collapsed="false">
      <c r="A25" s="29" t="n">
        <v>45356.4277546296</v>
      </c>
      <c r="B25" s="30" t="n">
        <f aca="false">MROUND(A25,"00:01:00")</f>
        <v>45356.4277777778</v>
      </c>
      <c r="C25" s="27" t="n">
        <v>1.99744090909091</v>
      </c>
      <c r="D25" s="27" t="n">
        <v>0.000105</v>
      </c>
      <c r="E25" s="27" t="n">
        <v>1400.15238095238</v>
      </c>
      <c r="F25" s="27" t="n">
        <v>102.515</v>
      </c>
      <c r="G25" s="27" t="n">
        <v>21</v>
      </c>
      <c r="H25" s="27" t="n">
        <v>37.135</v>
      </c>
      <c r="I25" s="27" t="n">
        <v>6.6145</v>
      </c>
      <c r="J25" s="27" t="n">
        <v>0.04</v>
      </c>
      <c r="K25" s="27" t="n">
        <v>20.72</v>
      </c>
      <c r="L25" s="32"/>
      <c r="M25" s="27" t="n">
        <v>0</v>
      </c>
      <c r="N25" s="27" t="n">
        <v>2854.708</v>
      </c>
      <c r="O25" s="32"/>
    </row>
    <row r="26" customFormat="false" ht="14.25" hidden="false" customHeight="false" outlineLevel="0" collapsed="false">
      <c r="A26" s="29" t="n">
        <v>45356.4284490741</v>
      </c>
      <c r="B26" s="30" t="n">
        <f aca="false">MROUND(A26,"00:01:00")</f>
        <v>45356.4284722222</v>
      </c>
      <c r="C26" s="27" t="n">
        <v>1.9988</v>
      </c>
      <c r="D26" s="27" t="n">
        <v>1.36363636363636E-005</v>
      </c>
      <c r="E26" s="27" t="n">
        <v>1399.85714285714</v>
      </c>
      <c r="F26" s="27" t="n">
        <v>102.589411764706</v>
      </c>
      <c r="G26" s="27" t="n">
        <v>21</v>
      </c>
      <c r="H26" s="27" t="n">
        <v>37.1216666666667</v>
      </c>
      <c r="I26" s="27" t="n">
        <v>6.61433333333333</v>
      </c>
      <c r="J26" s="27" t="n">
        <v>0.04</v>
      </c>
      <c r="K26" s="27" t="n">
        <v>20.7233333333333</v>
      </c>
      <c r="L26" s="32"/>
      <c r="M26" s="27" t="n">
        <v>0</v>
      </c>
      <c r="N26" s="27" t="n">
        <v>2854.708</v>
      </c>
      <c r="O26" s="32"/>
    </row>
    <row r="27" customFormat="false" ht="14.25" hidden="false" customHeight="false" outlineLevel="0" collapsed="false">
      <c r="A27" s="29" t="n">
        <v>45356.4291435185</v>
      </c>
      <c r="B27" s="30" t="n">
        <f aca="false">MROUND(A27,"00:01:00")</f>
        <v>45356.4291666667</v>
      </c>
      <c r="C27" s="27" t="n">
        <v>1.99923333333333</v>
      </c>
      <c r="D27" s="27" t="n">
        <v>0.000133333333333333</v>
      </c>
      <c r="E27" s="27" t="n">
        <v>1400.255</v>
      </c>
      <c r="F27" s="27" t="n">
        <v>102.549230769231</v>
      </c>
      <c r="G27" s="27" t="n">
        <v>21</v>
      </c>
      <c r="H27" s="27" t="n">
        <v>37.1216666666667</v>
      </c>
      <c r="I27" s="27" t="n">
        <v>6.6145</v>
      </c>
      <c r="J27" s="27" t="n">
        <v>0.04</v>
      </c>
      <c r="K27" s="27" t="n">
        <v>20.725</v>
      </c>
      <c r="L27" s="32"/>
      <c r="M27" s="27" t="n">
        <v>0</v>
      </c>
      <c r="N27" s="27" t="n">
        <v>2854.708</v>
      </c>
      <c r="O27" s="32"/>
    </row>
    <row r="28" customFormat="false" ht="14.25" hidden="false" customHeight="false" outlineLevel="0" collapsed="false">
      <c r="A28" s="29" t="n">
        <v>45356.429837963</v>
      </c>
      <c r="B28" s="30" t="n">
        <f aca="false">MROUND(A28,"00:01:00")</f>
        <v>45356.4298611111</v>
      </c>
      <c r="C28" s="27" t="n">
        <v>1.99977272727273</v>
      </c>
      <c r="D28" s="27" t="n">
        <v>-0.000142857142857143</v>
      </c>
      <c r="E28" s="27" t="n">
        <v>1400.18095238095</v>
      </c>
      <c r="F28" s="27" t="n">
        <v>102.567142857143</v>
      </c>
      <c r="G28" s="27" t="n">
        <v>21</v>
      </c>
      <c r="H28" s="27" t="n">
        <v>37.1066666666667</v>
      </c>
      <c r="I28" s="27" t="n">
        <v>6.61457142857143</v>
      </c>
      <c r="J28" s="27" t="n">
        <v>0.04</v>
      </c>
      <c r="K28" s="27" t="n">
        <v>20.725</v>
      </c>
      <c r="L28" s="32"/>
      <c r="M28" s="27" t="n">
        <v>0</v>
      </c>
      <c r="N28" s="27" t="n">
        <v>2854.708</v>
      </c>
      <c r="O28" s="32"/>
    </row>
    <row r="29" customFormat="false" ht="14.25" hidden="false" customHeight="false" outlineLevel="0" collapsed="false">
      <c r="A29" s="29" t="n">
        <v>45356.4305324074</v>
      </c>
      <c r="B29" s="30" t="n">
        <f aca="false">MROUND(A29,"00:01:00")</f>
        <v>45356.4305555556</v>
      </c>
      <c r="C29" s="27" t="n">
        <v>1.99921739130435</v>
      </c>
      <c r="D29" s="27" t="n">
        <v>-0.000118181818181818</v>
      </c>
      <c r="E29" s="27" t="n">
        <v>1400.00869565217</v>
      </c>
      <c r="F29" s="27" t="n">
        <v>102.561875</v>
      </c>
      <c r="G29" s="27" t="n">
        <v>21</v>
      </c>
      <c r="H29" s="27" t="n">
        <v>37.1</v>
      </c>
      <c r="I29" s="27" t="n">
        <v>6.61433333333333</v>
      </c>
      <c r="J29" s="27" t="n">
        <v>0.04</v>
      </c>
      <c r="K29" s="27" t="n">
        <v>20.725</v>
      </c>
      <c r="L29" s="32"/>
      <c r="M29" s="27" t="n">
        <v>0</v>
      </c>
      <c r="N29" s="27" t="n">
        <v>2854.708</v>
      </c>
      <c r="O29" s="32"/>
      <c r="T29" s="2" t="s">
        <v>78</v>
      </c>
    </row>
    <row r="30" customFormat="false" ht="14.25" hidden="false" customHeight="false" outlineLevel="0" collapsed="false">
      <c r="A30" s="29" t="n">
        <v>45356.4312268519</v>
      </c>
      <c r="B30" s="30" t="n">
        <f aca="false">MROUND(A30,"00:01:00")</f>
        <v>45356.43125</v>
      </c>
      <c r="C30" s="27" t="n">
        <v>2.00155238095238</v>
      </c>
      <c r="D30" s="27" t="n">
        <v>-0.000180952380952381</v>
      </c>
      <c r="E30" s="27" t="n">
        <v>1400.03684210526</v>
      </c>
      <c r="F30" s="27" t="n">
        <v>102.586666666667</v>
      </c>
      <c r="G30" s="27" t="n">
        <v>21</v>
      </c>
      <c r="H30" s="27" t="n">
        <v>37.105</v>
      </c>
      <c r="I30" s="27" t="n">
        <v>6.6145</v>
      </c>
      <c r="J30" s="27" t="n">
        <v>0.04</v>
      </c>
      <c r="K30" s="27" t="n">
        <v>20.7366666666667</v>
      </c>
      <c r="L30" s="32"/>
      <c r="M30" s="27" t="n">
        <v>0</v>
      </c>
      <c r="N30" s="27" t="n">
        <v>2854.708</v>
      </c>
      <c r="O30" s="32"/>
      <c r="T30" s="6" t="s">
        <v>79</v>
      </c>
      <c r="U30" s="6" t="n">
        <v>0.0016</v>
      </c>
    </row>
    <row r="31" customFormat="false" ht="14.25" hidden="false" customHeight="false" outlineLevel="0" collapsed="false">
      <c r="A31" s="29" t="n">
        <v>45356.4319212963</v>
      </c>
      <c r="B31" s="30" t="n">
        <f aca="false">MROUND(A31,"00:01:00")</f>
        <v>45356.4319444445</v>
      </c>
      <c r="C31" s="27" t="n">
        <v>1.99869523809524</v>
      </c>
      <c r="D31" s="27" t="n">
        <v>4.76190476190476E-005</v>
      </c>
      <c r="E31" s="27" t="n">
        <v>1400.18</v>
      </c>
      <c r="F31" s="27" t="n">
        <v>102.663076923077</v>
      </c>
      <c r="G31" s="27" t="n">
        <v>21</v>
      </c>
      <c r="H31" s="27" t="n">
        <v>37.0866666666667</v>
      </c>
      <c r="I31" s="27" t="n">
        <v>6.6145</v>
      </c>
      <c r="J31" s="27" t="n">
        <v>0.05</v>
      </c>
      <c r="K31" s="27" t="n">
        <v>20.7466666666667</v>
      </c>
      <c r="L31" s="32"/>
      <c r="M31" s="27" t="n">
        <v>0</v>
      </c>
      <c r="N31" s="27" t="n">
        <v>2854.708</v>
      </c>
      <c r="O31" s="32"/>
      <c r="T31" s="6" t="s">
        <v>80</v>
      </c>
      <c r="U31" s="6" t="n">
        <v>0</v>
      </c>
    </row>
    <row r="32" customFormat="false" ht="14.25" hidden="false" customHeight="false" outlineLevel="0" collapsed="false">
      <c r="A32" s="29" t="n">
        <v>45356.4326157407</v>
      </c>
      <c r="B32" s="30" t="n">
        <f aca="false">MROUND(A32,"00:01:00")</f>
        <v>45356.4326388889</v>
      </c>
      <c r="C32" s="27" t="n">
        <v>2.00135</v>
      </c>
      <c r="D32" s="27" t="n">
        <v>-0.000347619047619048</v>
      </c>
      <c r="E32" s="27" t="n">
        <v>1399.9380952381</v>
      </c>
      <c r="F32" s="27" t="n">
        <v>102.732941176471</v>
      </c>
      <c r="G32" s="27" t="n">
        <v>21</v>
      </c>
      <c r="H32" s="27" t="n">
        <v>37.08</v>
      </c>
      <c r="I32" s="27" t="n">
        <v>6.6145</v>
      </c>
      <c r="J32" s="27" t="n">
        <v>0.0433333333333333</v>
      </c>
      <c r="K32" s="27" t="n">
        <v>20.76</v>
      </c>
      <c r="L32" s="32"/>
      <c r="M32" s="27" t="n">
        <v>0</v>
      </c>
      <c r="N32" s="27" t="n">
        <v>2854.708</v>
      </c>
      <c r="O32" s="32"/>
    </row>
    <row r="33" customFormat="false" ht="14.25" hidden="false" customHeight="false" outlineLevel="0" collapsed="false">
      <c r="A33" s="29" t="n">
        <v>45356.4333101852</v>
      </c>
      <c r="B33" s="30" t="n">
        <f aca="false">MROUND(A33,"00:01:00")</f>
        <v>45356.4333333333</v>
      </c>
      <c r="C33" s="27" t="n">
        <v>2.0003380952381</v>
      </c>
      <c r="D33" s="27" t="n">
        <v>0.000236363636363636</v>
      </c>
      <c r="E33" s="27" t="n">
        <v>1399.84761904762</v>
      </c>
      <c r="F33" s="27" t="n">
        <v>102.697222222222</v>
      </c>
      <c r="G33" s="27" t="n">
        <v>21</v>
      </c>
      <c r="H33" s="27" t="n">
        <v>37.076</v>
      </c>
      <c r="I33" s="27" t="n">
        <v>6.614</v>
      </c>
      <c r="J33" s="27" t="n">
        <v>0.0433333333333333</v>
      </c>
      <c r="K33" s="27" t="n">
        <v>20.75</v>
      </c>
      <c r="L33" s="32"/>
      <c r="M33" s="27" t="n">
        <v>0</v>
      </c>
      <c r="N33" s="27" t="n">
        <v>2854.708</v>
      </c>
      <c r="O33" s="32"/>
    </row>
    <row r="34" customFormat="false" ht="14.25" hidden="false" customHeight="false" outlineLevel="0" collapsed="false">
      <c r="A34" s="29" t="n">
        <v>45356.4340046296</v>
      </c>
      <c r="B34" s="30" t="n">
        <f aca="false">MROUND(A34,"00:01:00")</f>
        <v>45356.4340277778</v>
      </c>
      <c r="C34" s="27" t="n">
        <v>1.99947272727273</v>
      </c>
      <c r="D34" s="27" t="n">
        <v>-0.0001</v>
      </c>
      <c r="E34" s="27" t="n">
        <v>1399.92727272727</v>
      </c>
      <c r="F34" s="27" t="n">
        <v>102.59</v>
      </c>
      <c r="G34" s="27" t="n">
        <v>21</v>
      </c>
      <c r="H34" s="27" t="n">
        <v>37.07</v>
      </c>
      <c r="I34" s="27" t="n">
        <v>6.614</v>
      </c>
      <c r="J34" s="27" t="n">
        <v>0.04</v>
      </c>
      <c r="K34" s="27" t="n">
        <v>20.7433333333333</v>
      </c>
      <c r="L34" s="32"/>
      <c r="M34" s="27" t="n">
        <v>0</v>
      </c>
      <c r="N34" s="27" t="n">
        <v>2854.708</v>
      </c>
      <c r="O34" s="32"/>
    </row>
    <row r="35" customFormat="false" ht="14.25" hidden="false" customHeight="false" outlineLevel="0" collapsed="false">
      <c r="A35" s="29" t="n">
        <v>45356.4346990741</v>
      </c>
      <c r="B35" s="30" t="n">
        <f aca="false">MROUND(A35,"00:01:00")</f>
        <v>45356.4347222222</v>
      </c>
      <c r="C35" s="27" t="n">
        <v>1.99796818181818</v>
      </c>
      <c r="D35" s="27" t="n">
        <v>0.000114285714285714</v>
      </c>
      <c r="E35" s="27" t="n">
        <v>1400.03636363636</v>
      </c>
      <c r="F35" s="27" t="n">
        <v>102.495882352941</v>
      </c>
      <c r="G35" s="27" t="n">
        <v>21</v>
      </c>
      <c r="H35" s="27" t="n">
        <v>37.0642857142857</v>
      </c>
      <c r="I35" s="27" t="n">
        <v>6.614</v>
      </c>
      <c r="J35" s="27" t="n">
        <v>0.04</v>
      </c>
      <c r="K35" s="27" t="n">
        <v>20.735</v>
      </c>
      <c r="L35" s="32"/>
      <c r="M35" s="27" t="n">
        <v>0</v>
      </c>
      <c r="N35" s="27" t="n">
        <v>2854.708</v>
      </c>
      <c r="O35" s="32"/>
    </row>
    <row r="36" customFormat="false" ht="14.25" hidden="false" customHeight="false" outlineLevel="0" collapsed="false">
      <c r="A36" s="29" t="n">
        <v>45356.4353935185</v>
      </c>
      <c r="B36" s="30" t="n">
        <f aca="false">MROUND(A36,"00:01:00")</f>
        <v>45356.4354166667</v>
      </c>
      <c r="C36" s="27" t="n">
        <v>2.001</v>
      </c>
      <c r="D36" s="27" t="n">
        <v>8.26086956521739E-005</v>
      </c>
      <c r="E36" s="27" t="n">
        <v>1399.86086956522</v>
      </c>
      <c r="F36" s="27" t="n">
        <v>102.611111111111</v>
      </c>
      <c r="G36" s="27" t="n">
        <v>21</v>
      </c>
      <c r="H36" s="27" t="n">
        <v>37.0533333333333</v>
      </c>
      <c r="I36" s="27" t="n">
        <v>6.614</v>
      </c>
      <c r="J36" s="27" t="n">
        <v>0.04</v>
      </c>
      <c r="K36" s="27" t="n">
        <v>20.755</v>
      </c>
      <c r="L36" s="32"/>
      <c r="M36" s="27" t="n">
        <v>0</v>
      </c>
      <c r="N36" s="27" t="n">
        <v>2854.708</v>
      </c>
      <c r="O36" s="32"/>
    </row>
    <row r="37" customFormat="false" ht="14.25" hidden="false" customHeight="false" outlineLevel="0" collapsed="false">
      <c r="A37" s="29" t="n">
        <v>45356.436087963</v>
      </c>
      <c r="B37" s="30" t="n">
        <f aca="false">MROUND(A37,"00:01:00")</f>
        <v>45356.4361111111</v>
      </c>
      <c r="C37" s="27" t="n">
        <v>2.00051818181818</v>
      </c>
      <c r="D37" s="27" t="n">
        <v>2.72727272727273E-005</v>
      </c>
      <c r="E37" s="27" t="n">
        <v>1400.22380952381</v>
      </c>
      <c r="F37" s="27" t="n">
        <v>102.544375</v>
      </c>
      <c r="G37" s="27" t="n">
        <v>21</v>
      </c>
      <c r="H37" s="27" t="n">
        <v>37.056</v>
      </c>
      <c r="I37" s="27" t="n">
        <v>6.614</v>
      </c>
      <c r="J37" s="27" t="n">
        <v>0.04</v>
      </c>
      <c r="K37" s="27" t="n">
        <v>20.75</v>
      </c>
      <c r="L37" s="32"/>
      <c r="M37" s="27" t="n">
        <v>0</v>
      </c>
      <c r="N37" s="27" t="n">
        <v>2854.708</v>
      </c>
      <c r="O37" s="32"/>
    </row>
    <row r="38" customFormat="false" ht="14.25" hidden="false" customHeight="false" outlineLevel="0" collapsed="false">
      <c r="A38" s="29" t="n">
        <v>45356.4367824074</v>
      </c>
      <c r="B38" s="30" t="n">
        <f aca="false">MROUND(A38,"00:01:00")</f>
        <v>45356.4368055556</v>
      </c>
      <c r="C38" s="27" t="n">
        <v>2.00031818181818</v>
      </c>
      <c r="D38" s="27" t="n">
        <v>-0.000277272727272727</v>
      </c>
      <c r="E38" s="27" t="n">
        <v>1399.99</v>
      </c>
      <c r="F38" s="27" t="n">
        <v>102.509375</v>
      </c>
      <c r="G38" s="27" t="n">
        <v>21</v>
      </c>
      <c r="H38" s="27" t="n">
        <v>37.06</v>
      </c>
      <c r="I38" s="27" t="n">
        <v>6.6145</v>
      </c>
      <c r="J38" s="27" t="n">
        <v>0.04</v>
      </c>
      <c r="K38" s="27" t="n">
        <v>20.75</v>
      </c>
      <c r="L38" s="32"/>
      <c r="M38" s="27" t="n">
        <v>0</v>
      </c>
      <c r="N38" s="27" t="n">
        <v>2854.708</v>
      </c>
      <c r="O38" s="32"/>
    </row>
    <row r="39" customFormat="false" ht="14.25" hidden="false" customHeight="false" outlineLevel="0" collapsed="false">
      <c r="A39" s="29" t="n">
        <v>45356.4374768519</v>
      </c>
      <c r="B39" s="30" t="n">
        <f aca="false">MROUND(A39,"00:01:00")</f>
        <v>45356.4375</v>
      </c>
      <c r="C39" s="27" t="n">
        <v>1.999705</v>
      </c>
      <c r="D39" s="27" t="n">
        <v>0.000533333333333333</v>
      </c>
      <c r="E39" s="27" t="n">
        <v>1400.1380952381</v>
      </c>
      <c r="F39" s="27" t="n">
        <v>102.738823529412</v>
      </c>
      <c r="G39" s="27" t="n">
        <v>21</v>
      </c>
      <c r="H39" s="27" t="n">
        <v>37.0533333333333</v>
      </c>
      <c r="I39" s="27" t="n">
        <v>6.614</v>
      </c>
      <c r="J39" s="27" t="n">
        <v>0.04</v>
      </c>
      <c r="K39" s="27" t="n">
        <v>20.755</v>
      </c>
      <c r="L39" s="32"/>
      <c r="M39" s="27" t="n">
        <v>0</v>
      </c>
      <c r="N39" s="27" t="n">
        <v>2854.708</v>
      </c>
      <c r="O39" s="32"/>
    </row>
    <row r="40" customFormat="false" ht="14.25" hidden="false" customHeight="false" outlineLevel="0" collapsed="false">
      <c r="A40" s="29" t="n">
        <v>45356.4381712963</v>
      </c>
      <c r="B40" s="30" t="n">
        <f aca="false">MROUND(A40,"00:01:00")</f>
        <v>45356.4381944445</v>
      </c>
      <c r="C40" s="27" t="n">
        <v>2.00277619047619</v>
      </c>
      <c r="D40" s="27" t="n">
        <v>-0.000336842105263158</v>
      </c>
      <c r="E40" s="27" t="n">
        <v>1400.13</v>
      </c>
      <c r="F40" s="27" t="n">
        <v>102.759285714286</v>
      </c>
      <c r="G40" s="27" t="n">
        <v>21</v>
      </c>
      <c r="H40" s="27" t="n">
        <v>37.055</v>
      </c>
      <c r="I40" s="27" t="n">
        <v>6.614</v>
      </c>
      <c r="J40" s="27" t="n">
        <v>0.04</v>
      </c>
      <c r="K40" s="27" t="n">
        <v>20.77</v>
      </c>
      <c r="L40" s="32"/>
      <c r="M40" s="27" t="n">
        <v>0</v>
      </c>
      <c r="N40" s="27" t="n">
        <v>2854.708</v>
      </c>
      <c r="O40" s="32"/>
    </row>
    <row r="41" customFormat="false" ht="14.25" hidden="false" customHeight="false" outlineLevel="0" collapsed="false">
      <c r="A41" s="29" t="n">
        <v>45356.4388657407</v>
      </c>
      <c r="B41" s="30" t="n">
        <f aca="false">MROUND(A41,"00:01:00")</f>
        <v>45356.4388888889</v>
      </c>
      <c r="C41" s="27" t="n">
        <v>2.00252727272727</v>
      </c>
      <c r="D41" s="27" t="n">
        <v>0.0001</v>
      </c>
      <c r="E41" s="27" t="n">
        <v>1399.74761904762</v>
      </c>
      <c r="F41" s="27" t="n">
        <v>102.708666666667</v>
      </c>
      <c r="G41" s="27" t="n">
        <v>21</v>
      </c>
      <c r="H41" s="27" t="n">
        <v>37.05</v>
      </c>
      <c r="I41" s="27" t="n">
        <v>6.614</v>
      </c>
      <c r="J41" s="27" t="n">
        <v>0.04</v>
      </c>
      <c r="K41" s="27" t="n">
        <v>20.77</v>
      </c>
      <c r="L41" s="32"/>
      <c r="M41" s="27" t="n">
        <v>0</v>
      </c>
      <c r="N41" s="27" t="n">
        <v>2854.708</v>
      </c>
      <c r="O41" s="32"/>
    </row>
    <row r="42" customFormat="false" ht="14.25" hidden="false" customHeight="false" outlineLevel="0" collapsed="false">
      <c r="A42" s="29" t="n">
        <v>45356.4395601852</v>
      </c>
      <c r="B42" s="30" t="n">
        <f aca="false">MROUND(A42,"00:01:00")</f>
        <v>45356.4395833333</v>
      </c>
      <c r="C42" s="27" t="n">
        <v>2.00037727272727</v>
      </c>
      <c r="D42" s="27" t="n">
        <v>-0.000261904761904762</v>
      </c>
      <c r="E42" s="27" t="n">
        <v>1400.02272727273</v>
      </c>
      <c r="F42" s="27" t="n">
        <v>102.741176470588</v>
      </c>
      <c r="G42" s="27" t="n">
        <v>21</v>
      </c>
      <c r="H42" s="27" t="n">
        <v>37.045</v>
      </c>
      <c r="I42" s="27" t="n">
        <v>6.61433333333333</v>
      </c>
      <c r="J42" s="27" t="n">
        <v>0.04</v>
      </c>
      <c r="K42" s="27" t="n">
        <v>20.77</v>
      </c>
      <c r="L42" s="32"/>
      <c r="M42" s="27" t="n">
        <v>0</v>
      </c>
      <c r="N42" s="27" t="n">
        <v>2854.708</v>
      </c>
      <c r="O42" s="32"/>
    </row>
    <row r="43" customFormat="false" ht="14.25" hidden="false" customHeight="false" outlineLevel="0" collapsed="false">
      <c r="A43" s="29" t="n">
        <v>45356.4402546296</v>
      </c>
      <c r="B43" s="30" t="n">
        <f aca="false">MROUND(A43,"00:01:00")</f>
        <v>45356.4402777778</v>
      </c>
      <c r="C43" s="27" t="n">
        <v>2.00000952380952</v>
      </c>
      <c r="D43" s="27" t="n">
        <v>0.000172727272727273</v>
      </c>
      <c r="E43" s="27" t="n">
        <v>1399.94761904762</v>
      </c>
      <c r="F43" s="27" t="n">
        <v>102.717857142857</v>
      </c>
      <c r="G43" s="27" t="n">
        <v>21</v>
      </c>
      <c r="H43" s="27" t="n">
        <v>37.05</v>
      </c>
      <c r="I43" s="27" t="n">
        <v>6.61433333333333</v>
      </c>
      <c r="J43" s="27" t="n">
        <v>0.04</v>
      </c>
      <c r="K43" s="27" t="n">
        <v>20.76</v>
      </c>
      <c r="L43" s="32"/>
      <c r="M43" s="27" t="n">
        <v>0</v>
      </c>
      <c r="N43" s="27" t="n">
        <v>2854.708</v>
      </c>
      <c r="O43" s="32"/>
    </row>
    <row r="44" customFormat="false" ht="14.25" hidden="false" customHeight="false" outlineLevel="0" collapsed="false">
      <c r="A44" s="29" t="n">
        <v>45356.4409490741</v>
      </c>
      <c r="B44" s="30" t="n">
        <f aca="false">MROUND(A44,"00:01:00")</f>
        <v>45356.4409722222</v>
      </c>
      <c r="C44" s="27" t="n">
        <v>2.0014</v>
      </c>
      <c r="D44" s="27" t="n">
        <v>0.000145</v>
      </c>
      <c r="E44" s="27" t="n">
        <v>1399.83157894737</v>
      </c>
      <c r="F44" s="27" t="n">
        <v>102.677142857143</v>
      </c>
      <c r="G44" s="27" t="n">
        <v>21</v>
      </c>
      <c r="H44" s="27" t="n">
        <v>37.05</v>
      </c>
      <c r="I44" s="27" t="n">
        <v>6.614</v>
      </c>
      <c r="J44" s="27" t="n">
        <v>0.04</v>
      </c>
      <c r="K44" s="27" t="n">
        <v>20.76</v>
      </c>
      <c r="L44" s="32"/>
      <c r="M44" s="27" t="n">
        <v>0</v>
      </c>
      <c r="N44" s="27" t="n">
        <v>2854.708</v>
      </c>
      <c r="O44" s="32"/>
    </row>
    <row r="45" customFormat="false" ht="14.25" hidden="false" customHeight="false" outlineLevel="0" collapsed="false">
      <c r="A45" s="29" t="n">
        <v>45356.4416435185</v>
      </c>
      <c r="B45" s="30" t="n">
        <f aca="false">MROUND(A45,"00:01:00")</f>
        <v>45356.4416666667</v>
      </c>
      <c r="C45" s="27" t="n">
        <v>1.99959444444444</v>
      </c>
      <c r="D45" s="27" t="n">
        <v>-0.000311111111111111</v>
      </c>
      <c r="E45" s="27" t="n">
        <v>1400.10555555556</v>
      </c>
      <c r="F45" s="27" t="n">
        <v>102.608461538462</v>
      </c>
      <c r="G45" s="27" t="n">
        <v>21</v>
      </c>
      <c r="H45" s="27" t="n">
        <v>37.05</v>
      </c>
      <c r="I45" s="27" t="n">
        <v>6.614</v>
      </c>
      <c r="J45" s="27" t="n">
        <v>0.04</v>
      </c>
      <c r="K45" s="27" t="n">
        <v>20.76</v>
      </c>
      <c r="L45" s="32"/>
      <c r="M45" s="27" t="n">
        <v>0</v>
      </c>
      <c r="N45" s="27" t="n">
        <v>2854.708</v>
      </c>
      <c r="O45" s="32"/>
    </row>
    <row r="46" customFormat="false" ht="14.25" hidden="false" customHeight="false" outlineLevel="0" collapsed="false">
      <c r="A46" s="29" t="n">
        <v>45356.442337963</v>
      </c>
      <c r="B46" s="30" t="n">
        <f aca="false">MROUND(A46,"00:01:00")</f>
        <v>45356.4423611111</v>
      </c>
      <c r="C46" s="27" t="n">
        <v>1.99846666666667</v>
      </c>
      <c r="D46" s="27" t="n">
        <v>0.000176190476190476</v>
      </c>
      <c r="E46" s="27" t="n">
        <v>1399.9</v>
      </c>
      <c r="F46" s="27" t="n">
        <v>102.586428571429</v>
      </c>
      <c r="G46" s="27" t="n">
        <v>21</v>
      </c>
      <c r="H46" s="27" t="n">
        <v>37.05</v>
      </c>
      <c r="I46" s="27" t="n">
        <v>6.61433333333333</v>
      </c>
      <c r="J46" s="27" t="n">
        <v>0.04</v>
      </c>
      <c r="K46" s="27" t="n">
        <v>20.74</v>
      </c>
      <c r="L46" s="32"/>
      <c r="M46" s="27" t="n">
        <v>0</v>
      </c>
      <c r="N46" s="27" t="n">
        <v>2854.708</v>
      </c>
      <c r="O46" s="32"/>
    </row>
    <row r="47" customFormat="false" ht="14.25" hidden="false" customHeight="false" outlineLevel="0" collapsed="false">
      <c r="A47" s="29" t="n">
        <v>45356.4430324074</v>
      </c>
      <c r="B47" s="30" t="n">
        <f aca="false">MROUND(A47,"00:01:00")</f>
        <v>45356.4430555556</v>
      </c>
      <c r="C47" s="27" t="n">
        <v>2.00152272727273</v>
      </c>
      <c r="D47" s="27" t="n">
        <v>-0.000157142857142857</v>
      </c>
      <c r="E47" s="27" t="n">
        <v>1399.615</v>
      </c>
      <c r="F47" s="27" t="n">
        <v>102.753125</v>
      </c>
      <c r="G47" s="27" t="n">
        <v>21</v>
      </c>
      <c r="H47" s="27" t="n">
        <v>37.0433333333333</v>
      </c>
      <c r="I47" s="27" t="n">
        <v>6.6145</v>
      </c>
      <c r="J47" s="27" t="n">
        <v>0.05</v>
      </c>
      <c r="K47" s="27" t="n">
        <v>20.755</v>
      </c>
      <c r="L47" s="32"/>
      <c r="M47" s="27" t="n">
        <v>0</v>
      </c>
      <c r="N47" s="27" t="n">
        <v>2854.708</v>
      </c>
      <c r="O47" s="32"/>
    </row>
    <row r="48" customFormat="false" ht="14.25" hidden="false" customHeight="false" outlineLevel="0" collapsed="false">
      <c r="A48" s="29" t="n">
        <v>45356.4437268519</v>
      </c>
      <c r="B48" s="30" t="n">
        <f aca="false">MROUND(A48,"00:01:00")</f>
        <v>45356.44375</v>
      </c>
      <c r="C48" s="27" t="n">
        <v>1.99889545454545</v>
      </c>
      <c r="D48" s="27" t="n">
        <v>0.000661904761904762</v>
      </c>
      <c r="E48" s="27" t="n">
        <v>1400.40476190476</v>
      </c>
      <c r="F48" s="27" t="n">
        <v>102.73125</v>
      </c>
      <c r="G48" s="27" t="n">
        <v>21</v>
      </c>
      <c r="H48" s="27" t="n">
        <v>37.03</v>
      </c>
      <c r="I48" s="27" t="n">
        <v>6.614</v>
      </c>
      <c r="J48" s="27" t="n">
        <v>0.04</v>
      </c>
      <c r="K48" s="27" t="n">
        <v>20.7657142857143</v>
      </c>
      <c r="L48" s="32"/>
      <c r="M48" s="27" t="n">
        <v>0</v>
      </c>
      <c r="N48" s="27" t="n">
        <v>2854.708</v>
      </c>
      <c r="O48" s="32"/>
    </row>
    <row r="49" customFormat="false" ht="14.25" hidden="false" customHeight="false" outlineLevel="0" collapsed="false">
      <c r="A49" s="29" t="n">
        <v>45356.4444212963</v>
      </c>
      <c r="B49" s="30" t="n">
        <f aca="false">MROUND(A49,"00:01:00")</f>
        <v>45356.4444444444</v>
      </c>
      <c r="C49" s="27" t="n">
        <v>2.00147826086957</v>
      </c>
      <c r="D49" s="27" t="n">
        <v>0.000321739130434783</v>
      </c>
      <c r="E49" s="27" t="n">
        <v>1400.08571428571</v>
      </c>
      <c r="F49" s="27" t="n">
        <v>102.6</v>
      </c>
      <c r="G49" s="27" t="n">
        <v>21</v>
      </c>
      <c r="H49" s="27" t="n">
        <v>37.0233333333333</v>
      </c>
      <c r="I49" s="27" t="n">
        <v>6.6145</v>
      </c>
      <c r="J49" s="27" t="n">
        <v>0.04</v>
      </c>
      <c r="K49" s="27" t="n">
        <v>20.76</v>
      </c>
      <c r="L49" s="32"/>
      <c r="M49" s="27" t="n">
        <v>0</v>
      </c>
      <c r="N49" s="27" t="n">
        <v>2854.708</v>
      </c>
      <c r="O49" s="32"/>
    </row>
    <row r="50" customFormat="false" ht="14.25" hidden="false" customHeight="false" outlineLevel="0" collapsed="false">
      <c r="A50" s="29" t="n">
        <v>45356.4451157407</v>
      </c>
      <c r="B50" s="30" t="n">
        <f aca="false">MROUND(A50,"00:01:00")</f>
        <v>45356.4451388889</v>
      </c>
      <c r="C50" s="27" t="n">
        <v>1.99831363636364</v>
      </c>
      <c r="D50" s="27" t="n">
        <v>0.000113636363636364</v>
      </c>
      <c r="E50" s="27" t="n">
        <v>1400.15454545455</v>
      </c>
      <c r="F50" s="27" t="n">
        <v>102.639285714286</v>
      </c>
      <c r="G50" s="27" t="n">
        <v>21</v>
      </c>
      <c r="H50" s="27" t="n">
        <v>37.0257142857143</v>
      </c>
      <c r="I50" s="27" t="n">
        <v>6.6145</v>
      </c>
      <c r="J50" s="27" t="n">
        <v>0.04</v>
      </c>
      <c r="K50" s="27" t="n">
        <v>20.76</v>
      </c>
      <c r="L50" s="27"/>
      <c r="M50" s="27" t="n">
        <v>0</v>
      </c>
      <c r="N50" s="27" t="n">
        <v>2854.708</v>
      </c>
      <c r="O50" s="32"/>
    </row>
    <row r="51" customFormat="false" ht="14.25" hidden="false" customHeight="false" outlineLevel="0" collapsed="false">
      <c r="A51" s="29" t="n">
        <v>45356.4458101852</v>
      </c>
      <c r="B51" s="30" t="n">
        <f aca="false">MROUND(A51,"00:01:00")</f>
        <v>45356.4458333333</v>
      </c>
      <c r="C51" s="27" t="n">
        <v>2.00141739130435</v>
      </c>
      <c r="D51" s="27" t="n">
        <v>0.000108695652173913</v>
      </c>
      <c r="E51" s="27" t="n">
        <v>1399.92608695652</v>
      </c>
      <c r="F51" s="27" t="n">
        <v>102.655789473684</v>
      </c>
      <c r="G51" s="27" t="n">
        <v>21</v>
      </c>
      <c r="H51" s="27" t="n">
        <v>37.0257142857143</v>
      </c>
      <c r="I51" s="27" t="n">
        <v>6.61433333333333</v>
      </c>
      <c r="J51" s="27" t="n">
        <v>0.04</v>
      </c>
      <c r="K51" s="27" t="n">
        <v>20.7666666666667</v>
      </c>
      <c r="L51" s="32"/>
      <c r="M51" s="27" t="n">
        <v>0</v>
      </c>
      <c r="N51" s="27" t="n">
        <v>2854.708</v>
      </c>
      <c r="O51" s="32"/>
    </row>
    <row r="52" customFormat="false" ht="14.25" hidden="false" customHeight="false" outlineLevel="0" collapsed="false">
      <c r="A52" s="29" t="n">
        <v>45356.4465046296</v>
      </c>
      <c r="B52" s="30" t="n">
        <f aca="false">MROUND(A52,"00:01:00")</f>
        <v>45356.4465277778</v>
      </c>
      <c r="C52" s="27" t="n">
        <v>2.00088571428571</v>
      </c>
      <c r="D52" s="27" t="n">
        <v>-8.5E-005</v>
      </c>
      <c r="E52" s="27" t="n">
        <v>1399.99523809524</v>
      </c>
      <c r="F52" s="27" t="n">
        <v>102.562142857143</v>
      </c>
      <c r="G52" s="27" t="n">
        <v>21</v>
      </c>
      <c r="H52" s="27" t="n">
        <v>37.0342857142857</v>
      </c>
      <c r="I52" s="27" t="n">
        <v>6.6145</v>
      </c>
      <c r="J52" s="27" t="n">
        <v>0.04</v>
      </c>
      <c r="K52" s="27" t="n">
        <v>20.7666666666667</v>
      </c>
      <c r="L52" s="32"/>
      <c r="M52" s="27" t="n">
        <v>0</v>
      </c>
      <c r="N52" s="27" t="n">
        <v>2854.708</v>
      </c>
      <c r="O52" s="32"/>
    </row>
    <row r="53" customFormat="false" ht="14.25" hidden="false" customHeight="false" outlineLevel="0" collapsed="false">
      <c r="A53" s="29" t="n">
        <v>45356.4471990741</v>
      </c>
      <c r="B53" s="30" t="n">
        <f aca="false">MROUND(A53,"00:01:00")</f>
        <v>45356.4472222222</v>
      </c>
      <c r="C53" s="27" t="n">
        <v>1.99971904761905</v>
      </c>
      <c r="D53" s="27" t="n">
        <v>-0.000504761904761905</v>
      </c>
      <c r="E53" s="27" t="n">
        <v>1399.90952380952</v>
      </c>
      <c r="F53" s="27" t="n">
        <v>102.598125</v>
      </c>
      <c r="G53" s="27" t="n">
        <v>21</v>
      </c>
      <c r="H53" s="27" t="n">
        <v>37.0357142857143</v>
      </c>
      <c r="I53" s="27" t="n">
        <v>6.6145</v>
      </c>
      <c r="J53" s="27" t="n">
        <v>0.04</v>
      </c>
      <c r="K53" s="27" t="n">
        <v>20.765</v>
      </c>
      <c r="L53" s="32"/>
      <c r="M53" s="27" t="n">
        <v>0</v>
      </c>
      <c r="N53" s="27" t="n">
        <v>2854.708</v>
      </c>
      <c r="O53" s="32"/>
    </row>
    <row r="54" customFormat="false" ht="14.25" hidden="false" customHeight="false" outlineLevel="0" collapsed="false">
      <c r="A54" s="29" t="n">
        <v>45356.4478935185</v>
      </c>
      <c r="B54" s="30" t="n">
        <f aca="false">MROUND(A54,"00:01:00")</f>
        <v>45356.4479166667</v>
      </c>
      <c r="C54" s="27" t="n">
        <v>1.99972272727273</v>
      </c>
      <c r="D54" s="27" t="n">
        <v>-0.000204545454545455</v>
      </c>
      <c r="E54" s="27" t="n">
        <v>1400.37727272727</v>
      </c>
      <c r="F54" s="27" t="n">
        <v>102.667777777778</v>
      </c>
      <c r="G54" s="27" t="n">
        <v>21</v>
      </c>
      <c r="H54" s="27" t="n">
        <v>37.0357142857143</v>
      </c>
      <c r="I54" s="27" t="n">
        <v>6.6145</v>
      </c>
      <c r="J54" s="27" t="n">
        <v>0.04</v>
      </c>
      <c r="K54" s="27" t="n">
        <v>20.76</v>
      </c>
      <c r="L54" s="32"/>
      <c r="M54" s="27" t="n">
        <v>0</v>
      </c>
      <c r="N54" s="27" t="n">
        <v>2854.708</v>
      </c>
      <c r="O54" s="32"/>
    </row>
    <row r="55" customFormat="false" ht="14.25" hidden="false" customHeight="false" outlineLevel="0" collapsed="false">
      <c r="A55" s="29" t="n">
        <v>45356.448587963</v>
      </c>
      <c r="B55" s="30" t="n">
        <f aca="false">MROUND(A55,"00:01:00")</f>
        <v>45356.4486111111</v>
      </c>
      <c r="C55" s="27" t="n">
        <v>2.00070476190476</v>
      </c>
      <c r="D55" s="27" t="n">
        <v>0.000319047619047619</v>
      </c>
      <c r="E55" s="27" t="n">
        <v>1400.17142857143</v>
      </c>
      <c r="F55" s="27" t="n">
        <v>102.513333333333</v>
      </c>
      <c r="G55" s="27" t="n">
        <v>21</v>
      </c>
      <c r="H55" s="27" t="n">
        <v>37.04</v>
      </c>
      <c r="I55" s="27" t="n">
        <v>6.61466666666667</v>
      </c>
      <c r="J55" s="27" t="n">
        <v>0.04</v>
      </c>
      <c r="K55" s="27" t="n">
        <v>20.75</v>
      </c>
      <c r="L55" s="32"/>
      <c r="M55" s="27" t="n">
        <v>0</v>
      </c>
      <c r="N55" s="27" t="n">
        <v>2854.708</v>
      </c>
      <c r="O55" s="32"/>
    </row>
    <row r="56" customFormat="false" ht="14.25" hidden="false" customHeight="false" outlineLevel="0" collapsed="false">
      <c r="A56" s="29" t="n">
        <v>45356.4492824074</v>
      </c>
      <c r="B56" s="30" t="n">
        <f aca="false">MROUND(A56,"00:01:00")</f>
        <v>45356.4493055556</v>
      </c>
      <c r="C56" s="27" t="n">
        <v>1.99985909090909</v>
      </c>
      <c r="D56" s="27" t="n">
        <v>-0.000304545454545455</v>
      </c>
      <c r="E56" s="27" t="n">
        <v>1400.12272727273</v>
      </c>
      <c r="F56" s="27" t="n">
        <v>102.568947368421</v>
      </c>
      <c r="G56" s="27" t="n">
        <v>21</v>
      </c>
      <c r="H56" s="27" t="n">
        <v>37.035</v>
      </c>
      <c r="I56" s="27" t="n">
        <v>6.6145</v>
      </c>
      <c r="J56" s="27" t="n">
        <v>0.04</v>
      </c>
      <c r="K56" s="27" t="n">
        <v>20.76</v>
      </c>
      <c r="L56" s="32"/>
      <c r="M56" s="27" t="n">
        <v>0</v>
      </c>
      <c r="N56" s="27" t="n">
        <v>2854.708</v>
      </c>
      <c r="O56" s="32"/>
    </row>
    <row r="57" customFormat="false" ht="14.25" hidden="false" customHeight="false" outlineLevel="0" collapsed="false">
      <c r="A57" s="29" t="n">
        <v>45356.4499768519</v>
      </c>
      <c r="B57" s="30" t="n">
        <f aca="false">MROUND(A57,"00:01:00")</f>
        <v>45356.45</v>
      </c>
      <c r="C57" s="27" t="n">
        <v>1.99971363636364</v>
      </c>
      <c r="D57" s="27" t="n">
        <v>0.000185714285714286</v>
      </c>
      <c r="E57" s="27" t="n">
        <v>1399.95909090909</v>
      </c>
      <c r="F57" s="27" t="n">
        <v>102.623333333333</v>
      </c>
      <c r="G57" s="27" t="n">
        <v>21</v>
      </c>
      <c r="H57" s="27" t="n">
        <v>37.035</v>
      </c>
      <c r="I57" s="27" t="n">
        <v>6.6145</v>
      </c>
      <c r="J57" s="27" t="n">
        <v>0.04</v>
      </c>
      <c r="K57" s="27" t="n">
        <v>20.76</v>
      </c>
      <c r="L57" s="32"/>
      <c r="M57" s="27" t="n">
        <v>0</v>
      </c>
      <c r="N57" s="27" t="n">
        <v>2854.708</v>
      </c>
      <c r="O57" s="32"/>
    </row>
    <row r="58" customFormat="false" ht="14.25" hidden="false" customHeight="false" outlineLevel="0" collapsed="false">
      <c r="A58" s="29" t="n">
        <v>45356.4506712963</v>
      </c>
      <c r="B58" s="30" t="n">
        <f aca="false">MROUND(A58,"00:01:00")</f>
        <v>45356.4506944444</v>
      </c>
      <c r="C58" s="27" t="n">
        <v>2.0002380952381</v>
      </c>
      <c r="D58" s="27" t="n">
        <v>0.000145</v>
      </c>
      <c r="E58" s="27" t="n">
        <v>1399.965</v>
      </c>
      <c r="F58" s="27" t="n">
        <v>102.448</v>
      </c>
      <c r="G58" s="27" t="n">
        <v>21</v>
      </c>
      <c r="H58" s="27" t="n">
        <v>37.035</v>
      </c>
      <c r="I58" s="27" t="n">
        <v>6.6145</v>
      </c>
      <c r="J58" s="27" t="n">
        <v>0.04</v>
      </c>
      <c r="K58" s="27" t="n">
        <v>20.76</v>
      </c>
      <c r="L58" s="32"/>
      <c r="M58" s="27" t="n">
        <v>0</v>
      </c>
      <c r="N58" s="27" t="n">
        <v>2854.708</v>
      </c>
      <c r="O58" s="32"/>
    </row>
    <row r="59" customFormat="false" ht="14.25" hidden="false" customHeight="false" outlineLevel="0" collapsed="false">
      <c r="A59" s="29" t="n">
        <v>45356.4513657407</v>
      </c>
      <c r="B59" s="30" t="n">
        <f aca="false">MROUND(A59,"00:01:00")</f>
        <v>45356.4513888889</v>
      </c>
      <c r="C59" s="27" t="n">
        <v>2.00081818181818</v>
      </c>
      <c r="D59" s="27" t="n">
        <v>0.000104545454545455</v>
      </c>
      <c r="E59" s="27" t="n">
        <v>1400.09545454545</v>
      </c>
      <c r="F59" s="27" t="n">
        <v>102.545714285714</v>
      </c>
      <c r="G59" s="27" t="n">
        <v>21</v>
      </c>
      <c r="H59" s="27" t="n">
        <v>37.0366666666667</v>
      </c>
      <c r="I59" s="27" t="n">
        <v>6.615</v>
      </c>
      <c r="J59" s="27" t="n">
        <v>0.04</v>
      </c>
      <c r="K59" s="27" t="n">
        <v>20.76</v>
      </c>
      <c r="L59" s="32"/>
      <c r="M59" s="27" t="n">
        <v>0</v>
      </c>
      <c r="N59" s="27" t="n">
        <v>2854.708</v>
      </c>
      <c r="O59" s="32"/>
    </row>
    <row r="60" customFormat="false" ht="14.25" hidden="false" customHeight="false" outlineLevel="0" collapsed="false">
      <c r="A60" s="29" t="n">
        <v>45356.4520601852</v>
      </c>
      <c r="B60" s="30" t="n">
        <f aca="false">MROUND(A60,"00:01:00")</f>
        <v>45356.4520833333</v>
      </c>
      <c r="C60" s="27" t="n">
        <v>2.00065454545455</v>
      </c>
      <c r="D60" s="27" t="n">
        <v>7.72727272727273E-005</v>
      </c>
      <c r="E60" s="27" t="n">
        <v>1400.05</v>
      </c>
      <c r="F60" s="27" t="n">
        <v>102.5705</v>
      </c>
      <c r="G60" s="27" t="n">
        <v>21</v>
      </c>
      <c r="H60" s="27" t="n">
        <v>37.0366666666667</v>
      </c>
      <c r="I60" s="27" t="n">
        <v>6.615</v>
      </c>
      <c r="J60" s="27" t="n">
        <v>0.04</v>
      </c>
      <c r="K60" s="27" t="n">
        <v>20.75</v>
      </c>
      <c r="L60" s="32"/>
      <c r="M60" s="27" t="n">
        <v>0</v>
      </c>
      <c r="N60" s="27" t="n">
        <v>2854.708</v>
      </c>
      <c r="O60" s="32"/>
    </row>
    <row r="61" customFormat="false" ht="14.25" hidden="false" customHeight="false" outlineLevel="0" collapsed="false">
      <c r="A61" s="29" t="n">
        <v>45356.4527546296</v>
      </c>
      <c r="B61" s="30" t="n">
        <f aca="false">MROUND(A61,"00:01:00")</f>
        <v>45356.4527777778</v>
      </c>
      <c r="C61" s="27" t="n">
        <v>2.00035454545455</v>
      </c>
      <c r="D61" s="27" t="n">
        <v>-3.68421052631579E-005</v>
      </c>
      <c r="E61" s="27" t="n">
        <v>1399.82727272727</v>
      </c>
      <c r="F61" s="27" t="n">
        <v>102.378125</v>
      </c>
      <c r="G61" s="27" t="n">
        <v>21</v>
      </c>
      <c r="H61" s="27" t="n">
        <v>37.035</v>
      </c>
      <c r="I61" s="27" t="n">
        <v>6.615</v>
      </c>
      <c r="J61" s="27" t="n">
        <v>0.04</v>
      </c>
      <c r="K61" s="27" t="n">
        <v>20.74</v>
      </c>
      <c r="L61" s="32"/>
      <c r="M61" s="27" t="n">
        <v>0</v>
      </c>
      <c r="N61" s="27" t="n">
        <v>2854.708</v>
      </c>
      <c r="O61" s="32"/>
    </row>
    <row r="62" customFormat="false" ht="14.25" hidden="false" customHeight="false" outlineLevel="0" collapsed="false">
      <c r="A62" s="29" t="n">
        <v>45356.4534490741</v>
      </c>
      <c r="B62" s="30" t="n">
        <f aca="false">MROUND(A62,"00:01:00")</f>
        <v>45356.4534722222</v>
      </c>
      <c r="C62" s="27" t="n">
        <v>2.00065</v>
      </c>
      <c r="D62" s="27" t="n">
        <v>4.28571428571428E-005</v>
      </c>
      <c r="E62" s="27" t="n">
        <v>1399.85</v>
      </c>
      <c r="F62" s="27" t="n">
        <v>102.375714285714</v>
      </c>
      <c r="G62" s="27" t="n">
        <v>21</v>
      </c>
      <c r="H62" s="27" t="n">
        <v>37.035</v>
      </c>
      <c r="I62" s="27" t="n">
        <v>6.615</v>
      </c>
      <c r="J62" s="27" t="n">
        <v>0.04</v>
      </c>
      <c r="K62" s="27" t="n">
        <v>20.74</v>
      </c>
      <c r="L62" s="32"/>
      <c r="M62" s="27" t="n">
        <v>0</v>
      </c>
      <c r="N62" s="27" t="n">
        <v>2854.708</v>
      </c>
      <c r="O62" s="32"/>
    </row>
    <row r="63" customFormat="false" ht="14.25" hidden="false" customHeight="false" outlineLevel="0" collapsed="false">
      <c r="A63" s="29" t="n">
        <v>45356.4541435185</v>
      </c>
      <c r="B63" s="30" t="n">
        <f aca="false">MROUND(A63,"00:01:00")</f>
        <v>45356.4541666667</v>
      </c>
      <c r="C63" s="27" t="n">
        <v>1.99941363636364</v>
      </c>
      <c r="D63" s="27" t="n">
        <v>-0.000404545454545455</v>
      </c>
      <c r="E63" s="27" t="n">
        <v>1399.945</v>
      </c>
      <c r="F63" s="27" t="n">
        <v>102.464736842105</v>
      </c>
      <c r="G63" s="27" t="n">
        <v>21</v>
      </c>
      <c r="H63" s="27" t="n">
        <v>37.025</v>
      </c>
      <c r="I63" s="27" t="n">
        <v>6.615</v>
      </c>
      <c r="J63" s="27" t="n">
        <v>0.04</v>
      </c>
      <c r="K63" s="27" t="n">
        <v>20.74</v>
      </c>
      <c r="L63" s="32"/>
      <c r="M63" s="27" t="n">
        <v>0</v>
      </c>
      <c r="N63" s="27" t="n">
        <v>2854.708</v>
      </c>
      <c r="O63" s="32"/>
    </row>
    <row r="64" customFormat="false" ht="14.25" hidden="false" customHeight="false" outlineLevel="0" collapsed="false">
      <c r="A64" s="29" t="n">
        <v>45356.454837963</v>
      </c>
      <c r="B64" s="30" t="n">
        <f aca="false">MROUND(A64,"00:01:00")</f>
        <v>45356.4548611111</v>
      </c>
      <c r="C64" s="27" t="n">
        <v>2.00094090909091</v>
      </c>
      <c r="D64" s="27" t="n">
        <v>0.00025</v>
      </c>
      <c r="E64" s="27" t="n">
        <v>1399.92727272727</v>
      </c>
      <c r="F64" s="27" t="n">
        <v>102.572727272727</v>
      </c>
      <c r="G64" s="27" t="n">
        <v>21</v>
      </c>
      <c r="H64" s="27" t="n">
        <v>37.024</v>
      </c>
      <c r="I64" s="27" t="n">
        <v>6.615</v>
      </c>
      <c r="J64" s="27" t="n">
        <v>0.045</v>
      </c>
      <c r="K64" s="27" t="n">
        <v>20.745</v>
      </c>
      <c r="L64" s="32"/>
      <c r="M64" s="27" t="n">
        <v>0</v>
      </c>
      <c r="N64" s="27" t="n">
        <v>2854.708</v>
      </c>
      <c r="O64" s="32"/>
    </row>
    <row r="65" customFormat="false" ht="14.25" hidden="false" customHeight="false" outlineLevel="0" collapsed="false">
      <c r="A65" s="29" t="n">
        <v>45356.4555324074</v>
      </c>
      <c r="B65" s="30" t="n">
        <f aca="false">MROUND(A65,"00:01:00")</f>
        <v>45356.4555555556</v>
      </c>
      <c r="C65" s="27" t="n">
        <v>1.99996363636364</v>
      </c>
      <c r="D65" s="27" t="n">
        <v>-3.33333333333333E-005</v>
      </c>
      <c r="E65" s="27" t="n">
        <v>1399.90476190476</v>
      </c>
      <c r="F65" s="27" t="n">
        <v>102.552222222222</v>
      </c>
      <c r="G65" s="27" t="n">
        <v>21</v>
      </c>
      <c r="H65" s="27" t="n">
        <v>37.02</v>
      </c>
      <c r="I65" s="27" t="n">
        <v>6.615</v>
      </c>
      <c r="J65" s="27" t="n">
        <v>0.0466666666666667</v>
      </c>
      <c r="K65" s="27" t="n">
        <v>20.745</v>
      </c>
      <c r="L65" s="32"/>
      <c r="M65" s="27" t="n">
        <v>0</v>
      </c>
      <c r="N65" s="27" t="n">
        <v>2854.708</v>
      </c>
      <c r="O65" s="32"/>
    </row>
    <row r="66" customFormat="false" ht="14.25" hidden="false" customHeight="false" outlineLevel="0" collapsed="false">
      <c r="A66" s="29" t="n">
        <v>45356.4562268519</v>
      </c>
      <c r="B66" s="30" t="n">
        <f aca="false">MROUND(A66,"00:01:00")</f>
        <v>45356.45625</v>
      </c>
      <c r="C66" s="27" t="n">
        <v>2.00202</v>
      </c>
      <c r="D66" s="27" t="n">
        <v>-0.000394736842105263</v>
      </c>
      <c r="E66" s="27" t="n">
        <v>1399.91363636364</v>
      </c>
      <c r="F66" s="27" t="n">
        <v>102.437142857143</v>
      </c>
      <c r="G66" s="27" t="n">
        <v>21</v>
      </c>
      <c r="H66" s="27" t="n">
        <v>37.02</v>
      </c>
      <c r="I66" s="27" t="n">
        <v>6.615</v>
      </c>
      <c r="J66" s="27" t="n">
        <v>0.0466666666666667</v>
      </c>
      <c r="K66" s="27" t="n">
        <v>20.74</v>
      </c>
      <c r="L66" s="32"/>
      <c r="M66" s="27" t="n">
        <v>0</v>
      </c>
      <c r="N66" s="27" t="n">
        <v>2854.708</v>
      </c>
      <c r="O66" s="32"/>
    </row>
    <row r="67" customFormat="false" ht="14.25" hidden="false" customHeight="false" outlineLevel="0" collapsed="false">
      <c r="A67" s="29" t="n">
        <v>45356.4569212963</v>
      </c>
      <c r="B67" s="30" t="n">
        <f aca="false">MROUND(A67,"00:01:00")</f>
        <v>45356.4569444445</v>
      </c>
      <c r="C67" s="27" t="n">
        <v>1.99908181818182</v>
      </c>
      <c r="D67" s="27" t="n">
        <v>-0.000168181818181818</v>
      </c>
      <c r="E67" s="27" t="n">
        <v>1399.85</v>
      </c>
      <c r="F67" s="27" t="n">
        <v>102.492666666667</v>
      </c>
      <c r="G67" s="27" t="n">
        <v>21</v>
      </c>
      <c r="H67" s="27" t="n">
        <v>37.0233333333333</v>
      </c>
      <c r="I67" s="27" t="n">
        <v>6.615</v>
      </c>
      <c r="J67" s="27" t="n">
        <v>0.045</v>
      </c>
      <c r="K67" s="27" t="n">
        <v>20.74</v>
      </c>
      <c r="L67" s="32"/>
      <c r="M67" s="27" t="n">
        <v>0</v>
      </c>
      <c r="N67" s="27" t="n">
        <v>2854.708</v>
      </c>
      <c r="O67" s="32"/>
    </row>
    <row r="68" customFormat="false" ht="14.25" hidden="false" customHeight="false" outlineLevel="0" collapsed="false">
      <c r="A68" s="29" t="n">
        <v>45356.4576157407</v>
      </c>
      <c r="B68" s="30" t="n">
        <f aca="false">MROUND(A68,"00:01:00")</f>
        <v>45356.4576388889</v>
      </c>
      <c r="C68" s="27" t="n">
        <v>2.00153181818182</v>
      </c>
      <c r="D68" s="27" t="n">
        <v>-4.54545454545454E-005</v>
      </c>
      <c r="E68" s="27" t="n">
        <v>1400.25238095238</v>
      </c>
      <c r="F68" s="27" t="n">
        <v>102.511538461538</v>
      </c>
      <c r="G68" s="27" t="n">
        <v>21</v>
      </c>
      <c r="H68" s="27" t="n">
        <v>37.015</v>
      </c>
      <c r="I68" s="27" t="n">
        <v>6.615</v>
      </c>
      <c r="J68" s="27" t="n">
        <v>0.05</v>
      </c>
      <c r="K68" s="27" t="n">
        <v>20.74</v>
      </c>
      <c r="L68" s="32"/>
      <c r="M68" s="27" t="n">
        <v>0</v>
      </c>
      <c r="N68" s="27" t="n">
        <v>2854.708</v>
      </c>
      <c r="O68" s="32"/>
    </row>
    <row r="69" customFormat="false" ht="14.25" hidden="false" customHeight="false" outlineLevel="0" collapsed="false">
      <c r="A69" s="29" t="n">
        <v>45356.4583101852</v>
      </c>
      <c r="B69" s="30" t="n">
        <f aca="false">MROUND(A69,"00:01:00")</f>
        <v>45356.4583333333</v>
      </c>
      <c r="C69" s="27" t="n">
        <v>1.99920909090909</v>
      </c>
      <c r="D69" s="27" t="n">
        <v>-5.71428571428572E-005</v>
      </c>
      <c r="E69" s="27" t="n">
        <v>1399.59523809524</v>
      </c>
      <c r="F69" s="27" t="n">
        <v>102.515294117647</v>
      </c>
      <c r="G69" s="27" t="n">
        <v>21</v>
      </c>
      <c r="H69" s="27" t="n">
        <v>37.015</v>
      </c>
      <c r="I69" s="27" t="n">
        <v>6.615</v>
      </c>
      <c r="J69" s="27" t="n">
        <v>0.05</v>
      </c>
      <c r="K69" s="27" t="n">
        <v>20.74</v>
      </c>
      <c r="L69" s="32"/>
      <c r="M69" s="27" t="n">
        <v>0</v>
      </c>
      <c r="N69" s="27" t="n">
        <v>2854.708</v>
      </c>
      <c r="O69" s="32"/>
    </row>
    <row r="70" customFormat="false" ht="14.25" hidden="false" customHeight="false" outlineLevel="0" collapsed="false">
      <c r="A70" s="29" t="n">
        <v>45356.4590046296</v>
      </c>
      <c r="B70" s="30" t="n">
        <f aca="false">MROUND(A70,"00:01:00")</f>
        <v>45356.4590277778</v>
      </c>
      <c r="C70" s="27" t="n">
        <v>2.00097272727273</v>
      </c>
      <c r="D70" s="27" t="n">
        <v>5E-005</v>
      </c>
      <c r="E70" s="27" t="n">
        <v>1399.69545454545</v>
      </c>
      <c r="F70" s="27" t="n">
        <v>102.483846153846</v>
      </c>
      <c r="G70" s="27" t="n">
        <v>21</v>
      </c>
      <c r="H70" s="27" t="n">
        <v>37.015</v>
      </c>
      <c r="I70" s="27" t="n">
        <v>6.615</v>
      </c>
      <c r="J70" s="27" t="n">
        <v>0.045</v>
      </c>
      <c r="K70" s="27" t="n">
        <v>20.75</v>
      </c>
      <c r="L70" s="32"/>
      <c r="M70" s="27" t="n">
        <v>0</v>
      </c>
      <c r="N70" s="27" t="n">
        <v>2854.708</v>
      </c>
      <c r="O70" s="32"/>
    </row>
    <row r="71" customFormat="false" ht="14.25" hidden="false" customHeight="false" outlineLevel="0" collapsed="false">
      <c r="A71" s="29" t="n">
        <v>45356.4596990741</v>
      </c>
      <c r="B71" s="30" t="n">
        <f aca="false">MROUND(A71,"00:01:00")</f>
        <v>45356.4597222222</v>
      </c>
      <c r="C71" s="27" t="n">
        <v>1.99967727272727</v>
      </c>
      <c r="D71" s="27" t="n">
        <v>-0.000268181818181818</v>
      </c>
      <c r="E71" s="27" t="n">
        <v>1400.01</v>
      </c>
      <c r="F71" s="27" t="n">
        <v>102.485</v>
      </c>
      <c r="G71" s="27" t="n">
        <v>21</v>
      </c>
      <c r="H71" s="27" t="n">
        <v>37.015</v>
      </c>
      <c r="I71" s="27" t="n">
        <v>6.6155</v>
      </c>
      <c r="J71" s="27" t="n">
        <v>0.045</v>
      </c>
      <c r="K71" s="27" t="n">
        <v>20.75</v>
      </c>
      <c r="L71" s="32"/>
      <c r="M71" s="27" t="n">
        <v>0</v>
      </c>
      <c r="N71" s="27" t="n">
        <v>2854.708</v>
      </c>
      <c r="O71" s="32"/>
    </row>
    <row r="72" customFormat="false" ht="14.25" hidden="false" customHeight="false" outlineLevel="0" collapsed="false">
      <c r="A72" s="29" t="n">
        <v>45356.4603935185</v>
      </c>
      <c r="B72" s="30" t="n">
        <f aca="false">MROUND(A72,"00:01:00")</f>
        <v>45356.4604166667</v>
      </c>
      <c r="C72" s="27" t="n">
        <v>1.99828181818182</v>
      </c>
      <c r="D72" s="27" t="n">
        <v>0.000463636363636364</v>
      </c>
      <c r="E72" s="27" t="n">
        <v>1400.1</v>
      </c>
      <c r="F72" s="27" t="n">
        <v>102.532777777778</v>
      </c>
      <c r="G72" s="27" t="n">
        <v>21</v>
      </c>
      <c r="H72" s="27" t="n">
        <v>37.015</v>
      </c>
      <c r="I72" s="27" t="n">
        <v>6.6155</v>
      </c>
      <c r="J72" s="27" t="n">
        <v>0.04</v>
      </c>
      <c r="K72" s="27" t="n">
        <v>20.75</v>
      </c>
      <c r="L72" s="32"/>
      <c r="M72" s="27" t="n">
        <v>0</v>
      </c>
      <c r="N72" s="27" t="n">
        <v>2854.708</v>
      </c>
      <c r="O72" s="32"/>
    </row>
    <row r="73" customFormat="false" ht="14.25" hidden="false" customHeight="false" outlineLevel="0" collapsed="false">
      <c r="A73" s="29" t="n">
        <v>45356.461087963</v>
      </c>
      <c r="B73" s="30" t="n">
        <f aca="false">MROUND(A73,"00:01:00")</f>
        <v>45356.4611111111</v>
      </c>
      <c r="C73" s="27" t="n">
        <v>2.00186818181818</v>
      </c>
      <c r="D73" s="27" t="n">
        <v>-9.54545454545455E-005</v>
      </c>
      <c r="E73" s="27" t="n">
        <v>1399.92380952381</v>
      </c>
      <c r="F73" s="27" t="n">
        <v>102.425</v>
      </c>
      <c r="G73" s="27" t="n">
        <v>21</v>
      </c>
      <c r="H73" s="27" t="n">
        <v>37.0166666666667</v>
      </c>
      <c r="I73" s="27" t="n">
        <v>6.6156</v>
      </c>
      <c r="J73" s="27" t="n">
        <v>0.04</v>
      </c>
      <c r="K73" s="27" t="n">
        <v>20.745</v>
      </c>
      <c r="L73" s="32"/>
      <c r="M73" s="27" t="n">
        <v>0</v>
      </c>
      <c r="N73" s="27" t="n">
        <v>2854.708</v>
      </c>
      <c r="O73" s="32"/>
    </row>
    <row r="74" customFormat="false" ht="14.25" hidden="false" customHeight="false" outlineLevel="0" collapsed="false">
      <c r="A74" s="29" t="n">
        <v>45356.4617824074</v>
      </c>
      <c r="B74" s="30" t="n">
        <f aca="false">MROUND(A74,"00:01:00")</f>
        <v>45356.4618055556</v>
      </c>
      <c r="C74" s="27" t="n">
        <v>2.00002272727273</v>
      </c>
      <c r="D74" s="27" t="n">
        <v>-0.000363636363636364</v>
      </c>
      <c r="E74" s="27" t="n">
        <v>1400.28181818182</v>
      </c>
      <c r="F74" s="27" t="n">
        <v>102.409411764706</v>
      </c>
      <c r="G74" s="27" t="n">
        <v>21</v>
      </c>
      <c r="H74" s="27" t="n">
        <v>37.015</v>
      </c>
      <c r="I74" s="27" t="n">
        <v>6.6155</v>
      </c>
      <c r="J74" s="27" t="n">
        <v>0.04</v>
      </c>
      <c r="K74" s="27" t="n">
        <v>20.74</v>
      </c>
      <c r="L74" s="32"/>
      <c r="M74" s="27" t="n">
        <v>0</v>
      </c>
      <c r="N74" s="27" t="n">
        <v>2854.708</v>
      </c>
      <c r="O74" s="32"/>
    </row>
    <row r="75" customFormat="false" ht="14.25" hidden="false" customHeight="false" outlineLevel="0" collapsed="false">
      <c r="A75" s="29" t="n">
        <v>45356.4624768519</v>
      </c>
      <c r="B75" s="30" t="n">
        <f aca="false">MROUND(A75,"00:01:00")</f>
        <v>45356.4625</v>
      </c>
      <c r="C75" s="27" t="n">
        <v>2.00130555555556</v>
      </c>
      <c r="D75" s="27" t="n">
        <v>-0.000188888888888889</v>
      </c>
      <c r="E75" s="27" t="n">
        <v>1399.90666666667</v>
      </c>
      <c r="F75" s="27" t="n">
        <v>102.331875</v>
      </c>
      <c r="G75" s="27" t="n">
        <v>21</v>
      </c>
      <c r="H75" s="27" t="n">
        <v>37.014</v>
      </c>
      <c r="I75" s="27" t="n">
        <v>6.61542857142857</v>
      </c>
      <c r="J75" s="27" t="n">
        <v>0.04</v>
      </c>
      <c r="K75" s="27" t="n">
        <v>20.73</v>
      </c>
      <c r="L75" s="32"/>
      <c r="M75" s="27" t="n">
        <v>0</v>
      </c>
      <c r="N75" s="27" t="n">
        <v>2854.708</v>
      </c>
      <c r="O75" s="32"/>
    </row>
    <row r="76" customFormat="false" ht="14.25" hidden="false" customHeight="false" outlineLevel="0" collapsed="false">
      <c r="A76" s="29" t="n">
        <v>45356.4631712963</v>
      </c>
      <c r="B76" s="30" t="n">
        <f aca="false">MROUND(A76,"00:01:00")</f>
        <v>45356.4631944445</v>
      </c>
      <c r="C76" s="27" t="n">
        <v>1.99963636363636</v>
      </c>
      <c r="D76" s="27" t="n">
        <v>-0.000168181818181818</v>
      </c>
      <c r="E76" s="27" t="n">
        <v>1400.28</v>
      </c>
      <c r="F76" s="27" t="n">
        <v>102.321764705882</v>
      </c>
      <c r="G76" s="27" t="n">
        <v>21</v>
      </c>
      <c r="H76" s="27" t="n">
        <v>37.015</v>
      </c>
      <c r="I76" s="27" t="n">
        <v>6.61557142857143</v>
      </c>
      <c r="J76" s="27" t="n">
        <v>0.04</v>
      </c>
      <c r="K76" s="27" t="n">
        <v>20.725</v>
      </c>
      <c r="L76" s="32"/>
      <c r="M76" s="27" t="n">
        <v>0</v>
      </c>
      <c r="N76" s="27" t="n">
        <v>2854.708</v>
      </c>
      <c r="O76" s="32"/>
    </row>
    <row r="77" customFormat="false" ht="14.25" hidden="false" customHeight="false" outlineLevel="0" collapsed="false">
      <c r="A77" s="29" t="n">
        <v>45356.4638657407</v>
      </c>
      <c r="B77" s="30" t="n">
        <f aca="false">MROUND(A77,"00:01:00")</f>
        <v>45356.4638888889</v>
      </c>
      <c r="C77" s="27" t="n">
        <v>2.00124545454545</v>
      </c>
      <c r="D77" s="27" t="n">
        <v>-0.000138095238095238</v>
      </c>
      <c r="E77" s="27" t="n">
        <v>1400.03</v>
      </c>
      <c r="F77" s="27" t="n">
        <v>102.40625</v>
      </c>
      <c r="G77" s="27" t="n">
        <v>21</v>
      </c>
      <c r="H77" s="27" t="n">
        <v>37.0155555555556</v>
      </c>
      <c r="I77" s="27" t="n">
        <v>6.6155</v>
      </c>
      <c r="J77" s="27" t="n">
        <v>0.05</v>
      </c>
      <c r="K77" s="27" t="n">
        <v>20.725</v>
      </c>
      <c r="L77" s="32"/>
      <c r="M77" s="27" t="n">
        <v>0</v>
      </c>
      <c r="N77" s="27" t="n">
        <v>2854.708</v>
      </c>
      <c r="O77" s="32"/>
    </row>
    <row r="78" customFormat="false" ht="14.25" hidden="false" customHeight="false" outlineLevel="0" collapsed="false">
      <c r="A78" s="29" t="n">
        <v>45356.4645601852</v>
      </c>
      <c r="B78" s="30" t="n">
        <f aca="false">MROUND(A78,"00:01:00")</f>
        <v>45356.4645833333</v>
      </c>
      <c r="C78" s="27" t="n">
        <v>2.00028571428571</v>
      </c>
      <c r="D78" s="27" t="n">
        <v>0.000304761904761905</v>
      </c>
      <c r="E78" s="27" t="n">
        <v>1399.975</v>
      </c>
      <c r="F78" s="27" t="n">
        <v>102.345384615385</v>
      </c>
      <c r="G78" s="27" t="n">
        <v>21</v>
      </c>
      <c r="H78" s="27" t="n">
        <v>37.0142857142857</v>
      </c>
      <c r="I78" s="27" t="n">
        <v>6.6155</v>
      </c>
      <c r="J78" s="27" t="n">
        <v>0.05</v>
      </c>
      <c r="K78" s="27" t="n">
        <v>20.73</v>
      </c>
      <c r="L78" s="32"/>
      <c r="M78" s="27" t="n">
        <v>0</v>
      </c>
      <c r="N78" s="27" t="n">
        <v>2854.708</v>
      </c>
      <c r="O78" s="32"/>
    </row>
    <row r="79" customFormat="false" ht="14.25" hidden="false" customHeight="false" outlineLevel="0" collapsed="false">
      <c r="A79" s="29" t="n">
        <v>45356.4652546296</v>
      </c>
      <c r="B79" s="30" t="n">
        <f aca="false">MROUND(A79,"00:01:00")</f>
        <v>45356.4652777778</v>
      </c>
      <c r="C79" s="27" t="n">
        <v>2.00203181818182</v>
      </c>
      <c r="D79" s="27" t="n">
        <v>-0.000477272727272727</v>
      </c>
      <c r="E79" s="27" t="n">
        <v>1400.05</v>
      </c>
      <c r="F79" s="27" t="n">
        <v>102.356666666667</v>
      </c>
      <c r="G79" s="27" t="n">
        <v>21</v>
      </c>
      <c r="H79" s="27" t="n">
        <v>37.015</v>
      </c>
      <c r="I79" s="27" t="n">
        <v>6.616</v>
      </c>
      <c r="J79" s="27" t="n">
        <v>0.05</v>
      </c>
      <c r="K79" s="27" t="n">
        <v>20.73</v>
      </c>
      <c r="L79" s="32"/>
      <c r="M79" s="27" t="n">
        <v>0</v>
      </c>
      <c r="N79" s="27" t="n">
        <v>2854.708</v>
      </c>
      <c r="O79" s="32"/>
    </row>
    <row r="80" customFormat="false" ht="14.25" hidden="false" customHeight="false" outlineLevel="0" collapsed="false">
      <c r="A80" s="29" t="n">
        <v>45356.4659490741</v>
      </c>
      <c r="B80" s="30" t="n">
        <f aca="false">MROUND(A80,"00:01:00")</f>
        <v>45356.4659722222</v>
      </c>
      <c r="C80" s="27" t="n">
        <v>2.00063636363636</v>
      </c>
      <c r="D80" s="27" t="n">
        <v>5.45454545454545E-005</v>
      </c>
      <c r="E80" s="27" t="n">
        <v>1400.17727272727</v>
      </c>
      <c r="F80" s="27" t="n">
        <v>102.402777777778</v>
      </c>
      <c r="G80" s="27" t="n">
        <v>21</v>
      </c>
      <c r="H80" s="27" t="n">
        <v>37.005</v>
      </c>
      <c r="I80" s="27" t="n">
        <v>6.616</v>
      </c>
      <c r="J80" s="27" t="n">
        <v>0.05</v>
      </c>
      <c r="K80" s="27" t="n">
        <v>20.74</v>
      </c>
      <c r="L80" s="32"/>
      <c r="M80" s="27" t="n">
        <v>0</v>
      </c>
      <c r="N80" s="27" t="n">
        <v>2854.708</v>
      </c>
      <c r="O80" s="32"/>
    </row>
    <row r="81" customFormat="false" ht="14.25" hidden="false" customHeight="false" outlineLevel="0" collapsed="false">
      <c r="A81" s="29" t="n">
        <v>45356.4666435185</v>
      </c>
      <c r="B81" s="30" t="n">
        <f aca="false">MROUND(A81,"00:01:00")</f>
        <v>45356.4666666667</v>
      </c>
      <c r="C81" s="27" t="n">
        <v>1.9995</v>
      </c>
      <c r="D81" s="27" t="n">
        <v>0.000490909090909091</v>
      </c>
      <c r="E81" s="27" t="n">
        <v>1399.895</v>
      </c>
      <c r="F81" s="27" t="n">
        <v>102.374375</v>
      </c>
      <c r="G81" s="27" t="n">
        <v>21</v>
      </c>
      <c r="H81" s="27" t="n">
        <v>37.0045454545455</v>
      </c>
      <c r="I81" s="27" t="n">
        <v>6.616</v>
      </c>
      <c r="J81" s="27" t="n">
        <v>0.04</v>
      </c>
      <c r="K81" s="27" t="n">
        <v>20.74</v>
      </c>
      <c r="L81" s="32"/>
      <c r="M81" s="27" t="n">
        <v>0</v>
      </c>
      <c r="N81" s="27" t="n">
        <v>2854.708</v>
      </c>
      <c r="O81" s="32"/>
    </row>
    <row r="82" customFormat="false" ht="14.25" hidden="false" customHeight="false" outlineLevel="0" collapsed="false">
      <c r="A82" s="29" t="n">
        <v>45356.467337963</v>
      </c>
      <c r="B82" s="30" t="n">
        <f aca="false">MROUND(A82,"00:01:00")</f>
        <v>45356.4673611111</v>
      </c>
      <c r="C82" s="27" t="n">
        <v>1.99830909090909</v>
      </c>
      <c r="D82" s="27" t="n">
        <v>0.000104347826086957</v>
      </c>
      <c r="E82" s="27" t="n">
        <v>1400.31363636364</v>
      </c>
      <c r="F82" s="27" t="n">
        <v>102.452</v>
      </c>
      <c r="G82" s="27" t="n">
        <v>21</v>
      </c>
      <c r="H82" s="27" t="n">
        <v>37.005</v>
      </c>
      <c r="I82" s="27" t="n">
        <v>6.616</v>
      </c>
      <c r="J82" s="27" t="n">
        <v>0.04</v>
      </c>
      <c r="K82" s="27" t="n">
        <v>20.7466666666667</v>
      </c>
      <c r="L82" s="32"/>
      <c r="M82" s="27" t="n">
        <v>0</v>
      </c>
      <c r="N82" s="27" t="n">
        <v>2854.708</v>
      </c>
      <c r="O82" s="32"/>
    </row>
    <row r="83" customFormat="false" ht="14.25" hidden="false" customHeight="false" outlineLevel="0" collapsed="false">
      <c r="A83" s="29" t="n">
        <v>45356.4680324074</v>
      </c>
      <c r="B83" s="30" t="n">
        <f aca="false">MROUND(A83,"00:01:00")</f>
        <v>45356.4680555556</v>
      </c>
      <c r="C83" s="27" t="n">
        <v>2.00109523809524</v>
      </c>
      <c r="D83" s="27" t="n">
        <v>0.000476190476190476</v>
      </c>
      <c r="E83" s="27" t="n">
        <v>1399.83333333333</v>
      </c>
      <c r="F83" s="27" t="n">
        <v>102.382</v>
      </c>
      <c r="G83" s="27" t="n">
        <v>21</v>
      </c>
      <c r="H83" s="27" t="n">
        <v>37.005</v>
      </c>
      <c r="I83" s="27" t="n">
        <v>6.616</v>
      </c>
      <c r="J83" s="27" t="n">
        <v>0.04</v>
      </c>
      <c r="K83" s="27" t="n">
        <v>20.74</v>
      </c>
      <c r="L83" s="32"/>
      <c r="M83" s="27" t="n">
        <v>0</v>
      </c>
      <c r="N83" s="27" t="n">
        <v>2854.708</v>
      </c>
      <c r="O83" s="32"/>
    </row>
    <row r="84" customFormat="false" ht="14.25" hidden="false" customHeight="false" outlineLevel="0" collapsed="false">
      <c r="A84" s="29" t="n">
        <v>45356.4687268519</v>
      </c>
      <c r="B84" s="30" t="n">
        <f aca="false">MROUND(A84,"00:01:00")</f>
        <v>45356.46875</v>
      </c>
      <c r="C84" s="27" t="n">
        <v>2.0004347826087</v>
      </c>
      <c r="D84" s="27" t="n">
        <v>-4.34782608695652E-005</v>
      </c>
      <c r="E84" s="27" t="n">
        <v>1400.08571428571</v>
      </c>
      <c r="F84" s="27" t="n">
        <v>102.302</v>
      </c>
      <c r="G84" s="27" t="n">
        <v>21</v>
      </c>
      <c r="H84" s="27" t="n">
        <v>37.0057142857143</v>
      </c>
      <c r="I84" s="27" t="n">
        <v>6.616</v>
      </c>
      <c r="J84" s="27" t="n">
        <v>0.04</v>
      </c>
      <c r="K84" s="27" t="n">
        <v>20.725</v>
      </c>
      <c r="L84" s="32"/>
      <c r="M84" s="27" t="n">
        <v>0</v>
      </c>
      <c r="N84" s="27" t="n">
        <v>2854.708</v>
      </c>
      <c r="O84" s="32"/>
    </row>
    <row r="85" customFormat="false" ht="14.25" hidden="false" customHeight="false" outlineLevel="0" collapsed="false">
      <c r="A85" s="29" t="n">
        <v>45356.4694212963</v>
      </c>
      <c r="B85" s="30" t="n">
        <f aca="false">MROUND(A85,"00:01:00")</f>
        <v>45356.4694444445</v>
      </c>
      <c r="C85" s="27" t="n">
        <v>2.00046363636364</v>
      </c>
      <c r="D85" s="27" t="n">
        <v>-0.000395238095238095</v>
      </c>
      <c r="E85" s="27" t="n">
        <v>1399.8</v>
      </c>
      <c r="F85" s="27" t="n">
        <v>102.183571428571</v>
      </c>
      <c r="G85" s="27" t="n">
        <v>21</v>
      </c>
      <c r="H85" s="27" t="n">
        <v>37.0057142857143</v>
      </c>
      <c r="I85" s="27" t="n">
        <v>6.6165</v>
      </c>
      <c r="J85" s="27" t="n">
        <v>0.04</v>
      </c>
      <c r="K85" s="27" t="n">
        <v>20.725</v>
      </c>
      <c r="L85" s="32"/>
      <c r="M85" s="27" t="n">
        <v>0</v>
      </c>
      <c r="N85" s="27" t="n">
        <v>2854.708</v>
      </c>
      <c r="O85" s="32"/>
    </row>
    <row r="86" customFormat="false" ht="14.25" hidden="false" customHeight="false" outlineLevel="0" collapsed="false">
      <c r="A86" s="29" t="n">
        <v>45356.4701157407</v>
      </c>
      <c r="B86" s="30" t="n">
        <f aca="false">MROUND(A86,"00:01:00")</f>
        <v>45356.4701388889</v>
      </c>
      <c r="C86" s="27" t="n">
        <v>1.99891428571429</v>
      </c>
      <c r="D86" s="27" t="n">
        <v>-0.00057</v>
      </c>
      <c r="E86" s="27" t="n">
        <v>1399.955</v>
      </c>
      <c r="F86" s="27" t="n">
        <v>102.204666666667</v>
      </c>
      <c r="G86" s="27" t="n">
        <v>21</v>
      </c>
      <c r="H86" s="27" t="n">
        <v>37.01</v>
      </c>
      <c r="I86" s="27" t="n">
        <v>6.616</v>
      </c>
      <c r="J86" s="27" t="n">
        <v>0.04</v>
      </c>
      <c r="K86" s="27" t="n">
        <v>20.71</v>
      </c>
      <c r="L86" s="32"/>
      <c r="M86" s="27" t="n">
        <v>0</v>
      </c>
      <c r="N86" s="27" t="n">
        <v>2854.708</v>
      </c>
      <c r="O86" s="32"/>
    </row>
    <row r="87" customFormat="false" ht="14.25" hidden="false" customHeight="false" outlineLevel="0" collapsed="false">
      <c r="A87" s="29" t="n">
        <v>45356.4708101852</v>
      </c>
      <c r="B87" s="30" t="n">
        <f aca="false">MROUND(A87,"00:01:00")</f>
        <v>45356.4708333333</v>
      </c>
      <c r="C87" s="27" t="n">
        <v>2.00123181818182</v>
      </c>
      <c r="D87" s="27" t="n">
        <v>0.000431818181818182</v>
      </c>
      <c r="E87" s="27" t="n">
        <v>1400</v>
      </c>
      <c r="F87" s="27" t="n">
        <v>102.354705882353</v>
      </c>
      <c r="G87" s="27" t="n">
        <v>21</v>
      </c>
      <c r="H87" s="27" t="n">
        <v>37.005</v>
      </c>
      <c r="I87" s="27" t="n">
        <v>6.6165</v>
      </c>
      <c r="J87" s="27" t="n">
        <v>0.04</v>
      </c>
      <c r="K87" s="27" t="n">
        <v>20.71</v>
      </c>
      <c r="L87" s="32"/>
      <c r="M87" s="27" t="n">
        <v>0</v>
      </c>
      <c r="N87" s="27" t="n">
        <v>2854.708</v>
      </c>
      <c r="O87" s="32"/>
    </row>
    <row r="88" customFormat="false" ht="14.25" hidden="false" customHeight="false" outlineLevel="0" collapsed="false">
      <c r="A88" s="29" t="n">
        <v>45356.4715046296</v>
      </c>
      <c r="B88" s="30" t="n">
        <f aca="false">MROUND(A88,"00:01:00")</f>
        <v>45356.4715277778</v>
      </c>
      <c r="C88" s="27" t="n">
        <v>2.00170909090909</v>
      </c>
      <c r="D88" s="27" t="n">
        <v>-0.000642857142857143</v>
      </c>
      <c r="E88" s="27" t="n">
        <v>1400.05454545455</v>
      </c>
      <c r="F88" s="27" t="n">
        <v>102.351333333333</v>
      </c>
      <c r="G88" s="27" t="n">
        <v>21</v>
      </c>
      <c r="H88" s="27" t="n">
        <v>37.005</v>
      </c>
      <c r="I88" s="27" t="n">
        <v>6.6165</v>
      </c>
      <c r="J88" s="27" t="n">
        <v>0.04</v>
      </c>
      <c r="K88" s="27" t="n">
        <v>20.71</v>
      </c>
      <c r="L88" s="32"/>
      <c r="M88" s="27" t="n">
        <v>0</v>
      </c>
      <c r="N88" s="27" t="n">
        <v>2854.708</v>
      </c>
      <c r="O88" s="32"/>
    </row>
    <row r="89" customFormat="false" ht="14.25" hidden="false" customHeight="false" outlineLevel="0" collapsed="false">
      <c r="A89" s="29" t="n">
        <v>45356.4721990741</v>
      </c>
      <c r="B89" s="30" t="n">
        <f aca="false">MROUND(A89,"00:01:00")</f>
        <v>45356.4722222222</v>
      </c>
      <c r="C89" s="27" t="n">
        <v>2.00045652173913</v>
      </c>
      <c r="D89" s="27" t="n">
        <v>-0.000134782608695652</v>
      </c>
      <c r="E89" s="27" t="n">
        <v>1400.14545454545</v>
      </c>
      <c r="F89" s="27" t="n">
        <v>102.287058823529</v>
      </c>
      <c r="G89" s="27" t="n">
        <v>21</v>
      </c>
      <c r="H89" s="27" t="n">
        <v>37.005</v>
      </c>
      <c r="I89" s="27" t="n">
        <v>6.6165</v>
      </c>
      <c r="J89" s="27" t="n">
        <v>0.04</v>
      </c>
      <c r="K89" s="27" t="n">
        <v>20.71</v>
      </c>
      <c r="L89" s="32"/>
      <c r="M89" s="27" t="n">
        <v>0</v>
      </c>
      <c r="N89" s="27" t="n">
        <v>2854.708</v>
      </c>
      <c r="O89" s="32"/>
    </row>
    <row r="90" customFormat="false" ht="14.25" hidden="false" customHeight="false" outlineLevel="0" collapsed="false">
      <c r="A90" s="29" t="n">
        <v>45356.4728935185</v>
      </c>
      <c r="B90" s="30" t="n">
        <f aca="false">MROUND(A90,"00:01:00")</f>
        <v>45356.4729166667</v>
      </c>
      <c r="C90" s="27" t="n">
        <v>2.00077619047619</v>
      </c>
      <c r="D90" s="27" t="n">
        <v>4.54545454545455E-005</v>
      </c>
      <c r="E90" s="27" t="n">
        <v>1400.16818181818</v>
      </c>
      <c r="F90" s="27" t="n">
        <v>102.259444444444</v>
      </c>
      <c r="G90" s="27" t="n">
        <v>21</v>
      </c>
      <c r="H90" s="27" t="n">
        <v>37.0033333333333</v>
      </c>
      <c r="I90" s="27" t="n">
        <v>6.6166</v>
      </c>
      <c r="J90" s="27" t="n">
        <v>0.04</v>
      </c>
      <c r="K90" s="27" t="n">
        <v>20.72</v>
      </c>
      <c r="L90" s="32"/>
      <c r="M90" s="27" t="n">
        <v>0</v>
      </c>
      <c r="N90" s="27" t="n">
        <v>2854.708</v>
      </c>
      <c r="O90" s="32"/>
    </row>
    <row r="91" customFormat="false" ht="14.25" hidden="false" customHeight="false" outlineLevel="0" collapsed="false">
      <c r="A91" s="29" t="n">
        <v>45356.473587963</v>
      </c>
      <c r="B91" s="30" t="n">
        <f aca="false">MROUND(A91,"00:01:00")</f>
        <v>45356.4736111111</v>
      </c>
      <c r="C91" s="27" t="n">
        <v>2.00057826086957</v>
      </c>
      <c r="D91" s="27" t="n">
        <v>5.21739130434783E-005</v>
      </c>
      <c r="E91" s="27" t="n">
        <v>1400.23043478261</v>
      </c>
      <c r="F91" s="27" t="n">
        <v>102.306</v>
      </c>
      <c r="G91" s="27" t="n">
        <v>21</v>
      </c>
      <c r="H91" s="27" t="n">
        <v>37</v>
      </c>
      <c r="I91" s="27" t="n">
        <v>6.6165</v>
      </c>
      <c r="J91" s="27" t="n">
        <v>0.04</v>
      </c>
      <c r="K91" s="27" t="n">
        <v>20.73</v>
      </c>
      <c r="L91" s="32"/>
      <c r="M91" s="27" t="n">
        <v>0</v>
      </c>
      <c r="N91" s="27" t="n">
        <v>2854.708</v>
      </c>
      <c r="O91" s="32"/>
    </row>
    <row r="92" customFormat="false" ht="14.25" hidden="false" customHeight="false" outlineLevel="0" collapsed="false">
      <c r="A92" s="29" t="n">
        <v>45356.4742824074</v>
      </c>
      <c r="B92" s="30" t="n">
        <f aca="false">MROUND(A92,"00:01:00")</f>
        <v>45356.4743055556</v>
      </c>
      <c r="C92" s="27" t="n">
        <v>2.001415</v>
      </c>
      <c r="D92" s="27" t="n">
        <v>2.10526315789474E-005</v>
      </c>
      <c r="E92" s="27" t="n">
        <v>1399.84761904762</v>
      </c>
      <c r="F92" s="27" t="n">
        <v>102.330909090909</v>
      </c>
      <c r="G92" s="27" t="n">
        <v>21</v>
      </c>
      <c r="H92" s="27" t="n">
        <v>36.994</v>
      </c>
      <c r="I92" s="27" t="n">
        <v>6.6165</v>
      </c>
      <c r="J92" s="27" t="n">
        <v>0.04</v>
      </c>
      <c r="K92" s="27" t="n">
        <v>20.72</v>
      </c>
      <c r="L92" s="32"/>
      <c r="M92" s="27" t="n">
        <v>0</v>
      </c>
      <c r="N92" s="27" t="n">
        <v>2854.708</v>
      </c>
      <c r="O92" s="32"/>
    </row>
    <row r="93" customFormat="false" ht="14.25" hidden="false" customHeight="false" outlineLevel="0" collapsed="false">
      <c r="A93" s="29" t="n">
        <v>45356.4749768519</v>
      </c>
      <c r="B93" s="30" t="n">
        <f aca="false">MROUND(A93,"00:01:00")</f>
        <v>45356.475</v>
      </c>
      <c r="C93" s="27" t="n">
        <v>1.99994545454545</v>
      </c>
      <c r="D93" s="27" t="n">
        <v>-4.76190476190476E-005</v>
      </c>
      <c r="E93" s="27" t="n">
        <v>1399.70476190476</v>
      </c>
      <c r="F93" s="27" t="n">
        <v>102.230625</v>
      </c>
      <c r="G93" s="27" t="n">
        <v>21</v>
      </c>
      <c r="H93" s="27" t="n">
        <v>36.99</v>
      </c>
      <c r="I93" s="27" t="n">
        <v>6.6165</v>
      </c>
      <c r="J93" s="27" t="n">
        <v>0.04</v>
      </c>
      <c r="K93" s="27" t="n">
        <v>20.71</v>
      </c>
      <c r="L93" s="32"/>
      <c r="M93" s="27" t="n">
        <v>0</v>
      </c>
      <c r="N93" s="27" t="n">
        <v>2854.708</v>
      </c>
      <c r="O93" s="32"/>
    </row>
    <row r="94" customFormat="false" ht="14.25" hidden="false" customHeight="false" outlineLevel="0" collapsed="false">
      <c r="A94" s="29" t="n">
        <v>45356.4756712963</v>
      </c>
      <c r="B94" s="30" t="n">
        <f aca="false">MROUND(A94,"00:01:00")</f>
        <v>45356.4756944444</v>
      </c>
      <c r="C94" s="27" t="n">
        <v>2.00043181818182</v>
      </c>
      <c r="D94" s="27" t="n">
        <v>-3.63636363636363E-005</v>
      </c>
      <c r="E94" s="27" t="n">
        <v>1400.31428571429</v>
      </c>
      <c r="F94" s="27" t="n">
        <v>102.141333333333</v>
      </c>
      <c r="G94" s="27" t="n">
        <v>21</v>
      </c>
      <c r="H94" s="27" t="n">
        <v>36.995</v>
      </c>
      <c r="I94" s="27" t="n">
        <v>6.617</v>
      </c>
      <c r="J94" s="27" t="n">
        <v>0.04</v>
      </c>
      <c r="K94" s="27" t="n">
        <v>20.7</v>
      </c>
      <c r="L94" s="32"/>
      <c r="M94" s="27" t="n">
        <v>0</v>
      </c>
      <c r="N94" s="27" t="n">
        <v>2854.708</v>
      </c>
      <c r="O94" s="32"/>
    </row>
    <row r="95" customFormat="false" ht="14.25" hidden="false" customHeight="false" outlineLevel="0" collapsed="false">
      <c r="A95" s="29" t="n">
        <v>45356.4763657407</v>
      </c>
      <c r="B95" s="30" t="n">
        <f aca="false">MROUND(A95,"00:01:00")</f>
        <v>45356.4763888889</v>
      </c>
      <c r="C95" s="27" t="n">
        <v>1.99810909090909</v>
      </c>
      <c r="D95" s="27" t="n">
        <v>-0.000372727272727273</v>
      </c>
      <c r="E95" s="27" t="n">
        <v>1399.98571428571</v>
      </c>
      <c r="F95" s="27" t="n">
        <v>102.192</v>
      </c>
      <c r="G95" s="27" t="n">
        <v>21</v>
      </c>
      <c r="H95" s="27" t="n">
        <v>36.995</v>
      </c>
      <c r="I95" s="27" t="n">
        <v>6.617</v>
      </c>
      <c r="J95" s="27" t="n">
        <v>0.04</v>
      </c>
      <c r="K95" s="27" t="n">
        <v>20.7</v>
      </c>
      <c r="L95" s="32"/>
      <c r="M95" s="27" t="n">
        <v>0</v>
      </c>
      <c r="N95" s="27" t="n">
        <v>2854.708</v>
      </c>
      <c r="O95" s="32"/>
    </row>
    <row r="96" customFormat="false" ht="14.25" hidden="false" customHeight="false" outlineLevel="0" collapsed="false">
      <c r="A96" s="29" t="n">
        <v>45356.4770601852</v>
      </c>
      <c r="B96" s="30" t="n">
        <f aca="false">MROUND(A96,"00:01:00")</f>
        <v>45356.4770833333</v>
      </c>
      <c r="C96" s="27" t="n">
        <v>2.0022</v>
      </c>
      <c r="D96" s="27" t="n">
        <v>-0.00016</v>
      </c>
      <c r="E96" s="27" t="n">
        <v>1400.10909090909</v>
      </c>
      <c r="F96" s="27" t="n">
        <v>102.285</v>
      </c>
      <c r="G96" s="27" t="n">
        <v>21</v>
      </c>
      <c r="H96" s="27" t="n">
        <v>36.99</v>
      </c>
      <c r="I96" s="27" t="n">
        <v>6.617</v>
      </c>
      <c r="J96" s="27" t="n">
        <v>0.04</v>
      </c>
      <c r="K96" s="27" t="n">
        <v>20.705</v>
      </c>
      <c r="L96" s="32"/>
      <c r="M96" s="27" t="n">
        <v>0</v>
      </c>
      <c r="N96" s="27" t="n">
        <v>2854.708</v>
      </c>
      <c r="O96" s="32"/>
    </row>
    <row r="97" customFormat="false" ht="14.25" hidden="false" customHeight="false" outlineLevel="0" collapsed="false">
      <c r="A97" s="29" t="n">
        <v>45356.4777546296</v>
      </c>
      <c r="B97" s="30" t="n">
        <f aca="false">MROUND(A97,"00:01:00")</f>
        <v>45356.4777777778</v>
      </c>
      <c r="C97" s="27" t="n">
        <v>2.00115</v>
      </c>
      <c r="D97" s="27" t="n">
        <v>-0.000233333333333333</v>
      </c>
      <c r="E97" s="27" t="n">
        <v>1399.84761904762</v>
      </c>
      <c r="F97" s="27" t="n">
        <v>102.508571428571</v>
      </c>
      <c r="G97" s="27" t="n">
        <v>21</v>
      </c>
      <c r="H97" s="27" t="n">
        <v>36.99</v>
      </c>
      <c r="I97" s="27" t="n">
        <v>6.617</v>
      </c>
      <c r="J97" s="27" t="n">
        <v>0.04</v>
      </c>
      <c r="K97" s="27" t="n">
        <v>20.725</v>
      </c>
      <c r="L97" s="32"/>
      <c r="M97" s="27" t="n">
        <v>0</v>
      </c>
      <c r="N97" s="27" t="n">
        <v>2854.708</v>
      </c>
      <c r="O97" s="32"/>
    </row>
    <row r="98" customFormat="false" ht="14.25" hidden="false" customHeight="false" outlineLevel="0" collapsed="false">
      <c r="A98" s="29" t="n">
        <v>45356.4784490741</v>
      </c>
      <c r="B98" s="30" t="n">
        <f aca="false">MROUND(A98,"00:01:00")</f>
        <v>45356.4784722222</v>
      </c>
      <c r="C98" s="27" t="n">
        <v>2.00010454545455</v>
      </c>
      <c r="D98" s="27" t="n">
        <v>0.000109090909090909</v>
      </c>
      <c r="E98" s="27" t="n">
        <v>1400.1</v>
      </c>
      <c r="F98" s="27" t="n">
        <v>102.394615384615</v>
      </c>
      <c r="G98" s="27" t="n">
        <v>21</v>
      </c>
      <c r="H98" s="27" t="n">
        <v>36.996</v>
      </c>
      <c r="I98" s="27" t="n">
        <v>6.617</v>
      </c>
      <c r="J98" s="27" t="n">
        <v>0.045</v>
      </c>
      <c r="K98" s="27" t="n">
        <v>20.73</v>
      </c>
      <c r="L98" s="32"/>
      <c r="M98" s="27" t="n">
        <v>0</v>
      </c>
      <c r="N98" s="27" t="n">
        <v>2854.708</v>
      </c>
      <c r="O98" s="32"/>
    </row>
    <row r="99" customFormat="false" ht="14.25" hidden="false" customHeight="false" outlineLevel="0" collapsed="false">
      <c r="A99" s="29" t="n">
        <v>45356.4791435185</v>
      </c>
      <c r="B99" s="30" t="n">
        <f aca="false">MROUND(A99,"00:01:00")</f>
        <v>45356.4791666667</v>
      </c>
      <c r="C99" s="27" t="n">
        <v>2.00074</v>
      </c>
      <c r="D99" s="27" t="n">
        <v>-0.000222727272727273</v>
      </c>
      <c r="E99" s="27" t="n">
        <v>1399.67272727273</v>
      </c>
      <c r="F99" s="27" t="n">
        <v>102.332666666667</v>
      </c>
      <c r="G99" s="27" t="n">
        <v>21</v>
      </c>
      <c r="H99" s="27" t="n">
        <v>37.005</v>
      </c>
      <c r="I99" s="27" t="n">
        <v>6.617</v>
      </c>
      <c r="J99" s="27" t="n">
        <v>0.04</v>
      </c>
      <c r="K99" s="27" t="n">
        <v>20.73</v>
      </c>
      <c r="L99" s="32"/>
      <c r="M99" s="27" t="n">
        <v>0</v>
      </c>
      <c r="N99" s="27" t="n">
        <v>2854.708</v>
      </c>
      <c r="O99" s="32"/>
    </row>
    <row r="100" customFormat="false" ht="14.25" hidden="false" customHeight="false" outlineLevel="0" collapsed="false">
      <c r="A100" s="29" t="n">
        <v>45356.479837963</v>
      </c>
      <c r="B100" s="30" t="n">
        <f aca="false">MROUND(A100,"00:01:00")</f>
        <v>45356.4798611111</v>
      </c>
      <c r="C100" s="27" t="n">
        <v>1.99985454545455</v>
      </c>
      <c r="D100" s="27" t="n">
        <v>0.00025</v>
      </c>
      <c r="E100" s="27" t="n">
        <v>1399.875</v>
      </c>
      <c r="F100" s="27" t="n">
        <v>102.251176470588</v>
      </c>
      <c r="G100" s="27" t="n">
        <v>21</v>
      </c>
      <c r="H100" s="27" t="n">
        <v>37.0066666666667</v>
      </c>
      <c r="I100" s="27" t="n">
        <v>6.617</v>
      </c>
      <c r="J100" s="27" t="n">
        <v>0.04</v>
      </c>
      <c r="K100" s="27" t="n">
        <v>20.725</v>
      </c>
      <c r="L100" s="32"/>
      <c r="M100" s="27" t="n">
        <v>0</v>
      </c>
      <c r="N100" s="27" t="n">
        <v>2854.708</v>
      </c>
      <c r="O100" s="32"/>
    </row>
    <row r="101" customFormat="false" ht="14.25" hidden="false" customHeight="false" outlineLevel="0" collapsed="false">
      <c r="A101" s="29" t="n">
        <v>45356.4805324074</v>
      </c>
      <c r="B101" s="30" t="n">
        <f aca="false">MROUND(A101,"00:01:00")</f>
        <v>45356.4805555556</v>
      </c>
      <c r="C101" s="27" t="n">
        <v>1.99920909090909</v>
      </c>
      <c r="D101" s="27" t="n">
        <v>-0.000240909090909091</v>
      </c>
      <c r="E101" s="27" t="n">
        <v>1399.72380952381</v>
      </c>
      <c r="F101" s="27" t="n">
        <v>102.303529411765</v>
      </c>
      <c r="G101" s="27" t="n">
        <v>21</v>
      </c>
      <c r="H101" s="27" t="n">
        <v>37.015</v>
      </c>
      <c r="I101" s="27" t="n">
        <v>6.6175</v>
      </c>
      <c r="J101" s="27" t="n">
        <v>0.05</v>
      </c>
      <c r="K101" s="27" t="n">
        <v>20.725</v>
      </c>
      <c r="L101" s="32"/>
      <c r="M101" s="27" t="n">
        <v>0</v>
      </c>
      <c r="N101" s="27" t="n">
        <v>2854.708</v>
      </c>
      <c r="O101" s="32"/>
    </row>
    <row r="102" customFormat="false" ht="14.25" hidden="false" customHeight="false" outlineLevel="0" collapsed="false">
      <c r="A102" s="29" t="n">
        <v>45356.4812268519</v>
      </c>
      <c r="B102" s="30" t="n">
        <f aca="false">MROUND(A102,"00:01:00")</f>
        <v>45356.48125</v>
      </c>
      <c r="C102" s="27" t="n">
        <v>1.999705</v>
      </c>
      <c r="D102" s="27" t="n">
        <v>5.26315789473681E-006</v>
      </c>
      <c r="E102" s="27" t="n">
        <v>1399.96666666667</v>
      </c>
      <c r="F102" s="27" t="n">
        <v>102.362</v>
      </c>
      <c r="G102" s="27" t="n">
        <v>21</v>
      </c>
      <c r="H102" s="27" t="n">
        <v>37.0157142857143</v>
      </c>
      <c r="I102" s="27" t="n">
        <v>6.61757142857143</v>
      </c>
      <c r="J102" s="27" t="n">
        <v>0.05</v>
      </c>
      <c r="K102" s="27" t="n">
        <v>20.74</v>
      </c>
      <c r="L102" s="32"/>
      <c r="M102" s="27" t="n">
        <v>0</v>
      </c>
      <c r="N102" s="27" t="n">
        <v>2854.708</v>
      </c>
      <c r="O102" s="32"/>
    </row>
    <row r="103" customFormat="false" ht="14.25" hidden="false" customHeight="false" outlineLevel="0" collapsed="false">
      <c r="A103" s="29" t="n">
        <v>45356.4819212963</v>
      </c>
      <c r="B103" s="30" t="n">
        <f aca="false">MROUND(A103,"00:01:00")</f>
        <v>45356.4819444444</v>
      </c>
      <c r="C103" s="27" t="n">
        <v>2.0010625</v>
      </c>
      <c r="D103" s="27" t="n">
        <v>-2.66666666666667E-005</v>
      </c>
      <c r="E103" s="27" t="n">
        <v>1399.75</v>
      </c>
      <c r="F103" s="27" t="n">
        <v>102.354</v>
      </c>
      <c r="G103" s="27" t="n">
        <v>21</v>
      </c>
      <c r="H103" s="27" t="n">
        <v>37.015</v>
      </c>
      <c r="I103" s="27" t="n">
        <v>6.6174</v>
      </c>
      <c r="J103" s="27" t="n">
        <v>0.0433333333333333</v>
      </c>
      <c r="K103" s="27" t="n">
        <v>20.74</v>
      </c>
      <c r="L103" s="32"/>
      <c r="M103" s="27" t="n">
        <v>0</v>
      </c>
      <c r="N103" s="27" t="n">
        <v>2854.708</v>
      </c>
      <c r="O103" s="32"/>
    </row>
    <row r="104" customFormat="false" ht="14.25" hidden="false" customHeight="false" outlineLevel="0" collapsed="false">
      <c r="A104" s="29" t="n">
        <v>45356.4826157407</v>
      </c>
      <c r="B104" s="30" t="n">
        <f aca="false">MROUND(A104,"00:01:00")</f>
        <v>45356.4826388889</v>
      </c>
      <c r="C104" s="27" t="n">
        <v>2.00025238095238</v>
      </c>
      <c r="D104" s="27" t="n">
        <v>-5.78947368421052E-005</v>
      </c>
      <c r="E104" s="27" t="n">
        <v>1400.02727272727</v>
      </c>
      <c r="F104" s="27" t="n">
        <v>102.344666666667</v>
      </c>
      <c r="G104" s="27" t="n">
        <v>21</v>
      </c>
      <c r="H104" s="27" t="n">
        <v>37.0146153846154</v>
      </c>
      <c r="I104" s="27" t="n">
        <v>6.61755555555556</v>
      </c>
      <c r="J104" s="27" t="n">
        <v>0.05</v>
      </c>
      <c r="K104" s="27" t="n">
        <v>20.735</v>
      </c>
      <c r="L104" s="32"/>
      <c r="M104" s="27" t="n">
        <v>0</v>
      </c>
      <c r="N104" s="27" t="n">
        <v>2854.708</v>
      </c>
      <c r="O104" s="32"/>
    </row>
    <row r="105" customFormat="false" ht="14.25" hidden="false" customHeight="false" outlineLevel="0" collapsed="false">
      <c r="A105" s="29" t="n">
        <v>45356.4833101852</v>
      </c>
      <c r="B105" s="30" t="n">
        <f aca="false">MROUND(A105,"00:01:00")</f>
        <v>45356.4833333333</v>
      </c>
      <c r="C105" s="27" t="n">
        <v>1.99903636363636</v>
      </c>
      <c r="D105" s="27" t="n">
        <v>-6.95652173913044E-005</v>
      </c>
      <c r="E105" s="27" t="n">
        <v>1399.88260869565</v>
      </c>
      <c r="F105" s="27" t="n">
        <v>102.451111111111</v>
      </c>
      <c r="G105" s="27" t="n">
        <v>21</v>
      </c>
      <c r="H105" s="27" t="n">
        <v>37.016</v>
      </c>
      <c r="I105" s="27" t="n">
        <v>6.6175</v>
      </c>
      <c r="J105" s="27" t="n">
        <v>0.05</v>
      </c>
      <c r="K105" s="27" t="n">
        <v>20.75</v>
      </c>
      <c r="L105" s="32"/>
      <c r="M105" s="27" t="n">
        <v>0</v>
      </c>
      <c r="N105" s="27" t="n">
        <v>2854.708</v>
      </c>
      <c r="O105" s="32"/>
    </row>
    <row r="106" customFormat="false" ht="14.25" hidden="false" customHeight="false" outlineLevel="0" collapsed="false">
      <c r="A106" s="29" t="n">
        <v>45356.4840046296</v>
      </c>
      <c r="B106" s="30" t="n">
        <f aca="false">MROUND(A106,"00:01:00")</f>
        <v>45356.4840277778</v>
      </c>
      <c r="C106" s="27" t="n">
        <v>2.00195909090909</v>
      </c>
      <c r="D106" s="27" t="n">
        <v>-0.000145454545454545</v>
      </c>
      <c r="E106" s="27" t="n">
        <v>1399.93333333333</v>
      </c>
      <c r="F106" s="27" t="n">
        <v>102.43</v>
      </c>
      <c r="G106" s="27" t="n">
        <v>21</v>
      </c>
      <c r="H106" s="27" t="n">
        <v>37.015</v>
      </c>
      <c r="I106" s="27" t="n">
        <v>6.6175</v>
      </c>
      <c r="J106" s="27" t="n">
        <v>0.05</v>
      </c>
      <c r="K106" s="27" t="n">
        <v>20.745</v>
      </c>
      <c r="L106" s="32"/>
      <c r="M106" s="27" t="n">
        <v>0</v>
      </c>
      <c r="N106" s="27" t="n">
        <v>2854.708</v>
      </c>
      <c r="O106" s="32"/>
    </row>
    <row r="107" customFormat="false" ht="14.25" hidden="false" customHeight="false" outlineLevel="0" collapsed="false">
      <c r="A107" s="29" t="n">
        <v>45356.4846990741</v>
      </c>
      <c r="B107" s="30" t="n">
        <f aca="false">MROUND(A107,"00:01:00")</f>
        <v>45356.4847222222</v>
      </c>
      <c r="C107" s="27" t="n">
        <v>1.99960454545455</v>
      </c>
      <c r="D107" s="27" t="n">
        <v>-0.000372727272727273</v>
      </c>
      <c r="E107" s="27" t="n">
        <v>1399.95</v>
      </c>
      <c r="F107" s="27" t="n">
        <v>102.464705882353</v>
      </c>
      <c r="G107" s="27" t="n">
        <v>21</v>
      </c>
      <c r="H107" s="27" t="n">
        <v>37.02</v>
      </c>
      <c r="I107" s="27" t="n">
        <v>6.6175</v>
      </c>
      <c r="J107" s="27" t="n">
        <v>0.05</v>
      </c>
      <c r="K107" s="27" t="n">
        <v>20.75</v>
      </c>
      <c r="L107" s="32"/>
      <c r="M107" s="27" t="n">
        <v>0</v>
      </c>
      <c r="N107" s="27" t="n">
        <v>2854.708</v>
      </c>
      <c r="O107" s="32"/>
    </row>
    <row r="108" customFormat="false" ht="14.25" hidden="false" customHeight="false" outlineLevel="0" collapsed="false">
      <c r="A108" s="29" t="n">
        <v>45356.4853935185</v>
      </c>
      <c r="B108" s="30" t="n">
        <f aca="false">MROUND(A108,"00:01:00")</f>
        <v>45356.4854166667</v>
      </c>
      <c r="C108" s="27" t="n">
        <v>1.99847619047619</v>
      </c>
      <c r="D108" s="27" t="n">
        <v>-0.00015</v>
      </c>
      <c r="E108" s="27" t="n">
        <v>1400.10909090909</v>
      </c>
      <c r="F108" s="27" t="n">
        <v>102.436923076923</v>
      </c>
      <c r="G108" s="27" t="n">
        <v>21</v>
      </c>
      <c r="H108" s="27" t="n">
        <v>37.025</v>
      </c>
      <c r="I108" s="27" t="n">
        <v>6.6175</v>
      </c>
      <c r="J108" s="27" t="n">
        <v>0.05</v>
      </c>
      <c r="K108" s="27" t="n">
        <v>20.74</v>
      </c>
      <c r="L108" s="32"/>
      <c r="M108" s="27" t="n">
        <v>0</v>
      </c>
      <c r="N108" s="27" t="n">
        <v>2854.708</v>
      </c>
      <c r="O108" s="32"/>
    </row>
    <row r="109" customFormat="false" ht="14.25" hidden="false" customHeight="false" outlineLevel="0" collapsed="false">
      <c r="A109" s="29" t="n">
        <v>45356.486087963</v>
      </c>
      <c r="B109" s="30" t="n">
        <f aca="false">MROUND(A109,"00:01:00")</f>
        <v>45356.4861111111</v>
      </c>
      <c r="C109" s="27" t="n">
        <v>1.99988636363636</v>
      </c>
      <c r="D109" s="27" t="n">
        <v>-0.000295454545454545</v>
      </c>
      <c r="E109" s="27" t="n">
        <v>1400.13</v>
      </c>
      <c r="F109" s="27" t="n">
        <v>102.356111111111</v>
      </c>
      <c r="G109" s="27" t="n">
        <v>21</v>
      </c>
      <c r="H109" s="27" t="n">
        <v>37.025</v>
      </c>
      <c r="I109" s="27" t="n">
        <v>6.6175</v>
      </c>
      <c r="J109" s="27" t="n">
        <v>0.05</v>
      </c>
      <c r="K109" s="27" t="n">
        <v>20.74</v>
      </c>
      <c r="L109" s="32"/>
      <c r="M109" s="27" t="n">
        <v>0</v>
      </c>
      <c r="N109" s="27" t="n">
        <v>2854.708</v>
      </c>
      <c r="O109" s="32"/>
    </row>
    <row r="110" customFormat="false" ht="14.25" hidden="false" customHeight="false" outlineLevel="0" collapsed="false">
      <c r="A110" s="29" t="n">
        <v>45356.4867824074</v>
      </c>
      <c r="B110" s="30" t="n">
        <f aca="false">MROUND(A110,"00:01:00")</f>
        <v>45356.4868055556</v>
      </c>
      <c r="C110" s="27" t="n">
        <v>1.99816666666667</v>
      </c>
      <c r="D110" s="27" t="n">
        <v>0.000723809523809524</v>
      </c>
      <c r="E110" s="27" t="n">
        <v>1399.77894736842</v>
      </c>
      <c r="F110" s="27" t="n">
        <v>102.331333333333</v>
      </c>
      <c r="G110" s="27" t="n">
        <v>21</v>
      </c>
      <c r="H110" s="27" t="n">
        <v>37.025</v>
      </c>
      <c r="I110" s="27" t="n">
        <v>6.618</v>
      </c>
      <c r="J110" s="27" t="n">
        <v>0.05</v>
      </c>
      <c r="K110" s="27" t="n">
        <v>20.74</v>
      </c>
      <c r="L110" s="27"/>
      <c r="M110" s="27" t="n">
        <v>0</v>
      </c>
      <c r="N110" s="27" t="n">
        <v>2854.708</v>
      </c>
      <c r="O110" s="32"/>
    </row>
    <row r="111" customFormat="false" ht="14.25" hidden="false" customHeight="false" outlineLevel="0" collapsed="false">
      <c r="A111" s="29" t="n">
        <v>45356.4874768519</v>
      </c>
      <c r="B111" s="30" t="n">
        <f aca="false">MROUND(A111,"00:01:00")</f>
        <v>45356.4875</v>
      </c>
      <c r="C111" s="27" t="n">
        <v>2.00136818181818</v>
      </c>
      <c r="D111" s="27" t="n">
        <v>-0.000168181818181818</v>
      </c>
      <c r="E111" s="27" t="n">
        <v>1399.84545454545</v>
      </c>
      <c r="F111" s="27" t="n">
        <v>102.413157894737</v>
      </c>
      <c r="G111" s="27" t="n">
        <v>21</v>
      </c>
      <c r="H111" s="27" t="n">
        <v>37.03</v>
      </c>
      <c r="I111" s="27" t="n">
        <v>6.618</v>
      </c>
      <c r="J111" s="27" t="n">
        <v>0.05</v>
      </c>
      <c r="K111" s="27" t="n">
        <v>20.74</v>
      </c>
      <c r="L111" s="32"/>
      <c r="M111" s="27" t="n">
        <v>0</v>
      </c>
      <c r="N111" s="27" t="n">
        <v>2854.708</v>
      </c>
      <c r="O111" s="32"/>
    </row>
    <row r="112" customFormat="false" ht="14.25" hidden="false" customHeight="false" outlineLevel="0" collapsed="false">
      <c r="A112" s="29" t="n">
        <v>45356.4881712963</v>
      </c>
      <c r="B112" s="30" t="n">
        <f aca="false">MROUND(A112,"00:01:00")</f>
        <v>45356.4881944445</v>
      </c>
      <c r="C112" s="27" t="n">
        <v>2.00094285714286</v>
      </c>
      <c r="D112" s="27" t="n">
        <v>-0.000115</v>
      </c>
      <c r="E112" s="27" t="n">
        <v>1399.94761904762</v>
      </c>
      <c r="F112" s="27" t="n">
        <v>102.380666666667</v>
      </c>
      <c r="G112" s="27" t="n">
        <v>21</v>
      </c>
      <c r="H112" s="27" t="n">
        <v>37.0233333333333</v>
      </c>
      <c r="I112" s="27" t="n">
        <v>6.618</v>
      </c>
      <c r="J112" s="27" t="n">
        <v>0.05</v>
      </c>
      <c r="K112" s="27" t="n">
        <v>20.745</v>
      </c>
      <c r="L112" s="32"/>
      <c r="M112" s="27" t="n">
        <v>0</v>
      </c>
      <c r="N112" s="27" t="n">
        <v>2854.708</v>
      </c>
      <c r="O112" s="32"/>
    </row>
    <row r="113" customFormat="false" ht="14.25" hidden="false" customHeight="false" outlineLevel="0" collapsed="false">
      <c r="A113" s="29" t="n">
        <v>45356.4888657407</v>
      </c>
      <c r="B113" s="30" t="n">
        <f aca="false">MROUND(A113,"00:01:00")</f>
        <v>45356.4888888889</v>
      </c>
      <c r="C113" s="27" t="n">
        <v>2.00025454545455</v>
      </c>
      <c r="D113" s="27" t="n">
        <v>0.000504761904761905</v>
      </c>
      <c r="E113" s="27" t="n">
        <v>1399.93333333333</v>
      </c>
      <c r="F113" s="27" t="n">
        <v>102.490526315789</v>
      </c>
      <c r="G113" s="27" t="n">
        <v>21</v>
      </c>
      <c r="H113" s="27" t="n">
        <v>37.014</v>
      </c>
      <c r="I113" s="27" t="n">
        <v>6.618</v>
      </c>
      <c r="J113" s="27" t="n">
        <v>0.05</v>
      </c>
      <c r="K113" s="27" t="n">
        <v>20.76</v>
      </c>
      <c r="L113" s="32"/>
      <c r="M113" s="27" t="n">
        <v>0</v>
      </c>
      <c r="N113" s="27" t="n">
        <v>2854.708</v>
      </c>
      <c r="O113" s="32"/>
    </row>
    <row r="114" customFormat="false" ht="14.25" hidden="false" customHeight="false" outlineLevel="0" collapsed="false">
      <c r="A114" s="29" t="n">
        <v>45356.4895601852</v>
      </c>
      <c r="B114" s="30" t="n">
        <f aca="false">MROUND(A114,"00:01:00")</f>
        <v>45356.4895833333</v>
      </c>
      <c r="C114" s="27" t="n">
        <v>1.99814</v>
      </c>
      <c r="D114" s="27" t="n">
        <v>0.000128571428571429</v>
      </c>
      <c r="E114" s="27" t="n">
        <v>1399.98095238095</v>
      </c>
      <c r="F114" s="27" t="n">
        <v>102.672307692308</v>
      </c>
      <c r="G114" s="27" t="n">
        <v>21</v>
      </c>
      <c r="H114" s="27" t="n">
        <v>37.01</v>
      </c>
      <c r="I114" s="27" t="n">
        <v>6.618</v>
      </c>
      <c r="J114" s="27" t="n">
        <v>0.04</v>
      </c>
      <c r="K114" s="27" t="n">
        <v>20.77</v>
      </c>
      <c r="L114" s="32"/>
      <c r="M114" s="27" t="n">
        <v>0</v>
      </c>
      <c r="N114" s="27" t="n">
        <v>2854.708</v>
      </c>
      <c r="O114" s="32"/>
    </row>
    <row r="115" customFormat="false" ht="14.25" hidden="false" customHeight="false" outlineLevel="0" collapsed="false">
      <c r="A115" s="29" t="n">
        <v>45356.4902546296</v>
      </c>
      <c r="B115" s="30" t="n">
        <f aca="false">MROUND(A115,"00:01:00")</f>
        <v>45356.4902777778</v>
      </c>
      <c r="C115" s="27" t="n">
        <v>2.00110909090909</v>
      </c>
      <c r="D115" s="27" t="n">
        <v>0.000372727272727273</v>
      </c>
      <c r="E115" s="27" t="n">
        <v>1399.78095238095</v>
      </c>
      <c r="F115" s="27" t="n">
        <v>102.622941176471</v>
      </c>
      <c r="G115" s="27" t="n">
        <v>21</v>
      </c>
      <c r="H115" s="27" t="n">
        <v>37.01</v>
      </c>
      <c r="I115" s="27" t="n">
        <v>6.618</v>
      </c>
      <c r="J115" s="27" t="n">
        <v>0.04</v>
      </c>
      <c r="K115" s="27" t="n">
        <v>20.775</v>
      </c>
      <c r="L115" s="32"/>
      <c r="M115" s="27" t="n">
        <v>0</v>
      </c>
      <c r="N115" s="27" t="n">
        <v>2854.708</v>
      </c>
      <c r="O115" s="32"/>
    </row>
    <row r="116" customFormat="false" ht="14.25" hidden="false" customHeight="false" outlineLevel="0" collapsed="false">
      <c r="A116" s="29" t="n">
        <v>45356.4909490741</v>
      </c>
      <c r="B116" s="30" t="n">
        <f aca="false">MROUND(A116,"00:01:00")</f>
        <v>45356.4909722222</v>
      </c>
      <c r="C116" s="27" t="n">
        <v>1.99937619047619</v>
      </c>
      <c r="D116" s="27" t="n">
        <v>-4.76190476190476E-006</v>
      </c>
      <c r="E116" s="27" t="n">
        <v>1399.7619047619</v>
      </c>
      <c r="F116" s="27" t="n">
        <v>102.518666666667</v>
      </c>
      <c r="G116" s="27" t="n">
        <v>21</v>
      </c>
      <c r="H116" s="27" t="n">
        <v>37.0133333333333</v>
      </c>
      <c r="I116" s="27" t="n">
        <v>6.618</v>
      </c>
      <c r="J116" s="27" t="n">
        <v>0.04</v>
      </c>
      <c r="K116" s="27" t="n">
        <v>20.775</v>
      </c>
      <c r="L116" s="32"/>
      <c r="M116" s="27" t="n">
        <v>0</v>
      </c>
      <c r="N116" s="27" t="n">
        <v>2854.708</v>
      </c>
      <c r="O116" s="32"/>
    </row>
    <row r="117" customFormat="false" ht="14.25" hidden="false" customHeight="false" outlineLevel="0" collapsed="false">
      <c r="A117" s="29" t="n">
        <v>45356.4916435185</v>
      </c>
      <c r="B117" s="30" t="n">
        <f aca="false">MROUND(A117,"00:01:00")</f>
        <v>45356.4916666667</v>
      </c>
      <c r="C117" s="27" t="n">
        <v>1.99905714285714</v>
      </c>
      <c r="D117" s="27" t="n">
        <v>-0.000152380952380952</v>
      </c>
      <c r="E117" s="27" t="n">
        <v>1400.04</v>
      </c>
      <c r="F117" s="27" t="n">
        <v>102.393571428571</v>
      </c>
      <c r="G117" s="27" t="n">
        <v>21</v>
      </c>
      <c r="H117" s="27" t="n">
        <v>37.0133333333333</v>
      </c>
      <c r="I117" s="27" t="n">
        <v>6.618</v>
      </c>
      <c r="J117" s="27" t="n">
        <v>0.04</v>
      </c>
      <c r="K117" s="27" t="n">
        <v>20.755</v>
      </c>
      <c r="L117" s="32"/>
      <c r="M117" s="27" t="n">
        <v>0</v>
      </c>
      <c r="N117" s="27" t="n">
        <v>2854.708</v>
      </c>
      <c r="O117" s="32"/>
    </row>
    <row r="118" customFormat="false" ht="14.25" hidden="false" customHeight="false" outlineLevel="0" collapsed="false">
      <c r="A118" s="29" t="n">
        <v>45356.492337963</v>
      </c>
      <c r="B118" s="30" t="n">
        <f aca="false">MROUND(A118,"00:01:00")</f>
        <v>45356.4923611111</v>
      </c>
      <c r="C118" s="27" t="n">
        <v>1.99873333333333</v>
      </c>
      <c r="D118" s="27" t="n">
        <v>0.000180952380952381</v>
      </c>
      <c r="E118" s="27" t="n">
        <v>1399.94736842105</v>
      </c>
      <c r="F118" s="27" t="n">
        <v>102.359230769231</v>
      </c>
      <c r="G118" s="27" t="n">
        <v>21</v>
      </c>
      <c r="H118" s="27" t="n">
        <v>37.01</v>
      </c>
      <c r="I118" s="27" t="n">
        <v>6.618</v>
      </c>
      <c r="J118" s="27" t="n">
        <v>0.04</v>
      </c>
      <c r="K118" s="27" t="n">
        <v>20.74</v>
      </c>
      <c r="L118" s="32"/>
      <c r="M118" s="27" t="n">
        <v>0</v>
      </c>
      <c r="N118" s="27" t="n">
        <v>2854.708</v>
      </c>
      <c r="O118" s="32"/>
    </row>
    <row r="119" customFormat="false" ht="14.25" hidden="false" customHeight="false" outlineLevel="0" collapsed="false">
      <c r="A119" s="29" t="n">
        <v>45356.4930324074</v>
      </c>
      <c r="B119" s="30" t="n">
        <f aca="false">MROUND(A119,"00:01:00")</f>
        <v>45356.4930555556</v>
      </c>
      <c r="C119" s="27" t="n">
        <v>2.00062272727273</v>
      </c>
      <c r="D119" s="27" t="n">
        <v>0.000154545454545455</v>
      </c>
      <c r="E119" s="27" t="n">
        <v>1399.95909090909</v>
      </c>
      <c r="F119" s="27" t="n">
        <v>102.355</v>
      </c>
      <c r="G119" s="27" t="n">
        <v>21</v>
      </c>
      <c r="H119" s="27" t="n">
        <v>37.005</v>
      </c>
      <c r="I119" s="27" t="n">
        <v>6.6185</v>
      </c>
      <c r="J119" s="27" t="n">
        <v>0.04</v>
      </c>
      <c r="K119" s="27" t="n">
        <v>20.73</v>
      </c>
      <c r="L119" s="32"/>
      <c r="M119" s="27" t="n">
        <v>0</v>
      </c>
      <c r="N119" s="27" t="n">
        <v>2854.708</v>
      </c>
      <c r="O119" s="32"/>
    </row>
    <row r="120" customFormat="false" ht="14.25" hidden="false" customHeight="false" outlineLevel="0" collapsed="false">
      <c r="A120" s="29" t="n">
        <v>45356.4937268519</v>
      </c>
      <c r="B120" s="30" t="n">
        <f aca="false">MROUND(A120,"00:01:00")</f>
        <v>45356.49375</v>
      </c>
      <c r="C120" s="27" t="n">
        <v>2.00172857142857</v>
      </c>
      <c r="D120" s="27" t="n">
        <v>-0.000342105263157895</v>
      </c>
      <c r="E120" s="27" t="n">
        <v>1400.02857142857</v>
      </c>
      <c r="F120" s="27" t="n">
        <v>102.342857142857</v>
      </c>
      <c r="G120" s="27" t="n">
        <v>21</v>
      </c>
      <c r="H120" s="27" t="n">
        <v>37.005</v>
      </c>
      <c r="I120" s="27" t="n">
        <v>6.61833333333333</v>
      </c>
      <c r="J120" s="27" t="n">
        <v>0.04</v>
      </c>
      <c r="K120" s="27" t="n">
        <v>20.73</v>
      </c>
      <c r="L120" s="32"/>
      <c r="M120" s="27" t="n">
        <v>0</v>
      </c>
      <c r="N120" s="27" t="n">
        <v>2854.708</v>
      </c>
      <c r="O120" s="32"/>
    </row>
    <row r="121" customFormat="false" ht="14.25" hidden="false" customHeight="false" outlineLevel="0" collapsed="false">
      <c r="A121" s="29" t="n">
        <v>45356.4944212963</v>
      </c>
      <c r="B121" s="30" t="n">
        <f aca="false">MROUND(A121,"00:01:00")</f>
        <v>45356.4944444445</v>
      </c>
      <c r="C121" s="27" t="n">
        <v>2.00081904761905</v>
      </c>
      <c r="D121" s="27" t="n">
        <v>8.42105263157895E-005</v>
      </c>
      <c r="E121" s="27" t="n">
        <v>1399.90952380952</v>
      </c>
      <c r="F121" s="27" t="n">
        <v>102.34125</v>
      </c>
      <c r="G121" s="27" t="n">
        <v>21</v>
      </c>
      <c r="H121" s="27" t="n">
        <v>37.01</v>
      </c>
      <c r="I121" s="27" t="n">
        <v>6.6185</v>
      </c>
      <c r="J121" s="27" t="n">
        <v>0.04</v>
      </c>
      <c r="K121" s="27" t="n">
        <v>20.74</v>
      </c>
      <c r="L121" s="32"/>
      <c r="M121" s="27" t="n">
        <v>0</v>
      </c>
      <c r="N121" s="27" t="n">
        <v>2854.708</v>
      </c>
      <c r="O121" s="32"/>
    </row>
    <row r="122" customFormat="false" ht="14.25" hidden="false" customHeight="false" outlineLevel="0" collapsed="false">
      <c r="A122" s="29" t="n">
        <v>45356.4951157407</v>
      </c>
      <c r="B122" s="30" t="n">
        <f aca="false">MROUND(A122,"00:01:00")</f>
        <v>45356.4951388889</v>
      </c>
      <c r="C122" s="27" t="n">
        <v>1.99463181818182</v>
      </c>
      <c r="D122" s="27" t="n">
        <v>-4E-005</v>
      </c>
      <c r="E122" s="27" t="n">
        <v>1400.04285714286</v>
      </c>
      <c r="F122" s="27" t="n">
        <v>102.3205</v>
      </c>
      <c r="G122" s="27" t="n">
        <v>21</v>
      </c>
      <c r="H122" s="27" t="n">
        <v>37.01</v>
      </c>
      <c r="I122" s="27" t="n">
        <v>6.6185</v>
      </c>
      <c r="J122" s="27" t="n">
        <v>0.04</v>
      </c>
      <c r="K122" s="27" t="n">
        <v>20.74</v>
      </c>
      <c r="L122" s="32"/>
      <c r="M122" s="27" t="n">
        <v>0</v>
      </c>
      <c r="N122" s="27" t="n">
        <v>2854.708</v>
      </c>
      <c r="O122" s="32"/>
    </row>
    <row r="123" customFormat="false" ht="14.25" hidden="false" customHeight="false" outlineLevel="0" collapsed="false">
      <c r="A123" s="29" t="n">
        <v>45356.4958101852</v>
      </c>
      <c r="B123" s="30" t="n">
        <f aca="false">MROUND(A123,"00:01:00")</f>
        <v>45356.4958333333</v>
      </c>
      <c r="C123" s="27" t="n">
        <v>2.00057727272727</v>
      </c>
      <c r="D123" s="27" t="n">
        <v>0.000172727272727273</v>
      </c>
      <c r="E123" s="27" t="n">
        <v>1399.98421052632</v>
      </c>
      <c r="F123" s="27" t="n">
        <v>102.353333333333</v>
      </c>
      <c r="G123" s="27" t="n">
        <v>21</v>
      </c>
      <c r="H123" s="27" t="n">
        <v>37.01</v>
      </c>
      <c r="I123" s="27" t="n">
        <v>6.6185</v>
      </c>
      <c r="J123" s="27" t="n">
        <v>0.04</v>
      </c>
      <c r="K123" s="27" t="n">
        <v>20.74</v>
      </c>
      <c r="L123" s="32"/>
      <c r="M123" s="27" t="n">
        <v>0</v>
      </c>
      <c r="N123" s="27" t="n">
        <v>2854.708</v>
      </c>
      <c r="O123" s="32"/>
    </row>
    <row r="124" customFormat="false" ht="14.25" hidden="false" customHeight="false" outlineLevel="0" collapsed="false">
      <c r="A124" s="29" t="n">
        <v>45356.4965046296</v>
      </c>
      <c r="B124" s="30" t="n">
        <f aca="false">MROUND(A124,"00:01:00")</f>
        <v>45356.4965277778</v>
      </c>
      <c r="C124" s="27" t="n">
        <v>2.0013</v>
      </c>
      <c r="D124" s="27" t="n">
        <v>-0.000155555555555556</v>
      </c>
      <c r="E124" s="27" t="n">
        <v>1399.88947368421</v>
      </c>
      <c r="F124" s="27" t="n">
        <v>102.389230769231</v>
      </c>
      <c r="G124" s="27" t="n">
        <v>21</v>
      </c>
      <c r="H124" s="27" t="n">
        <v>37.01</v>
      </c>
      <c r="I124" s="27" t="n">
        <v>6.6186</v>
      </c>
      <c r="J124" s="27" t="n">
        <v>0.04</v>
      </c>
      <c r="K124" s="27" t="n">
        <v>20.74</v>
      </c>
      <c r="L124" s="32"/>
      <c r="M124" s="27" t="n">
        <v>0</v>
      </c>
      <c r="N124" s="27" t="n">
        <v>2854.708</v>
      </c>
      <c r="O124" s="32"/>
    </row>
    <row r="125" customFormat="false" ht="14.25" hidden="false" customHeight="false" outlineLevel="0" collapsed="false">
      <c r="A125" s="29" t="n">
        <v>45356.4971990741</v>
      </c>
      <c r="B125" s="30" t="n">
        <f aca="false">MROUND(A125,"00:01:00")</f>
        <v>45356.4972222222</v>
      </c>
      <c r="C125" s="27" t="n">
        <v>2.00239545454545</v>
      </c>
      <c r="D125" s="27" t="n">
        <v>-0.000409090909090909</v>
      </c>
      <c r="E125" s="27" t="n">
        <v>1400.06666666667</v>
      </c>
      <c r="F125" s="27" t="n">
        <v>102.488235294118</v>
      </c>
      <c r="G125" s="27" t="n">
        <v>21</v>
      </c>
      <c r="H125" s="27" t="n">
        <v>37.005</v>
      </c>
      <c r="I125" s="27" t="n">
        <v>6.6185</v>
      </c>
      <c r="J125" s="27" t="n">
        <v>0.04</v>
      </c>
      <c r="K125" s="27" t="n">
        <v>20.74</v>
      </c>
      <c r="L125" s="32"/>
      <c r="M125" s="27" t="n">
        <v>0</v>
      </c>
      <c r="N125" s="27" t="n">
        <v>2854.708</v>
      </c>
      <c r="O125" s="32"/>
    </row>
    <row r="126" customFormat="false" ht="14.25" hidden="false" customHeight="false" outlineLevel="0" collapsed="false">
      <c r="A126" s="29" t="n">
        <v>45356.4978935185</v>
      </c>
      <c r="B126" s="30" t="n">
        <f aca="false">MROUND(A126,"00:01:00")</f>
        <v>45356.4979166667</v>
      </c>
      <c r="C126" s="27" t="n">
        <v>2.00001428571429</v>
      </c>
      <c r="D126" s="27" t="n">
        <v>1E-005</v>
      </c>
      <c r="E126" s="27" t="n">
        <v>1399.93888888889</v>
      </c>
      <c r="F126" s="27" t="n">
        <v>102.503076923077</v>
      </c>
      <c r="G126" s="27" t="n">
        <v>21</v>
      </c>
      <c r="H126" s="27" t="n">
        <v>37.005</v>
      </c>
      <c r="I126" s="27" t="n">
        <v>6.619</v>
      </c>
      <c r="J126" s="27" t="n">
        <v>0.04</v>
      </c>
      <c r="K126" s="27" t="n">
        <v>20.75</v>
      </c>
      <c r="L126" s="32"/>
      <c r="M126" s="27" t="n">
        <v>0</v>
      </c>
      <c r="N126" s="27" t="n">
        <v>2854.708</v>
      </c>
      <c r="O126" s="32"/>
    </row>
    <row r="127" customFormat="false" ht="14.25" hidden="false" customHeight="false" outlineLevel="0" collapsed="false">
      <c r="A127" s="29" t="n">
        <v>45356.498587963</v>
      </c>
      <c r="B127" s="30" t="n">
        <f aca="false">MROUND(A127,"00:01:00")</f>
        <v>45356.4986111111</v>
      </c>
      <c r="C127" s="27" t="n">
        <v>1.9995</v>
      </c>
      <c r="D127" s="27" t="n">
        <v>9.52380952380952E-005</v>
      </c>
      <c r="E127" s="27" t="n">
        <v>1400.11</v>
      </c>
      <c r="F127" s="27" t="n">
        <v>102.523571428571</v>
      </c>
      <c r="G127" s="27" t="n">
        <v>21</v>
      </c>
      <c r="H127" s="27" t="n">
        <v>37.005</v>
      </c>
      <c r="I127" s="27" t="n">
        <v>6.619</v>
      </c>
      <c r="J127" s="27" t="n">
        <v>0.04</v>
      </c>
      <c r="K127" s="27" t="n">
        <v>20.7566666666667</v>
      </c>
      <c r="L127" s="32"/>
      <c r="M127" s="27" t="n">
        <v>0</v>
      </c>
      <c r="N127" s="27" t="n">
        <v>2854.708</v>
      </c>
      <c r="O127" s="32"/>
    </row>
    <row r="128" customFormat="false" ht="14.25" hidden="false" customHeight="false" outlineLevel="0" collapsed="false">
      <c r="A128" s="29" t="n">
        <v>45356.4992824074</v>
      </c>
      <c r="B128" s="30" t="n">
        <f aca="false">MROUND(A128,"00:01:00")</f>
        <v>45356.4993055556</v>
      </c>
      <c r="C128" s="27" t="n">
        <v>1.99637272727273</v>
      </c>
      <c r="D128" s="27" t="n">
        <v>0.000131818181818182</v>
      </c>
      <c r="E128" s="27" t="n">
        <v>1399.94545454545</v>
      </c>
      <c r="F128" s="27" t="n">
        <v>102.363157894737</v>
      </c>
      <c r="G128" s="27" t="n">
        <v>21</v>
      </c>
      <c r="H128" s="27" t="n">
        <v>37.0133333333333</v>
      </c>
      <c r="I128" s="27" t="n">
        <v>6.619</v>
      </c>
      <c r="J128" s="27" t="n">
        <v>0.04</v>
      </c>
      <c r="K128" s="27" t="n">
        <v>20.745</v>
      </c>
      <c r="L128" s="32"/>
      <c r="M128" s="27" t="n">
        <v>0</v>
      </c>
      <c r="N128" s="27" t="n">
        <v>2854.708</v>
      </c>
      <c r="O128" s="32"/>
    </row>
    <row r="129" customFormat="false" ht="14.25" hidden="false" customHeight="false" outlineLevel="0" collapsed="false">
      <c r="A129" s="29" t="n">
        <v>45356.4999768519</v>
      </c>
      <c r="B129" s="30" t="n">
        <f aca="false">MROUND(A129,"00:01:00")</f>
        <v>45356.5</v>
      </c>
      <c r="C129" s="27" t="n">
        <v>2.00076818181818</v>
      </c>
      <c r="D129" s="27" t="n">
        <v>-0.000227272727272727</v>
      </c>
      <c r="E129" s="27" t="n">
        <v>1399.9619047619</v>
      </c>
      <c r="F129" s="27" t="n">
        <v>102.276111111111</v>
      </c>
      <c r="G129" s="27" t="n">
        <v>21</v>
      </c>
      <c r="H129" s="27" t="n">
        <v>37.016</v>
      </c>
      <c r="I129" s="27" t="n">
        <v>6.619</v>
      </c>
      <c r="J129" s="27" t="n">
        <v>0.04</v>
      </c>
      <c r="K129" s="27" t="n">
        <v>20.73</v>
      </c>
      <c r="L129" s="32"/>
      <c r="M129" s="27" t="n">
        <v>0</v>
      </c>
      <c r="N129" s="27" t="n">
        <v>2854.708</v>
      </c>
      <c r="O129" s="32"/>
    </row>
    <row r="130" customFormat="false" ht="14.25" hidden="false" customHeight="false" outlineLevel="0" collapsed="false">
      <c r="A130" s="29" t="n">
        <v>45356.5006712963</v>
      </c>
      <c r="B130" s="30" t="n">
        <f aca="false">MROUND(A130,"00:01:00")</f>
        <v>45356.5006944445</v>
      </c>
      <c r="C130" s="27" t="n">
        <v>2.00003181818182</v>
      </c>
      <c r="D130" s="27" t="n">
        <v>0.000381818181818182</v>
      </c>
      <c r="E130" s="27" t="n">
        <v>1399.865</v>
      </c>
      <c r="F130" s="27" t="n">
        <v>102.36625</v>
      </c>
      <c r="G130" s="27" t="n">
        <v>21</v>
      </c>
      <c r="H130" s="27" t="n">
        <v>37.0144444444444</v>
      </c>
      <c r="I130" s="27" t="n">
        <v>6.619</v>
      </c>
      <c r="J130" s="27" t="n">
        <v>0.04</v>
      </c>
      <c r="K130" s="27" t="n">
        <v>20.73</v>
      </c>
      <c r="L130" s="32"/>
      <c r="M130" s="27" t="n">
        <v>0</v>
      </c>
      <c r="N130" s="27" t="n">
        <v>2854.708</v>
      </c>
      <c r="O130" s="32"/>
    </row>
    <row r="131" customFormat="false" ht="14.25" hidden="false" customHeight="false" outlineLevel="0" collapsed="false">
      <c r="A131" s="29" t="n">
        <v>45356.5013657407</v>
      </c>
      <c r="B131" s="30" t="n">
        <f aca="false">MROUND(A131,"00:01:00")</f>
        <v>45356.5013888889</v>
      </c>
      <c r="C131" s="27" t="n">
        <v>1.99809090909091</v>
      </c>
      <c r="D131" s="27" t="n">
        <v>-0.000176190476190476</v>
      </c>
      <c r="E131" s="27" t="n">
        <v>1400.14285714286</v>
      </c>
      <c r="F131" s="27" t="n">
        <v>102.460714285714</v>
      </c>
      <c r="G131" s="27" t="n">
        <v>21</v>
      </c>
      <c r="H131" s="27" t="n">
        <v>37.015</v>
      </c>
      <c r="I131" s="27" t="n">
        <v>6.619</v>
      </c>
      <c r="J131" s="27" t="n">
        <v>0.04</v>
      </c>
      <c r="K131" s="27" t="n">
        <v>20.735</v>
      </c>
      <c r="L131" s="32"/>
      <c r="M131" s="27" t="n">
        <v>0</v>
      </c>
      <c r="N131" s="27" t="n">
        <v>2854.708</v>
      </c>
      <c r="O131" s="32"/>
    </row>
    <row r="132" customFormat="false" ht="14.25" hidden="false" customHeight="false" outlineLevel="0" collapsed="false">
      <c r="A132" s="29" t="n">
        <v>45356.5020601852</v>
      </c>
      <c r="B132" s="30" t="n">
        <f aca="false">MROUND(A132,"00:01:00")</f>
        <v>45356.5020833333</v>
      </c>
      <c r="C132" s="27" t="n">
        <v>1.99861904761905</v>
      </c>
      <c r="D132" s="27" t="n">
        <v>-0.000295238095238095</v>
      </c>
      <c r="E132" s="27" t="n">
        <v>1399.74</v>
      </c>
      <c r="F132" s="27" t="n">
        <v>102.346470588235</v>
      </c>
      <c r="G132" s="27" t="n">
        <v>21</v>
      </c>
      <c r="H132" s="27" t="n">
        <v>37.015</v>
      </c>
      <c r="I132" s="27" t="n">
        <v>6.619</v>
      </c>
      <c r="J132" s="27" t="n">
        <v>0.04</v>
      </c>
      <c r="K132" s="27" t="n">
        <v>20.73</v>
      </c>
      <c r="L132" s="32"/>
      <c r="M132" s="27" t="n">
        <v>0</v>
      </c>
      <c r="N132" s="27" t="n">
        <v>2854.708</v>
      </c>
      <c r="O132" s="32"/>
    </row>
    <row r="133" customFormat="false" ht="14.25" hidden="false" customHeight="false" outlineLevel="0" collapsed="false">
      <c r="A133" s="29" t="n">
        <v>45356.5027546296</v>
      </c>
      <c r="B133" s="30" t="n">
        <f aca="false">MROUND(A133,"00:01:00")</f>
        <v>45356.5027777778</v>
      </c>
      <c r="C133" s="27" t="n">
        <v>1.99880952380952</v>
      </c>
      <c r="D133" s="27" t="n">
        <v>0.000204761904761905</v>
      </c>
      <c r="E133" s="27" t="n">
        <v>1399.93</v>
      </c>
      <c r="F133" s="27" t="n">
        <v>102.308461538462</v>
      </c>
      <c r="G133" s="27" t="n">
        <v>21</v>
      </c>
      <c r="H133" s="27" t="n">
        <v>37.015</v>
      </c>
      <c r="I133" s="27" t="n">
        <v>6.619</v>
      </c>
      <c r="J133" s="27" t="n">
        <v>0.04</v>
      </c>
      <c r="K133" s="27" t="n">
        <v>20.72</v>
      </c>
      <c r="L133" s="32"/>
      <c r="M133" s="27" t="n">
        <v>0</v>
      </c>
      <c r="N133" s="27" t="n">
        <v>2854.708</v>
      </c>
      <c r="O133" s="32"/>
    </row>
    <row r="134" customFormat="false" ht="14.25" hidden="false" customHeight="false" outlineLevel="0" collapsed="false">
      <c r="A134" s="29" t="n">
        <v>45356.5034490741</v>
      </c>
      <c r="B134" s="30" t="n">
        <f aca="false">MROUND(A134,"00:01:00")</f>
        <v>45356.5034722222</v>
      </c>
      <c r="C134" s="27" t="n">
        <v>1.99817619047619</v>
      </c>
      <c r="D134" s="27" t="n">
        <v>-0.000185</v>
      </c>
      <c r="E134" s="27" t="n">
        <v>1400.035</v>
      </c>
      <c r="F134" s="27" t="n">
        <v>102.349444444444</v>
      </c>
      <c r="G134" s="27" t="n">
        <v>21</v>
      </c>
      <c r="H134" s="27" t="n">
        <v>37.015</v>
      </c>
      <c r="I134" s="27" t="n">
        <v>6.6195</v>
      </c>
      <c r="J134" s="27" t="n">
        <v>0.04</v>
      </c>
      <c r="K134" s="27" t="n">
        <v>20.725</v>
      </c>
      <c r="L134" s="32"/>
      <c r="M134" s="27" t="n">
        <v>0</v>
      </c>
      <c r="N134" s="27" t="n">
        <v>2854.708</v>
      </c>
      <c r="O134" s="32"/>
    </row>
    <row r="135" customFormat="false" ht="14.25" hidden="false" customHeight="false" outlineLevel="0" collapsed="false">
      <c r="A135" s="29" t="n">
        <v>45356.5041435185</v>
      </c>
      <c r="B135" s="30" t="n">
        <f aca="false">MROUND(A135,"00:01:00")</f>
        <v>45356.5041666667</v>
      </c>
      <c r="C135" s="27" t="n">
        <v>2.00018181818182</v>
      </c>
      <c r="D135" s="27" t="n">
        <v>-0.000404545454545455</v>
      </c>
      <c r="E135" s="27" t="n">
        <v>1399.80476190476</v>
      </c>
      <c r="F135" s="27" t="n">
        <v>102.335</v>
      </c>
      <c r="G135" s="27" t="n">
        <v>21</v>
      </c>
      <c r="H135" s="27" t="n">
        <v>37.015</v>
      </c>
      <c r="I135" s="27" t="n">
        <v>6.619</v>
      </c>
      <c r="J135" s="27" t="n">
        <v>0.05</v>
      </c>
      <c r="K135" s="27" t="n">
        <v>20.725</v>
      </c>
      <c r="L135" s="32"/>
      <c r="M135" s="27" t="n">
        <v>0</v>
      </c>
      <c r="N135" s="27" t="n">
        <v>2854.708</v>
      </c>
      <c r="O135" s="32"/>
    </row>
    <row r="136" customFormat="false" ht="14.25" hidden="false" customHeight="false" outlineLevel="0" collapsed="false">
      <c r="A136" s="29" t="n">
        <v>45356.504837963</v>
      </c>
      <c r="B136" s="30" t="n">
        <f aca="false">MROUND(A136,"00:01:00")</f>
        <v>45356.5048611111</v>
      </c>
      <c r="C136" s="27" t="n">
        <v>2.00134545454545</v>
      </c>
      <c r="D136" s="27" t="n">
        <v>0.000547619047619048</v>
      </c>
      <c r="E136" s="27" t="n">
        <v>1400.15238095238</v>
      </c>
      <c r="F136" s="27" t="n">
        <v>102.3105</v>
      </c>
      <c r="G136" s="27" t="n">
        <v>21</v>
      </c>
      <c r="H136" s="27" t="n">
        <v>37.015</v>
      </c>
      <c r="I136" s="27" t="n">
        <v>6.6195</v>
      </c>
      <c r="J136" s="27" t="n">
        <v>0.05</v>
      </c>
      <c r="K136" s="27" t="n">
        <v>20.72</v>
      </c>
      <c r="L136" s="32"/>
      <c r="M136" s="27" t="n">
        <v>0</v>
      </c>
      <c r="N136" s="27" t="n">
        <v>2854.708</v>
      </c>
      <c r="O136" s="32"/>
    </row>
    <row r="137" customFormat="false" ht="14.25" hidden="false" customHeight="false" outlineLevel="0" collapsed="false">
      <c r="A137" s="29" t="n">
        <v>45356.5055324074</v>
      </c>
      <c r="B137" s="30" t="n">
        <f aca="false">MROUND(A137,"00:01:00")</f>
        <v>45356.5055555556</v>
      </c>
      <c r="C137" s="27" t="n">
        <v>1.99754545454545</v>
      </c>
      <c r="D137" s="27" t="n">
        <v>0.000336363636363636</v>
      </c>
      <c r="E137" s="27" t="n">
        <v>1400</v>
      </c>
      <c r="F137" s="27" t="n">
        <v>102.148421052632</v>
      </c>
      <c r="G137" s="27" t="n">
        <v>21</v>
      </c>
      <c r="H137" s="27" t="n">
        <v>37.015</v>
      </c>
      <c r="I137" s="27" t="n">
        <v>6.6195</v>
      </c>
      <c r="J137" s="27" t="n">
        <v>0.045</v>
      </c>
      <c r="K137" s="27" t="n">
        <v>20.71</v>
      </c>
      <c r="L137" s="32"/>
      <c r="M137" s="27" t="n">
        <v>0</v>
      </c>
      <c r="N137" s="27" t="n">
        <v>2854.708</v>
      </c>
      <c r="O137" s="32"/>
    </row>
    <row r="138" customFormat="false" ht="14.25" hidden="false" customHeight="false" outlineLevel="0" collapsed="false">
      <c r="A138" s="29" t="n">
        <v>45356.5062268519</v>
      </c>
      <c r="B138" s="30" t="n">
        <f aca="false">MROUND(A138,"00:01:00")</f>
        <v>45356.50625</v>
      </c>
      <c r="C138" s="27" t="n">
        <v>2.00215909090909</v>
      </c>
      <c r="D138" s="27" t="n">
        <v>1.90476190476191E-005</v>
      </c>
      <c r="E138" s="27" t="n">
        <v>1400.21363636364</v>
      </c>
      <c r="F138" s="27" t="n">
        <v>102.206</v>
      </c>
      <c r="G138" s="27" t="n">
        <v>21</v>
      </c>
      <c r="H138" s="27" t="n">
        <v>37.01</v>
      </c>
      <c r="I138" s="27" t="n">
        <v>6.6195</v>
      </c>
      <c r="J138" s="27" t="n">
        <v>0.05</v>
      </c>
      <c r="K138" s="27" t="n">
        <v>20.715</v>
      </c>
      <c r="L138" s="32"/>
      <c r="M138" s="27" t="n">
        <v>0</v>
      </c>
      <c r="N138" s="27" t="n">
        <v>2854.708</v>
      </c>
      <c r="O138" s="32"/>
    </row>
    <row r="139" customFormat="false" ht="14.25" hidden="false" customHeight="false" outlineLevel="0" collapsed="false">
      <c r="A139" s="29" t="n">
        <v>45356.5069212963</v>
      </c>
      <c r="B139" s="30" t="n">
        <f aca="false">MROUND(A139,"00:01:00")</f>
        <v>45356.5069444444</v>
      </c>
      <c r="C139" s="27" t="n">
        <v>2.00113636363636</v>
      </c>
      <c r="D139" s="27" t="n">
        <v>0.00029</v>
      </c>
      <c r="E139" s="27" t="n">
        <v>1400.28571428571</v>
      </c>
      <c r="F139" s="27" t="n">
        <v>102.36375</v>
      </c>
      <c r="G139" s="27" t="n">
        <v>21</v>
      </c>
      <c r="H139" s="27" t="n">
        <v>37.005</v>
      </c>
      <c r="I139" s="27" t="n">
        <v>6.61957142857143</v>
      </c>
      <c r="J139" s="27" t="n">
        <v>0.05</v>
      </c>
      <c r="K139" s="27" t="n">
        <v>20.715</v>
      </c>
      <c r="L139" s="32"/>
      <c r="M139" s="27" t="n">
        <v>0</v>
      </c>
      <c r="N139" s="27" t="n">
        <v>2854.708</v>
      </c>
      <c r="O139" s="32"/>
    </row>
    <row r="140" customFormat="false" ht="14.25" hidden="false" customHeight="false" outlineLevel="0" collapsed="false">
      <c r="A140" s="29" t="n">
        <v>45356.5076157407</v>
      </c>
      <c r="B140" s="30" t="n">
        <f aca="false">MROUND(A140,"00:01:00")</f>
        <v>45356.5076388889</v>
      </c>
      <c r="C140" s="27" t="n">
        <v>1.9996</v>
      </c>
      <c r="D140" s="27" t="n">
        <v>-0.000254545454545455</v>
      </c>
      <c r="E140" s="27" t="n">
        <v>1399.83157894737</v>
      </c>
      <c r="F140" s="27" t="n">
        <v>102.345333333333</v>
      </c>
      <c r="G140" s="27" t="n">
        <v>21</v>
      </c>
      <c r="H140" s="27" t="n">
        <v>37.005</v>
      </c>
      <c r="I140" s="27" t="n">
        <v>6.6195</v>
      </c>
      <c r="J140" s="27" t="n">
        <v>0.05</v>
      </c>
      <c r="K140" s="27" t="n">
        <v>20.71</v>
      </c>
      <c r="L140" s="32"/>
      <c r="M140" s="27" t="n">
        <v>0</v>
      </c>
      <c r="N140" s="27" t="n">
        <v>2854.708</v>
      </c>
      <c r="O140" s="32"/>
    </row>
    <row r="141" customFormat="false" ht="14.25" hidden="false" customHeight="false" outlineLevel="0" collapsed="false">
      <c r="A141" s="29" t="n">
        <v>45356.5083101852</v>
      </c>
      <c r="B141" s="30" t="n">
        <f aca="false">MROUND(A141,"00:01:00")</f>
        <v>45356.5083333333</v>
      </c>
      <c r="C141" s="27" t="n">
        <v>1.99776666666667</v>
      </c>
      <c r="D141" s="27" t="n">
        <v>5E-006</v>
      </c>
      <c r="E141" s="27" t="n">
        <v>1399.81</v>
      </c>
      <c r="F141" s="27" t="n">
        <v>102.285384615385</v>
      </c>
      <c r="G141" s="27" t="n">
        <v>21</v>
      </c>
      <c r="H141" s="27" t="n">
        <v>37.005</v>
      </c>
      <c r="I141" s="27" t="n">
        <v>6.6195</v>
      </c>
      <c r="J141" s="27" t="n">
        <v>0.05</v>
      </c>
      <c r="K141" s="27" t="n">
        <v>20.71</v>
      </c>
      <c r="L141" s="32"/>
      <c r="M141" s="27" t="n">
        <v>0</v>
      </c>
      <c r="N141" s="27" t="n">
        <v>2854.708</v>
      </c>
      <c r="O141" s="32"/>
    </row>
    <row r="142" customFormat="false" ht="14.25" hidden="false" customHeight="false" outlineLevel="0" collapsed="false">
      <c r="A142" s="29" t="n">
        <v>45356.5090046296</v>
      </c>
      <c r="B142" s="30" t="n">
        <f aca="false">MROUND(A142,"00:01:00")</f>
        <v>45356.5090277778</v>
      </c>
      <c r="C142" s="27" t="n">
        <v>2.0013619047619</v>
      </c>
      <c r="D142" s="27" t="n">
        <v>0.000154545454545455</v>
      </c>
      <c r="E142" s="27" t="n">
        <v>1399.9</v>
      </c>
      <c r="F142" s="27" t="n">
        <v>102.342666666667</v>
      </c>
      <c r="G142" s="27" t="n">
        <v>21</v>
      </c>
      <c r="H142" s="27" t="n">
        <v>37.0066666666667</v>
      </c>
      <c r="I142" s="27" t="n">
        <v>6.6195</v>
      </c>
      <c r="J142" s="27" t="n">
        <v>0.05</v>
      </c>
      <c r="K142" s="27" t="n">
        <v>20.705</v>
      </c>
      <c r="L142" s="32"/>
      <c r="M142" s="27" t="n">
        <v>0</v>
      </c>
      <c r="N142" s="27" t="n">
        <v>2854.708</v>
      </c>
      <c r="O142" s="32"/>
    </row>
    <row r="143" customFormat="false" ht="14.25" hidden="false" customHeight="false" outlineLevel="0" collapsed="false">
      <c r="A143" s="29" t="n">
        <v>45356.5096990741</v>
      </c>
      <c r="B143" s="30" t="n">
        <f aca="false">MROUND(A143,"00:01:00")</f>
        <v>45356.5097222222</v>
      </c>
      <c r="C143" s="27" t="n">
        <v>1.999035</v>
      </c>
      <c r="D143" s="27" t="n">
        <v>-0.000189473684210526</v>
      </c>
      <c r="E143" s="27" t="n">
        <v>1399.7</v>
      </c>
      <c r="F143" s="27" t="n">
        <v>102.34125</v>
      </c>
      <c r="G143" s="27" t="n">
        <v>21</v>
      </c>
      <c r="H143" s="27" t="n">
        <v>37.0066666666667</v>
      </c>
      <c r="I143" s="27" t="n">
        <v>6.62</v>
      </c>
      <c r="J143" s="27" t="n">
        <v>0.05</v>
      </c>
      <c r="K143" s="27" t="n">
        <v>20.705</v>
      </c>
      <c r="L143" s="32"/>
      <c r="M143" s="27" t="n">
        <v>0</v>
      </c>
      <c r="N143" s="27" t="n">
        <v>2854.708</v>
      </c>
      <c r="O143" s="32"/>
    </row>
    <row r="144" customFormat="false" ht="14.25" hidden="false" customHeight="false" outlineLevel="0" collapsed="false">
      <c r="A144" s="29" t="n">
        <v>45356.5103935185</v>
      </c>
      <c r="B144" s="30" t="n">
        <f aca="false">MROUND(A144,"00:01:00")</f>
        <v>45356.5104166667</v>
      </c>
      <c r="C144" s="27" t="n">
        <v>2.0004</v>
      </c>
      <c r="D144" s="27" t="n">
        <v>-1.81818181818182E-005</v>
      </c>
      <c r="E144" s="27" t="n">
        <v>1400.04736842105</v>
      </c>
      <c r="F144" s="27" t="n">
        <v>102.258888888889</v>
      </c>
      <c r="G144" s="27" t="n">
        <v>21</v>
      </c>
      <c r="H144" s="27" t="n">
        <v>37.0066666666667</v>
      </c>
      <c r="I144" s="27" t="n">
        <v>6.62</v>
      </c>
      <c r="J144" s="27" t="n">
        <v>0.05</v>
      </c>
      <c r="K144" s="27" t="n">
        <v>20.71</v>
      </c>
      <c r="L144" s="32"/>
      <c r="M144" s="27" t="n">
        <v>0</v>
      </c>
      <c r="N144" s="27" t="n">
        <v>2854.708</v>
      </c>
      <c r="O144" s="32"/>
    </row>
    <row r="145" customFormat="false" ht="14.25" hidden="false" customHeight="false" outlineLevel="0" collapsed="false">
      <c r="A145" s="29" t="n">
        <v>45356.511087963</v>
      </c>
      <c r="B145" s="30" t="n">
        <f aca="false">MROUND(A145,"00:01:00")</f>
        <v>45356.5111111111</v>
      </c>
      <c r="C145" s="27" t="n">
        <v>2.00299473684211</v>
      </c>
      <c r="D145" s="27" t="n">
        <v>-0.000116666666666667</v>
      </c>
      <c r="E145" s="27" t="n">
        <v>1399.95</v>
      </c>
      <c r="F145" s="27" t="n">
        <v>102.244285714286</v>
      </c>
      <c r="G145" s="27" t="n">
        <v>21</v>
      </c>
      <c r="H145" s="27" t="n">
        <v>37.005</v>
      </c>
      <c r="I145" s="27" t="n">
        <v>6.62</v>
      </c>
      <c r="J145" s="27" t="n">
        <v>0.05</v>
      </c>
      <c r="K145" s="27" t="n">
        <v>20.71</v>
      </c>
      <c r="L145" s="32"/>
      <c r="M145" s="27" t="n">
        <v>0</v>
      </c>
      <c r="N145" s="27" t="n">
        <v>2854.708</v>
      </c>
      <c r="O145" s="32"/>
    </row>
    <row r="146" customFormat="false" ht="14.25" hidden="false" customHeight="false" outlineLevel="0" collapsed="false">
      <c r="A146" s="29" t="n">
        <v>45356.5117824074</v>
      </c>
      <c r="B146" s="30" t="n">
        <f aca="false">MROUND(A146,"00:01:00")</f>
        <v>45356.5118055556</v>
      </c>
      <c r="C146" s="27" t="n">
        <v>1.99866363636364</v>
      </c>
      <c r="D146" s="27" t="n">
        <v>0.000104545454545455</v>
      </c>
      <c r="E146" s="27" t="n">
        <v>1399.90476190476</v>
      </c>
      <c r="F146" s="27" t="n">
        <v>102.228666666667</v>
      </c>
      <c r="G146" s="27" t="n">
        <v>21</v>
      </c>
      <c r="H146" s="27" t="n">
        <v>37.005</v>
      </c>
      <c r="I146" s="27" t="n">
        <v>6.62</v>
      </c>
      <c r="J146" s="27" t="n">
        <v>0.05</v>
      </c>
      <c r="K146" s="27" t="n">
        <v>20.71</v>
      </c>
      <c r="L146" s="32"/>
      <c r="M146" s="27" t="n">
        <v>0</v>
      </c>
      <c r="N146" s="27" t="n">
        <v>2854.708</v>
      </c>
      <c r="O146" s="32"/>
    </row>
    <row r="147" customFormat="false" ht="14.25" hidden="false" customHeight="false" outlineLevel="0" collapsed="false">
      <c r="A147" s="29" t="n">
        <v>45356.5124768519</v>
      </c>
      <c r="B147" s="30" t="n">
        <f aca="false">MROUND(A147,"00:01:00")</f>
        <v>45356.5125</v>
      </c>
      <c r="C147" s="27" t="n">
        <v>2.00113636363636</v>
      </c>
      <c r="D147" s="27" t="n">
        <v>0.0001</v>
      </c>
      <c r="E147" s="27" t="n">
        <v>1399.93333333333</v>
      </c>
      <c r="F147" s="27" t="n">
        <v>102.313333333333</v>
      </c>
      <c r="G147" s="27" t="n">
        <v>21</v>
      </c>
      <c r="H147" s="27" t="n">
        <v>37.004</v>
      </c>
      <c r="I147" s="27" t="n">
        <v>6.62</v>
      </c>
      <c r="J147" s="27" t="n">
        <v>0.05</v>
      </c>
      <c r="K147" s="27" t="n">
        <v>20.7</v>
      </c>
      <c r="L147" s="32"/>
      <c r="M147" s="27" t="n">
        <v>0</v>
      </c>
      <c r="N147" s="27" t="n">
        <v>2854.708</v>
      </c>
      <c r="O147" s="32"/>
    </row>
    <row r="148" customFormat="false" ht="14.25" hidden="false" customHeight="false" outlineLevel="0" collapsed="false">
      <c r="A148" s="29" t="n">
        <v>45356.5131712963</v>
      </c>
      <c r="B148" s="30" t="n">
        <f aca="false">MROUND(A148,"00:01:00")</f>
        <v>45356.5131944444</v>
      </c>
      <c r="C148" s="27" t="n">
        <v>2.00255714285714</v>
      </c>
      <c r="D148" s="27" t="n">
        <v>0.000255</v>
      </c>
      <c r="E148" s="27" t="n">
        <v>1400.1</v>
      </c>
      <c r="F148" s="27" t="n">
        <v>102.19</v>
      </c>
      <c r="G148" s="27" t="n">
        <v>21</v>
      </c>
      <c r="H148" s="27" t="n">
        <v>37.0054545454545</v>
      </c>
      <c r="I148" s="27" t="n">
        <v>6.62</v>
      </c>
      <c r="J148" s="27" t="n">
        <v>0.05</v>
      </c>
      <c r="K148" s="27" t="n">
        <v>20.7</v>
      </c>
      <c r="L148" s="32"/>
      <c r="M148" s="27" t="n">
        <v>0</v>
      </c>
      <c r="N148" s="27" t="n">
        <v>2854.708</v>
      </c>
      <c r="O148" s="32"/>
    </row>
    <row r="149" customFormat="false" ht="14.25" hidden="false" customHeight="false" outlineLevel="0" collapsed="false">
      <c r="A149" s="29" t="n">
        <v>45356.5138657407</v>
      </c>
      <c r="B149" s="30" t="n">
        <f aca="false">MROUND(A149,"00:01:00")</f>
        <v>45356.5138888889</v>
      </c>
      <c r="C149" s="27" t="n">
        <v>2.00146086956522</v>
      </c>
      <c r="D149" s="27" t="n">
        <v>0.000552173913043478</v>
      </c>
      <c r="E149" s="27" t="n">
        <v>1399.93333333333</v>
      </c>
      <c r="F149" s="27" t="n">
        <v>102.157647058824</v>
      </c>
      <c r="G149" s="27" t="n">
        <v>21</v>
      </c>
      <c r="H149" s="27" t="n">
        <v>37.0044444444444</v>
      </c>
      <c r="I149" s="27" t="n">
        <v>6.6205</v>
      </c>
      <c r="J149" s="27" t="n">
        <v>0.05</v>
      </c>
      <c r="K149" s="27" t="n">
        <v>20.69</v>
      </c>
      <c r="L149" s="32"/>
      <c r="M149" s="27" t="n">
        <v>0</v>
      </c>
      <c r="N149" s="27" t="n">
        <v>2854.708</v>
      </c>
      <c r="O149" s="32"/>
    </row>
    <row r="150" customFormat="false" ht="14.25" hidden="false" customHeight="false" outlineLevel="0" collapsed="false">
      <c r="A150" s="29" t="n">
        <v>45356.5145601852</v>
      </c>
      <c r="B150" s="30" t="n">
        <f aca="false">MROUND(A150,"00:01:00")</f>
        <v>45356.5145833333</v>
      </c>
      <c r="C150" s="27" t="n">
        <v>2.00179047619048</v>
      </c>
      <c r="D150" s="27" t="n">
        <v>-0.000142857142857143</v>
      </c>
      <c r="E150" s="27" t="n">
        <v>1399.88095238095</v>
      </c>
      <c r="F150" s="27" t="n">
        <v>102.132857142857</v>
      </c>
      <c r="G150" s="27" t="n">
        <v>21</v>
      </c>
      <c r="H150" s="27" t="n">
        <v>37.005</v>
      </c>
      <c r="I150" s="27" t="n">
        <v>6.62</v>
      </c>
      <c r="J150" s="27" t="n">
        <v>0.05</v>
      </c>
      <c r="K150" s="27" t="n">
        <v>20.68</v>
      </c>
      <c r="L150" s="32"/>
      <c r="M150" s="27" t="n">
        <v>0</v>
      </c>
      <c r="N150" s="27" t="n">
        <v>2854.708</v>
      </c>
      <c r="O150" s="32"/>
    </row>
    <row r="151" customFormat="false" ht="14.25" hidden="false" customHeight="false" outlineLevel="0" collapsed="false">
      <c r="A151" s="29" t="n">
        <v>45356.5152546296</v>
      </c>
      <c r="B151" s="30" t="n">
        <f aca="false">MROUND(A151,"00:01:00")</f>
        <v>45356.5152777778</v>
      </c>
      <c r="C151" s="27" t="n">
        <v>1.99967</v>
      </c>
      <c r="D151" s="27" t="n">
        <v>0.000145</v>
      </c>
      <c r="E151" s="27" t="n">
        <v>1400.11904761905</v>
      </c>
      <c r="F151" s="27" t="n">
        <v>102.179333333333</v>
      </c>
      <c r="G151" s="27" t="n">
        <v>21</v>
      </c>
      <c r="H151" s="27" t="n">
        <v>37.005</v>
      </c>
      <c r="I151" s="27" t="n">
        <v>6.62</v>
      </c>
      <c r="J151" s="27" t="n">
        <v>0.05</v>
      </c>
      <c r="K151" s="27" t="n">
        <v>20.69</v>
      </c>
      <c r="L151" s="32"/>
      <c r="M151" s="27" t="n">
        <v>0</v>
      </c>
      <c r="N151" s="27" t="n">
        <v>2854.708</v>
      </c>
      <c r="O151" s="32"/>
    </row>
    <row r="152" customFormat="false" ht="14.25" hidden="false" customHeight="false" outlineLevel="0" collapsed="false">
      <c r="A152" s="29" t="n">
        <v>45356.5159490741</v>
      </c>
      <c r="B152" s="30" t="n">
        <f aca="false">MROUND(A152,"00:01:00")</f>
        <v>45356.5159722222</v>
      </c>
      <c r="C152" s="27" t="n">
        <v>2.00157272727273</v>
      </c>
      <c r="D152" s="27" t="n">
        <v>-0.000113636363636364</v>
      </c>
      <c r="E152" s="27" t="n">
        <v>1400.09523809524</v>
      </c>
      <c r="F152" s="27" t="n">
        <v>102.188333333333</v>
      </c>
      <c r="G152" s="27" t="n">
        <v>21</v>
      </c>
      <c r="H152" s="27" t="n">
        <v>37.005</v>
      </c>
      <c r="I152" s="27" t="n">
        <v>6.62</v>
      </c>
      <c r="J152" s="27" t="n">
        <v>0.05</v>
      </c>
      <c r="K152" s="27" t="n">
        <v>20.7</v>
      </c>
      <c r="L152" s="32"/>
      <c r="M152" s="27" t="n">
        <v>0</v>
      </c>
      <c r="N152" s="27" t="n">
        <v>2854.708</v>
      </c>
      <c r="O152" s="32"/>
    </row>
    <row r="153" customFormat="false" ht="14.25" hidden="false" customHeight="false" outlineLevel="0" collapsed="false">
      <c r="A153" s="29" t="n">
        <v>45356.5166435185</v>
      </c>
      <c r="B153" s="30" t="n">
        <f aca="false">MROUND(A153,"00:01:00")</f>
        <v>45356.5166666667</v>
      </c>
      <c r="C153" s="27" t="n">
        <v>1.99937727272727</v>
      </c>
      <c r="D153" s="27" t="n">
        <v>-0.000285714285714286</v>
      </c>
      <c r="E153" s="27" t="n">
        <v>1399.86</v>
      </c>
      <c r="F153" s="27" t="n">
        <v>102.381666666667</v>
      </c>
      <c r="G153" s="27" t="n">
        <v>21</v>
      </c>
      <c r="H153" s="27" t="n">
        <v>36.995</v>
      </c>
      <c r="I153" s="27" t="n">
        <v>6.62057142857143</v>
      </c>
      <c r="J153" s="27" t="n">
        <v>0.05</v>
      </c>
      <c r="K153" s="27" t="n">
        <v>20.706</v>
      </c>
      <c r="L153" s="32"/>
      <c r="M153" s="27" t="n">
        <v>0</v>
      </c>
      <c r="N153" s="27" t="n">
        <v>2854.708</v>
      </c>
      <c r="O153" s="32"/>
    </row>
    <row r="154" customFormat="false" ht="14.25" hidden="false" customHeight="false" outlineLevel="0" collapsed="false">
      <c r="A154" s="29" t="n">
        <v>45356.517337963</v>
      </c>
      <c r="B154" s="30" t="n">
        <f aca="false">MROUND(A154,"00:01:00")</f>
        <v>45356.5173611111</v>
      </c>
      <c r="C154" s="27" t="n">
        <v>1.99845</v>
      </c>
      <c r="D154" s="27" t="n">
        <v>9.09090909090908E-006</v>
      </c>
      <c r="E154" s="27" t="n">
        <v>1399.97272727273</v>
      </c>
      <c r="F154" s="27" t="n">
        <v>102.35375</v>
      </c>
      <c r="G154" s="27" t="n">
        <v>21</v>
      </c>
      <c r="H154" s="27" t="n">
        <v>37.006</v>
      </c>
      <c r="I154" s="27" t="n">
        <v>6.6205</v>
      </c>
      <c r="J154" s="27" t="n">
        <v>0.05</v>
      </c>
      <c r="K154" s="27" t="n">
        <v>20.7033333333333</v>
      </c>
      <c r="L154" s="32"/>
      <c r="M154" s="27" t="n">
        <v>0</v>
      </c>
      <c r="N154" s="27" t="n">
        <v>2854.708</v>
      </c>
      <c r="O154" s="32"/>
    </row>
    <row r="155" customFormat="false" ht="14.25" hidden="false" customHeight="false" outlineLevel="0" collapsed="false">
      <c r="A155" s="29" t="n">
        <v>45356.5180324074</v>
      </c>
      <c r="B155" s="30" t="n">
        <f aca="false">MROUND(A155,"00:01:00")</f>
        <v>45356.5180555556</v>
      </c>
      <c r="C155" s="27" t="n">
        <v>2.00080454545455</v>
      </c>
      <c r="D155" s="27" t="n">
        <v>0.000240909090909091</v>
      </c>
      <c r="E155" s="27" t="n">
        <v>1399.6380952381</v>
      </c>
      <c r="F155" s="27" t="n">
        <v>102.287058823529</v>
      </c>
      <c r="G155" s="27" t="n">
        <v>21</v>
      </c>
      <c r="H155" s="27" t="n">
        <v>37.006</v>
      </c>
      <c r="I155" s="27" t="n">
        <v>6.621</v>
      </c>
      <c r="J155" s="27" t="n">
        <v>0.05</v>
      </c>
      <c r="K155" s="27" t="n">
        <v>20.7033333333333</v>
      </c>
      <c r="L155" s="32"/>
      <c r="M155" s="27" t="n">
        <v>0</v>
      </c>
      <c r="N155" s="27" t="n">
        <v>2854.708</v>
      </c>
      <c r="O155" s="32"/>
    </row>
    <row r="156" customFormat="false" ht="14.25" hidden="false" customHeight="false" outlineLevel="0" collapsed="false">
      <c r="A156" s="29" t="n">
        <v>45356.5187268519</v>
      </c>
      <c r="B156" s="30" t="n">
        <f aca="false">MROUND(A156,"00:01:00")</f>
        <v>45356.51875</v>
      </c>
      <c r="C156" s="27" t="n">
        <v>2.00142727272727</v>
      </c>
      <c r="D156" s="27" t="n">
        <v>-0.000228571428571429</v>
      </c>
      <c r="E156" s="27" t="n">
        <v>1400.04090909091</v>
      </c>
      <c r="F156" s="27" t="n">
        <v>102.371111111111</v>
      </c>
      <c r="G156" s="27" t="n">
        <v>21</v>
      </c>
      <c r="H156" s="27" t="n">
        <v>37.0133333333333</v>
      </c>
      <c r="I156" s="27" t="n">
        <v>6.621</v>
      </c>
      <c r="J156" s="27" t="n">
        <v>0.05</v>
      </c>
      <c r="K156" s="27" t="n">
        <v>20.71</v>
      </c>
      <c r="L156" s="32"/>
      <c r="M156" s="27" t="n">
        <v>0</v>
      </c>
      <c r="N156" s="27" t="n">
        <v>2854.708</v>
      </c>
      <c r="O156" s="32"/>
    </row>
    <row r="157" customFormat="false" ht="14.25" hidden="false" customHeight="false" outlineLevel="0" collapsed="false">
      <c r="A157" s="29" t="n">
        <v>45356.5194212963</v>
      </c>
      <c r="B157" s="30" t="n">
        <f aca="false">MROUND(A157,"00:01:00")</f>
        <v>45356.5194444445</v>
      </c>
      <c r="C157" s="27" t="n">
        <v>2.00030952380952</v>
      </c>
      <c r="D157" s="27" t="n">
        <v>-3.5E-005</v>
      </c>
      <c r="E157" s="27" t="n">
        <v>1399.99523809524</v>
      </c>
      <c r="F157" s="27" t="n">
        <v>102.24625</v>
      </c>
      <c r="G157" s="27" t="n">
        <v>21</v>
      </c>
      <c r="H157" s="27" t="n">
        <v>37.015</v>
      </c>
      <c r="I157" s="27" t="n">
        <v>6.621</v>
      </c>
      <c r="J157" s="27" t="n">
        <v>0.044</v>
      </c>
      <c r="K157" s="27" t="n">
        <v>20.705</v>
      </c>
      <c r="L157" s="32"/>
      <c r="M157" s="27" t="n">
        <v>0</v>
      </c>
      <c r="N157" s="27" t="n">
        <v>2854.708</v>
      </c>
      <c r="O157" s="32"/>
    </row>
    <row r="158" customFormat="false" ht="14.25" hidden="false" customHeight="false" outlineLevel="0" collapsed="false">
      <c r="A158" s="29" t="n">
        <v>45356.5201157407</v>
      </c>
      <c r="B158" s="30" t="n">
        <f aca="false">MROUND(A158,"00:01:00")</f>
        <v>45356.5201388889</v>
      </c>
      <c r="C158" s="27" t="n">
        <v>1.99822727272727</v>
      </c>
      <c r="D158" s="27" t="n">
        <v>-0.000331818181818182</v>
      </c>
      <c r="E158" s="27" t="n">
        <v>1400.09523809524</v>
      </c>
      <c r="F158" s="27" t="n">
        <v>102.060625</v>
      </c>
      <c r="G158" s="27" t="n">
        <v>21</v>
      </c>
      <c r="H158" s="27" t="n">
        <v>37.015</v>
      </c>
      <c r="I158" s="27" t="n">
        <v>6.621</v>
      </c>
      <c r="J158" s="27" t="n">
        <v>0.045</v>
      </c>
      <c r="K158" s="27" t="n">
        <v>20.7</v>
      </c>
      <c r="L158" s="32"/>
      <c r="M158" s="27" t="n">
        <v>0</v>
      </c>
      <c r="N158" s="27" t="n">
        <v>2854.708</v>
      </c>
      <c r="O158" s="32"/>
    </row>
    <row r="159" customFormat="false" ht="14.25" hidden="false" customHeight="false" outlineLevel="0" collapsed="false">
      <c r="A159" s="29" t="n">
        <v>45356.5208101852</v>
      </c>
      <c r="B159" s="30" t="n">
        <f aca="false">MROUND(A159,"00:01:00")</f>
        <v>45356.5208333333</v>
      </c>
      <c r="C159" s="27" t="n">
        <v>1.99935454545455</v>
      </c>
      <c r="D159" s="27" t="n">
        <v>-2E-005</v>
      </c>
      <c r="E159" s="27" t="n">
        <v>1399.86666666667</v>
      </c>
      <c r="F159" s="27" t="n">
        <v>102.09</v>
      </c>
      <c r="G159" s="27" t="n">
        <v>21</v>
      </c>
      <c r="H159" s="27" t="n">
        <v>37.015</v>
      </c>
      <c r="I159" s="27" t="n">
        <v>6.621</v>
      </c>
      <c r="J159" s="27" t="n">
        <v>0.045</v>
      </c>
      <c r="K159" s="27" t="n">
        <v>20.69</v>
      </c>
      <c r="L159" s="32"/>
      <c r="M159" s="27" t="n">
        <v>0</v>
      </c>
      <c r="N159" s="27" t="n">
        <v>2854.708</v>
      </c>
      <c r="O159" s="32"/>
    </row>
    <row r="160" customFormat="false" ht="14.25" hidden="false" customHeight="false" outlineLevel="0" collapsed="false">
      <c r="A160" s="29" t="n">
        <v>45356.5215046296</v>
      </c>
      <c r="B160" s="30" t="n">
        <f aca="false">MROUND(A160,"00:01:00")</f>
        <v>45356.5215277778</v>
      </c>
      <c r="C160" s="27" t="n">
        <v>1.9987619047619</v>
      </c>
      <c r="D160" s="27" t="n">
        <v>0.000795238095238095</v>
      </c>
      <c r="E160" s="27" t="n">
        <v>1399.92380952381</v>
      </c>
      <c r="F160" s="27" t="n">
        <v>102.239230769231</v>
      </c>
      <c r="G160" s="27" t="n">
        <v>21</v>
      </c>
      <c r="H160" s="27" t="n">
        <v>37.0155555555556</v>
      </c>
      <c r="I160" s="27" t="n">
        <v>6.621</v>
      </c>
      <c r="J160" s="27" t="n">
        <v>0.04</v>
      </c>
      <c r="K160" s="27" t="n">
        <v>20.695</v>
      </c>
      <c r="L160" s="32"/>
      <c r="M160" s="27" t="n">
        <v>0</v>
      </c>
      <c r="N160" s="27" t="n">
        <v>2854.708</v>
      </c>
      <c r="O160" s="32"/>
    </row>
    <row r="161" customFormat="false" ht="14.25" hidden="false" customHeight="false" outlineLevel="0" collapsed="false">
      <c r="A161" s="29" t="n">
        <v>45356.5221990741</v>
      </c>
      <c r="B161" s="30" t="n">
        <f aca="false">MROUND(A161,"00:01:00")</f>
        <v>45356.5222222222</v>
      </c>
      <c r="C161" s="27" t="n">
        <v>2.00276818181818</v>
      </c>
      <c r="D161" s="27" t="n">
        <v>-2.72727272727273E-005</v>
      </c>
      <c r="E161" s="27" t="n">
        <v>1399.95454545455</v>
      </c>
      <c r="F161" s="27" t="n">
        <v>102.213076923077</v>
      </c>
      <c r="G161" s="27" t="n">
        <v>21</v>
      </c>
      <c r="H161" s="27" t="n">
        <v>37.015</v>
      </c>
      <c r="I161" s="27" t="n">
        <v>6.6216</v>
      </c>
      <c r="J161" s="27" t="n">
        <v>0.04</v>
      </c>
      <c r="K161" s="27" t="n">
        <v>20.695</v>
      </c>
      <c r="L161" s="32"/>
      <c r="M161" s="27" t="n">
        <v>0</v>
      </c>
      <c r="N161" s="27" t="n">
        <v>2854.708</v>
      </c>
      <c r="O161" s="32"/>
    </row>
    <row r="162" customFormat="false" ht="14.25" hidden="false" customHeight="false" outlineLevel="0" collapsed="false">
      <c r="A162" s="29" t="n">
        <v>45356.5228935185</v>
      </c>
      <c r="B162" s="30" t="n">
        <f aca="false">MROUND(A162,"00:01:00")</f>
        <v>45356.5229166667</v>
      </c>
      <c r="C162" s="27" t="n">
        <v>1.99898636363636</v>
      </c>
      <c r="D162" s="27" t="n">
        <v>-0.000318181818181818</v>
      </c>
      <c r="E162" s="27" t="n">
        <v>1400.21818181818</v>
      </c>
      <c r="F162" s="27" t="n">
        <v>102.062</v>
      </c>
      <c r="G162" s="27" t="n">
        <v>21</v>
      </c>
      <c r="H162" s="27" t="n">
        <v>37.0142857142857</v>
      </c>
      <c r="I162" s="27" t="n">
        <v>6.6215</v>
      </c>
      <c r="J162" s="27" t="n">
        <v>0.04</v>
      </c>
      <c r="K162" s="27" t="n">
        <v>20.6833333333333</v>
      </c>
      <c r="L162" s="32"/>
      <c r="M162" s="27" t="n">
        <v>0</v>
      </c>
      <c r="N162" s="27" t="n">
        <v>2854.708</v>
      </c>
      <c r="O162" s="32"/>
    </row>
    <row r="163" customFormat="false" ht="14.25" hidden="false" customHeight="false" outlineLevel="0" collapsed="false">
      <c r="A163" s="29" t="n">
        <v>45356.523587963</v>
      </c>
      <c r="B163" s="30" t="n">
        <f aca="false">MROUND(A163,"00:01:00")</f>
        <v>45356.5236111111</v>
      </c>
      <c r="C163" s="27" t="n">
        <v>1.99958181818182</v>
      </c>
      <c r="D163" s="27" t="n">
        <v>-0.000254545454545455</v>
      </c>
      <c r="E163" s="27" t="n">
        <v>1400.1</v>
      </c>
      <c r="F163" s="27" t="n">
        <v>102.092777777778</v>
      </c>
      <c r="G163" s="27" t="n">
        <v>21</v>
      </c>
      <c r="H163" s="27" t="n">
        <v>37.01</v>
      </c>
      <c r="I163" s="27" t="n">
        <v>6.6215</v>
      </c>
      <c r="J163" s="27" t="n">
        <v>0.04</v>
      </c>
      <c r="K163" s="27" t="n">
        <v>20.68</v>
      </c>
      <c r="L163" s="32"/>
      <c r="M163" s="27" t="n">
        <v>0</v>
      </c>
      <c r="N163" s="27" t="n">
        <v>2854.708</v>
      </c>
      <c r="O163" s="32"/>
    </row>
    <row r="164" customFormat="false" ht="14.25" hidden="false" customHeight="false" outlineLevel="0" collapsed="false">
      <c r="A164" s="29" t="n">
        <v>45356.5242824074</v>
      </c>
      <c r="B164" s="30" t="n">
        <f aca="false">MROUND(A164,"00:01:00")</f>
        <v>45356.5243055556</v>
      </c>
      <c r="C164" s="27" t="n">
        <v>2.002645</v>
      </c>
      <c r="D164" s="27" t="n">
        <v>-0.000225</v>
      </c>
      <c r="E164" s="27" t="n">
        <v>1400.04736842105</v>
      </c>
      <c r="F164" s="27" t="n">
        <v>102.051176470588</v>
      </c>
      <c r="G164" s="27" t="n">
        <v>21</v>
      </c>
      <c r="H164" s="27" t="n">
        <v>37.005</v>
      </c>
      <c r="I164" s="27" t="n">
        <v>6.6215</v>
      </c>
      <c r="J164" s="27" t="n">
        <v>0.04</v>
      </c>
      <c r="K164" s="27" t="n">
        <v>20.68</v>
      </c>
      <c r="L164" s="32"/>
      <c r="M164" s="27" t="n">
        <v>0</v>
      </c>
      <c r="N164" s="27" t="n">
        <v>2854.708</v>
      </c>
      <c r="O164" s="32"/>
    </row>
    <row r="165" customFormat="false" ht="14.25" hidden="false" customHeight="false" outlineLevel="0" collapsed="false">
      <c r="A165" s="29" t="n">
        <v>45356.5249768519</v>
      </c>
      <c r="B165" s="30" t="n">
        <f aca="false">MROUND(A165,"00:01:00")</f>
        <v>45356.525</v>
      </c>
      <c r="C165" s="27" t="n">
        <v>2.00183333333333</v>
      </c>
      <c r="D165" s="27" t="n">
        <v>0.000177777777777778</v>
      </c>
      <c r="E165" s="27" t="n">
        <v>1400.30555555556</v>
      </c>
      <c r="F165" s="27" t="n">
        <v>101.920588235294</v>
      </c>
      <c r="G165" s="27" t="n">
        <v>21</v>
      </c>
      <c r="H165" s="27" t="n">
        <v>37.005</v>
      </c>
      <c r="I165" s="27" t="n">
        <v>6.6215</v>
      </c>
      <c r="J165" s="27" t="n">
        <v>0.04</v>
      </c>
      <c r="K165" s="27" t="n">
        <v>20.6733333333333</v>
      </c>
      <c r="L165" s="32"/>
      <c r="M165" s="27" t="n">
        <v>0</v>
      </c>
      <c r="N165" s="27" t="n">
        <v>2854.708</v>
      </c>
      <c r="O165" s="32"/>
    </row>
    <row r="166" customFormat="false" ht="14.25" hidden="false" customHeight="false" outlineLevel="0" collapsed="false">
      <c r="A166" s="29" t="n">
        <v>45356.5256712963</v>
      </c>
      <c r="B166" s="30" t="n">
        <f aca="false">MROUND(A166,"00:01:00")</f>
        <v>45356.5256944445</v>
      </c>
      <c r="C166" s="27" t="n">
        <v>2.00056363636364</v>
      </c>
      <c r="D166" s="27" t="n">
        <v>-5.45454545454545E-005</v>
      </c>
      <c r="E166" s="27" t="n">
        <v>1400.10952380952</v>
      </c>
      <c r="F166" s="27" t="n">
        <v>102.08</v>
      </c>
      <c r="G166" s="27" t="n">
        <v>21</v>
      </c>
      <c r="H166" s="27" t="n">
        <v>37.01</v>
      </c>
      <c r="I166" s="27" t="n">
        <v>6.6215</v>
      </c>
      <c r="J166" s="27" t="n">
        <v>0.04</v>
      </c>
      <c r="K166" s="27" t="n">
        <v>20.68</v>
      </c>
      <c r="L166" s="32"/>
      <c r="M166" s="27" t="n">
        <v>0</v>
      </c>
      <c r="N166" s="27" t="n">
        <v>2854.708</v>
      </c>
      <c r="O166" s="32"/>
    </row>
    <row r="167" customFormat="false" ht="14.25" hidden="false" customHeight="false" outlineLevel="0" collapsed="false">
      <c r="A167" s="29" t="n">
        <v>45356.5263657407</v>
      </c>
      <c r="B167" s="30" t="n">
        <f aca="false">MROUND(A167,"00:01:00")</f>
        <v>45356.5263888889</v>
      </c>
      <c r="C167" s="27" t="n">
        <v>2.00014090909091</v>
      </c>
      <c r="D167" s="27" t="n">
        <v>-1.36363636363637E-005</v>
      </c>
      <c r="E167" s="27" t="n">
        <v>1399.99047619048</v>
      </c>
      <c r="F167" s="27" t="n">
        <v>102.168666666667</v>
      </c>
      <c r="G167" s="27" t="n">
        <v>21</v>
      </c>
      <c r="H167" s="27" t="n">
        <v>37.005</v>
      </c>
      <c r="I167" s="27" t="n">
        <v>6.622</v>
      </c>
      <c r="J167" s="27" t="n">
        <v>0.045</v>
      </c>
      <c r="K167" s="27" t="n">
        <v>20.675</v>
      </c>
      <c r="L167" s="32"/>
      <c r="M167" s="27" t="n">
        <v>0</v>
      </c>
      <c r="N167" s="27" t="n">
        <v>2854.708</v>
      </c>
      <c r="O167" s="32"/>
    </row>
    <row r="168" customFormat="false" ht="14.25" hidden="false" customHeight="false" outlineLevel="0" collapsed="false">
      <c r="A168" s="29" t="n">
        <v>45356.5270601852</v>
      </c>
      <c r="B168" s="30" t="n">
        <f aca="false">MROUND(A168,"00:01:00")</f>
        <v>45356.5270833333</v>
      </c>
      <c r="C168" s="27" t="n">
        <v>1.99825238095238</v>
      </c>
      <c r="D168" s="27" t="n">
        <v>6.19047619047619E-005</v>
      </c>
      <c r="E168" s="27" t="n">
        <v>1399.88181818182</v>
      </c>
      <c r="F168" s="27" t="n">
        <v>102.06625</v>
      </c>
      <c r="G168" s="27" t="n">
        <v>21</v>
      </c>
      <c r="H168" s="27" t="n">
        <v>37.005</v>
      </c>
      <c r="I168" s="27" t="n">
        <v>6.622</v>
      </c>
      <c r="J168" s="27" t="n">
        <v>0.045</v>
      </c>
      <c r="K168" s="27" t="n">
        <v>20.6733333333333</v>
      </c>
      <c r="L168" s="32"/>
      <c r="M168" s="27" t="n">
        <v>0</v>
      </c>
      <c r="N168" s="27" t="n">
        <v>2854.708</v>
      </c>
      <c r="O168" s="32"/>
    </row>
    <row r="169" customFormat="false" ht="14.25" hidden="false" customHeight="false" outlineLevel="0" collapsed="false">
      <c r="A169" s="29" t="n">
        <v>45356.5277546296</v>
      </c>
      <c r="B169" s="30" t="n">
        <f aca="false">MROUND(A169,"00:01:00")</f>
        <v>45356.5277777778</v>
      </c>
      <c r="C169" s="27" t="n">
        <v>2.00148095238095</v>
      </c>
      <c r="D169" s="27" t="n">
        <v>0.000180952380952381</v>
      </c>
      <c r="E169" s="27" t="n">
        <v>1399.905</v>
      </c>
      <c r="F169" s="27" t="n">
        <v>102.171176470588</v>
      </c>
      <c r="G169" s="27" t="n">
        <v>21</v>
      </c>
      <c r="H169" s="27" t="n">
        <v>37.0033333333333</v>
      </c>
      <c r="I169" s="27" t="n">
        <v>6.622</v>
      </c>
      <c r="J169" s="27" t="n">
        <v>0.046</v>
      </c>
      <c r="K169" s="27" t="n">
        <v>20.68</v>
      </c>
      <c r="L169" s="32"/>
      <c r="M169" s="27" t="n">
        <v>0</v>
      </c>
      <c r="N169" s="27" t="n">
        <v>2854.708</v>
      </c>
      <c r="O169" s="32"/>
    </row>
    <row r="170" customFormat="false" ht="14.25" hidden="false" customHeight="false" outlineLevel="0" collapsed="false">
      <c r="A170" s="29" t="n">
        <v>45356.5284490741</v>
      </c>
      <c r="B170" s="30" t="n">
        <f aca="false">MROUND(A170,"00:01:00")</f>
        <v>45356.5284722222</v>
      </c>
      <c r="C170" s="27" t="n">
        <v>1.99895454545455</v>
      </c>
      <c r="D170" s="27" t="n">
        <v>0.000336363636363636</v>
      </c>
      <c r="E170" s="27" t="n">
        <v>1400.10909090909</v>
      </c>
      <c r="F170" s="27" t="n">
        <v>102.078666666667</v>
      </c>
      <c r="G170" s="27" t="n">
        <v>21</v>
      </c>
      <c r="H170" s="27" t="n">
        <v>37.005</v>
      </c>
      <c r="I170" s="27" t="n">
        <v>6.622</v>
      </c>
      <c r="J170" s="27" t="n">
        <v>0.046</v>
      </c>
      <c r="K170" s="27" t="n">
        <v>20.68</v>
      </c>
      <c r="L170" s="27"/>
      <c r="M170" s="27" t="n">
        <v>0</v>
      </c>
      <c r="N170" s="27" t="n">
        <v>2854.708</v>
      </c>
      <c r="O170" s="32"/>
    </row>
    <row r="171" customFormat="false" ht="14.25" hidden="false" customHeight="false" outlineLevel="0" collapsed="false">
      <c r="A171" s="29" t="n">
        <v>45356.5291435185</v>
      </c>
      <c r="B171" s="30" t="n">
        <f aca="false">MROUND(A171,"00:01:00")</f>
        <v>45356.5291666667</v>
      </c>
      <c r="C171" s="27" t="n">
        <v>1.99805909090909</v>
      </c>
      <c r="D171" s="27" t="n">
        <v>-0.000527272727272727</v>
      </c>
      <c r="E171" s="27" t="n">
        <v>1400.305</v>
      </c>
      <c r="F171" s="27" t="n">
        <v>101.818571428571</v>
      </c>
      <c r="G171" s="27" t="n">
        <v>21</v>
      </c>
      <c r="H171" s="27" t="n">
        <v>37.0055555555556</v>
      </c>
      <c r="I171" s="27" t="n">
        <v>6.62233333333333</v>
      </c>
      <c r="J171" s="27" t="n">
        <v>0.05</v>
      </c>
      <c r="K171" s="27" t="n">
        <v>20.6733333333333</v>
      </c>
      <c r="L171" s="32"/>
      <c r="M171" s="27" t="n">
        <v>0</v>
      </c>
      <c r="N171" s="27" t="n">
        <v>2854.708</v>
      </c>
      <c r="O171" s="32"/>
    </row>
    <row r="172" customFormat="false" ht="14.25" hidden="false" customHeight="false" outlineLevel="0" collapsed="false">
      <c r="A172" s="29" t="n">
        <v>45356.529837963</v>
      </c>
      <c r="B172" s="30" t="n">
        <f aca="false">MROUND(A172,"00:01:00")</f>
        <v>45356.5298611111</v>
      </c>
      <c r="C172" s="27" t="n">
        <v>2.00072272727273</v>
      </c>
      <c r="D172" s="27" t="n">
        <v>-0.000122727272727273</v>
      </c>
      <c r="E172" s="27" t="n">
        <v>1400.10476190476</v>
      </c>
      <c r="F172" s="27" t="n">
        <v>101.887692307692</v>
      </c>
      <c r="G172" s="27" t="n">
        <v>21</v>
      </c>
      <c r="H172" s="27" t="n">
        <v>37.0042857142857</v>
      </c>
      <c r="I172" s="27" t="n">
        <v>6.6225</v>
      </c>
      <c r="J172" s="27" t="n">
        <v>0.05</v>
      </c>
      <c r="K172" s="27" t="n">
        <v>20.675</v>
      </c>
      <c r="L172" s="32"/>
      <c r="M172" s="27" t="n">
        <v>0</v>
      </c>
      <c r="N172" s="27" t="n">
        <v>2854.708</v>
      </c>
      <c r="O172" s="32"/>
    </row>
    <row r="173" customFormat="false" ht="14.25" hidden="false" customHeight="false" outlineLevel="0" collapsed="false">
      <c r="A173" s="29" t="n">
        <v>45356.5305324074</v>
      </c>
      <c r="B173" s="30" t="n">
        <f aca="false">MROUND(A173,"00:01:00")</f>
        <v>45356.5305555556</v>
      </c>
      <c r="C173" s="27" t="n">
        <v>2.00080909090909</v>
      </c>
      <c r="D173" s="27" t="n">
        <v>0.000195</v>
      </c>
      <c r="E173" s="27" t="n">
        <v>1399.96666666667</v>
      </c>
      <c r="F173" s="27" t="n">
        <v>101.890588235294</v>
      </c>
      <c r="G173" s="27" t="n">
        <v>21</v>
      </c>
      <c r="H173" s="27" t="n">
        <v>37.0057142857143</v>
      </c>
      <c r="I173" s="27" t="n">
        <v>6.62257142857143</v>
      </c>
      <c r="J173" s="27" t="n">
        <v>0.05</v>
      </c>
      <c r="K173" s="27" t="n">
        <v>20.66</v>
      </c>
      <c r="L173" s="32"/>
      <c r="M173" s="27" t="n">
        <v>0</v>
      </c>
      <c r="N173" s="27" t="n">
        <v>2854.708</v>
      </c>
      <c r="O173" s="32"/>
    </row>
    <row r="174" customFormat="false" ht="14.25" hidden="false" customHeight="false" outlineLevel="0" collapsed="false">
      <c r="A174" s="29" t="n">
        <v>45356.5312268519</v>
      </c>
      <c r="B174" s="30" t="n">
        <f aca="false">MROUND(A174,"00:01:00")</f>
        <v>45356.53125</v>
      </c>
      <c r="C174" s="27" t="n">
        <v>1.99911739130435</v>
      </c>
      <c r="D174" s="27" t="n">
        <v>-0.000456521739130435</v>
      </c>
      <c r="E174" s="27" t="n">
        <v>1400.13043478261</v>
      </c>
      <c r="F174" s="27" t="n">
        <v>101.882666666667</v>
      </c>
      <c r="G174" s="27" t="n">
        <v>21</v>
      </c>
      <c r="H174" s="27" t="n">
        <v>37.005</v>
      </c>
      <c r="I174" s="27" t="n">
        <v>6.6225</v>
      </c>
      <c r="J174" s="27" t="n">
        <v>0.05</v>
      </c>
      <c r="K174" s="27" t="n">
        <v>20.65</v>
      </c>
      <c r="L174" s="32"/>
      <c r="M174" s="27" t="n">
        <v>0</v>
      </c>
      <c r="N174" s="27" t="n">
        <v>2854.708</v>
      </c>
      <c r="O174" s="32"/>
    </row>
    <row r="175" customFormat="false" ht="14.25" hidden="false" customHeight="false" outlineLevel="0" collapsed="false">
      <c r="A175" s="29" t="n">
        <v>45356.5319212963</v>
      </c>
      <c r="B175" s="30" t="n">
        <f aca="false">MROUND(A175,"00:01:00")</f>
        <v>45356.5319444445</v>
      </c>
      <c r="C175" s="27" t="n">
        <v>1.9968</v>
      </c>
      <c r="D175" s="27" t="n">
        <v>-0.000323809523809524</v>
      </c>
      <c r="E175" s="27" t="n">
        <v>1400.1</v>
      </c>
      <c r="F175" s="27" t="n">
        <v>102.036875</v>
      </c>
      <c r="G175" s="27" t="n">
        <v>21</v>
      </c>
      <c r="H175" s="27" t="n">
        <v>37.015</v>
      </c>
      <c r="I175" s="27" t="n">
        <v>6.6225</v>
      </c>
      <c r="J175" s="27" t="n">
        <v>0.05</v>
      </c>
      <c r="K175" s="27" t="n">
        <v>20.66</v>
      </c>
      <c r="L175" s="32"/>
      <c r="M175" s="27" t="n">
        <v>0</v>
      </c>
      <c r="N175" s="27" t="n">
        <v>2854.708</v>
      </c>
      <c r="O175" s="32"/>
    </row>
    <row r="176" customFormat="false" ht="14.25" hidden="false" customHeight="false" outlineLevel="0" collapsed="false">
      <c r="A176" s="29" t="n">
        <v>45356.5326157407</v>
      </c>
      <c r="B176" s="30" t="n">
        <f aca="false">MROUND(A176,"00:01:00")</f>
        <v>45356.5326388889</v>
      </c>
      <c r="C176" s="27" t="n">
        <v>1.99961818181818</v>
      </c>
      <c r="D176" s="27" t="n">
        <v>-5E-005</v>
      </c>
      <c r="E176" s="27" t="n">
        <v>1400</v>
      </c>
      <c r="F176" s="27" t="n">
        <v>102.121428571429</v>
      </c>
      <c r="G176" s="27" t="n">
        <v>21</v>
      </c>
      <c r="H176" s="27" t="n">
        <v>37.015</v>
      </c>
      <c r="I176" s="27" t="n">
        <v>6.6225</v>
      </c>
      <c r="J176" s="27" t="n">
        <v>0.05</v>
      </c>
      <c r="K176" s="27" t="n">
        <v>20.67</v>
      </c>
      <c r="L176" s="32"/>
      <c r="M176" s="27" t="n">
        <v>0</v>
      </c>
      <c r="N176" s="27" t="n">
        <v>2854.708</v>
      </c>
      <c r="O176" s="32"/>
    </row>
    <row r="177" customFormat="false" ht="14.25" hidden="false" customHeight="false" outlineLevel="0" collapsed="false">
      <c r="A177" s="29" t="n">
        <v>45356.5333101852</v>
      </c>
      <c r="B177" s="30" t="n">
        <f aca="false">MROUND(A177,"00:01:00")</f>
        <v>45356.5333333333</v>
      </c>
      <c r="C177" s="27" t="n">
        <v>2.00215238095238</v>
      </c>
      <c r="D177" s="27" t="n">
        <v>0.000245</v>
      </c>
      <c r="E177" s="27" t="n">
        <v>1400.09523809524</v>
      </c>
      <c r="F177" s="27" t="n">
        <v>101.970833333333</v>
      </c>
      <c r="G177" s="27" t="n">
        <v>21</v>
      </c>
      <c r="H177" s="27" t="n">
        <v>37.01</v>
      </c>
      <c r="I177" s="27" t="n">
        <v>6.6225</v>
      </c>
      <c r="J177" s="27" t="n">
        <v>0.05</v>
      </c>
      <c r="K177" s="27" t="n">
        <v>20.66</v>
      </c>
      <c r="L177" s="32"/>
      <c r="M177" s="27" t="n">
        <v>0</v>
      </c>
      <c r="N177" s="27" t="n">
        <v>2854.708</v>
      </c>
      <c r="O177" s="32"/>
    </row>
    <row r="178" customFormat="false" ht="14.25" hidden="false" customHeight="false" outlineLevel="0" collapsed="false">
      <c r="A178" s="29" t="n">
        <v>45356.5340046296</v>
      </c>
      <c r="B178" s="30" t="n">
        <f aca="false">MROUND(A178,"00:01:00")</f>
        <v>45356.5340277778</v>
      </c>
      <c r="C178" s="27" t="n">
        <v>2.00183181818182</v>
      </c>
      <c r="D178" s="27" t="n">
        <v>-0.000140909090909091</v>
      </c>
      <c r="E178" s="27" t="n">
        <v>1399.84210526316</v>
      </c>
      <c r="F178" s="27" t="n">
        <v>101.838823529412</v>
      </c>
      <c r="G178" s="27" t="n">
        <v>21</v>
      </c>
      <c r="H178" s="27" t="n">
        <v>37.0133333333333</v>
      </c>
      <c r="I178" s="27" t="n">
        <v>6.623</v>
      </c>
      <c r="J178" s="27" t="n">
        <v>0.05</v>
      </c>
      <c r="K178" s="27" t="n">
        <v>20.65</v>
      </c>
      <c r="L178" s="32"/>
      <c r="M178" s="27" t="n">
        <v>0</v>
      </c>
      <c r="N178" s="27" t="n">
        <v>2854.708</v>
      </c>
      <c r="O178" s="32"/>
    </row>
    <row r="179" customFormat="false" ht="14.25" hidden="false" customHeight="false" outlineLevel="0" collapsed="false">
      <c r="A179" s="29" t="n">
        <v>45356.5346990741</v>
      </c>
      <c r="B179" s="30" t="n">
        <f aca="false">MROUND(A179,"00:01:00")</f>
        <v>45356.5347222222</v>
      </c>
      <c r="C179" s="27" t="n">
        <v>2.00035238095238</v>
      </c>
      <c r="D179" s="27" t="n">
        <v>-0.000228571428571429</v>
      </c>
      <c r="E179" s="27" t="n">
        <v>1399.72</v>
      </c>
      <c r="F179" s="27" t="n">
        <v>101.863529411765</v>
      </c>
      <c r="G179" s="27" t="n">
        <v>21</v>
      </c>
      <c r="H179" s="27" t="n">
        <v>37.015</v>
      </c>
      <c r="I179" s="27" t="n">
        <v>6.623</v>
      </c>
      <c r="J179" s="27" t="n">
        <v>0.05</v>
      </c>
      <c r="K179" s="27" t="n">
        <v>20.645</v>
      </c>
      <c r="L179" s="32"/>
      <c r="M179" s="27" t="n">
        <v>0</v>
      </c>
      <c r="N179" s="27" t="n">
        <v>2854.708</v>
      </c>
      <c r="O179" s="32"/>
    </row>
    <row r="180" customFormat="false" ht="14.25" hidden="false" customHeight="false" outlineLevel="0" collapsed="false">
      <c r="A180" s="29" t="n">
        <v>45356.5353935185</v>
      </c>
      <c r="B180" s="30" t="n">
        <f aca="false">MROUND(A180,"00:01:00")</f>
        <v>45356.5354166667</v>
      </c>
      <c r="C180" s="27" t="n">
        <v>2.00000952380952</v>
      </c>
      <c r="D180" s="27" t="n">
        <v>4.76190476190476E-006</v>
      </c>
      <c r="E180" s="27" t="n">
        <v>1399.70952380952</v>
      </c>
      <c r="F180" s="27" t="n">
        <v>102.01625</v>
      </c>
      <c r="G180" s="27" t="n">
        <v>21</v>
      </c>
      <c r="H180" s="27" t="n">
        <v>37.015</v>
      </c>
      <c r="I180" s="27" t="n">
        <v>6.623</v>
      </c>
      <c r="J180" s="27" t="n">
        <v>0.05</v>
      </c>
      <c r="K180" s="27" t="n">
        <v>20.65</v>
      </c>
      <c r="L180" s="32"/>
      <c r="M180" s="27" t="n">
        <v>0</v>
      </c>
      <c r="N180" s="27" t="n">
        <v>2854.708</v>
      </c>
      <c r="O180" s="32"/>
    </row>
    <row r="181" customFormat="false" ht="14.25" hidden="false" customHeight="false" outlineLevel="0" collapsed="false">
      <c r="A181" s="29" t="n">
        <v>45356.536087963</v>
      </c>
      <c r="B181" s="30" t="n">
        <f aca="false">MROUND(A181,"00:01:00")</f>
        <v>45356.5361111111</v>
      </c>
      <c r="C181" s="27" t="n">
        <v>1.99958636363636</v>
      </c>
      <c r="D181" s="27" t="n">
        <v>-0.000154545454545455</v>
      </c>
      <c r="E181" s="27" t="n">
        <v>1399.87272727273</v>
      </c>
      <c r="F181" s="27" t="n">
        <v>102.044285714286</v>
      </c>
      <c r="G181" s="27" t="n">
        <v>21</v>
      </c>
      <c r="H181" s="27" t="n">
        <v>37.015</v>
      </c>
      <c r="I181" s="27" t="n">
        <v>6.623</v>
      </c>
      <c r="J181" s="27" t="n">
        <v>0.05</v>
      </c>
      <c r="K181" s="27" t="n">
        <v>20.66</v>
      </c>
      <c r="L181" s="32"/>
      <c r="M181" s="27" t="n">
        <v>0</v>
      </c>
      <c r="N181" s="27" t="n">
        <v>2854.708</v>
      </c>
      <c r="O181" s="32"/>
    </row>
    <row r="182" customFormat="false" ht="14.25" hidden="false" customHeight="false" outlineLevel="0" collapsed="false">
      <c r="A182" s="29" t="n">
        <v>45356.5367824074</v>
      </c>
      <c r="B182" s="30" t="n">
        <f aca="false">MROUND(A182,"00:01:00")</f>
        <v>45356.5368055556</v>
      </c>
      <c r="C182" s="27" t="n">
        <v>1.99988636363636</v>
      </c>
      <c r="D182" s="27" t="n">
        <v>-0.000322727272727273</v>
      </c>
      <c r="E182" s="27" t="n">
        <v>1399.80909090909</v>
      </c>
      <c r="F182" s="27" t="n">
        <v>102.012</v>
      </c>
      <c r="G182" s="27" t="n">
        <v>21</v>
      </c>
      <c r="H182" s="27" t="n">
        <v>37.01</v>
      </c>
      <c r="I182" s="27" t="n">
        <v>6.623</v>
      </c>
      <c r="J182" s="27" t="n">
        <v>0.05</v>
      </c>
      <c r="K182" s="27" t="n">
        <v>20.665</v>
      </c>
      <c r="L182" s="32"/>
      <c r="M182" s="27" t="n">
        <v>0</v>
      </c>
      <c r="N182" s="27" t="n">
        <v>2854.708</v>
      </c>
      <c r="O182" s="32"/>
    </row>
    <row r="183" customFormat="false" ht="14.25" hidden="false" customHeight="false" outlineLevel="0" collapsed="false">
      <c r="A183" s="29" t="n">
        <v>45356.5374768519</v>
      </c>
      <c r="B183" s="30" t="n">
        <f aca="false">MROUND(A183,"00:01:00")</f>
        <v>45356.5375</v>
      </c>
      <c r="C183" s="27" t="n">
        <v>2.00171666666667</v>
      </c>
      <c r="D183" s="27" t="n">
        <v>0.000505882352941176</v>
      </c>
      <c r="E183" s="27" t="n">
        <v>1399.88235294118</v>
      </c>
      <c r="F183" s="27" t="n">
        <v>101.87</v>
      </c>
      <c r="G183" s="27" t="n">
        <v>21</v>
      </c>
      <c r="H183" s="27" t="n">
        <v>37.01</v>
      </c>
      <c r="I183" s="27" t="n">
        <v>6.623</v>
      </c>
      <c r="J183" s="27" t="n">
        <v>0.05</v>
      </c>
      <c r="K183" s="27" t="n">
        <v>20.65</v>
      </c>
      <c r="L183" s="32"/>
      <c r="M183" s="27" t="n">
        <v>0</v>
      </c>
      <c r="N183" s="27" t="n">
        <v>2854.708</v>
      </c>
      <c r="O183" s="32"/>
    </row>
    <row r="184" customFormat="false" ht="14.25" hidden="false" customHeight="false" outlineLevel="0" collapsed="false">
      <c r="A184" s="29" t="n">
        <v>45356.5381712963</v>
      </c>
      <c r="B184" s="30" t="n">
        <f aca="false">MROUND(A184,"00:01:00")</f>
        <v>45356.5381944444</v>
      </c>
      <c r="C184" s="27" t="n">
        <v>1.99922727272727</v>
      </c>
      <c r="D184" s="27" t="n">
        <v>0.000272727272727273</v>
      </c>
      <c r="E184" s="27" t="n">
        <v>1400.07894736842</v>
      </c>
      <c r="F184" s="27" t="n">
        <v>101.881428571429</v>
      </c>
      <c r="G184" s="27" t="n">
        <v>21</v>
      </c>
      <c r="H184" s="27" t="n">
        <v>37.01</v>
      </c>
      <c r="I184" s="27" t="n">
        <v>6.6235</v>
      </c>
      <c r="J184" s="27" t="n">
        <v>0.05</v>
      </c>
      <c r="K184" s="27" t="n">
        <v>20.65</v>
      </c>
      <c r="L184" s="32"/>
      <c r="M184" s="27" t="n">
        <v>0</v>
      </c>
      <c r="N184" s="27" t="n">
        <v>2854.708</v>
      </c>
      <c r="O184" s="32"/>
    </row>
    <row r="185" customFormat="false" ht="14.25" hidden="false" customHeight="false" outlineLevel="0" collapsed="false">
      <c r="A185" s="29" t="n">
        <v>45356.5388657407</v>
      </c>
      <c r="B185" s="30" t="n">
        <f aca="false">MROUND(A185,"00:01:00")</f>
        <v>45356.5388888889</v>
      </c>
      <c r="C185" s="27" t="n">
        <v>1.99987619047619</v>
      </c>
      <c r="D185" s="27" t="n">
        <v>-1.42857142857143E-005</v>
      </c>
      <c r="E185" s="27" t="n">
        <v>1399.87619047619</v>
      </c>
      <c r="F185" s="27" t="n">
        <v>101.871428571429</v>
      </c>
      <c r="G185" s="27" t="n">
        <v>21</v>
      </c>
      <c r="H185" s="27" t="n">
        <v>37.01</v>
      </c>
      <c r="I185" s="27" t="n">
        <v>6.6235</v>
      </c>
      <c r="J185" s="27" t="n">
        <v>0.05</v>
      </c>
      <c r="K185" s="27" t="n">
        <v>20.6466666666667</v>
      </c>
      <c r="L185" s="32"/>
      <c r="M185" s="27" t="n">
        <v>0</v>
      </c>
      <c r="N185" s="27" t="n">
        <v>2854.708</v>
      </c>
      <c r="O185" s="32"/>
    </row>
    <row r="186" customFormat="false" ht="14.25" hidden="false" customHeight="false" outlineLevel="0" collapsed="false">
      <c r="A186" s="29" t="n">
        <v>45356.5395601852</v>
      </c>
      <c r="B186" s="30" t="n">
        <f aca="false">MROUND(A186,"00:01:00")</f>
        <v>45356.5395833333</v>
      </c>
      <c r="C186" s="27" t="n">
        <v>1.99957619047619</v>
      </c>
      <c r="D186" s="27" t="n">
        <v>-0.000157142857142857</v>
      </c>
      <c r="E186" s="27" t="n">
        <v>1400.3</v>
      </c>
      <c r="F186" s="27" t="n">
        <v>101.855</v>
      </c>
      <c r="G186" s="27" t="n">
        <v>21</v>
      </c>
      <c r="H186" s="27" t="n">
        <v>37.005</v>
      </c>
      <c r="I186" s="27" t="n">
        <v>6.6236</v>
      </c>
      <c r="J186" s="27" t="n">
        <v>0.05</v>
      </c>
      <c r="K186" s="27" t="n">
        <v>20.6433333333333</v>
      </c>
      <c r="L186" s="32"/>
      <c r="M186" s="27" t="n">
        <v>0</v>
      </c>
      <c r="N186" s="27" t="n">
        <v>2854.708</v>
      </c>
      <c r="O186" s="32"/>
    </row>
    <row r="187" customFormat="false" ht="14.25" hidden="false" customHeight="false" outlineLevel="0" collapsed="false">
      <c r="A187" s="29" t="n">
        <v>45356.5402546296</v>
      </c>
      <c r="B187" s="30" t="n">
        <f aca="false">MROUND(A187,"00:01:00")</f>
        <v>45356.5402777778</v>
      </c>
      <c r="C187" s="27" t="n">
        <v>2.00045</v>
      </c>
      <c r="D187" s="27" t="n">
        <v>-0.000236363636363636</v>
      </c>
      <c r="E187" s="27" t="n">
        <v>1399.865</v>
      </c>
      <c r="F187" s="27" t="n">
        <v>101.881428571429</v>
      </c>
      <c r="G187" s="27" t="n">
        <v>21</v>
      </c>
      <c r="H187" s="27" t="n">
        <v>37.01</v>
      </c>
      <c r="I187" s="27" t="n">
        <v>6.6235</v>
      </c>
      <c r="J187" s="27" t="n">
        <v>0.05</v>
      </c>
      <c r="K187" s="27" t="n">
        <v>20.64</v>
      </c>
      <c r="L187" s="32"/>
      <c r="M187" s="27" t="n">
        <v>0</v>
      </c>
      <c r="N187" s="27" t="n">
        <v>2854.708</v>
      </c>
      <c r="O187" s="32"/>
    </row>
    <row r="188" customFormat="false" ht="14.25" hidden="false" customHeight="false" outlineLevel="0" collapsed="false">
      <c r="A188" s="29" t="n">
        <v>45356.5409490741</v>
      </c>
      <c r="B188" s="30" t="n">
        <f aca="false">MROUND(A188,"00:01:00")</f>
        <v>45356.5409722222</v>
      </c>
      <c r="C188" s="27" t="n">
        <v>2.0003380952381</v>
      </c>
      <c r="D188" s="27" t="n">
        <v>-1.42857142857143E-005</v>
      </c>
      <c r="E188" s="27" t="n">
        <v>1399.89523809524</v>
      </c>
      <c r="F188" s="27" t="n">
        <v>101.793125</v>
      </c>
      <c r="G188" s="27" t="n">
        <v>21</v>
      </c>
      <c r="H188" s="27" t="n">
        <v>37.0045454545455</v>
      </c>
      <c r="I188" s="27" t="n">
        <v>6.624</v>
      </c>
      <c r="J188" s="27" t="n">
        <v>0.05</v>
      </c>
      <c r="K188" s="27" t="n">
        <v>20.64</v>
      </c>
      <c r="L188" s="32"/>
      <c r="M188" s="27" t="n">
        <v>0</v>
      </c>
      <c r="N188" s="27" t="n">
        <v>2854.708</v>
      </c>
      <c r="O188" s="32"/>
    </row>
    <row r="189" customFormat="false" ht="14.25" hidden="false" customHeight="false" outlineLevel="0" collapsed="false">
      <c r="A189" s="29" t="n">
        <v>45356.5416435185</v>
      </c>
      <c r="B189" s="30" t="n">
        <f aca="false">MROUND(A189,"00:01:00")</f>
        <v>45356.5416666667</v>
      </c>
      <c r="C189" s="27" t="n">
        <v>2.0012</v>
      </c>
      <c r="D189" s="27" t="n">
        <v>-0.0002</v>
      </c>
      <c r="E189" s="27" t="n">
        <v>1400.14347826087</v>
      </c>
      <c r="F189" s="27" t="n">
        <v>101.844444444444</v>
      </c>
      <c r="G189" s="27" t="n">
        <v>21</v>
      </c>
      <c r="H189" s="27" t="n">
        <v>37.005</v>
      </c>
      <c r="I189" s="27" t="n">
        <v>6.624</v>
      </c>
      <c r="J189" s="27" t="n">
        <v>0.05</v>
      </c>
      <c r="K189" s="27" t="n">
        <v>20.635</v>
      </c>
      <c r="L189" s="32"/>
      <c r="M189" s="27" t="n">
        <v>0</v>
      </c>
      <c r="N189" s="27" t="n">
        <v>2854.708</v>
      </c>
      <c r="O189" s="32"/>
    </row>
    <row r="190" customFormat="false" ht="14.25" hidden="false" customHeight="false" outlineLevel="0" collapsed="false">
      <c r="A190" s="29" t="n">
        <v>45356.542337963</v>
      </c>
      <c r="B190" s="30" t="n">
        <f aca="false">MROUND(A190,"00:01:00")</f>
        <v>45356.5423611111</v>
      </c>
      <c r="C190" s="27" t="n">
        <v>2.00095714285714</v>
      </c>
      <c r="D190" s="27" t="n">
        <v>-0.000152380952380952</v>
      </c>
      <c r="E190" s="27" t="n">
        <v>1399.87</v>
      </c>
      <c r="F190" s="27" t="n">
        <v>101.783</v>
      </c>
      <c r="G190" s="27" t="n">
        <v>21</v>
      </c>
      <c r="H190" s="27" t="n">
        <v>37.005</v>
      </c>
      <c r="I190" s="27" t="n">
        <v>6.624</v>
      </c>
      <c r="J190" s="27" t="n">
        <v>0.05</v>
      </c>
      <c r="K190" s="27" t="n">
        <v>20.6333333333333</v>
      </c>
      <c r="L190" s="32"/>
      <c r="M190" s="27" t="n">
        <v>0</v>
      </c>
      <c r="N190" s="27" t="n">
        <v>2854.708</v>
      </c>
      <c r="O190" s="32"/>
    </row>
    <row r="191" customFormat="false" ht="14.25" hidden="false" customHeight="false" outlineLevel="0" collapsed="false">
      <c r="A191" s="29" t="n">
        <v>45356.5430324074</v>
      </c>
      <c r="B191" s="30" t="n">
        <f aca="false">MROUND(A191,"00:01:00")</f>
        <v>45356.5430555556</v>
      </c>
      <c r="C191" s="27" t="n">
        <v>2.00014761904762</v>
      </c>
      <c r="D191" s="27" t="n">
        <v>-0.000180952380952381</v>
      </c>
      <c r="E191" s="27" t="n">
        <v>1399.745</v>
      </c>
      <c r="F191" s="27" t="n">
        <v>101.747</v>
      </c>
      <c r="G191" s="27" t="n">
        <v>21</v>
      </c>
      <c r="H191" s="27" t="n">
        <v>37.005</v>
      </c>
      <c r="I191" s="27" t="n">
        <v>6.624</v>
      </c>
      <c r="J191" s="27" t="n">
        <v>0.05</v>
      </c>
      <c r="K191" s="27" t="n">
        <v>20.6333333333333</v>
      </c>
      <c r="L191" s="32"/>
      <c r="M191" s="27" t="n">
        <v>0</v>
      </c>
      <c r="N191" s="27" t="n">
        <v>2854.708</v>
      </c>
      <c r="O191" s="32"/>
    </row>
    <row r="192" customFormat="false" ht="14.25" hidden="false" customHeight="false" outlineLevel="0" collapsed="false">
      <c r="A192" s="29" t="n">
        <v>45356.5437268519</v>
      </c>
      <c r="B192" s="30" t="n">
        <f aca="false">MROUND(A192,"00:01:00")</f>
        <v>45356.54375</v>
      </c>
      <c r="C192" s="27" t="n">
        <v>2.00005909090909</v>
      </c>
      <c r="D192" s="27" t="n">
        <v>0.000557142857142857</v>
      </c>
      <c r="E192" s="27" t="n">
        <v>1400.30952380952</v>
      </c>
      <c r="F192" s="27" t="n">
        <v>101.862352941176</v>
      </c>
      <c r="G192" s="27" t="n">
        <v>21</v>
      </c>
      <c r="H192" s="27" t="n">
        <v>37.0066666666667</v>
      </c>
      <c r="I192" s="27" t="n">
        <v>6.624</v>
      </c>
      <c r="J192" s="27" t="n">
        <v>0.05</v>
      </c>
      <c r="K192" s="27" t="n">
        <v>20.64</v>
      </c>
      <c r="L192" s="32"/>
      <c r="M192" s="27" t="n">
        <v>0</v>
      </c>
      <c r="N192" s="27" t="n">
        <v>2854.708</v>
      </c>
      <c r="O192" s="32"/>
    </row>
    <row r="193" customFormat="false" ht="14.25" hidden="false" customHeight="false" outlineLevel="0" collapsed="false">
      <c r="A193" s="29" t="n">
        <v>45356.5444212963</v>
      </c>
      <c r="B193" s="30" t="n">
        <f aca="false">MROUND(A193,"00:01:00")</f>
        <v>45356.5444444444</v>
      </c>
      <c r="C193" s="27" t="n">
        <v>1.99882857142857</v>
      </c>
      <c r="D193" s="27" t="n">
        <v>-0.000472727272727273</v>
      </c>
      <c r="E193" s="27" t="n">
        <v>1399.90909090909</v>
      </c>
      <c r="F193" s="27" t="n">
        <v>101.978888888889</v>
      </c>
      <c r="G193" s="27" t="n">
        <v>21</v>
      </c>
      <c r="H193" s="27" t="n">
        <v>37.004</v>
      </c>
      <c r="I193" s="27" t="n">
        <v>6.624</v>
      </c>
      <c r="J193" s="27" t="n">
        <v>0.05</v>
      </c>
      <c r="K193" s="27" t="n">
        <v>20.65</v>
      </c>
      <c r="L193" s="32"/>
      <c r="M193" s="27" t="n">
        <v>0</v>
      </c>
      <c r="N193" s="27" t="n">
        <v>2854.708</v>
      </c>
      <c r="O193" s="32"/>
    </row>
    <row r="194" customFormat="false" ht="14.25" hidden="false" customHeight="false" outlineLevel="0" collapsed="false">
      <c r="A194" s="29" t="n">
        <v>45356.5451157407</v>
      </c>
      <c r="B194" s="30" t="n">
        <f aca="false">MROUND(A194,"00:01:00")</f>
        <v>45356.5451388889</v>
      </c>
      <c r="C194" s="27" t="n">
        <v>2.00343157894737</v>
      </c>
      <c r="D194" s="27" t="n">
        <v>0.000210526315789474</v>
      </c>
      <c r="E194" s="27" t="n">
        <v>1400.17058823529</v>
      </c>
      <c r="F194" s="27" t="n">
        <v>101.958571428571</v>
      </c>
      <c r="G194" s="27" t="n">
        <v>21</v>
      </c>
      <c r="H194" s="27" t="n">
        <v>37.005</v>
      </c>
      <c r="I194" s="27" t="n">
        <v>6.624</v>
      </c>
      <c r="J194" s="27" t="n">
        <v>0.05</v>
      </c>
      <c r="K194" s="27" t="n">
        <v>20.655</v>
      </c>
      <c r="L194" s="32"/>
      <c r="M194" s="27" t="n">
        <v>0</v>
      </c>
      <c r="N194" s="27" t="n">
        <v>2854.708</v>
      </c>
      <c r="O194" s="32"/>
    </row>
    <row r="195" customFormat="false" ht="14.25" hidden="false" customHeight="false" outlineLevel="0" collapsed="false">
      <c r="A195" s="29" t="n">
        <v>45356.5458101852</v>
      </c>
      <c r="B195" s="30" t="n">
        <f aca="false">MROUND(A195,"00:01:00")</f>
        <v>45356.5458333333</v>
      </c>
      <c r="C195" s="27" t="n">
        <v>2.00320909090909</v>
      </c>
      <c r="D195" s="27" t="n">
        <v>-0.000209523809523809</v>
      </c>
      <c r="E195" s="27" t="n">
        <v>1400.00952380952</v>
      </c>
      <c r="F195" s="27" t="n">
        <v>101.955555555556</v>
      </c>
      <c r="G195" s="27" t="n">
        <v>21</v>
      </c>
      <c r="H195" s="27" t="n">
        <v>37.005</v>
      </c>
      <c r="I195" s="27" t="n">
        <v>6.624</v>
      </c>
      <c r="J195" s="27" t="n">
        <v>0.05</v>
      </c>
      <c r="K195" s="27" t="n">
        <v>20.655</v>
      </c>
      <c r="L195" s="32"/>
      <c r="M195" s="27" t="n">
        <v>0</v>
      </c>
      <c r="N195" s="27" t="n">
        <v>2854.708</v>
      </c>
      <c r="O195" s="32"/>
    </row>
    <row r="196" customFormat="false" ht="14.25" hidden="false" customHeight="false" outlineLevel="0" collapsed="false">
      <c r="A196" s="29" t="n">
        <v>45356.5465046296</v>
      </c>
      <c r="B196" s="30" t="n">
        <f aca="false">MROUND(A196,"00:01:00")</f>
        <v>45356.5465277778</v>
      </c>
      <c r="C196" s="27" t="n">
        <v>2.00166</v>
      </c>
      <c r="D196" s="27" t="n">
        <v>0.000325</v>
      </c>
      <c r="E196" s="27" t="n">
        <v>1399.90555555556</v>
      </c>
      <c r="F196" s="27" t="n">
        <v>101.988</v>
      </c>
      <c r="G196" s="27" t="n">
        <v>21</v>
      </c>
      <c r="H196" s="27" t="n">
        <v>37.005</v>
      </c>
      <c r="I196" s="27" t="n">
        <v>6.6245</v>
      </c>
      <c r="J196" s="27" t="n">
        <v>0.05</v>
      </c>
      <c r="K196" s="27" t="n">
        <v>20.644</v>
      </c>
      <c r="L196" s="32"/>
      <c r="M196" s="27" t="n">
        <v>0</v>
      </c>
      <c r="N196" s="27" t="n">
        <v>2854.708</v>
      </c>
      <c r="O196" s="32"/>
    </row>
    <row r="197" customFormat="false" ht="14.25" hidden="false" customHeight="false" outlineLevel="0" collapsed="false">
      <c r="A197" s="29" t="n">
        <v>45356.5471990741</v>
      </c>
      <c r="B197" s="30" t="n">
        <f aca="false">MROUND(A197,"00:01:00")</f>
        <v>45356.5472222222</v>
      </c>
      <c r="C197" s="27" t="n">
        <v>2.00123636363636</v>
      </c>
      <c r="D197" s="27" t="n">
        <v>-0.000104545454545455</v>
      </c>
      <c r="E197" s="27" t="n">
        <v>1399.98636363636</v>
      </c>
      <c r="F197" s="27" t="n">
        <v>101.738095238095</v>
      </c>
      <c r="G197" s="27" t="n">
        <v>21</v>
      </c>
      <c r="H197" s="27" t="n">
        <v>37.005</v>
      </c>
      <c r="I197" s="27" t="n">
        <v>6.62457142857143</v>
      </c>
      <c r="J197" s="27" t="n">
        <v>0.05</v>
      </c>
      <c r="K197" s="27" t="n">
        <v>20.644</v>
      </c>
      <c r="L197" s="32"/>
      <c r="M197" s="27" t="n">
        <v>0</v>
      </c>
      <c r="N197" s="27" t="n">
        <v>2854.708</v>
      </c>
      <c r="O197" s="32"/>
    </row>
    <row r="198" customFormat="false" ht="14.25" hidden="false" customHeight="false" outlineLevel="0" collapsed="false">
      <c r="A198" s="29" t="n">
        <v>45356.5478935185</v>
      </c>
      <c r="B198" s="30" t="n">
        <f aca="false">MROUND(A198,"00:01:00")</f>
        <v>45356.5479166667</v>
      </c>
      <c r="C198" s="27" t="n">
        <v>2.00040476190476</v>
      </c>
      <c r="D198" s="27" t="n">
        <v>-0.000125</v>
      </c>
      <c r="E198" s="27" t="n">
        <v>1399.69523809524</v>
      </c>
      <c r="F198" s="27" t="n">
        <v>101.775333333333</v>
      </c>
      <c r="G198" s="27" t="n">
        <v>21</v>
      </c>
      <c r="H198" s="27" t="n">
        <v>37.005</v>
      </c>
      <c r="I198" s="27" t="n">
        <v>6.6245</v>
      </c>
      <c r="J198" s="27" t="n">
        <v>0.05</v>
      </c>
      <c r="K198" s="27" t="n">
        <v>20.63</v>
      </c>
      <c r="L198" s="32"/>
      <c r="M198" s="27" t="n">
        <v>0</v>
      </c>
      <c r="N198" s="27" t="n">
        <v>2854.708</v>
      </c>
      <c r="O198" s="32"/>
    </row>
    <row r="199" customFormat="false" ht="14.25" hidden="false" customHeight="false" outlineLevel="0" collapsed="false">
      <c r="A199" s="29" t="n">
        <v>45356.548587963</v>
      </c>
      <c r="B199" s="30" t="n">
        <f aca="false">MROUND(A199,"00:01:00")</f>
        <v>45356.5486111111</v>
      </c>
      <c r="C199" s="27" t="n">
        <v>1.99969047619048</v>
      </c>
      <c r="D199" s="27" t="n">
        <v>-0.000138095238095238</v>
      </c>
      <c r="E199" s="27" t="n">
        <v>1399.79545454545</v>
      </c>
      <c r="F199" s="27" t="n">
        <v>101.878</v>
      </c>
      <c r="G199" s="27" t="n">
        <v>21</v>
      </c>
      <c r="H199" s="27" t="n">
        <v>37.005</v>
      </c>
      <c r="I199" s="27" t="n">
        <v>6.6245</v>
      </c>
      <c r="J199" s="27" t="n">
        <v>0.05</v>
      </c>
      <c r="K199" s="27" t="n">
        <v>20.63</v>
      </c>
      <c r="L199" s="32"/>
      <c r="M199" s="27" t="n">
        <v>0</v>
      </c>
      <c r="N199" s="27" t="n">
        <v>2854.708</v>
      </c>
      <c r="O199" s="32"/>
    </row>
    <row r="200" customFormat="false" ht="14.25" hidden="false" customHeight="false" outlineLevel="0" collapsed="false">
      <c r="A200" s="29" t="n">
        <v>45356.5492824074</v>
      </c>
      <c r="B200" s="30" t="n">
        <f aca="false">MROUND(A200,"00:01:00")</f>
        <v>45356.5493055556</v>
      </c>
      <c r="C200" s="27" t="n">
        <v>1.99973636363636</v>
      </c>
      <c r="D200" s="27" t="n">
        <v>0.000695454545454546</v>
      </c>
      <c r="E200" s="27" t="n">
        <v>1400.07619047619</v>
      </c>
      <c r="F200" s="27" t="n">
        <v>101.725</v>
      </c>
      <c r="G200" s="27" t="n">
        <v>21</v>
      </c>
      <c r="H200" s="27" t="n">
        <v>37.005</v>
      </c>
      <c r="I200" s="27" t="n">
        <v>6.625</v>
      </c>
      <c r="J200" s="27" t="n">
        <v>0.05</v>
      </c>
      <c r="K200" s="27" t="n">
        <v>20.63</v>
      </c>
      <c r="L200" s="32"/>
      <c r="M200" s="27" t="n">
        <v>0</v>
      </c>
      <c r="N200" s="27" t="n">
        <v>2854.708</v>
      </c>
      <c r="O200" s="32"/>
    </row>
    <row r="201" customFormat="false" ht="14.25" hidden="false" customHeight="false" outlineLevel="0" collapsed="false">
      <c r="A201" s="29" t="n">
        <v>45356.5499768519</v>
      </c>
      <c r="B201" s="30" t="n">
        <f aca="false">MROUND(A201,"00:01:00")</f>
        <v>45356.55</v>
      </c>
      <c r="C201" s="27" t="n">
        <v>2.00154285714286</v>
      </c>
      <c r="D201" s="27" t="n">
        <v>0.000385</v>
      </c>
      <c r="E201" s="27" t="n">
        <v>1400.38095238095</v>
      </c>
      <c r="F201" s="27" t="n">
        <v>101.643</v>
      </c>
      <c r="G201" s="27" t="n">
        <v>21</v>
      </c>
      <c r="H201" s="27" t="n">
        <v>37.004</v>
      </c>
      <c r="I201" s="27" t="n">
        <v>6.625</v>
      </c>
      <c r="J201" s="27" t="n">
        <v>0.05</v>
      </c>
      <c r="K201" s="27" t="n">
        <v>20.6233333333333</v>
      </c>
      <c r="L201" s="32"/>
      <c r="M201" s="27" t="n">
        <v>0</v>
      </c>
      <c r="N201" s="27" t="n">
        <v>2854.708</v>
      </c>
      <c r="O201" s="32"/>
    </row>
    <row r="202" customFormat="false" ht="14.25" hidden="false" customHeight="false" outlineLevel="0" collapsed="false">
      <c r="A202" s="29" t="n">
        <v>45356.5506712963</v>
      </c>
      <c r="B202" s="30" t="n">
        <f aca="false">MROUND(A202,"00:01:00")</f>
        <v>45356.5506944445</v>
      </c>
      <c r="C202" s="27" t="n">
        <v>2.00063181818182</v>
      </c>
      <c r="D202" s="27" t="n">
        <v>0.000145454545454545</v>
      </c>
      <c r="E202" s="27" t="n">
        <v>1399.63333333333</v>
      </c>
      <c r="F202" s="27" t="n">
        <v>101.628571428571</v>
      </c>
      <c r="G202" s="27" t="n">
        <v>21</v>
      </c>
      <c r="H202" s="27" t="n">
        <v>37.005</v>
      </c>
      <c r="I202" s="27" t="n">
        <v>6.625</v>
      </c>
      <c r="J202" s="27" t="n">
        <v>0.05</v>
      </c>
      <c r="K202" s="27" t="n">
        <v>20.61</v>
      </c>
      <c r="L202" s="32"/>
      <c r="M202" s="27" t="n">
        <v>0</v>
      </c>
      <c r="N202" s="27" t="n">
        <v>2854.708</v>
      </c>
      <c r="O202" s="32"/>
    </row>
    <row r="203" customFormat="false" ht="14.25" hidden="false" customHeight="false" outlineLevel="0" collapsed="false">
      <c r="A203" s="29" t="n">
        <v>45356.5513657407</v>
      </c>
      <c r="B203" s="30" t="n">
        <f aca="false">MROUND(A203,"00:01:00")</f>
        <v>45356.5513888889</v>
      </c>
      <c r="C203" s="27" t="n">
        <v>1.99920952380952</v>
      </c>
      <c r="D203" s="27" t="n">
        <v>-0.000461904761904762</v>
      </c>
      <c r="E203" s="27" t="n">
        <v>1400.12857142857</v>
      </c>
      <c r="F203" s="27" t="n">
        <v>101.66375</v>
      </c>
      <c r="G203" s="27" t="n">
        <v>21</v>
      </c>
      <c r="H203" s="27" t="n">
        <v>37.005</v>
      </c>
      <c r="I203" s="27" t="n">
        <v>6.625</v>
      </c>
      <c r="J203" s="27" t="n">
        <v>0.05</v>
      </c>
      <c r="K203" s="27" t="n">
        <v>20.61</v>
      </c>
      <c r="L203" s="32"/>
      <c r="M203" s="27" t="n">
        <v>0</v>
      </c>
      <c r="N203" s="27" t="n">
        <v>2854.708</v>
      </c>
      <c r="O203" s="32"/>
    </row>
    <row r="204" customFormat="false" ht="14.25" hidden="false" customHeight="false" outlineLevel="0" collapsed="false">
      <c r="A204" s="29" t="n">
        <v>45356.5520601852</v>
      </c>
      <c r="B204" s="30" t="n">
        <f aca="false">MROUND(A204,"00:01:00")</f>
        <v>45356.5520833333</v>
      </c>
      <c r="C204" s="27" t="n">
        <v>1.99833636363636</v>
      </c>
      <c r="D204" s="27" t="n">
        <v>-0.000136363636363636</v>
      </c>
      <c r="E204" s="27" t="n">
        <v>1399.9380952381</v>
      </c>
      <c r="F204" s="27" t="n">
        <v>101.688333333333</v>
      </c>
      <c r="G204" s="27" t="n">
        <v>21</v>
      </c>
      <c r="H204" s="27" t="n">
        <v>36.995</v>
      </c>
      <c r="I204" s="27" t="n">
        <v>6.625</v>
      </c>
      <c r="J204" s="27" t="n">
        <v>0.05</v>
      </c>
      <c r="K204" s="27" t="n">
        <v>20.605</v>
      </c>
      <c r="L204" s="32"/>
      <c r="M204" s="27" t="n">
        <v>0</v>
      </c>
      <c r="N204" s="27" t="n">
        <v>2854.708</v>
      </c>
      <c r="O204" s="32"/>
    </row>
    <row r="205" customFormat="false" ht="14.25" hidden="false" customHeight="false" outlineLevel="0" collapsed="false">
      <c r="A205" s="29" t="n">
        <v>45356.5527546296</v>
      </c>
      <c r="B205" s="30" t="n">
        <f aca="false">MROUND(A205,"00:01:00")</f>
        <v>45356.5527777778</v>
      </c>
      <c r="C205" s="27" t="n">
        <v>1.99984545454545</v>
      </c>
      <c r="D205" s="27" t="n">
        <v>-4.09090909090909E-005</v>
      </c>
      <c r="E205" s="27" t="n">
        <v>1399.98888888889</v>
      </c>
      <c r="F205" s="27" t="n">
        <v>101.757058823529</v>
      </c>
      <c r="G205" s="27" t="n">
        <v>21</v>
      </c>
      <c r="H205" s="27" t="n">
        <v>37</v>
      </c>
      <c r="I205" s="27" t="n">
        <v>6.625</v>
      </c>
      <c r="J205" s="27" t="n">
        <v>0.05</v>
      </c>
      <c r="K205" s="27" t="n">
        <v>20.61</v>
      </c>
      <c r="L205" s="32"/>
      <c r="M205" s="27" t="n">
        <v>0</v>
      </c>
      <c r="N205" s="27" t="n">
        <v>2854.708</v>
      </c>
      <c r="O205" s="32"/>
    </row>
    <row r="206" customFormat="false" ht="14.25" hidden="false" customHeight="false" outlineLevel="0" collapsed="false">
      <c r="A206" s="29" t="n">
        <v>45356.5534490741</v>
      </c>
      <c r="B206" s="30" t="n">
        <f aca="false">MROUND(A206,"00:01:00")</f>
        <v>45356.5534722222</v>
      </c>
      <c r="C206" s="27" t="n">
        <v>2.00075454545455</v>
      </c>
      <c r="D206" s="27" t="n">
        <v>0.000272727272727273</v>
      </c>
      <c r="E206" s="27" t="n">
        <v>1400.22727272727</v>
      </c>
      <c r="F206" s="27" t="n">
        <v>101.829166666667</v>
      </c>
      <c r="G206" s="27" t="n">
        <v>21</v>
      </c>
      <c r="H206" s="27" t="n">
        <v>37.0033333333333</v>
      </c>
      <c r="I206" s="27" t="n">
        <v>6.625</v>
      </c>
      <c r="J206" s="27" t="n">
        <v>0.05</v>
      </c>
      <c r="K206" s="27" t="n">
        <v>20.625</v>
      </c>
      <c r="L206" s="32"/>
      <c r="M206" s="27" t="n">
        <v>0</v>
      </c>
      <c r="N206" s="27" t="n">
        <v>2854.708</v>
      </c>
      <c r="O206" s="32"/>
    </row>
    <row r="207" customFormat="false" ht="14.25" hidden="false" customHeight="false" outlineLevel="0" collapsed="false">
      <c r="A207" s="29" t="n">
        <v>45356.5541435185</v>
      </c>
      <c r="B207" s="30" t="n">
        <f aca="false">MROUND(A207,"00:01:00")</f>
        <v>45356.5541666667</v>
      </c>
      <c r="C207" s="27" t="n">
        <v>2.000825</v>
      </c>
      <c r="D207" s="27" t="n">
        <v>0.000455</v>
      </c>
      <c r="E207" s="27" t="n">
        <v>1399.96842105263</v>
      </c>
      <c r="F207" s="27" t="n">
        <v>101.786923076923</v>
      </c>
      <c r="G207" s="27" t="n">
        <v>21</v>
      </c>
      <c r="H207" s="27" t="n">
        <v>37.0033333333333</v>
      </c>
      <c r="I207" s="27" t="n">
        <v>6.62566666666667</v>
      </c>
      <c r="J207" s="27" t="n">
        <v>0.05</v>
      </c>
      <c r="K207" s="27" t="n">
        <v>20.62</v>
      </c>
      <c r="L207" s="32"/>
      <c r="M207" s="27" t="n">
        <v>0</v>
      </c>
      <c r="N207" s="27" t="n">
        <v>2854.708</v>
      </c>
      <c r="O207" s="32"/>
    </row>
    <row r="208" customFormat="false" ht="14.25" hidden="false" customHeight="false" outlineLevel="0" collapsed="false">
      <c r="A208" s="29" t="n">
        <v>45356.554837963</v>
      </c>
      <c r="B208" s="30" t="n">
        <f aca="false">MROUND(A208,"00:01:00")</f>
        <v>45356.5548611111</v>
      </c>
      <c r="C208" s="27" t="n">
        <v>1.99978181818182</v>
      </c>
      <c r="D208" s="27" t="n">
        <v>0.00045</v>
      </c>
      <c r="E208" s="27" t="n">
        <v>1400.19545454545</v>
      </c>
      <c r="F208" s="27" t="n">
        <v>101.699166666667</v>
      </c>
      <c r="G208" s="27" t="n">
        <v>21</v>
      </c>
      <c r="H208" s="27" t="n">
        <v>37.005</v>
      </c>
      <c r="I208" s="27" t="n">
        <v>6.6255</v>
      </c>
      <c r="J208" s="27" t="n">
        <v>0.05</v>
      </c>
      <c r="K208" s="27" t="n">
        <v>20.62</v>
      </c>
      <c r="L208" s="32"/>
      <c r="M208" s="27" t="n">
        <v>0</v>
      </c>
      <c r="N208" s="27" t="n">
        <v>2854.708</v>
      </c>
      <c r="O208" s="32"/>
    </row>
    <row r="209" customFormat="false" ht="14.25" hidden="false" customHeight="false" outlineLevel="0" collapsed="false">
      <c r="A209" s="29" t="n">
        <v>45356.5555324074</v>
      </c>
      <c r="B209" s="30" t="n">
        <f aca="false">MROUND(A209,"00:01:00")</f>
        <v>45356.5555555556</v>
      </c>
      <c r="C209" s="27" t="n">
        <v>2.00107727272727</v>
      </c>
      <c r="D209" s="27" t="n">
        <v>-3.63636363636364E-005</v>
      </c>
      <c r="E209" s="27" t="n">
        <v>1400.00454545455</v>
      </c>
      <c r="F209" s="27" t="n">
        <v>101.597058823529</v>
      </c>
      <c r="G209" s="27" t="n">
        <v>21</v>
      </c>
      <c r="H209" s="27" t="n">
        <v>37.004</v>
      </c>
      <c r="I209" s="27" t="n">
        <v>6.6255</v>
      </c>
      <c r="J209" s="27" t="n">
        <v>0.05</v>
      </c>
      <c r="K209" s="27" t="n">
        <v>20.625</v>
      </c>
      <c r="L209" s="32"/>
      <c r="M209" s="27" t="n">
        <v>0</v>
      </c>
      <c r="N209" s="27" t="n">
        <v>2854.708</v>
      </c>
      <c r="O209" s="32"/>
    </row>
    <row r="210" customFormat="false" ht="14.25" hidden="false" customHeight="false" outlineLevel="0" collapsed="false">
      <c r="A210" s="29" t="n">
        <v>45356.5562268519</v>
      </c>
      <c r="B210" s="30" t="n">
        <f aca="false">MROUND(A210,"00:01:00")</f>
        <v>45356.55625</v>
      </c>
      <c r="C210" s="27" t="n">
        <v>2.0000380952381</v>
      </c>
      <c r="D210" s="27" t="n">
        <v>0.00013</v>
      </c>
      <c r="E210" s="27" t="n">
        <v>1399.81428571429</v>
      </c>
      <c r="F210" s="27" t="n">
        <v>101.646875</v>
      </c>
      <c r="G210" s="27" t="n">
        <v>21</v>
      </c>
      <c r="H210" s="27" t="n">
        <v>37.005</v>
      </c>
      <c r="I210" s="27" t="n">
        <v>6.6255</v>
      </c>
      <c r="J210" s="27" t="n">
        <v>0.05</v>
      </c>
      <c r="K210" s="27" t="n">
        <v>20.625</v>
      </c>
      <c r="L210" s="32"/>
      <c r="M210" s="27" t="n">
        <v>0</v>
      </c>
      <c r="N210" s="27" t="n">
        <v>2854.708</v>
      </c>
      <c r="O210" s="32"/>
    </row>
    <row r="211" customFormat="false" ht="14.25" hidden="false" customHeight="false" outlineLevel="0" collapsed="false">
      <c r="A211" s="29" t="n">
        <v>45356.5569212963</v>
      </c>
      <c r="B211" s="30" t="n">
        <f aca="false">MROUND(A211,"00:01:00")</f>
        <v>45356.5569444445</v>
      </c>
      <c r="C211" s="27" t="n">
        <v>2.00046363636364</v>
      </c>
      <c r="D211" s="27" t="n">
        <v>0.000314285714285714</v>
      </c>
      <c r="E211" s="27" t="n">
        <v>1400.05</v>
      </c>
      <c r="F211" s="27" t="n">
        <v>101.747222222222</v>
      </c>
      <c r="G211" s="27" t="n">
        <v>21</v>
      </c>
      <c r="H211" s="27" t="n">
        <v>37.005</v>
      </c>
      <c r="I211" s="27" t="n">
        <v>6.626</v>
      </c>
      <c r="J211" s="27" t="n">
        <v>0.05</v>
      </c>
      <c r="K211" s="27" t="n">
        <v>20.615</v>
      </c>
      <c r="L211" s="32"/>
      <c r="M211" s="27" t="n">
        <v>0</v>
      </c>
      <c r="N211" s="27" t="n">
        <v>2854.708</v>
      </c>
      <c r="O211" s="32"/>
    </row>
    <row r="212" customFormat="false" ht="14.25" hidden="false" customHeight="false" outlineLevel="0" collapsed="false">
      <c r="A212" s="29" t="n">
        <v>45356.5576157407</v>
      </c>
      <c r="B212" s="30" t="n">
        <f aca="false">MROUND(A212,"00:01:00")</f>
        <v>45356.5576388889</v>
      </c>
      <c r="C212" s="27" t="n">
        <v>2.00019523809524</v>
      </c>
      <c r="D212" s="27" t="n">
        <v>4.76190476190477E-006</v>
      </c>
      <c r="E212" s="27" t="n">
        <v>1399.90952380952</v>
      </c>
      <c r="F212" s="27" t="n">
        <v>101.803125</v>
      </c>
      <c r="G212" s="27" t="n">
        <v>21</v>
      </c>
      <c r="H212" s="27" t="n">
        <v>37.005</v>
      </c>
      <c r="I212" s="27" t="n">
        <v>6.626</v>
      </c>
      <c r="J212" s="27" t="n">
        <v>0.05</v>
      </c>
      <c r="K212" s="27" t="n">
        <v>20.63</v>
      </c>
      <c r="L212" s="32"/>
      <c r="M212" s="27" t="n">
        <v>0</v>
      </c>
      <c r="N212" s="27" t="n">
        <v>2854.708</v>
      </c>
      <c r="O212" s="32"/>
    </row>
    <row r="213" customFormat="false" ht="14.25" hidden="false" customHeight="false" outlineLevel="0" collapsed="false">
      <c r="A213" s="29" t="n">
        <v>45356.5583101852</v>
      </c>
      <c r="B213" s="30" t="n">
        <f aca="false">MROUND(A213,"00:01:00")</f>
        <v>45356.5583333333</v>
      </c>
      <c r="C213" s="27" t="n">
        <v>2.00156363636364</v>
      </c>
      <c r="D213" s="27" t="n">
        <v>-0.000195238095238095</v>
      </c>
      <c r="E213" s="27" t="n">
        <v>1400.19545454545</v>
      </c>
      <c r="F213" s="27" t="n">
        <v>101.827857142857</v>
      </c>
      <c r="G213" s="27" t="n">
        <v>21</v>
      </c>
      <c r="H213" s="27" t="n">
        <v>36.9966666666667</v>
      </c>
      <c r="I213" s="27" t="n">
        <v>6.626</v>
      </c>
      <c r="J213" s="27" t="n">
        <v>0.05</v>
      </c>
      <c r="K213" s="27" t="n">
        <v>20.63</v>
      </c>
      <c r="L213" s="32"/>
      <c r="M213" s="27" t="n">
        <v>0</v>
      </c>
      <c r="N213" s="27" t="n">
        <v>2854.708</v>
      </c>
      <c r="O213" s="32"/>
    </row>
    <row r="214" customFormat="false" ht="14.25" hidden="false" customHeight="false" outlineLevel="0" collapsed="false">
      <c r="A214" s="29" t="n">
        <v>45356.5590046296</v>
      </c>
      <c r="B214" s="30" t="n">
        <f aca="false">MROUND(A214,"00:01:00")</f>
        <v>45356.5590277778</v>
      </c>
      <c r="C214" s="27" t="n">
        <v>2.0002</v>
      </c>
      <c r="D214" s="27" t="n">
        <v>-0.000604761904761905</v>
      </c>
      <c r="E214" s="27" t="n">
        <v>1399.935</v>
      </c>
      <c r="F214" s="27" t="n">
        <v>101.726666666667</v>
      </c>
      <c r="G214" s="27" t="n">
        <v>21</v>
      </c>
      <c r="H214" s="27" t="n">
        <v>36.995</v>
      </c>
      <c r="I214" s="27" t="n">
        <v>6.626</v>
      </c>
      <c r="J214" s="27" t="n">
        <v>0.055</v>
      </c>
      <c r="K214" s="27" t="n">
        <v>20.63</v>
      </c>
      <c r="L214" s="32"/>
      <c r="M214" s="27" t="n">
        <v>0</v>
      </c>
      <c r="N214" s="27" t="n">
        <v>2854.708</v>
      </c>
      <c r="O214" s="32"/>
    </row>
    <row r="215" customFormat="false" ht="14.25" hidden="false" customHeight="false" outlineLevel="0" collapsed="false">
      <c r="A215" s="29" t="n">
        <v>45356.5596990741</v>
      </c>
      <c r="B215" s="30" t="n">
        <f aca="false">MROUND(A215,"00:01:00")</f>
        <v>45356.5597222222</v>
      </c>
      <c r="C215" s="27" t="n">
        <v>1.99752727272727</v>
      </c>
      <c r="D215" s="27" t="n">
        <v>2.27272727272728E-005</v>
      </c>
      <c r="E215" s="27" t="n">
        <v>1399.58571428571</v>
      </c>
      <c r="F215" s="27" t="n">
        <v>101.801111111111</v>
      </c>
      <c r="G215" s="27" t="n">
        <v>21</v>
      </c>
      <c r="H215" s="27" t="n">
        <v>36.996</v>
      </c>
      <c r="I215" s="27" t="n">
        <v>6.6265</v>
      </c>
      <c r="J215" s="27" t="n">
        <v>0.05</v>
      </c>
      <c r="K215" s="27" t="n">
        <v>20.63</v>
      </c>
      <c r="L215" s="32"/>
      <c r="M215" s="27" t="n">
        <v>0</v>
      </c>
      <c r="N215" s="27" t="n">
        <v>2854.708</v>
      </c>
      <c r="O215" s="32"/>
    </row>
    <row r="216" customFormat="false" ht="14.25" hidden="false" customHeight="false" outlineLevel="0" collapsed="false">
      <c r="A216" s="29" t="n">
        <v>45356.5603935185</v>
      </c>
      <c r="B216" s="30" t="n">
        <f aca="false">MROUND(A216,"00:01:00")</f>
        <v>45356.5604166667</v>
      </c>
      <c r="C216" s="27" t="n">
        <v>1.99889</v>
      </c>
      <c r="D216" s="27" t="n">
        <v>0.000285714285714286</v>
      </c>
      <c r="E216" s="27" t="n">
        <v>1400.03333333333</v>
      </c>
      <c r="F216" s="27" t="n">
        <v>101.732222222222</v>
      </c>
      <c r="G216" s="27" t="n">
        <v>21</v>
      </c>
      <c r="H216" s="27" t="n">
        <v>36.996</v>
      </c>
      <c r="I216" s="27" t="n">
        <v>6.6265</v>
      </c>
      <c r="J216" s="27" t="n">
        <v>0.05</v>
      </c>
      <c r="K216" s="27" t="n">
        <v>20.6990909090909</v>
      </c>
      <c r="L216" s="32"/>
      <c r="M216" s="27" t="n">
        <v>0</v>
      </c>
      <c r="N216" s="27" t="n">
        <v>2854.708</v>
      </c>
      <c r="O216" s="32"/>
    </row>
    <row r="217" customFormat="false" ht="14.25" hidden="false" customHeight="false" outlineLevel="0" collapsed="false">
      <c r="A217" s="29" t="n">
        <v>45356.561087963</v>
      </c>
      <c r="B217" s="30" t="n">
        <f aca="false">MROUND(A217,"00:01:00")</f>
        <v>45356.5611111111</v>
      </c>
      <c r="C217" s="27" t="n">
        <v>1.99901818181818</v>
      </c>
      <c r="D217" s="27" t="n">
        <v>-0.000804545454545455</v>
      </c>
      <c r="E217" s="27" t="n">
        <v>1400.145</v>
      </c>
      <c r="F217" s="27" t="n">
        <v>101.670588235294</v>
      </c>
      <c r="G217" s="27" t="n">
        <v>21</v>
      </c>
      <c r="H217" s="27" t="n">
        <v>37</v>
      </c>
      <c r="I217" s="27" t="n">
        <v>6.62653846153846</v>
      </c>
      <c r="J217" s="27" t="n">
        <v>0.05</v>
      </c>
      <c r="K217" s="27" t="n">
        <v>20.67</v>
      </c>
      <c r="L217" s="32"/>
      <c r="M217" s="27" t="n">
        <v>0</v>
      </c>
      <c r="N217" s="27" t="n">
        <v>2854.708</v>
      </c>
      <c r="O217" s="32"/>
    </row>
    <row r="218" customFormat="false" ht="14.25" hidden="false" customHeight="false" outlineLevel="0" collapsed="false">
      <c r="A218" s="29" t="n">
        <v>45356.5617824074</v>
      </c>
      <c r="B218" s="30" t="n">
        <f aca="false">MROUND(A218,"00:01:00")</f>
        <v>45356.5618055556</v>
      </c>
      <c r="C218" s="27" t="n">
        <v>2.00058</v>
      </c>
      <c r="D218" s="27" t="n">
        <v>-0.000135</v>
      </c>
      <c r="E218" s="27" t="n">
        <v>1400.025</v>
      </c>
      <c r="F218" s="27" t="n">
        <v>101.699333333333</v>
      </c>
      <c r="G218" s="27" t="n">
        <v>21</v>
      </c>
      <c r="H218" s="27" t="n">
        <v>36.995</v>
      </c>
      <c r="I218" s="27" t="n">
        <v>6.6265</v>
      </c>
      <c r="J218" s="27" t="n">
        <v>0.05</v>
      </c>
      <c r="K218" s="27" t="n">
        <v>20.645</v>
      </c>
      <c r="L218" s="32"/>
      <c r="M218" s="27" t="n">
        <v>0</v>
      </c>
      <c r="N218" s="27" t="n">
        <v>2854.708</v>
      </c>
      <c r="O218" s="32"/>
    </row>
    <row r="219" customFormat="false" ht="14.25" hidden="false" customHeight="false" outlineLevel="0" collapsed="false">
      <c r="A219" s="29" t="n">
        <v>45356.5624768519</v>
      </c>
      <c r="B219" s="30" t="n">
        <f aca="false">MROUND(A219,"00:01:00")</f>
        <v>45356.5625</v>
      </c>
      <c r="C219" s="27" t="n">
        <v>1.99948571428571</v>
      </c>
      <c r="D219" s="27" t="n">
        <v>-0.000265</v>
      </c>
      <c r="E219" s="27" t="n">
        <v>1399.605</v>
      </c>
      <c r="F219" s="27" t="n">
        <v>101.644285714286</v>
      </c>
      <c r="G219" s="27" t="n">
        <v>21</v>
      </c>
      <c r="H219" s="27" t="n">
        <v>36.9946153846154</v>
      </c>
      <c r="I219" s="27" t="n">
        <v>6.6265</v>
      </c>
      <c r="J219" s="27" t="n">
        <v>0.05</v>
      </c>
      <c r="K219" s="27" t="n">
        <v>20.645</v>
      </c>
      <c r="L219" s="32"/>
      <c r="M219" s="27" t="n">
        <v>0</v>
      </c>
      <c r="N219" s="27" t="n">
        <v>2854.708</v>
      </c>
      <c r="O219" s="32"/>
    </row>
    <row r="220" customFormat="false" ht="14.25" hidden="false" customHeight="false" outlineLevel="0" collapsed="false">
      <c r="A220" s="29" t="n">
        <v>45356.5631712963</v>
      </c>
      <c r="B220" s="30" t="n">
        <f aca="false">MROUND(A220,"00:01:00")</f>
        <v>45356.5631944445</v>
      </c>
      <c r="C220" s="27" t="n">
        <v>2.00003636363636</v>
      </c>
      <c r="D220" s="27" t="n">
        <v>0.000176190476190476</v>
      </c>
      <c r="E220" s="27" t="n">
        <v>1399.86</v>
      </c>
      <c r="F220" s="27" t="n">
        <v>101.684</v>
      </c>
      <c r="G220" s="27" t="n">
        <v>21</v>
      </c>
      <c r="H220" s="27" t="n">
        <v>36.995</v>
      </c>
      <c r="I220" s="27" t="n">
        <v>6.6265</v>
      </c>
      <c r="J220" s="27" t="n">
        <v>0.05</v>
      </c>
      <c r="K220" s="27" t="n">
        <v>20.645</v>
      </c>
      <c r="L220" s="32"/>
      <c r="M220" s="27" t="n">
        <v>0</v>
      </c>
      <c r="N220" s="27" t="n">
        <v>2854.708</v>
      </c>
      <c r="O220" s="32"/>
    </row>
    <row r="221" customFormat="false" ht="14.25" hidden="false" customHeight="false" outlineLevel="0" collapsed="false">
      <c r="A221" s="29" t="n">
        <v>45356.5638657407</v>
      </c>
      <c r="B221" s="30" t="n">
        <f aca="false">MROUND(A221,"00:01:00")</f>
        <v>45356.5638888889</v>
      </c>
      <c r="C221" s="27" t="n">
        <v>1.99991428571429</v>
      </c>
      <c r="D221" s="27" t="n">
        <v>-0.000214285714285714</v>
      </c>
      <c r="E221" s="27" t="n">
        <v>1400.41428571429</v>
      </c>
      <c r="F221" s="27" t="n">
        <v>101.726</v>
      </c>
      <c r="G221" s="27" t="n">
        <v>21</v>
      </c>
      <c r="H221" s="27" t="n">
        <v>36.995</v>
      </c>
      <c r="I221" s="27" t="n">
        <v>6.6265</v>
      </c>
      <c r="J221" s="27" t="n">
        <v>0.05</v>
      </c>
      <c r="K221" s="27" t="n">
        <v>20.645</v>
      </c>
      <c r="L221" s="32"/>
      <c r="M221" s="27" t="n">
        <v>0</v>
      </c>
      <c r="N221" s="27" t="n">
        <v>2854.708</v>
      </c>
      <c r="O221" s="32"/>
    </row>
    <row r="222" customFormat="false" ht="14.25" hidden="false" customHeight="false" outlineLevel="0" collapsed="false">
      <c r="A222" s="29" t="n">
        <v>45356.5645601852</v>
      </c>
      <c r="B222" s="30" t="n">
        <f aca="false">MROUND(A222,"00:01:00")</f>
        <v>45356.5645833333</v>
      </c>
      <c r="C222" s="27" t="n">
        <v>2.00066666666667</v>
      </c>
      <c r="D222" s="27" t="n">
        <v>-0.000128571428571429</v>
      </c>
      <c r="E222" s="27" t="n">
        <v>1399.8</v>
      </c>
      <c r="F222" s="27" t="n">
        <v>101.751428571429</v>
      </c>
      <c r="G222" s="27" t="n">
        <v>21</v>
      </c>
      <c r="H222" s="27" t="n">
        <v>36.995</v>
      </c>
      <c r="I222" s="27" t="n">
        <v>6.6265</v>
      </c>
      <c r="J222" s="27" t="n">
        <v>0.05</v>
      </c>
      <c r="K222" s="27" t="n">
        <v>20.645</v>
      </c>
      <c r="L222" s="32"/>
      <c r="M222" s="27" t="n">
        <v>0</v>
      </c>
      <c r="N222" s="27" t="n">
        <v>2854.708</v>
      </c>
      <c r="O222" s="32"/>
    </row>
    <row r="223" customFormat="false" ht="14.25" hidden="false" customHeight="false" outlineLevel="0" collapsed="false">
      <c r="A223" s="29" t="n">
        <v>45356.5652546296</v>
      </c>
      <c r="B223" s="30" t="n">
        <f aca="false">MROUND(A223,"00:01:00")</f>
        <v>45356.5652777778</v>
      </c>
      <c r="C223" s="27" t="n">
        <v>2.00019523809524</v>
      </c>
      <c r="D223" s="27" t="n">
        <v>-0.0002</v>
      </c>
      <c r="E223" s="27" t="n">
        <v>1399.9380952381</v>
      </c>
      <c r="F223" s="27" t="n">
        <v>101.715789473684</v>
      </c>
      <c r="G223" s="27" t="n">
        <v>21</v>
      </c>
      <c r="H223" s="27" t="n">
        <v>36.9955555555556</v>
      </c>
      <c r="I223" s="27" t="n">
        <v>6.627</v>
      </c>
      <c r="J223" s="27" t="n">
        <v>0.05</v>
      </c>
      <c r="K223" s="27" t="n">
        <v>20.645</v>
      </c>
      <c r="L223" s="32"/>
      <c r="M223" s="27" t="n">
        <v>0</v>
      </c>
      <c r="N223" s="27" t="n">
        <v>2854.708</v>
      </c>
      <c r="O223" s="32"/>
    </row>
    <row r="224" customFormat="false" ht="14.25" hidden="false" customHeight="false" outlineLevel="0" collapsed="false">
      <c r="A224" s="29" t="n">
        <v>45356.5659490741</v>
      </c>
      <c r="B224" s="30" t="n">
        <f aca="false">MROUND(A224,"00:01:00")</f>
        <v>45356.5659722222</v>
      </c>
      <c r="C224" s="27" t="n">
        <v>2.00135714285714</v>
      </c>
      <c r="D224" s="27" t="n">
        <v>0.000133333333333333</v>
      </c>
      <c r="E224" s="27" t="n">
        <v>1400.15714285714</v>
      </c>
      <c r="F224" s="27" t="n">
        <v>101.798421052632</v>
      </c>
      <c r="G224" s="27" t="n">
        <v>21</v>
      </c>
      <c r="H224" s="27" t="n">
        <v>36.995</v>
      </c>
      <c r="I224" s="27" t="n">
        <v>6.627</v>
      </c>
      <c r="J224" s="27" t="n">
        <v>0.05</v>
      </c>
      <c r="K224" s="27" t="n">
        <v>20.65</v>
      </c>
      <c r="L224" s="32"/>
      <c r="M224" s="27" t="n">
        <v>0</v>
      </c>
      <c r="N224" s="27" t="n">
        <v>2854.708</v>
      </c>
      <c r="O224" s="32"/>
    </row>
    <row r="225" customFormat="false" ht="14.25" hidden="false" customHeight="false" outlineLevel="0" collapsed="false">
      <c r="A225" s="29" t="n">
        <v>45356.5666435185</v>
      </c>
      <c r="B225" s="30" t="n">
        <f aca="false">MROUND(A225,"00:01:00")</f>
        <v>45356.5666666667</v>
      </c>
      <c r="C225" s="27" t="n">
        <v>2.00023636363636</v>
      </c>
      <c r="D225" s="27" t="n">
        <v>-0.000213636363636364</v>
      </c>
      <c r="E225" s="27" t="n">
        <v>1399.74545454545</v>
      </c>
      <c r="F225" s="27" t="n">
        <v>101.746923076923</v>
      </c>
      <c r="G225" s="27" t="n">
        <v>21</v>
      </c>
      <c r="H225" s="27" t="n">
        <v>36.995</v>
      </c>
      <c r="I225" s="27" t="n">
        <v>6.627</v>
      </c>
      <c r="J225" s="27" t="n">
        <v>0.05</v>
      </c>
      <c r="K225" s="27" t="n">
        <v>20.645</v>
      </c>
      <c r="L225" s="32"/>
      <c r="M225" s="27" t="n">
        <v>0</v>
      </c>
      <c r="N225" s="27" t="n">
        <v>2854.708</v>
      </c>
      <c r="O225" s="32"/>
    </row>
    <row r="226" customFormat="false" ht="14.25" hidden="false" customHeight="false" outlineLevel="0" collapsed="false">
      <c r="A226" s="29" t="n">
        <v>45356.567337963</v>
      </c>
      <c r="B226" s="30" t="n">
        <f aca="false">MROUND(A226,"00:01:00")</f>
        <v>45356.5673611111</v>
      </c>
      <c r="C226" s="27" t="n">
        <v>2.00164761904762</v>
      </c>
      <c r="D226" s="27" t="n">
        <v>-0.000319047619047619</v>
      </c>
      <c r="E226" s="27" t="n">
        <v>1399.89523809524</v>
      </c>
      <c r="F226" s="27" t="n">
        <v>101.674</v>
      </c>
      <c r="G226" s="27" t="n">
        <v>21</v>
      </c>
      <c r="H226" s="27" t="n">
        <v>36.995</v>
      </c>
      <c r="I226" s="27" t="n">
        <v>6.6275</v>
      </c>
      <c r="J226" s="27" t="n">
        <v>0.05</v>
      </c>
      <c r="K226" s="27" t="n">
        <v>20.63</v>
      </c>
      <c r="L226" s="32"/>
      <c r="M226" s="27" t="n">
        <v>0</v>
      </c>
      <c r="N226" s="27" t="n">
        <v>2854.708</v>
      </c>
      <c r="O226" s="32"/>
    </row>
    <row r="227" customFormat="false" ht="14.25" hidden="false" customHeight="false" outlineLevel="0" collapsed="false">
      <c r="A227" s="29" t="n">
        <v>45356.5680324074</v>
      </c>
      <c r="B227" s="30" t="n">
        <f aca="false">MROUND(A227,"00:01:00")</f>
        <v>45356.5680555556</v>
      </c>
      <c r="C227" s="27" t="n">
        <v>1.99982380952381</v>
      </c>
      <c r="D227" s="27" t="n">
        <v>9.52380952380952E-006</v>
      </c>
      <c r="E227" s="27" t="n">
        <v>1399.84285714286</v>
      </c>
      <c r="F227" s="27" t="n">
        <v>101.582222222222</v>
      </c>
      <c r="G227" s="27" t="n">
        <v>21</v>
      </c>
      <c r="H227" s="27" t="n">
        <v>36.996</v>
      </c>
      <c r="I227" s="27" t="n">
        <v>6.627</v>
      </c>
      <c r="J227" s="27" t="n">
        <v>0.05</v>
      </c>
      <c r="K227" s="27" t="n">
        <v>20.6366666666667</v>
      </c>
      <c r="L227" s="32"/>
      <c r="M227" s="27" t="n">
        <v>0</v>
      </c>
      <c r="N227" s="27" t="n">
        <v>2854.708</v>
      </c>
      <c r="O227" s="32"/>
    </row>
    <row r="228" customFormat="false" ht="14.25" hidden="false" customHeight="false" outlineLevel="0" collapsed="false">
      <c r="A228" s="29" t="n">
        <v>45356.5687268519</v>
      </c>
      <c r="B228" s="30" t="n">
        <f aca="false">MROUND(A228,"00:01:00")</f>
        <v>45356.56875</v>
      </c>
      <c r="C228" s="27" t="n">
        <v>2.00041428571429</v>
      </c>
      <c r="D228" s="27" t="n">
        <v>-3.33333333333333E-005</v>
      </c>
      <c r="E228" s="27" t="n">
        <v>1400.0380952381</v>
      </c>
      <c r="F228" s="27" t="n">
        <v>101.553333333333</v>
      </c>
      <c r="G228" s="27" t="n">
        <v>21</v>
      </c>
      <c r="H228" s="27" t="n">
        <v>36.995</v>
      </c>
      <c r="I228" s="27" t="n">
        <v>6.627</v>
      </c>
      <c r="J228" s="27" t="n">
        <v>0.05</v>
      </c>
      <c r="K228" s="27" t="n">
        <v>20.63</v>
      </c>
      <c r="L228" s="32"/>
      <c r="M228" s="27" t="n">
        <v>0</v>
      </c>
      <c r="N228" s="27" t="n">
        <v>2854.708</v>
      </c>
      <c r="O228" s="32"/>
    </row>
    <row r="229" customFormat="false" ht="14.25" hidden="false" customHeight="false" outlineLevel="0" collapsed="false">
      <c r="A229" s="29" t="n">
        <v>45356.5694212963</v>
      </c>
      <c r="B229" s="30" t="n">
        <f aca="false">MROUND(A229,"00:01:00")</f>
        <v>45356.5694444444</v>
      </c>
      <c r="C229" s="27" t="n">
        <v>2.00091904761905</v>
      </c>
      <c r="D229" s="27" t="n">
        <v>0.000155</v>
      </c>
      <c r="E229" s="27" t="n">
        <v>1399.90476190476</v>
      </c>
      <c r="F229" s="27" t="n">
        <v>101.576875</v>
      </c>
      <c r="G229" s="27" t="n">
        <v>21</v>
      </c>
      <c r="H229" s="27" t="n">
        <v>36.995</v>
      </c>
      <c r="I229" s="27" t="n">
        <v>6.6275</v>
      </c>
      <c r="J229" s="27" t="n">
        <v>0.05</v>
      </c>
      <c r="K229" s="27" t="n">
        <v>20.63</v>
      </c>
      <c r="L229" s="32"/>
      <c r="M229" s="27" t="n">
        <v>0</v>
      </c>
      <c r="N229" s="27" t="n">
        <v>2854.708</v>
      </c>
      <c r="O229" s="32"/>
    </row>
    <row r="230" customFormat="false" ht="14.25" hidden="false" customHeight="false" outlineLevel="0" collapsed="false">
      <c r="A230" s="29" t="n">
        <v>45356.5701157407</v>
      </c>
      <c r="B230" s="30" t="n">
        <f aca="false">MROUND(A230,"00:01:00")</f>
        <v>45356.5701388889</v>
      </c>
      <c r="C230" s="27" t="n">
        <v>1.99900476190476</v>
      </c>
      <c r="D230" s="27" t="n">
        <v>-0.00027</v>
      </c>
      <c r="E230" s="27" t="n">
        <v>1399.76</v>
      </c>
      <c r="F230" s="27" t="n">
        <v>101.669411764706</v>
      </c>
      <c r="G230" s="27" t="n">
        <v>21</v>
      </c>
      <c r="H230" s="27" t="n">
        <v>36.995</v>
      </c>
      <c r="I230" s="27" t="n">
        <v>6.6275</v>
      </c>
      <c r="J230" s="27" t="n">
        <v>0.05</v>
      </c>
      <c r="K230" s="27" t="n">
        <v>20.63</v>
      </c>
      <c r="L230" s="27"/>
      <c r="M230" s="27" t="n">
        <v>0</v>
      </c>
      <c r="N230" s="27" t="n">
        <v>2854.708</v>
      </c>
      <c r="O230" s="32"/>
    </row>
    <row r="231" customFormat="false" ht="14.25" hidden="false" customHeight="false" outlineLevel="0" collapsed="false">
      <c r="A231" s="29" t="n">
        <v>45356.5708101852</v>
      </c>
      <c r="B231" s="30" t="n">
        <f aca="false">MROUND(A231,"00:01:00")</f>
        <v>45356.5708333333</v>
      </c>
      <c r="C231" s="27" t="n">
        <v>1.99985238095238</v>
      </c>
      <c r="D231" s="27" t="n">
        <v>0.000114285714285714</v>
      </c>
      <c r="E231" s="27" t="n">
        <v>1400.07</v>
      </c>
      <c r="F231" s="27" t="n">
        <v>101.719411764706</v>
      </c>
      <c r="G231" s="27" t="n">
        <v>21</v>
      </c>
      <c r="H231" s="27" t="n">
        <v>36.995</v>
      </c>
      <c r="I231" s="27" t="n">
        <v>6.62757142857143</v>
      </c>
      <c r="J231" s="27" t="n">
        <v>0.06</v>
      </c>
      <c r="K231" s="27" t="n">
        <v>20.645</v>
      </c>
      <c r="L231" s="32"/>
      <c r="M231" s="27" t="n">
        <v>0</v>
      </c>
      <c r="N231" s="27" t="n">
        <v>2854.708</v>
      </c>
      <c r="O231" s="32"/>
    </row>
    <row r="232" customFormat="false" ht="14.25" hidden="false" customHeight="false" outlineLevel="0" collapsed="false">
      <c r="A232" s="29" t="n">
        <v>45356.5715046296</v>
      </c>
      <c r="B232" s="30" t="n">
        <f aca="false">MROUND(A232,"00:01:00")</f>
        <v>45356.5715277778</v>
      </c>
      <c r="C232" s="27" t="n">
        <v>1.99938</v>
      </c>
      <c r="D232" s="27" t="n">
        <v>-0.000165</v>
      </c>
      <c r="E232" s="27" t="n">
        <v>1400.04210526316</v>
      </c>
      <c r="F232" s="27" t="n">
        <v>101.701538461538</v>
      </c>
      <c r="G232" s="27" t="n">
        <v>21</v>
      </c>
      <c r="H232" s="27" t="n">
        <v>36.995</v>
      </c>
      <c r="I232" s="27" t="n">
        <v>6.6275</v>
      </c>
      <c r="J232" s="27" t="n">
        <v>0.06</v>
      </c>
      <c r="K232" s="27" t="n">
        <v>20.64</v>
      </c>
      <c r="L232" s="32"/>
      <c r="M232" s="27" t="n">
        <v>0</v>
      </c>
      <c r="N232" s="27" t="n">
        <v>2854.708</v>
      </c>
      <c r="O232" s="32"/>
    </row>
    <row r="233" customFormat="false" ht="14.25" hidden="false" customHeight="false" outlineLevel="0" collapsed="false">
      <c r="A233" s="29" t="n">
        <v>45356.5721990741</v>
      </c>
      <c r="B233" s="30" t="n">
        <f aca="false">MROUND(A233,"00:01:00")</f>
        <v>45356.5722222222</v>
      </c>
      <c r="C233" s="27" t="n">
        <v>2.0014</v>
      </c>
      <c r="D233" s="27" t="n">
        <v>4.34782608695653E-006</v>
      </c>
      <c r="E233" s="27" t="n">
        <v>1399.82727272727</v>
      </c>
      <c r="F233" s="27" t="n">
        <v>101.641666666667</v>
      </c>
      <c r="G233" s="27" t="n">
        <v>21</v>
      </c>
      <c r="H233" s="27" t="n">
        <v>37.005</v>
      </c>
      <c r="I233" s="27" t="n">
        <v>6.62766666666667</v>
      </c>
      <c r="J233" s="27" t="n">
        <v>0.06</v>
      </c>
      <c r="K233" s="27" t="n">
        <v>20.64</v>
      </c>
      <c r="L233" s="32"/>
      <c r="M233" s="27" t="n">
        <v>0</v>
      </c>
      <c r="N233" s="27" t="n">
        <v>2854.708</v>
      </c>
      <c r="O233" s="32"/>
    </row>
    <row r="234" customFormat="false" ht="14.25" hidden="false" customHeight="false" outlineLevel="0" collapsed="false">
      <c r="A234" s="29" t="n">
        <v>45356.5728935185</v>
      </c>
      <c r="B234" s="30" t="n">
        <f aca="false">MROUND(A234,"00:01:00")</f>
        <v>45356.5729166667</v>
      </c>
      <c r="C234" s="27" t="n">
        <v>1.99863333333333</v>
      </c>
      <c r="D234" s="27" t="n">
        <v>-0.00020952380952381</v>
      </c>
      <c r="E234" s="27" t="n">
        <v>1399.87</v>
      </c>
      <c r="F234" s="27" t="n">
        <v>101.770666666667</v>
      </c>
      <c r="G234" s="27" t="n">
        <v>21</v>
      </c>
      <c r="H234" s="27" t="n">
        <v>37.005</v>
      </c>
      <c r="I234" s="27" t="n">
        <v>6.6275</v>
      </c>
      <c r="J234" s="27" t="n">
        <v>0.06</v>
      </c>
      <c r="K234" s="27" t="n">
        <v>20.65</v>
      </c>
      <c r="L234" s="32"/>
      <c r="M234" s="27" t="n">
        <v>0</v>
      </c>
      <c r="N234" s="27" t="n">
        <v>2854.708</v>
      </c>
      <c r="O234" s="32"/>
    </row>
    <row r="235" customFormat="false" ht="14.25" hidden="false" customHeight="false" outlineLevel="0" collapsed="false">
      <c r="A235" s="29" t="n">
        <v>45356.573587963</v>
      </c>
      <c r="B235" s="30" t="n">
        <f aca="false">MROUND(A235,"00:01:00")</f>
        <v>45356.5736111111</v>
      </c>
      <c r="C235" s="27" t="n">
        <v>2.00081304347826</v>
      </c>
      <c r="D235" s="27" t="n">
        <v>0.000140909090909091</v>
      </c>
      <c r="E235" s="27" t="n">
        <v>1400.09545454545</v>
      </c>
      <c r="F235" s="27" t="n">
        <v>101.752666666667</v>
      </c>
      <c r="G235" s="27" t="n">
        <v>21</v>
      </c>
      <c r="H235" s="27" t="n">
        <v>36.99</v>
      </c>
      <c r="I235" s="27" t="n">
        <v>6.6275</v>
      </c>
      <c r="J235" s="27" t="n">
        <v>0.06</v>
      </c>
      <c r="K235" s="27" t="n">
        <v>20.66</v>
      </c>
      <c r="L235" s="32"/>
      <c r="M235" s="27" t="n">
        <v>0</v>
      </c>
      <c r="N235" s="27" t="n">
        <v>2854.708</v>
      </c>
      <c r="O235" s="32"/>
    </row>
    <row r="236" customFormat="false" ht="14.25" hidden="false" customHeight="false" outlineLevel="0" collapsed="false">
      <c r="A236" s="29" t="n">
        <v>45356.5742824074</v>
      </c>
      <c r="B236" s="30" t="n">
        <f aca="false">MROUND(A236,"00:01:00")</f>
        <v>45356.5743055556</v>
      </c>
      <c r="C236" s="27" t="n">
        <v>2.00072727272727</v>
      </c>
      <c r="D236" s="27" t="n">
        <v>-5.90909090909091E-005</v>
      </c>
      <c r="E236" s="27" t="n">
        <v>1399.96</v>
      </c>
      <c r="F236" s="27" t="n">
        <v>101.585384615385</v>
      </c>
      <c r="G236" s="27" t="n">
        <v>21</v>
      </c>
      <c r="H236" s="27" t="n">
        <v>36.9957142857143</v>
      </c>
      <c r="I236" s="27" t="n">
        <v>6.628</v>
      </c>
      <c r="J236" s="27" t="n">
        <v>0.06</v>
      </c>
      <c r="K236" s="27" t="n">
        <v>20.66</v>
      </c>
      <c r="L236" s="32"/>
      <c r="M236" s="27" t="n">
        <v>0</v>
      </c>
      <c r="N236" s="27" t="n">
        <v>2854.708</v>
      </c>
      <c r="O236" s="32"/>
    </row>
    <row r="237" customFormat="false" ht="14.25" hidden="false" customHeight="false" outlineLevel="0" collapsed="false">
      <c r="A237" s="29" t="n">
        <v>45356.5749768519</v>
      </c>
      <c r="B237" s="30" t="n">
        <f aca="false">MROUND(A237,"00:01:00")</f>
        <v>45356.575</v>
      </c>
      <c r="C237" s="27" t="n">
        <v>2.00062857142857</v>
      </c>
      <c r="D237" s="27" t="n">
        <v>-0.000119047619047619</v>
      </c>
      <c r="E237" s="27" t="n">
        <v>1399.70952380952</v>
      </c>
      <c r="F237" s="27" t="n">
        <v>101.576666666667</v>
      </c>
      <c r="G237" s="27" t="n">
        <v>21</v>
      </c>
      <c r="H237" s="27" t="n">
        <v>36.9957142857143</v>
      </c>
      <c r="I237" s="27" t="n">
        <v>6.628</v>
      </c>
      <c r="J237" s="27" t="n">
        <v>0.055</v>
      </c>
      <c r="K237" s="27" t="n">
        <v>20.65</v>
      </c>
      <c r="L237" s="32"/>
      <c r="M237" s="27" t="n">
        <v>0</v>
      </c>
      <c r="N237" s="27" t="n">
        <v>2854.708</v>
      </c>
      <c r="O237" s="32"/>
    </row>
    <row r="238" customFormat="false" ht="14.25" hidden="false" customHeight="false" outlineLevel="0" collapsed="false">
      <c r="A238" s="29" t="n">
        <v>45356.5756712963</v>
      </c>
      <c r="B238" s="30" t="n">
        <f aca="false">MROUND(A238,"00:01:00")</f>
        <v>45356.5756944444</v>
      </c>
      <c r="C238" s="27" t="n">
        <v>2.0000380952381</v>
      </c>
      <c r="D238" s="27" t="n">
        <v>-0.000285</v>
      </c>
      <c r="E238" s="27" t="n">
        <v>1400.025</v>
      </c>
      <c r="F238" s="27" t="n">
        <v>101.605333333333</v>
      </c>
      <c r="G238" s="27" t="n">
        <v>21</v>
      </c>
      <c r="H238" s="27" t="n">
        <v>36.9966666666667</v>
      </c>
      <c r="I238" s="27" t="n">
        <v>6.628</v>
      </c>
      <c r="J238" s="27" t="n">
        <v>0.05</v>
      </c>
      <c r="K238" s="27" t="n">
        <v>20.6433333333333</v>
      </c>
      <c r="L238" s="32"/>
      <c r="M238" s="27" t="n">
        <v>0</v>
      </c>
      <c r="N238" s="27" t="n">
        <v>2854.708</v>
      </c>
      <c r="O238" s="32"/>
    </row>
    <row r="239" customFormat="false" ht="14.25" hidden="false" customHeight="false" outlineLevel="0" collapsed="false">
      <c r="A239" s="29" t="n">
        <v>45356.5763657407</v>
      </c>
      <c r="B239" s="30" t="n">
        <f aca="false">MROUND(A239,"00:01:00")</f>
        <v>45356.5763888889</v>
      </c>
      <c r="C239" s="27" t="n">
        <v>2.00110909090909</v>
      </c>
      <c r="D239" s="27" t="n">
        <v>-0.000178260869565217</v>
      </c>
      <c r="E239" s="27" t="n">
        <v>1399.87391304348</v>
      </c>
      <c r="F239" s="27" t="n">
        <v>101.690625</v>
      </c>
      <c r="G239" s="27" t="n">
        <v>21</v>
      </c>
      <c r="H239" s="27" t="n">
        <v>37.005</v>
      </c>
      <c r="I239" s="27" t="n">
        <v>6.628</v>
      </c>
      <c r="J239" s="27" t="n">
        <v>0.05</v>
      </c>
      <c r="K239" s="27" t="n">
        <v>20.65</v>
      </c>
      <c r="L239" s="32"/>
      <c r="M239" s="27" t="n">
        <v>0</v>
      </c>
      <c r="N239" s="27" t="n">
        <v>2854.708</v>
      </c>
      <c r="O239" s="32"/>
    </row>
    <row r="240" customFormat="false" ht="14.25" hidden="false" customHeight="false" outlineLevel="0" collapsed="false">
      <c r="A240" s="29" t="n">
        <v>45356.5770601852</v>
      </c>
      <c r="B240" s="30" t="n">
        <f aca="false">MROUND(A240,"00:01:00")</f>
        <v>45356.5770833333</v>
      </c>
      <c r="C240" s="27" t="n">
        <v>1.9998380952381</v>
      </c>
      <c r="D240" s="27" t="n">
        <v>-0.000404761904761905</v>
      </c>
      <c r="E240" s="27" t="n">
        <v>1400.25263157895</v>
      </c>
      <c r="F240" s="27" t="n">
        <v>101.586428571429</v>
      </c>
      <c r="G240" s="27" t="n">
        <v>21</v>
      </c>
      <c r="H240" s="27" t="n">
        <v>37</v>
      </c>
      <c r="I240" s="27" t="n">
        <v>6.628</v>
      </c>
      <c r="J240" s="27" t="n">
        <v>0.05</v>
      </c>
      <c r="K240" s="27" t="n">
        <v>20.64</v>
      </c>
      <c r="L240" s="32"/>
      <c r="M240" s="27" t="n">
        <v>0</v>
      </c>
      <c r="N240" s="27" t="n">
        <v>2854.708</v>
      </c>
      <c r="O240" s="32"/>
    </row>
    <row r="241" customFormat="false" ht="14.25" hidden="false" customHeight="false" outlineLevel="0" collapsed="false">
      <c r="A241" s="29" t="n">
        <v>45356.5777546296</v>
      </c>
      <c r="B241" s="30" t="n">
        <f aca="false">MROUND(A241,"00:01:00")</f>
        <v>45356.5777777778</v>
      </c>
      <c r="C241" s="27" t="n">
        <v>1.99938636363636</v>
      </c>
      <c r="D241" s="27" t="n">
        <v>9.04761904761904E-005</v>
      </c>
      <c r="E241" s="27" t="n">
        <v>1399.82857142857</v>
      </c>
      <c r="F241" s="27" t="n">
        <v>101.59125</v>
      </c>
      <c r="G241" s="27" t="n">
        <v>21</v>
      </c>
      <c r="H241" s="27" t="n">
        <v>37.005</v>
      </c>
      <c r="I241" s="27" t="n">
        <v>6.6285</v>
      </c>
      <c r="J241" s="27" t="n">
        <v>0.05</v>
      </c>
      <c r="K241" s="27" t="n">
        <v>20.64</v>
      </c>
      <c r="L241" s="32"/>
      <c r="M241" s="27" t="n">
        <v>0</v>
      </c>
      <c r="N241" s="27" t="n">
        <v>2854.708</v>
      </c>
      <c r="O241" s="32"/>
    </row>
    <row r="242" customFormat="false" ht="14.25" hidden="false" customHeight="false" outlineLevel="0" collapsed="false">
      <c r="A242" s="29" t="n">
        <v>45356.5784490741</v>
      </c>
      <c r="B242" s="30" t="n">
        <f aca="false">MROUND(A242,"00:01:00")</f>
        <v>45356.5784722222</v>
      </c>
      <c r="C242" s="27" t="n">
        <v>2.00077826086957</v>
      </c>
      <c r="D242" s="27" t="n">
        <v>4.09090909090909E-005</v>
      </c>
      <c r="E242" s="27" t="n">
        <v>1399.82173913043</v>
      </c>
      <c r="F242" s="27" t="n">
        <v>101.650666666667</v>
      </c>
      <c r="G242" s="27" t="n">
        <v>21</v>
      </c>
      <c r="H242" s="27" t="n">
        <v>37.0066666666667</v>
      </c>
      <c r="I242" s="27" t="n">
        <v>6.6285</v>
      </c>
      <c r="J242" s="27" t="n">
        <v>0.05</v>
      </c>
      <c r="K242" s="27" t="n">
        <v>20.64</v>
      </c>
      <c r="L242" s="32"/>
      <c r="M242" s="27" t="n">
        <v>0</v>
      </c>
      <c r="N242" s="27" t="n">
        <v>2854.708</v>
      </c>
      <c r="O242" s="32"/>
    </row>
    <row r="243" customFormat="false" ht="14.25" hidden="false" customHeight="false" outlineLevel="0" collapsed="false">
      <c r="A243" s="29" t="n">
        <v>45356.5791435185</v>
      </c>
      <c r="B243" s="30" t="n">
        <f aca="false">MROUND(A243,"00:01:00")</f>
        <v>45356.5791666667</v>
      </c>
      <c r="C243" s="27" t="n">
        <v>2.00127826086957</v>
      </c>
      <c r="D243" s="27" t="n">
        <v>9.09090909090909E-005</v>
      </c>
      <c r="E243" s="27" t="n">
        <v>1399.74782608696</v>
      </c>
      <c r="F243" s="27" t="n">
        <v>101.607333333333</v>
      </c>
      <c r="G243" s="27" t="n">
        <v>21</v>
      </c>
      <c r="H243" s="27" t="n">
        <v>37.004</v>
      </c>
      <c r="I243" s="27" t="n">
        <v>6.6286</v>
      </c>
      <c r="J243" s="27" t="n">
        <v>0.05</v>
      </c>
      <c r="K243" s="27" t="n">
        <v>20.64</v>
      </c>
      <c r="L243" s="32"/>
      <c r="M243" s="27" t="n">
        <v>0</v>
      </c>
      <c r="N243" s="27" t="n">
        <v>2854.708</v>
      </c>
      <c r="O243" s="32"/>
    </row>
    <row r="244" customFormat="false" ht="14.25" hidden="false" customHeight="false" outlineLevel="0" collapsed="false">
      <c r="A244" s="29" t="n">
        <v>45356.579837963</v>
      </c>
      <c r="B244" s="30" t="n">
        <f aca="false">MROUND(A244,"00:01:00")</f>
        <v>45356.5798611111</v>
      </c>
      <c r="C244" s="27" t="n">
        <v>2.00069047619048</v>
      </c>
      <c r="D244" s="27" t="n">
        <v>0.00051</v>
      </c>
      <c r="E244" s="27" t="n">
        <v>1400.24285714286</v>
      </c>
      <c r="F244" s="27" t="n">
        <v>101.588461538462</v>
      </c>
      <c r="G244" s="27" t="n">
        <v>21</v>
      </c>
      <c r="H244" s="27" t="n">
        <v>37.005</v>
      </c>
      <c r="I244" s="27" t="n">
        <v>6.6285</v>
      </c>
      <c r="J244" s="27" t="n">
        <v>0.05</v>
      </c>
      <c r="K244" s="27" t="n">
        <v>20.65</v>
      </c>
      <c r="L244" s="32"/>
      <c r="M244" s="27" t="n">
        <v>0</v>
      </c>
      <c r="N244" s="27" t="n">
        <v>2854.708</v>
      </c>
      <c r="O244" s="32"/>
    </row>
    <row r="245" customFormat="false" ht="14.25" hidden="false" customHeight="false" outlineLevel="0" collapsed="false">
      <c r="A245" s="29" t="n">
        <v>45356.5805324074</v>
      </c>
      <c r="B245" s="30" t="n">
        <f aca="false">MROUND(A245,"00:01:00")</f>
        <v>45356.5805555556</v>
      </c>
      <c r="C245" s="27" t="n">
        <v>1.99832272727273</v>
      </c>
      <c r="D245" s="27" t="n">
        <v>-0.000263636363636364</v>
      </c>
      <c r="E245" s="27" t="n">
        <v>1399.65714285714</v>
      </c>
      <c r="F245" s="27" t="n">
        <v>101.441333333333</v>
      </c>
      <c r="G245" s="27" t="n">
        <v>21</v>
      </c>
      <c r="H245" s="27" t="n">
        <v>37.0066666666667</v>
      </c>
      <c r="I245" s="27" t="n">
        <v>6.6285</v>
      </c>
      <c r="J245" s="27" t="n">
        <v>0.05</v>
      </c>
      <c r="K245" s="27" t="n">
        <v>20.64</v>
      </c>
      <c r="L245" s="32"/>
      <c r="M245" s="27" t="n">
        <v>0</v>
      </c>
      <c r="N245" s="27" t="n">
        <v>2854.708</v>
      </c>
      <c r="O245" s="32"/>
    </row>
    <row r="246" customFormat="false" ht="14.25" hidden="false" customHeight="false" outlineLevel="0" collapsed="false">
      <c r="A246" s="29" t="n">
        <v>45356.5812268519</v>
      </c>
      <c r="B246" s="30" t="n">
        <f aca="false">MROUND(A246,"00:01:00")</f>
        <v>45356.58125</v>
      </c>
      <c r="C246" s="27" t="n">
        <v>1.99929130434783</v>
      </c>
      <c r="D246" s="27" t="n">
        <v>-0.00065</v>
      </c>
      <c r="E246" s="27" t="n">
        <v>1399.85652173913</v>
      </c>
      <c r="F246" s="27" t="n">
        <v>101.614444444444</v>
      </c>
      <c r="G246" s="27" t="n">
        <v>21</v>
      </c>
      <c r="H246" s="27" t="n">
        <v>37.0045454545455</v>
      </c>
      <c r="I246" s="27" t="n">
        <v>6.6285</v>
      </c>
      <c r="J246" s="27" t="n">
        <v>0.055</v>
      </c>
      <c r="K246" s="27" t="n">
        <v>20.635</v>
      </c>
      <c r="L246" s="32"/>
      <c r="M246" s="27" t="n">
        <v>0</v>
      </c>
      <c r="N246" s="27" t="n">
        <v>2854.708</v>
      </c>
      <c r="O246" s="32"/>
    </row>
    <row r="247" customFormat="false" ht="14.25" hidden="false" customHeight="false" outlineLevel="0" collapsed="false">
      <c r="A247" s="29" t="n">
        <v>45356.5819212963</v>
      </c>
      <c r="B247" s="30" t="n">
        <f aca="false">MROUND(A247,"00:01:00")</f>
        <v>45356.5819444445</v>
      </c>
      <c r="C247" s="27" t="n">
        <v>2.00085217391304</v>
      </c>
      <c r="D247" s="27" t="n">
        <v>-0.000230434782608696</v>
      </c>
      <c r="E247" s="27" t="n">
        <v>1400.19130434783</v>
      </c>
      <c r="F247" s="27" t="n">
        <v>101.69875</v>
      </c>
      <c r="G247" s="27" t="n">
        <v>21</v>
      </c>
      <c r="H247" s="27" t="n">
        <v>37.005</v>
      </c>
      <c r="I247" s="27" t="n">
        <v>6.6285</v>
      </c>
      <c r="J247" s="27" t="n">
        <v>0.055</v>
      </c>
      <c r="K247" s="27" t="n">
        <v>20.635</v>
      </c>
      <c r="L247" s="32"/>
      <c r="M247" s="27" t="n">
        <v>0</v>
      </c>
      <c r="N247" s="27" t="n">
        <v>2854.708</v>
      </c>
      <c r="O247" s="32"/>
    </row>
    <row r="248" customFormat="false" ht="14.25" hidden="false" customHeight="false" outlineLevel="0" collapsed="false">
      <c r="A248" s="29" t="n">
        <v>45356.5826157407</v>
      </c>
      <c r="B248" s="30" t="n">
        <f aca="false">MROUND(A248,"00:01:00")</f>
        <v>45356.5826388889</v>
      </c>
      <c r="C248" s="27" t="n">
        <v>2.00035454545455</v>
      </c>
      <c r="D248" s="27" t="n">
        <v>0.000377272727272727</v>
      </c>
      <c r="E248" s="27" t="n">
        <v>1400.1</v>
      </c>
      <c r="F248" s="27" t="n">
        <v>101.5475</v>
      </c>
      <c r="G248" s="27" t="n">
        <v>21</v>
      </c>
      <c r="H248" s="27" t="n">
        <v>36.995</v>
      </c>
      <c r="I248" s="27" t="n">
        <v>6.6285</v>
      </c>
      <c r="J248" s="27" t="n">
        <v>0.06</v>
      </c>
      <c r="K248" s="27" t="n">
        <v>20.64</v>
      </c>
      <c r="L248" s="32"/>
      <c r="M248" s="27" t="n">
        <v>0</v>
      </c>
      <c r="N248" s="27" t="n">
        <v>2854.708</v>
      </c>
      <c r="O248" s="32"/>
    </row>
    <row r="249" customFormat="false" ht="14.25" hidden="false" customHeight="false" outlineLevel="0" collapsed="false">
      <c r="A249" s="29" t="n">
        <v>45356.5833101852</v>
      </c>
      <c r="B249" s="30" t="n">
        <f aca="false">MROUND(A249,"00:01:00")</f>
        <v>45356.5833333333</v>
      </c>
      <c r="C249" s="27" t="n">
        <v>2.00016666666667</v>
      </c>
      <c r="D249" s="27" t="n">
        <v>9.04761904761905E-005</v>
      </c>
      <c r="E249" s="27" t="n">
        <v>1399.85714285714</v>
      </c>
      <c r="F249" s="27" t="n">
        <v>101.456470588235</v>
      </c>
      <c r="G249" s="27" t="n">
        <v>21</v>
      </c>
      <c r="H249" s="27" t="n">
        <v>36.995</v>
      </c>
      <c r="I249" s="27" t="n">
        <v>6.629</v>
      </c>
      <c r="J249" s="27" t="n">
        <v>0.06</v>
      </c>
      <c r="K249" s="27" t="n">
        <v>20.64</v>
      </c>
      <c r="L249" s="32"/>
      <c r="M249" s="27" t="n">
        <v>0</v>
      </c>
      <c r="N249" s="27" t="n">
        <v>2854.708</v>
      </c>
      <c r="O249" s="32"/>
    </row>
    <row r="250" customFormat="false" ht="14.25" hidden="false" customHeight="false" outlineLevel="0" collapsed="false">
      <c r="A250" s="29" t="n">
        <v>45356.5840046296</v>
      </c>
      <c r="B250" s="30" t="n">
        <f aca="false">MROUND(A250,"00:01:00")</f>
        <v>45356.5840277778</v>
      </c>
      <c r="C250" s="27" t="n">
        <v>2.00045454545455</v>
      </c>
      <c r="D250" s="27" t="n">
        <v>0.000113636363636364</v>
      </c>
      <c r="E250" s="27" t="n">
        <v>1399.99047619048</v>
      </c>
      <c r="F250" s="27" t="n">
        <v>101.498</v>
      </c>
      <c r="G250" s="27" t="n">
        <v>21</v>
      </c>
      <c r="H250" s="27" t="n">
        <v>37.005</v>
      </c>
      <c r="I250" s="27" t="n">
        <v>6.629</v>
      </c>
      <c r="J250" s="27" t="n">
        <v>0.06</v>
      </c>
      <c r="K250" s="27" t="n">
        <v>20.64</v>
      </c>
      <c r="L250" s="32"/>
      <c r="M250" s="27" t="n">
        <v>0</v>
      </c>
      <c r="N250" s="27" t="n">
        <v>2854.708</v>
      </c>
      <c r="O250" s="32"/>
    </row>
    <row r="251" customFormat="false" ht="14.25" hidden="false" customHeight="false" outlineLevel="0" collapsed="false">
      <c r="A251" s="29" t="n">
        <v>45356.5846990741</v>
      </c>
      <c r="B251" s="30" t="n">
        <f aca="false">MROUND(A251,"00:01:00")</f>
        <v>45356.5847222222</v>
      </c>
      <c r="C251" s="27" t="n">
        <v>2.00050476190476</v>
      </c>
      <c r="D251" s="27" t="n">
        <v>0.000242857142857143</v>
      </c>
      <c r="E251" s="27" t="n">
        <v>1400.165</v>
      </c>
      <c r="F251" s="27" t="n">
        <v>101.588</v>
      </c>
      <c r="G251" s="27" t="n">
        <v>21</v>
      </c>
      <c r="H251" s="27" t="n">
        <v>37.0054545454545</v>
      </c>
      <c r="I251" s="27" t="n">
        <v>6.6295</v>
      </c>
      <c r="J251" s="27" t="n">
        <v>0.06</v>
      </c>
      <c r="K251" s="27" t="n">
        <v>20.6366666666667</v>
      </c>
      <c r="L251" s="32"/>
      <c r="M251" s="27" t="n">
        <v>0</v>
      </c>
      <c r="N251" s="27" t="n">
        <v>2854.708</v>
      </c>
      <c r="O251" s="32"/>
    </row>
    <row r="252" customFormat="false" ht="14.25" hidden="false" customHeight="false" outlineLevel="0" collapsed="false">
      <c r="A252" s="29" t="n">
        <v>45356.5853935185</v>
      </c>
      <c r="B252" s="30" t="n">
        <f aca="false">MROUND(A252,"00:01:00")</f>
        <v>45356.5854166667</v>
      </c>
      <c r="C252" s="27" t="n">
        <v>2.00186086956522</v>
      </c>
      <c r="D252" s="27" t="n">
        <v>0.00018695652173913</v>
      </c>
      <c r="E252" s="27" t="n">
        <v>1399.84090909091</v>
      </c>
      <c r="F252" s="27" t="n">
        <v>101.603684210526</v>
      </c>
      <c r="G252" s="27" t="n">
        <v>21</v>
      </c>
      <c r="H252" s="27" t="n">
        <v>37.005</v>
      </c>
      <c r="I252" s="27" t="n">
        <v>6.62933333333333</v>
      </c>
      <c r="J252" s="27" t="n">
        <v>0.06</v>
      </c>
      <c r="K252" s="27" t="n">
        <v>20.65</v>
      </c>
      <c r="L252" s="32"/>
      <c r="M252" s="27" t="n">
        <v>0</v>
      </c>
      <c r="N252" s="27" t="n">
        <v>2854.708</v>
      </c>
      <c r="O252" s="32"/>
    </row>
    <row r="253" customFormat="false" ht="14.25" hidden="false" customHeight="false" outlineLevel="0" collapsed="false">
      <c r="A253" s="29" t="n">
        <v>45356.586087963</v>
      </c>
      <c r="B253" s="30" t="n">
        <f aca="false">MROUND(A253,"00:01:00")</f>
        <v>45356.5861111111</v>
      </c>
      <c r="C253" s="27" t="n">
        <v>2.00017391304348</v>
      </c>
      <c r="D253" s="27" t="n">
        <v>8.57142857142857E-005</v>
      </c>
      <c r="E253" s="27" t="n">
        <v>1400.02727272727</v>
      </c>
      <c r="F253" s="27" t="n">
        <v>101.456875</v>
      </c>
      <c r="G253" s="27" t="n">
        <v>21</v>
      </c>
      <c r="H253" s="27" t="n">
        <v>37.0044444444444</v>
      </c>
      <c r="I253" s="27" t="n">
        <v>6.62955555555556</v>
      </c>
      <c r="J253" s="27" t="n">
        <v>0.06</v>
      </c>
      <c r="K253" s="27" t="n">
        <v>20.64</v>
      </c>
      <c r="L253" s="32"/>
      <c r="M253" s="27" t="n">
        <v>0</v>
      </c>
      <c r="N253" s="27" t="n">
        <v>2854.708</v>
      </c>
      <c r="O253" s="32"/>
    </row>
    <row r="254" customFormat="false" ht="14.25" hidden="false" customHeight="false" outlineLevel="0" collapsed="false">
      <c r="A254" s="29" t="n">
        <v>45356.5867824074</v>
      </c>
      <c r="B254" s="30" t="n">
        <f aca="false">MROUND(A254,"00:01:00")</f>
        <v>45356.5868055556</v>
      </c>
      <c r="C254" s="27" t="n">
        <v>1.99950434782609</v>
      </c>
      <c r="D254" s="27" t="n">
        <v>5.21739130434783E-005</v>
      </c>
      <c r="E254" s="27" t="n">
        <v>1399.84285714286</v>
      </c>
      <c r="F254" s="27" t="n">
        <v>101.411666666667</v>
      </c>
      <c r="G254" s="27" t="n">
        <v>21</v>
      </c>
      <c r="H254" s="27" t="n">
        <v>37.005</v>
      </c>
      <c r="I254" s="27" t="n">
        <v>6.6295</v>
      </c>
      <c r="J254" s="27" t="n">
        <v>0.05</v>
      </c>
      <c r="K254" s="27" t="n">
        <v>20.64</v>
      </c>
      <c r="L254" s="32"/>
      <c r="M254" s="27" t="n">
        <v>0</v>
      </c>
      <c r="N254" s="27" t="n">
        <v>2854.708</v>
      </c>
      <c r="O254" s="32"/>
    </row>
    <row r="255" customFormat="false" ht="14.25" hidden="false" customHeight="false" outlineLevel="0" collapsed="false">
      <c r="A255" s="29" t="n">
        <v>45356.5874768519</v>
      </c>
      <c r="B255" s="30" t="n">
        <f aca="false">MROUND(A255,"00:01:00")</f>
        <v>45356.5875</v>
      </c>
      <c r="C255" s="27" t="n">
        <v>1.99976363636364</v>
      </c>
      <c r="D255" s="27" t="n">
        <v>-0.000218181818181818</v>
      </c>
      <c r="E255" s="27" t="n">
        <v>1400.1</v>
      </c>
      <c r="F255" s="27" t="n">
        <v>101.406</v>
      </c>
      <c r="G255" s="27" t="n">
        <v>21</v>
      </c>
      <c r="H255" s="27" t="n">
        <v>37.005</v>
      </c>
      <c r="I255" s="27" t="n">
        <v>6.6295</v>
      </c>
      <c r="J255" s="27" t="n">
        <v>0.05</v>
      </c>
      <c r="K255" s="27" t="n">
        <v>20.635</v>
      </c>
      <c r="L255" s="32"/>
      <c r="M255" s="27" t="n">
        <v>0</v>
      </c>
      <c r="N255" s="27" t="n">
        <v>2854.708</v>
      </c>
      <c r="O255" s="32"/>
    </row>
    <row r="256" customFormat="false" ht="14.25" hidden="false" customHeight="false" outlineLevel="0" collapsed="false">
      <c r="A256" s="29" t="n">
        <v>45356.5881712963</v>
      </c>
      <c r="B256" s="30" t="n">
        <f aca="false">MROUND(A256,"00:01:00")</f>
        <v>45356.5881944445</v>
      </c>
      <c r="C256" s="27" t="n">
        <v>2.00192173913043</v>
      </c>
      <c r="D256" s="27" t="n">
        <v>-0.000247826086956522</v>
      </c>
      <c r="E256" s="27" t="n">
        <v>1399.93043478261</v>
      </c>
      <c r="F256" s="27" t="n">
        <v>101.494285714286</v>
      </c>
      <c r="G256" s="27" t="n">
        <v>21</v>
      </c>
      <c r="H256" s="27" t="n">
        <v>37.005</v>
      </c>
      <c r="I256" s="27" t="n">
        <v>6.6295</v>
      </c>
      <c r="J256" s="27" t="n">
        <v>0.05</v>
      </c>
      <c r="K256" s="27" t="n">
        <v>20.63</v>
      </c>
      <c r="L256" s="32"/>
      <c r="M256" s="27" t="n">
        <v>0</v>
      </c>
      <c r="N256" s="27" t="n">
        <v>2854.708</v>
      </c>
      <c r="O256" s="32"/>
    </row>
    <row r="257" customFormat="false" ht="14.25" hidden="false" customHeight="false" outlineLevel="0" collapsed="false">
      <c r="A257" s="29" t="n">
        <v>45356.5888657407</v>
      </c>
      <c r="B257" s="30" t="n">
        <f aca="false">MROUND(A257,"00:01:00")</f>
        <v>45356.5888888889</v>
      </c>
      <c r="C257" s="27" t="n">
        <v>1.9995380952381</v>
      </c>
      <c r="D257" s="27" t="n">
        <v>-0.000366666666666667</v>
      </c>
      <c r="E257" s="27" t="n">
        <v>1400.12857142857</v>
      </c>
      <c r="F257" s="27" t="n">
        <v>101.374375</v>
      </c>
      <c r="G257" s="27" t="n">
        <v>21</v>
      </c>
      <c r="H257" s="27" t="n">
        <v>37.005</v>
      </c>
      <c r="I257" s="27" t="n">
        <v>6.63</v>
      </c>
      <c r="J257" s="27" t="n">
        <v>0.05</v>
      </c>
      <c r="K257" s="27" t="n">
        <v>20.615</v>
      </c>
      <c r="L257" s="32"/>
      <c r="M257" s="27" t="n">
        <v>0</v>
      </c>
      <c r="N257" s="27" t="n">
        <v>2854.708</v>
      </c>
      <c r="O257" s="32"/>
    </row>
    <row r="258" customFormat="false" ht="14.25" hidden="false" customHeight="false" outlineLevel="0" collapsed="false">
      <c r="A258" s="29" t="n">
        <v>45356.5895601852</v>
      </c>
      <c r="B258" s="30" t="n">
        <f aca="false">MROUND(A258,"00:01:00")</f>
        <v>45356.5895833333</v>
      </c>
      <c r="C258" s="27" t="n">
        <v>1.99882380952381</v>
      </c>
      <c r="D258" s="27" t="n">
        <v>2.38095238095238E-005</v>
      </c>
      <c r="E258" s="27" t="n">
        <v>1400.105</v>
      </c>
      <c r="F258" s="27" t="n">
        <v>101.389333333333</v>
      </c>
      <c r="G258" s="27" t="n">
        <v>21</v>
      </c>
      <c r="H258" s="27" t="n">
        <v>36.996</v>
      </c>
      <c r="I258" s="27" t="n">
        <v>6.6295</v>
      </c>
      <c r="J258" s="27" t="n">
        <v>0.05</v>
      </c>
      <c r="K258" s="27" t="n">
        <v>20.615</v>
      </c>
      <c r="L258" s="32"/>
      <c r="M258" s="27" t="n">
        <v>0</v>
      </c>
      <c r="N258" s="27" t="n">
        <v>2854.708</v>
      </c>
      <c r="O258" s="32"/>
    </row>
    <row r="259" customFormat="false" ht="14.25" hidden="false" customHeight="false" outlineLevel="0" collapsed="false">
      <c r="A259" s="29" t="n">
        <v>45356.5902546296</v>
      </c>
      <c r="B259" s="30" t="n">
        <f aca="false">MROUND(A259,"00:01:00")</f>
        <v>45356.5902777778</v>
      </c>
      <c r="C259" s="27" t="n">
        <v>2.0000619047619</v>
      </c>
      <c r="D259" s="27" t="n">
        <v>-0.000638095238095238</v>
      </c>
      <c r="E259" s="27" t="n">
        <v>1399.88095238095</v>
      </c>
      <c r="F259" s="27" t="n">
        <v>101.467058823529</v>
      </c>
      <c r="G259" s="27" t="n">
        <v>21</v>
      </c>
      <c r="H259" s="27" t="n">
        <v>36.9942857142857</v>
      </c>
      <c r="I259" s="27" t="n">
        <v>6.62933333333333</v>
      </c>
      <c r="J259" s="27" t="n">
        <v>0.055</v>
      </c>
      <c r="K259" s="27" t="n">
        <v>20.6166666666667</v>
      </c>
      <c r="L259" s="32"/>
      <c r="M259" s="27" t="n">
        <v>0</v>
      </c>
      <c r="N259" s="27" t="n">
        <v>2854.708</v>
      </c>
      <c r="O259" s="32"/>
    </row>
    <row r="260" customFormat="false" ht="14.25" hidden="false" customHeight="false" outlineLevel="0" collapsed="false">
      <c r="A260" s="29" t="n">
        <v>45356.5909490741</v>
      </c>
      <c r="B260" s="30" t="n">
        <f aca="false">MROUND(A260,"00:01:00")</f>
        <v>45356.5909722222</v>
      </c>
      <c r="C260" s="27" t="n">
        <v>1.99884090909091</v>
      </c>
      <c r="D260" s="27" t="n">
        <v>-0.000266666666666667</v>
      </c>
      <c r="E260" s="27" t="n">
        <v>1399.85454545455</v>
      </c>
      <c r="F260" s="27" t="n">
        <v>101.510588235294</v>
      </c>
      <c r="G260" s="27" t="n">
        <v>21</v>
      </c>
      <c r="H260" s="27" t="n">
        <v>36.995</v>
      </c>
      <c r="I260" s="27" t="n">
        <v>6.63</v>
      </c>
      <c r="J260" s="27" t="n">
        <v>0.05</v>
      </c>
      <c r="K260" s="27" t="n">
        <v>20.62</v>
      </c>
      <c r="L260" s="32"/>
      <c r="M260" s="27" t="n">
        <v>0</v>
      </c>
      <c r="N260" s="27" t="n">
        <v>2854.708</v>
      </c>
      <c r="O260" s="32"/>
    </row>
    <row r="261" customFormat="false" ht="14.25" hidden="false" customHeight="false" outlineLevel="0" collapsed="false">
      <c r="A261" s="29" t="n">
        <v>45356.5916435185</v>
      </c>
      <c r="B261" s="30" t="n">
        <f aca="false">MROUND(A261,"00:01:00")</f>
        <v>45356.5916666667</v>
      </c>
      <c r="C261" s="27" t="n">
        <v>2.00100869565217</v>
      </c>
      <c r="D261" s="27" t="n">
        <v>8.09523809523809E-005</v>
      </c>
      <c r="E261" s="27" t="n">
        <v>1400.13043478261</v>
      </c>
      <c r="F261" s="27" t="n">
        <v>101.341666666667</v>
      </c>
      <c r="G261" s="27" t="n">
        <v>21</v>
      </c>
      <c r="H261" s="27" t="n">
        <v>36.99</v>
      </c>
      <c r="I261" s="27" t="n">
        <v>6.6295</v>
      </c>
      <c r="J261" s="27" t="n">
        <v>0.0566666666666667</v>
      </c>
      <c r="K261" s="27" t="n">
        <v>20.625</v>
      </c>
      <c r="L261" s="32"/>
      <c r="M261" s="27" t="n">
        <v>0</v>
      </c>
      <c r="N261" s="27" t="n">
        <v>2854.708</v>
      </c>
      <c r="O261" s="32"/>
    </row>
    <row r="262" customFormat="false" ht="14.25" hidden="false" customHeight="false" outlineLevel="0" collapsed="false">
      <c r="A262" s="29" t="n">
        <v>45356.592337963</v>
      </c>
      <c r="B262" s="30" t="n">
        <f aca="false">MROUND(A262,"00:01:00")</f>
        <v>45356.5923611111</v>
      </c>
      <c r="C262" s="27" t="n">
        <v>1.99966818181818</v>
      </c>
      <c r="D262" s="27" t="n">
        <v>-0.000347619047619048</v>
      </c>
      <c r="E262" s="27" t="n">
        <v>1400.02727272727</v>
      </c>
      <c r="F262" s="27" t="n">
        <v>101.3505</v>
      </c>
      <c r="G262" s="27" t="n">
        <v>21</v>
      </c>
      <c r="H262" s="27" t="n">
        <v>36.99</v>
      </c>
      <c r="I262" s="27" t="n">
        <v>6.6295</v>
      </c>
      <c r="J262" s="27" t="n">
        <v>0.05</v>
      </c>
      <c r="K262" s="27" t="n">
        <v>20.625</v>
      </c>
      <c r="L262" s="32"/>
      <c r="M262" s="27" t="n">
        <v>0</v>
      </c>
      <c r="N262" s="27" t="n">
        <v>2854.708</v>
      </c>
      <c r="O262" s="32"/>
    </row>
    <row r="263" customFormat="false" ht="14.25" hidden="false" customHeight="false" outlineLevel="0" collapsed="false">
      <c r="A263" s="29" t="n">
        <v>45356.5930324074</v>
      </c>
      <c r="B263" s="30" t="n">
        <f aca="false">MROUND(A263,"00:01:00")</f>
        <v>45356.5930555556</v>
      </c>
      <c r="C263" s="27" t="n">
        <v>2.00192380952381</v>
      </c>
      <c r="D263" s="27" t="n">
        <v>3.33333333333334E-005</v>
      </c>
      <c r="E263" s="27" t="n">
        <v>1399.96666666667</v>
      </c>
      <c r="F263" s="27" t="n">
        <v>101.348333333333</v>
      </c>
      <c r="G263" s="27" t="n">
        <v>21</v>
      </c>
      <c r="H263" s="27" t="n">
        <v>36.995</v>
      </c>
      <c r="I263" s="27" t="n">
        <v>6.6295</v>
      </c>
      <c r="J263" s="27" t="n">
        <v>0.06</v>
      </c>
      <c r="K263" s="27" t="n">
        <v>20.62</v>
      </c>
      <c r="L263" s="32"/>
      <c r="M263" s="27" t="n">
        <v>0</v>
      </c>
      <c r="N263" s="27" t="n">
        <v>2854.708</v>
      </c>
      <c r="O263" s="32"/>
    </row>
    <row r="264" customFormat="false" ht="14.25" hidden="false" customHeight="false" outlineLevel="0" collapsed="false">
      <c r="A264" s="29" t="n">
        <v>45356.5937268519</v>
      </c>
      <c r="B264" s="30" t="n">
        <f aca="false">MROUND(A264,"00:01:00")</f>
        <v>45356.59375</v>
      </c>
      <c r="C264" s="27" t="n">
        <v>2.00030434782609</v>
      </c>
      <c r="D264" s="27" t="n">
        <v>-0.000617391304347826</v>
      </c>
      <c r="E264" s="27" t="n">
        <v>1400.08181818182</v>
      </c>
      <c r="F264" s="27" t="n">
        <v>101.343333333333</v>
      </c>
      <c r="G264" s="27" t="n">
        <v>21</v>
      </c>
      <c r="H264" s="27" t="n">
        <v>36.995</v>
      </c>
      <c r="I264" s="27" t="n">
        <v>6.6295</v>
      </c>
      <c r="J264" s="27" t="n">
        <v>0.06</v>
      </c>
      <c r="K264" s="27" t="n">
        <v>20.6266666666667</v>
      </c>
      <c r="L264" s="32"/>
      <c r="M264" s="27" t="n">
        <v>0</v>
      </c>
      <c r="N264" s="27" t="n">
        <v>2854.708</v>
      </c>
      <c r="O264" s="32"/>
    </row>
    <row r="265" customFormat="false" ht="14.25" hidden="false" customHeight="false" outlineLevel="0" collapsed="false">
      <c r="A265" s="29" t="n">
        <v>45356.5944212963</v>
      </c>
      <c r="B265" s="30" t="n">
        <f aca="false">MROUND(A265,"00:01:00")</f>
        <v>45356.5944444445</v>
      </c>
      <c r="C265" s="27" t="n">
        <v>2.00042173913043</v>
      </c>
      <c r="D265" s="27" t="n">
        <v>4.76190476190473E-006</v>
      </c>
      <c r="E265" s="27" t="n">
        <v>1400.0652173913</v>
      </c>
      <c r="F265" s="27" t="n">
        <v>101.322941176471</v>
      </c>
      <c r="G265" s="27" t="n">
        <v>21</v>
      </c>
      <c r="H265" s="27" t="n">
        <v>36.995</v>
      </c>
      <c r="I265" s="27" t="n">
        <v>6.63</v>
      </c>
      <c r="J265" s="27" t="n">
        <v>0.06</v>
      </c>
      <c r="K265" s="27" t="n">
        <v>20.635</v>
      </c>
      <c r="L265" s="32"/>
      <c r="M265" s="27" t="n">
        <v>0</v>
      </c>
      <c r="N265" s="27" t="n">
        <v>2854.708</v>
      </c>
      <c r="O265" s="32"/>
    </row>
    <row r="266" customFormat="false" ht="14.25" hidden="false" customHeight="false" outlineLevel="0" collapsed="false">
      <c r="A266" s="29" t="n">
        <v>45356.5951157407</v>
      </c>
      <c r="B266" s="30" t="n">
        <f aca="false">MROUND(A266,"00:01:00")</f>
        <v>45356.5951388889</v>
      </c>
      <c r="C266" s="27" t="n">
        <v>1.99993181818182</v>
      </c>
      <c r="D266" s="27" t="n">
        <v>0.000138095238095238</v>
      </c>
      <c r="E266" s="27" t="n">
        <v>1400.34761904762</v>
      </c>
      <c r="F266" s="27" t="n">
        <v>101.483684210526</v>
      </c>
      <c r="G266" s="27" t="n">
        <v>21</v>
      </c>
      <c r="H266" s="27" t="n">
        <v>36.9933333333333</v>
      </c>
      <c r="I266" s="27" t="n">
        <v>6.63</v>
      </c>
      <c r="J266" s="27" t="n">
        <v>0.06</v>
      </c>
      <c r="K266" s="27" t="n">
        <v>20.62</v>
      </c>
      <c r="L266" s="32"/>
      <c r="M266" s="27" t="n">
        <v>0</v>
      </c>
      <c r="N266" s="27" t="n">
        <v>2854.708</v>
      </c>
      <c r="O266" s="32"/>
    </row>
    <row r="267" customFormat="false" ht="14.25" hidden="false" customHeight="false" outlineLevel="0" collapsed="false">
      <c r="A267" s="29" t="n">
        <v>45356.5958101852</v>
      </c>
      <c r="B267" s="30" t="n">
        <f aca="false">MROUND(A267,"00:01:00")</f>
        <v>45356.5958333333</v>
      </c>
      <c r="C267" s="27" t="n">
        <v>1.99997619047619</v>
      </c>
      <c r="D267" s="27" t="n">
        <v>-0.00023</v>
      </c>
      <c r="E267" s="27" t="n">
        <v>1400.305</v>
      </c>
      <c r="F267" s="27" t="n">
        <v>101.355333333333</v>
      </c>
      <c r="G267" s="27" t="n">
        <v>21</v>
      </c>
      <c r="H267" s="27" t="n">
        <v>36.995</v>
      </c>
      <c r="I267" s="27" t="n">
        <v>6.6295</v>
      </c>
      <c r="J267" s="27" t="n">
        <v>0.06</v>
      </c>
      <c r="K267" s="27" t="n">
        <v>20.62</v>
      </c>
      <c r="L267" s="32"/>
      <c r="M267" s="27" t="n">
        <v>0</v>
      </c>
      <c r="N267" s="27" t="n">
        <v>2854.708</v>
      </c>
      <c r="O267" s="32"/>
    </row>
    <row r="268" customFormat="false" ht="14.25" hidden="false" customHeight="false" outlineLevel="0" collapsed="false">
      <c r="A268" s="29" t="n">
        <v>45356.5965046296</v>
      </c>
      <c r="B268" s="30" t="n">
        <f aca="false">MROUND(A268,"00:01:00")</f>
        <v>45356.5965277778</v>
      </c>
      <c r="C268" s="27" t="n">
        <v>1.99975</v>
      </c>
      <c r="D268" s="27" t="n">
        <v>0.0002</v>
      </c>
      <c r="E268" s="27" t="n">
        <v>1400.14545454545</v>
      </c>
      <c r="F268" s="27" t="n">
        <v>101.377142857143</v>
      </c>
      <c r="G268" s="27" t="n">
        <v>21</v>
      </c>
      <c r="H268" s="27" t="n">
        <v>36.996</v>
      </c>
      <c r="I268" s="27" t="n">
        <v>6.6295</v>
      </c>
      <c r="J268" s="27" t="n">
        <v>0.06</v>
      </c>
      <c r="K268" s="27" t="n">
        <v>20.625</v>
      </c>
      <c r="L268" s="32"/>
      <c r="M268" s="27" t="n">
        <v>0</v>
      </c>
      <c r="N268" s="27" t="n">
        <v>2854.708</v>
      </c>
      <c r="O268" s="32"/>
    </row>
    <row r="269" customFormat="false" ht="14.25" hidden="false" customHeight="false" outlineLevel="0" collapsed="false">
      <c r="A269" s="29" t="n">
        <v>45356.5971990741</v>
      </c>
      <c r="B269" s="30" t="n">
        <f aca="false">MROUND(A269,"00:01:00")</f>
        <v>45356.5972222222</v>
      </c>
      <c r="C269" s="27" t="n">
        <v>2.0001</v>
      </c>
      <c r="D269" s="27" t="n">
        <v>7E-005</v>
      </c>
      <c r="E269" s="27" t="n">
        <v>1400.00476190476</v>
      </c>
      <c r="F269" s="27" t="n">
        <v>101.445882352941</v>
      </c>
      <c r="G269" s="27" t="n">
        <v>21</v>
      </c>
      <c r="H269" s="27" t="n">
        <v>36.9933333333333</v>
      </c>
      <c r="I269" s="27" t="n">
        <v>6.63</v>
      </c>
      <c r="J269" s="27" t="n">
        <v>0.06</v>
      </c>
      <c r="K269" s="27" t="n">
        <v>20.645</v>
      </c>
      <c r="L269" s="32"/>
      <c r="M269" s="27" t="n">
        <v>0</v>
      </c>
      <c r="N269" s="27" t="n">
        <v>2854.708</v>
      </c>
      <c r="O269" s="32"/>
    </row>
    <row r="270" customFormat="false" ht="14.25" hidden="false" customHeight="false" outlineLevel="0" collapsed="false">
      <c r="A270" s="29" t="n">
        <v>45356.5978935185</v>
      </c>
      <c r="B270" s="30" t="n">
        <f aca="false">MROUND(A270,"00:01:00")</f>
        <v>45356.5979166667</v>
      </c>
      <c r="C270" s="27" t="n">
        <v>1.99978181818182</v>
      </c>
      <c r="D270" s="27" t="n">
        <v>-9.09090909090909E-005</v>
      </c>
      <c r="E270" s="27" t="n">
        <v>1400.21818181818</v>
      </c>
      <c r="F270" s="27" t="n">
        <v>101.4025</v>
      </c>
      <c r="G270" s="27" t="n">
        <v>21</v>
      </c>
      <c r="H270" s="27" t="n">
        <v>36.995</v>
      </c>
      <c r="I270" s="27" t="n">
        <v>6.6295</v>
      </c>
      <c r="J270" s="27" t="n">
        <v>0.06</v>
      </c>
      <c r="K270" s="27" t="n">
        <v>20.64</v>
      </c>
      <c r="L270" s="32"/>
      <c r="M270" s="27" t="n">
        <v>0</v>
      </c>
      <c r="N270" s="27" t="n">
        <v>2854.708</v>
      </c>
      <c r="O270" s="32"/>
    </row>
    <row r="271" customFormat="false" ht="14.25" hidden="false" customHeight="false" outlineLevel="0" collapsed="false">
      <c r="A271" s="29" t="n">
        <v>45356.598587963</v>
      </c>
      <c r="B271" s="30" t="n">
        <f aca="false">MROUND(A271,"00:01:00")</f>
        <v>45356.5986111111</v>
      </c>
      <c r="C271" s="27" t="n">
        <v>1.99911363636364</v>
      </c>
      <c r="D271" s="27" t="n">
        <v>-0.000209523809523809</v>
      </c>
      <c r="E271" s="27" t="n">
        <v>1400.05</v>
      </c>
      <c r="F271" s="27" t="n">
        <v>101.269375</v>
      </c>
      <c r="G271" s="27" t="n">
        <v>21</v>
      </c>
      <c r="H271" s="27" t="n">
        <v>36.995</v>
      </c>
      <c r="I271" s="27" t="n">
        <v>6.63</v>
      </c>
      <c r="J271" s="27" t="n">
        <v>0.06</v>
      </c>
      <c r="K271" s="27" t="n">
        <v>20.63</v>
      </c>
      <c r="L271" s="32"/>
      <c r="M271" s="27" t="n">
        <v>0</v>
      </c>
      <c r="N271" s="27" t="n">
        <v>2854.708</v>
      </c>
      <c r="O271" s="32"/>
    </row>
    <row r="272" customFormat="false" ht="14.25" hidden="false" customHeight="false" outlineLevel="0" collapsed="false">
      <c r="A272" s="29" t="n">
        <v>45356.5992824074</v>
      </c>
      <c r="B272" s="30" t="n">
        <f aca="false">MROUND(A272,"00:01:00")</f>
        <v>45356.5993055556</v>
      </c>
      <c r="C272" s="27" t="n">
        <v>2.00145454545455</v>
      </c>
      <c r="D272" s="27" t="n">
        <v>-6.19047619047619E-005</v>
      </c>
      <c r="E272" s="27" t="n">
        <v>1400.1</v>
      </c>
      <c r="F272" s="27" t="n">
        <v>101.453333333333</v>
      </c>
      <c r="G272" s="27" t="n">
        <v>21</v>
      </c>
      <c r="H272" s="27" t="n">
        <v>36.99</v>
      </c>
      <c r="I272" s="27" t="n">
        <v>6.63</v>
      </c>
      <c r="J272" s="27" t="n">
        <v>0.06</v>
      </c>
      <c r="K272" s="27" t="n">
        <v>20.64</v>
      </c>
      <c r="L272" s="32"/>
      <c r="M272" s="27" t="n">
        <v>0</v>
      </c>
      <c r="N272" s="27" t="n">
        <v>2854.708</v>
      </c>
      <c r="O272" s="32"/>
    </row>
    <row r="273" customFormat="false" ht="14.25" hidden="false" customHeight="false" outlineLevel="0" collapsed="false">
      <c r="A273" s="29" t="n">
        <v>45356.5999768519</v>
      </c>
      <c r="B273" s="30" t="n">
        <f aca="false">MROUND(A273,"00:01:00")</f>
        <v>45356.6</v>
      </c>
      <c r="C273" s="27" t="n">
        <v>2.00007272727273</v>
      </c>
      <c r="D273" s="27" t="n">
        <v>0.000414285714285714</v>
      </c>
      <c r="E273" s="27" t="n">
        <v>1399.80952380952</v>
      </c>
      <c r="F273" s="27" t="n">
        <v>101.546153846154</v>
      </c>
      <c r="G273" s="27" t="n">
        <v>21</v>
      </c>
      <c r="H273" s="27" t="n">
        <v>36.99</v>
      </c>
      <c r="I273" s="27" t="n">
        <v>6.63</v>
      </c>
      <c r="J273" s="27" t="n">
        <v>0.06</v>
      </c>
      <c r="K273" s="27" t="n">
        <v>20.655</v>
      </c>
      <c r="L273" s="32"/>
      <c r="M273" s="27" t="n">
        <v>0</v>
      </c>
      <c r="N273" s="27" t="n">
        <v>2854.708</v>
      </c>
      <c r="O273" s="32"/>
    </row>
    <row r="274" customFormat="false" ht="14.25" hidden="false" customHeight="false" outlineLevel="0" collapsed="false">
      <c r="A274" s="29" t="n">
        <v>45356.6006712963</v>
      </c>
      <c r="B274" s="30" t="n">
        <f aca="false">MROUND(A274,"00:01:00")</f>
        <v>45356.6006944444</v>
      </c>
      <c r="C274" s="27" t="n">
        <v>1.99727142857143</v>
      </c>
      <c r="D274" s="27" t="n">
        <v>-0.00027</v>
      </c>
      <c r="E274" s="27" t="n">
        <v>1399.82857142857</v>
      </c>
      <c r="F274" s="27" t="n">
        <v>101.461428571429</v>
      </c>
      <c r="G274" s="27" t="n">
        <v>21</v>
      </c>
      <c r="H274" s="27" t="n">
        <v>36.99</v>
      </c>
      <c r="I274" s="27" t="n">
        <v>6.63</v>
      </c>
      <c r="J274" s="27" t="n">
        <v>0.06</v>
      </c>
      <c r="K274" s="27" t="n">
        <v>20.655</v>
      </c>
      <c r="L274" s="32"/>
      <c r="M274" s="27" t="n">
        <v>0</v>
      </c>
      <c r="N274" s="27" t="n">
        <v>2854.708</v>
      </c>
      <c r="O274" s="32"/>
    </row>
    <row r="275" customFormat="false" ht="14.25" hidden="false" customHeight="false" outlineLevel="0" collapsed="false">
      <c r="A275" s="29" t="n">
        <v>45356.6013657407</v>
      </c>
      <c r="B275" s="30" t="n">
        <f aca="false">MROUND(A275,"00:01:00")</f>
        <v>45356.6013888889</v>
      </c>
      <c r="C275" s="27" t="n">
        <v>1.99888571428571</v>
      </c>
      <c r="D275" s="27" t="n">
        <v>4.76190476190478E-006</v>
      </c>
      <c r="E275" s="27" t="n">
        <v>1400.47272727273</v>
      </c>
      <c r="F275" s="27" t="n">
        <v>101.547857142857</v>
      </c>
      <c r="G275" s="27" t="n">
        <v>21</v>
      </c>
      <c r="H275" s="27" t="n">
        <v>36.99</v>
      </c>
      <c r="I275" s="27" t="n">
        <v>6.63</v>
      </c>
      <c r="J275" s="27" t="n">
        <v>0.06</v>
      </c>
      <c r="K275" s="27" t="n">
        <v>20.655</v>
      </c>
      <c r="L275" s="32"/>
      <c r="M275" s="27" t="n">
        <v>0</v>
      </c>
      <c r="N275" s="27" t="n">
        <v>2854.708</v>
      </c>
      <c r="O275" s="32"/>
    </row>
    <row r="276" customFormat="false" ht="14.25" hidden="false" customHeight="false" outlineLevel="0" collapsed="false">
      <c r="A276" s="29" t="n">
        <v>45356.6020601852</v>
      </c>
      <c r="B276" s="30" t="n">
        <f aca="false">MROUND(A276,"00:01:00")</f>
        <v>45356.6020833333</v>
      </c>
      <c r="C276" s="27" t="n">
        <v>1.99929090909091</v>
      </c>
      <c r="D276" s="27" t="n">
        <v>-0.000236363636363636</v>
      </c>
      <c r="E276" s="27" t="n">
        <v>1399.78636363636</v>
      </c>
      <c r="F276" s="27" t="n">
        <v>101.500588235294</v>
      </c>
      <c r="G276" s="27" t="n">
        <v>21</v>
      </c>
      <c r="H276" s="27" t="n">
        <v>36.99</v>
      </c>
      <c r="I276" s="27" t="n">
        <v>6.63</v>
      </c>
      <c r="J276" s="27" t="n">
        <v>0.06</v>
      </c>
      <c r="K276" s="27" t="n">
        <v>20.65</v>
      </c>
      <c r="L276" s="32"/>
      <c r="M276" s="27" t="n">
        <v>0</v>
      </c>
      <c r="N276" s="27" t="n">
        <v>2854.708</v>
      </c>
      <c r="O276" s="32"/>
    </row>
    <row r="277" customFormat="false" ht="14.25" hidden="false" customHeight="false" outlineLevel="0" collapsed="false">
      <c r="A277" s="29" t="n">
        <v>45356.6027546296</v>
      </c>
      <c r="B277" s="30" t="n">
        <f aca="false">MROUND(A277,"00:01:00")</f>
        <v>45356.6027777778</v>
      </c>
      <c r="C277" s="27" t="n">
        <v>1.99959523809524</v>
      </c>
      <c r="D277" s="27" t="n">
        <v>-0.000188888888888889</v>
      </c>
      <c r="E277" s="27" t="n">
        <v>1399.74761904762</v>
      </c>
      <c r="F277" s="27" t="n">
        <v>101.435</v>
      </c>
      <c r="G277" s="27" t="n">
        <v>21</v>
      </c>
      <c r="H277" s="27" t="n">
        <v>36.9842857142857</v>
      </c>
      <c r="I277" s="27" t="n">
        <v>6.63</v>
      </c>
      <c r="J277" s="27" t="n">
        <v>0.06</v>
      </c>
      <c r="K277" s="27" t="n">
        <v>20.65</v>
      </c>
      <c r="L277" s="32"/>
      <c r="M277" s="27" t="n">
        <v>0</v>
      </c>
      <c r="N277" s="27" t="n">
        <v>2854.708</v>
      </c>
      <c r="O277" s="32"/>
    </row>
    <row r="278" customFormat="false" ht="14.25" hidden="false" customHeight="false" outlineLevel="0" collapsed="false">
      <c r="A278" s="29" t="n">
        <v>45356.6034490741</v>
      </c>
      <c r="B278" s="30" t="n">
        <f aca="false">MROUND(A278,"00:01:00")</f>
        <v>45356.6034722222</v>
      </c>
      <c r="C278" s="27" t="n">
        <v>2.00070869565217</v>
      </c>
      <c r="D278" s="27" t="n">
        <v>9.85638338623186E-021</v>
      </c>
      <c r="E278" s="27" t="n">
        <v>1400.07826086957</v>
      </c>
      <c r="F278" s="27" t="n">
        <v>101.516470588235</v>
      </c>
      <c r="G278" s="27" t="n">
        <v>21</v>
      </c>
      <c r="H278" s="27" t="n">
        <v>36.985</v>
      </c>
      <c r="I278" s="27" t="n">
        <v>6.63</v>
      </c>
      <c r="J278" s="27" t="n">
        <v>0.06</v>
      </c>
      <c r="K278" s="27" t="n">
        <v>20.655</v>
      </c>
      <c r="L278" s="32"/>
      <c r="M278" s="27" t="n">
        <v>0</v>
      </c>
      <c r="N278" s="27" t="n">
        <v>2854.708</v>
      </c>
      <c r="O278" s="32"/>
    </row>
    <row r="279" customFormat="false" ht="14.25" hidden="false" customHeight="false" outlineLevel="0" collapsed="false">
      <c r="A279" s="29" t="n">
        <v>45356.6041435185</v>
      </c>
      <c r="B279" s="30" t="n">
        <f aca="false">MROUND(A279,"00:01:00")</f>
        <v>45356.6041666667</v>
      </c>
      <c r="C279" s="27" t="n">
        <v>2.00083636363636</v>
      </c>
      <c r="D279" s="27" t="n">
        <v>2.72727272727273E-005</v>
      </c>
      <c r="E279" s="27" t="n">
        <v>1399.92272727273</v>
      </c>
      <c r="F279" s="27" t="n">
        <v>101.498823529412</v>
      </c>
      <c r="G279" s="27" t="n">
        <v>21</v>
      </c>
      <c r="H279" s="27" t="n">
        <v>36.9853846153846</v>
      </c>
      <c r="I279" s="27" t="n">
        <v>6.63</v>
      </c>
      <c r="J279" s="27" t="n">
        <v>0.06</v>
      </c>
      <c r="K279" s="27" t="n">
        <v>20.6633333333333</v>
      </c>
      <c r="L279" s="32"/>
      <c r="M279" s="27" t="n">
        <v>0</v>
      </c>
      <c r="N279" s="27" t="n">
        <v>2854.708</v>
      </c>
      <c r="O279" s="32"/>
    </row>
    <row r="280" customFormat="false" ht="14.25" hidden="false" customHeight="false" outlineLevel="0" collapsed="false">
      <c r="A280" s="29" t="n">
        <v>45356.604837963</v>
      </c>
      <c r="B280" s="30" t="n">
        <f aca="false">MROUND(A280,"00:01:00")</f>
        <v>45356.6048611111</v>
      </c>
      <c r="C280" s="27" t="n">
        <v>2.00092272727273</v>
      </c>
      <c r="D280" s="27" t="n">
        <v>0.000586363636363636</v>
      </c>
      <c r="E280" s="27" t="n">
        <v>1399.79523809524</v>
      </c>
      <c r="F280" s="27" t="n">
        <v>101.51</v>
      </c>
      <c r="G280" s="27" t="n">
        <v>21</v>
      </c>
      <c r="H280" s="27" t="n">
        <v>36.985</v>
      </c>
      <c r="I280" s="27" t="n">
        <v>6.63</v>
      </c>
      <c r="J280" s="27" t="n">
        <v>0.06</v>
      </c>
      <c r="K280" s="27" t="n">
        <v>20.665</v>
      </c>
      <c r="L280" s="32"/>
      <c r="M280" s="27" t="n">
        <v>0</v>
      </c>
      <c r="N280" s="27" t="n">
        <v>2854.708</v>
      </c>
      <c r="O280" s="32"/>
    </row>
    <row r="281" customFormat="false" ht="14.25" hidden="false" customHeight="false" outlineLevel="0" collapsed="false">
      <c r="A281" s="29" t="n">
        <v>45356.6055324074</v>
      </c>
      <c r="B281" s="30" t="n">
        <f aca="false">MROUND(A281,"00:01:00")</f>
        <v>45356.6055555556</v>
      </c>
      <c r="C281" s="27" t="n">
        <v>1.99932173913043</v>
      </c>
      <c r="D281" s="27" t="n">
        <v>0.00021304347826087</v>
      </c>
      <c r="E281" s="27" t="n">
        <v>1399.67272727273</v>
      </c>
      <c r="F281" s="27" t="n">
        <v>101.516111111111</v>
      </c>
      <c r="G281" s="27" t="n">
        <v>21</v>
      </c>
      <c r="H281" s="27" t="n">
        <v>36.985</v>
      </c>
      <c r="I281" s="27" t="n">
        <v>6.63</v>
      </c>
      <c r="J281" s="27" t="n">
        <v>0.06</v>
      </c>
      <c r="K281" s="27" t="n">
        <v>20.655</v>
      </c>
      <c r="L281" s="32"/>
      <c r="M281" s="27" t="n">
        <v>0</v>
      </c>
      <c r="N281" s="27" t="n">
        <v>2854.708</v>
      </c>
      <c r="O281" s="32"/>
    </row>
    <row r="282" customFormat="false" ht="14.25" hidden="false" customHeight="false" outlineLevel="0" collapsed="false">
      <c r="A282" s="29" t="n">
        <v>45356.6062268519</v>
      </c>
      <c r="B282" s="30" t="n">
        <f aca="false">MROUND(A282,"00:01:00")</f>
        <v>45356.60625</v>
      </c>
      <c r="C282" s="27" t="n">
        <v>2.00012857142857</v>
      </c>
      <c r="D282" s="27" t="n">
        <v>-0.000731818181818182</v>
      </c>
      <c r="E282" s="27" t="n">
        <v>1399.99090909091</v>
      </c>
      <c r="F282" s="27" t="n">
        <v>101.52</v>
      </c>
      <c r="G282" s="27" t="n">
        <v>21</v>
      </c>
      <c r="H282" s="27" t="n">
        <v>36.99</v>
      </c>
      <c r="I282" s="27" t="n">
        <v>6.63</v>
      </c>
      <c r="J282" s="27" t="n">
        <v>0.06</v>
      </c>
      <c r="K282" s="27" t="n">
        <v>20.67</v>
      </c>
      <c r="L282" s="32"/>
      <c r="M282" s="27" t="n">
        <v>0</v>
      </c>
      <c r="N282" s="27" t="n">
        <v>2854.708</v>
      </c>
      <c r="O282" s="32"/>
    </row>
    <row r="283" customFormat="false" ht="14.25" hidden="false" customHeight="false" outlineLevel="0" collapsed="false">
      <c r="A283" s="29" t="n">
        <v>45356.6069212963</v>
      </c>
      <c r="B283" s="30" t="n">
        <f aca="false">MROUND(A283,"00:01:00")</f>
        <v>45356.6069444444</v>
      </c>
      <c r="C283" s="27" t="n">
        <v>1.99924545454545</v>
      </c>
      <c r="D283" s="27" t="n">
        <v>7.72727272727273E-005</v>
      </c>
      <c r="E283" s="27" t="n">
        <v>1399.80454545455</v>
      </c>
      <c r="F283" s="27" t="n">
        <v>101.515294117647</v>
      </c>
      <c r="G283" s="27" t="n">
        <v>21</v>
      </c>
      <c r="H283" s="27" t="n">
        <v>36.99</v>
      </c>
      <c r="I283" s="27" t="n">
        <v>6.63</v>
      </c>
      <c r="J283" s="27" t="n">
        <v>0.06</v>
      </c>
      <c r="K283" s="27" t="n">
        <v>20.6766666666667</v>
      </c>
      <c r="L283" s="32"/>
      <c r="M283" s="27" t="n">
        <v>0</v>
      </c>
      <c r="N283" s="27" t="n">
        <v>2854.708</v>
      </c>
      <c r="O283" s="32"/>
    </row>
    <row r="284" customFormat="false" ht="14.25" hidden="false" customHeight="false" outlineLevel="0" collapsed="false">
      <c r="A284" s="29" t="n">
        <v>45356.6076157407</v>
      </c>
      <c r="B284" s="30" t="n">
        <f aca="false">MROUND(A284,"00:01:00")</f>
        <v>45356.6076388889</v>
      </c>
      <c r="C284" s="27" t="n">
        <v>2.00052380952381</v>
      </c>
      <c r="D284" s="27" t="n">
        <v>-2.63157894736842E-005</v>
      </c>
      <c r="E284" s="27" t="n">
        <v>1399.795</v>
      </c>
      <c r="F284" s="27" t="n">
        <v>101.541666666667</v>
      </c>
      <c r="G284" s="27" t="n">
        <v>21</v>
      </c>
      <c r="H284" s="27" t="n">
        <v>36.99</v>
      </c>
      <c r="I284" s="27" t="n">
        <v>6.63</v>
      </c>
      <c r="J284" s="27" t="n">
        <v>0.06</v>
      </c>
      <c r="K284" s="27" t="n">
        <v>20.67</v>
      </c>
      <c r="L284" s="32"/>
      <c r="M284" s="27" t="n">
        <v>0</v>
      </c>
      <c r="N284" s="27" t="n">
        <v>2854.708</v>
      </c>
      <c r="O284" s="32"/>
    </row>
    <row r="285" customFormat="false" ht="14.25" hidden="false" customHeight="false" outlineLevel="0" collapsed="false">
      <c r="A285" s="29" t="n">
        <v>45356.6083101852</v>
      </c>
      <c r="B285" s="30" t="n">
        <f aca="false">MROUND(A285,"00:01:00")</f>
        <v>45356.6083333333</v>
      </c>
      <c r="C285" s="27" t="n">
        <v>1.99944782608696</v>
      </c>
      <c r="D285" s="27" t="n">
        <v>-0.000263636363636364</v>
      </c>
      <c r="E285" s="27" t="n">
        <v>1400.29047619048</v>
      </c>
      <c r="F285" s="27" t="n">
        <v>101.46</v>
      </c>
      <c r="G285" s="27" t="n">
        <v>21</v>
      </c>
      <c r="H285" s="27" t="n">
        <v>36.99</v>
      </c>
      <c r="I285" s="27" t="n">
        <v>6.63</v>
      </c>
      <c r="J285" s="27" t="n">
        <v>0.06</v>
      </c>
      <c r="K285" s="27" t="n">
        <v>20.67</v>
      </c>
      <c r="L285" s="32"/>
      <c r="M285" s="27" t="n">
        <v>0</v>
      </c>
      <c r="N285" s="27" t="n">
        <v>2854.708</v>
      </c>
      <c r="O285" s="32"/>
    </row>
    <row r="286" customFormat="false" ht="14.25" hidden="false" customHeight="false" outlineLevel="0" collapsed="false">
      <c r="A286" s="29" t="n">
        <v>45356.6090046296</v>
      </c>
      <c r="B286" s="30" t="n">
        <f aca="false">MROUND(A286,"00:01:00")</f>
        <v>45356.6090277778</v>
      </c>
      <c r="C286" s="27" t="n">
        <v>2.00013181818182</v>
      </c>
      <c r="D286" s="27" t="n">
        <v>-1.5E-005</v>
      </c>
      <c r="E286" s="27" t="n">
        <v>1399.7</v>
      </c>
      <c r="F286" s="27" t="n">
        <v>101.443333333333</v>
      </c>
      <c r="G286" s="27" t="n">
        <v>21</v>
      </c>
      <c r="H286" s="27" t="n">
        <v>36.99</v>
      </c>
      <c r="I286" s="27" t="n">
        <v>6.63</v>
      </c>
      <c r="J286" s="27" t="n">
        <v>0.06</v>
      </c>
      <c r="K286" s="27" t="n">
        <v>20.665</v>
      </c>
      <c r="L286" s="32"/>
      <c r="M286" s="27" t="n">
        <v>0</v>
      </c>
      <c r="N286" s="27" t="n">
        <v>2854.708</v>
      </c>
      <c r="O286" s="32"/>
    </row>
    <row r="287" customFormat="false" ht="14.25" hidden="false" customHeight="false" outlineLevel="0" collapsed="false">
      <c r="A287" s="29" t="n">
        <v>45356.6096990741</v>
      </c>
      <c r="B287" s="30" t="n">
        <f aca="false">MROUND(A287,"00:01:00")</f>
        <v>45356.6097222222</v>
      </c>
      <c r="C287" s="27" t="n">
        <v>2.00022727272727</v>
      </c>
      <c r="D287" s="27" t="n">
        <v>0.000418181818181818</v>
      </c>
      <c r="E287" s="27" t="n">
        <v>1399.97142857143</v>
      </c>
      <c r="F287" s="27" t="n">
        <v>101.481176470588</v>
      </c>
      <c r="G287" s="27" t="n">
        <v>21</v>
      </c>
      <c r="H287" s="27" t="n">
        <v>36.99</v>
      </c>
      <c r="I287" s="27" t="n">
        <v>6.6305</v>
      </c>
      <c r="J287" s="27" t="n">
        <v>0.06</v>
      </c>
      <c r="K287" s="27" t="n">
        <v>20.675</v>
      </c>
      <c r="L287" s="32"/>
      <c r="M287" s="27" t="n">
        <v>0</v>
      </c>
      <c r="N287" s="27" t="n">
        <v>2854.708</v>
      </c>
      <c r="O287" s="32"/>
    </row>
    <row r="288" customFormat="false" ht="14.25" hidden="false" customHeight="false" outlineLevel="0" collapsed="false">
      <c r="A288" s="29" t="n">
        <v>45356.6103935185</v>
      </c>
      <c r="B288" s="30" t="n">
        <f aca="false">MROUND(A288,"00:01:00")</f>
        <v>45356.6104166667</v>
      </c>
      <c r="C288" s="27" t="n">
        <v>2.0009125</v>
      </c>
      <c r="D288" s="27" t="n">
        <v>0.000330434782608696</v>
      </c>
      <c r="E288" s="27" t="n">
        <v>1399.85833333333</v>
      </c>
      <c r="F288" s="27" t="n">
        <v>101.509411764706</v>
      </c>
      <c r="G288" s="27" t="n">
        <v>21</v>
      </c>
      <c r="H288" s="27" t="n">
        <v>36.9933333333333</v>
      </c>
      <c r="I288" s="27" t="n">
        <v>6.63</v>
      </c>
      <c r="J288" s="27" t="n">
        <v>0.06</v>
      </c>
      <c r="K288" s="27" t="n">
        <v>20.675</v>
      </c>
      <c r="L288" s="32"/>
      <c r="M288" s="27" t="n">
        <v>0</v>
      </c>
      <c r="N288" s="27" t="n">
        <v>2854.708</v>
      </c>
      <c r="O288" s="32"/>
    </row>
    <row r="289" customFormat="false" ht="14.25" hidden="false" customHeight="false" outlineLevel="0" collapsed="false">
      <c r="A289" s="29" t="n">
        <v>45356.611087963</v>
      </c>
      <c r="B289" s="30" t="n">
        <f aca="false">MROUND(A289,"00:01:00")</f>
        <v>45356.6111111111</v>
      </c>
      <c r="C289" s="27" t="n">
        <v>1.99764210526316</v>
      </c>
      <c r="D289" s="27" t="n">
        <v>-5E-005</v>
      </c>
      <c r="E289" s="27" t="n">
        <v>1400.02</v>
      </c>
      <c r="F289" s="27" t="n">
        <v>101.438888888889</v>
      </c>
      <c r="G289" s="27" t="n">
        <v>21</v>
      </c>
      <c r="H289" s="27" t="n">
        <v>36.9966666666667</v>
      </c>
      <c r="I289" s="27" t="n">
        <v>6.63</v>
      </c>
      <c r="J289" s="27" t="n">
        <v>0.06</v>
      </c>
      <c r="K289" s="27" t="n">
        <v>20.675</v>
      </c>
      <c r="L289" s="32"/>
      <c r="M289" s="27" t="n">
        <v>0</v>
      </c>
      <c r="N289" s="27" t="n">
        <v>2854.708</v>
      </c>
      <c r="O289" s="32"/>
    </row>
    <row r="290" customFormat="false" ht="14.25" hidden="false" customHeight="false" outlineLevel="0" collapsed="false">
      <c r="A290" s="29" t="n">
        <v>45356.6117824074</v>
      </c>
      <c r="B290" s="30" t="n">
        <f aca="false">MROUND(A290,"00:01:00")</f>
        <v>45356.6118055556</v>
      </c>
      <c r="C290" s="27" t="n">
        <v>1.99998571428571</v>
      </c>
      <c r="D290" s="27" t="n">
        <v>1.5E-005</v>
      </c>
      <c r="E290" s="27" t="n">
        <v>1400.20952380952</v>
      </c>
      <c r="F290" s="27" t="n">
        <v>101.353529411765</v>
      </c>
      <c r="G290" s="27" t="n">
        <v>21</v>
      </c>
      <c r="H290" s="27" t="n">
        <v>36.995</v>
      </c>
      <c r="I290" s="27" t="n">
        <v>6.63033333333333</v>
      </c>
      <c r="J290" s="27" t="n">
        <v>0.06</v>
      </c>
      <c r="K290" s="27" t="n">
        <v>20.67</v>
      </c>
      <c r="L290" s="27"/>
      <c r="M290" s="27" t="n">
        <v>0</v>
      </c>
      <c r="N290" s="27" t="n">
        <v>2854.708</v>
      </c>
      <c r="O290" s="32"/>
    </row>
    <row r="291" customFormat="false" ht="14.25" hidden="false" customHeight="false" outlineLevel="0" collapsed="false">
      <c r="A291" s="29" t="n">
        <v>45356.6124768519</v>
      </c>
      <c r="B291" s="30" t="n">
        <f aca="false">MROUND(A291,"00:01:00")</f>
        <v>45356.6125</v>
      </c>
      <c r="C291" s="27" t="n">
        <v>2.00141363636364</v>
      </c>
      <c r="D291" s="27" t="n">
        <v>0.00045</v>
      </c>
      <c r="E291" s="27" t="n">
        <v>1400.15238095238</v>
      </c>
      <c r="F291" s="27" t="n">
        <v>101.414666666667</v>
      </c>
      <c r="G291" s="27" t="n">
        <v>21</v>
      </c>
      <c r="H291" s="27" t="n">
        <v>36.9944444444444</v>
      </c>
      <c r="I291" s="27" t="n">
        <v>6.6305</v>
      </c>
      <c r="J291" s="27" t="n">
        <v>0.06</v>
      </c>
      <c r="K291" s="27" t="n">
        <v>20.67</v>
      </c>
      <c r="L291" s="32"/>
      <c r="M291" s="27" t="n">
        <v>0</v>
      </c>
      <c r="N291" s="27" t="n">
        <v>2854.708</v>
      </c>
      <c r="O291" s="32"/>
    </row>
    <row r="292" customFormat="false" ht="14.25" hidden="false" customHeight="false" outlineLevel="0" collapsed="false">
      <c r="A292" s="29" t="n">
        <v>45356.6131712963</v>
      </c>
      <c r="B292" s="30" t="n">
        <f aca="false">MROUND(A292,"00:01:00")</f>
        <v>45356.6131944445</v>
      </c>
      <c r="C292" s="27" t="n">
        <v>1.99772083333333</v>
      </c>
      <c r="D292" s="27" t="n">
        <v>0.000133333333333333</v>
      </c>
      <c r="E292" s="27" t="n">
        <v>1400.24583333333</v>
      </c>
      <c r="F292" s="27" t="n">
        <v>101.41125</v>
      </c>
      <c r="G292" s="27" t="n">
        <v>21</v>
      </c>
      <c r="H292" s="27" t="n">
        <v>36.996</v>
      </c>
      <c r="I292" s="27" t="n">
        <v>6.6305</v>
      </c>
      <c r="J292" s="27" t="n">
        <v>0.06</v>
      </c>
      <c r="K292" s="27" t="n">
        <v>20.67</v>
      </c>
      <c r="L292" s="32"/>
      <c r="M292" s="27" t="n">
        <v>0</v>
      </c>
      <c r="N292" s="27" t="n">
        <v>2854.708</v>
      </c>
      <c r="O292" s="32"/>
    </row>
    <row r="293" customFormat="false" ht="14.25" hidden="false" customHeight="false" outlineLevel="0" collapsed="false">
      <c r="A293" s="29" t="n">
        <v>45356.6138657407</v>
      </c>
      <c r="B293" s="30" t="n">
        <f aca="false">MROUND(A293,"00:01:00")</f>
        <v>45356.6138888889</v>
      </c>
      <c r="C293" s="27" t="n">
        <v>1.99883043478261</v>
      </c>
      <c r="D293" s="27" t="n">
        <v>-0.000456521739130435</v>
      </c>
      <c r="E293" s="27" t="n">
        <v>1399.79565217391</v>
      </c>
      <c r="F293" s="27" t="n">
        <v>101.542666666667</v>
      </c>
      <c r="G293" s="27" t="n">
        <v>21</v>
      </c>
      <c r="H293" s="27" t="n">
        <v>36.996</v>
      </c>
      <c r="I293" s="27" t="n">
        <v>6.6305</v>
      </c>
      <c r="J293" s="27" t="n">
        <v>0.06</v>
      </c>
      <c r="K293" s="27" t="n">
        <v>20.68</v>
      </c>
      <c r="L293" s="32"/>
      <c r="M293" s="27" t="n">
        <v>0</v>
      </c>
      <c r="N293" s="27" t="n">
        <v>2854.708</v>
      </c>
      <c r="O293" s="32"/>
    </row>
    <row r="294" customFormat="false" ht="14.25" hidden="false" customHeight="false" outlineLevel="0" collapsed="false">
      <c r="A294" s="29" t="n">
        <v>45356.6145601852</v>
      </c>
      <c r="B294" s="30" t="n">
        <f aca="false">MROUND(A294,"00:01:00")</f>
        <v>45356.6145833333</v>
      </c>
      <c r="C294" s="27" t="n">
        <v>1.99938636363636</v>
      </c>
      <c r="D294" s="27" t="n">
        <v>-0.000204545454545455</v>
      </c>
      <c r="E294" s="27" t="n">
        <v>1399.90476190476</v>
      </c>
      <c r="F294" s="27" t="n">
        <v>101.482105263158</v>
      </c>
      <c r="G294" s="27" t="n">
        <v>21</v>
      </c>
      <c r="H294" s="27" t="n">
        <v>37.0033333333333</v>
      </c>
      <c r="I294" s="27" t="n">
        <v>6.63</v>
      </c>
      <c r="J294" s="27" t="n">
        <v>0.06</v>
      </c>
      <c r="K294" s="27" t="n">
        <v>20.68</v>
      </c>
      <c r="L294" s="32"/>
      <c r="M294" s="27" t="n">
        <v>0</v>
      </c>
      <c r="N294" s="27" t="n">
        <v>2854.708</v>
      </c>
      <c r="O294" s="32"/>
    </row>
    <row r="295" customFormat="false" ht="14.25" hidden="false" customHeight="false" outlineLevel="0" collapsed="false">
      <c r="A295" s="29" t="n">
        <v>45356.6152546296</v>
      </c>
      <c r="B295" s="30" t="n">
        <f aca="false">MROUND(A295,"00:01:00")</f>
        <v>45356.6152777778</v>
      </c>
      <c r="C295" s="27" t="n">
        <v>2.00178695652174</v>
      </c>
      <c r="D295" s="27" t="n">
        <v>9.56521739130435E-005</v>
      </c>
      <c r="E295" s="27" t="n">
        <v>1400.04782608696</v>
      </c>
      <c r="F295" s="27" t="n">
        <v>101.333571428571</v>
      </c>
      <c r="G295" s="27" t="n">
        <v>21</v>
      </c>
      <c r="H295" s="27" t="n">
        <v>37.005</v>
      </c>
      <c r="I295" s="27" t="n">
        <v>6.63</v>
      </c>
      <c r="J295" s="27" t="n">
        <v>0.06</v>
      </c>
      <c r="K295" s="27" t="n">
        <v>20.705</v>
      </c>
      <c r="L295" s="32"/>
      <c r="M295" s="27" t="n">
        <v>0</v>
      </c>
      <c r="N295" s="27" t="n">
        <v>2854.708</v>
      </c>
      <c r="O295" s="32"/>
    </row>
    <row r="296" customFormat="false" ht="14.25" hidden="false" customHeight="false" outlineLevel="0" collapsed="false">
      <c r="A296" s="29" t="n">
        <v>45356.6159490741</v>
      </c>
      <c r="B296" s="30" t="n">
        <f aca="false">MROUND(A296,"00:01:00")</f>
        <v>45356.6159722222</v>
      </c>
      <c r="C296" s="27" t="n">
        <v>2.0026</v>
      </c>
      <c r="D296" s="27" t="n">
        <v>0.000545454545454545</v>
      </c>
      <c r="E296" s="27" t="n">
        <v>1400.00454545455</v>
      </c>
      <c r="F296" s="27" t="n">
        <v>101.290588235294</v>
      </c>
      <c r="G296" s="27" t="n">
        <v>21</v>
      </c>
      <c r="H296" s="27" t="n">
        <v>37.005</v>
      </c>
      <c r="I296" s="27" t="n">
        <v>6.63</v>
      </c>
      <c r="J296" s="27" t="n">
        <v>0.06</v>
      </c>
      <c r="K296" s="27" t="n">
        <v>20.705</v>
      </c>
      <c r="L296" s="32"/>
      <c r="M296" s="27" t="n">
        <v>0</v>
      </c>
      <c r="N296" s="27" t="n">
        <v>2854.708</v>
      </c>
      <c r="O296" s="32"/>
    </row>
    <row r="297" customFormat="false" ht="14.25" hidden="false" customHeight="false" outlineLevel="0" collapsed="false">
      <c r="A297" s="29" t="n">
        <v>45356.6166435185</v>
      </c>
      <c r="B297" s="30" t="n">
        <f aca="false">MROUND(A297,"00:01:00")</f>
        <v>45356.6166666667</v>
      </c>
      <c r="C297" s="27" t="n">
        <v>2.00075217391304</v>
      </c>
      <c r="D297" s="27" t="n">
        <v>0.000177272727272727</v>
      </c>
      <c r="E297" s="27" t="n">
        <v>1399.88636363636</v>
      </c>
      <c r="F297" s="27" t="n">
        <v>101.259333333333</v>
      </c>
      <c r="G297" s="27" t="n">
        <v>21</v>
      </c>
      <c r="H297" s="27" t="n">
        <v>37</v>
      </c>
      <c r="I297" s="27" t="n">
        <v>6.63</v>
      </c>
      <c r="J297" s="27" t="n">
        <v>0.06</v>
      </c>
      <c r="K297" s="27" t="n">
        <v>20.705</v>
      </c>
      <c r="L297" s="32"/>
      <c r="M297" s="27" t="n">
        <v>0</v>
      </c>
      <c r="N297" s="27" t="n">
        <v>2854.708</v>
      </c>
      <c r="O297" s="32"/>
    </row>
    <row r="298" customFormat="false" ht="14.25" hidden="false" customHeight="false" outlineLevel="0" collapsed="false">
      <c r="A298" s="29" t="n">
        <v>45356.617337963</v>
      </c>
      <c r="B298" s="30" t="n">
        <f aca="false">MROUND(A298,"00:01:00")</f>
        <v>45356.6173611111</v>
      </c>
      <c r="C298" s="27" t="n">
        <v>2.00082608695652</v>
      </c>
      <c r="D298" s="27" t="n">
        <v>-0.00018695652173913</v>
      </c>
      <c r="E298" s="27" t="n">
        <v>1400.32857142857</v>
      </c>
      <c r="F298" s="27" t="n">
        <v>101.350588235294</v>
      </c>
      <c r="G298" s="27" t="n">
        <v>21</v>
      </c>
      <c r="H298" s="27" t="n">
        <v>37</v>
      </c>
      <c r="I298" s="27" t="n">
        <v>6.6305</v>
      </c>
      <c r="J298" s="27" t="n">
        <v>0.06</v>
      </c>
      <c r="K298" s="27" t="n">
        <v>20.69</v>
      </c>
      <c r="L298" s="32"/>
      <c r="M298" s="27" t="n">
        <v>0</v>
      </c>
      <c r="N298" s="27" t="n">
        <v>2854.708</v>
      </c>
      <c r="O298" s="32"/>
    </row>
    <row r="299" customFormat="false" ht="14.25" hidden="false" customHeight="false" outlineLevel="0" collapsed="false">
      <c r="A299" s="29" t="n">
        <v>45356.6180324074</v>
      </c>
      <c r="B299" s="30" t="n">
        <f aca="false">MROUND(A299,"00:01:00")</f>
        <v>45356.6180555556</v>
      </c>
      <c r="C299" s="27" t="n">
        <v>1.99974285714286</v>
      </c>
      <c r="D299" s="27" t="n">
        <v>-0.000225</v>
      </c>
      <c r="E299" s="27" t="n">
        <v>1399.98421052632</v>
      </c>
      <c r="F299" s="27" t="n">
        <v>101.296923076923</v>
      </c>
      <c r="G299" s="27" t="n">
        <v>21</v>
      </c>
      <c r="H299" s="27" t="n">
        <v>37</v>
      </c>
      <c r="I299" s="27" t="n">
        <v>6.63</v>
      </c>
      <c r="J299" s="27" t="n">
        <v>0.065</v>
      </c>
      <c r="K299" s="27" t="n">
        <v>20.6833333333333</v>
      </c>
      <c r="L299" s="32"/>
      <c r="M299" s="27" t="n">
        <v>0</v>
      </c>
      <c r="N299" s="27" t="n">
        <v>2854.708</v>
      </c>
      <c r="O299" s="32"/>
    </row>
    <row r="300" customFormat="false" ht="14.25" hidden="false" customHeight="false" outlineLevel="0" collapsed="false">
      <c r="A300" s="29" t="n">
        <v>45356.6187268519</v>
      </c>
      <c r="B300" s="30" t="n">
        <f aca="false">MROUND(A300,"00:01:00")</f>
        <v>45356.61875</v>
      </c>
      <c r="C300" s="27" t="n">
        <v>1.99793333333333</v>
      </c>
      <c r="D300" s="27" t="n">
        <v>0.000163636363636364</v>
      </c>
      <c r="E300" s="27" t="n">
        <v>1399.86363636364</v>
      </c>
      <c r="F300" s="27" t="n">
        <v>101.212</v>
      </c>
      <c r="G300" s="27" t="n">
        <v>21</v>
      </c>
      <c r="H300" s="27" t="n">
        <v>37.005</v>
      </c>
      <c r="I300" s="27" t="n">
        <v>6.63</v>
      </c>
      <c r="J300" s="27" t="n">
        <v>0.065</v>
      </c>
      <c r="K300" s="27" t="n">
        <v>20.67</v>
      </c>
      <c r="L300" s="32"/>
      <c r="M300" s="27" t="n">
        <v>0</v>
      </c>
      <c r="N300" s="27" t="n">
        <v>2854.708</v>
      </c>
      <c r="O300" s="32"/>
    </row>
    <row r="301" customFormat="false" ht="14.25" hidden="false" customHeight="false" outlineLevel="0" collapsed="false">
      <c r="A301" s="29" t="n">
        <v>45356.6194212963</v>
      </c>
      <c r="B301" s="30" t="n">
        <f aca="false">MROUND(A301,"00:01:00")</f>
        <v>45356.6194444445</v>
      </c>
      <c r="C301" s="27" t="n">
        <v>1.99960869565217</v>
      </c>
      <c r="D301" s="27" t="n">
        <v>0.000139130434782609</v>
      </c>
      <c r="E301" s="27" t="n">
        <v>1400.09565217391</v>
      </c>
      <c r="F301" s="27" t="n">
        <v>101.278888888889</v>
      </c>
      <c r="G301" s="27" t="n">
        <v>21</v>
      </c>
      <c r="H301" s="27" t="n">
        <v>37</v>
      </c>
      <c r="I301" s="27" t="n">
        <v>6.63</v>
      </c>
      <c r="J301" s="27" t="n">
        <v>0.065</v>
      </c>
      <c r="K301" s="27" t="n">
        <v>20.66</v>
      </c>
      <c r="L301" s="32"/>
      <c r="M301" s="27" t="n">
        <v>0</v>
      </c>
      <c r="N301" s="27" t="n">
        <v>2854.708</v>
      </c>
      <c r="O301" s="32"/>
    </row>
    <row r="302" customFormat="false" ht="14.25" hidden="false" customHeight="false" outlineLevel="0" collapsed="false">
      <c r="A302" s="29" t="n">
        <v>45356.6201157407</v>
      </c>
      <c r="B302" s="30" t="n">
        <f aca="false">MROUND(A302,"00:01:00")</f>
        <v>45356.6201388889</v>
      </c>
      <c r="C302" s="27" t="n">
        <v>1.99926818181818</v>
      </c>
      <c r="D302" s="27" t="n">
        <v>-0.000121739130434783</v>
      </c>
      <c r="E302" s="27" t="n">
        <v>1400.07391304348</v>
      </c>
      <c r="F302" s="27" t="n">
        <v>101.157368421053</v>
      </c>
      <c r="G302" s="27" t="n">
        <v>21</v>
      </c>
      <c r="H302" s="27" t="n">
        <v>37</v>
      </c>
      <c r="I302" s="27" t="n">
        <v>6.63</v>
      </c>
      <c r="J302" s="27" t="n">
        <v>0.07</v>
      </c>
      <c r="K302" s="27" t="n">
        <v>20.665</v>
      </c>
      <c r="L302" s="32"/>
      <c r="M302" s="27" t="n">
        <v>0</v>
      </c>
      <c r="N302" s="27" t="n">
        <v>2854.708</v>
      </c>
      <c r="O302" s="32"/>
    </row>
    <row r="303" customFormat="false" ht="14.25" hidden="false" customHeight="false" outlineLevel="0" collapsed="false">
      <c r="A303" s="29" t="n">
        <v>45356.6208101852</v>
      </c>
      <c r="B303" s="30" t="n">
        <f aca="false">MROUND(A303,"00:01:00")</f>
        <v>45356.6208333333</v>
      </c>
      <c r="C303" s="27" t="n">
        <v>1.9992</v>
      </c>
      <c r="D303" s="27" t="n">
        <v>-7.72727272727273E-005</v>
      </c>
      <c r="E303" s="27" t="n">
        <v>1399.69545454545</v>
      </c>
      <c r="F303" s="27" t="n">
        <v>101.177</v>
      </c>
      <c r="G303" s="27" t="n">
        <v>21</v>
      </c>
      <c r="H303" s="27" t="n">
        <v>37.0033333333333</v>
      </c>
      <c r="I303" s="27" t="n">
        <v>6.63</v>
      </c>
      <c r="J303" s="27" t="n">
        <v>0.07</v>
      </c>
      <c r="K303" s="27" t="n">
        <v>20.665</v>
      </c>
      <c r="L303" s="32"/>
      <c r="M303" s="27" t="n">
        <v>0</v>
      </c>
      <c r="N303" s="27" t="n">
        <v>2854.708</v>
      </c>
      <c r="O303" s="32"/>
    </row>
    <row r="304" customFormat="false" ht="14.25" hidden="false" customHeight="false" outlineLevel="0" collapsed="false">
      <c r="A304" s="29" t="n">
        <v>45356.6215046296</v>
      </c>
      <c r="B304" s="30" t="n">
        <f aca="false">MROUND(A304,"00:01:00")</f>
        <v>45356.6215277778</v>
      </c>
      <c r="C304" s="27" t="n">
        <v>1.99995238095238</v>
      </c>
      <c r="D304" s="27" t="n">
        <v>-0.000128571428571429</v>
      </c>
      <c r="E304" s="27" t="n">
        <v>1399.83684210526</v>
      </c>
      <c r="F304" s="27" t="n">
        <v>101.189333333333</v>
      </c>
      <c r="G304" s="27" t="n">
        <v>21</v>
      </c>
      <c r="H304" s="27" t="n">
        <v>37.005</v>
      </c>
      <c r="I304" s="27" t="n">
        <v>6.63</v>
      </c>
      <c r="J304" s="27" t="n">
        <v>0.07</v>
      </c>
      <c r="K304" s="27" t="n">
        <v>20.66</v>
      </c>
      <c r="L304" s="32"/>
      <c r="M304" s="27" t="n">
        <v>0</v>
      </c>
      <c r="N304" s="27" t="n">
        <v>2854.708</v>
      </c>
      <c r="O304" s="32"/>
    </row>
    <row r="305" customFormat="false" ht="14.25" hidden="false" customHeight="false" outlineLevel="0" collapsed="false">
      <c r="A305" s="29" t="n">
        <v>45356.6221990741</v>
      </c>
      <c r="B305" s="30" t="n">
        <f aca="false">MROUND(A305,"00:01:00")</f>
        <v>45356.6222222222</v>
      </c>
      <c r="C305" s="27" t="n">
        <v>1.99930869565217</v>
      </c>
      <c r="D305" s="27" t="n">
        <v>8.69565217391304E-006</v>
      </c>
      <c r="E305" s="27" t="n">
        <v>1399.82608695652</v>
      </c>
      <c r="F305" s="27" t="n">
        <v>101.089333333333</v>
      </c>
      <c r="G305" s="27" t="n">
        <v>21</v>
      </c>
      <c r="H305" s="27" t="n">
        <v>37.005</v>
      </c>
      <c r="I305" s="27" t="n">
        <v>6.63033333333333</v>
      </c>
      <c r="J305" s="27" t="n">
        <v>0.07</v>
      </c>
      <c r="K305" s="27" t="n">
        <v>20.66</v>
      </c>
      <c r="L305" s="32"/>
      <c r="M305" s="27" t="n">
        <v>0</v>
      </c>
      <c r="N305" s="27" t="n">
        <v>2854.708</v>
      </c>
      <c r="O305" s="32"/>
    </row>
    <row r="306" customFormat="false" ht="14.25" hidden="false" customHeight="false" outlineLevel="0" collapsed="false">
      <c r="A306" s="29" t="n">
        <v>45356.6228935185</v>
      </c>
      <c r="B306" s="30" t="n">
        <f aca="false">MROUND(A306,"00:01:00")</f>
        <v>45356.6229166667</v>
      </c>
      <c r="C306" s="27" t="n">
        <v>2.00210454545455</v>
      </c>
      <c r="D306" s="27" t="n">
        <v>0.000191304347826087</v>
      </c>
      <c r="E306" s="27" t="n">
        <v>1400.01428571429</v>
      </c>
      <c r="F306" s="27" t="n">
        <v>101.124375</v>
      </c>
      <c r="G306" s="27" t="n">
        <v>21</v>
      </c>
      <c r="H306" s="27" t="n">
        <v>37.005</v>
      </c>
      <c r="I306" s="27" t="n">
        <v>6.6305</v>
      </c>
      <c r="J306" s="27" t="n">
        <v>0.07</v>
      </c>
      <c r="K306" s="27" t="n">
        <v>20.66</v>
      </c>
      <c r="L306" s="32"/>
      <c r="M306" s="27" t="n">
        <v>0</v>
      </c>
      <c r="N306" s="27" t="n">
        <v>2854.708</v>
      </c>
      <c r="O306" s="32"/>
    </row>
    <row r="307" customFormat="false" ht="14.25" hidden="false" customHeight="false" outlineLevel="0" collapsed="false">
      <c r="A307" s="29" t="n">
        <v>45356.623587963</v>
      </c>
      <c r="B307" s="30" t="n">
        <f aca="false">MROUND(A307,"00:01:00")</f>
        <v>45356.6236111111</v>
      </c>
      <c r="C307" s="27" t="n">
        <v>2.00131</v>
      </c>
      <c r="D307" s="27" t="n">
        <v>0.000310526315789474</v>
      </c>
      <c r="E307" s="27" t="n">
        <v>1400.01</v>
      </c>
      <c r="F307" s="27" t="n">
        <v>101.22</v>
      </c>
      <c r="G307" s="27" t="n">
        <v>21</v>
      </c>
      <c r="H307" s="27" t="n">
        <v>37</v>
      </c>
      <c r="I307" s="27" t="n">
        <v>6.6305</v>
      </c>
      <c r="J307" s="27" t="n">
        <v>0.07</v>
      </c>
      <c r="K307" s="27" t="n">
        <v>20.665</v>
      </c>
      <c r="L307" s="32"/>
      <c r="M307" s="27" t="n">
        <v>0</v>
      </c>
      <c r="N307" s="27" t="n">
        <v>2854.708</v>
      </c>
      <c r="O307" s="32"/>
    </row>
    <row r="308" customFormat="false" ht="14.25" hidden="false" customHeight="false" outlineLevel="0" collapsed="false">
      <c r="A308" s="29" t="n">
        <v>45356.6242824074</v>
      </c>
      <c r="B308" s="30" t="n">
        <f aca="false">MROUND(A308,"00:01:00")</f>
        <v>45356.6243055556</v>
      </c>
      <c r="C308" s="27" t="n">
        <v>1.9983</v>
      </c>
      <c r="D308" s="27" t="n">
        <v>-0.000165217391304348</v>
      </c>
      <c r="E308" s="27" t="n">
        <v>1400.14545454545</v>
      </c>
      <c r="F308" s="27" t="n">
        <v>101.11375</v>
      </c>
      <c r="G308" s="27" t="n">
        <v>21</v>
      </c>
      <c r="H308" s="27" t="n">
        <v>36.995</v>
      </c>
      <c r="I308" s="27" t="n">
        <v>6.6305</v>
      </c>
      <c r="J308" s="27" t="n">
        <v>0.07</v>
      </c>
      <c r="K308" s="27" t="n">
        <v>20.665</v>
      </c>
      <c r="L308" s="32"/>
      <c r="M308" s="27" t="n">
        <v>0</v>
      </c>
      <c r="N308" s="27" t="n">
        <v>2854.708</v>
      </c>
      <c r="O308" s="32"/>
    </row>
    <row r="309" customFormat="false" ht="14.25" hidden="false" customHeight="false" outlineLevel="0" collapsed="false">
      <c r="A309" s="29" t="n">
        <v>45356.6249768519</v>
      </c>
      <c r="B309" s="30" t="n">
        <f aca="false">MROUND(A309,"00:01:00")</f>
        <v>45356.625</v>
      </c>
      <c r="C309" s="27" t="n">
        <v>2.00022173913043</v>
      </c>
      <c r="D309" s="27" t="n">
        <v>9.56521739130435E-005</v>
      </c>
      <c r="E309" s="27" t="n">
        <v>1399.95652173913</v>
      </c>
      <c r="F309" s="27" t="n">
        <v>101.168</v>
      </c>
      <c r="G309" s="27" t="n">
        <v>21</v>
      </c>
      <c r="H309" s="27" t="n">
        <v>36.995</v>
      </c>
      <c r="I309" s="27" t="n">
        <v>6.631</v>
      </c>
      <c r="J309" s="27" t="n">
        <v>0.07</v>
      </c>
      <c r="K309" s="27" t="n">
        <v>20.655</v>
      </c>
      <c r="L309" s="32"/>
      <c r="M309" s="27" t="n">
        <v>0</v>
      </c>
      <c r="N309" s="27" t="n">
        <v>2854.708</v>
      </c>
      <c r="O309" s="32"/>
    </row>
    <row r="310" customFormat="false" ht="14.25" hidden="false" customHeight="false" outlineLevel="0" collapsed="false">
      <c r="A310" s="29" t="n">
        <v>45356.6256712963</v>
      </c>
      <c r="B310" s="30" t="n">
        <f aca="false">MROUND(A310,"00:01:00")</f>
        <v>45356.6256944445</v>
      </c>
      <c r="C310" s="27" t="n">
        <v>1.99876818181818</v>
      </c>
      <c r="D310" s="27" t="n">
        <v>4.78260869565217E-005</v>
      </c>
      <c r="E310" s="27" t="n">
        <v>1400.18181818182</v>
      </c>
      <c r="F310" s="27" t="n">
        <v>101.177058823529</v>
      </c>
      <c r="G310" s="27" t="n">
        <v>21</v>
      </c>
      <c r="H310" s="27" t="n">
        <v>37.01</v>
      </c>
      <c r="I310" s="27" t="n">
        <v>6.63044444444444</v>
      </c>
      <c r="J310" s="27" t="n">
        <v>0.07</v>
      </c>
      <c r="K310" s="27" t="n">
        <v>20.655</v>
      </c>
      <c r="L310" s="32"/>
      <c r="M310" s="27" t="n">
        <v>0</v>
      </c>
      <c r="N310" s="27" t="n">
        <v>2854.708</v>
      </c>
      <c r="O310" s="32"/>
    </row>
    <row r="311" customFormat="false" ht="14.25" hidden="false" customHeight="false" outlineLevel="0" collapsed="false">
      <c r="A311" s="29" t="n">
        <v>45356.6263657407</v>
      </c>
      <c r="B311" s="30" t="n">
        <f aca="false">MROUND(A311,"00:01:00")</f>
        <v>45356.6263888889</v>
      </c>
      <c r="C311" s="27" t="n">
        <v>1.99910869565217</v>
      </c>
      <c r="D311" s="27" t="n">
        <v>0.000365217391304348</v>
      </c>
      <c r="E311" s="27" t="n">
        <v>1400.02608695652</v>
      </c>
      <c r="F311" s="27" t="n">
        <v>101.184375</v>
      </c>
      <c r="G311" s="27" t="n">
        <v>21</v>
      </c>
      <c r="H311" s="27" t="n">
        <v>37.004</v>
      </c>
      <c r="I311" s="27" t="n">
        <v>6.63057142857143</v>
      </c>
      <c r="J311" s="27" t="n">
        <v>0.07</v>
      </c>
      <c r="K311" s="27" t="n">
        <v>20.655</v>
      </c>
      <c r="L311" s="32"/>
      <c r="M311" s="27" t="n">
        <v>0</v>
      </c>
      <c r="N311" s="27" t="n">
        <v>2854.708</v>
      </c>
      <c r="O311" s="32"/>
    </row>
    <row r="312" customFormat="false" ht="14.25" hidden="false" customHeight="false" outlineLevel="0" collapsed="false">
      <c r="A312" s="29" t="n">
        <v>45356.6270601852</v>
      </c>
      <c r="B312" s="30" t="n">
        <f aca="false">MROUND(A312,"00:01:00")</f>
        <v>45356.6270833333</v>
      </c>
      <c r="C312" s="27" t="n">
        <v>1.99960869565217</v>
      </c>
      <c r="D312" s="27" t="n">
        <v>0.000304347826086957</v>
      </c>
      <c r="E312" s="27" t="n">
        <v>1399.70434782609</v>
      </c>
      <c r="F312" s="27" t="n">
        <v>101.121666666667</v>
      </c>
      <c r="G312" s="27" t="n">
        <v>21</v>
      </c>
      <c r="H312" s="27" t="n">
        <v>37.0055555555556</v>
      </c>
      <c r="I312" s="27" t="n">
        <v>6.6305</v>
      </c>
      <c r="J312" s="27" t="n">
        <v>0.07</v>
      </c>
      <c r="K312" s="27" t="n">
        <v>20.6533333333333</v>
      </c>
      <c r="L312" s="32"/>
      <c r="M312" s="27" t="n">
        <v>0</v>
      </c>
      <c r="N312" s="27" t="n">
        <v>2854.708</v>
      </c>
      <c r="O312" s="32"/>
    </row>
    <row r="313" customFormat="false" ht="14.25" hidden="false" customHeight="false" outlineLevel="0" collapsed="false">
      <c r="A313" s="29" t="n">
        <v>45356.6277546296</v>
      </c>
      <c r="B313" s="30" t="n">
        <f aca="false">MROUND(A313,"00:01:00")</f>
        <v>45356.6277777778</v>
      </c>
      <c r="C313" s="27" t="n">
        <v>1.99994761904762</v>
      </c>
      <c r="D313" s="27" t="n">
        <v>-1.11111111111111E-005</v>
      </c>
      <c r="E313" s="27" t="n">
        <v>1399.9380952381</v>
      </c>
      <c r="F313" s="27" t="n">
        <v>101.044705882353</v>
      </c>
      <c r="G313" s="27" t="n">
        <v>21</v>
      </c>
      <c r="H313" s="27" t="n">
        <v>37.0042857142857</v>
      </c>
      <c r="I313" s="27" t="n">
        <v>6.63033333333333</v>
      </c>
      <c r="J313" s="27" t="n">
        <v>0.07</v>
      </c>
      <c r="K313" s="27" t="n">
        <v>20.655</v>
      </c>
      <c r="L313" s="32"/>
      <c r="M313" s="27" t="n">
        <v>0</v>
      </c>
      <c r="N313" s="27" t="n">
        <v>2854.708</v>
      </c>
      <c r="O313" s="32"/>
    </row>
    <row r="314" customFormat="false" ht="14.25" hidden="false" customHeight="false" outlineLevel="0" collapsed="false">
      <c r="A314" s="29" t="n">
        <v>45356.6284490741</v>
      </c>
      <c r="B314" s="30" t="n">
        <f aca="false">MROUND(A314,"00:01:00")</f>
        <v>45356.6284722222</v>
      </c>
      <c r="C314" s="27" t="n">
        <v>1.9999380952381</v>
      </c>
      <c r="D314" s="27" t="n">
        <v>-0.00040952380952381</v>
      </c>
      <c r="E314" s="27" t="n">
        <v>1400</v>
      </c>
      <c r="F314" s="27" t="n">
        <v>101.0575</v>
      </c>
      <c r="G314" s="27" t="n">
        <v>21</v>
      </c>
      <c r="H314" s="27" t="n">
        <v>37.005</v>
      </c>
      <c r="I314" s="27" t="n">
        <v>6.63057142857143</v>
      </c>
      <c r="J314" s="27" t="n">
        <v>0.065</v>
      </c>
      <c r="K314" s="27" t="n">
        <v>20.655</v>
      </c>
      <c r="L314" s="32"/>
      <c r="M314" s="27" t="n">
        <v>0</v>
      </c>
      <c r="N314" s="27" t="n">
        <v>2854.708</v>
      </c>
      <c r="O314" s="32"/>
    </row>
    <row r="315" customFormat="false" ht="14.25" hidden="false" customHeight="false" outlineLevel="0" collapsed="false">
      <c r="A315" s="29" t="n">
        <v>45356.6291435185</v>
      </c>
      <c r="B315" s="30" t="n">
        <f aca="false">MROUND(A315,"00:01:00")</f>
        <v>45356.6291666667</v>
      </c>
      <c r="C315" s="27" t="n">
        <v>2.00003043478261</v>
      </c>
      <c r="D315" s="27" t="n">
        <v>6.08695652173913E-005</v>
      </c>
      <c r="E315" s="27" t="n">
        <v>1399.81818181818</v>
      </c>
      <c r="F315" s="27" t="n">
        <v>101.087777777778</v>
      </c>
      <c r="G315" s="27" t="n">
        <v>21</v>
      </c>
      <c r="H315" s="27" t="n">
        <v>37.005</v>
      </c>
      <c r="I315" s="27" t="n">
        <v>6.6305</v>
      </c>
      <c r="J315" s="27" t="n">
        <v>0.0633333333333333</v>
      </c>
      <c r="K315" s="27" t="n">
        <v>20.645</v>
      </c>
      <c r="L315" s="32"/>
      <c r="M315" s="27" t="n">
        <v>0</v>
      </c>
      <c r="N315" s="27" t="n">
        <v>2854.708</v>
      </c>
      <c r="O315" s="32"/>
    </row>
    <row r="316" customFormat="false" ht="14.25" hidden="false" customHeight="false" outlineLevel="0" collapsed="false">
      <c r="A316" s="29" t="n">
        <v>45356.629837963</v>
      </c>
      <c r="B316" s="30" t="n">
        <f aca="false">MROUND(A316,"00:01:00")</f>
        <v>45356.6298611111</v>
      </c>
      <c r="C316" s="27" t="n">
        <v>1.99991363636364</v>
      </c>
      <c r="D316" s="27" t="n">
        <v>-0.000240909090909091</v>
      </c>
      <c r="E316" s="27" t="n">
        <v>1400.035</v>
      </c>
      <c r="F316" s="27" t="n">
        <v>101.033125</v>
      </c>
      <c r="G316" s="27" t="n">
        <v>21</v>
      </c>
      <c r="H316" s="27" t="n">
        <v>37.005</v>
      </c>
      <c r="I316" s="27" t="n">
        <v>6.6305</v>
      </c>
      <c r="J316" s="27" t="n">
        <v>0.065</v>
      </c>
      <c r="K316" s="27" t="n">
        <v>20.645</v>
      </c>
      <c r="L316" s="32"/>
      <c r="M316" s="27" t="n">
        <v>0</v>
      </c>
      <c r="N316" s="27" t="n">
        <v>2854.708</v>
      </c>
      <c r="O316" s="32"/>
    </row>
    <row r="317" customFormat="false" ht="14.25" hidden="false" customHeight="false" outlineLevel="0" collapsed="false">
      <c r="A317" s="29" t="n">
        <v>45356.6305324074</v>
      </c>
      <c r="B317" s="30" t="n">
        <f aca="false">MROUND(A317,"00:01:00")</f>
        <v>45356.6305555556</v>
      </c>
      <c r="C317" s="27" t="n">
        <v>2.00016363636364</v>
      </c>
      <c r="D317" s="27" t="n">
        <v>-0.000254545454545455</v>
      </c>
      <c r="E317" s="27" t="n">
        <v>1400.08636363636</v>
      </c>
      <c r="F317" s="27" t="n">
        <v>101.070666666667</v>
      </c>
      <c r="G317" s="27" t="n">
        <v>21</v>
      </c>
      <c r="H317" s="27" t="n">
        <v>37.005</v>
      </c>
      <c r="I317" s="27" t="n">
        <v>6.6305</v>
      </c>
      <c r="J317" s="27" t="n">
        <v>0.07</v>
      </c>
      <c r="K317" s="27" t="n">
        <v>20.655</v>
      </c>
      <c r="L317" s="32"/>
      <c r="M317" s="27" t="n">
        <v>0</v>
      </c>
      <c r="N317" s="27" t="n">
        <v>2854.708</v>
      </c>
      <c r="O317" s="32"/>
    </row>
    <row r="318" customFormat="false" ht="14.25" hidden="false" customHeight="false" outlineLevel="0" collapsed="false">
      <c r="A318" s="29" t="n">
        <v>45356.6312268519</v>
      </c>
      <c r="B318" s="30" t="n">
        <f aca="false">MROUND(A318,"00:01:00")</f>
        <v>45356.63125</v>
      </c>
      <c r="C318" s="27" t="n">
        <v>1.99992727272727</v>
      </c>
      <c r="D318" s="27" t="n">
        <v>-0.00035</v>
      </c>
      <c r="E318" s="27" t="n">
        <v>1400.32857142857</v>
      </c>
      <c r="F318" s="27" t="n">
        <v>101.132142857143</v>
      </c>
      <c r="G318" s="27" t="n">
        <v>21</v>
      </c>
      <c r="H318" s="27" t="n">
        <v>37.0055555555556</v>
      </c>
      <c r="I318" s="27" t="n">
        <v>6.6305</v>
      </c>
      <c r="J318" s="27" t="n">
        <v>0.065</v>
      </c>
      <c r="K318" s="27" t="n">
        <v>20.66</v>
      </c>
      <c r="L318" s="32"/>
      <c r="M318" s="27" t="n">
        <v>0</v>
      </c>
      <c r="N318" s="27" t="n">
        <v>2854.708</v>
      </c>
      <c r="O318" s="32"/>
    </row>
    <row r="319" customFormat="false" ht="14.25" hidden="false" customHeight="false" outlineLevel="0" collapsed="false">
      <c r="A319" s="29" t="n">
        <v>45356.6319212963</v>
      </c>
      <c r="B319" s="30" t="n">
        <f aca="false">MROUND(A319,"00:01:00")</f>
        <v>45356.6319444444</v>
      </c>
      <c r="C319" s="27" t="n">
        <v>1.99952727272727</v>
      </c>
      <c r="D319" s="27" t="n">
        <v>9.09090909090909E-005</v>
      </c>
      <c r="E319" s="27" t="n">
        <v>1399.78636363636</v>
      </c>
      <c r="F319" s="27" t="n">
        <v>100.967647058824</v>
      </c>
      <c r="G319" s="27" t="n">
        <v>21</v>
      </c>
      <c r="H319" s="27" t="n">
        <v>37.0055555555556</v>
      </c>
      <c r="I319" s="27" t="n">
        <v>6.6305</v>
      </c>
      <c r="J319" s="27" t="n">
        <v>0.065</v>
      </c>
      <c r="K319" s="27" t="n">
        <v>20.65</v>
      </c>
      <c r="L319" s="32"/>
      <c r="M319" s="27" t="n">
        <v>0</v>
      </c>
      <c r="N319" s="27" t="n">
        <v>2854.708</v>
      </c>
      <c r="O319" s="32"/>
    </row>
    <row r="320" customFormat="false" ht="14.25" hidden="false" customHeight="false" outlineLevel="0" collapsed="false">
      <c r="A320" s="29" t="n">
        <v>45356.6326157407</v>
      </c>
      <c r="B320" s="30" t="n">
        <f aca="false">MROUND(A320,"00:01:00")</f>
        <v>45356.6326388889</v>
      </c>
      <c r="C320" s="27" t="n">
        <v>2.0021</v>
      </c>
      <c r="D320" s="27" t="n">
        <v>0.000763636363636364</v>
      </c>
      <c r="E320" s="27" t="n">
        <v>1399.88636363636</v>
      </c>
      <c r="F320" s="27" t="n">
        <v>100.856315789474</v>
      </c>
      <c r="G320" s="27" t="n">
        <v>21</v>
      </c>
      <c r="H320" s="27" t="n">
        <v>37.01</v>
      </c>
      <c r="I320" s="27" t="n">
        <v>6.63042857142857</v>
      </c>
      <c r="J320" s="27" t="n">
        <v>0.064</v>
      </c>
      <c r="K320" s="27" t="n">
        <v>20.645</v>
      </c>
      <c r="L320" s="32"/>
      <c r="M320" s="27" t="n">
        <v>0</v>
      </c>
      <c r="N320" s="27" t="n">
        <v>2854.708</v>
      </c>
      <c r="O320" s="32"/>
    </row>
    <row r="321" customFormat="false" ht="14.25" hidden="false" customHeight="false" outlineLevel="0" collapsed="false">
      <c r="A321" s="29" t="n">
        <v>45356.6333101852</v>
      </c>
      <c r="B321" s="30" t="n">
        <f aca="false">MROUND(A321,"00:01:00")</f>
        <v>45356.6333333333</v>
      </c>
      <c r="C321" s="27" t="n">
        <v>1.99922608695652</v>
      </c>
      <c r="D321" s="27" t="n">
        <v>-0.000127272727272727</v>
      </c>
      <c r="E321" s="27" t="n">
        <v>1400</v>
      </c>
      <c r="F321" s="27" t="n">
        <v>100.869</v>
      </c>
      <c r="G321" s="27" t="n">
        <v>21</v>
      </c>
      <c r="H321" s="27" t="n">
        <v>37.0133333333333</v>
      </c>
      <c r="I321" s="27" t="n">
        <v>6.63057142857143</v>
      </c>
      <c r="J321" s="27" t="n">
        <v>0.07</v>
      </c>
      <c r="K321" s="27" t="n">
        <v>20.645</v>
      </c>
      <c r="L321" s="32"/>
      <c r="M321" s="27" t="n">
        <v>0</v>
      </c>
      <c r="N321" s="27" t="n">
        <v>2854.708</v>
      </c>
      <c r="O321" s="32"/>
    </row>
    <row r="322" customFormat="false" ht="14.25" hidden="false" customHeight="false" outlineLevel="0" collapsed="false">
      <c r="A322" s="29" t="n">
        <v>45356.6340046296</v>
      </c>
      <c r="B322" s="30" t="n">
        <f aca="false">MROUND(A322,"00:01:00")</f>
        <v>45356.6340277778</v>
      </c>
      <c r="C322" s="27" t="n">
        <v>2.00086086956522</v>
      </c>
      <c r="D322" s="27" t="n">
        <v>1.30434782608696E-005</v>
      </c>
      <c r="E322" s="27" t="n">
        <v>1399.96363636364</v>
      </c>
      <c r="F322" s="27" t="n">
        <v>100.93</v>
      </c>
      <c r="G322" s="27" t="n">
        <v>21</v>
      </c>
      <c r="H322" s="27" t="n">
        <v>37.015</v>
      </c>
      <c r="I322" s="27" t="n">
        <v>6.63057142857143</v>
      </c>
      <c r="J322" s="27" t="n">
        <v>0.07</v>
      </c>
      <c r="K322" s="27" t="n">
        <v>20.65</v>
      </c>
      <c r="L322" s="32"/>
      <c r="M322" s="27" t="n">
        <v>0</v>
      </c>
      <c r="N322" s="27" t="n">
        <v>2854.708</v>
      </c>
      <c r="O322" s="32"/>
    </row>
    <row r="323" customFormat="false" ht="14.25" hidden="false" customHeight="false" outlineLevel="0" collapsed="false">
      <c r="A323" s="29" t="n">
        <v>45356.6346990741</v>
      </c>
      <c r="B323" s="30" t="n">
        <f aca="false">MROUND(A323,"00:01:00")</f>
        <v>45356.6347222222</v>
      </c>
      <c r="C323" s="27" t="n">
        <v>2.0000347826087</v>
      </c>
      <c r="D323" s="27" t="n">
        <v>9.1304347826087E-005</v>
      </c>
      <c r="E323" s="27" t="n">
        <v>1399.90909090909</v>
      </c>
      <c r="F323" s="27" t="n">
        <v>100.925</v>
      </c>
      <c r="G323" s="27" t="n">
        <v>21</v>
      </c>
      <c r="H323" s="27" t="n">
        <v>37.02</v>
      </c>
      <c r="I323" s="27" t="n">
        <v>6.63066666666667</v>
      </c>
      <c r="J323" s="27" t="n">
        <v>0.07</v>
      </c>
      <c r="K323" s="27" t="n">
        <v>20.65</v>
      </c>
      <c r="L323" s="32"/>
      <c r="M323" s="27" t="n">
        <v>0</v>
      </c>
      <c r="N323" s="27" t="n">
        <v>2854.708</v>
      </c>
      <c r="O323" s="32"/>
    </row>
    <row r="324" customFormat="false" ht="14.25" hidden="false" customHeight="false" outlineLevel="0" collapsed="false">
      <c r="A324" s="29" t="n">
        <v>45356.6353935185</v>
      </c>
      <c r="B324" s="30" t="n">
        <f aca="false">MROUND(A324,"00:01:00")</f>
        <v>45356.6354166667</v>
      </c>
      <c r="C324" s="27" t="n">
        <v>1.99739545454545</v>
      </c>
      <c r="D324" s="27" t="n">
        <v>-0.000272727272727273</v>
      </c>
      <c r="E324" s="27" t="n">
        <v>1400.13333333333</v>
      </c>
      <c r="F324" s="27" t="n">
        <v>100.936842105263</v>
      </c>
      <c r="G324" s="27" t="n">
        <v>21</v>
      </c>
      <c r="H324" s="27" t="n">
        <v>37.0166666666667</v>
      </c>
      <c r="I324" s="27" t="n">
        <v>6.631</v>
      </c>
      <c r="J324" s="27" t="n">
        <v>0.07</v>
      </c>
      <c r="K324" s="27" t="n">
        <v>20.6433333333333</v>
      </c>
      <c r="L324" s="32"/>
      <c r="M324" s="27" t="n">
        <v>0</v>
      </c>
      <c r="N324" s="27" t="n">
        <v>2854.708</v>
      </c>
      <c r="O324" s="32"/>
    </row>
    <row r="325" customFormat="false" ht="14.25" hidden="false" customHeight="false" outlineLevel="0" collapsed="false">
      <c r="A325" s="29" t="n">
        <v>45356.636087963</v>
      </c>
      <c r="B325" s="30" t="n">
        <f aca="false">MROUND(A325,"00:01:00")</f>
        <v>45356.6361111111</v>
      </c>
      <c r="C325" s="27" t="n">
        <v>2.0007652173913</v>
      </c>
      <c r="D325" s="27" t="n">
        <v>-0.000356521739130435</v>
      </c>
      <c r="E325" s="27" t="n">
        <v>1399.93181818182</v>
      </c>
      <c r="F325" s="27" t="n">
        <v>100.838571428571</v>
      </c>
      <c r="G325" s="27" t="n">
        <v>21</v>
      </c>
      <c r="H325" s="27" t="n">
        <v>37.0133333333333</v>
      </c>
      <c r="I325" s="27" t="n">
        <v>6.631</v>
      </c>
      <c r="J325" s="27" t="n">
        <v>0.07</v>
      </c>
      <c r="K325" s="27" t="n">
        <v>20.635</v>
      </c>
      <c r="L325" s="32"/>
      <c r="M325" s="27" t="n">
        <v>0</v>
      </c>
      <c r="N325" s="27" t="n">
        <v>2854.708</v>
      </c>
      <c r="O325" s="32"/>
    </row>
    <row r="326" customFormat="false" ht="14.25" hidden="false" customHeight="false" outlineLevel="0" collapsed="false">
      <c r="A326" s="29" t="n">
        <v>45356.6367824074</v>
      </c>
      <c r="B326" s="30" t="n">
        <f aca="false">MROUND(A326,"00:01:00")</f>
        <v>45356.6368055556</v>
      </c>
      <c r="C326" s="27" t="n">
        <v>1.99847826086957</v>
      </c>
      <c r="D326" s="27" t="n">
        <v>0.000273913043478261</v>
      </c>
      <c r="E326" s="27" t="n">
        <v>1399.67391304348</v>
      </c>
      <c r="F326" s="27" t="n">
        <v>100.765294117647</v>
      </c>
      <c r="G326" s="27" t="n">
        <v>21</v>
      </c>
      <c r="H326" s="27" t="n">
        <v>37.015</v>
      </c>
      <c r="I326" s="27" t="n">
        <v>6.631</v>
      </c>
      <c r="J326" s="27" t="n">
        <v>0.07</v>
      </c>
      <c r="K326" s="27" t="n">
        <v>20.625</v>
      </c>
      <c r="L326" s="32"/>
      <c r="M326" s="27" t="n">
        <v>0</v>
      </c>
      <c r="N326" s="27" t="n">
        <v>2854.708</v>
      </c>
      <c r="O326" s="32"/>
    </row>
    <row r="327" customFormat="false" ht="14.25" hidden="false" customHeight="false" outlineLevel="0" collapsed="false">
      <c r="A327" s="29" t="n">
        <v>45356.6374768519</v>
      </c>
      <c r="B327" s="30" t="n">
        <f aca="false">MROUND(A327,"00:01:00")</f>
        <v>45356.6375</v>
      </c>
      <c r="C327" s="27" t="n">
        <v>1.99973181818182</v>
      </c>
      <c r="D327" s="27" t="n">
        <v>0.0001</v>
      </c>
      <c r="E327" s="27" t="n">
        <v>1400.18095238095</v>
      </c>
      <c r="F327" s="27" t="n">
        <v>100.745789473684</v>
      </c>
      <c r="G327" s="27" t="n">
        <v>21</v>
      </c>
      <c r="H327" s="27" t="n">
        <v>37.015</v>
      </c>
      <c r="I327" s="27" t="n">
        <v>6.631</v>
      </c>
      <c r="J327" s="27" t="n">
        <v>0.07</v>
      </c>
      <c r="K327" s="27" t="n">
        <v>20.6233333333333</v>
      </c>
      <c r="L327" s="32"/>
      <c r="M327" s="27" t="n">
        <v>0</v>
      </c>
      <c r="N327" s="27" t="n">
        <v>2854.708</v>
      </c>
      <c r="O327" s="32"/>
    </row>
    <row r="328" customFormat="false" ht="14.25" hidden="false" customHeight="false" outlineLevel="0" collapsed="false">
      <c r="A328" s="29" t="n">
        <v>45356.6381712963</v>
      </c>
      <c r="B328" s="30" t="n">
        <f aca="false">MROUND(A328,"00:01:00")</f>
        <v>45356.6381944444</v>
      </c>
      <c r="C328" s="27" t="n">
        <v>1.99762727272727</v>
      </c>
      <c r="D328" s="27" t="n">
        <v>0.000104545454545455</v>
      </c>
      <c r="E328" s="27" t="n">
        <v>1400.12857142857</v>
      </c>
      <c r="F328" s="27" t="n">
        <v>100.665294117647</v>
      </c>
      <c r="G328" s="27" t="n">
        <v>21</v>
      </c>
      <c r="H328" s="27" t="n">
        <v>37.015</v>
      </c>
      <c r="I328" s="27" t="n">
        <v>6.631</v>
      </c>
      <c r="J328" s="27" t="n">
        <v>0.07</v>
      </c>
      <c r="K328" s="27" t="n">
        <v>20.6233333333333</v>
      </c>
      <c r="L328" s="32"/>
      <c r="M328" s="27" t="n">
        <v>0</v>
      </c>
      <c r="N328" s="27" t="n">
        <v>2854.708</v>
      </c>
      <c r="O328" s="32"/>
    </row>
    <row r="329" customFormat="false" ht="14.25" hidden="false" customHeight="false" outlineLevel="0" collapsed="false">
      <c r="A329" s="29" t="n">
        <v>45356.6388657407</v>
      </c>
      <c r="B329" s="30" t="n">
        <f aca="false">MROUND(A329,"00:01:00")</f>
        <v>45356.6388888889</v>
      </c>
      <c r="C329" s="27" t="n">
        <v>2.00153913043478</v>
      </c>
      <c r="D329" s="27" t="n">
        <v>0.000131818181818182</v>
      </c>
      <c r="E329" s="27" t="n">
        <v>1399.93636363636</v>
      </c>
      <c r="F329" s="27" t="n">
        <v>100.744375</v>
      </c>
      <c r="G329" s="27" t="n">
        <v>21</v>
      </c>
      <c r="H329" s="27" t="n">
        <v>37.01</v>
      </c>
      <c r="I329" s="27" t="n">
        <v>6.631</v>
      </c>
      <c r="J329" s="27" t="n">
        <v>0.07</v>
      </c>
      <c r="K329" s="27" t="n">
        <v>20.62</v>
      </c>
      <c r="L329" s="32"/>
      <c r="M329" s="27" t="n">
        <v>0</v>
      </c>
      <c r="N329" s="27" t="n">
        <v>2854.708</v>
      </c>
      <c r="O329" s="32"/>
    </row>
    <row r="330" customFormat="false" ht="14.25" hidden="false" customHeight="false" outlineLevel="0" collapsed="false">
      <c r="A330" s="29" t="n">
        <v>45356.6395601852</v>
      </c>
      <c r="B330" s="30" t="n">
        <f aca="false">MROUND(A330,"00:01:00")</f>
        <v>45356.6395833333</v>
      </c>
      <c r="C330" s="27" t="n">
        <v>1.99916956521739</v>
      </c>
      <c r="D330" s="27" t="n">
        <v>2.60869565217391E-005</v>
      </c>
      <c r="E330" s="27" t="n">
        <v>1400</v>
      </c>
      <c r="F330" s="27" t="n">
        <v>100.745625</v>
      </c>
      <c r="G330" s="27" t="n">
        <v>21</v>
      </c>
      <c r="H330" s="27" t="n">
        <v>37.005</v>
      </c>
      <c r="I330" s="27" t="n">
        <v>6.63066666666667</v>
      </c>
      <c r="J330" s="27" t="n">
        <v>0.07</v>
      </c>
      <c r="K330" s="27" t="n">
        <v>20.63</v>
      </c>
      <c r="L330" s="32"/>
      <c r="M330" s="27" t="n">
        <v>0</v>
      </c>
      <c r="N330" s="27" t="n">
        <v>2854.708</v>
      </c>
      <c r="O330" s="32"/>
    </row>
    <row r="331" customFormat="false" ht="14.25" hidden="false" customHeight="false" outlineLevel="0" collapsed="false">
      <c r="A331" s="29" t="n">
        <v>45356.6402546296</v>
      </c>
      <c r="B331" s="30" t="n">
        <f aca="false">MROUND(A331,"00:01:00")</f>
        <v>45356.6402777778</v>
      </c>
      <c r="C331" s="27" t="n">
        <v>1.99629565217391</v>
      </c>
      <c r="D331" s="27" t="n">
        <v>-0.000173913043478261</v>
      </c>
      <c r="E331" s="27" t="n">
        <v>1399.91363636364</v>
      </c>
      <c r="F331" s="27" t="n">
        <v>100.707647058824</v>
      </c>
      <c r="G331" s="27" t="n">
        <v>21</v>
      </c>
      <c r="H331" s="27" t="n">
        <v>37.005</v>
      </c>
      <c r="I331" s="27" t="n">
        <v>6.631</v>
      </c>
      <c r="J331" s="27" t="n">
        <v>0.07</v>
      </c>
      <c r="K331" s="27" t="n">
        <v>20.615</v>
      </c>
      <c r="L331" s="32"/>
      <c r="M331" s="27" t="n">
        <v>0</v>
      </c>
      <c r="N331" s="27" t="n">
        <v>2854.708</v>
      </c>
      <c r="O331" s="32"/>
    </row>
    <row r="332" customFormat="false" ht="14.25" hidden="false" customHeight="false" outlineLevel="0" collapsed="false">
      <c r="A332" s="29" t="n">
        <v>45356.6409490741</v>
      </c>
      <c r="B332" s="30" t="n">
        <f aca="false">MROUND(A332,"00:01:00")</f>
        <v>45356.6409722222</v>
      </c>
      <c r="C332" s="27" t="n">
        <v>1.99944782608696</v>
      </c>
      <c r="D332" s="27" t="n">
        <v>6.95652173913044E-005</v>
      </c>
      <c r="E332" s="27" t="n">
        <v>1399.96363636364</v>
      </c>
      <c r="F332" s="27" t="n">
        <v>100.600555555556</v>
      </c>
      <c r="G332" s="27" t="n">
        <v>21</v>
      </c>
      <c r="H332" s="27" t="n">
        <v>37.005</v>
      </c>
      <c r="I332" s="27" t="n">
        <v>6.631</v>
      </c>
      <c r="J332" s="27" t="n">
        <v>0.07</v>
      </c>
      <c r="K332" s="27" t="n">
        <v>20.615</v>
      </c>
      <c r="L332" s="32"/>
      <c r="M332" s="27" t="n">
        <v>0</v>
      </c>
      <c r="N332" s="27" t="n">
        <v>2854.708</v>
      </c>
      <c r="O332" s="32"/>
    </row>
    <row r="333" customFormat="false" ht="14.25" hidden="false" customHeight="false" outlineLevel="0" collapsed="false">
      <c r="A333" s="29" t="n">
        <v>45356.6416435185</v>
      </c>
      <c r="B333" s="30" t="n">
        <f aca="false">MROUND(A333,"00:01:00")</f>
        <v>45356.6416666667</v>
      </c>
      <c r="C333" s="27" t="n">
        <v>2.00363636363636</v>
      </c>
      <c r="D333" s="27" t="n">
        <v>0.000191304347826087</v>
      </c>
      <c r="E333" s="27" t="n">
        <v>1400.15454545455</v>
      </c>
      <c r="F333" s="27" t="n">
        <v>100.551176470588</v>
      </c>
      <c r="G333" s="27" t="n">
        <v>21</v>
      </c>
      <c r="H333" s="27" t="n">
        <v>37</v>
      </c>
      <c r="I333" s="27" t="n">
        <v>6.631</v>
      </c>
      <c r="J333" s="27" t="n">
        <v>0.07</v>
      </c>
      <c r="K333" s="27" t="n">
        <v>20.61</v>
      </c>
      <c r="L333" s="32"/>
      <c r="M333" s="27" t="n">
        <v>0</v>
      </c>
      <c r="N333" s="27" t="n">
        <v>2854.708</v>
      </c>
      <c r="O333" s="32"/>
    </row>
    <row r="334" customFormat="false" ht="14.25" hidden="false" customHeight="false" outlineLevel="0" collapsed="false">
      <c r="A334" s="29" t="n">
        <v>45356.642337963</v>
      </c>
      <c r="B334" s="30" t="n">
        <f aca="false">MROUND(A334,"00:01:00")</f>
        <v>45356.6423611111</v>
      </c>
      <c r="C334" s="27" t="n">
        <v>1.99904090909091</v>
      </c>
      <c r="D334" s="27" t="n">
        <v>0.000209090909090909</v>
      </c>
      <c r="E334" s="27" t="n">
        <v>1399.90454545455</v>
      </c>
      <c r="F334" s="27" t="n">
        <v>100.618666666667</v>
      </c>
      <c r="G334" s="27" t="n">
        <v>21</v>
      </c>
      <c r="H334" s="27" t="n">
        <v>36.995</v>
      </c>
      <c r="I334" s="27" t="n">
        <v>6.6305</v>
      </c>
      <c r="J334" s="27" t="n">
        <v>0.07</v>
      </c>
      <c r="K334" s="27" t="n">
        <v>20.61</v>
      </c>
      <c r="L334" s="32"/>
      <c r="M334" s="27" t="n">
        <v>0</v>
      </c>
      <c r="N334" s="27" t="n">
        <v>2854.708</v>
      </c>
      <c r="O334" s="32"/>
    </row>
    <row r="335" customFormat="false" ht="14.25" hidden="false" customHeight="false" outlineLevel="0" collapsed="false">
      <c r="A335" s="29" t="n">
        <v>45356.6430324074</v>
      </c>
      <c r="B335" s="30" t="n">
        <f aca="false">MROUND(A335,"00:01:00")</f>
        <v>45356.6430555556</v>
      </c>
      <c r="C335" s="27" t="n">
        <v>2.00192608695652</v>
      </c>
      <c r="D335" s="27" t="n">
        <v>-8.26086956521739E-005</v>
      </c>
      <c r="E335" s="27" t="n">
        <v>1400</v>
      </c>
      <c r="F335" s="27" t="n">
        <v>100.632</v>
      </c>
      <c r="G335" s="27" t="n">
        <v>21</v>
      </c>
      <c r="H335" s="27" t="n">
        <v>37.005</v>
      </c>
      <c r="I335" s="27" t="n">
        <v>6.6304</v>
      </c>
      <c r="J335" s="27" t="n">
        <v>0.07</v>
      </c>
      <c r="K335" s="27" t="n">
        <v>20.615</v>
      </c>
      <c r="L335" s="32"/>
      <c r="M335" s="27" t="n">
        <v>0</v>
      </c>
      <c r="N335" s="27" t="n">
        <v>2854.708</v>
      </c>
      <c r="O335" s="32"/>
    </row>
    <row r="336" customFormat="false" ht="14.25" hidden="false" customHeight="false" outlineLevel="0" collapsed="false">
      <c r="A336" s="29" t="n">
        <v>45356.6437268519</v>
      </c>
      <c r="B336" s="30" t="n">
        <f aca="false">MROUND(A336,"00:01:00")</f>
        <v>45356.64375</v>
      </c>
      <c r="C336" s="27" t="n">
        <v>1.99904347826087</v>
      </c>
      <c r="D336" s="27" t="n">
        <v>3.47826086956522E-005</v>
      </c>
      <c r="E336" s="27" t="n">
        <v>1400.04782608696</v>
      </c>
      <c r="F336" s="27" t="n">
        <v>100.541666666667</v>
      </c>
      <c r="G336" s="27" t="n">
        <v>21</v>
      </c>
      <c r="H336" s="27" t="n">
        <v>37.01</v>
      </c>
      <c r="I336" s="27" t="n">
        <v>6.6305</v>
      </c>
      <c r="J336" s="27" t="n">
        <v>0.07</v>
      </c>
      <c r="K336" s="27" t="n">
        <v>20.61</v>
      </c>
      <c r="L336" s="32"/>
      <c r="M336" s="27" t="n">
        <v>0</v>
      </c>
      <c r="N336" s="27" t="n">
        <v>2854.708</v>
      </c>
      <c r="O336" s="32"/>
    </row>
    <row r="337" customFormat="false" ht="14.25" hidden="false" customHeight="false" outlineLevel="0" collapsed="false">
      <c r="A337" s="29" t="n">
        <v>45356.6444212963</v>
      </c>
      <c r="B337" s="30" t="n">
        <f aca="false">MROUND(A337,"00:01:00")</f>
        <v>45356.6444444445</v>
      </c>
      <c r="C337" s="27" t="n">
        <v>1.99880434782609</v>
      </c>
      <c r="D337" s="27" t="n">
        <v>-0.000152173913043478</v>
      </c>
      <c r="E337" s="27" t="n">
        <v>1400.14090909091</v>
      </c>
      <c r="F337" s="27" t="n">
        <v>100.547368421053</v>
      </c>
      <c r="G337" s="27" t="n">
        <v>21</v>
      </c>
      <c r="H337" s="27" t="n">
        <v>37.01</v>
      </c>
      <c r="I337" s="27" t="n">
        <v>6.6306</v>
      </c>
      <c r="J337" s="27" t="n">
        <v>0.07</v>
      </c>
      <c r="K337" s="27" t="n">
        <v>20.61</v>
      </c>
      <c r="L337" s="32"/>
      <c r="M337" s="27" t="n">
        <v>0</v>
      </c>
      <c r="N337" s="27" t="n">
        <v>2854.708</v>
      </c>
      <c r="O337" s="32"/>
    </row>
    <row r="338" customFormat="false" ht="14.25" hidden="false" customHeight="false" outlineLevel="0" collapsed="false">
      <c r="A338" s="29" t="n">
        <v>45356.6451157407</v>
      </c>
      <c r="B338" s="30" t="n">
        <f aca="false">MROUND(A338,"00:01:00")</f>
        <v>45356.6451388889</v>
      </c>
      <c r="C338" s="27" t="n">
        <v>1.99920909090909</v>
      </c>
      <c r="D338" s="27" t="n">
        <v>0.00019047619047619</v>
      </c>
      <c r="E338" s="27" t="n">
        <v>1399.815</v>
      </c>
      <c r="F338" s="27" t="n">
        <v>100.637058823529</v>
      </c>
      <c r="G338" s="27" t="n">
        <v>21</v>
      </c>
      <c r="H338" s="27" t="n">
        <v>37.01</v>
      </c>
      <c r="I338" s="27" t="n">
        <v>6.63042857142857</v>
      </c>
      <c r="J338" s="27" t="n">
        <v>0.075</v>
      </c>
      <c r="K338" s="27" t="n">
        <v>20.61</v>
      </c>
      <c r="L338" s="32"/>
      <c r="M338" s="27" t="n">
        <v>0</v>
      </c>
      <c r="N338" s="27" t="n">
        <v>2854.708</v>
      </c>
      <c r="O338" s="32"/>
    </row>
    <row r="339" customFormat="false" ht="14.25" hidden="false" customHeight="false" outlineLevel="0" collapsed="false">
      <c r="A339" s="29" t="n">
        <v>45356.6458101852</v>
      </c>
      <c r="B339" s="30" t="n">
        <f aca="false">MROUND(A339,"00:01:00")</f>
        <v>45356.6458333333</v>
      </c>
      <c r="C339" s="27" t="n">
        <v>2.00056956521739</v>
      </c>
      <c r="D339" s="27" t="n">
        <v>0.000295454545454545</v>
      </c>
      <c r="E339" s="27" t="n">
        <v>1400.26818181818</v>
      </c>
      <c r="F339" s="27" t="n">
        <v>100.685294117647</v>
      </c>
      <c r="G339" s="27" t="n">
        <v>21</v>
      </c>
      <c r="H339" s="27" t="n">
        <v>37.01</v>
      </c>
      <c r="I339" s="27" t="n">
        <v>6.6305</v>
      </c>
      <c r="J339" s="27" t="n">
        <v>0.075</v>
      </c>
      <c r="K339" s="27" t="n">
        <v>20.605</v>
      </c>
      <c r="L339" s="32"/>
      <c r="M339" s="27" t="n">
        <v>0</v>
      </c>
      <c r="N339" s="27" t="n">
        <v>2854.708</v>
      </c>
      <c r="O339" s="32"/>
    </row>
    <row r="340" customFormat="false" ht="14.25" hidden="false" customHeight="false" outlineLevel="0" collapsed="false">
      <c r="A340" s="29" t="n">
        <v>45356.6465046296</v>
      </c>
      <c r="B340" s="30" t="n">
        <f aca="false">MROUND(A340,"00:01:00")</f>
        <v>45356.6465277778</v>
      </c>
      <c r="C340" s="27" t="n">
        <v>2.00173043478261</v>
      </c>
      <c r="D340" s="27" t="n">
        <v>0.000273913043478261</v>
      </c>
      <c r="E340" s="27" t="n">
        <v>1400.11428571429</v>
      </c>
      <c r="F340" s="27" t="n">
        <v>100.60375</v>
      </c>
      <c r="G340" s="27" t="n">
        <v>21</v>
      </c>
      <c r="H340" s="27" t="n">
        <v>37.005</v>
      </c>
      <c r="I340" s="27" t="n">
        <v>6.6305</v>
      </c>
      <c r="J340" s="27" t="n">
        <v>0.075</v>
      </c>
      <c r="K340" s="27" t="n">
        <v>20.62</v>
      </c>
      <c r="L340" s="32"/>
      <c r="M340" s="27" t="n">
        <v>0</v>
      </c>
      <c r="N340" s="27" t="n">
        <v>2854.708</v>
      </c>
      <c r="O340" s="32"/>
    </row>
    <row r="341" customFormat="false" ht="14.25" hidden="false" customHeight="false" outlineLevel="0" collapsed="false">
      <c r="A341" s="29" t="n">
        <v>45356.6471990741</v>
      </c>
      <c r="B341" s="30" t="n">
        <f aca="false">MROUND(A341,"00:01:00")</f>
        <v>45356.6472222222</v>
      </c>
      <c r="C341" s="27" t="n">
        <v>1.99997619047619</v>
      </c>
      <c r="D341" s="27" t="n">
        <v>-0.000195</v>
      </c>
      <c r="E341" s="27" t="n">
        <v>1399.98</v>
      </c>
      <c r="F341" s="27" t="n">
        <v>100.533529411765</v>
      </c>
      <c r="G341" s="27" t="n">
        <v>21</v>
      </c>
      <c r="H341" s="27" t="n">
        <v>37.005</v>
      </c>
      <c r="I341" s="27" t="n">
        <v>6.6305</v>
      </c>
      <c r="J341" s="27" t="n">
        <v>0.08</v>
      </c>
      <c r="K341" s="27" t="n">
        <v>20.61</v>
      </c>
      <c r="L341" s="32"/>
      <c r="M341" s="27" t="n">
        <v>0</v>
      </c>
      <c r="N341" s="27" t="n">
        <v>2854.708</v>
      </c>
      <c r="O341" s="32"/>
    </row>
    <row r="342" customFormat="false" ht="14.25" hidden="false" customHeight="false" outlineLevel="0" collapsed="false">
      <c r="A342" s="29" t="n">
        <v>45356.6478935185</v>
      </c>
      <c r="B342" s="30" t="n">
        <f aca="false">MROUND(A342,"00:01:00")</f>
        <v>45356.6479166667</v>
      </c>
      <c r="C342" s="27" t="n">
        <v>2.00250416666667</v>
      </c>
      <c r="D342" s="27" t="n">
        <v>-0.0001375</v>
      </c>
      <c r="E342" s="27" t="n">
        <v>1399.82173913043</v>
      </c>
      <c r="F342" s="27" t="n">
        <v>100.578235294118</v>
      </c>
      <c r="G342" s="27" t="n">
        <v>21</v>
      </c>
      <c r="H342" s="27" t="n">
        <v>37</v>
      </c>
      <c r="I342" s="27" t="n">
        <v>6.6305</v>
      </c>
      <c r="J342" s="27" t="n">
        <v>0.075</v>
      </c>
      <c r="K342" s="27" t="n">
        <v>20.605</v>
      </c>
      <c r="L342" s="32"/>
      <c r="M342" s="27" t="n">
        <v>0</v>
      </c>
      <c r="N342" s="27" t="n">
        <v>2854.708</v>
      </c>
      <c r="O342" s="32"/>
    </row>
    <row r="343" customFormat="false" ht="14.25" hidden="false" customHeight="false" outlineLevel="0" collapsed="false">
      <c r="A343" s="29" t="n">
        <v>45356.648587963</v>
      </c>
      <c r="B343" s="30" t="n">
        <f aca="false">MROUND(A343,"00:01:00")</f>
        <v>45356.6486111111</v>
      </c>
      <c r="C343" s="27" t="n">
        <v>1.9982</v>
      </c>
      <c r="D343" s="27" t="n">
        <v>0.000566666666666667</v>
      </c>
      <c r="E343" s="27" t="n">
        <v>1399.62727272727</v>
      </c>
      <c r="F343" s="27" t="n">
        <v>100.483571428571</v>
      </c>
      <c r="G343" s="27" t="n">
        <v>21</v>
      </c>
      <c r="H343" s="27" t="n">
        <v>37.005</v>
      </c>
      <c r="I343" s="27" t="n">
        <v>6.63066666666667</v>
      </c>
      <c r="J343" s="27" t="n">
        <v>0.075</v>
      </c>
      <c r="K343" s="27" t="n">
        <v>20.6</v>
      </c>
      <c r="L343" s="32"/>
      <c r="M343" s="27" t="n">
        <v>0</v>
      </c>
      <c r="N343" s="27" t="n">
        <v>2854.708</v>
      </c>
      <c r="O343" s="32"/>
    </row>
    <row r="344" customFormat="false" ht="14.25" hidden="false" customHeight="false" outlineLevel="0" collapsed="false">
      <c r="A344" s="29" t="n">
        <v>45356.6492824074</v>
      </c>
      <c r="B344" s="30" t="n">
        <f aca="false">MROUND(A344,"00:01:00")</f>
        <v>45356.6493055556</v>
      </c>
      <c r="C344" s="27" t="n">
        <v>1.99912173913043</v>
      </c>
      <c r="D344" s="27" t="n">
        <v>-0.000121739130434783</v>
      </c>
      <c r="E344" s="27" t="n">
        <v>1399.89565217391</v>
      </c>
      <c r="F344" s="27" t="n">
        <v>100.424285714286</v>
      </c>
      <c r="G344" s="27" t="n">
        <v>21</v>
      </c>
      <c r="H344" s="27" t="n">
        <v>37.005</v>
      </c>
      <c r="I344" s="27" t="n">
        <v>6.63</v>
      </c>
      <c r="J344" s="27" t="n">
        <v>0.08</v>
      </c>
      <c r="K344" s="27" t="n">
        <v>20.605</v>
      </c>
      <c r="L344" s="32"/>
      <c r="M344" s="27" t="n">
        <v>0</v>
      </c>
      <c r="N344" s="27" t="n">
        <v>2854.708</v>
      </c>
      <c r="O344" s="32"/>
    </row>
    <row r="345" customFormat="false" ht="14.25" hidden="false" customHeight="false" outlineLevel="0" collapsed="false">
      <c r="A345" s="29" t="n">
        <v>45356.6499768519</v>
      </c>
      <c r="B345" s="30" t="n">
        <f aca="false">MROUND(A345,"00:01:00")</f>
        <v>45356.65</v>
      </c>
      <c r="C345" s="27" t="n">
        <v>2.00000909090909</v>
      </c>
      <c r="D345" s="27" t="n">
        <v>-0.000123809523809524</v>
      </c>
      <c r="E345" s="27" t="n">
        <v>1400.14761904762</v>
      </c>
      <c r="F345" s="27" t="n">
        <v>100.43</v>
      </c>
      <c r="G345" s="27" t="n">
        <v>21</v>
      </c>
      <c r="H345" s="27" t="n">
        <v>37</v>
      </c>
      <c r="I345" s="27" t="n">
        <v>6.6305</v>
      </c>
      <c r="J345" s="27" t="n">
        <v>0.08</v>
      </c>
      <c r="K345" s="27" t="n">
        <v>20.605</v>
      </c>
      <c r="L345" s="32"/>
      <c r="M345" s="27" t="n">
        <v>0</v>
      </c>
      <c r="N345" s="27" t="n">
        <v>2854.708</v>
      </c>
      <c r="O345" s="32"/>
    </row>
    <row r="346" customFormat="false" ht="14.25" hidden="false" customHeight="false" outlineLevel="0" collapsed="false">
      <c r="A346" s="29" t="n">
        <v>45356.6506712963</v>
      </c>
      <c r="B346" s="30" t="n">
        <f aca="false">MROUND(A346,"00:01:00")</f>
        <v>45356.6506944445</v>
      </c>
      <c r="C346" s="27" t="n">
        <v>1.99776818181818</v>
      </c>
      <c r="D346" s="27" t="n">
        <v>9.13043478260869E-005</v>
      </c>
      <c r="E346" s="27" t="n">
        <v>1399.8</v>
      </c>
      <c r="F346" s="27" t="n">
        <v>100.5205</v>
      </c>
      <c r="G346" s="27" t="n">
        <v>21</v>
      </c>
      <c r="H346" s="27" t="n">
        <v>37.005</v>
      </c>
      <c r="I346" s="27" t="n">
        <v>6.63</v>
      </c>
      <c r="J346" s="27" t="n">
        <v>0.08</v>
      </c>
      <c r="K346" s="27" t="n">
        <v>20.605</v>
      </c>
      <c r="L346" s="32"/>
      <c r="M346" s="27" t="n">
        <v>0</v>
      </c>
      <c r="N346" s="27" t="n">
        <v>2854.708</v>
      </c>
      <c r="O346" s="32"/>
    </row>
    <row r="347" customFormat="false" ht="14.25" hidden="false" customHeight="false" outlineLevel="0" collapsed="false">
      <c r="A347" s="29" t="n">
        <v>45356.6513657407</v>
      </c>
      <c r="B347" s="30" t="n">
        <f aca="false">MROUND(A347,"00:01:00")</f>
        <v>45356.6513888889</v>
      </c>
      <c r="C347" s="27" t="n">
        <v>1.9988</v>
      </c>
      <c r="D347" s="27" t="n">
        <v>-0.00015</v>
      </c>
      <c r="E347" s="27" t="n">
        <v>1399.84090909091</v>
      </c>
      <c r="F347" s="27" t="n">
        <v>100.459285714286</v>
      </c>
      <c r="G347" s="27" t="n">
        <v>21</v>
      </c>
      <c r="H347" s="27" t="n">
        <v>37.005</v>
      </c>
      <c r="I347" s="27" t="n">
        <v>6.63</v>
      </c>
      <c r="J347" s="27" t="n">
        <v>0.08</v>
      </c>
      <c r="K347" s="27" t="n">
        <v>20.615</v>
      </c>
      <c r="L347" s="32"/>
      <c r="M347" s="27" t="n">
        <v>0</v>
      </c>
      <c r="N347" s="27" t="n">
        <v>2854.708</v>
      </c>
      <c r="O347" s="32"/>
    </row>
    <row r="348" customFormat="false" ht="14.25" hidden="false" customHeight="false" outlineLevel="0" collapsed="false">
      <c r="A348" s="29" t="n">
        <v>45356.6520601852</v>
      </c>
      <c r="B348" s="30" t="n">
        <f aca="false">MROUND(A348,"00:01:00")</f>
        <v>45356.6520833333</v>
      </c>
      <c r="C348" s="27" t="n">
        <v>1.99947391304348</v>
      </c>
      <c r="D348" s="27" t="n">
        <v>-4.78260869565217E-005</v>
      </c>
      <c r="E348" s="27" t="n">
        <v>1400.35909090909</v>
      </c>
      <c r="F348" s="27" t="n">
        <v>100.613125</v>
      </c>
      <c r="G348" s="27" t="n">
        <v>21</v>
      </c>
      <c r="H348" s="27" t="n">
        <v>37.005</v>
      </c>
      <c r="I348" s="27" t="n">
        <v>6.63</v>
      </c>
      <c r="J348" s="27" t="n">
        <v>0.08</v>
      </c>
      <c r="K348" s="27" t="n">
        <v>20.615</v>
      </c>
      <c r="L348" s="32"/>
      <c r="M348" s="27" t="n">
        <v>0</v>
      </c>
      <c r="N348" s="27" t="n">
        <v>2854.708</v>
      </c>
      <c r="O348" s="32"/>
    </row>
    <row r="349" customFormat="false" ht="14.25" hidden="false" customHeight="false" outlineLevel="0" collapsed="false">
      <c r="A349" s="29" t="n">
        <v>45356.6527546296</v>
      </c>
      <c r="B349" s="30" t="n">
        <f aca="false">MROUND(A349,"00:01:00")</f>
        <v>45356.6527777778</v>
      </c>
      <c r="C349" s="27" t="n">
        <v>2.00043636363636</v>
      </c>
      <c r="D349" s="27" t="n">
        <v>-4.09090909090909E-005</v>
      </c>
      <c r="E349" s="27" t="n">
        <v>1399.68181818182</v>
      </c>
      <c r="F349" s="27" t="n">
        <v>100.519411764706</v>
      </c>
      <c r="G349" s="27" t="n">
        <v>21</v>
      </c>
      <c r="H349" s="27" t="n">
        <v>37.0066666666667</v>
      </c>
      <c r="I349" s="27" t="n">
        <v>6.63</v>
      </c>
      <c r="J349" s="27" t="n">
        <v>0.08</v>
      </c>
      <c r="K349" s="27" t="n">
        <v>20.605</v>
      </c>
      <c r="L349" s="32"/>
      <c r="M349" s="27" t="n">
        <v>0</v>
      </c>
      <c r="N349" s="27" t="n">
        <v>2854.708</v>
      </c>
      <c r="O349" s="32"/>
    </row>
    <row r="350" customFormat="false" ht="14.25" hidden="false" customHeight="false" outlineLevel="0" collapsed="false">
      <c r="A350" s="29" t="n">
        <v>45356.6534490741</v>
      </c>
      <c r="B350" s="30" t="n">
        <f aca="false">MROUND(A350,"00:01:00")</f>
        <v>45356.6534722222</v>
      </c>
      <c r="C350" s="27" t="n">
        <v>2.00044782608696</v>
      </c>
      <c r="D350" s="27" t="n">
        <v>-0.0001</v>
      </c>
      <c r="E350" s="27" t="n">
        <v>1399.88636363636</v>
      </c>
      <c r="F350" s="27" t="n">
        <v>100.452777777778</v>
      </c>
      <c r="G350" s="27" t="n">
        <v>21</v>
      </c>
      <c r="H350" s="27" t="n">
        <v>37.01</v>
      </c>
      <c r="I350" s="27" t="n">
        <v>6.63</v>
      </c>
      <c r="J350" s="27" t="n">
        <v>0.08</v>
      </c>
      <c r="K350" s="27" t="n">
        <v>20.61</v>
      </c>
      <c r="L350" s="27"/>
      <c r="M350" s="27" t="n">
        <v>0</v>
      </c>
      <c r="N350" s="27" t="n">
        <v>2854.708</v>
      </c>
      <c r="O350" s="32"/>
    </row>
    <row r="351" customFormat="false" ht="14.25" hidden="false" customHeight="false" outlineLevel="0" collapsed="false">
      <c r="A351" s="29" t="n">
        <v>45356.6541435185</v>
      </c>
      <c r="B351" s="30" t="n">
        <f aca="false">MROUND(A351,"00:01:00")</f>
        <v>45356.6541666667</v>
      </c>
      <c r="C351" s="27" t="n">
        <v>1.99944545454545</v>
      </c>
      <c r="D351" s="27" t="n">
        <v>0.000327272727272727</v>
      </c>
      <c r="E351" s="27" t="n">
        <v>1400.00454545455</v>
      </c>
      <c r="F351" s="27" t="n">
        <v>100.600625</v>
      </c>
      <c r="G351" s="27" t="n">
        <v>21</v>
      </c>
      <c r="H351" s="27" t="n">
        <v>36.9983333333333</v>
      </c>
      <c r="I351" s="27" t="n">
        <v>6.63</v>
      </c>
      <c r="J351" s="27" t="n">
        <v>0.08</v>
      </c>
      <c r="K351" s="27" t="n">
        <v>20.62</v>
      </c>
      <c r="L351" s="32"/>
      <c r="M351" s="27" t="n">
        <v>0</v>
      </c>
      <c r="N351" s="27" t="n">
        <v>2854.708</v>
      </c>
      <c r="O351" s="32"/>
    </row>
    <row r="352" customFormat="false" ht="14.25" hidden="false" customHeight="false" outlineLevel="0" collapsed="false">
      <c r="A352" s="29" t="n">
        <v>45356.654837963</v>
      </c>
      <c r="B352" s="30" t="n">
        <f aca="false">MROUND(A352,"00:01:00")</f>
        <v>45356.6548611111</v>
      </c>
      <c r="C352" s="27" t="n">
        <v>2.00072608695652</v>
      </c>
      <c r="D352" s="27" t="n">
        <v>1.73913043478261E-005</v>
      </c>
      <c r="E352" s="27" t="n">
        <v>1399.90869565217</v>
      </c>
      <c r="F352" s="27" t="n">
        <v>100.541176470588</v>
      </c>
      <c r="G352" s="27" t="n">
        <v>21</v>
      </c>
      <c r="H352" s="27" t="n">
        <v>36.975</v>
      </c>
      <c r="I352" s="27" t="n">
        <v>6.63</v>
      </c>
      <c r="J352" s="27" t="n">
        <v>0.08</v>
      </c>
      <c r="K352" s="27" t="n">
        <v>20.625</v>
      </c>
      <c r="L352" s="32"/>
      <c r="M352" s="27" t="n">
        <v>0</v>
      </c>
      <c r="N352" s="27" t="n">
        <v>2854.708</v>
      </c>
      <c r="O352" s="32"/>
    </row>
    <row r="353" customFormat="false" ht="14.25" hidden="false" customHeight="false" outlineLevel="0" collapsed="false">
      <c r="A353" s="29" t="n">
        <v>45356.6555324074</v>
      </c>
      <c r="B353" s="30" t="n">
        <f aca="false">MROUND(A353,"00:01:00")</f>
        <v>45356.6555555556</v>
      </c>
      <c r="C353" s="27" t="n">
        <v>2.00360869565217</v>
      </c>
      <c r="D353" s="27" t="n">
        <v>4.78260869565218E-005</v>
      </c>
      <c r="E353" s="27" t="n">
        <v>1400.14090909091</v>
      </c>
      <c r="F353" s="27" t="n">
        <v>100.566923076923</v>
      </c>
      <c r="G353" s="27" t="n">
        <v>21</v>
      </c>
      <c r="H353" s="27" t="n">
        <v>36.975</v>
      </c>
      <c r="I353" s="27" t="n">
        <v>6.6295</v>
      </c>
      <c r="J353" s="27" t="n">
        <v>0.08</v>
      </c>
      <c r="K353" s="27" t="n">
        <v>20.62</v>
      </c>
      <c r="L353" s="32"/>
      <c r="M353" s="27" t="n">
        <v>0</v>
      </c>
      <c r="N353" s="27" t="n">
        <v>2854.708</v>
      </c>
      <c r="O353" s="32"/>
    </row>
    <row r="354" customFormat="false" ht="14.25" hidden="false" customHeight="false" outlineLevel="0" collapsed="false">
      <c r="A354" s="29" t="n">
        <v>45356.6562268519</v>
      </c>
      <c r="B354" s="30" t="n">
        <f aca="false">MROUND(A354,"00:01:00")</f>
        <v>45356.65625</v>
      </c>
      <c r="C354" s="27" t="n">
        <v>2.00025909090909</v>
      </c>
      <c r="D354" s="27" t="n">
        <v>-0.000613636363636364</v>
      </c>
      <c r="E354" s="27" t="n">
        <v>1400.02727272727</v>
      </c>
      <c r="F354" s="27" t="n">
        <v>100.447333333333</v>
      </c>
      <c r="G354" s="27" t="n">
        <v>21</v>
      </c>
      <c r="H354" s="27" t="n">
        <v>36.9666666666667</v>
      </c>
      <c r="I354" s="27" t="n">
        <v>6.6295</v>
      </c>
      <c r="J354" s="27" t="n">
        <v>0.08</v>
      </c>
      <c r="K354" s="27" t="n">
        <v>20.61</v>
      </c>
      <c r="L354" s="32"/>
      <c r="M354" s="27" t="n">
        <v>0</v>
      </c>
      <c r="N354" s="27" t="n">
        <v>2854.708</v>
      </c>
      <c r="O354" s="32"/>
    </row>
    <row r="355" customFormat="false" ht="14.25" hidden="false" customHeight="false" outlineLevel="0" collapsed="false">
      <c r="A355" s="29" t="n">
        <v>45356.6569212963</v>
      </c>
      <c r="B355" s="30" t="n">
        <f aca="false">MROUND(A355,"00:01:00")</f>
        <v>45356.6569444445</v>
      </c>
      <c r="C355" s="27" t="n">
        <v>2.00240869565217</v>
      </c>
      <c r="D355" s="27" t="n">
        <v>0.000421739130434783</v>
      </c>
      <c r="E355" s="27" t="n">
        <v>1399.72727272727</v>
      </c>
      <c r="F355" s="27" t="n">
        <v>100.385882352941</v>
      </c>
      <c r="G355" s="27" t="n">
        <v>21</v>
      </c>
      <c r="H355" s="27" t="n">
        <v>36.965</v>
      </c>
      <c r="I355" s="27" t="n">
        <v>6.62933333333333</v>
      </c>
      <c r="J355" s="27" t="n">
        <v>0.075</v>
      </c>
      <c r="K355" s="27" t="n">
        <v>20.6</v>
      </c>
      <c r="L355" s="32"/>
      <c r="M355" s="27" t="n">
        <v>0</v>
      </c>
      <c r="N355" s="27" t="n">
        <v>2854.708</v>
      </c>
      <c r="O355" s="32"/>
    </row>
    <row r="356" customFormat="false" ht="14.25" hidden="false" customHeight="false" outlineLevel="0" collapsed="false">
      <c r="A356" s="29" t="n">
        <v>45356.6576157407</v>
      </c>
      <c r="B356" s="30" t="n">
        <f aca="false">MROUND(A356,"00:01:00")</f>
        <v>45356.6576388889</v>
      </c>
      <c r="C356" s="27" t="n">
        <v>2.00271739130435</v>
      </c>
      <c r="D356" s="27" t="n">
        <v>-0.000376190476190476</v>
      </c>
      <c r="E356" s="27" t="n">
        <v>1400.02857142857</v>
      </c>
      <c r="F356" s="27" t="n">
        <v>100.511875</v>
      </c>
      <c r="G356" s="27" t="n">
        <v>21</v>
      </c>
      <c r="H356" s="27" t="n">
        <v>36.965</v>
      </c>
      <c r="I356" s="27" t="n">
        <v>6.62955555555556</v>
      </c>
      <c r="J356" s="27" t="n">
        <v>0.07</v>
      </c>
      <c r="K356" s="27" t="n">
        <v>20.605</v>
      </c>
      <c r="L356" s="32"/>
      <c r="M356" s="27" t="n">
        <v>0</v>
      </c>
      <c r="N356" s="27" t="n">
        <v>2854.708</v>
      </c>
      <c r="O356" s="32"/>
    </row>
    <row r="357" customFormat="false" ht="14.25" hidden="false" customHeight="false" outlineLevel="0" collapsed="false">
      <c r="A357" s="29" t="n">
        <v>45356.6583101852</v>
      </c>
      <c r="B357" s="30" t="n">
        <f aca="false">MROUND(A357,"00:01:00")</f>
        <v>45356.6583333333</v>
      </c>
      <c r="C357" s="27" t="n">
        <v>1.99934347826087</v>
      </c>
      <c r="D357" s="27" t="n">
        <v>-6.52173913043478E-005</v>
      </c>
      <c r="E357" s="27" t="n">
        <v>1399.98260869565</v>
      </c>
      <c r="F357" s="27" t="n">
        <v>100.424705882353</v>
      </c>
      <c r="G357" s="27" t="n">
        <v>21</v>
      </c>
      <c r="H357" s="27" t="n">
        <v>36.9766666666667</v>
      </c>
      <c r="I357" s="27" t="n">
        <v>6.62944444444444</v>
      </c>
      <c r="J357" s="27" t="n">
        <v>0.07</v>
      </c>
      <c r="K357" s="27" t="n">
        <v>20.612</v>
      </c>
      <c r="L357" s="32"/>
      <c r="M357" s="27" t="n">
        <v>0</v>
      </c>
      <c r="N357" s="27" t="n">
        <v>2854.708</v>
      </c>
      <c r="O357" s="32"/>
    </row>
    <row r="358" customFormat="false" ht="14.25" hidden="false" customHeight="false" outlineLevel="0" collapsed="false">
      <c r="A358" s="29" t="n">
        <v>45356.6590046296</v>
      </c>
      <c r="B358" s="30" t="n">
        <f aca="false">MROUND(A358,"00:01:00")</f>
        <v>45356.6590277778</v>
      </c>
      <c r="C358" s="27" t="n">
        <v>2.00053181818182</v>
      </c>
      <c r="D358" s="27" t="n">
        <v>-0.000313636363636364</v>
      </c>
      <c r="E358" s="27" t="n">
        <v>1399.96818181818</v>
      </c>
      <c r="F358" s="27" t="n">
        <v>100.430588235294</v>
      </c>
      <c r="G358" s="27" t="n">
        <v>21</v>
      </c>
      <c r="H358" s="27" t="n">
        <v>36.985</v>
      </c>
      <c r="I358" s="27" t="n">
        <v>6.6295</v>
      </c>
      <c r="J358" s="27" t="n">
        <v>0.07</v>
      </c>
      <c r="K358" s="27" t="n">
        <v>20.615</v>
      </c>
      <c r="L358" s="32"/>
      <c r="M358" s="27" t="n">
        <v>0</v>
      </c>
      <c r="N358" s="27" t="n">
        <v>2854.708</v>
      </c>
      <c r="O358" s="32"/>
    </row>
    <row r="359" customFormat="false" ht="14.25" hidden="false" customHeight="false" outlineLevel="0" collapsed="false">
      <c r="A359" s="29" t="n">
        <v>45356.6596990741</v>
      </c>
      <c r="B359" s="30" t="n">
        <f aca="false">MROUND(A359,"00:01:00")</f>
        <v>45356.6597222222</v>
      </c>
      <c r="C359" s="27" t="n">
        <v>1.99989090909091</v>
      </c>
      <c r="D359" s="27" t="n">
        <v>-7.14285714285714E-005</v>
      </c>
      <c r="E359" s="27" t="n">
        <v>1400.36363636364</v>
      </c>
      <c r="F359" s="27" t="n">
        <v>100.445555555556</v>
      </c>
      <c r="G359" s="27" t="n">
        <v>21</v>
      </c>
      <c r="H359" s="27" t="n">
        <v>36.985</v>
      </c>
      <c r="I359" s="27" t="n">
        <v>6.6295</v>
      </c>
      <c r="J359" s="27" t="n">
        <v>0.07</v>
      </c>
      <c r="K359" s="27" t="n">
        <v>20.615</v>
      </c>
      <c r="L359" s="32"/>
      <c r="M359" s="27" t="n">
        <v>0</v>
      </c>
      <c r="N359" s="27" t="n">
        <v>2854.708</v>
      </c>
      <c r="O359" s="32"/>
    </row>
    <row r="360" customFormat="false" ht="14.25" hidden="false" customHeight="false" outlineLevel="0" collapsed="false">
      <c r="A360" s="29" t="n">
        <v>45356.6603935185</v>
      </c>
      <c r="B360" s="30" t="n">
        <f aca="false">MROUND(A360,"00:01:00")</f>
        <v>45356.6604166667</v>
      </c>
      <c r="C360" s="27" t="n">
        <v>2.000485</v>
      </c>
      <c r="D360" s="27" t="n">
        <v>7E-005</v>
      </c>
      <c r="E360" s="27" t="n">
        <v>1400.045</v>
      </c>
      <c r="F360" s="27" t="n">
        <v>100.404285714286</v>
      </c>
      <c r="G360" s="27" t="n">
        <v>21</v>
      </c>
      <c r="H360" s="27" t="n">
        <v>36.985</v>
      </c>
      <c r="I360" s="27" t="n">
        <v>6.629</v>
      </c>
      <c r="J360" s="27" t="n">
        <v>0.07</v>
      </c>
      <c r="K360" s="27" t="n">
        <v>20.62</v>
      </c>
      <c r="L360" s="32"/>
      <c r="M360" s="27" t="n">
        <v>0</v>
      </c>
      <c r="N360" s="27" t="n">
        <v>2854.708</v>
      </c>
      <c r="O360" s="32"/>
    </row>
    <row r="361" customFormat="false" ht="14.25" hidden="false" customHeight="false" outlineLevel="0" collapsed="false">
      <c r="A361" s="29" t="n">
        <v>45356.661087963</v>
      </c>
      <c r="B361" s="30" t="n">
        <f aca="false">MROUND(A361,"00:01:00")</f>
        <v>45356.6611111111</v>
      </c>
      <c r="C361" s="27" t="n">
        <v>1.99981818181818</v>
      </c>
      <c r="D361" s="27" t="n">
        <v>-0.000445454545454545</v>
      </c>
      <c r="E361" s="27" t="n">
        <v>1399.96363636364</v>
      </c>
      <c r="F361" s="27" t="n">
        <v>100.440588235294</v>
      </c>
      <c r="G361" s="27" t="n">
        <v>21</v>
      </c>
      <c r="H361" s="27" t="n">
        <v>36.9853846153846</v>
      </c>
      <c r="I361" s="27" t="n">
        <v>6.629</v>
      </c>
      <c r="J361" s="27" t="n">
        <v>0.07</v>
      </c>
      <c r="K361" s="27" t="n">
        <v>20.62</v>
      </c>
      <c r="L361" s="32"/>
      <c r="M361" s="27" t="n">
        <v>0</v>
      </c>
      <c r="N361" s="27" t="n">
        <v>2854.708</v>
      </c>
      <c r="O361" s="32"/>
    </row>
    <row r="362" customFormat="false" ht="14.25" hidden="false" customHeight="false" outlineLevel="0" collapsed="false">
      <c r="A362" s="29" t="n">
        <v>45356.6617824074</v>
      </c>
      <c r="B362" s="30" t="n">
        <f aca="false">MROUND(A362,"00:01:00")</f>
        <v>45356.6618055556</v>
      </c>
      <c r="C362" s="27" t="n">
        <v>2.00227272727273</v>
      </c>
      <c r="D362" s="27" t="n">
        <v>-0.000263636363636364</v>
      </c>
      <c r="E362" s="27" t="n">
        <v>1400.37619047619</v>
      </c>
      <c r="F362" s="27" t="n">
        <v>100.3855</v>
      </c>
      <c r="G362" s="27" t="n">
        <v>21</v>
      </c>
      <c r="H362" s="27" t="n">
        <v>36.985</v>
      </c>
      <c r="I362" s="27" t="n">
        <v>6.629</v>
      </c>
      <c r="J362" s="27" t="n">
        <v>0.075</v>
      </c>
      <c r="K362" s="27" t="n">
        <v>20.6133333333333</v>
      </c>
      <c r="L362" s="32"/>
      <c r="M362" s="27" t="n">
        <v>0</v>
      </c>
      <c r="N362" s="27" t="n">
        <v>2854.708</v>
      </c>
      <c r="O362" s="32"/>
    </row>
    <row r="363" customFormat="false" ht="14.25" hidden="false" customHeight="false" outlineLevel="0" collapsed="false">
      <c r="A363" s="29" t="n">
        <v>45356.6624768519</v>
      </c>
      <c r="B363" s="30" t="n">
        <f aca="false">MROUND(A363,"00:01:00")</f>
        <v>45356.6625</v>
      </c>
      <c r="C363" s="27" t="n">
        <v>1.99996363636364</v>
      </c>
      <c r="D363" s="27" t="n">
        <v>0.000163636363636364</v>
      </c>
      <c r="E363" s="27" t="n">
        <v>1399.8</v>
      </c>
      <c r="F363" s="27" t="n">
        <v>100.334285714286</v>
      </c>
      <c r="G363" s="27" t="n">
        <v>21</v>
      </c>
      <c r="H363" s="27" t="n">
        <v>36.985</v>
      </c>
      <c r="I363" s="27" t="n">
        <v>6.629</v>
      </c>
      <c r="J363" s="27" t="n">
        <v>0.08</v>
      </c>
      <c r="K363" s="27" t="n">
        <v>20.62</v>
      </c>
      <c r="L363" s="32"/>
      <c r="M363" s="27" t="n">
        <v>0</v>
      </c>
      <c r="N363" s="27" t="n">
        <v>2854.708</v>
      </c>
      <c r="O363" s="32"/>
    </row>
    <row r="364" customFormat="false" ht="14.25" hidden="false" customHeight="false" outlineLevel="0" collapsed="false">
      <c r="A364" s="29" t="n">
        <v>45356.6631712963</v>
      </c>
      <c r="B364" s="30" t="n">
        <f aca="false">MROUND(A364,"00:01:00")</f>
        <v>45356.6631944444</v>
      </c>
      <c r="C364" s="27" t="n">
        <v>1.99871428571429</v>
      </c>
      <c r="D364" s="27" t="n">
        <v>-0.000142857142857143</v>
      </c>
      <c r="E364" s="27" t="n">
        <v>1399.955</v>
      </c>
      <c r="F364" s="27" t="n">
        <v>100.37</v>
      </c>
      <c r="G364" s="27" t="n">
        <v>21</v>
      </c>
      <c r="H364" s="27" t="n">
        <v>36.985</v>
      </c>
      <c r="I364" s="27" t="n">
        <v>6.6285</v>
      </c>
      <c r="J364" s="27" t="n">
        <v>0.075</v>
      </c>
      <c r="K364" s="27" t="n">
        <v>20.61</v>
      </c>
      <c r="L364" s="32"/>
      <c r="M364" s="27" t="n">
        <v>0</v>
      </c>
      <c r="N364" s="27" t="n">
        <v>2854.708</v>
      </c>
      <c r="O364" s="32"/>
    </row>
    <row r="365" customFormat="false" ht="14.25" hidden="false" customHeight="false" outlineLevel="0" collapsed="false">
      <c r="A365" s="29" t="n">
        <v>45356.6638657407</v>
      </c>
      <c r="B365" s="30" t="n">
        <f aca="false">MROUND(A365,"00:01:00")</f>
        <v>45356.6638888889</v>
      </c>
      <c r="C365" s="27" t="n">
        <v>2.00213333333333</v>
      </c>
      <c r="D365" s="27" t="n">
        <v>-0.000328571428571429</v>
      </c>
      <c r="E365" s="27" t="n">
        <v>1400.15238095238</v>
      </c>
      <c r="F365" s="27" t="n">
        <v>100.4325</v>
      </c>
      <c r="G365" s="27" t="n">
        <v>21</v>
      </c>
      <c r="H365" s="27" t="n">
        <v>36.985</v>
      </c>
      <c r="I365" s="27" t="n">
        <v>6.6285</v>
      </c>
      <c r="J365" s="27" t="n">
        <v>0.075</v>
      </c>
      <c r="K365" s="27" t="n">
        <v>20.605</v>
      </c>
      <c r="L365" s="32"/>
      <c r="M365" s="27" t="n">
        <v>0</v>
      </c>
      <c r="N365" s="27" t="n">
        <v>2854.708</v>
      </c>
      <c r="O365" s="32"/>
    </row>
    <row r="366" customFormat="false" ht="14.25" hidden="false" customHeight="false" outlineLevel="0" collapsed="false">
      <c r="A366" s="29" t="n">
        <v>45356.6645601852</v>
      </c>
      <c r="B366" s="30" t="n">
        <f aca="false">MROUND(A366,"00:01:00")</f>
        <v>45356.6645833333</v>
      </c>
      <c r="C366" s="27" t="n">
        <v>2.00052857142857</v>
      </c>
      <c r="D366" s="27" t="n">
        <v>-0.000142857142857143</v>
      </c>
      <c r="E366" s="27" t="n">
        <v>1399.88421052632</v>
      </c>
      <c r="F366" s="27" t="n">
        <v>100.418571428571</v>
      </c>
      <c r="G366" s="27" t="n">
        <v>21</v>
      </c>
      <c r="H366" s="27" t="n">
        <v>36.9833333333333</v>
      </c>
      <c r="I366" s="27" t="n">
        <v>6.62857142857143</v>
      </c>
      <c r="J366" s="27" t="n">
        <v>0.08</v>
      </c>
      <c r="K366" s="27" t="n">
        <v>20.62</v>
      </c>
      <c r="L366" s="32"/>
      <c r="M366" s="27" t="n">
        <v>0</v>
      </c>
      <c r="N366" s="27" t="n">
        <v>2854.708</v>
      </c>
      <c r="O366" s="32"/>
    </row>
    <row r="367" customFormat="false" ht="14.25" hidden="false" customHeight="false" outlineLevel="0" collapsed="false">
      <c r="A367" s="29" t="n">
        <v>45356.6652546296</v>
      </c>
      <c r="B367" s="30" t="n">
        <f aca="false">MROUND(A367,"00:01:00")</f>
        <v>45356.6652777778</v>
      </c>
      <c r="C367" s="27" t="n">
        <v>1.99950909090909</v>
      </c>
      <c r="D367" s="27" t="n">
        <v>2.38095238095238E-005</v>
      </c>
      <c r="E367" s="27" t="n">
        <v>1400.2</v>
      </c>
      <c r="F367" s="27" t="n">
        <v>100.288235294118</v>
      </c>
      <c r="G367" s="27" t="n">
        <v>21</v>
      </c>
      <c r="H367" s="27" t="n">
        <v>36.985</v>
      </c>
      <c r="I367" s="27" t="n">
        <v>6.6285</v>
      </c>
      <c r="J367" s="27" t="n">
        <v>0.08</v>
      </c>
      <c r="K367" s="27" t="n">
        <v>20.615</v>
      </c>
      <c r="L367" s="32"/>
      <c r="M367" s="27" t="n">
        <v>0</v>
      </c>
      <c r="N367" s="27" t="n">
        <v>2854.708</v>
      </c>
      <c r="O367" s="32"/>
    </row>
    <row r="368" customFormat="false" ht="14.25" hidden="false" customHeight="false" outlineLevel="0" collapsed="false">
      <c r="A368" s="29" t="n">
        <v>45356.6659490741</v>
      </c>
      <c r="B368" s="30" t="n">
        <f aca="false">MROUND(A368,"00:01:00")</f>
        <v>45356.6659722222</v>
      </c>
      <c r="C368" s="27" t="n">
        <v>2.00072608695652</v>
      </c>
      <c r="D368" s="27" t="n">
        <v>-4.78260869565217E-005</v>
      </c>
      <c r="E368" s="27" t="n">
        <v>1399.85454545455</v>
      </c>
      <c r="F368" s="27" t="n">
        <v>100.204117647059</v>
      </c>
      <c r="G368" s="27" t="n">
        <v>21</v>
      </c>
      <c r="H368" s="27" t="n">
        <v>36.985</v>
      </c>
      <c r="I368" s="27" t="n">
        <v>6.628</v>
      </c>
      <c r="J368" s="27" t="n">
        <v>0.08</v>
      </c>
      <c r="K368" s="27" t="n">
        <v>20.615</v>
      </c>
      <c r="L368" s="32"/>
      <c r="M368" s="27" t="n">
        <v>0</v>
      </c>
      <c r="N368" s="27" t="n">
        <v>2854.708</v>
      </c>
      <c r="O368" s="32"/>
    </row>
    <row r="369" customFormat="false" ht="14.25" hidden="false" customHeight="false" outlineLevel="0" collapsed="false">
      <c r="A369" s="29" t="n">
        <v>45356.6666435185</v>
      </c>
      <c r="B369" s="30" t="n">
        <f aca="false">MROUND(A369,"00:01:00")</f>
        <v>45356.6666666667</v>
      </c>
      <c r="C369" s="27" t="n">
        <v>1.99965</v>
      </c>
      <c r="D369" s="27" t="n">
        <v>-0.000157142857142857</v>
      </c>
      <c r="E369" s="27" t="n">
        <v>1400.01818181818</v>
      </c>
      <c r="F369" s="27" t="n">
        <v>100.249230769231</v>
      </c>
      <c r="G369" s="27" t="n">
        <v>21</v>
      </c>
      <c r="H369" s="27" t="n">
        <v>36.986</v>
      </c>
      <c r="I369" s="27" t="n">
        <v>6.628</v>
      </c>
      <c r="J369" s="27" t="n">
        <v>0.08</v>
      </c>
      <c r="K369" s="27" t="n">
        <v>20.62</v>
      </c>
      <c r="L369" s="32"/>
      <c r="M369" s="27" t="n">
        <v>0</v>
      </c>
      <c r="N369" s="27" t="n">
        <v>2854.708</v>
      </c>
      <c r="O369" s="32"/>
    </row>
    <row r="370" customFormat="false" ht="14.25" hidden="false" customHeight="false" outlineLevel="0" collapsed="false">
      <c r="A370" s="29" t="n">
        <v>45356.667337963</v>
      </c>
      <c r="B370" s="30" t="n">
        <f aca="false">MROUND(A370,"00:01:00")</f>
        <v>45356.6673611111</v>
      </c>
      <c r="C370" s="27" t="n">
        <v>2.0007380952381</v>
      </c>
      <c r="D370" s="27" t="n">
        <v>-0.000180952380952381</v>
      </c>
      <c r="E370" s="27" t="n">
        <v>1400.20952380952</v>
      </c>
      <c r="F370" s="27" t="n">
        <v>100.229090909091</v>
      </c>
      <c r="G370" s="27" t="n">
        <v>21</v>
      </c>
      <c r="H370" s="27" t="n">
        <v>37</v>
      </c>
      <c r="I370" s="27" t="n">
        <v>6.628</v>
      </c>
      <c r="J370" s="27" t="n">
        <v>0.08</v>
      </c>
      <c r="K370" s="27" t="n">
        <v>20.64</v>
      </c>
      <c r="L370" s="32"/>
      <c r="M370" s="27" t="n">
        <v>0</v>
      </c>
      <c r="N370" s="27" t="n">
        <v>2854.708</v>
      </c>
      <c r="O370" s="32"/>
    </row>
    <row r="371" customFormat="false" ht="14.25" hidden="false" customHeight="false" outlineLevel="0" collapsed="false">
      <c r="A371" s="29" t="n">
        <v>45356.6680324074</v>
      </c>
      <c r="B371" s="30" t="n">
        <f aca="false">MROUND(A371,"00:01:00")</f>
        <v>45356.6680555556</v>
      </c>
      <c r="C371" s="27" t="n">
        <v>1.9998</v>
      </c>
      <c r="D371" s="27" t="n">
        <v>-0.000271428571428571</v>
      </c>
      <c r="E371" s="27" t="n">
        <v>1400.04761904762</v>
      </c>
      <c r="F371" s="27" t="n">
        <v>100.28</v>
      </c>
      <c r="G371" s="27" t="n">
        <v>21</v>
      </c>
      <c r="H371" s="27" t="n">
        <v>37</v>
      </c>
      <c r="I371" s="27" t="n">
        <v>6.628</v>
      </c>
      <c r="J371" s="27" t="n">
        <v>0.08</v>
      </c>
      <c r="K371" s="27" t="n">
        <v>20.63</v>
      </c>
      <c r="L371" s="32"/>
      <c r="M371" s="27" t="n">
        <v>0</v>
      </c>
      <c r="N371" s="27" t="n">
        <v>2854.708</v>
      </c>
      <c r="O371" s="32"/>
    </row>
    <row r="372" customFormat="false" ht="14.25" hidden="false" customHeight="false" outlineLevel="0" collapsed="false">
      <c r="A372" s="29" t="n">
        <v>45356.6687268519</v>
      </c>
      <c r="B372" s="30" t="n">
        <f aca="false">MROUND(A372,"00:01:00")</f>
        <v>45356.66875</v>
      </c>
      <c r="C372" s="27" t="n">
        <v>1.99944285714286</v>
      </c>
      <c r="D372" s="27" t="n">
        <v>0.000147368421052632</v>
      </c>
      <c r="E372" s="27" t="n">
        <v>1399.89047619048</v>
      </c>
      <c r="F372" s="27" t="n">
        <v>100.2</v>
      </c>
      <c r="G372" s="27" t="n">
        <v>21</v>
      </c>
      <c r="H372" s="27" t="n">
        <v>37.01</v>
      </c>
      <c r="I372" s="27" t="n">
        <v>6.628</v>
      </c>
      <c r="J372" s="27" t="n">
        <v>0.08</v>
      </c>
      <c r="K372" s="27" t="n">
        <v>20.64</v>
      </c>
      <c r="L372" s="32"/>
      <c r="M372" s="27" t="n">
        <v>0</v>
      </c>
      <c r="N372" s="27" t="n">
        <v>2854.708</v>
      </c>
      <c r="O372" s="32"/>
    </row>
    <row r="373" customFormat="false" ht="14.25" hidden="false" customHeight="false" outlineLevel="0" collapsed="false">
      <c r="A373" s="29" t="n">
        <v>45356.6694212963</v>
      </c>
      <c r="B373" s="30" t="n">
        <f aca="false">MROUND(A373,"00:01:00")</f>
        <v>45356.6694444444</v>
      </c>
      <c r="C373" s="27" t="n">
        <v>1.99854545454545</v>
      </c>
      <c r="D373" s="27" t="n">
        <v>1.42857142857143E-005</v>
      </c>
      <c r="E373" s="27" t="n">
        <v>1400.25909090909</v>
      </c>
      <c r="F373" s="27" t="n">
        <v>100.284615384615</v>
      </c>
      <c r="G373" s="27" t="n">
        <v>21</v>
      </c>
      <c r="H373" s="27" t="n">
        <v>37.005</v>
      </c>
      <c r="I373" s="27" t="n">
        <v>6.6275</v>
      </c>
      <c r="J373" s="27" t="n">
        <v>0.08</v>
      </c>
      <c r="K373" s="27" t="n">
        <v>20.63</v>
      </c>
      <c r="L373" s="32"/>
      <c r="M373" s="27" t="n">
        <v>0</v>
      </c>
      <c r="N373" s="27" t="n">
        <v>2854.708</v>
      </c>
      <c r="O373" s="32"/>
    </row>
    <row r="374" customFormat="false" ht="14.25" hidden="false" customHeight="false" outlineLevel="0" collapsed="false">
      <c r="A374" s="29" t="n">
        <v>45356.6701157407</v>
      </c>
      <c r="B374" s="30" t="n">
        <f aca="false">MROUND(A374,"00:01:00")</f>
        <v>45356.6701388889</v>
      </c>
      <c r="C374" s="27" t="n">
        <v>1.999535</v>
      </c>
      <c r="D374" s="27" t="n">
        <v>-0.00029</v>
      </c>
      <c r="E374" s="27" t="n">
        <v>1400.29473684211</v>
      </c>
      <c r="F374" s="27" t="n">
        <v>100.101538461538</v>
      </c>
      <c r="G374" s="27" t="n">
        <v>21</v>
      </c>
      <c r="H374" s="27" t="n">
        <v>37.005</v>
      </c>
      <c r="I374" s="27" t="n">
        <v>6.6274</v>
      </c>
      <c r="J374" s="27" t="n">
        <v>0.08</v>
      </c>
      <c r="K374" s="27" t="n">
        <v>20.615</v>
      </c>
      <c r="L374" s="32"/>
      <c r="M374" s="27" t="n">
        <v>0</v>
      </c>
      <c r="N374" s="27" t="n">
        <v>2854.708</v>
      </c>
      <c r="O374" s="32"/>
    </row>
    <row r="375" customFormat="false" ht="14.25" hidden="false" customHeight="false" outlineLevel="0" collapsed="false">
      <c r="A375" s="29" t="n">
        <v>45356.6708101852</v>
      </c>
      <c r="B375" s="30" t="n">
        <f aca="false">MROUND(A375,"00:01:00")</f>
        <v>45356.6708333333</v>
      </c>
      <c r="C375" s="27" t="n">
        <v>1.99988636363636</v>
      </c>
      <c r="D375" s="27" t="n">
        <v>0.000368181818181818</v>
      </c>
      <c r="E375" s="27" t="n">
        <v>1400.03333333333</v>
      </c>
      <c r="F375" s="27" t="n">
        <v>100.151578947368</v>
      </c>
      <c r="G375" s="27" t="n">
        <v>21</v>
      </c>
      <c r="H375" s="27" t="n">
        <v>37.015</v>
      </c>
      <c r="I375" s="27" t="n">
        <v>6.6274</v>
      </c>
      <c r="J375" s="27" t="n">
        <v>0.08</v>
      </c>
      <c r="K375" s="27" t="n">
        <v>20.62</v>
      </c>
      <c r="L375" s="32"/>
      <c r="M375" s="27" t="n">
        <v>0</v>
      </c>
      <c r="N375" s="27" t="n">
        <v>2854.708</v>
      </c>
      <c r="O375" s="32"/>
    </row>
    <row r="376" customFormat="false" ht="14.25" hidden="false" customHeight="false" outlineLevel="0" collapsed="false">
      <c r="A376" s="29" t="n">
        <v>45356.6715046296</v>
      </c>
      <c r="B376" s="30" t="n">
        <f aca="false">MROUND(A376,"00:01:00")</f>
        <v>45356.6715277778</v>
      </c>
      <c r="C376" s="27" t="n">
        <v>1.99824545454545</v>
      </c>
      <c r="D376" s="27" t="n">
        <v>0.000136363636363636</v>
      </c>
      <c r="E376" s="27" t="n">
        <v>1400.21</v>
      </c>
      <c r="F376" s="27" t="n">
        <v>100.219285714286</v>
      </c>
      <c r="G376" s="27" t="n">
        <v>21</v>
      </c>
      <c r="H376" s="27" t="n">
        <v>37.015</v>
      </c>
      <c r="I376" s="27" t="n">
        <v>6.62766666666667</v>
      </c>
      <c r="J376" s="27" t="n">
        <v>0.085</v>
      </c>
      <c r="K376" s="27" t="n">
        <v>20.63</v>
      </c>
      <c r="L376" s="32"/>
      <c r="M376" s="27" t="n">
        <v>0</v>
      </c>
      <c r="N376" s="27" t="n">
        <v>2854.708</v>
      </c>
      <c r="O376" s="32"/>
    </row>
    <row r="377" customFormat="false" ht="14.25" hidden="false" customHeight="false" outlineLevel="0" collapsed="false">
      <c r="A377" s="29" t="n">
        <v>45356.6721990741</v>
      </c>
      <c r="B377" s="30" t="n">
        <f aca="false">MROUND(A377,"00:01:00")</f>
        <v>45356.6722222222</v>
      </c>
      <c r="C377" s="27" t="n">
        <v>2.00052272727273</v>
      </c>
      <c r="D377" s="27" t="n">
        <v>-0.000431818181818182</v>
      </c>
      <c r="E377" s="27" t="n">
        <v>1399.95</v>
      </c>
      <c r="F377" s="27" t="n">
        <v>100.169411764706</v>
      </c>
      <c r="G377" s="27" t="n">
        <v>21</v>
      </c>
      <c r="H377" s="27" t="n">
        <v>37.015</v>
      </c>
      <c r="I377" s="27" t="n">
        <v>6.627</v>
      </c>
      <c r="J377" s="27" t="n">
        <v>0.085</v>
      </c>
      <c r="K377" s="27" t="n">
        <v>20.635</v>
      </c>
      <c r="L377" s="32"/>
      <c r="M377" s="27" t="n">
        <v>0</v>
      </c>
      <c r="N377" s="27" t="n">
        <v>2854.708</v>
      </c>
      <c r="O377" s="32"/>
    </row>
    <row r="378" customFormat="false" ht="14.25" hidden="false" customHeight="false" outlineLevel="0" collapsed="false">
      <c r="A378" s="29" t="n">
        <v>45356.6728935185</v>
      </c>
      <c r="B378" s="30" t="n">
        <f aca="false">MROUND(A378,"00:01:00")</f>
        <v>45356.6729166667</v>
      </c>
      <c r="C378" s="27" t="n">
        <v>1.99917368421053</v>
      </c>
      <c r="D378" s="27" t="n">
        <v>-0.000131578947368421</v>
      </c>
      <c r="E378" s="27" t="n">
        <v>1399.75555555556</v>
      </c>
      <c r="F378" s="27" t="n">
        <v>100.11625</v>
      </c>
      <c r="G378" s="27" t="n">
        <v>21</v>
      </c>
      <c r="H378" s="27" t="n">
        <v>37.015</v>
      </c>
      <c r="I378" s="27" t="n">
        <v>6.627</v>
      </c>
      <c r="J378" s="27" t="n">
        <v>0.085</v>
      </c>
      <c r="K378" s="27" t="n">
        <v>20.615</v>
      </c>
      <c r="L378" s="32"/>
      <c r="M378" s="27" t="n">
        <v>0</v>
      </c>
      <c r="N378" s="27" t="n">
        <v>2854.708</v>
      </c>
      <c r="O378" s="32"/>
    </row>
    <row r="379" customFormat="false" ht="14.25" hidden="false" customHeight="false" outlineLevel="0" collapsed="false">
      <c r="A379" s="29" t="n">
        <v>45356.673587963</v>
      </c>
      <c r="B379" s="30" t="n">
        <f aca="false">MROUND(A379,"00:01:00")</f>
        <v>45356.6736111111</v>
      </c>
      <c r="C379" s="27" t="n">
        <v>2.00006818181818</v>
      </c>
      <c r="D379" s="27" t="n">
        <v>0.000231818181818182</v>
      </c>
      <c r="E379" s="27" t="n">
        <v>1400.11818181818</v>
      </c>
      <c r="F379" s="27" t="n">
        <v>100.006470588235</v>
      </c>
      <c r="G379" s="27" t="n">
        <v>21</v>
      </c>
      <c r="H379" s="27" t="n">
        <v>37.01</v>
      </c>
      <c r="I379" s="27" t="n">
        <v>6.627</v>
      </c>
      <c r="J379" s="27" t="n">
        <v>0.085</v>
      </c>
      <c r="K379" s="27" t="n">
        <v>20.6</v>
      </c>
      <c r="L379" s="32"/>
      <c r="M379" s="27" t="n">
        <v>0</v>
      </c>
      <c r="N379" s="27" t="n">
        <v>2854.708</v>
      </c>
      <c r="O379" s="32"/>
    </row>
    <row r="380" customFormat="false" ht="14.25" hidden="false" customHeight="false" outlineLevel="0" collapsed="false">
      <c r="A380" s="29" t="n">
        <v>45356.6742824074</v>
      </c>
      <c r="B380" s="30" t="n">
        <f aca="false">MROUND(A380,"00:01:00")</f>
        <v>45356.6743055556</v>
      </c>
      <c r="C380" s="27" t="n">
        <v>1.9990347826087</v>
      </c>
      <c r="D380" s="27" t="n">
        <v>-0.000286363636363636</v>
      </c>
      <c r="E380" s="27" t="n">
        <v>1400.18181818182</v>
      </c>
      <c r="F380" s="27" t="n">
        <v>100.06</v>
      </c>
      <c r="G380" s="27" t="n">
        <v>21</v>
      </c>
      <c r="H380" s="27" t="n">
        <v>37.01</v>
      </c>
      <c r="I380" s="27" t="n">
        <v>6.62666666666667</v>
      </c>
      <c r="J380" s="27" t="n">
        <v>0.09</v>
      </c>
      <c r="K380" s="27" t="n">
        <v>20.61</v>
      </c>
      <c r="L380" s="32"/>
      <c r="M380" s="27" t="n">
        <v>0</v>
      </c>
      <c r="N380" s="27" t="n">
        <v>2854.708</v>
      </c>
      <c r="O380" s="32"/>
    </row>
    <row r="381" customFormat="false" ht="14.25" hidden="false" customHeight="false" outlineLevel="0" collapsed="false">
      <c r="A381" s="29" t="n">
        <v>45356.6749768519</v>
      </c>
      <c r="B381" s="30" t="n">
        <f aca="false">MROUND(A381,"00:01:00")</f>
        <v>45356.675</v>
      </c>
      <c r="C381" s="27" t="n">
        <v>1.9989</v>
      </c>
      <c r="D381" s="27" t="n">
        <v>1.66666666666667E-005</v>
      </c>
      <c r="E381" s="27" t="n">
        <v>1400.1125</v>
      </c>
      <c r="F381" s="27" t="n">
        <v>100.059130434783</v>
      </c>
      <c r="G381" s="27" t="n">
        <v>21</v>
      </c>
      <c r="H381" s="27" t="n">
        <v>37</v>
      </c>
      <c r="I381" s="27" t="n">
        <v>6.6265</v>
      </c>
      <c r="J381" s="27" t="n">
        <v>0.09</v>
      </c>
      <c r="K381" s="27" t="n">
        <v>20.62</v>
      </c>
      <c r="L381" s="32"/>
      <c r="M381" s="27" t="n">
        <v>0</v>
      </c>
      <c r="N381" s="27" t="n">
        <v>2854.708</v>
      </c>
      <c r="O381" s="32"/>
    </row>
    <row r="382" customFormat="false" ht="14.25" hidden="false" customHeight="false" outlineLevel="0" collapsed="false">
      <c r="A382" s="29" t="n">
        <v>45356.6756712963</v>
      </c>
      <c r="B382" s="30" t="n">
        <f aca="false">MROUND(A382,"00:01:00")</f>
        <v>45356.6756944445</v>
      </c>
      <c r="C382" s="27" t="n">
        <v>1.99954545454545</v>
      </c>
      <c r="D382" s="27" t="n">
        <v>-0.000263636363636364</v>
      </c>
      <c r="E382" s="27" t="n">
        <v>1400.00454545455</v>
      </c>
      <c r="F382" s="27" t="n">
        <v>99.9705882352941</v>
      </c>
      <c r="G382" s="27" t="n">
        <v>21</v>
      </c>
      <c r="H382" s="27" t="n">
        <v>37.005</v>
      </c>
      <c r="I382" s="27" t="n">
        <v>6.626</v>
      </c>
      <c r="J382" s="27" t="n">
        <v>0.09</v>
      </c>
      <c r="K382" s="27" t="n">
        <v>20.62</v>
      </c>
      <c r="L382" s="32"/>
      <c r="M382" s="27" t="n">
        <v>0</v>
      </c>
      <c r="N382" s="27" t="n">
        <v>2854.708</v>
      </c>
      <c r="O382" s="32"/>
    </row>
    <row r="383" customFormat="false" ht="14.25" hidden="false" customHeight="false" outlineLevel="0" collapsed="false">
      <c r="A383" s="29" t="n">
        <v>45356.6763657407</v>
      </c>
      <c r="B383" s="30" t="n">
        <f aca="false">MROUND(A383,"00:01:00")</f>
        <v>45356.6763888889</v>
      </c>
      <c r="C383" s="27" t="n">
        <v>2.00045454545455</v>
      </c>
      <c r="D383" s="27" t="n">
        <v>-0.00015</v>
      </c>
      <c r="E383" s="27" t="n">
        <v>1399.95</v>
      </c>
      <c r="F383" s="27" t="n">
        <v>99.9438461538462</v>
      </c>
      <c r="G383" s="27" t="n">
        <v>21</v>
      </c>
      <c r="H383" s="27" t="n">
        <v>36.995</v>
      </c>
      <c r="I383" s="27" t="n">
        <v>6.626</v>
      </c>
      <c r="J383" s="27" t="n">
        <v>0.09</v>
      </c>
      <c r="K383" s="27" t="n">
        <v>20.62</v>
      </c>
      <c r="L383" s="32"/>
      <c r="M383" s="27" t="n">
        <v>0</v>
      </c>
      <c r="N383" s="27" t="n">
        <v>2854.708</v>
      </c>
      <c r="O383" s="32"/>
    </row>
    <row r="384" customFormat="false" ht="14.25" hidden="false" customHeight="false" outlineLevel="0" collapsed="false">
      <c r="A384" s="29" t="n">
        <v>45356.6770601852</v>
      </c>
      <c r="B384" s="30" t="n">
        <f aca="false">MROUND(A384,"00:01:00")</f>
        <v>45356.6770833333</v>
      </c>
      <c r="C384" s="27" t="n">
        <v>2.00024090909091</v>
      </c>
      <c r="D384" s="27" t="n">
        <v>-0.000204545454545455</v>
      </c>
      <c r="E384" s="27" t="n">
        <v>1399.87727272727</v>
      </c>
      <c r="F384" s="27" t="n">
        <v>99.9814285714286</v>
      </c>
      <c r="G384" s="27" t="n">
        <v>21</v>
      </c>
      <c r="H384" s="27" t="n">
        <v>36.995</v>
      </c>
      <c r="I384" s="27" t="n">
        <v>6.626</v>
      </c>
      <c r="J384" s="27" t="n">
        <v>0.09</v>
      </c>
      <c r="K384" s="27" t="n">
        <v>20.615</v>
      </c>
      <c r="L384" s="32"/>
      <c r="M384" s="27" t="n">
        <v>0</v>
      </c>
      <c r="N384" s="27" t="n">
        <v>2854.708</v>
      </c>
      <c r="O384" s="32"/>
    </row>
    <row r="385" customFormat="false" ht="14.25" hidden="false" customHeight="false" outlineLevel="0" collapsed="false">
      <c r="A385" s="29" t="n">
        <v>45356.6777546296</v>
      </c>
      <c r="B385" s="30" t="n">
        <f aca="false">MROUND(A385,"00:01:00")</f>
        <v>45356.6777777778</v>
      </c>
      <c r="C385" s="27" t="n">
        <v>1.99773181818182</v>
      </c>
      <c r="D385" s="27" t="n">
        <v>4.76190476190476E-005</v>
      </c>
      <c r="E385" s="27" t="n">
        <v>1400.00952380952</v>
      </c>
      <c r="F385" s="27" t="n">
        <v>99.984375</v>
      </c>
      <c r="G385" s="27" t="n">
        <v>21</v>
      </c>
      <c r="H385" s="27" t="n">
        <v>36.9942857142857</v>
      </c>
      <c r="I385" s="27" t="n">
        <v>6.6254</v>
      </c>
      <c r="J385" s="27" t="n">
        <v>0.09</v>
      </c>
      <c r="K385" s="27" t="n">
        <v>20.61</v>
      </c>
      <c r="L385" s="32"/>
      <c r="M385" s="27" t="n">
        <v>0</v>
      </c>
      <c r="N385" s="27" t="n">
        <v>2854.708</v>
      </c>
      <c r="O385" s="32"/>
    </row>
    <row r="386" customFormat="false" ht="14.25" hidden="false" customHeight="false" outlineLevel="0" collapsed="false">
      <c r="A386" s="29" t="n">
        <v>45356.6784490741</v>
      </c>
      <c r="B386" s="30" t="n">
        <f aca="false">MROUND(A386,"00:01:00")</f>
        <v>45356.6784722222</v>
      </c>
      <c r="C386" s="27" t="n">
        <v>2.00126818181818</v>
      </c>
      <c r="D386" s="27" t="n">
        <v>4.54545454545454E-005</v>
      </c>
      <c r="E386" s="27" t="n">
        <v>1400.20476190476</v>
      </c>
      <c r="F386" s="27" t="n">
        <v>100.034</v>
      </c>
      <c r="G386" s="27" t="n">
        <v>21</v>
      </c>
      <c r="H386" s="27" t="n">
        <v>36.9966666666667</v>
      </c>
      <c r="I386" s="27" t="n">
        <v>6.6255</v>
      </c>
      <c r="J386" s="27" t="n">
        <v>0.09</v>
      </c>
      <c r="K386" s="27" t="n">
        <v>20.61</v>
      </c>
      <c r="L386" s="32"/>
      <c r="M386" s="27" t="n">
        <v>0</v>
      </c>
      <c r="N386" s="27" t="n">
        <v>2854.708</v>
      </c>
      <c r="O386" s="32"/>
    </row>
    <row r="387" customFormat="false" ht="14.25" hidden="false" customHeight="false" outlineLevel="0" collapsed="false">
      <c r="A387" s="29" t="n">
        <v>45356.6791435185</v>
      </c>
      <c r="B387" s="30" t="n">
        <f aca="false">MROUND(A387,"00:01:00")</f>
        <v>45356.6791666667</v>
      </c>
      <c r="C387" s="27" t="n">
        <v>2.00128695652174</v>
      </c>
      <c r="D387" s="27" t="n">
        <v>0.000345454545454545</v>
      </c>
      <c r="E387" s="27" t="n">
        <v>1400.23181818182</v>
      </c>
      <c r="F387" s="27" t="n">
        <v>100.162857142857</v>
      </c>
      <c r="G387" s="27" t="n">
        <v>21</v>
      </c>
      <c r="H387" s="27" t="n">
        <v>37.0033333333333</v>
      </c>
      <c r="I387" s="27" t="n">
        <v>6.6255</v>
      </c>
      <c r="J387" s="27" t="n">
        <v>0.095</v>
      </c>
      <c r="K387" s="27" t="n">
        <v>20.6166666666667</v>
      </c>
      <c r="L387" s="32"/>
      <c r="M387" s="27" t="n">
        <v>0</v>
      </c>
      <c r="N387" s="27" t="n">
        <v>2854.708</v>
      </c>
      <c r="O387" s="32"/>
    </row>
    <row r="388" customFormat="false" ht="14.25" hidden="false" customHeight="false" outlineLevel="0" collapsed="false">
      <c r="A388" s="29" t="n">
        <v>45356.679837963</v>
      </c>
      <c r="B388" s="30" t="n">
        <f aca="false">MROUND(A388,"00:01:00")</f>
        <v>45356.6798611111</v>
      </c>
      <c r="C388" s="27" t="n">
        <v>2.00189130434783</v>
      </c>
      <c r="D388" s="27" t="n">
        <v>3.18181818181818E-005</v>
      </c>
      <c r="E388" s="27" t="n">
        <v>1400.18695652174</v>
      </c>
      <c r="F388" s="27" t="n">
        <v>100.058823529412</v>
      </c>
      <c r="G388" s="27" t="n">
        <v>21</v>
      </c>
      <c r="H388" s="27" t="n">
        <v>37.005</v>
      </c>
      <c r="I388" s="27" t="n">
        <v>6.6255</v>
      </c>
      <c r="J388" s="27" t="n">
        <v>0.1</v>
      </c>
      <c r="K388" s="27" t="n">
        <v>20.63</v>
      </c>
      <c r="L388" s="32"/>
      <c r="M388" s="27" t="n">
        <v>0</v>
      </c>
      <c r="N388" s="27" t="n">
        <v>2854.708</v>
      </c>
      <c r="O388" s="32"/>
    </row>
    <row r="389" customFormat="false" ht="14.25" hidden="false" customHeight="false" outlineLevel="0" collapsed="false">
      <c r="A389" s="29" t="n">
        <v>45356.6805324074</v>
      </c>
      <c r="B389" s="30" t="n">
        <f aca="false">MROUND(A389,"00:01:00")</f>
        <v>45356.6805555556</v>
      </c>
      <c r="C389" s="27" t="n">
        <v>1.99895238095238</v>
      </c>
      <c r="D389" s="27" t="n">
        <v>-7.72727272727273E-005</v>
      </c>
      <c r="E389" s="27" t="n">
        <v>1400.04090909091</v>
      </c>
      <c r="F389" s="27" t="n">
        <v>99.935</v>
      </c>
      <c r="G389" s="27" t="n">
        <v>21</v>
      </c>
      <c r="H389" s="27" t="n">
        <v>36.994</v>
      </c>
      <c r="I389" s="27" t="n">
        <v>6.625</v>
      </c>
      <c r="J389" s="27" t="n">
        <v>0.09</v>
      </c>
      <c r="K389" s="27" t="n">
        <v>20.63</v>
      </c>
      <c r="L389" s="32"/>
      <c r="M389" s="27" t="n">
        <v>0</v>
      </c>
      <c r="N389" s="27" t="n">
        <v>2854.708</v>
      </c>
      <c r="O389" s="32"/>
    </row>
    <row r="390" customFormat="false" ht="14.25" hidden="false" customHeight="false" outlineLevel="0" collapsed="false">
      <c r="A390" s="29" t="n">
        <v>45356.6812268519</v>
      </c>
      <c r="B390" s="30" t="n">
        <f aca="false">MROUND(A390,"00:01:00")</f>
        <v>45356.68125</v>
      </c>
      <c r="C390" s="27" t="n">
        <v>2.00068695652174</v>
      </c>
      <c r="D390" s="27" t="n">
        <v>0.000591304347826087</v>
      </c>
      <c r="E390" s="27" t="n">
        <v>1400.08260869565</v>
      </c>
      <c r="F390" s="27" t="n">
        <v>99.887</v>
      </c>
      <c r="G390" s="27" t="n">
        <v>21</v>
      </c>
      <c r="H390" s="27" t="n">
        <v>36.9966666666667</v>
      </c>
      <c r="I390" s="27" t="n">
        <v>6.625</v>
      </c>
      <c r="J390" s="27" t="n">
        <v>0.09</v>
      </c>
      <c r="K390" s="27" t="n">
        <v>20.625</v>
      </c>
      <c r="L390" s="32"/>
      <c r="M390" s="27" t="n">
        <v>0</v>
      </c>
      <c r="N390" s="27" t="n">
        <v>2854.708</v>
      </c>
      <c r="O390" s="32"/>
    </row>
    <row r="391" customFormat="false" ht="14.25" hidden="false" customHeight="false" outlineLevel="0" collapsed="false">
      <c r="A391" s="29" t="n">
        <v>45356.6819212963</v>
      </c>
      <c r="B391" s="30" t="n">
        <f aca="false">MROUND(A391,"00:01:00")</f>
        <v>45356.6819444445</v>
      </c>
      <c r="C391" s="27" t="n">
        <v>1.9988375</v>
      </c>
      <c r="D391" s="27" t="n">
        <v>-3.75E-005</v>
      </c>
      <c r="E391" s="27" t="n">
        <v>1400.09090909091</v>
      </c>
      <c r="F391" s="27" t="n">
        <v>99.9257894736842</v>
      </c>
      <c r="G391" s="27" t="n">
        <v>21</v>
      </c>
      <c r="H391" s="27" t="n">
        <v>37.005</v>
      </c>
      <c r="I391" s="27" t="n">
        <v>6.625</v>
      </c>
      <c r="J391" s="27" t="n">
        <v>0.09</v>
      </c>
      <c r="K391" s="27" t="n">
        <v>20.62</v>
      </c>
      <c r="L391" s="32"/>
      <c r="M391" s="27" t="n">
        <v>0</v>
      </c>
      <c r="N391" s="27" t="n">
        <v>2854.708</v>
      </c>
      <c r="O391" s="32"/>
    </row>
    <row r="392" customFormat="false" ht="14.25" hidden="false" customHeight="false" outlineLevel="0" collapsed="false">
      <c r="A392" s="29" t="n">
        <v>45356.6826157407</v>
      </c>
      <c r="B392" s="30" t="n">
        <f aca="false">MROUND(A392,"00:01:00")</f>
        <v>45356.6826388889</v>
      </c>
      <c r="C392" s="27" t="n">
        <v>1.99979523809524</v>
      </c>
      <c r="D392" s="27" t="n">
        <v>-0.000105</v>
      </c>
      <c r="E392" s="27" t="n">
        <v>1400.13157894737</v>
      </c>
      <c r="F392" s="27" t="n">
        <v>99.8869230769231</v>
      </c>
      <c r="G392" s="27" t="n">
        <v>21</v>
      </c>
      <c r="H392" s="27" t="n">
        <v>37</v>
      </c>
      <c r="I392" s="27" t="n">
        <v>6.62444444444444</v>
      </c>
      <c r="J392" s="27" t="n">
        <v>0.09</v>
      </c>
      <c r="K392" s="27" t="n">
        <v>20.63</v>
      </c>
      <c r="L392" s="32"/>
      <c r="M392" s="27" t="n">
        <v>0</v>
      </c>
      <c r="N392" s="27" t="n">
        <v>2854.708</v>
      </c>
      <c r="O392" s="32"/>
    </row>
    <row r="393" customFormat="false" ht="14.25" hidden="false" customHeight="false" outlineLevel="0" collapsed="false">
      <c r="A393" s="29" t="n">
        <v>45356.6833101852</v>
      </c>
      <c r="B393" s="30" t="n">
        <f aca="false">MROUND(A393,"00:01:00")</f>
        <v>45356.6833333333</v>
      </c>
      <c r="C393" s="27" t="n">
        <v>2.00045652173913</v>
      </c>
      <c r="D393" s="27" t="n">
        <v>0.000265217391304348</v>
      </c>
      <c r="E393" s="27" t="n">
        <v>1399.85</v>
      </c>
      <c r="F393" s="27" t="n">
        <v>99.8370588235294</v>
      </c>
      <c r="G393" s="27" t="n">
        <v>21</v>
      </c>
      <c r="H393" s="27" t="n">
        <v>37</v>
      </c>
      <c r="I393" s="27" t="n">
        <v>6.6245</v>
      </c>
      <c r="J393" s="27" t="n">
        <v>0.09</v>
      </c>
      <c r="K393" s="27" t="n">
        <v>20.625</v>
      </c>
      <c r="L393" s="32"/>
      <c r="M393" s="27" t="n">
        <v>0</v>
      </c>
      <c r="N393" s="27" t="n">
        <v>2854.708</v>
      </c>
      <c r="O393" s="32"/>
    </row>
    <row r="394" customFormat="false" ht="14.25" hidden="false" customHeight="false" outlineLevel="0" collapsed="false">
      <c r="A394" s="29" t="n">
        <v>45356.6840046296</v>
      </c>
      <c r="B394" s="30" t="n">
        <f aca="false">MROUND(A394,"00:01:00")</f>
        <v>45356.6840277778</v>
      </c>
      <c r="C394" s="27" t="n">
        <v>1.99884545454545</v>
      </c>
      <c r="D394" s="27" t="n">
        <v>-0.000554545454545454</v>
      </c>
      <c r="E394" s="27" t="n">
        <v>1400.27</v>
      </c>
      <c r="F394" s="27" t="n">
        <v>99.7875</v>
      </c>
      <c r="G394" s="27" t="n">
        <v>21</v>
      </c>
      <c r="H394" s="27" t="n">
        <v>36.996</v>
      </c>
      <c r="I394" s="27" t="n">
        <v>6.624</v>
      </c>
      <c r="J394" s="27" t="n">
        <v>0.09</v>
      </c>
      <c r="K394" s="27" t="n">
        <v>20.625</v>
      </c>
      <c r="L394" s="32"/>
      <c r="M394" s="27" t="n">
        <v>0</v>
      </c>
      <c r="N394" s="27" t="n">
        <v>2854.708</v>
      </c>
      <c r="O394" s="32"/>
    </row>
    <row r="395" customFormat="false" ht="14.25" hidden="false" customHeight="false" outlineLevel="0" collapsed="false">
      <c r="A395" s="29" t="n">
        <v>45356.6846990741</v>
      </c>
      <c r="B395" s="30" t="n">
        <f aca="false">MROUND(A395,"00:01:00")</f>
        <v>45356.6847222222</v>
      </c>
      <c r="C395" s="27" t="n">
        <v>2.00013</v>
      </c>
      <c r="D395" s="27" t="n">
        <v>0.000442105263157895</v>
      </c>
      <c r="E395" s="27" t="n">
        <v>1400.35</v>
      </c>
      <c r="F395" s="27" t="n">
        <v>99.66625</v>
      </c>
      <c r="G395" s="27" t="n">
        <v>21</v>
      </c>
      <c r="H395" s="27" t="n">
        <v>36.996</v>
      </c>
      <c r="I395" s="27" t="n">
        <v>6.624</v>
      </c>
      <c r="J395" s="27" t="n">
        <v>0.09</v>
      </c>
      <c r="K395" s="27" t="n">
        <v>20.6133333333333</v>
      </c>
      <c r="L395" s="32"/>
      <c r="M395" s="27" t="n">
        <v>0</v>
      </c>
      <c r="N395" s="27" t="n">
        <v>2854.708</v>
      </c>
      <c r="O395" s="32"/>
    </row>
    <row r="396" customFormat="false" ht="14.25" hidden="false" customHeight="false" outlineLevel="0" collapsed="false">
      <c r="A396" s="29" t="n">
        <v>45356.6853935185</v>
      </c>
      <c r="B396" s="30" t="n">
        <f aca="false">MROUND(A396,"00:01:00")</f>
        <v>45356.6854166667</v>
      </c>
      <c r="C396" s="27" t="n">
        <v>1.99961818181818</v>
      </c>
      <c r="D396" s="27" t="n">
        <v>-0.00025</v>
      </c>
      <c r="E396" s="27" t="n">
        <v>1399.92857142857</v>
      </c>
      <c r="F396" s="27" t="n">
        <v>99.7346153846154</v>
      </c>
      <c r="G396" s="27" t="n">
        <v>21</v>
      </c>
      <c r="H396" s="27" t="n">
        <v>37.005</v>
      </c>
      <c r="I396" s="27" t="n">
        <v>6.624</v>
      </c>
      <c r="J396" s="27" t="n">
        <v>0.09</v>
      </c>
      <c r="K396" s="27" t="n">
        <v>20.62</v>
      </c>
      <c r="L396" s="32"/>
      <c r="M396" s="27" t="n">
        <v>0</v>
      </c>
      <c r="N396" s="27" t="n">
        <v>2854.708</v>
      </c>
      <c r="O396" s="32"/>
    </row>
    <row r="397" customFormat="false" ht="14.25" hidden="false" customHeight="false" outlineLevel="0" collapsed="false">
      <c r="A397" s="29" t="n">
        <v>45356.686087963</v>
      </c>
      <c r="B397" s="30" t="n">
        <f aca="false">MROUND(A397,"00:01:00")</f>
        <v>45356.6861111111</v>
      </c>
      <c r="C397" s="27" t="n">
        <v>2.00051363636364</v>
      </c>
      <c r="D397" s="27" t="n">
        <v>-0.000119047619047619</v>
      </c>
      <c r="E397" s="27" t="n">
        <v>1400.18636363636</v>
      </c>
      <c r="F397" s="27" t="n">
        <v>99.721875</v>
      </c>
      <c r="G397" s="27" t="n">
        <v>21</v>
      </c>
      <c r="H397" s="27" t="n">
        <v>37.005</v>
      </c>
      <c r="I397" s="27" t="n">
        <v>6.624</v>
      </c>
      <c r="J397" s="27" t="n">
        <v>0.09</v>
      </c>
      <c r="K397" s="27" t="n">
        <v>20.615</v>
      </c>
      <c r="L397" s="32"/>
      <c r="M397" s="27" t="n">
        <v>0</v>
      </c>
      <c r="N397" s="27" t="n">
        <v>2854.708</v>
      </c>
      <c r="O397" s="32"/>
    </row>
    <row r="398" customFormat="false" ht="14.25" hidden="false" customHeight="false" outlineLevel="0" collapsed="false">
      <c r="A398" s="29" t="n">
        <v>45356.6867824074</v>
      </c>
      <c r="B398" s="30" t="n">
        <f aca="false">MROUND(A398,"00:01:00")</f>
        <v>45356.6868055556</v>
      </c>
      <c r="C398" s="27" t="n">
        <v>2.00029130434783</v>
      </c>
      <c r="D398" s="27" t="n">
        <v>-0.000213636363636364</v>
      </c>
      <c r="E398" s="27" t="n">
        <v>1400.11739130435</v>
      </c>
      <c r="F398" s="27" t="n">
        <v>99.63</v>
      </c>
      <c r="G398" s="27" t="n">
        <v>21</v>
      </c>
      <c r="H398" s="27" t="n">
        <v>36.995</v>
      </c>
      <c r="I398" s="27" t="n">
        <v>6.6235</v>
      </c>
      <c r="J398" s="27" t="n">
        <v>0.09</v>
      </c>
      <c r="K398" s="27" t="n">
        <v>20.615</v>
      </c>
      <c r="L398" s="32"/>
      <c r="M398" s="27" t="n">
        <v>0</v>
      </c>
      <c r="N398" s="27" t="n">
        <v>2854.708</v>
      </c>
      <c r="O398" s="32"/>
    </row>
    <row r="399" customFormat="false" ht="14.25" hidden="false" customHeight="false" outlineLevel="0" collapsed="false">
      <c r="A399" s="29" t="n">
        <v>45356.6874768519</v>
      </c>
      <c r="B399" s="30" t="n">
        <f aca="false">MROUND(A399,"00:01:00")</f>
        <v>45356.6875</v>
      </c>
      <c r="C399" s="27" t="n">
        <v>1.99957272727273</v>
      </c>
      <c r="D399" s="27" t="n">
        <v>-5.65217391304348E-005</v>
      </c>
      <c r="E399" s="27" t="n">
        <v>1400.20909090909</v>
      </c>
      <c r="F399" s="27" t="n">
        <v>99.6266666666667</v>
      </c>
      <c r="G399" s="27" t="n">
        <v>21</v>
      </c>
      <c r="H399" s="27" t="n">
        <v>36.995</v>
      </c>
      <c r="I399" s="27" t="n">
        <v>6.623</v>
      </c>
      <c r="J399" s="27" t="n">
        <v>0.09</v>
      </c>
      <c r="K399" s="27" t="n">
        <v>20.605</v>
      </c>
      <c r="L399" s="32"/>
      <c r="M399" s="27" t="n">
        <v>0</v>
      </c>
      <c r="N399" s="27" t="n">
        <v>2854.708</v>
      </c>
      <c r="O399" s="32"/>
    </row>
    <row r="400" customFormat="false" ht="14.25" hidden="false" customHeight="false" outlineLevel="0" collapsed="false">
      <c r="A400" s="29" t="n">
        <v>45356.6881712963</v>
      </c>
      <c r="B400" s="30" t="n">
        <f aca="false">MROUND(A400,"00:01:00")</f>
        <v>45356.6881944445</v>
      </c>
      <c r="C400" s="27" t="n">
        <v>2.00148695652174</v>
      </c>
      <c r="D400" s="27" t="n">
        <v>3.91304347826087E-005</v>
      </c>
      <c r="E400" s="27" t="n">
        <v>1400.12173913043</v>
      </c>
      <c r="F400" s="27" t="n">
        <v>99.7066666666667</v>
      </c>
      <c r="G400" s="27" t="n">
        <v>21</v>
      </c>
      <c r="H400" s="27" t="n">
        <v>36.995</v>
      </c>
      <c r="I400" s="27" t="n">
        <v>6.623</v>
      </c>
      <c r="J400" s="27" t="n">
        <v>0.09</v>
      </c>
      <c r="K400" s="27" t="n">
        <v>20.61</v>
      </c>
      <c r="L400" s="32"/>
      <c r="M400" s="27" t="n">
        <v>0</v>
      </c>
      <c r="N400" s="27" t="n">
        <v>2854.708</v>
      </c>
      <c r="O400" s="32"/>
    </row>
    <row r="401" customFormat="false" ht="14.25" hidden="false" customHeight="false" outlineLevel="0" collapsed="false">
      <c r="A401" s="29" t="n">
        <v>45356.6888657407</v>
      </c>
      <c r="B401" s="30" t="n">
        <f aca="false">MROUND(A401,"00:01:00")</f>
        <v>45356.6888888889</v>
      </c>
      <c r="C401" s="27" t="n">
        <v>1.99980434782609</v>
      </c>
      <c r="D401" s="27" t="n">
        <v>-0.000445454545454545</v>
      </c>
      <c r="E401" s="27" t="n">
        <v>1399.97272727273</v>
      </c>
      <c r="F401" s="27" t="n">
        <v>99.6361111111111</v>
      </c>
      <c r="G401" s="27" t="n">
        <v>21</v>
      </c>
      <c r="H401" s="27" t="n">
        <v>36.986</v>
      </c>
      <c r="I401" s="27" t="n">
        <v>6.623</v>
      </c>
      <c r="J401" s="27" t="n">
        <v>0.09</v>
      </c>
      <c r="K401" s="27" t="n">
        <v>20.615</v>
      </c>
      <c r="L401" s="32"/>
      <c r="M401" s="27" t="n">
        <v>0</v>
      </c>
      <c r="N401" s="27" t="n">
        <v>2854.708</v>
      </c>
      <c r="O401" s="32"/>
    </row>
    <row r="402" customFormat="false" ht="14.25" hidden="false" customHeight="false" outlineLevel="0" collapsed="false">
      <c r="A402" s="29" t="n">
        <v>45356.6895601852</v>
      </c>
      <c r="B402" s="30" t="n">
        <f aca="false">MROUND(A402,"00:01:00")</f>
        <v>45356.6895833333</v>
      </c>
      <c r="C402" s="27" t="n">
        <v>2.00016956521739</v>
      </c>
      <c r="D402" s="27" t="n">
        <v>0.000252173913043478</v>
      </c>
      <c r="E402" s="27" t="n">
        <v>1399.9</v>
      </c>
      <c r="F402" s="27" t="n">
        <v>99.6205882352941</v>
      </c>
      <c r="G402" s="27" t="n">
        <v>21</v>
      </c>
      <c r="H402" s="27" t="n">
        <v>37.0016666666667</v>
      </c>
      <c r="I402" s="27" t="n">
        <v>6.623</v>
      </c>
      <c r="J402" s="27" t="n">
        <v>0.09</v>
      </c>
      <c r="K402" s="27" t="n">
        <v>20.61</v>
      </c>
      <c r="L402" s="32"/>
      <c r="M402" s="27" t="n">
        <v>0</v>
      </c>
      <c r="N402" s="27" t="n">
        <v>2854.708</v>
      </c>
      <c r="O402" s="32"/>
    </row>
    <row r="403" customFormat="false" ht="14.25" hidden="false" customHeight="false" outlineLevel="0" collapsed="false">
      <c r="A403" s="29" t="n">
        <v>45356.6902546296</v>
      </c>
      <c r="B403" s="30" t="n">
        <f aca="false">MROUND(A403,"00:01:00")</f>
        <v>45356.6902777778</v>
      </c>
      <c r="C403" s="27" t="n">
        <v>2.00045238095238</v>
      </c>
      <c r="D403" s="27" t="n">
        <v>5.90909090909091E-005</v>
      </c>
      <c r="E403" s="27" t="n">
        <v>1400.005</v>
      </c>
      <c r="F403" s="27" t="n">
        <v>99.520625</v>
      </c>
      <c r="G403" s="27" t="n">
        <v>21</v>
      </c>
      <c r="H403" s="27" t="n">
        <v>37.005</v>
      </c>
      <c r="I403" s="27" t="n">
        <v>6.62266666666667</v>
      </c>
      <c r="J403" s="27" t="n">
        <v>0.09</v>
      </c>
      <c r="K403" s="27" t="n">
        <v>20.6</v>
      </c>
      <c r="L403" s="32"/>
      <c r="M403" s="27" t="n">
        <v>0</v>
      </c>
      <c r="N403" s="27" t="n">
        <v>2854.708</v>
      </c>
      <c r="O403" s="32"/>
    </row>
    <row r="404" customFormat="false" ht="14.25" hidden="false" customHeight="false" outlineLevel="0" collapsed="false">
      <c r="A404" s="29" t="n">
        <v>45356.6909490741</v>
      </c>
      <c r="B404" s="30" t="n">
        <f aca="false">MROUND(A404,"00:01:00")</f>
        <v>45356.6909722222</v>
      </c>
      <c r="C404" s="27" t="n">
        <v>1.99991428571429</v>
      </c>
      <c r="D404" s="27" t="n">
        <v>-0.000257142857142857</v>
      </c>
      <c r="E404" s="27" t="n">
        <v>1399.89047619048</v>
      </c>
      <c r="F404" s="27" t="n">
        <v>99.5594444444444</v>
      </c>
      <c r="G404" s="27" t="n">
        <v>21</v>
      </c>
      <c r="H404" s="27" t="n">
        <v>37.01</v>
      </c>
      <c r="I404" s="27" t="n">
        <v>6.6225</v>
      </c>
      <c r="J404" s="27" t="n">
        <v>0.095</v>
      </c>
      <c r="K404" s="27" t="n">
        <v>20.6066666666667</v>
      </c>
      <c r="L404" s="32"/>
      <c r="M404" s="27" t="n">
        <v>0</v>
      </c>
      <c r="N404" s="27" t="n">
        <v>2854.708</v>
      </c>
      <c r="O404" s="32"/>
    </row>
    <row r="405" customFormat="false" ht="14.25" hidden="false" customHeight="false" outlineLevel="0" collapsed="false">
      <c r="A405" s="29" t="n">
        <v>45356.6916435185</v>
      </c>
      <c r="B405" s="30" t="n">
        <f aca="false">MROUND(A405,"00:01:00")</f>
        <v>45356.6916666667</v>
      </c>
      <c r="C405" s="27" t="n">
        <v>1.99975454545455</v>
      </c>
      <c r="D405" s="27" t="n">
        <v>-0.000213636363636364</v>
      </c>
      <c r="E405" s="27" t="n">
        <v>1399.87272727273</v>
      </c>
      <c r="F405" s="27" t="n">
        <v>99.5616666666667</v>
      </c>
      <c r="G405" s="27" t="n">
        <v>21</v>
      </c>
      <c r="H405" s="27" t="n">
        <v>37.015</v>
      </c>
      <c r="I405" s="27" t="n">
        <v>6.62233333333333</v>
      </c>
      <c r="J405" s="27" t="n">
        <v>0.095</v>
      </c>
      <c r="K405" s="27" t="n">
        <v>20.6</v>
      </c>
      <c r="L405" s="32"/>
      <c r="M405" s="27" t="n">
        <v>0</v>
      </c>
      <c r="N405" s="27" t="n">
        <v>2854.708</v>
      </c>
      <c r="O405" s="32"/>
    </row>
    <row r="406" customFormat="false" ht="14.25" hidden="false" customHeight="false" outlineLevel="0" collapsed="false">
      <c r="A406" s="29" t="n">
        <v>45356.692337963</v>
      </c>
      <c r="B406" s="30" t="n">
        <f aca="false">MROUND(A406,"00:01:00")</f>
        <v>45356.6923611111</v>
      </c>
      <c r="C406" s="27" t="n">
        <v>1.999945</v>
      </c>
      <c r="D406" s="27" t="n">
        <v>0.000185714285714286</v>
      </c>
      <c r="E406" s="27" t="n">
        <v>1400.24285714286</v>
      </c>
      <c r="F406" s="27" t="n">
        <v>99.486875</v>
      </c>
      <c r="G406" s="27" t="n">
        <v>21</v>
      </c>
      <c r="H406" s="27" t="n">
        <v>37.0155555555556</v>
      </c>
      <c r="I406" s="27" t="n">
        <v>6.622</v>
      </c>
      <c r="J406" s="27" t="n">
        <v>0.1</v>
      </c>
      <c r="K406" s="27" t="n">
        <v>20.6</v>
      </c>
      <c r="L406" s="32"/>
      <c r="M406" s="27" t="n">
        <v>0</v>
      </c>
      <c r="N406" s="27" t="n">
        <v>2854.708</v>
      </c>
      <c r="O406" s="32"/>
    </row>
    <row r="407" customFormat="false" ht="14.25" hidden="false" customHeight="false" outlineLevel="0" collapsed="false">
      <c r="A407" s="29" t="n">
        <v>45356.6930324074</v>
      </c>
      <c r="B407" s="30" t="n">
        <f aca="false">MROUND(A407,"00:01:00")</f>
        <v>45356.6930555556</v>
      </c>
      <c r="C407" s="27" t="n">
        <v>1.99886363636364</v>
      </c>
      <c r="D407" s="27" t="n">
        <v>-0.000209090909090909</v>
      </c>
      <c r="E407" s="27" t="n">
        <v>1399.76818181818</v>
      </c>
      <c r="F407" s="27" t="n">
        <v>99.39875</v>
      </c>
      <c r="G407" s="27" t="n">
        <v>21</v>
      </c>
      <c r="H407" s="27" t="n">
        <v>37.0142857142857</v>
      </c>
      <c r="I407" s="27" t="n">
        <v>6.62133333333333</v>
      </c>
      <c r="J407" s="27" t="n">
        <v>0.1</v>
      </c>
      <c r="K407" s="27" t="n">
        <v>20.5966666666667</v>
      </c>
      <c r="L407" s="32"/>
      <c r="M407" s="27" t="n">
        <v>0</v>
      </c>
      <c r="N407" s="27" t="n">
        <v>2854.708</v>
      </c>
      <c r="O407" s="32"/>
    </row>
    <row r="408" customFormat="false" ht="14.25" hidden="false" customHeight="false" outlineLevel="0" collapsed="false">
      <c r="A408" s="29" t="n">
        <v>45356.6937268519</v>
      </c>
      <c r="B408" s="30" t="n">
        <f aca="false">MROUND(A408,"00:01:00")</f>
        <v>45356.69375</v>
      </c>
      <c r="C408" s="27" t="n">
        <v>2.001</v>
      </c>
      <c r="D408" s="27" t="n">
        <v>-4.76190476190473E-006</v>
      </c>
      <c r="E408" s="27" t="n">
        <v>1400.07142857143</v>
      </c>
      <c r="F408" s="27" t="n">
        <v>99.4061538461538</v>
      </c>
      <c r="G408" s="27" t="n">
        <v>21</v>
      </c>
      <c r="H408" s="27" t="n">
        <v>37.01</v>
      </c>
      <c r="I408" s="27" t="n">
        <v>6.6215</v>
      </c>
      <c r="J408" s="27" t="n">
        <v>0.1</v>
      </c>
      <c r="K408" s="27" t="n">
        <v>20.5966666666667</v>
      </c>
      <c r="L408" s="32"/>
      <c r="M408" s="27" t="n">
        <v>0</v>
      </c>
      <c r="N408" s="27" t="n">
        <v>2854.708</v>
      </c>
      <c r="O408" s="32"/>
    </row>
    <row r="409" customFormat="false" ht="14.25" hidden="false" customHeight="false" outlineLevel="0" collapsed="false">
      <c r="A409" s="29" t="n">
        <v>45356.6944212963</v>
      </c>
      <c r="B409" s="30" t="n">
        <f aca="false">MROUND(A409,"00:01:00")</f>
        <v>45356.6944444444</v>
      </c>
      <c r="C409" s="27" t="n">
        <v>1.99995238095238</v>
      </c>
      <c r="D409" s="27" t="n">
        <v>-1.42857142857143E-005</v>
      </c>
      <c r="E409" s="27" t="n">
        <v>1399.9380952381</v>
      </c>
      <c r="F409" s="27" t="n">
        <v>99.335</v>
      </c>
      <c r="G409" s="27" t="n">
        <v>21</v>
      </c>
      <c r="H409" s="27" t="n">
        <v>37.0042857142857</v>
      </c>
      <c r="I409" s="27" t="n">
        <v>6.621</v>
      </c>
      <c r="J409" s="27" t="n">
        <v>0.1</v>
      </c>
      <c r="K409" s="27" t="n">
        <v>20.595</v>
      </c>
      <c r="L409" s="32"/>
      <c r="M409" s="27" t="n">
        <v>0</v>
      </c>
      <c r="N409" s="27" t="n">
        <v>2854.708</v>
      </c>
      <c r="O409" s="32"/>
    </row>
    <row r="410" customFormat="false" ht="14.25" hidden="false" customHeight="false" outlineLevel="0" collapsed="false">
      <c r="A410" s="29" t="n">
        <v>45356.6951157407</v>
      </c>
      <c r="B410" s="30" t="n">
        <f aca="false">MROUND(A410,"00:01:00")</f>
        <v>45356.6951388889</v>
      </c>
      <c r="C410" s="27" t="n">
        <v>2.00121363636364</v>
      </c>
      <c r="D410" s="27" t="n">
        <v>-0.000254545454545455</v>
      </c>
      <c r="E410" s="27" t="n">
        <v>1399.89090909091</v>
      </c>
      <c r="F410" s="27" t="n">
        <v>99.3505882352941</v>
      </c>
      <c r="G410" s="27" t="n">
        <v>21</v>
      </c>
      <c r="H410" s="27" t="n">
        <v>37</v>
      </c>
      <c r="I410" s="27" t="n">
        <v>6.621</v>
      </c>
      <c r="J410" s="27" t="n">
        <v>0.1</v>
      </c>
      <c r="K410" s="27" t="n">
        <v>20.5833333333333</v>
      </c>
      <c r="L410" s="27"/>
      <c r="M410" s="27" t="n">
        <v>0</v>
      </c>
      <c r="N410" s="27" t="n">
        <v>2854.708</v>
      </c>
      <c r="O410" s="32"/>
    </row>
    <row r="411" customFormat="false" ht="14.25" hidden="false" customHeight="false" outlineLevel="0" collapsed="false">
      <c r="A411" s="29" t="n">
        <v>45356.6958101852</v>
      </c>
      <c r="B411" s="30" t="n">
        <f aca="false">MROUND(A411,"00:01:00")</f>
        <v>45356.6958333333</v>
      </c>
      <c r="C411" s="27" t="n">
        <v>2.00060909090909</v>
      </c>
      <c r="D411" s="27" t="n">
        <v>0.000509090909090909</v>
      </c>
      <c r="E411" s="27" t="n">
        <v>1399.75714285714</v>
      </c>
      <c r="F411" s="27" t="n">
        <v>99.3975</v>
      </c>
      <c r="G411" s="27" t="n">
        <v>21</v>
      </c>
      <c r="H411" s="27" t="n">
        <v>37.005</v>
      </c>
      <c r="I411" s="27" t="n">
        <v>6.621</v>
      </c>
      <c r="J411" s="27" t="n">
        <v>0.1</v>
      </c>
      <c r="K411" s="27" t="n">
        <v>20.5866666666667</v>
      </c>
      <c r="L411" s="32"/>
      <c r="M411" s="27" t="n">
        <v>0</v>
      </c>
      <c r="N411" s="27" t="n">
        <v>2854.708</v>
      </c>
      <c r="O411" s="32"/>
    </row>
    <row r="412" customFormat="false" ht="14.25" hidden="false" customHeight="false" outlineLevel="0" collapsed="false">
      <c r="A412" s="29" t="n">
        <v>45356.6965046296</v>
      </c>
      <c r="B412" s="30" t="n">
        <f aca="false">MROUND(A412,"00:01:00")</f>
        <v>45356.6965277778</v>
      </c>
      <c r="C412" s="27" t="n">
        <v>2.00163636363636</v>
      </c>
      <c r="D412" s="27" t="n">
        <v>0.0002</v>
      </c>
      <c r="E412" s="27" t="n">
        <v>1400.24</v>
      </c>
      <c r="F412" s="27" t="n">
        <v>99.362</v>
      </c>
      <c r="G412" s="27" t="n">
        <v>21</v>
      </c>
      <c r="H412" s="27" t="n">
        <v>37.005</v>
      </c>
      <c r="I412" s="27" t="n">
        <v>6.621</v>
      </c>
      <c r="J412" s="27" t="n">
        <v>0.1</v>
      </c>
      <c r="K412" s="27" t="n">
        <v>20.5866666666667</v>
      </c>
      <c r="L412" s="32"/>
      <c r="M412" s="27" t="n">
        <v>0</v>
      </c>
      <c r="N412" s="27" t="n">
        <v>2854.708</v>
      </c>
      <c r="O412" s="32"/>
    </row>
    <row r="413" customFormat="false" ht="14.25" hidden="false" customHeight="false" outlineLevel="0" collapsed="false">
      <c r="A413" s="29" t="n">
        <v>45356.6971990741</v>
      </c>
      <c r="B413" s="30" t="n">
        <f aca="false">MROUND(A413,"00:01:00")</f>
        <v>45356.6972222222</v>
      </c>
      <c r="C413" s="27" t="n">
        <v>1.99852380952381</v>
      </c>
      <c r="D413" s="27" t="n">
        <v>-0.00030952380952381</v>
      </c>
      <c r="E413" s="27" t="n">
        <v>1400.44</v>
      </c>
      <c r="F413" s="27" t="n">
        <v>99.2690909090909</v>
      </c>
      <c r="G413" s="27" t="n">
        <v>21</v>
      </c>
      <c r="H413" s="27" t="n">
        <v>36.99</v>
      </c>
      <c r="I413" s="27" t="n">
        <v>6.621</v>
      </c>
      <c r="J413" s="27" t="n">
        <v>0.1</v>
      </c>
      <c r="K413" s="27" t="n">
        <v>20.58</v>
      </c>
      <c r="L413" s="32"/>
      <c r="M413" s="27" t="n">
        <v>0</v>
      </c>
      <c r="N413" s="27" t="n">
        <v>2854.708</v>
      </c>
      <c r="O413" s="32"/>
    </row>
    <row r="414" customFormat="false" ht="14.25" hidden="false" customHeight="false" outlineLevel="0" collapsed="false">
      <c r="A414" s="29" t="n">
        <v>45356.6978935185</v>
      </c>
      <c r="B414" s="30" t="n">
        <f aca="false">MROUND(A414,"00:01:00")</f>
        <v>45356.6979166667</v>
      </c>
      <c r="C414" s="27" t="n">
        <v>2.00403636363636</v>
      </c>
      <c r="D414" s="27" t="n">
        <v>2.85714285714286E-005</v>
      </c>
      <c r="E414" s="27" t="n">
        <v>1399.75909090909</v>
      </c>
      <c r="F414" s="27" t="n">
        <v>99.2535714285714</v>
      </c>
      <c r="G414" s="27" t="n">
        <v>21</v>
      </c>
      <c r="H414" s="27" t="n">
        <v>36.995</v>
      </c>
      <c r="I414" s="27" t="n">
        <v>6.6204</v>
      </c>
      <c r="J414" s="27" t="n">
        <v>0.105</v>
      </c>
      <c r="K414" s="27" t="n">
        <v>20.58</v>
      </c>
      <c r="L414" s="32"/>
      <c r="M414" s="27" t="n">
        <v>0</v>
      </c>
      <c r="N414" s="27" t="n">
        <v>2854.708</v>
      </c>
      <c r="O414" s="32"/>
    </row>
    <row r="415" customFormat="false" ht="14.25" hidden="false" customHeight="false" outlineLevel="0" collapsed="false">
      <c r="A415" s="29" t="n">
        <v>45356.698587963</v>
      </c>
      <c r="B415" s="30" t="n">
        <f aca="false">MROUND(A415,"00:01:00")</f>
        <v>45356.6986111111</v>
      </c>
      <c r="C415" s="27" t="n">
        <v>1.99976086956522</v>
      </c>
      <c r="D415" s="27" t="n">
        <v>-0.000182608695652174</v>
      </c>
      <c r="E415" s="27" t="n">
        <v>1400.23181818182</v>
      </c>
      <c r="F415" s="27" t="n">
        <v>99.25</v>
      </c>
      <c r="G415" s="27" t="n">
        <v>21</v>
      </c>
      <c r="H415" s="27" t="n">
        <v>36.995</v>
      </c>
      <c r="I415" s="27" t="n">
        <v>6.6204</v>
      </c>
      <c r="J415" s="27" t="n">
        <v>0.11</v>
      </c>
      <c r="K415" s="27" t="n">
        <v>20.58</v>
      </c>
      <c r="L415" s="32"/>
      <c r="M415" s="27" t="n">
        <v>0</v>
      </c>
      <c r="N415" s="27" t="n">
        <v>2854.708</v>
      </c>
      <c r="O415" s="32"/>
    </row>
    <row r="416" customFormat="false" ht="14.25" hidden="false" customHeight="false" outlineLevel="0" collapsed="false">
      <c r="A416" s="29" t="n">
        <v>45356.6992824074</v>
      </c>
      <c r="B416" s="30" t="n">
        <f aca="false">MROUND(A416,"00:01:00")</f>
        <v>45356.6993055556</v>
      </c>
      <c r="C416" s="27" t="n">
        <v>1.9998380952381</v>
      </c>
      <c r="D416" s="27" t="n">
        <v>0.000561904761904762</v>
      </c>
      <c r="E416" s="27" t="n">
        <v>1400.37</v>
      </c>
      <c r="F416" s="27" t="n">
        <v>99.198</v>
      </c>
      <c r="G416" s="27" t="n">
        <v>21</v>
      </c>
      <c r="H416" s="27" t="n">
        <v>36.995</v>
      </c>
      <c r="I416" s="27" t="n">
        <v>6.61966666666667</v>
      </c>
      <c r="J416" s="27" t="n">
        <v>0.11</v>
      </c>
      <c r="K416" s="27" t="n">
        <v>20.58</v>
      </c>
      <c r="L416" s="32"/>
      <c r="M416" s="27" t="n">
        <v>0</v>
      </c>
      <c r="N416" s="27" t="n">
        <v>2854.708</v>
      </c>
      <c r="O416" s="32"/>
    </row>
    <row r="417" customFormat="false" ht="14.25" hidden="false" customHeight="false" outlineLevel="0" collapsed="false">
      <c r="A417" s="29" t="n">
        <v>45356.6999768519</v>
      </c>
      <c r="B417" s="30" t="n">
        <f aca="false">MROUND(A417,"00:01:00")</f>
        <v>45356.7</v>
      </c>
      <c r="C417" s="27" t="n">
        <v>2.00217727272727</v>
      </c>
      <c r="D417" s="27" t="n">
        <v>-4.09090909090909E-005</v>
      </c>
      <c r="E417" s="27" t="n">
        <v>1399.9347826087</v>
      </c>
      <c r="F417" s="27" t="n">
        <v>99.1341176470588</v>
      </c>
      <c r="G417" s="27" t="n">
        <v>21</v>
      </c>
      <c r="H417" s="27" t="n">
        <v>36.9966666666667</v>
      </c>
      <c r="I417" s="27" t="n">
        <v>6.6195</v>
      </c>
      <c r="J417" s="27" t="n">
        <v>0.11</v>
      </c>
      <c r="K417" s="27" t="n">
        <v>20.5833333333333</v>
      </c>
      <c r="L417" s="32"/>
      <c r="M417" s="27" t="n">
        <v>0</v>
      </c>
      <c r="N417" s="27" t="n">
        <v>2854.708</v>
      </c>
      <c r="O417" s="32"/>
    </row>
    <row r="418" customFormat="false" ht="14.25" hidden="false" customHeight="false" outlineLevel="0" collapsed="false">
      <c r="A418" s="29" t="n">
        <v>45356.7006712963</v>
      </c>
      <c r="B418" s="30" t="n">
        <f aca="false">MROUND(A418,"00:01:00")</f>
        <v>45356.7006944444</v>
      </c>
      <c r="C418" s="27" t="n">
        <v>2.00064347826087</v>
      </c>
      <c r="D418" s="27" t="n">
        <v>9.5E-005</v>
      </c>
      <c r="E418" s="27" t="n">
        <v>1400.22173913043</v>
      </c>
      <c r="F418" s="27" t="n">
        <v>99.139</v>
      </c>
      <c r="G418" s="27" t="n">
        <v>21</v>
      </c>
      <c r="H418" s="27" t="n">
        <v>36.995</v>
      </c>
      <c r="I418" s="27" t="n">
        <v>6.61942857142857</v>
      </c>
      <c r="J418" s="27" t="n">
        <v>0.11</v>
      </c>
      <c r="K418" s="27" t="n">
        <v>20.5833333333333</v>
      </c>
      <c r="L418" s="32"/>
      <c r="M418" s="27" t="n">
        <v>0</v>
      </c>
      <c r="N418" s="27" t="n">
        <v>2854.708</v>
      </c>
      <c r="O418" s="32"/>
    </row>
    <row r="419" customFormat="false" ht="14.25" hidden="false" customHeight="false" outlineLevel="0" collapsed="false">
      <c r="A419" s="29" t="n">
        <v>45356.7013657407</v>
      </c>
      <c r="B419" s="30" t="n">
        <f aca="false">MROUND(A419,"00:01:00")</f>
        <v>45356.7013888889</v>
      </c>
      <c r="C419" s="27" t="n">
        <v>2.00103636363636</v>
      </c>
      <c r="D419" s="27" t="n">
        <v>0.00035</v>
      </c>
      <c r="E419" s="27" t="n">
        <v>1399.97272727273</v>
      </c>
      <c r="F419" s="27" t="n">
        <v>99.103125</v>
      </c>
      <c r="G419" s="27" t="n">
        <v>21</v>
      </c>
      <c r="H419" s="27" t="n">
        <v>37</v>
      </c>
      <c r="I419" s="27" t="n">
        <v>6.6195</v>
      </c>
      <c r="J419" s="27" t="n">
        <v>0.11</v>
      </c>
      <c r="K419" s="27" t="n">
        <v>20.58</v>
      </c>
      <c r="L419" s="32"/>
      <c r="M419" s="27" t="n">
        <v>0</v>
      </c>
      <c r="N419" s="27" t="n">
        <v>2854.708</v>
      </c>
      <c r="O419" s="32"/>
    </row>
    <row r="420" customFormat="false" ht="14.25" hidden="false" customHeight="false" outlineLevel="0" collapsed="false">
      <c r="A420" s="29" t="n">
        <v>45356.7020601852</v>
      </c>
      <c r="B420" s="30" t="n">
        <f aca="false">MROUND(A420,"00:01:00")</f>
        <v>45356.7020833333</v>
      </c>
      <c r="C420" s="27" t="n">
        <v>2.00028260869565</v>
      </c>
      <c r="D420" s="27" t="n">
        <v>0.000365217391304348</v>
      </c>
      <c r="E420" s="27" t="n">
        <v>1400.3</v>
      </c>
      <c r="F420" s="27" t="n">
        <v>99.0275</v>
      </c>
      <c r="G420" s="27" t="n">
        <v>21</v>
      </c>
      <c r="H420" s="27" t="n">
        <v>37.005</v>
      </c>
      <c r="I420" s="27" t="n">
        <v>6.619</v>
      </c>
      <c r="J420" s="27" t="n">
        <v>0.11</v>
      </c>
      <c r="K420" s="27" t="n">
        <v>20.585</v>
      </c>
      <c r="L420" s="32"/>
      <c r="M420" s="27" t="n">
        <v>0</v>
      </c>
      <c r="N420" s="27" t="n">
        <v>2854.708</v>
      </c>
      <c r="O420" s="32"/>
    </row>
    <row r="421" customFormat="false" ht="14.25" hidden="false" customHeight="false" outlineLevel="0" collapsed="false">
      <c r="A421" s="29" t="n">
        <v>45356.7027546296</v>
      </c>
      <c r="B421" s="30" t="n">
        <f aca="false">MROUND(A421,"00:01:00")</f>
        <v>45356.7027777778</v>
      </c>
      <c r="C421" s="27" t="n">
        <v>2.00078636363636</v>
      </c>
      <c r="D421" s="27" t="n">
        <v>-0.000427272727272727</v>
      </c>
      <c r="E421" s="27" t="n">
        <v>1400.25</v>
      </c>
      <c r="F421" s="27" t="n">
        <v>99.0357142857143</v>
      </c>
      <c r="G421" s="27" t="n">
        <v>21</v>
      </c>
      <c r="H421" s="27" t="n">
        <v>37.005</v>
      </c>
      <c r="I421" s="27" t="n">
        <v>6.61833333333333</v>
      </c>
      <c r="J421" s="27" t="n">
        <v>0.11</v>
      </c>
      <c r="K421" s="27" t="n">
        <v>20.58</v>
      </c>
      <c r="L421" s="32"/>
      <c r="M421" s="27" t="n">
        <v>0</v>
      </c>
      <c r="N421" s="27" t="n">
        <v>2854.708</v>
      </c>
      <c r="O421" s="32"/>
    </row>
    <row r="422" customFormat="false" ht="14.25" hidden="false" customHeight="false" outlineLevel="0" collapsed="false">
      <c r="A422" s="29" t="n">
        <v>45356.7034490741</v>
      </c>
      <c r="B422" s="30" t="n">
        <f aca="false">MROUND(A422,"00:01:00")</f>
        <v>45356.7034722222</v>
      </c>
      <c r="C422" s="27" t="n">
        <v>2.00143333333333</v>
      </c>
      <c r="D422" s="27" t="n">
        <v>-0.000156521739130435</v>
      </c>
      <c r="E422" s="27" t="n">
        <v>1400.1875</v>
      </c>
      <c r="F422" s="27" t="n">
        <v>98.9768421052632</v>
      </c>
      <c r="G422" s="27" t="n">
        <v>21</v>
      </c>
      <c r="H422" s="27" t="n">
        <v>37.005</v>
      </c>
      <c r="I422" s="27" t="n">
        <v>6.6185</v>
      </c>
      <c r="J422" s="27" t="n">
        <v>0.11</v>
      </c>
      <c r="K422" s="27" t="n">
        <v>20.58</v>
      </c>
      <c r="L422" s="32"/>
      <c r="M422" s="27" t="n">
        <v>0</v>
      </c>
      <c r="N422" s="27" t="n">
        <v>2854.708</v>
      </c>
      <c r="O422" s="32"/>
    </row>
    <row r="423" customFormat="false" ht="14.25" hidden="false" customHeight="false" outlineLevel="0" collapsed="false">
      <c r="A423" s="29" t="n">
        <v>45356.7041435185</v>
      </c>
      <c r="B423" s="30" t="n">
        <f aca="false">MROUND(A423,"00:01:00")</f>
        <v>45356.7041666667</v>
      </c>
      <c r="C423" s="27" t="n">
        <v>1.99740434782609</v>
      </c>
      <c r="D423" s="27" t="n">
        <v>0.000321739130434783</v>
      </c>
      <c r="E423" s="27" t="n">
        <v>1400.11304347826</v>
      </c>
      <c r="F423" s="27" t="n">
        <v>98.9564705882353</v>
      </c>
      <c r="G423" s="27" t="n">
        <v>21</v>
      </c>
      <c r="H423" s="27" t="n">
        <v>36.995</v>
      </c>
      <c r="I423" s="27" t="n">
        <v>6.6185</v>
      </c>
      <c r="J423" s="27" t="n">
        <v>0.11</v>
      </c>
      <c r="K423" s="27" t="n">
        <v>20.585</v>
      </c>
      <c r="L423" s="32"/>
      <c r="M423" s="27" t="n">
        <v>0</v>
      </c>
      <c r="N423" s="27" t="n">
        <v>2854.708</v>
      </c>
      <c r="O423" s="32"/>
    </row>
    <row r="424" customFormat="false" ht="14.25" hidden="false" customHeight="false" outlineLevel="0" collapsed="false">
      <c r="A424" s="29" t="n">
        <v>45356.704837963</v>
      </c>
      <c r="B424" s="30" t="n">
        <f aca="false">MROUND(A424,"00:01:00")</f>
        <v>45356.7048611111</v>
      </c>
      <c r="C424" s="27" t="n">
        <v>2.00036818181818</v>
      </c>
      <c r="D424" s="27" t="n">
        <v>-0.000360869565217391</v>
      </c>
      <c r="E424" s="27" t="n">
        <v>1400.12608695652</v>
      </c>
      <c r="F424" s="27" t="n">
        <v>98.9246666666667</v>
      </c>
      <c r="G424" s="27" t="n">
        <v>21</v>
      </c>
      <c r="H424" s="27" t="n">
        <v>36.9944444444444</v>
      </c>
      <c r="I424" s="27" t="n">
        <v>6.618</v>
      </c>
      <c r="J424" s="27" t="n">
        <v>0.116666666666667</v>
      </c>
      <c r="K424" s="27" t="n">
        <v>20.585</v>
      </c>
      <c r="L424" s="32"/>
      <c r="M424" s="27" t="n">
        <v>0</v>
      </c>
      <c r="N424" s="27" t="n">
        <v>2854.708</v>
      </c>
      <c r="O424" s="32"/>
    </row>
    <row r="425" customFormat="false" ht="14.25" hidden="false" customHeight="false" outlineLevel="0" collapsed="false">
      <c r="A425" s="29" t="n">
        <v>45356.7055324074</v>
      </c>
      <c r="B425" s="30" t="n">
        <f aca="false">MROUND(A425,"00:01:00")</f>
        <v>45356.7055555556</v>
      </c>
      <c r="C425" s="27" t="n">
        <v>2.00073043478261</v>
      </c>
      <c r="D425" s="27" t="n">
        <v>-0.000369565217391304</v>
      </c>
      <c r="E425" s="27" t="n">
        <v>1399.86666666667</v>
      </c>
      <c r="F425" s="27" t="n">
        <v>99.0252941176471</v>
      </c>
      <c r="G425" s="27" t="n">
        <v>21</v>
      </c>
      <c r="H425" s="27" t="n">
        <v>36.996</v>
      </c>
      <c r="I425" s="27" t="n">
        <v>6.618</v>
      </c>
      <c r="J425" s="27" t="n">
        <v>0.12</v>
      </c>
      <c r="K425" s="27" t="n">
        <v>20.585</v>
      </c>
      <c r="L425" s="32"/>
      <c r="M425" s="27" t="n">
        <v>0</v>
      </c>
      <c r="N425" s="27" t="n">
        <v>2854.708</v>
      </c>
      <c r="O425" s="32"/>
    </row>
    <row r="426" customFormat="false" ht="14.25" hidden="false" customHeight="false" outlineLevel="0" collapsed="false">
      <c r="A426" s="29" t="n">
        <v>45356.7062268519</v>
      </c>
      <c r="B426" s="30" t="n">
        <f aca="false">MROUND(A426,"00:01:00")</f>
        <v>45356.70625</v>
      </c>
      <c r="C426" s="27" t="n">
        <v>2.00062083333333</v>
      </c>
      <c r="D426" s="27" t="n">
        <v>0.000108695652173913</v>
      </c>
      <c r="E426" s="27" t="n">
        <v>1399.95652173913</v>
      </c>
      <c r="F426" s="27" t="n">
        <v>99.0614285714286</v>
      </c>
      <c r="G426" s="27" t="n">
        <v>21</v>
      </c>
      <c r="H426" s="27" t="n">
        <v>37.0057142857143</v>
      </c>
      <c r="I426" s="27" t="n">
        <v>6.617</v>
      </c>
      <c r="J426" s="27" t="n">
        <v>0.11</v>
      </c>
      <c r="K426" s="27" t="n">
        <v>20.6</v>
      </c>
      <c r="L426" s="32"/>
      <c r="M426" s="27" t="n">
        <v>0</v>
      </c>
      <c r="N426" s="27" t="n">
        <v>2854.708</v>
      </c>
      <c r="O426" s="32"/>
    </row>
    <row r="427" customFormat="false" ht="14.25" hidden="false" customHeight="false" outlineLevel="0" collapsed="false">
      <c r="A427" s="29" t="n">
        <v>45356.7069212963</v>
      </c>
      <c r="B427" s="30" t="n">
        <f aca="false">MROUND(A427,"00:01:00")</f>
        <v>45356.7069444445</v>
      </c>
      <c r="C427" s="27" t="n">
        <v>1.99867826086957</v>
      </c>
      <c r="D427" s="27" t="n">
        <v>0.000339130434782609</v>
      </c>
      <c r="E427" s="27" t="n">
        <v>1400.14545454545</v>
      </c>
      <c r="F427" s="27" t="n">
        <v>98.9493333333333</v>
      </c>
      <c r="G427" s="27" t="n">
        <v>21</v>
      </c>
      <c r="H427" s="27" t="n">
        <v>37.015</v>
      </c>
      <c r="I427" s="27" t="n">
        <v>6.6175</v>
      </c>
      <c r="J427" s="27" t="n">
        <v>0.11</v>
      </c>
      <c r="K427" s="27" t="n">
        <v>20.6</v>
      </c>
      <c r="L427" s="32"/>
      <c r="M427" s="27" t="n">
        <v>0</v>
      </c>
      <c r="N427" s="27" t="n">
        <v>2854.708</v>
      </c>
      <c r="O427" s="32"/>
    </row>
    <row r="428" customFormat="false" ht="14.25" hidden="false" customHeight="false" outlineLevel="0" collapsed="false">
      <c r="A428" s="29" t="n">
        <v>45356.7076157407</v>
      </c>
      <c r="B428" s="30" t="n">
        <f aca="false">MROUND(A428,"00:01:00")</f>
        <v>45356.7076388889</v>
      </c>
      <c r="C428" s="27" t="n">
        <v>2.00060476190476</v>
      </c>
      <c r="D428" s="27" t="n">
        <v>-0.000125</v>
      </c>
      <c r="E428" s="27" t="n">
        <v>1400.155</v>
      </c>
      <c r="F428" s="27" t="n">
        <v>98.9061538461538</v>
      </c>
      <c r="G428" s="27" t="n">
        <v>21</v>
      </c>
      <c r="H428" s="27" t="n">
        <v>37.015</v>
      </c>
      <c r="I428" s="27" t="n">
        <v>6.617</v>
      </c>
      <c r="J428" s="27" t="n">
        <v>0.11</v>
      </c>
      <c r="K428" s="27" t="n">
        <v>20.59</v>
      </c>
      <c r="L428" s="32"/>
      <c r="M428" s="27" t="n">
        <v>0</v>
      </c>
      <c r="N428" s="27" t="n">
        <v>2854.708</v>
      </c>
      <c r="O428" s="32"/>
    </row>
    <row r="429" customFormat="false" ht="14.25" hidden="false" customHeight="false" outlineLevel="0" collapsed="false">
      <c r="A429" s="29" t="n">
        <v>45356.7083101852</v>
      </c>
      <c r="B429" s="30" t="n">
        <f aca="false">MROUND(A429,"00:01:00")</f>
        <v>45356.7083333333</v>
      </c>
      <c r="C429" s="27" t="n">
        <v>1.99917272727273</v>
      </c>
      <c r="D429" s="27" t="n">
        <v>0.000266666666666667</v>
      </c>
      <c r="E429" s="27" t="n">
        <v>1399.81904761905</v>
      </c>
      <c r="F429" s="27" t="n">
        <v>98.8966666666667</v>
      </c>
      <c r="G429" s="27" t="n">
        <v>21</v>
      </c>
      <c r="H429" s="27" t="n">
        <v>37.016</v>
      </c>
      <c r="I429" s="27" t="n">
        <v>6.617</v>
      </c>
      <c r="J429" s="27" t="n">
        <v>0.11</v>
      </c>
      <c r="K429" s="27" t="n">
        <v>20.59</v>
      </c>
      <c r="L429" s="32"/>
      <c r="M429" s="27" t="n">
        <v>0</v>
      </c>
      <c r="N429" s="27" t="n">
        <v>2854.708</v>
      </c>
      <c r="O429" s="32"/>
    </row>
    <row r="430" customFormat="false" ht="14.25" hidden="false" customHeight="false" outlineLevel="0" collapsed="false">
      <c r="A430" s="29" t="n">
        <v>45356.7090046296</v>
      </c>
      <c r="B430" s="30" t="n">
        <f aca="false">MROUND(A430,"00:01:00")</f>
        <v>45356.7090277778</v>
      </c>
      <c r="C430" s="27" t="n">
        <v>1.99998636363636</v>
      </c>
      <c r="D430" s="27" t="n">
        <v>-0.000205</v>
      </c>
      <c r="E430" s="27" t="n">
        <v>1399.80476190476</v>
      </c>
      <c r="F430" s="27" t="n">
        <v>98.8152941176471</v>
      </c>
      <c r="G430" s="27" t="n">
        <v>21</v>
      </c>
      <c r="H430" s="27" t="n">
        <v>37.014</v>
      </c>
      <c r="I430" s="27" t="n">
        <v>6.61655555555556</v>
      </c>
      <c r="J430" s="27" t="n">
        <v>0.11</v>
      </c>
      <c r="K430" s="27" t="n">
        <v>20.585</v>
      </c>
      <c r="L430" s="32"/>
      <c r="M430" s="27" t="n">
        <v>0</v>
      </c>
      <c r="N430" s="27" t="n">
        <v>2854.708</v>
      </c>
      <c r="O430" s="32"/>
    </row>
    <row r="431" customFormat="false" ht="14.25" hidden="false" customHeight="false" outlineLevel="0" collapsed="false">
      <c r="A431" s="29" t="n">
        <v>45356.7096990741</v>
      </c>
      <c r="B431" s="30" t="n">
        <f aca="false">MROUND(A431,"00:01:00")</f>
        <v>45356.7097222222</v>
      </c>
      <c r="C431" s="27" t="n">
        <v>1.9979380952381</v>
      </c>
      <c r="D431" s="27" t="n">
        <v>-2.85714285714285E-005</v>
      </c>
      <c r="E431" s="27" t="n">
        <v>1399.67368421053</v>
      </c>
      <c r="F431" s="27" t="n">
        <v>98.7542857142857</v>
      </c>
      <c r="G431" s="27" t="n">
        <v>21</v>
      </c>
      <c r="H431" s="27" t="n">
        <v>37.005</v>
      </c>
      <c r="I431" s="27" t="n">
        <v>6.61633333333333</v>
      </c>
      <c r="J431" s="27" t="n">
        <v>0.11</v>
      </c>
      <c r="K431" s="27" t="n">
        <v>20.57</v>
      </c>
      <c r="L431" s="32"/>
      <c r="M431" s="27" t="n">
        <v>0</v>
      </c>
      <c r="N431" s="27" t="n">
        <v>2854.708</v>
      </c>
      <c r="O431" s="32"/>
    </row>
    <row r="432" customFormat="false" ht="14.25" hidden="false" customHeight="false" outlineLevel="0" collapsed="false">
      <c r="A432" s="29" t="n">
        <v>45356.7103935185</v>
      </c>
      <c r="B432" s="30" t="n">
        <f aca="false">MROUND(A432,"00:01:00")</f>
        <v>45356.7104166667</v>
      </c>
      <c r="C432" s="27" t="n">
        <v>2.00053636363636</v>
      </c>
      <c r="D432" s="27" t="n">
        <v>-0.000336363636363636</v>
      </c>
      <c r="E432" s="27" t="n">
        <v>1399.98095238095</v>
      </c>
      <c r="F432" s="27" t="n">
        <v>98.676875</v>
      </c>
      <c r="G432" s="27" t="n">
        <v>21</v>
      </c>
      <c r="H432" s="27" t="n">
        <v>37.005</v>
      </c>
      <c r="I432" s="27" t="n">
        <v>6.616</v>
      </c>
      <c r="J432" s="27" t="n">
        <v>0.11</v>
      </c>
      <c r="K432" s="27" t="n">
        <v>20.575</v>
      </c>
      <c r="L432" s="32"/>
      <c r="M432" s="27" t="n">
        <v>0</v>
      </c>
      <c r="N432" s="27" t="n">
        <v>2854.708</v>
      </c>
      <c r="O432" s="32"/>
    </row>
    <row r="433" customFormat="false" ht="14.25" hidden="false" customHeight="false" outlineLevel="0" collapsed="false">
      <c r="A433" s="29" t="n">
        <v>45356.711087963</v>
      </c>
      <c r="B433" s="30" t="n">
        <f aca="false">MROUND(A433,"00:01:00")</f>
        <v>45356.7111111111</v>
      </c>
      <c r="C433" s="27" t="n">
        <v>2.00037272727273</v>
      </c>
      <c r="D433" s="27" t="n">
        <v>-3.33333333333333E-005</v>
      </c>
      <c r="E433" s="27" t="n">
        <v>1399.87272727273</v>
      </c>
      <c r="F433" s="27" t="n">
        <v>98.7677777777778</v>
      </c>
      <c r="G433" s="27" t="n">
        <v>21</v>
      </c>
      <c r="H433" s="27" t="n">
        <v>37.01</v>
      </c>
      <c r="I433" s="27" t="n">
        <v>6.6155</v>
      </c>
      <c r="J433" s="27" t="n">
        <v>0.11</v>
      </c>
      <c r="K433" s="27" t="n">
        <v>20.58</v>
      </c>
      <c r="L433" s="32"/>
      <c r="M433" s="27" t="n">
        <v>0</v>
      </c>
      <c r="N433" s="27" t="n">
        <v>2854.708</v>
      </c>
      <c r="O433" s="32"/>
    </row>
    <row r="434" customFormat="false" ht="14.25" hidden="false" customHeight="false" outlineLevel="0" collapsed="false">
      <c r="A434" s="29" t="n">
        <v>45356.7117824074</v>
      </c>
      <c r="B434" s="30" t="n">
        <f aca="false">MROUND(A434,"00:01:00")</f>
        <v>45356.7118055556</v>
      </c>
      <c r="C434" s="27" t="n">
        <v>2.00022272727273</v>
      </c>
      <c r="D434" s="27" t="n">
        <v>-0.00033</v>
      </c>
      <c r="E434" s="27" t="n">
        <v>1399.89</v>
      </c>
      <c r="F434" s="27" t="n">
        <v>98.7314285714286</v>
      </c>
      <c r="G434" s="27" t="n">
        <v>21</v>
      </c>
      <c r="H434" s="27" t="n">
        <v>37.015</v>
      </c>
      <c r="I434" s="27" t="n">
        <v>6.61533333333333</v>
      </c>
      <c r="J434" s="27" t="n">
        <v>0.115</v>
      </c>
      <c r="K434" s="27" t="n">
        <v>20.58</v>
      </c>
      <c r="L434" s="32"/>
      <c r="M434" s="27" t="n">
        <v>0</v>
      </c>
      <c r="N434" s="27" t="n">
        <v>2854.708</v>
      </c>
      <c r="O434" s="32"/>
    </row>
    <row r="435" customFormat="false" ht="14.25" hidden="false" customHeight="false" outlineLevel="0" collapsed="false">
      <c r="A435" s="29" t="n">
        <v>45356.7124768519</v>
      </c>
      <c r="B435" s="30" t="n">
        <f aca="false">MROUND(A435,"00:01:00")</f>
        <v>45356.7125</v>
      </c>
      <c r="C435" s="27" t="n">
        <v>2.000625</v>
      </c>
      <c r="D435" s="27" t="n">
        <v>0.00065</v>
      </c>
      <c r="E435" s="27" t="n">
        <v>1400.1875</v>
      </c>
      <c r="F435" s="27" t="n">
        <v>98.7023529411765</v>
      </c>
      <c r="G435" s="27" t="n">
        <v>21</v>
      </c>
      <c r="H435" s="27" t="n">
        <v>37.016</v>
      </c>
      <c r="I435" s="27" t="n">
        <v>6.6155</v>
      </c>
      <c r="J435" s="27" t="n">
        <v>0.12</v>
      </c>
      <c r="K435" s="27" t="n">
        <v>20.575</v>
      </c>
      <c r="L435" s="32"/>
      <c r="M435" s="27" t="n">
        <v>0</v>
      </c>
      <c r="N435" s="27" t="n">
        <v>2854.708</v>
      </c>
      <c r="O435" s="32"/>
    </row>
    <row r="436" customFormat="false" ht="14.25" hidden="false" customHeight="false" outlineLevel="0" collapsed="false">
      <c r="A436" s="29" t="n">
        <v>45356.7131712963</v>
      </c>
      <c r="B436" s="30" t="n">
        <f aca="false">MROUND(A436,"00:01:00")</f>
        <v>45356.7131944445</v>
      </c>
      <c r="C436" s="27" t="n">
        <v>2.00043181818182</v>
      </c>
      <c r="D436" s="27" t="n">
        <v>-0.000231818181818182</v>
      </c>
      <c r="E436" s="27" t="n">
        <v>1400.2380952381</v>
      </c>
      <c r="F436" s="27" t="n">
        <v>98.6670588235294</v>
      </c>
      <c r="G436" s="27" t="n">
        <v>21</v>
      </c>
      <c r="H436" s="27" t="n">
        <v>37.015</v>
      </c>
      <c r="I436" s="27" t="n">
        <v>6.615</v>
      </c>
      <c r="J436" s="27" t="n">
        <v>0.115</v>
      </c>
      <c r="K436" s="27" t="n">
        <v>20.575</v>
      </c>
      <c r="L436" s="32"/>
      <c r="M436" s="27" t="n">
        <v>0</v>
      </c>
      <c r="N436" s="27" t="n">
        <v>2854.708</v>
      </c>
      <c r="O436" s="32"/>
    </row>
    <row r="437" customFormat="false" ht="14.25" hidden="false" customHeight="false" outlineLevel="0" collapsed="false">
      <c r="A437" s="29" t="n">
        <v>45356.7138657407</v>
      </c>
      <c r="B437" s="30" t="n">
        <f aca="false">MROUND(A437,"00:01:00")</f>
        <v>45356.7138888889</v>
      </c>
      <c r="C437" s="27" t="n">
        <v>2.00118636363636</v>
      </c>
      <c r="D437" s="27" t="n">
        <v>-0.000338095238095238</v>
      </c>
      <c r="E437" s="27" t="n">
        <v>1400.08181818182</v>
      </c>
      <c r="F437" s="27" t="n">
        <v>98.5269230769231</v>
      </c>
      <c r="G437" s="27" t="n">
        <v>21</v>
      </c>
      <c r="H437" s="27" t="n">
        <v>37.014</v>
      </c>
      <c r="I437" s="27" t="n">
        <v>6.615</v>
      </c>
      <c r="J437" s="27" t="n">
        <v>0.115</v>
      </c>
      <c r="K437" s="27" t="n">
        <v>20.565</v>
      </c>
      <c r="L437" s="32"/>
      <c r="M437" s="27" t="n">
        <v>0</v>
      </c>
      <c r="N437" s="27" t="n">
        <v>2854.708</v>
      </c>
      <c r="O437" s="32"/>
    </row>
    <row r="438" customFormat="false" ht="14.25" hidden="false" customHeight="false" outlineLevel="0" collapsed="false">
      <c r="A438" s="29" t="n">
        <v>45356.7145601852</v>
      </c>
      <c r="B438" s="30" t="n">
        <f aca="false">MROUND(A438,"00:01:00")</f>
        <v>45356.7145833333</v>
      </c>
      <c r="C438" s="27" t="n">
        <v>2.00144090909091</v>
      </c>
      <c r="D438" s="27" t="n">
        <v>-0.000271428571428571</v>
      </c>
      <c r="E438" s="27" t="n">
        <v>1399.84</v>
      </c>
      <c r="F438" s="27" t="n">
        <v>98.4823076923077</v>
      </c>
      <c r="G438" s="27" t="n">
        <v>21</v>
      </c>
      <c r="H438" s="27" t="n">
        <v>37.01</v>
      </c>
      <c r="I438" s="27" t="n">
        <v>6.6145</v>
      </c>
      <c r="J438" s="27" t="n">
        <v>0.115</v>
      </c>
      <c r="K438" s="27" t="n">
        <v>20.55</v>
      </c>
      <c r="L438" s="32"/>
      <c r="M438" s="27" t="n">
        <v>0</v>
      </c>
      <c r="N438" s="27" t="n">
        <v>2854.708</v>
      </c>
      <c r="O438" s="32"/>
    </row>
    <row r="439" customFormat="false" ht="14.25" hidden="false" customHeight="false" outlineLevel="0" collapsed="false">
      <c r="A439" s="29" t="n">
        <v>45356.7152546296</v>
      </c>
      <c r="B439" s="30" t="n">
        <f aca="false">MROUND(A439,"00:01:00")</f>
        <v>45356.7152777778</v>
      </c>
      <c r="C439" s="27" t="n">
        <v>2.00060952380952</v>
      </c>
      <c r="D439" s="27" t="n">
        <v>0.000140909090909091</v>
      </c>
      <c r="E439" s="27" t="n">
        <v>1399.81904761905</v>
      </c>
      <c r="F439" s="27" t="n">
        <v>98.5169230769231</v>
      </c>
      <c r="G439" s="27" t="n">
        <v>21</v>
      </c>
      <c r="H439" s="27" t="n">
        <v>37.0157142857143</v>
      </c>
      <c r="I439" s="27" t="n">
        <v>6.6145</v>
      </c>
      <c r="J439" s="27" t="n">
        <v>0.12</v>
      </c>
      <c r="K439" s="27" t="n">
        <v>20.55</v>
      </c>
      <c r="L439" s="32"/>
      <c r="M439" s="27" t="n">
        <v>0</v>
      </c>
      <c r="N439" s="27" t="n">
        <v>2854.708</v>
      </c>
      <c r="O439" s="32"/>
    </row>
    <row r="440" customFormat="false" ht="14.25" hidden="false" customHeight="false" outlineLevel="0" collapsed="false">
      <c r="A440" s="29" t="n">
        <v>45356.7159490741</v>
      </c>
      <c r="B440" s="30" t="n">
        <f aca="false">MROUND(A440,"00:01:00")</f>
        <v>45356.7159722222</v>
      </c>
      <c r="C440" s="27" t="n">
        <v>2.00120476190476</v>
      </c>
      <c r="D440" s="27" t="n">
        <v>-0.000204761904761905</v>
      </c>
      <c r="E440" s="27" t="n">
        <v>1399.75238095238</v>
      </c>
      <c r="F440" s="27" t="n">
        <v>98.474</v>
      </c>
      <c r="G440" s="27" t="n">
        <v>21</v>
      </c>
      <c r="H440" s="27" t="n">
        <v>37.015</v>
      </c>
      <c r="I440" s="27" t="n">
        <v>6.614</v>
      </c>
      <c r="J440" s="27" t="n">
        <v>0.12</v>
      </c>
      <c r="K440" s="27" t="n">
        <v>20.55</v>
      </c>
      <c r="L440" s="32"/>
      <c r="M440" s="27" t="n">
        <v>0</v>
      </c>
      <c r="N440" s="27" t="n">
        <v>2854.708</v>
      </c>
      <c r="O440" s="32"/>
    </row>
    <row r="441" customFormat="false" ht="14.25" hidden="false" customHeight="false" outlineLevel="0" collapsed="false">
      <c r="A441" s="29" t="n">
        <v>45356.7166435185</v>
      </c>
      <c r="B441" s="30" t="n">
        <f aca="false">MROUND(A441,"00:01:00")</f>
        <v>45356.7166666667</v>
      </c>
      <c r="C441" s="27" t="n">
        <v>2.00063333333333</v>
      </c>
      <c r="D441" s="27" t="n">
        <v>9.54545454545454E-005</v>
      </c>
      <c r="E441" s="27" t="n">
        <v>1400.2619047619</v>
      </c>
      <c r="F441" s="27" t="n">
        <v>98.3661538461538</v>
      </c>
      <c r="G441" s="27" t="n">
        <v>21</v>
      </c>
      <c r="H441" s="27" t="n">
        <v>37.015</v>
      </c>
      <c r="I441" s="27" t="n">
        <v>6.61366666666667</v>
      </c>
      <c r="J441" s="27" t="n">
        <v>0.12</v>
      </c>
      <c r="K441" s="27" t="n">
        <v>20.54</v>
      </c>
      <c r="L441" s="32"/>
      <c r="M441" s="27" t="n">
        <v>0</v>
      </c>
      <c r="N441" s="27" t="n">
        <v>2854.708</v>
      </c>
      <c r="O441" s="32"/>
    </row>
    <row r="442" customFormat="false" ht="14.25" hidden="false" customHeight="false" outlineLevel="0" collapsed="false">
      <c r="A442" s="29" t="n">
        <v>45356.717337963</v>
      </c>
      <c r="B442" s="30" t="n">
        <f aca="false">MROUND(A442,"00:01:00")</f>
        <v>45356.7173611111</v>
      </c>
      <c r="C442" s="27" t="n">
        <v>1.99970434782609</v>
      </c>
      <c r="D442" s="27" t="n">
        <v>0.000338095238095238</v>
      </c>
      <c r="E442" s="27" t="n">
        <v>1400.015</v>
      </c>
      <c r="F442" s="27" t="n">
        <v>98.2647058823529</v>
      </c>
      <c r="G442" s="27" t="n">
        <v>21</v>
      </c>
      <c r="H442" s="27" t="n">
        <v>37.02</v>
      </c>
      <c r="I442" s="27" t="n">
        <v>6.6135</v>
      </c>
      <c r="J442" s="27" t="n">
        <v>0.12</v>
      </c>
      <c r="K442" s="27" t="n">
        <v>20.53</v>
      </c>
      <c r="L442" s="32"/>
      <c r="M442" s="27" t="n">
        <v>0</v>
      </c>
      <c r="N442" s="27" t="n">
        <v>2854.708</v>
      </c>
      <c r="O442" s="32"/>
    </row>
    <row r="443" customFormat="false" ht="14.25" hidden="false" customHeight="false" outlineLevel="0" collapsed="false">
      <c r="A443" s="29" t="n">
        <v>45356.7180324074</v>
      </c>
      <c r="B443" s="30" t="n">
        <f aca="false">MROUND(A443,"00:01:00")</f>
        <v>45356.7180555556</v>
      </c>
      <c r="C443" s="27" t="n">
        <v>1.99999523809524</v>
      </c>
      <c r="D443" s="27" t="n">
        <v>0.000133333333333333</v>
      </c>
      <c r="E443" s="27" t="n">
        <v>1400.015</v>
      </c>
      <c r="F443" s="27" t="n">
        <v>98.1729411764706</v>
      </c>
      <c r="G443" s="27" t="n">
        <v>21</v>
      </c>
      <c r="H443" s="27" t="n">
        <v>37.02</v>
      </c>
      <c r="I443" s="27" t="n">
        <v>6.61333333333333</v>
      </c>
      <c r="J443" s="27" t="n">
        <v>0.12</v>
      </c>
      <c r="K443" s="27" t="n">
        <v>20.53</v>
      </c>
      <c r="L443" s="32"/>
      <c r="M443" s="27" t="n">
        <v>0</v>
      </c>
      <c r="N443" s="27" t="n">
        <v>2854.708</v>
      </c>
      <c r="O443" s="32"/>
    </row>
    <row r="444" customFormat="false" ht="14.25" hidden="false" customHeight="false" outlineLevel="0" collapsed="false">
      <c r="A444" s="29" t="n">
        <v>45356.7187268519</v>
      </c>
      <c r="B444" s="30" t="n">
        <f aca="false">MROUND(A444,"00:01:00")</f>
        <v>45356.71875</v>
      </c>
      <c r="C444" s="27" t="n">
        <v>2.00139090909091</v>
      </c>
      <c r="D444" s="27" t="n">
        <v>-0.000468181818181818</v>
      </c>
      <c r="E444" s="27" t="n">
        <v>1400.31363636364</v>
      </c>
      <c r="F444" s="27" t="n">
        <v>98.065</v>
      </c>
      <c r="G444" s="27" t="n">
        <v>21</v>
      </c>
      <c r="H444" s="27" t="n">
        <v>37.025</v>
      </c>
      <c r="I444" s="27" t="n">
        <v>6.613</v>
      </c>
      <c r="J444" s="27" t="n">
        <v>0.123333333333333</v>
      </c>
      <c r="K444" s="27" t="n">
        <v>20.52</v>
      </c>
      <c r="L444" s="32"/>
      <c r="M444" s="27" t="n">
        <v>0</v>
      </c>
      <c r="N444" s="27" t="n">
        <v>2854.708</v>
      </c>
      <c r="O444" s="32"/>
    </row>
    <row r="445" customFormat="false" ht="14.25" hidden="false" customHeight="false" outlineLevel="0" collapsed="false">
      <c r="A445" s="29" t="n">
        <v>45356.7194212963</v>
      </c>
      <c r="B445" s="30" t="n">
        <f aca="false">MROUND(A445,"00:01:00")</f>
        <v>45356.7194444445</v>
      </c>
      <c r="C445" s="27" t="n">
        <v>1.99983913043478</v>
      </c>
      <c r="D445" s="27" t="n">
        <v>-4.34782608695652E-005</v>
      </c>
      <c r="E445" s="27" t="n">
        <v>1400.06086956522</v>
      </c>
      <c r="F445" s="27" t="n">
        <v>98.105625</v>
      </c>
      <c r="G445" s="27" t="n">
        <v>21</v>
      </c>
      <c r="H445" s="27" t="n">
        <v>37.015</v>
      </c>
      <c r="I445" s="27" t="n">
        <v>6.6125</v>
      </c>
      <c r="J445" s="27" t="n">
        <v>0.13</v>
      </c>
      <c r="K445" s="27" t="n">
        <v>20.52</v>
      </c>
      <c r="L445" s="32"/>
      <c r="M445" s="27" t="n">
        <v>0</v>
      </c>
      <c r="N445" s="27" t="n">
        <v>2854.708</v>
      </c>
      <c r="O445" s="32"/>
    </row>
    <row r="446" customFormat="false" ht="14.25" hidden="false" customHeight="false" outlineLevel="0" collapsed="false">
      <c r="A446" s="29" t="n">
        <v>45356.7201157407</v>
      </c>
      <c r="B446" s="30" t="n">
        <f aca="false">MROUND(A446,"00:01:00")</f>
        <v>45356.7201388889</v>
      </c>
      <c r="C446" s="27" t="n">
        <v>2.00099523809524</v>
      </c>
      <c r="D446" s="27" t="n">
        <v>0.000152380952380952</v>
      </c>
      <c r="E446" s="27" t="n">
        <v>1399.81904761905</v>
      </c>
      <c r="F446" s="27" t="n">
        <v>98.1828571428571</v>
      </c>
      <c r="G446" s="27" t="n">
        <v>21</v>
      </c>
      <c r="H446" s="27" t="n">
        <v>37.014</v>
      </c>
      <c r="I446" s="27" t="n">
        <v>6.61233333333333</v>
      </c>
      <c r="J446" s="27" t="n">
        <v>0.13</v>
      </c>
      <c r="K446" s="27" t="n">
        <v>20.53</v>
      </c>
      <c r="L446" s="32"/>
      <c r="M446" s="27" t="n">
        <v>0</v>
      </c>
      <c r="N446" s="27" t="n">
        <v>2854.708</v>
      </c>
      <c r="O446" s="32"/>
    </row>
    <row r="447" customFormat="false" ht="14.25" hidden="false" customHeight="false" outlineLevel="0" collapsed="false">
      <c r="A447" s="29" t="n">
        <v>45356.7208101852</v>
      </c>
      <c r="B447" s="30" t="n">
        <f aca="false">MROUND(A447,"00:01:00")</f>
        <v>45356.7208333333</v>
      </c>
      <c r="C447" s="27" t="n">
        <v>2.00074347826087</v>
      </c>
      <c r="D447" s="27" t="n">
        <v>-0.00031304347826087</v>
      </c>
      <c r="E447" s="27" t="n">
        <v>1400.10434782609</v>
      </c>
      <c r="F447" s="27" t="n">
        <v>98.07</v>
      </c>
      <c r="G447" s="27" t="n">
        <v>21</v>
      </c>
      <c r="H447" s="27" t="n">
        <v>37.0042857142857</v>
      </c>
      <c r="I447" s="27" t="n">
        <v>6.612</v>
      </c>
      <c r="J447" s="27" t="n">
        <v>0.13</v>
      </c>
      <c r="K447" s="27" t="n">
        <v>20.52</v>
      </c>
      <c r="L447" s="32"/>
      <c r="M447" s="27" t="n">
        <v>0</v>
      </c>
      <c r="N447" s="27" t="n">
        <v>2854.708</v>
      </c>
      <c r="O447" s="32"/>
    </row>
    <row r="448" customFormat="false" ht="14.25" hidden="false" customHeight="false" outlineLevel="0" collapsed="false">
      <c r="A448" s="29" t="n">
        <v>45356.7215046296</v>
      </c>
      <c r="B448" s="30" t="n">
        <f aca="false">MROUND(A448,"00:01:00")</f>
        <v>45356.7215277778</v>
      </c>
      <c r="C448" s="27" t="n">
        <v>1.99851904761905</v>
      </c>
      <c r="D448" s="27" t="n">
        <v>-0.00045</v>
      </c>
      <c r="E448" s="27" t="n">
        <v>1399.86315789474</v>
      </c>
      <c r="F448" s="27" t="n">
        <v>98.0016666666667</v>
      </c>
      <c r="G448" s="27" t="n">
        <v>21</v>
      </c>
      <c r="H448" s="27" t="n">
        <v>37.01</v>
      </c>
      <c r="I448" s="27" t="n">
        <v>6.61133333333333</v>
      </c>
      <c r="J448" s="27" t="n">
        <v>0.13</v>
      </c>
      <c r="K448" s="27" t="n">
        <v>20.52</v>
      </c>
      <c r="L448" s="32"/>
      <c r="M448" s="27" t="n">
        <v>0</v>
      </c>
      <c r="N448" s="27" t="n">
        <v>2854.708</v>
      </c>
      <c r="O448" s="32"/>
    </row>
    <row r="449" customFormat="false" ht="14.25" hidden="false" customHeight="false" outlineLevel="0" collapsed="false">
      <c r="A449" s="29" t="n">
        <v>45356.7221990741</v>
      </c>
      <c r="B449" s="30" t="n">
        <f aca="false">MROUND(A449,"00:01:00")</f>
        <v>45356.7222222222</v>
      </c>
      <c r="C449" s="27" t="n">
        <v>2.00089130434783</v>
      </c>
      <c r="D449" s="27" t="n">
        <v>4.78260869565217E-005</v>
      </c>
      <c r="E449" s="27" t="n">
        <v>1400.06363636364</v>
      </c>
      <c r="F449" s="27" t="n">
        <v>98.049375</v>
      </c>
      <c r="G449" s="27" t="n">
        <v>21</v>
      </c>
      <c r="H449" s="27" t="n">
        <v>37</v>
      </c>
      <c r="I449" s="27" t="n">
        <v>6.6115</v>
      </c>
      <c r="J449" s="27" t="n">
        <v>0.13</v>
      </c>
      <c r="K449" s="27" t="n">
        <v>20.5266666666667</v>
      </c>
      <c r="L449" s="32"/>
      <c r="M449" s="27" t="n">
        <v>0</v>
      </c>
      <c r="N449" s="27" t="n">
        <v>2854.708</v>
      </c>
      <c r="O449" s="32"/>
    </row>
    <row r="450" customFormat="false" ht="14.25" hidden="false" customHeight="false" outlineLevel="0" collapsed="false">
      <c r="A450" s="29" t="n">
        <v>45356.7228935185</v>
      </c>
      <c r="B450" s="30" t="n">
        <f aca="false">MROUND(A450,"00:01:00")</f>
        <v>45356.7229166667</v>
      </c>
      <c r="C450" s="27" t="n">
        <v>2.00074782608696</v>
      </c>
      <c r="D450" s="27" t="n">
        <v>0.000372727272727273</v>
      </c>
      <c r="E450" s="27" t="n">
        <v>1400.22272727273</v>
      </c>
      <c r="F450" s="27" t="n">
        <v>98.04</v>
      </c>
      <c r="G450" s="27" t="n">
        <v>21</v>
      </c>
      <c r="H450" s="27" t="n">
        <v>36.995</v>
      </c>
      <c r="I450" s="27" t="n">
        <v>6.611</v>
      </c>
      <c r="J450" s="27" t="n">
        <v>0.13</v>
      </c>
      <c r="K450" s="27" t="n">
        <v>20.5266666666667</v>
      </c>
      <c r="L450" s="32"/>
      <c r="M450" s="27" t="n">
        <v>0</v>
      </c>
      <c r="N450" s="27" t="n">
        <v>2854.708</v>
      </c>
      <c r="O450" s="32"/>
    </row>
    <row r="451" customFormat="false" ht="14.25" hidden="false" customHeight="false" outlineLevel="0" collapsed="false">
      <c r="A451" s="29" t="n">
        <v>45356.723587963</v>
      </c>
      <c r="B451" s="30" t="n">
        <f aca="false">MROUND(A451,"00:01:00")</f>
        <v>45356.7236111111</v>
      </c>
      <c r="C451" s="27" t="n">
        <v>1.99996818181818</v>
      </c>
      <c r="D451" s="27" t="n">
        <v>-0.00019047619047619</v>
      </c>
      <c r="E451" s="27" t="n">
        <v>1400.10454545455</v>
      </c>
      <c r="F451" s="27" t="n">
        <v>97.9386666666667</v>
      </c>
      <c r="G451" s="27" t="n">
        <v>21</v>
      </c>
      <c r="H451" s="27" t="n">
        <v>36.99</v>
      </c>
      <c r="I451" s="27" t="n">
        <v>6.61</v>
      </c>
      <c r="J451" s="27" t="n">
        <v>0.13</v>
      </c>
      <c r="K451" s="27" t="n">
        <v>20.524</v>
      </c>
      <c r="L451" s="32"/>
      <c r="M451" s="27" t="n">
        <v>0</v>
      </c>
      <c r="N451" s="27" t="n">
        <v>2854.708</v>
      </c>
      <c r="O451" s="32"/>
    </row>
    <row r="452" customFormat="false" ht="14.25" hidden="false" customHeight="false" outlineLevel="0" collapsed="false">
      <c r="A452" s="29" t="n">
        <v>45356.7242824074</v>
      </c>
      <c r="B452" s="30" t="n">
        <f aca="false">MROUND(A452,"00:01:00")</f>
        <v>45356.7243055556</v>
      </c>
      <c r="C452" s="27" t="n">
        <v>1.99825</v>
      </c>
      <c r="D452" s="27" t="n">
        <v>-0.000534782608695652</v>
      </c>
      <c r="E452" s="27" t="n">
        <v>1400.22380952381</v>
      </c>
      <c r="F452" s="27" t="n">
        <v>97.7722222222222</v>
      </c>
      <c r="G452" s="27" t="n">
        <v>21</v>
      </c>
      <c r="H452" s="27" t="n">
        <v>36.99</v>
      </c>
      <c r="I452" s="27" t="n">
        <v>6.61</v>
      </c>
      <c r="J452" s="27" t="n">
        <v>0.13</v>
      </c>
      <c r="K452" s="27" t="n">
        <v>20.524</v>
      </c>
      <c r="L452" s="32"/>
      <c r="M452" s="27" t="n">
        <v>0</v>
      </c>
      <c r="N452" s="27" t="n">
        <v>2854.708</v>
      </c>
      <c r="O452" s="32"/>
    </row>
    <row r="453" customFormat="false" ht="14.25" hidden="false" customHeight="false" outlineLevel="0" collapsed="false">
      <c r="A453" s="29" t="n">
        <v>45356.7249768519</v>
      </c>
      <c r="B453" s="30" t="n">
        <f aca="false">MROUND(A453,"00:01:00")</f>
        <v>45356.725</v>
      </c>
      <c r="C453" s="27" t="n">
        <v>2.00095909090909</v>
      </c>
      <c r="D453" s="27" t="n">
        <v>9.09090909090909E-005</v>
      </c>
      <c r="E453" s="27" t="n">
        <v>1399.76666666667</v>
      </c>
      <c r="F453" s="27" t="n">
        <v>97.7813333333333</v>
      </c>
      <c r="G453" s="27" t="n">
        <v>21</v>
      </c>
      <c r="H453" s="27" t="n">
        <v>36.99</v>
      </c>
      <c r="I453" s="27" t="n">
        <v>6.60966666666667</v>
      </c>
      <c r="J453" s="27" t="n">
        <v>0.14</v>
      </c>
      <c r="K453" s="27" t="n">
        <v>20.525</v>
      </c>
      <c r="L453" s="32"/>
      <c r="M453" s="27" t="n">
        <v>0</v>
      </c>
      <c r="N453" s="27" t="n">
        <v>2854.708</v>
      </c>
      <c r="O453" s="32"/>
    </row>
    <row r="454" customFormat="false" ht="14.25" hidden="false" customHeight="false" outlineLevel="0" collapsed="false">
      <c r="A454" s="29" t="n">
        <v>45356.7256712963</v>
      </c>
      <c r="B454" s="30" t="n">
        <f aca="false">MROUND(A454,"00:01:00")</f>
        <v>45356.7256944444</v>
      </c>
      <c r="C454" s="27" t="n">
        <v>1.99973181818182</v>
      </c>
      <c r="D454" s="27" t="n">
        <v>-0.000481818181818182</v>
      </c>
      <c r="E454" s="27" t="n">
        <v>1399.94761904762</v>
      </c>
      <c r="F454" s="27" t="n">
        <v>97.7486666666667</v>
      </c>
      <c r="G454" s="27" t="n">
        <v>21</v>
      </c>
      <c r="H454" s="27" t="n">
        <v>36.995</v>
      </c>
      <c r="I454" s="27" t="n">
        <v>6.60944444444444</v>
      </c>
      <c r="J454" s="27" t="n">
        <v>0.14</v>
      </c>
      <c r="K454" s="27" t="n">
        <v>20.52</v>
      </c>
      <c r="L454" s="32"/>
      <c r="M454" s="27" t="n">
        <v>0</v>
      </c>
      <c r="N454" s="27" t="n">
        <v>2854.708</v>
      </c>
      <c r="O454" s="32"/>
    </row>
    <row r="455" customFormat="false" ht="14.25" hidden="false" customHeight="false" outlineLevel="0" collapsed="false">
      <c r="A455" s="29" t="n">
        <v>45356.7263657407</v>
      </c>
      <c r="B455" s="30" t="n">
        <f aca="false">MROUND(A455,"00:01:00")</f>
        <v>45356.7263888889</v>
      </c>
      <c r="C455" s="27" t="n">
        <v>1.99985</v>
      </c>
      <c r="D455" s="27" t="n">
        <v>9.09090909090909E-006</v>
      </c>
      <c r="E455" s="27" t="n">
        <v>1400.27272727273</v>
      </c>
      <c r="F455" s="27" t="n">
        <v>97.8711111111111</v>
      </c>
      <c r="G455" s="27" t="n">
        <v>21</v>
      </c>
      <c r="H455" s="27" t="n">
        <v>36.995</v>
      </c>
      <c r="I455" s="27" t="n">
        <v>6.60944444444444</v>
      </c>
      <c r="J455" s="27" t="n">
        <v>0.14</v>
      </c>
      <c r="K455" s="27" t="n">
        <v>20.53</v>
      </c>
      <c r="L455" s="32"/>
      <c r="M455" s="27" t="n">
        <v>0</v>
      </c>
      <c r="N455" s="27" t="n">
        <v>2854.708</v>
      </c>
      <c r="O455" s="32"/>
    </row>
    <row r="456" customFormat="false" ht="14.25" hidden="false" customHeight="false" outlineLevel="0" collapsed="false">
      <c r="A456" s="29" t="n">
        <v>45356.7270601852</v>
      </c>
      <c r="B456" s="30" t="n">
        <f aca="false">MROUND(A456,"00:01:00")</f>
        <v>45356.7270833333</v>
      </c>
      <c r="C456" s="27" t="n">
        <v>1.99899473684211</v>
      </c>
      <c r="D456" s="27" t="n">
        <v>-5E-005</v>
      </c>
      <c r="E456" s="27" t="n">
        <v>1399.92631578947</v>
      </c>
      <c r="F456" s="27" t="n">
        <v>97.8235714285714</v>
      </c>
      <c r="G456" s="27" t="n">
        <v>21</v>
      </c>
      <c r="H456" s="27" t="n">
        <v>36.9933333333333</v>
      </c>
      <c r="I456" s="27" t="n">
        <v>6.6085</v>
      </c>
      <c r="J456" s="27" t="n">
        <v>0.14</v>
      </c>
      <c r="K456" s="27" t="n">
        <v>20.53</v>
      </c>
      <c r="L456" s="32"/>
      <c r="M456" s="27" t="n">
        <v>0</v>
      </c>
      <c r="N456" s="27" t="n">
        <v>2854.708</v>
      </c>
      <c r="O456" s="32"/>
    </row>
    <row r="457" customFormat="false" ht="14.25" hidden="false" customHeight="false" outlineLevel="0" collapsed="false">
      <c r="A457" s="29" t="n">
        <v>45356.7277546296</v>
      </c>
      <c r="B457" s="30" t="n">
        <f aca="false">MROUND(A457,"00:01:00")</f>
        <v>45356.7277777778</v>
      </c>
      <c r="C457" s="27" t="n">
        <v>1.99841363636364</v>
      </c>
      <c r="D457" s="27" t="n">
        <v>-1.81818181818182E-005</v>
      </c>
      <c r="E457" s="27" t="n">
        <v>1399.88181818182</v>
      </c>
      <c r="F457" s="27" t="n">
        <v>97.7933333333333</v>
      </c>
      <c r="G457" s="27" t="n">
        <v>21</v>
      </c>
      <c r="H457" s="27" t="n">
        <v>36.995</v>
      </c>
      <c r="I457" s="27" t="n">
        <v>6.6085</v>
      </c>
      <c r="J457" s="27" t="n">
        <v>0.14</v>
      </c>
      <c r="K457" s="27" t="n">
        <v>20.53</v>
      </c>
      <c r="L457" s="32"/>
      <c r="M457" s="27" t="n">
        <v>0</v>
      </c>
      <c r="N457" s="27" t="n">
        <v>2854.708</v>
      </c>
      <c r="O457" s="32"/>
    </row>
    <row r="458" customFormat="false" ht="14.25" hidden="false" customHeight="false" outlineLevel="0" collapsed="false">
      <c r="A458" s="29" t="n">
        <v>45356.7284490741</v>
      </c>
      <c r="B458" s="30" t="n">
        <f aca="false">MROUND(A458,"00:01:00")</f>
        <v>45356.7284722222</v>
      </c>
      <c r="C458" s="27" t="n">
        <v>1.99982380952381</v>
      </c>
      <c r="D458" s="27" t="n">
        <v>0.000419047619047619</v>
      </c>
      <c r="E458" s="27" t="n">
        <v>1400.085</v>
      </c>
      <c r="F458" s="27" t="n">
        <v>97.7684615384615</v>
      </c>
      <c r="G458" s="27" t="n">
        <v>21</v>
      </c>
      <c r="H458" s="27" t="n">
        <v>36.995</v>
      </c>
      <c r="I458" s="27" t="n">
        <v>6.608</v>
      </c>
      <c r="J458" s="27" t="n">
        <v>0.14</v>
      </c>
      <c r="K458" s="27" t="n">
        <v>20.54</v>
      </c>
      <c r="L458" s="32"/>
      <c r="M458" s="27" t="n">
        <v>0</v>
      </c>
      <c r="N458" s="27" t="n">
        <v>2854.708</v>
      </c>
      <c r="O458" s="32"/>
    </row>
    <row r="459" customFormat="false" ht="14.25" hidden="false" customHeight="false" outlineLevel="0" collapsed="false">
      <c r="A459" s="29" t="n">
        <v>45356.7291435185</v>
      </c>
      <c r="B459" s="30" t="n">
        <f aca="false">MROUND(A459,"00:01:00")</f>
        <v>45356.7291666667</v>
      </c>
      <c r="C459" s="27" t="n">
        <v>1.99925</v>
      </c>
      <c r="D459" s="27" t="n">
        <v>-9.09090909090909E-005</v>
      </c>
      <c r="E459" s="27" t="n">
        <v>1399.96818181818</v>
      </c>
      <c r="F459" s="27" t="n">
        <v>97.855</v>
      </c>
      <c r="G459" s="27" t="n">
        <v>21</v>
      </c>
      <c r="H459" s="27" t="n">
        <v>36.995</v>
      </c>
      <c r="I459" s="27" t="n">
        <v>6.6074</v>
      </c>
      <c r="J459" s="27" t="n">
        <v>0.145</v>
      </c>
      <c r="K459" s="27" t="n">
        <v>20.55</v>
      </c>
      <c r="L459" s="32"/>
      <c r="M459" s="27" t="n">
        <v>0</v>
      </c>
      <c r="N459" s="27" t="n">
        <v>2854.708</v>
      </c>
      <c r="O459" s="32"/>
    </row>
    <row r="460" customFormat="false" ht="14.25" hidden="false" customHeight="false" outlineLevel="0" collapsed="false">
      <c r="A460" s="29" t="n">
        <v>45356.729837963</v>
      </c>
      <c r="B460" s="30" t="n">
        <f aca="false">MROUND(A460,"00:01:00")</f>
        <v>45356.7298611111</v>
      </c>
      <c r="C460" s="27" t="n">
        <v>2.00141304347826</v>
      </c>
      <c r="D460" s="27" t="n">
        <v>0.000204545454545455</v>
      </c>
      <c r="E460" s="27" t="n">
        <v>1400.05238095238</v>
      </c>
      <c r="F460" s="27" t="n">
        <v>97.9121052631579</v>
      </c>
      <c r="G460" s="27" t="n">
        <v>21</v>
      </c>
      <c r="H460" s="27" t="n">
        <v>36.996</v>
      </c>
      <c r="I460" s="27" t="n">
        <v>6.6074</v>
      </c>
      <c r="J460" s="27" t="n">
        <v>0.145</v>
      </c>
      <c r="K460" s="27" t="n">
        <v>20.565</v>
      </c>
      <c r="L460" s="32"/>
      <c r="M460" s="27" t="n">
        <v>0</v>
      </c>
      <c r="N460" s="27" t="n">
        <v>2854.708</v>
      </c>
      <c r="O460" s="32"/>
    </row>
    <row r="461" customFormat="false" ht="14.25" hidden="false" customHeight="false" outlineLevel="0" collapsed="false">
      <c r="A461" s="29" t="n">
        <v>45356.7305324074</v>
      </c>
      <c r="B461" s="30" t="n">
        <f aca="false">MROUND(A461,"00:01:00")</f>
        <v>45356.7305555556</v>
      </c>
      <c r="C461" s="27" t="n">
        <v>1.99955652173913</v>
      </c>
      <c r="D461" s="27" t="n">
        <v>-0.000339130434782609</v>
      </c>
      <c r="E461" s="27" t="n">
        <v>1399.8652173913</v>
      </c>
      <c r="F461" s="27" t="n">
        <v>97.864</v>
      </c>
      <c r="G461" s="27" t="n">
        <v>21</v>
      </c>
      <c r="H461" s="27" t="n">
        <v>36.994</v>
      </c>
      <c r="I461" s="27" t="n">
        <v>6.60666666666667</v>
      </c>
      <c r="J461" s="27" t="n">
        <v>0.145</v>
      </c>
      <c r="K461" s="27" t="n">
        <v>20.58</v>
      </c>
      <c r="L461" s="32"/>
      <c r="M461" s="27" t="n">
        <v>0</v>
      </c>
      <c r="N461" s="27" t="n">
        <v>2854.708</v>
      </c>
      <c r="O461" s="32"/>
    </row>
    <row r="462" customFormat="false" ht="14.25" hidden="false" customHeight="false" outlineLevel="0" collapsed="false">
      <c r="A462" s="29" t="n">
        <v>45356.7312268519</v>
      </c>
      <c r="B462" s="30" t="n">
        <f aca="false">MROUND(A462,"00:01:00")</f>
        <v>45356.73125</v>
      </c>
      <c r="C462" s="27" t="n">
        <v>2.00157272727273</v>
      </c>
      <c r="D462" s="27" t="n">
        <v>6.81818181818182E-005</v>
      </c>
      <c r="E462" s="27" t="n">
        <v>1400.18636363636</v>
      </c>
      <c r="F462" s="27" t="n">
        <v>97.8346153846154</v>
      </c>
      <c r="G462" s="27" t="n">
        <v>21</v>
      </c>
      <c r="H462" s="27" t="n">
        <v>36.9955555555556</v>
      </c>
      <c r="I462" s="27" t="n">
        <v>6.6064</v>
      </c>
      <c r="J462" s="27" t="n">
        <v>0.14</v>
      </c>
      <c r="K462" s="27" t="n">
        <v>20.58</v>
      </c>
      <c r="L462" s="32"/>
      <c r="M462" s="27" t="n">
        <v>0</v>
      </c>
      <c r="N462" s="27" t="n">
        <v>2854.708</v>
      </c>
      <c r="O462" s="32"/>
    </row>
    <row r="463" customFormat="false" ht="14.25" hidden="false" customHeight="false" outlineLevel="0" collapsed="false">
      <c r="A463" s="29" t="n">
        <v>45356.7319212963</v>
      </c>
      <c r="B463" s="30" t="n">
        <f aca="false">MROUND(A463,"00:01:00")</f>
        <v>45356.7319444444</v>
      </c>
      <c r="C463" s="27" t="n">
        <v>1.99997272727273</v>
      </c>
      <c r="D463" s="27" t="n">
        <v>-0.00039047619047619</v>
      </c>
      <c r="E463" s="27" t="n">
        <v>1400.05714285714</v>
      </c>
      <c r="F463" s="27" t="n">
        <v>97.7252941176471</v>
      </c>
      <c r="G463" s="27" t="n">
        <v>21</v>
      </c>
      <c r="H463" s="27" t="n">
        <v>36.995</v>
      </c>
      <c r="I463" s="27" t="n">
        <v>6.606</v>
      </c>
      <c r="J463" s="27" t="n">
        <v>0.14</v>
      </c>
      <c r="K463" s="27" t="n">
        <v>20.57</v>
      </c>
      <c r="L463" s="32"/>
      <c r="M463" s="27" t="n">
        <v>0</v>
      </c>
      <c r="N463" s="27" t="n">
        <v>2854.708</v>
      </c>
      <c r="O463" s="32"/>
    </row>
    <row r="464" customFormat="false" ht="14.25" hidden="false" customHeight="false" outlineLevel="0" collapsed="false">
      <c r="A464" s="29" t="n">
        <v>45356.7326157407</v>
      </c>
      <c r="B464" s="30" t="n">
        <f aca="false">MROUND(A464,"00:01:00")</f>
        <v>45356.7326388889</v>
      </c>
      <c r="C464" s="27" t="n">
        <v>1.99915</v>
      </c>
      <c r="D464" s="27" t="n">
        <v>-6.19047619047619E-005</v>
      </c>
      <c r="E464" s="27" t="n">
        <v>1399.98636363636</v>
      </c>
      <c r="F464" s="27" t="n">
        <v>97.7108333333333</v>
      </c>
      <c r="G464" s="27" t="n">
        <v>21</v>
      </c>
      <c r="H464" s="27" t="n">
        <v>37.005</v>
      </c>
      <c r="I464" s="27" t="n">
        <v>6.60533333333333</v>
      </c>
      <c r="J464" s="27" t="n">
        <v>0.14</v>
      </c>
      <c r="K464" s="27" t="n">
        <v>20.57</v>
      </c>
      <c r="L464" s="32"/>
      <c r="M464" s="27" t="n">
        <v>0</v>
      </c>
      <c r="N464" s="27" t="n">
        <v>2854.708</v>
      </c>
      <c r="O464" s="32"/>
    </row>
    <row r="465" customFormat="false" ht="14.25" hidden="false" customHeight="false" outlineLevel="0" collapsed="false">
      <c r="A465" s="29" t="n">
        <v>45356.7333101852</v>
      </c>
      <c r="B465" s="30" t="n">
        <f aca="false">MROUND(A465,"00:01:00")</f>
        <v>45356.7333333333</v>
      </c>
      <c r="C465" s="27" t="n">
        <v>1.99780869565217</v>
      </c>
      <c r="D465" s="27" t="n">
        <v>0.00011304347826087</v>
      </c>
      <c r="E465" s="27" t="n">
        <v>1400.09090909091</v>
      </c>
      <c r="F465" s="27" t="n">
        <v>97.749375</v>
      </c>
      <c r="G465" s="27" t="n">
        <v>21</v>
      </c>
      <c r="H465" s="27" t="n">
        <v>37.005</v>
      </c>
      <c r="I465" s="27" t="n">
        <v>6.605</v>
      </c>
      <c r="J465" s="27" t="n">
        <v>0.14</v>
      </c>
      <c r="K465" s="27" t="n">
        <v>20.5766666666667</v>
      </c>
      <c r="L465" s="32"/>
      <c r="M465" s="27" t="n">
        <v>0</v>
      </c>
      <c r="N465" s="27" t="n">
        <v>2854.708</v>
      </c>
      <c r="O465" s="32"/>
    </row>
    <row r="466" customFormat="false" ht="14.25" hidden="false" customHeight="false" outlineLevel="0" collapsed="false">
      <c r="A466" s="29" t="n">
        <v>45356.7340046296</v>
      </c>
      <c r="B466" s="30" t="n">
        <f aca="false">MROUND(A466,"00:01:00")</f>
        <v>45356.7340277778</v>
      </c>
      <c r="C466" s="27" t="n">
        <v>2.00029565217391</v>
      </c>
      <c r="D466" s="27" t="n">
        <v>0.000369565217391304</v>
      </c>
      <c r="E466" s="27" t="n">
        <v>1400.05454545455</v>
      </c>
      <c r="F466" s="27" t="n">
        <v>97.6318181818182</v>
      </c>
      <c r="G466" s="27" t="n">
        <v>21</v>
      </c>
      <c r="H466" s="27" t="n">
        <v>37</v>
      </c>
      <c r="I466" s="27" t="n">
        <v>6.605</v>
      </c>
      <c r="J466" s="27" t="n">
        <v>0.14</v>
      </c>
      <c r="K466" s="27" t="n">
        <v>20.575</v>
      </c>
      <c r="L466" s="32"/>
      <c r="M466" s="27" t="n">
        <v>0</v>
      </c>
      <c r="N466" s="27" t="n">
        <v>2854.708</v>
      </c>
      <c r="O466" s="32"/>
    </row>
    <row r="467" customFormat="false" ht="14.25" hidden="false" customHeight="false" outlineLevel="0" collapsed="false">
      <c r="A467" s="29" t="n">
        <v>45356.7346990741</v>
      </c>
      <c r="B467" s="30" t="n">
        <f aca="false">MROUND(A467,"00:01:00")</f>
        <v>45356.7347222222</v>
      </c>
      <c r="C467" s="27" t="n">
        <v>2.00081818181818</v>
      </c>
      <c r="D467" s="27" t="n">
        <v>-0.000395454545454546</v>
      </c>
      <c r="E467" s="27" t="n">
        <v>1399.86818181818</v>
      </c>
      <c r="F467" s="27" t="n">
        <v>97.5518181818182</v>
      </c>
      <c r="G467" s="27" t="n">
        <v>21</v>
      </c>
      <c r="H467" s="27" t="n">
        <v>36.9942857142857</v>
      </c>
      <c r="I467" s="27" t="n">
        <v>6.604</v>
      </c>
      <c r="J467" s="27" t="n">
        <v>0.14</v>
      </c>
      <c r="K467" s="27" t="n">
        <v>20.56</v>
      </c>
      <c r="L467" s="32"/>
      <c r="M467" s="27" t="n">
        <v>0</v>
      </c>
      <c r="N467" s="27" t="n">
        <v>2854.708</v>
      </c>
      <c r="O467" s="32"/>
    </row>
    <row r="468" customFormat="false" ht="14.25" hidden="false" customHeight="false" outlineLevel="0" collapsed="false">
      <c r="A468" s="29" t="n">
        <v>45356.7353935185</v>
      </c>
      <c r="B468" s="30" t="n">
        <f aca="false">MROUND(A468,"00:01:00")</f>
        <v>45356.7354166667</v>
      </c>
      <c r="C468" s="27" t="n">
        <v>2.00079047619048</v>
      </c>
      <c r="D468" s="27" t="n">
        <v>3.18181818181818E-005</v>
      </c>
      <c r="E468" s="27" t="n">
        <v>1399.92727272727</v>
      </c>
      <c r="F468" s="27" t="n">
        <v>97.503125</v>
      </c>
      <c r="G468" s="27" t="n">
        <v>21</v>
      </c>
      <c r="H468" s="27" t="n">
        <v>36.9957142857143</v>
      </c>
      <c r="I468" s="27" t="n">
        <v>6.604</v>
      </c>
      <c r="J468" s="27" t="n">
        <v>0.14</v>
      </c>
      <c r="K468" s="27" t="n">
        <v>20.57</v>
      </c>
      <c r="L468" s="32"/>
      <c r="M468" s="27" t="n">
        <v>0</v>
      </c>
      <c r="N468" s="27" t="n">
        <v>2854.708</v>
      </c>
      <c r="O468" s="32"/>
    </row>
    <row r="469" customFormat="false" ht="14.25" hidden="false" customHeight="false" outlineLevel="0" collapsed="false">
      <c r="A469" s="29" t="n">
        <v>45356.736087963</v>
      </c>
      <c r="B469" s="30" t="n">
        <f aca="false">MROUND(A469,"00:01:00")</f>
        <v>45356.7361111111</v>
      </c>
      <c r="C469" s="27" t="n">
        <v>1.99904090909091</v>
      </c>
      <c r="D469" s="27" t="n">
        <v>0.000375</v>
      </c>
      <c r="E469" s="27" t="n">
        <v>1400.01904761905</v>
      </c>
      <c r="F469" s="27" t="n">
        <v>97.5789473684211</v>
      </c>
      <c r="G469" s="27" t="n">
        <v>21</v>
      </c>
      <c r="H469" s="27" t="n">
        <v>37.005</v>
      </c>
      <c r="I469" s="27" t="n">
        <v>6.6034</v>
      </c>
      <c r="J469" s="27" t="n">
        <v>0.145</v>
      </c>
      <c r="K469" s="27" t="n">
        <v>20.57</v>
      </c>
      <c r="L469" s="32"/>
      <c r="M469" s="27" t="n">
        <v>0</v>
      </c>
      <c r="N469" s="27" t="n">
        <v>2854.708</v>
      </c>
      <c r="O469" s="32"/>
    </row>
    <row r="470" customFormat="false" ht="14.25" hidden="false" customHeight="false" outlineLevel="0" collapsed="false">
      <c r="A470" s="29" t="n">
        <v>45356.7367824074</v>
      </c>
      <c r="B470" s="30" t="n">
        <f aca="false">MROUND(A470,"00:01:00")</f>
        <v>45356.7368055556</v>
      </c>
      <c r="C470" s="27" t="n">
        <v>1.9989347826087</v>
      </c>
      <c r="D470" s="27" t="n">
        <v>0.000347826086956522</v>
      </c>
      <c r="E470" s="27" t="n">
        <v>1399.98636363636</v>
      </c>
      <c r="F470" s="27" t="n">
        <v>97.6209090909091</v>
      </c>
      <c r="G470" s="27" t="n">
        <v>21</v>
      </c>
      <c r="H470" s="27" t="n">
        <v>37.005</v>
      </c>
      <c r="I470" s="27" t="n">
        <v>6.603</v>
      </c>
      <c r="J470" s="27" t="n">
        <v>0.145</v>
      </c>
      <c r="K470" s="27" t="n">
        <v>20.575</v>
      </c>
      <c r="L470" s="27"/>
      <c r="M470" s="27" t="n">
        <v>0</v>
      </c>
      <c r="N470" s="27" t="n">
        <v>2854.708</v>
      </c>
      <c r="O470" s="32"/>
    </row>
    <row r="471" customFormat="false" ht="14.25" hidden="false" customHeight="false" outlineLevel="0" collapsed="false">
      <c r="A471" s="29" t="n">
        <v>45356.7374768519</v>
      </c>
      <c r="B471" s="30" t="n">
        <f aca="false">MROUND(A471,"00:01:00")</f>
        <v>45356.7375</v>
      </c>
      <c r="C471" s="27" t="n">
        <v>1.9992380952381</v>
      </c>
      <c r="D471" s="27" t="n">
        <v>-3.80952380952381E-005</v>
      </c>
      <c r="E471" s="27" t="n">
        <v>1400.21818181818</v>
      </c>
      <c r="F471" s="27" t="n">
        <v>97.5711764705882</v>
      </c>
      <c r="G471" s="27" t="n">
        <v>21</v>
      </c>
      <c r="H471" s="27" t="n">
        <v>37</v>
      </c>
      <c r="I471" s="27" t="n">
        <v>6.60242857142857</v>
      </c>
      <c r="J471" s="27" t="n">
        <v>0.15</v>
      </c>
      <c r="K471" s="27" t="n">
        <v>20.58</v>
      </c>
      <c r="L471" s="32"/>
      <c r="M471" s="27" t="n">
        <v>0</v>
      </c>
      <c r="N471" s="27" t="n">
        <v>2854.708</v>
      </c>
      <c r="O471" s="32"/>
    </row>
    <row r="472" customFormat="false" ht="14.25" hidden="false" customHeight="false" outlineLevel="0" collapsed="false">
      <c r="A472" s="29" t="n">
        <v>45356.7381712963</v>
      </c>
      <c r="B472" s="30" t="n">
        <f aca="false">MROUND(A472,"00:01:00")</f>
        <v>45356.7381944445</v>
      </c>
      <c r="C472" s="27" t="n">
        <v>2.0003619047619</v>
      </c>
      <c r="D472" s="27" t="n">
        <v>-0.0002</v>
      </c>
      <c r="E472" s="27" t="n">
        <v>1399.9</v>
      </c>
      <c r="F472" s="27" t="n">
        <v>97.3793333333333</v>
      </c>
      <c r="G472" s="27" t="n">
        <v>21</v>
      </c>
      <c r="H472" s="27" t="n">
        <v>37</v>
      </c>
      <c r="I472" s="27" t="n">
        <v>6.60242857142857</v>
      </c>
      <c r="J472" s="27" t="n">
        <v>0.15</v>
      </c>
      <c r="K472" s="27" t="n">
        <v>20.58</v>
      </c>
      <c r="L472" s="32"/>
      <c r="M472" s="27" t="n">
        <v>0</v>
      </c>
      <c r="N472" s="27" t="n">
        <v>2854.708</v>
      </c>
      <c r="O472" s="32"/>
    </row>
    <row r="473" customFormat="false" ht="14.25" hidden="false" customHeight="false" outlineLevel="0" collapsed="false">
      <c r="A473" s="29" t="n">
        <v>45356.7388657407</v>
      </c>
      <c r="B473" s="30" t="n">
        <f aca="false">MROUND(A473,"00:01:00")</f>
        <v>45356.7388888889</v>
      </c>
      <c r="C473" s="27" t="n">
        <v>2.00053181818182</v>
      </c>
      <c r="D473" s="27" t="n">
        <v>-0.000136363636363636</v>
      </c>
      <c r="E473" s="27" t="n">
        <v>1399.95714285714</v>
      </c>
      <c r="F473" s="27" t="n">
        <v>97.346</v>
      </c>
      <c r="G473" s="27" t="n">
        <v>21</v>
      </c>
      <c r="H473" s="27" t="n">
        <v>36.9942857142857</v>
      </c>
      <c r="I473" s="27" t="n">
        <v>6.6015</v>
      </c>
      <c r="J473" s="27" t="n">
        <v>0.15</v>
      </c>
      <c r="K473" s="27" t="n">
        <v>20.585</v>
      </c>
      <c r="L473" s="32"/>
      <c r="M473" s="27" t="n">
        <v>0</v>
      </c>
      <c r="N473" s="27" t="n">
        <v>2854.708</v>
      </c>
      <c r="O473" s="32"/>
    </row>
    <row r="474" customFormat="false" ht="14.25" hidden="false" customHeight="false" outlineLevel="0" collapsed="false">
      <c r="A474" s="29" t="n">
        <v>45356.7395601852</v>
      </c>
      <c r="B474" s="30" t="n">
        <f aca="false">MROUND(A474,"00:01:00")</f>
        <v>45356.7395833333</v>
      </c>
      <c r="C474" s="27" t="n">
        <v>1.99990909090909</v>
      </c>
      <c r="D474" s="27" t="n">
        <v>-3.18181818181818E-005</v>
      </c>
      <c r="E474" s="27" t="n">
        <v>1400.17272727273</v>
      </c>
      <c r="F474" s="27" t="n">
        <v>97.4305882352941</v>
      </c>
      <c r="G474" s="27" t="n">
        <v>21</v>
      </c>
      <c r="H474" s="27" t="n">
        <v>36.9966666666667</v>
      </c>
      <c r="I474" s="27" t="n">
        <v>6.6015</v>
      </c>
      <c r="J474" s="27" t="n">
        <v>0.15</v>
      </c>
      <c r="K474" s="27" t="n">
        <v>20.58</v>
      </c>
      <c r="L474" s="32"/>
      <c r="M474" s="27" t="n">
        <v>0</v>
      </c>
      <c r="N474" s="27" t="n">
        <v>2854.708</v>
      </c>
      <c r="O474" s="32"/>
    </row>
    <row r="475" customFormat="false" ht="14.25" hidden="false" customHeight="false" outlineLevel="0" collapsed="false">
      <c r="A475" s="29" t="n">
        <v>45356.7402546296</v>
      </c>
      <c r="B475" s="30" t="n">
        <f aca="false">MROUND(A475,"00:01:00")</f>
        <v>45356.7402777778</v>
      </c>
      <c r="C475" s="27" t="n">
        <v>2.00038695652174</v>
      </c>
      <c r="D475" s="27" t="n">
        <v>-4.34782608695652E-005</v>
      </c>
      <c r="E475" s="27" t="n">
        <v>1399.96818181818</v>
      </c>
      <c r="F475" s="27" t="n">
        <v>97.2573684210526</v>
      </c>
      <c r="G475" s="27" t="n">
        <v>21</v>
      </c>
      <c r="H475" s="27" t="n">
        <v>37</v>
      </c>
      <c r="I475" s="27" t="n">
        <v>6.6005</v>
      </c>
      <c r="J475" s="27" t="n">
        <v>0.15</v>
      </c>
      <c r="K475" s="27" t="n">
        <v>20.57</v>
      </c>
      <c r="L475" s="32"/>
      <c r="M475" s="27" t="n">
        <v>0</v>
      </c>
      <c r="N475" s="27" t="n">
        <v>2854.708</v>
      </c>
      <c r="O475" s="32"/>
    </row>
    <row r="476" customFormat="false" ht="14.25" hidden="false" customHeight="false" outlineLevel="0" collapsed="false">
      <c r="A476" s="29" t="n">
        <v>45356.7409490741</v>
      </c>
      <c r="B476" s="30" t="n">
        <f aca="false">MROUND(A476,"00:01:00")</f>
        <v>45356.7409722222</v>
      </c>
      <c r="C476" s="27" t="n">
        <v>2.00080476190476</v>
      </c>
      <c r="D476" s="27" t="n">
        <v>0.0001</v>
      </c>
      <c r="E476" s="27" t="n">
        <v>1399.89523809524</v>
      </c>
      <c r="F476" s="27" t="n">
        <v>97.216</v>
      </c>
      <c r="G476" s="27" t="n">
        <v>21</v>
      </c>
      <c r="H476" s="27" t="n">
        <v>37</v>
      </c>
      <c r="I476" s="27" t="n">
        <v>6.6005</v>
      </c>
      <c r="J476" s="27" t="n">
        <v>0.15</v>
      </c>
      <c r="K476" s="27" t="n">
        <v>20.57</v>
      </c>
      <c r="L476" s="32"/>
      <c r="M476" s="27" t="n">
        <v>5.66666666667015</v>
      </c>
      <c r="N476" s="27" t="n">
        <v>2854.708</v>
      </c>
      <c r="O476" s="32"/>
    </row>
    <row r="477" customFormat="false" ht="14.25" hidden="false" customHeight="false" outlineLevel="0" collapsed="false">
      <c r="A477" s="29" t="n">
        <v>45356.7416435185</v>
      </c>
      <c r="B477" s="30" t="n">
        <f aca="false">MROUND(A477,"00:01:00")</f>
        <v>45356.7416666667</v>
      </c>
      <c r="C477" s="27" t="n">
        <v>2.00233181818182</v>
      </c>
      <c r="D477" s="27" t="n">
        <v>0.000327272727272727</v>
      </c>
      <c r="E477" s="27" t="n">
        <v>1400.11818181818</v>
      </c>
      <c r="F477" s="27" t="n">
        <v>97.2238888888889</v>
      </c>
      <c r="G477" s="27" t="n">
        <v>21</v>
      </c>
      <c r="H477" s="27" t="n">
        <v>37.01</v>
      </c>
      <c r="I477" s="27" t="n">
        <v>6.606</v>
      </c>
      <c r="J477" s="27" t="n">
        <v>0.16</v>
      </c>
      <c r="K477" s="27" t="n">
        <v>20.57</v>
      </c>
      <c r="L477" s="32"/>
      <c r="M477" s="27" t="n">
        <v>56.1999999999998</v>
      </c>
      <c r="N477" s="27" t="n">
        <v>2854.708</v>
      </c>
      <c r="O477" s="32"/>
    </row>
    <row r="478" customFormat="false" ht="14.25" hidden="false" customHeight="false" outlineLevel="0" collapsed="false">
      <c r="A478" s="29" t="n">
        <v>45356.742337963</v>
      </c>
      <c r="B478" s="30" t="n">
        <f aca="false">MROUND(A478,"00:01:00")</f>
        <v>45356.7423611111</v>
      </c>
      <c r="C478" s="27" t="n">
        <v>2.00205217391304</v>
      </c>
      <c r="D478" s="27" t="n">
        <v>0.000281818181818182</v>
      </c>
      <c r="E478" s="27" t="n">
        <v>1400.04782608696</v>
      </c>
      <c r="F478" s="27" t="n">
        <v>97.0241176470588</v>
      </c>
      <c r="G478" s="27" t="n">
        <v>21</v>
      </c>
      <c r="H478" s="27" t="n">
        <v>37.01</v>
      </c>
      <c r="I478" s="27" t="n">
        <v>6.61333333333333</v>
      </c>
      <c r="J478" s="27" t="n">
        <v>0.16</v>
      </c>
      <c r="K478" s="27" t="n">
        <v>20.56</v>
      </c>
      <c r="L478" s="32"/>
      <c r="M478" s="27" t="n">
        <v>82</v>
      </c>
      <c r="N478" s="27" t="n">
        <v>2854.708</v>
      </c>
      <c r="O478" s="32"/>
    </row>
    <row r="479" customFormat="false" ht="14.25" hidden="false" customHeight="false" outlineLevel="0" collapsed="false">
      <c r="A479" s="29" t="n">
        <v>45356.7430324074</v>
      </c>
      <c r="B479" s="30" t="n">
        <f aca="false">MROUND(A479,"00:01:00")</f>
        <v>45356.7430555556</v>
      </c>
      <c r="C479" s="27" t="n">
        <v>2.00111363636364</v>
      </c>
      <c r="D479" s="27" t="n">
        <v>0.000377272727272727</v>
      </c>
      <c r="E479" s="27" t="n">
        <v>1399.61578947368</v>
      </c>
      <c r="F479" s="27" t="n">
        <v>96.975</v>
      </c>
      <c r="G479" s="27" t="n">
        <v>21</v>
      </c>
      <c r="H479" s="27" t="n">
        <v>37.01</v>
      </c>
      <c r="I479" s="27" t="n">
        <v>6.61333333333333</v>
      </c>
      <c r="J479" s="27" t="n">
        <v>0.16</v>
      </c>
      <c r="K479" s="27" t="n">
        <v>20.55</v>
      </c>
      <c r="L479" s="32"/>
      <c r="M479" s="27" t="n">
        <v>82</v>
      </c>
      <c r="N479" s="27" t="n">
        <v>2854.708</v>
      </c>
      <c r="O479" s="32"/>
    </row>
    <row r="480" customFormat="false" ht="14.25" hidden="false" customHeight="false" outlineLevel="0" collapsed="false">
      <c r="A480" s="29" t="n">
        <v>45356.7437268519</v>
      </c>
      <c r="B480" s="30" t="n">
        <f aca="false">MROUND(A480,"00:01:00")</f>
        <v>45356.74375</v>
      </c>
      <c r="C480" s="27" t="n">
        <v>1.99910454545455</v>
      </c>
      <c r="D480" s="27" t="n">
        <v>0.0003</v>
      </c>
      <c r="E480" s="27" t="n">
        <v>1400</v>
      </c>
      <c r="F480" s="27" t="n">
        <v>97.086875</v>
      </c>
      <c r="G480" s="27" t="n">
        <v>21</v>
      </c>
      <c r="H480" s="27" t="n">
        <v>37.006</v>
      </c>
      <c r="I480" s="27" t="n">
        <v>6.61266666666667</v>
      </c>
      <c r="J480" s="27" t="n">
        <v>0.16</v>
      </c>
      <c r="K480" s="27" t="n">
        <v>20.55</v>
      </c>
      <c r="L480" s="32"/>
      <c r="M480" s="27" t="n">
        <v>82</v>
      </c>
      <c r="N480" s="27" t="n">
        <v>2854.708</v>
      </c>
      <c r="O480" s="32"/>
    </row>
    <row r="481" customFormat="false" ht="14.25" hidden="false" customHeight="false" outlineLevel="0" collapsed="false">
      <c r="A481" s="29" t="n">
        <v>45356.7444212963</v>
      </c>
      <c r="B481" s="30" t="n">
        <f aca="false">MROUND(A481,"00:01:00")</f>
        <v>45356.7444444445</v>
      </c>
      <c r="C481" s="27" t="n">
        <v>1.9999</v>
      </c>
      <c r="D481" s="27" t="n">
        <v>0.000177272727272727</v>
      </c>
      <c r="E481" s="27" t="n">
        <v>1400.07142857143</v>
      </c>
      <c r="F481" s="27" t="n">
        <v>96.98625</v>
      </c>
      <c r="G481" s="27" t="n">
        <v>21</v>
      </c>
      <c r="H481" s="27" t="n">
        <v>37.005</v>
      </c>
      <c r="I481" s="27" t="n">
        <v>6.61233333333333</v>
      </c>
      <c r="J481" s="27" t="n">
        <v>0.16</v>
      </c>
      <c r="K481" s="27" t="n">
        <v>20.55</v>
      </c>
      <c r="L481" s="32"/>
      <c r="M481" s="27" t="n">
        <v>82</v>
      </c>
      <c r="N481" s="27" t="n">
        <v>2854.708</v>
      </c>
      <c r="O481" s="32"/>
    </row>
    <row r="482" customFormat="false" ht="14.25" hidden="false" customHeight="false" outlineLevel="0" collapsed="false">
      <c r="A482" s="29" t="n">
        <v>45356.7451157407</v>
      </c>
      <c r="B482" s="30" t="n">
        <f aca="false">MROUND(A482,"00:01:00")</f>
        <v>45356.7451388889</v>
      </c>
      <c r="C482" s="27" t="n">
        <v>1.99935714285714</v>
      </c>
      <c r="D482" s="27" t="n">
        <v>0.000466666666666667</v>
      </c>
      <c r="E482" s="27" t="n">
        <v>1400.04444444444</v>
      </c>
      <c r="F482" s="27" t="n">
        <v>96.905</v>
      </c>
      <c r="G482" s="27" t="n">
        <v>21</v>
      </c>
      <c r="H482" s="27" t="n">
        <v>37.01</v>
      </c>
      <c r="I482" s="27" t="n">
        <v>6.612</v>
      </c>
      <c r="J482" s="27" t="n">
        <v>0.16</v>
      </c>
      <c r="K482" s="27" t="n">
        <v>20.545</v>
      </c>
      <c r="L482" s="32"/>
      <c r="M482" s="27" t="n">
        <v>82</v>
      </c>
      <c r="N482" s="27" t="n">
        <v>2854.708</v>
      </c>
      <c r="O482" s="32"/>
    </row>
    <row r="483" customFormat="false" ht="14.25" hidden="false" customHeight="false" outlineLevel="0" collapsed="false">
      <c r="A483" s="29" t="n">
        <v>45356.7458101852</v>
      </c>
      <c r="B483" s="30" t="n">
        <f aca="false">MROUND(A483,"00:01:00")</f>
        <v>45356.7458333333</v>
      </c>
      <c r="C483" s="27" t="n">
        <v>2.00008636363636</v>
      </c>
      <c r="D483" s="27" t="n">
        <v>-0.000109090909090909</v>
      </c>
      <c r="E483" s="27" t="n">
        <v>1400.00909090909</v>
      </c>
      <c r="F483" s="27" t="n">
        <v>96.89875</v>
      </c>
      <c r="G483" s="27" t="n">
        <v>21</v>
      </c>
      <c r="H483" s="27" t="n">
        <v>37.02</v>
      </c>
      <c r="I483" s="27" t="n">
        <v>6.6114</v>
      </c>
      <c r="J483" s="27" t="n">
        <v>0.16</v>
      </c>
      <c r="K483" s="27" t="n">
        <v>20.5533333333333</v>
      </c>
      <c r="L483" s="32"/>
      <c r="M483" s="27" t="n">
        <v>82</v>
      </c>
      <c r="N483" s="27" t="n">
        <v>2854.708</v>
      </c>
      <c r="O483" s="32"/>
    </row>
    <row r="484" customFormat="false" ht="14.25" hidden="false" customHeight="false" outlineLevel="0" collapsed="false">
      <c r="A484" s="29" t="n">
        <v>45356.7465046296</v>
      </c>
      <c r="B484" s="30" t="n">
        <f aca="false">MROUND(A484,"00:01:00")</f>
        <v>45356.7465277778</v>
      </c>
      <c r="C484" s="27" t="n">
        <v>2.00186086956522</v>
      </c>
      <c r="D484" s="27" t="n">
        <v>-0.000154545454545455</v>
      </c>
      <c r="E484" s="27" t="n">
        <v>1400.35238095238</v>
      </c>
      <c r="F484" s="27" t="n">
        <v>96.8478947368421</v>
      </c>
      <c r="G484" s="27" t="n">
        <v>21</v>
      </c>
      <c r="H484" s="27" t="n">
        <v>37.015</v>
      </c>
      <c r="I484" s="27" t="n">
        <v>6.6115</v>
      </c>
      <c r="J484" s="27" t="n">
        <v>0.17</v>
      </c>
      <c r="K484" s="27" t="n">
        <v>20.55</v>
      </c>
      <c r="L484" s="32"/>
      <c r="M484" s="27" t="n">
        <v>82</v>
      </c>
      <c r="N484" s="27" t="n">
        <v>2854.708</v>
      </c>
      <c r="O484" s="32"/>
    </row>
    <row r="485" customFormat="false" ht="14.25" hidden="false" customHeight="false" outlineLevel="0" collapsed="false">
      <c r="A485" s="29" t="n">
        <v>45356.7471990741</v>
      </c>
      <c r="B485" s="30" t="n">
        <f aca="false">MROUND(A485,"00:01:00")</f>
        <v>45356.7472222222</v>
      </c>
      <c r="C485" s="27" t="n">
        <v>2.00059545454545</v>
      </c>
      <c r="D485" s="27" t="n">
        <v>0.000190909090909091</v>
      </c>
      <c r="E485" s="27" t="n">
        <v>1400.08181818182</v>
      </c>
      <c r="F485" s="27" t="n">
        <v>96.7166666666667</v>
      </c>
      <c r="G485" s="27" t="n">
        <v>21</v>
      </c>
      <c r="H485" s="27" t="n">
        <v>37.015</v>
      </c>
      <c r="I485" s="27" t="n">
        <v>6.611</v>
      </c>
      <c r="J485" s="27" t="n">
        <v>0.17</v>
      </c>
      <c r="K485" s="27" t="n">
        <v>20.55</v>
      </c>
      <c r="L485" s="32"/>
      <c r="M485" s="27" t="n">
        <v>82</v>
      </c>
      <c r="N485" s="27" t="n">
        <v>2854.708</v>
      </c>
      <c r="O485" s="32"/>
    </row>
    <row r="486" customFormat="false" ht="14.25" hidden="false" customHeight="false" outlineLevel="0" collapsed="false">
      <c r="A486" s="29" t="n">
        <v>45356.7478935185</v>
      </c>
      <c r="B486" s="30" t="n">
        <f aca="false">MROUND(A486,"00:01:00")</f>
        <v>45356.7479166667</v>
      </c>
      <c r="C486" s="27" t="n">
        <v>1.99973913043478</v>
      </c>
      <c r="D486" s="27" t="n">
        <v>0.000160869565217391</v>
      </c>
      <c r="E486" s="27" t="n">
        <v>1399.89130434783</v>
      </c>
      <c r="F486" s="27" t="n">
        <v>96.59</v>
      </c>
      <c r="G486" s="27" t="n">
        <v>21</v>
      </c>
      <c r="H486" s="27" t="n">
        <v>37.0245454545455</v>
      </c>
      <c r="I486" s="27" t="n">
        <v>6.61</v>
      </c>
      <c r="J486" s="27" t="n">
        <v>0.17</v>
      </c>
      <c r="K486" s="27" t="n">
        <v>20.545</v>
      </c>
      <c r="L486" s="32"/>
      <c r="M486" s="27" t="n">
        <v>82</v>
      </c>
      <c r="N486" s="27" t="n">
        <v>2854.708</v>
      </c>
      <c r="O486" s="32"/>
    </row>
    <row r="487" customFormat="false" ht="14.25" hidden="false" customHeight="false" outlineLevel="0" collapsed="false">
      <c r="A487" s="29" t="n">
        <v>45356.748587963</v>
      </c>
      <c r="B487" s="30" t="n">
        <f aca="false">MROUND(A487,"00:01:00")</f>
        <v>45356.7486111111</v>
      </c>
      <c r="C487" s="27" t="n">
        <v>2.00154545454545</v>
      </c>
      <c r="D487" s="27" t="n">
        <v>-0.000127272727272727</v>
      </c>
      <c r="E487" s="27" t="n">
        <v>1400.18181818182</v>
      </c>
      <c r="F487" s="27" t="n">
        <v>96.5028571428571</v>
      </c>
      <c r="G487" s="27" t="n">
        <v>21</v>
      </c>
      <c r="H487" s="27" t="n">
        <v>37.025</v>
      </c>
      <c r="I487" s="27" t="n">
        <v>6.61</v>
      </c>
      <c r="J487" s="27" t="n">
        <v>0.17</v>
      </c>
      <c r="K487" s="27" t="n">
        <v>20.525</v>
      </c>
      <c r="L487" s="32"/>
      <c r="M487" s="27" t="n">
        <v>82</v>
      </c>
      <c r="N487" s="27" t="n">
        <v>2854.708</v>
      </c>
      <c r="O487" s="32"/>
    </row>
    <row r="488" customFormat="false" ht="14.25" hidden="false" customHeight="false" outlineLevel="0" collapsed="false">
      <c r="A488" s="29" t="n">
        <v>45356.7492824074</v>
      </c>
      <c r="B488" s="30" t="n">
        <f aca="false">MROUND(A488,"00:01:00")</f>
        <v>45356.7493055556</v>
      </c>
      <c r="C488" s="27" t="n">
        <v>2.00152083333333</v>
      </c>
      <c r="D488" s="27" t="n">
        <v>0.000129166666666667</v>
      </c>
      <c r="E488" s="27" t="n">
        <v>1399.98695652174</v>
      </c>
      <c r="F488" s="27" t="n">
        <v>96.3885714285714</v>
      </c>
      <c r="G488" s="27" t="n">
        <v>21</v>
      </c>
      <c r="H488" s="27" t="n">
        <v>37.0216666666667</v>
      </c>
      <c r="I488" s="27" t="n">
        <v>6.6094</v>
      </c>
      <c r="J488" s="27" t="n">
        <v>0.17</v>
      </c>
      <c r="K488" s="27" t="n">
        <v>20.525</v>
      </c>
      <c r="L488" s="32"/>
      <c r="M488" s="27" t="n">
        <v>82</v>
      </c>
      <c r="N488" s="27" t="n">
        <v>2854.708</v>
      </c>
      <c r="O488" s="32"/>
    </row>
    <row r="489" customFormat="false" ht="14.25" hidden="false" customHeight="false" outlineLevel="0" collapsed="false">
      <c r="A489" s="29" t="n">
        <v>45356.7499768519</v>
      </c>
      <c r="B489" s="30" t="n">
        <f aca="false">MROUND(A489,"00:01:00")</f>
        <v>45356.75</v>
      </c>
      <c r="C489" s="27" t="n">
        <v>2.00168181818182</v>
      </c>
      <c r="D489" s="27" t="n">
        <v>-3.18181818181818E-005</v>
      </c>
      <c r="E489" s="27" t="n">
        <v>1400</v>
      </c>
      <c r="F489" s="27" t="n">
        <v>96.38625</v>
      </c>
      <c r="G489" s="27" t="n">
        <v>21</v>
      </c>
      <c r="H489" s="27" t="n">
        <v>37.025</v>
      </c>
      <c r="I489" s="27" t="n">
        <v>6.6094</v>
      </c>
      <c r="J489" s="27" t="n">
        <v>0.17</v>
      </c>
      <c r="K489" s="27" t="n">
        <v>20.52</v>
      </c>
      <c r="L489" s="32"/>
      <c r="M489" s="27" t="n">
        <v>82</v>
      </c>
      <c r="N489" s="27" t="n">
        <v>2854.708</v>
      </c>
      <c r="O489" s="32"/>
    </row>
    <row r="490" customFormat="false" ht="14.25" hidden="false" customHeight="false" outlineLevel="0" collapsed="false">
      <c r="A490" s="29" t="n">
        <v>45356.7506712963</v>
      </c>
      <c r="B490" s="30" t="n">
        <f aca="false">MROUND(A490,"00:01:00")</f>
        <v>45356.7506944445</v>
      </c>
      <c r="C490" s="27" t="n">
        <v>1.99971428571429</v>
      </c>
      <c r="D490" s="27" t="n">
        <v>-0.000323809523809524</v>
      </c>
      <c r="E490" s="27" t="n">
        <v>1399.93</v>
      </c>
      <c r="F490" s="27" t="n">
        <v>96.4677777777778</v>
      </c>
      <c r="G490" s="27" t="n">
        <v>21</v>
      </c>
      <c r="H490" s="27" t="n">
        <v>37.025</v>
      </c>
      <c r="I490" s="27" t="n">
        <v>6.609</v>
      </c>
      <c r="J490" s="27" t="n">
        <v>0.175</v>
      </c>
      <c r="K490" s="27" t="n">
        <v>20.52</v>
      </c>
      <c r="L490" s="32"/>
      <c r="M490" s="27" t="n">
        <v>82</v>
      </c>
      <c r="N490" s="27" t="n">
        <v>2854.708</v>
      </c>
      <c r="O490" s="32"/>
    </row>
    <row r="491" customFormat="false" ht="14.25" hidden="false" customHeight="false" outlineLevel="0" collapsed="false">
      <c r="A491" s="29" t="n">
        <v>45356.7513657407</v>
      </c>
      <c r="B491" s="30" t="n">
        <f aca="false">MROUND(A491,"00:01:00")</f>
        <v>45356.7513888889</v>
      </c>
      <c r="C491" s="27" t="n">
        <v>1.99840909090909</v>
      </c>
      <c r="D491" s="27" t="n">
        <v>0.0002</v>
      </c>
      <c r="E491" s="27" t="n">
        <v>1400.03333333333</v>
      </c>
      <c r="F491" s="27" t="n">
        <v>96.346</v>
      </c>
      <c r="G491" s="27" t="n">
        <v>21</v>
      </c>
      <c r="H491" s="27" t="n">
        <v>37.0166666666667</v>
      </c>
      <c r="I491" s="27" t="n">
        <v>6.60833333333333</v>
      </c>
      <c r="J491" s="27" t="n">
        <v>0.18</v>
      </c>
      <c r="K491" s="27" t="n">
        <v>20.5133333333333</v>
      </c>
      <c r="L491" s="32"/>
      <c r="M491" s="27" t="n">
        <v>82</v>
      </c>
      <c r="N491" s="27" t="n">
        <v>2854.708</v>
      </c>
      <c r="O491" s="32"/>
    </row>
    <row r="492" customFormat="false" ht="14.25" hidden="false" customHeight="false" outlineLevel="0" collapsed="false">
      <c r="A492" s="29" t="n">
        <v>45356.7520601852</v>
      </c>
      <c r="B492" s="30" t="n">
        <f aca="false">MROUND(A492,"00:01:00")</f>
        <v>45356.7520833333</v>
      </c>
      <c r="C492" s="27" t="n">
        <v>1.99781428571429</v>
      </c>
      <c r="D492" s="27" t="n">
        <v>0.0001</v>
      </c>
      <c r="E492" s="27" t="n">
        <v>1399.96956521739</v>
      </c>
      <c r="F492" s="27" t="n">
        <v>96.2766666666667</v>
      </c>
      <c r="G492" s="27" t="n">
        <v>21</v>
      </c>
      <c r="H492" s="27" t="n">
        <v>37.015</v>
      </c>
      <c r="I492" s="27" t="n">
        <v>6.608</v>
      </c>
      <c r="J492" s="27" t="n">
        <v>0.18</v>
      </c>
      <c r="K492" s="27" t="n">
        <v>20.5133333333333</v>
      </c>
      <c r="L492" s="32"/>
      <c r="M492" s="27" t="n">
        <v>82</v>
      </c>
      <c r="N492" s="27" t="n">
        <v>2854.708</v>
      </c>
      <c r="O492" s="32"/>
    </row>
    <row r="493" customFormat="false" ht="14.25" hidden="false" customHeight="false" outlineLevel="0" collapsed="false">
      <c r="A493" s="29" t="n">
        <v>45356.7527546296</v>
      </c>
      <c r="B493" s="30" t="n">
        <f aca="false">MROUND(A493,"00:01:00")</f>
        <v>45356.7527777778</v>
      </c>
      <c r="C493" s="27" t="n">
        <v>2.00172173913043</v>
      </c>
      <c r="D493" s="27" t="n">
        <v>-8.26086956521739E-005</v>
      </c>
      <c r="E493" s="27" t="n">
        <v>1400.38181818182</v>
      </c>
      <c r="F493" s="27" t="n">
        <v>96.3161111111111</v>
      </c>
      <c r="G493" s="27" t="n">
        <v>21</v>
      </c>
      <c r="H493" s="27" t="n">
        <v>37.01</v>
      </c>
      <c r="I493" s="27" t="n">
        <v>6.60742857142857</v>
      </c>
      <c r="J493" s="27" t="n">
        <v>0.18</v>
      </c>
      <c r="K493" s="27" t="n">
        <v>20.505</v>
      </c>
      <c r="L493" s="32"/>
      <c r="M493" s="27" t="n">
        <v>82</v>
      </c>
      <c r="N493" s="27" t="n">
        <v>2854.708</v>
      </c>
      <c r="O493" s="32"/>
    </row>
    <row r="494" customFormat="false" ht="14.25" hidden="false" customHeight="false" outlineLevel="0" collapsed="false">
      <c r="A494" s="29" t="n">
        <v>45356.7534490741</v>
      </c>
      <c r="B494" s="30" t="n">
        <f aca="false">MROUND(A494,"00:01:00")</f>
        <v>45356.7534722222</v>
      </c>
      <c r="C494" s="27" t="n">
        <v>1.99991739130435</v>
      </c>
      <c r="D494" s="27" t="n">
        <v>4.34782608695653E-006</v>
      </c>
      <c r="E494" s="27" t="n">
        <v>1400.035</v>
      </c>
      <c r="F494" s="27" t="n">
        <v>96.1863157894737</v>
      </c>
      <c r="G494" s="27" t="n">
        <v>21</v>
      </c>
      <c r="H494" s="27" t="n">
        <v>37.0155555555556</v>
      </c>
      <c r="I494" s="27" t="n">
        <v>6.60742857142857</v>
      </c>
      <c r="J494" s="27" t="n">
        <v>0.18</v>
      </c>
      <c r="K494" s="27" t="n">
        <v>20.5</v>
      </c>
      <c r="L494" s="32"/>
      <c r="M494" s="27" t="n">
        <v>82</v>
      </c>
      <c r="N494" s="27" t="n">
        <v>2854.708</v>
      </c>
      <c r="O494" s="32"/>
    </row>
    <row r="495" customFormat="false" ht="14.25" hidden="false" customHeight="false" outlineLevel="0" collapsed="false">
      <c r="A495" s="29" t="n">
        <v>45356.7541435185</v>
      </c>
      <c r="B495" s="30" t="n">
        <f aca="false">MROUND(A495,"00:01:00")</f>
        <v>45356.7541666667</v>
      </c>
      <c r="C495" s="27" t="n">
        <v>1.99946956521739</v>
      </c>
      <c r="D495" s="27" t="n">
        <v>-0.000152173913043478</v>
      </c>
      <c r="E495" s="27" t="n">
        <v>1400.04285714286</v>
      </c>
      <c r="F495" s="27" t="n">
        <v>96.0483333333333</v>
      </c>
      <c r="G495" s="27" t="n">
        <v>21</v>
      </c>
      <c r="H495" s="27" t="n">
        <v>37.015</v>
      </c>
      <c r="I495" s="27" t="n">
        <v>6.6065</v>
      </c>
      <c r="J495" s="27" t="n">
        <v>0.18</v>
      </c>
      <c r="K495" s="27" t="n">
        <v>20.49</v>
      </c>
      <c r="L495" s="32"/>
      <c r="M495" s="27" t="n">
        <v>82</v>
      </c>
      <c r="N495" s="27" t="n">
        <v>2854.708</v>
      </c>
      <c r="O495" s="32"/>
    </row>
    <row r="496" customFormat="false" ht="14.25" hidden="false" customHeight="false" outlineLevel="0" collapsed="false">
      <c r="A496" s="29" t="n">
        <v>45356.754837963</v>
      </c>
      <c r="B496" s="30" t="n">
        <f aca="false">MROUND(A496,"00:01:00")</f>
        <v>45356.7548611111</v>
      </c>
      <c r="C496" s="27" t="n">
        <v>2.00087391304348</v>
      </c>
      <c r="D496" s="27" t="n">
        <v>-0.000252173913043478</v>
      </c>
      <c r="E496" s="27" t="n">
        <v>1399.86086956522</v>
      </c>
      <c r="F496" s="27" t="n">
        <v>96.0058823529412</v>
      </c>
      <c r="G496" s="27" t="n">
        <v>21</v>
      </c>
      <c r="H496" s="27" t="n">
        <v>37.015</v>
      </c>
      <c r="I496" s="27" t="n">
        <v>6.6065</v>
      </c>
      <c r="J496" s="27" t="n">
        <v>0.19</v>
      </c>
      <c r="K496" s="27" t="n">
        <v>20.49</v>
      </c>
      <c r="L496" s="32"/>
      <c r="M496" s="27" t="n">
        <v>82</v>
      </c>
      <c r="N496" s="27" t="n">
        <v>2854.708</v>
      </c>
      <c r="O496" s="32"/>
    </row>
    <row r="497" customFormat="false" ht="14.25" hidden="false" customHeight="false" outlineLevel="0" collapsed="false">
      <c r="A497" s="29" t="n">
        <v>45356.7555324074</v>
      </c>
      <c r="B497" s="30" t="n">
        <f aca="false">MROUND(A497,"00:01:00")</f>
        <v>45356.7555555556</v>
      </c>
      <c r="C497" s="27" t="n">
        <v>1.99930909090909</v>
      </c>
      <c r="D497" s="27" t="n">
        <v>0.000163636363636364</v>
      </c>
      <c r="E497" s="27" t="n">
        <v>1400.1</v>
      </c>
      <c r="F497" s="27" t="n">
        <v>96.0235294117647</v>
      </c>
      <c r="G497" s="27" t="n">
        <v>21</v>
      </c>
      <c r="H497" s="27" t="n">
        <v>37.014</v>
      </c>
      <c r="I497" s="27" t="n">
        <v>6.6056</v>
      </c>
      <c r="J497" s="27" t="n">
        <v>0.18</v>
      </c>
      <c r="K497" s="27" t="n">
        <v>20.49</v>
      </c>
      <c r="L497" s="32"/>
      <c r="M497" s="27" t="n">
        <v>82</v>
      </c>
      <c r="N497" s="27" t="n">
        <v>2854.708</v>
      </c>
      <c r="O497" s="32"/>
    </row>
    <row r="498" customFormat="false" ht="14.25" hidden="false" customHeight="false" outlineLevel="0" collapsed="false">
      <c r="A498" s="29" t="n">
        <v>45356.7562268519</v>
      </c>
      <c r="B498" s="30" t="n">
        <f aca="false">MROUND(A498,"00:01:00")</f>
        <v>45356.75625</v>
      </c>
      <c r="C498" s="27" t="n">
        <v>2.00015454545455</v>
      </c>
      <c r="D498" s="27" t="n">
        <v>-0.00020952380952381</v>
      </c>
      <c r="E498" s="27" t="n">
        <v>1400.31904761905</v>
      </c>
      <c r="F498" s="27" t="n">
        <v>95.9568421052632</v>
      </c>
      <c r="G498" s="27" t="n">
        <v>21</v>
      </c>
      <c r="H498" s="27" t="n">
        <v>37.01</v>
      </c>
      <c r="I498" s="27" t="n">
        <v>6.605</v>
      </c>
      <c r="J498" s="27" t="n">
        <v>0.18</v>
      </c>
      <c r="K498" s="27" t="n">
        <v>20.495</v>
      </c>
      <c r="L498" s="32"/>
      <c r="M498" s="27" t="n">
        <v>82</v>
      </c>
      <c r="N498" s="27" t="n">
        <v>2854.708</v>
      </c>
      <c r="O498" s="32"/>
    </row>
    <row r="499" customFormat="false" ht="14.25" hidden="false" customHeight="false" outlineLevel="0" collapsed="false">
      <c r="A499" s="29" t="n">
        <v>45356.7569212963</v>
      </c>
      <c r="B499" s="30" t="n">
        <f aca="false">MROUND(A499,"00:01:00")</f>
        <v>45356.7569444444</v>
      </c>
      <c r="C499" s="27" t="n">
        <v>1.99802272727273</v>
      </c>
      <c r="D499" s="27" t="n">
        <v>-0.000419047619047619</v>
      </c>
      <c r="E499" s="27" t="n">
        <v>1400.00454545455</v>
      </c>
      <c r="F499" s="27" t="n">
        <v>95.8210526315789</v>
      </c>
      <c r="G499" s="27" t="n">
        <v>21</v>
      </c>
      <c r="H499" s="27" t="n">
        <v>37.015</v>
      </c>
      <c r="I499" s="27" t="n">
        <v>6.605</v>
      </c>
      <c r="J499" s="27" t="n">
        <v>0.18</v>
      </c>
      <c r="K499" s="27" t="n">
        <v>20.48</v>
      </c>
      <c r="L499" s="32"/>
      <c r="M499" s="27" t="n">
        <v>82</v>
      </c>
      <c r="N499" s="27" t="n">
        <v>2854.708</v>
      </c>
      <c r="O499" s="32"/>
    </row>
    <row r="500" customFormat="false" ht="14.25" hidden="false" customHeight="false" outlineLevel="0" collapsed="false">
      <c r="A500" s="29" t="n">
        <v>45356.7576157407</v>
      </c>
      <c r="B500" s="30" t="n">
        <f aca="false">MROUND(A500,"00:01:00")</f>
        <v>45356.7576388889</v>
      </c>
      <c r="C500" s="27" t="n">
        <v>1.999615</v>
      </c>
      <c r="D500" s="27" t="n">
        <v>0.000328571428571429</v>
      </c>
      <c r="E500" s="27" t="n">
        <v>1399.79047619048</v>
      </c>
      <c r="F500" s="27" t="n">
        <v>95.730625</v>
      </c>
      <c r="G500" s="27" t="n">
        <v>21</v>
      </c>
      <c r="H500" s="27" t="n">
        <v>37.015</v>
      </c>
      <c r="I500" s="27" t="n">
        <v>6.60433333333333</v>
      </c>
      <c r="J500" s="27" t="n">
        <v>0.185</v>
      </c>
      <c r="K500" s="27" t="n">
        <v>20.465</v>
      </c>
      <c r="L500" s="32"/>
      <c r="M500" s="27" t="n">
        <v>82</v>
      </c>
      <c r="N500" s="27" t="n">
        <v>2854.708</v>
      </c>
      <c r="O500" s="32"/>
    </row>
    <row r="501" customFormat="false" ht="14.25" hidden="false" customHeight="false" outlineLevel="0" collapsed="false">
      <c r="A501" s="29" t="n">
        <v>45356.7583101852</v>
      </c>
      <c r="B501" s="30" t="n">
        <f aca="false">MROUND(A501,"00:01:00")</f>
        <v>45356.7583333333</v>
      </c>
      <c r="C501" s="27" t="n">
        <v>1.99980869565217</v>
      </c>
      <c r="D501" s="27" t="n">
        <v>-0.000154545454545454</v>
      </c>
      <c r="E501" s="27" t="n">
        <v>1400.33043478261</v>
      </c>
      <c r="F501" s="27" t="n">
        <v>95.601052631579</v>
      </c>
      <c r="G501" s="27" t="n">
        <v>21</v>
      </c>
      <c r="H501" s="27" t="n">
        <v>37.015</v>
      </c>
      <c r="I501" s="27" t="n">
        <v>6.6035</v>
      </c>
      <c r="J501" s="27" t="n">
        <v>0.185</v>
      </c>
      <c r="K501" s="27" t="n">
        <v>20.465</v>
      </c>
      <c r="L501" s="32"/>
      <c r="M501" s="27" t="n">
        <v>82</v>
      </c>
      <c r="N501" s="27" t="n">
        <v>2854.708</v>
      </c>
      <c r="O501" s="32"/>
    </row>
    <row r="502" customFormat="false" ht="14.25" hidden="false" customHeight="false" outlineLevel="0" collapsed="false">
      <c r="A502" s="29" t="n">
        <v>45356.7590046296</v>
      </c>
      <c r="B502" s="30" t="n">
        <f aca="false">MROUND(A502,"00:01:00")</f>
        <v>45356.7590277778</v>
      </c>
      <c r="C502" s="27" t="n">
        <v>1.99974090909091</v>
      </c>
      <c r="D502" s="27" t="n">
        <v>-0.00030952380952381</v>
      </c>
      <c r="E502" s="27" t="n">
        <v>1399.82272727273</v>
      </c>
      <c r="F502" s="27" t="n">
        <v>95.5542105263158</v>
      </c>
      <c r="G502" s="27" t="n">
        <v>21</v>
      </c>
      <c r="H502" s="27" t="n">
        <v>37.015</v>
      </c>
      <c r="I502" s="27" t="n">
        <v>6.6035</v>
      </c>
      <c r="J502" s="27" t="n">
        <v>0.19</v>
      </c>
      <c r="K502" s="27" t="n">
        <v>20.46</v>
      </c>
      <c r="L502" s="32"/>
      <c r="M502" s="27" t="n">
        <v>82</v>
      </c>
      <c r="N502" s="27" t="n">
        <v>2854.708</v>
      </c>
      <c r="O502" s="32"/>
    </row>
    <row r="503" customFormat="false" ht="14.25" hidden="false" customHeight="false" outlineLevel="0" collapsed="false">
      <c r="A503" s="29" t="n">
        <v>45356.7596990741</v>
      </c>
      <c r="B503" s="30" t="n">
        <f aca="false">MROUND(A503,"00:01:00")</f>
        <v>45356.7597222222</v>
      </c>
      <c r="C503" s="27" t="n">
        <v>1.99942727272727</v>
      </c>
      <c r="D503" s="27" t="n">
        <v>9.09090909090907E-006</v>
      </c>
      <c r="E503" s="27" t="n">
        <v>1399.85</v>
      </c>
      <c r="F503" s="27" t="n">
        <v>95.4977777777778</v>
      </c>
      <c r="G503" s="27" t="n">
        <v>21</v>
      </c>
      <c r="H503" s="27" t="n">
        <v>37.0066666666667</v>
      </c>
      <c r="I503" s="27" t="n">
        <v>6.6025</v>
      </c>
      <c r="J503" s="27" t="n">
        <v>0.19</v>
      </c>
      <c r="K503" s="27" t="n">
        <v>20.465</v>
      </c>
      <c r="L503" s="32"/>
      <c r="M503" s="27" t="n">
        <v>82</v>
      </c>
      <c r="N503" s="27" t="n">
        <v>2854.708</v>
      </c>
      <c r="O503" s="32"/>
    </row>
    <row r="504" customFormat="false" ht="14.25" hidden="false" customHeight="false" outlineLevel="0" collapsed="false">
      <c r="A504" s="29" t="n">
        <v>45356.7603935185</v>
      </c>
      <c r="B504" s="30" t="n">
        <f aca="false">MROUND(A504,"00:01:00")</f>
        <v>45356.7604166667</v>
      </c>
      <c r="C504" s="27" t="n">
        <v>2.00013181818182</v>
      </c>
      <c r="D504" s="27" t="n">
        <v>0.000181818181818182</v>
      </c>
      <c r="E504" s="27" t="n">
        <v>1400.12380952381</v>
      </c>
      <c r="F504" s="27" t="n">
        <v>95.3323529411765</v>
      </c>
      <c r="G504" s="27" t="n">
        <v>21</v>
      </c>
      <c r="H504" s="27" t="n">
        <v>37.004</v>
      </c>
      <c r="I504" s="27" t="n">
        <v>6.6025</v>
      </c>
      <c r="J504" s="27" t="n">
        <v>0.19</v>
      </c>
      <c r="K504" s="27" t="n">
        <v>20.465</v>
      </c>
      <c r="L504" s="32"/>
      <c r="M504" s="27" t="n">
        <v>82</v>
      </c>
      <c r="N504" s="27" t="n">
        <v>2854.708</v>
      </c>
      <c r="O504" s="32"/>
    </row>
    <row r="505" customFormat="false" ht="14.25" hidden="false" customHeight="false" outlineLevel="0" collapsed="false">
      <c r="A505" s="29" t="n">
        <v>45356.761087963</v>
      </c>
      <c r="B505" s="30" t="n">
        <f aca="false">MROUND(A505,"00:01:00")</f>
        <v>45356.7611111111</v>
      </c>
      <c r="C505" s="27" t="n">
        <v>1.99993913043478</v>
      </c>
      <c r="D505" s="27" t="n">
        <v>-0.000208695652173913</v>
      </c>
      <c r="E505" s="27" t="n">
        <v>1400.06086956522</v>
      </c>
      <c r="F505" s="27" t="n">
        <v>95.43</v>
      </c>
      <c r="G505" s="27" t="n">
        <v>21</v>
      </c>
      <c r="H505" s="27" t="n">
        <v>37.005</v>
      </c>
      <c r="I505" s="27" t="n">
        <v>6.60133333333333</v>
      </c>
      <c r="J505" s="27" t="n">
        <v>0.19</v>
      </c>
      <c r="K505" s="27" t="n">
        <v>20.46</v>
      </c>
      <c r="L505" s="32"/>
      <c r="M505" s="27" t="n">
        <v>82</v>
      </c>
      <c r="N505" s="27" t="n">
        <v>2854.708</v>
      </c>
      <c r="O505" s="32"/>
    </row>
    <row r="506" customFormat="false" ht="14.25" hidden="false" customHeight="false" outlineLevel="0" collapsed="false">
      <c r="A506" s="29" t="n">
        <v>45356.7617824074</v>
      </c>
      <c r="B506" s="30" t="n">
        <f aca="false">MROUND(A506,"00:01:00")</f>
        <v>45356.7618055556</v>
      </c>
      <c r="C506" s="27" t="n">
        <v>1.99997727272727</v>
      </c>
      <c r="D506" s="27" t="n">
        <v>0.000118181818181818</v>
      </c>
      <c r="E506" s="27" t="n">
        <v>1400.09090909091</v>
      </c>
      <c r="F506" s="27" t="n">
        <v>95.4258823529412</v>
      </c>
      <c r="G506" s="27" t="n">
        <v>21</v>
      </c>
      <c r="H506" s="27" t="n">
        <v>37.005</v>
      </c>
      <c r="I506" s="27" t="n">
        <v>6.6005</v>
      </c>
      <c r="J506" s="27" t="n">
        <v>0.19</v>
      </c>
      <c r="K506" s="27" t="n">
        <v>20.45</v>
      </c>
      <c r="L506" s="32"/>
      <c r="M506" s="27" t="n">
        <v>82</v>
      </c>
      <c r="N506" s="27" t="n">
        <v>2854.708</v>
      </c>
      <c r="O506" s="32"/>
    </row>
    <row r="507" customFormat="false" ht="14.25" hidden="false" customHeight="false" outlineLevel="0" collapsed="false">
      <c r="A507" s="29" t="n">
        <v>45356.7624768519</v>
      </c>
      <c r="B507" s="30" t="n">
        <f aca="false">MROUND(A507,"00:01:00")</f>
        <v>45356.7625</v>
      </c>
      <c r="C507" s="27" t="n">
        <v>1.99990454545455</v>
      </c>
      <c r="D507" s="27" t="n">
        <v>0.000131818181818182</v>
      </c>
      <c r="E507" s="27" t="n">
        <v>1400.04545454545</v>
      </c>
      <c r="F507" s="27" t="n">
        <v>95.238125</v>
      </c>
      <c r="G507" s="27" t="n">
        <v>21</v>
      </c>
      <c r="H507" s="27" t="n">
        <v>36.995</v>
      </c>
      <c r="I507" s="27" t="n">
        <v>6.6005</v>
      </c>
      <c r="J507" s="27" t="n">
        <v>0.2</v>
      </c>
      <c r="K507" s="27" t="n">
        <v>20.45</v>
      </c>
      <c r="L507" s="32"/>
      <c r="M507" s="27" t="n">
        <v>113</v>
      </c>
      <c r="N507" s="27" t="n">
        <v>2854.708</v>
      </c>
      <c r="O507" s="32"/>
    </row>
    <row r="508" customFormat="false" ht="14.25" hidden="false" customHeight="false" outlineLevel="0" collapsed="false">
      <c r="A508" s="29" t="n">
        <v>45356.7631712963</v>
      </c>
      <c r="B508" s="30" t="n">
        <f aca="false">MROUND(A508,"00:01:00")</f>
        <v>45356.7631944444</v>
      </c>
      <c r="C508" s="27" t="n">
        <v>2.00133636363636</v>
      </c>
      <c r="D508" s="27" t="n">
        <v>-0.00065</v>
      </c>
      <c r="E508" s="27" t="n">
        <v>1399.74285714286</v>
      </c>
      <c r="F508" s="27" t="n">
        <v>95.2082352941176</v>
      </c>
      <c r="G508" s="27" t="n">
        <v>21</v>
      </c>
      <c r="H508" s="27" t="n">
        <v>36.9955555555556</v>
      </c>
      <c r="I508" s="27" t="n">
        <v>6.6025</v>
      </c>
      <c r="J508" s="27" t="n">
        <v>0.2</v>
      </c>
      <c r="K508" s="27" t="n">
        <v>20.45</v>
      </c>
      <c r="L508" s="32"/>
      <c r="M508" s="27" t="n">
        <v>113</v>
      </c>
      <c r="N508" s="27" t="n">
        <v>2854.708</v>
      </c>
      <c r="O508" s="32"/>
    </row>
    <row r="509" customFormat="false" ht="14.25" hidden="false" customHeight="false" outlineLevel="0" collapsed="false">
      <c r="A509" s="29" t="n">
        <v>45356.7638657407</v>
      </c>
      <c r="B509" s="30" t="n">
        <f aca="false">MROUND(A509,"00:01:00")</f>
        <v>45356.7638888889</v>
      </c>
      <c r="C509" s="27" t="n">
        <v>1.99800434782609</v>
      </c>
      <c r="D509" s="27" t="n">
        <v>-0.000121739130434783</v>
      </c>
      <c r="E509" s="27" t="n">
        <v>1400.07391304348</v>
      </c>
      <c r="F509" s="27" t="n">
        <v>95.2981818181818</v>
      </c>
      <c r="G509" s="27" t="n">
        <v>21</v>
      </c>
      <c r="H509" s="27" t="n">
        <v>36.9945454545455</v>
      </c>
      <c r="I509" s="27" t="n">
        <v>6.60233333333333</v>
      </c>
      <c r="J509" s="27" t="n">
        <v>0.2</v>
      </c>
      <c r="K509" s="27" t="n">
        <v>20.46</v>
      </c>
      <c r="L509" s="32"/>
      <c r="M509" s="27" t="n">
        <v>124</v>
      </c>
      <c r="N509" s="27" t="n">
        <v>2854.708</v>
      </c>
      <c r="O509" s="32"/>
    </row>
    <row r="510" customFormat="false" ht="14.25" hidden="false" customHeight="false" outlineLevel="0" collapsed="false">
      <c r="A510" s="29" t="n">
        <v>45356.7645601852</v>
      </c>
      <c r="B510" s="30" t="n">
        <f aca="false">MROUND(A510,"00:01:00")</f>
        <v>45356.7645833333</v>
      </c>
      <c r="C510" s="27" t="n">
        <v>1.99788636363636</v>
      </c>
      <c r="D510" s="27" t="n">
        <v>-0.000252380952380952</v>
      </c>
      <c r="E510" s="27" t="n">
        <v>1400.19090909091</v>
      </c>
      <c r="F510" s="27" t="n">
        <v>95.2233333333333</v>
      </c>
      <c r="G510" s="27" t="n">
        <v>21</v>
      </c>
      <c r="H510" s="27" t="n">
        <v>36.9957142857143</v>
      </c>
      <c r="I510" s="27" t="n">
        <v>6.6014</v>
      </c>
      <c r="J510" s="27" t="n">
        <v>0.2</v>
      </c>
      <c r="K510" s="27" t="n">
        <v>20.465</v>
      </c>
      <c r="L510" s="32"/>
      <c r="M510" s="27" t="n">
        <v>124</v>
      </c>
      <c r="N510" s="27" t="n">
        <v>2854.708</v>
      </c>
      <c r="O510" s="32"/>
    </row>
    <row r="511" customFormat="false" ht="14.25" hidden="false" customHeight="false" outlineLevel="0" collapsed="false">
      <c r="A511" s="29" t="n">
        <v>45356.7652546296</v>
      </c>
      <c r="B511" s="30" t="n">
        <f aca="false">MROUND(A511,"00:01:00")</f>
        <v>45356.7652777778</v>
      </c>
      <c r="C511" s="27" t="n">
        <v>2.00011363636364</v>
      </c>
      <c r="D511" s="27" t="n">
        <v>-0.000309090909090909</v>
      </c>
      <c r="E511" s="27" t="n">
        <v>1399.92272727273</v>
      </c>
      <c r="F511" s="27" t="n">
        <v>95.0846153846154</v>
      </c>
      <c r="G511" s="27" t="n">
        <v>21</v>
      </c>
      <c r="H511" s="27" t="n">
        <v>36.995</v>
      </c>
      <c r="I511" s="27" t="n">
        <v>6.6015</v>
      </c>
      <c r="J511" s="27" t="n">
        <v>0.2</v>
      </c>
      <c r="K511" s="27" t="n">
        <v>20.46</v>
      </c>
      <c r="L511" s="32"/>
      <c r="M511" s="27" t="n">
        <v>124</v>
      </c>
      <c r="N511" s="27" t="n">
        <v>2854.708</v>
      </c>
      <c r="O511" s="32"/>
    </row>
    <row r="512" customFormat="false" ht="14.25" hidden="false" customHeight="false" outlineLevel="0" collapsed="false">
      <c r="A512" s="29" t="n">
        <v>45356.7659490741</v>
      </c>
      <c r="B512" s="30" t="n">
        <f aca="false">MROUND(A512,"00:01:00")</f>
        <v>45356.7659722222</v>
      </c>
      <c r="C512" s="27" t="n">
        <v>2.00091363636364</v>
      </c>
      <c r="D512" s="27" t="n">
        <v>-0.000272727272727273</v>
      </c>
      <c r="E512" s="27" t="n">
        <v>1400.30909090909</v>
      </c>
      <c r="F512" s="27" t="n">
        <v>95.0911764705882</v>
      </c>
      <c r="G512" s="27" t="n">
        <v>21</v>
      </c>
      <c r="H512" s="27" t="n">
        <v>36.9933333333333</v>
      </c>
      <c r="I512" s="27" t="n">
        <v>6.60033333333333</v>
      </c>
      <c r="J512" s="27" t="n">
        <v>0.205</v>
      </c>
      <c r="K512" s="27" t="n">
        <v>20.46</v>
      </c>
      <c r="L512" s="32"/>
      <c r="M512" s="27" t="n">
        <v>124</v>
      </c>
      <c r="N512" s="27" t="n">
        <v>2854.708</v>
      </c>
      <c r="O512" s="32"/>
    </row>
    <row r="513" customFormat="false" ht="14.25" hidden="false" customHeight="false" outlineLevel="0" collapsed="false">
      <c r="A513" s="29" t="n">
        <v>45356.7666435185</v>
      </c>
      <c r="B513" s="30" t="n">
        <f aca="false">MROUND(A513,"00:01:00")</f>
        <v>45356.7666666667</v>
      </c>
      <c r="C513" s="27" t="n">
        <v>2.00288181818182</v>
      </c>
      <c r="D513" s="27" t="n">
        <v>-9.09090909090907E-006</v>
      </c>
      <c r="E513" s="27" t="n">
        <v>1399.95909090909</v>
      </c>
      <c r="F513" s="27" t="n">
        <v>95.03625</v>
      </c>
      <c r="G513" s="27" t="n">
        <v>21</v>
      </c>
      <c r="H513" s="27" t="n">
        <v>36.995</v>
      </c>
      <c r="I513" s="27" t="n">
        <v>6.604</v>
      </c>
      <c r="J513" s="27" t="n">
        <v>0.21</v>
      </c>
      <c r="K513" s="27" t="n">
        <v>20.475</v>
      </c>
      <c r="L513" s="32"/>
      <c r="M513" s="27" t="n">
        <v>143.5</v>
      </c>
      <c r="N513" s="27" t="n">
        <v>2854.708</v>
      </c>
      <c r="O513" s="32"/>
    </row>
    <row r="514" customFormat="false" ht="14.25" hidden="false" customHeight="false" outlineLevel="0" collapsed="false">
      <c r="A514" s="29" t="n">
        <v>45356.767337963</v>
      </c>
      <c r="B514" s="30" t="n">
        <f aca="false">MROUND(A514,"00:01:00")</f>
        <v>45356.7673611111</v>
      </c>
      <c r="C514" s="27" t="n">
        <v>1.99793636363636</v>
      </c>
      <c r="D514" s="27" t="n">
        <v>-0.000213636363636364</v>
      </c>
      <c r="E514" s="27" t="n">
        <v>1399.95909090909</v>
      </c>
      <c r="F514" s="27" t="n">
        <v>95.0009090909091</v>
      </c>
      <c r="G514" s="27" t="n">
        <v>21</v>
      </c>
      <c r="H514" s="27" t="n">
        <v>37.005</v>
      </c>
      <c r="I514" s="27" t="n">
        <v>6.604</v>
      </c>
      <c r="J514" s="27" t="n">
        <v>0.21</v>
      </c>
      <c r="K514" s="27" t="n">
        <v>20.475</v>
      </c>
      <c r="L514" s="32"/>
      <c r="M514" s="27" t="n">
        <v>143.5</v>
      </c>
      <c r="N514" s="27" t="n">
        <v>2854.708</v>
      </c>
      <c r="O514" s="32"/>
    </row>
    <row r="515" customFormat="false" ht="14.25" hidden="false" customHeight="false" outlineLevel="0" collapsed="false">
      <c r="A515" s="29" t="n">
        <v>45356.7680324074</v>
      </c>
      <c r="B515" s="30" t="n">
        <f aca="false">MROUND(A515,"00:01:00")</f>
        <v>45356.7680555556</v>
      </c>
      <c r="C515" s="27" t="n">
        <v>1.99910869565217</v>
      </c>
      <c r="D515" s="27" t="n">
        <v>-9.13043478260869E-005</v>
      </c>
      <c r="E515" s="27" t="n">
        <v>1399.70476190476</v>
      </c>
      <c r="F515" s="27" t="n">
        <v>95.0166666666667</v>
      </c>
      <c r="G515" s="27" t="n">
        <v>21</v>
      </c>
      <c r="H515" s="27" t="n">
        <v>36.995</v>
      </c>
      <c r="I515" s="27" t="n">
        <v>6.6065</v>
      </c>
      <c r="J515" s="27" t="n">
        <v>0.21</v>
      </c>
      <c r="K515" s="27" t="n">
        <v>20.47</v>
      </c>
      <c r="L515" s="32"/>
      <c r="M515" s="27" t="n">
        <v>166</v>
      </c>
      <c r="N515" s="27" t="n">
        <v>2854.708</v>
      </c>
      <c r="O515" s="32"/>
    </row>
    <row r="516" customFormat="false" ht="14.25" hidden="false" customHeight="false" outlineLevel="0" collapsed="false">
      <c r="A516" s="29" t="n">
        <v>45356.7687268519</v>
      </c>
      <c r="B516" s="30" t="n">
        <f aca="false">MROUND(A516,"00:01:00")</f>
        <v>45356.76875</v>
      </c>
      <c r="C516" s="27" t="n">
        <v>1.99864347826087</v>
      </c>
      <c r="D516" s="27" t="n">
        <v>6.19047619047619E-005</v>
      </c>
      <c r="E516" s="27" t="n">
        <v>1400.09130434783</v>
      </c>
      <c r="F516" s="27" t="n">
        <v>94.781875</v>
      </c>
      <c r="G516" s="27" t="n">
        <v>21</v>
      </c>
      <c r="H516" s="27" t="n">
        <v>36.995</v>
      </c>
      <c r="I516" s="27" t="n">
        <v>6.6055</v>
      </c>
      <c r="J516" s="27" t="n">
        <v>0.21</v>
      </c>
      <c r="K516" s="27" t="n">
        <v>20.47</v>
      </c>
      <c r="L516" s="32"/>
      <c r="M516" s="27" t="n">
        <v>166</v>
      </c>
      <c r="N516" s="27" t="n">
        <v>2854.708</v>
      </c>
      <c r="O516" s="32"/>
    </row>
    <row r="517" customFormat="false" ht="14.25" hidden="false" customHeight="false" outlineLevel="0" collapsed="false">
      <c r="A517" s="29" t="n">
        <v>45356.7694212963</v>
      </c>
      <c r="B517" s="30" t="n">
        <f aca="false">MROUND(A517,"00:01:00")</f>
        <v>45356.7694444445</v>
      </c>
      <c r="C517" s="27" t="n">
        <v>2.00068695652174</v>
      </c>
      <c r="D517" s="27" t="n">
        <v>0.000359090909090909</v>
      </c>
      <c r="E517" s="27" t="n">
        <v>1399.89090909091</v>
      </c>
      <c r="F517" s="27" t="n">
        <v>94.74</v>
      </c>
      <c r="G517" s="27" t="n">
        <v>21</v>
      </c>
      <c r="H517" s="27" t="n">
        <v>36.995</v>
      </c>
      <c r="I517" s="27" t="n">
        <v>6.605</v>
      </c>
      <c r="J517" s="27" t="n">
        <v>0.21</v>
      </c>
      <c r="K517" s="27" t="n">
        <v>20.47</v>
      </c>
      <c r="L517" s="32"/>
      <c r="M517" s="27" t="n">
        <v>166</v>
      </c>
      <c r="N517" s="27" t="n">
        <v>2854.708</v>
      </c>
      <c r="O517" s="32"/>
    </row>
    <row r="518" customFormat="false" ht="14.25" hidden="false" customHeight="false" outlineLevel="0" collapsed="false">
      <c r="A518" s="29" t="n">
        <v>45356.7701157407</v>
      </c>
      <c r="B518" s="30" t="n">
        <f aca="false">MROUND(A518,"00:01:00")</f>
        <v>45356.7701388889</v>
      </c>
      <c r="C518" s="27" t="n">
        <v>1.9989347826087</v>
      </c>
      <c r="D518" s="27" t="n">
        <v>-0.000156521739130435</v>
      </c>
      <c r="E518" s="27" t="n">
        <v>1399.93913043478</v>
      </c>
      <c r="F518" s="27" t="n">
        <v>94.7886666666667</v>
      </c>
      <c r="G518" s="27" t="n">
        <v>21</v>
      </c>
      <c r="H518" s="27" t="n">
        <v>36.9942857142857</v>
      </c>
      <c r="I518" s="27" t="n">
        <v>6.60442857142857</v>
      </c>
      <c r="J518" s="27" t="n">
        <v>0.21</v>
      </c>
      <c r="K518" s="27" t="n">
        <v>20.475</v>
      </c>
      <c r="L518" s="32"/>
      <c r="M518" s="27" t="n">
        <v>166</v>
      </c>
      <c r="N518" s="27" t="n">
        <v>2854.708</v>
      </c>
      <c r="O518" s="32"/>
    </row>
    <row r="519" customFormat="false" ht="14.25" hidden="false" customHeight="false" outlineLevel="0" collapsed="false">
      <c r="A519" s="29" t="n">
        <v>45356.7708101852</v>
      </c>
      <c r="B519" s="30" t="n">
        <f aca="false">MROUND(A519,"00:01:00")</f>
        <v>45356.7708333333</v>
      </c>
      <c r="C519" s="27" t="n">
        <v>1.99912727272727</v>
      </c>
      <c r="D519" s="27" t="n">
        <v>9.5238095238095E-006</v>
      </c>
      <c r="E519" s="27" t="n">
        <v>1399.85</v>
      </c>
      <c r="F519" s="27" t="n">
        <v>94.6658333333333</v>
      </c>
      <c r="G519" s="27" t="n">
        <v>21</v>
      </c>
      <c r="H519" s="27" t="n">
        <v>36.996</v>
      </c>
      <c r="I519" s="27" t="n">
        <v>6.60442857142857</v>
      </c>
      <c r="J519" s="27" t="n">
        <v>0.215</v>
      </c>
      <c r="K519" s="27" t="n">
        <v>20.475</v>
      </c>
      <c r="L519" s="32"/>
      <c r="M519" s="27" t="n">
        <v>166</v>
      </c>
      <c r="N519" s="27" t="n">
        <v>2854.708</v>
      </c>
      <c r="O519" s="32"/>
    </row>
    <row r="520" customFormat="false" ht="14.25" hidden="false" customHeight="false" outlineLevel="0" collapsed="false">
      <c r="A520" s="29" t="n">
        <v>45356.7715046296</v>
      </c>
      <c r="B520" s="30" t="n">
        <f aca="false">MROUND(A520,"00:01:00")</f>
        <v>45356.7715277778</v>
      </c>
      <c r="C520" s="27" t="n">
        <v>2.00069565217391</v>
      </c>
      <c r="D520" s="27" t="n">
        <v>0.000173913043478261</v>
      </c>
      <c r="E520" s="27" t="n">
        <v>1399.92272727273</v>
      </c>
      <c r="F520" s="27" t="n">
        <v>94.5444444444444</v>
      </c>
      <c r="G520" s="27" t="n">
        <v>21</v>
      </c>
      <c r="H520" s="27" t="n">
        <v>36.995</v>
      </c>
      <c r="I520" s="27" t="n">
        <v>6.6034</v>
      </c>
      <c r="J520" s="27" t="n">
        <v>0.22</v>
      </c>
      <c r="K520" s="27" t="n">
        <v>20.4766666666667</v>
      </c>
      <c r="L520" s="32"/>
      <c r="M520" s="27" t="n">
        <v>166</v>
      </c>
      <c r="N520" s="27" t="n">
        <v>2854.708</v>
      </c>
      <c r="O520" s="32"/>
    </row>
    <row r="521" customFormat="false" ht="14.25" hidden="false" customHeight="false" outlineLevel="0" collapsed="false">
      <c r="A521" s="29" t="n">
        <v>45356.7721990741</v>
      </c>
      <c r="B521" s="30" t="n">
        <f aca="false">MROUND(A521,"00:01:00")</f>
        <v>45356.7722222222</v>
      </c>
      <c r="C521" s="27" t="n">
        <v>1.998</v>
      </c>
      <c r="D521" s="27" t="n">
        <v>-0.000154545454545455</v>
      </c>
      <c r="E521" s="27" t="n">
        <v>1400.39545454545</v>
      </c>
      <c r="F521" s="27" t="n">
        <v>94.5077777777778</v>
      </c>
      <c r="G521" s="27" t="n">
        <v>21</v>
      </c>
      <c r="H521" s="27" t="n">
        <v>36.995</v>
      </c>
      <c r="I521" s="27" t="n">
        <v>6.60233333333333</v>
      </c>
      <c r="J521" s="27" t="n">
        <v>0.22</v>
      </c>
      <c r="K521" s="27" t="n">
        <v>20.48</v>
      </c>
      <c r="L521" s="32"/>
      <c r="M521" s="27" t="n">
        <v>166</v>
      </c>
      <c r="N521" s="27" t="n">
        <v>2854.708</v>
      </c>
      <c r="O521" s="32"/>
    </row>
    <row r="522" customFormat="false" ht="14.25" hidden="false" customHeight="false" outlineLevel="0" collapsed="false">
      <c r="A522" s="29" t="n">
        <v>45356.7728935185</v>
      </c>
      <c r="B522" s="30" t="n">
        <f aca="false">MROUND(A522,"00:01:00")</f>
        <v>45356.7729166667</v>
      </c>
      <c r="C522" s="27" t="n">
        <v>2.00077272727273</v>
      </c>
      <c r="D522" s="27" t="n">
        <v>1.42857142857143E-005</v>
      </c>
      <c r="E522" s="27" t="n">
        <v>1400.11</v>
      </c>
      <c r="F522" s="27" t="n">
        <v>94.5494117647059</v>
      </c>
      <c r="G522" s="27" t="n">
        <v>21</v>
      </c>
      <c r="H522" s="27" t="n">
        <v>36.995</v>
      </c>
      <c r="I522" s="27" t="n">
        <v>6.601</v>
      </c>
      <c r="J522" s="27" t="n">
        <v>0.225</v>
      </c>
      <c r="K522" s="27" t="n">
        <v>20.48</v>
      </c>
      <c r="L522" s="32"/>
      <c r="M522" s="27" t="n">
        <v>166</v>
      </c>
      <c r="N522" s="27" t="n">
        <v>2854.708</v>
      </c>
      <c r="O522" s="32"/>
    </row>
    <row r="523" customFormat="false" ht="14.25" hidden="false" customHeight="false" outlineLevel="0" collapsed="false">
      <c r="A523" s="29" t="n">
        <v>45356.773587963</v>
      </c>
      <c r="B523" s="30" t="n">
        <f aca="false">MROUND(A523,"00:01:00")</f>
        <v>45356.7736111111</v>
      </c>
      <c r="C523" s="27" t="n">
        <v>2.00122857142857</v>
      </c>
      <c r="D523" s="27" t="n">
        <v>-0.000218181818181818</v>
      </c>
      <c r="E523" s="27" t="n">
        <v>1400.11363636364</v>
      </c>
      <c r="F523" s="27" t="n">
        <v>94.4825</v>
      </c>
      <c r="G523" s="27" t="n">
        <v>21</v>
      </c>
      <c r="H523" s="27" t="n">
        <v>36.9966666666667</v>
      </c>
      <c r="I523" s="27" t="n">
        <v>6.601</v>
      </c>
      <c r="J523" s="27" t="n">
        <v>0.23</v>
      </c>
      <c r="K523" s="27" t="n">
        <v>20.485</v>
      </c>
      <c r="L523" s="32"/>
      <c r="M523" s="27" t="n">
        <v>166</v>
      </c>
      <c r="N523" s="27" t="n">
        <v>2854.708</v>
      </c>
      <c r="O523" s="32"/>
    </row>
    <row r="524" customFormat="false" ht="14.25" hidden="false" customHeight="false" outlineLevel="0" collapsed="false">
      <c r="A524" s="29" t="n">
        <v>45356.7742824074</v>
      </c>
      <c r="B524" s="30" t="n">
        <f aca="false">MROUND(A524,"00:01:00")</f>
        <v>45356.7743055556</v>
      </c>
      <c r="C524" s="27" t="n">
        <v>1.9978</v>
      </c>
      <c r="D524" s="27" t="n">
        <v>0.000223809523809524</v>
      </c>
      <c r="E524" s="27" t="n">
        <v>1400.07619047619</v>
      </c>
      <c r="F524" s="27" t="n">
        <v>94.2541176470588</v>
      </c>
      <c r="G524" s="27" t="n">
        <v>21</v>
      </c>
      <c r="H524" s="27" t="n">
        <v>36.995</v>
      </c>
      <c r="I524" s="27" t="n">
        <v>6.6</v>
      </c>
      <c r="J524" s="27" t="n">
        <v>0.225</v>
      </c>
      <c r="K524" s="27" t="n">
        <v>20.48</v>
      </c>
      <c r="L524" s="32"/>
      <c r="M524" s="27" t="n">
        <v>205.2</v>
      </c>
      <c r="N524" s="27" t="n">
        <v>2854.708</v>
      </c>
      <c r="O524" s="32"/>
    </row>
    <row r="525" customFormat="false" ht="14.25" hidden="false" customHeight="false" outlineLevel="0" collapsed="false">
      <c r="A525" s="29" t="n">
        <v>45356.7749768519</v>
      </c>
      <c r="B525" s="30" t="n">
        <f aca="false">MROUND(A525,"00:01:00")</f>
        <v>45356.775</v>
      </c>
      <c r="C525" s="27" t="n">
        <v>1.99825217391304</v>
      </c>
      <c r="D525" s="27" t="n">
        <v>-0.000368181818181818</v>
      </c>
      <c r="E525" s="27" t="n">
        <v>1400.13043478261</v>
      </c>
      <c r="F525" s="27" t="n">
        <v>94.1058823529412</v>
      </c>
      <c r="G525" s="27" t="n">
        <v>21</v>
      </c>
      <c r="H525" s="27" t="n">
        <v>37.006</v>
      </c>
      <c r="I525" s="27" t="n">
        <v>6.60233333333333</v>
      </c>
      <c r="J525" s="27" t="n">
        <v>0.23</v>
      </c>
      <c r="K525" s="27" t="n">
        <v>20.4733333333333</v>
      </c>
      <c r="L525" s="32"/>
      <c r="M525" s="27" t="n">
        <v>205.2</v>
      </c>
      <c r="N525" s="27" t="n">
        <v>2854.708</v>
      </c>
      <c r="O525" s="32"/>
    </row>
    <row r="526" customFormat="false" ht="14.25" hidden="false" customHeight="false" outlineLevel="0" collapsed="false">
      <c r="A526" s="29" t="n">
        <v>45356.7756712963</v>
      </c>
      <c r="B526" s="30" t="n">
        <f aca="false">MROUND(A526,"00:01:00")</f>
        <v>45356.7756944445</v>
      </c>
      <c r="C526" s="27" t="n">
        <v>2.00217826086957</v>
      </c>
      <c r="D526" s="27" t="n">
        <v>0.000260869565217391</v>
      </c>
      <c r="E526" s="27" t="n">
        <v>1400.13636363636</v>
      </c>
      <c r="F526" s="27" t="n">
        <v>94.0981818181818</v>
      </c>
      <c r="G526" s="27" t="n">
        <v>21</v>
      </c>
      <c r="H526" s="27" t="n">
        <v>37.005</v>
      </c>
      <c r="I526" s="27" t="n">
        <v>6.6025</v>
      </c>
      <c r="J526" s="27" t="n">
        <v>0.23</v>
      </c>
      <c r="K526" s="27" t="n">
        <v>20.465</v>
      </c>
      <c r="L526" s="32"/>
      <c r="M526" s="27" t="n">
        <v>247</v>
      </c>
      <c r="N526" s="27" t="n">
        <v>2854.708</v>
      </c>
      <c r="O526" s="32"/>
    </row>
    <row r="527" customFormat="false" ht="14.25" hidden="false" customHeight="false" outlineLevel="0" collapsed="false">
      <c r="A527" s="29" t="n">
        <v>45356.7763657407</v>
      </c>
      <c r="B527" s="30" t="n">
        <f aca="false">MROUND(A527,"00:01:00")</f>
        <v>45356.7763888889</v>
      </c>
      <c r="C527" s="27" t="n">
        <v>1.99945217391304</v>
      </c>
      <c r="D527" s="27" t="n">
        <v>-0.000145454545454545</v>
      </c>
      <c r="E527" s="27" t="n">
        <v>1400</v>
      </c>
      <c r="F527" s="27" t="n">
        <v>94.1723529411765</v>
      </c>
      <c r="G527" s="27" t="n">
        <v>21</v>
      </c>
      <c r="H527" s="27" t="n">
        <v>37.0166666666667</v>
      </c>
      <c r="I527" s="27" t="n">
        <v>6.60133333333333</v>
      </c>
      <c r="J527" s="27" t="n">
        <v>0.23</v>
      </c>
      <c r="K527" s="27" t="n">
        <v>20.48</v>
      </c>
      <c r="L527" s="32"/>
      <c r="M527" s="27" t="n">
        <v>247</v>
      </c>
      <c r="N527" s="27" t="n">
        <v>2854.708</v>
      </c>
      <c r="O527" s="32"/>
    </row>
    <row r="528" customFormat="false" ht="14.25" hidden="false" customHeight="false" outlineLevel="0" collapsed="false">
      <c r="A528" s="29" t="n">
        <v>45356.7770601852</v>
      </c>
      <c r="B528" s="30" t="n">
        <f aca="false">MROUND(A528,"00:01:00")</f>
        <v>45356.7770833333</v>
      </c>
      <c r="C528" s="27" t="n">
        <v>1.99846818181818</v>
      </c>
      <c r="D528" s="27" t="n">
        <v>-0.000245454545454545</v>
      </c>
      <c r="E528" s="27" t="n">
        <v>1399.98636363636</v>
      </c>
      <c r="F528" s="27" t="n">
        <v>94.0786666666667</v>
      </c>
      <c r="G528" s="27" t="n">
        <v>21</v>
      </c>
      <c r="H528" s="27" t="n">
        <v>37.015</v>
      </c>
      <c r="I528" s="27" t="n">
        <v>6.6005</v>
      </c>
      <c r="J528" s="27" t="n">
        <v>0.235</v>
      </c>
      <c r="K528" s="27" t="n">
        <v>20.486</v>
      </c>
      <c r="L528" s="32"/>
      <c r="M528" s="27" t="n">
        <v>247</v>
      </c>
      <c r="N528" s="27" t="n">
        <v>2854.708</v>
      </c>
      <c r="O528" s="32"/>
    </row>
    <row r="529" customFormat="false" ht="14.25" hidden="false" customHeight="false" outlineLevel="0" collapsed="false">
      <c r="A529" s="29" t="n">
        <v>45356.7777546296</v>
      </c>
      <c r="B529" s="30" t="n">
        <f aca="false">MROUND(A529,"00:01:00")</f>
        <v>45356.7777777778</v>
      </c>
      <c r="C529" s="27" t="n">
        <v>2.00194545454545</v>
      </c>
      <c r="D529" s="27" t="n">
        <v>0.00021304347826087</v>
      </c>
      <c r="E529" s="27" t="n">
        <v>1399.84761904762</v>
      </c>
      <c r="F529" s="27" t="n">
        <v>94.0121052631579</v>
      </c>
      <c r="G529" s="27" t="n">
        <v>21</v>
      </c>
      <c r="H529" s="27" t="n">
        <v>37.015</v>
      </c>
      <c r="I529" s="27" t="n">
        <v>6.6</v>
      </c>
      <c r="J529" s="27" t="n">
        <v>0.23</v>
      </c>
      <c r="K529" s="27" t="n">
        <v>20.485</v>
      </c>
      <c r="L529" s="32"/>
      <c r="M529" s="27" t="n">
        <v>267.4</v>
      </c>
      <c r="N529" s="27" t="n">
        <v>2854.708</v>
      </c>
      <c r="O529" s="32"/>
    </row>
    <row r="530" customFormat="false" ht="14.25" hidden="false" customHeight="false" outlineLevel="0" collapsed="false">
      <c r="A530" s="29" t="n">
        <v>45356.7784490741</v>
      </c>
      <c r="B530" s="30" t="n">
        <f aca="false">MROUND(A530,"00:01:00")</f>
        <v>45356.7784722222</v>
      </c>
      <c r="C530" s="27" t="n">
        <v>2.00050454545455</v>
      </c>
      <c r="D530" s="27" t="n">
        <v>0.000168181818181818</v>
      </c>
      <c r="E530" s="27" t="n">
        <v>1400.055</v>
      </c>
      <c r="F530" s="27" t="n">
        <v>93.8288888888889</v>
      </c>
      <c r="G530" s="27" t="n">
        <v>21</v>
      </c>
      <c r="H530" s="27" t="n">
        <v>37.015</v>
      </c>
      <c r="I530" s="27" t="n">
        <v>6.602</v>
      </c>
      <c r="J530" s="27" t="n">
        <v>0.24</v>
      </c>
      <c r="K530" s="27" t="n">
        <v>20.47</v>
      </c>
      <c r="L530" s="27"/>
      <c r="M530" s="27" t="n">
        <v>311.5</v>
      </c>
      <c r="N530" s="27" t="n">
        <v>2854.708</v>
      </c>
      <c r="O530" s="32"/>
    </row>
    <row r="531" customFormat="false" ht="14.25" hidden="false" customHeight="false" outlineLevel="0" collapsed="false">
      <c r="A531" s="29" t="n">
        <v>45356.7791435185</v>
      </c>
      <c r="B531" s="30" t="n">
        <f aca="false">MROUND(A531,"00:01:00")</f>
        <v>45356.7791666667</v>
      </c>
      <c r="C531" s="27" t="n">
        <v>1.99711363636364</v>
      </c>
      <c r="D531" s="27" t="n">
        <v>0.000277272727272727</v>
      </c>
      <c r="E531" s="27" t="n">
        <v>1399.82727272727</v>
      </c>
      <c r="F531" s="27" t="n">
        <v>93.705625</v>
      </c>
      <c r="G531" s="27" t="n">
        <v>21</v>
      </c>
      <c r="H531" s="27" t="n">
        <v>37.015</v>
      </c>
      <c r="I531" s="27" t="n">
        <v>6.60233333333333</v>
      </c>
      <c r="J531" s="27" t="n">
        <v>0.235</v>
      </c>
      <c r="K531" s="27" t="n">
        <v>20.455</v>
      </c>
      <c r="L531" s="32"/>
      <c r="M531" s="27" t="n">
        <v>329</v>
      </c>
      <c r="N531" s="27" t="n">
        <v>2854.708</v>
      </c>
      <c r="O531" s="32"/>
    </row>
    <row r="532" customFormat="false" ht="14.25" hidden="false" customHeight="false" outlineLevel="0" collapsed="false">
      <c r="A532" s="29" t="n">
        <v>45356.779837963</v>
      </c>
      <c r="B532" s="30" t="n">
        <f aca="false">MROUND(A532,"00:01:00")</f>
        <v>45356.7798611111</v>
      </c>
      <c r="C532" s="27" t="n">
        <v>1.99973333333333</v>
      </c>
      <c r="D532" s="27" t="n">
        <v>0.000413636363636364</v>
      </c>
      <c r="E532" s="27" t="n">
        <v>1400.30476190476</v>
      </c>
      <c r="F532" s="27" t="n">
        <v>93.5907692307692</v>
      </c>
      <c r="G532" s="27" t="n">
        <v>21</v>
      </c>
      <c r="H532" s="27" t="n">
        <v>37.015</v>
      </c>
      <c r="I532" s="27" t="n">
        <v>6.601</v>
      </c>
      <c r="J532" s="27" t="n">
        <v>0.235</v>
      </c>
      <c r="K532" s="27" t="n">
        <v>20.455</v>
      </c>
      <c r="L532" s="32"/>
      <c r="M532" s="27" t="n">
        <v>329</v>
      </c>
      <c r="N532" s="27" t="n">
        <v>2854.708</v>
      </c>
      <c r="O532" s="32"/>
    </row>
    <row r="533" customFormat="false" ht="14.25" hidden="false" customHeight="false" outlineLevel="0" collapsed="false">
      <c r="A533" s="29" t="n">
        <v>45356.7805324074</v>
      </c>
      <c r="B533" s="30" t="n">
        <f aca="false">MROUND(A533,"00:01:00")</f>
        <v>45356.7805555556</v>
      </c>
      <c r="C533" s="27" t="n">
        <v>2.00019545454545</v>
      </c>
      <c r="D533" s="27" t="n">
        <v>-5.71428571428572E-005</v>
      </c>
      <c r="E533" s="27" t="n">
        <v>1400.17272727273</v>
      </c>
      <c r="F533" s="27" t="n">
        <v>93.5642857142857</v>
      </c>
      <c r="G533" s="27" t="n">
        <v>21</v>
      </c>
      <c r="H533" s="27" t="n">
        <v>37.015</v>
      </c>
      <c r="I533" s="27" t="n">
        <v>6.6015</v>
      </c>
      <c r="J533" s="27" t="n">
        <v>0.235</v>
      </c>
      <c r="K533" s="27" t="n">
        <v>20.44</v>
      </c>
      <c r="L533" s="32"/>
      <c r="M533" s="27" t="n">
        <v>329</v>
      </c>
      <c r="N533" s="27" t="n">
        <v>2854.708</v>
      </c>
      <c r="O533" s="32"/>
    </row>
    <row r="534" customFormat="false" ht="14.25" hidden="false" customHeight="false" outlineLevel="0" collapsed="false">
      <c r="A534" s="29" t="n">
        <v>45356.7812268519</v>
      </c>
      <c r="B534" s="30" t="n">
        <f aca="false">MROUND(A534,"00:01:00")</f>
        <v>45356.78125</v>
      </c>
      <c r="C534" s="27" t="n">
        <v>2.00094761904762</v>
      </c>
      <c r="D534" s="27" t="n">
        <v>0.000275</v>
      </c>
      <c r="E534" s="27" t="n">
        <v>1399.97</v>
      </c>
      <c r="F534" s="27" t="n">
        <v>93.4776923076923</v>
      </c>
      <c r="G534" s="27" t="n">
        <v>21</v>
      </c>
      <c r="H534" s="27" t="n">
        <v>37.02</v>
      </c>
      <c r="I534" s="27" t="n">
        <v>6.60033333333333</v>
      </c>
      <c r="J534" s="27" t="n">
        <v>0.24</v>
      </c>
      <c r="K534" s="27" t="n">
        <v>20.43</v>
      </c>
      <c r="L534" s="32"/>
      <c r="M534" s="27" t="n">
        <v>329</v>
      </c>
      <c r="N534" s="27" t="n">
        <v>2854.708</v>
      </c>
      <c r="O534" s="32"/>
    </row>
    <row r="535" customFormat="false" ht="14.25" hidden="false" customHeight="false" outlineLevel="0" collapsed="false">
      <c r="A535" s="29" t="n">
        <v>45356.7819212963</v>
      </c>
      <c r="B535" s="30" t="n">
        <f aca="false">MROUND(A535,"00:01:00")</f>
        <v>45356.7819444445</v>
      </c>
      <c r="C535" s="27" t="n">
        <v>1.99944545454545</v>
      </c>
      <c r="D535" s="27" t="n">
        <v>-4.5E-005</v>
      </c>
      <c r="E535" s="27" t="n">
        <v>1399.80952380952</v>
      </c>
      <c r="F535" s="27" t="n">
        <v>93.3005882352941</v>
      </c>
      <c r="G535" s="27" t="n">
        <v>21</v>
      </c>
      <c r="H535" s="27" t="n">
        <v>37.0233333333333</v>
      </c>
      <c r="I535" s="27" t="n">
        <v>6.60085714285714</v>
      </c>
      <c r="J535" s="27" t="n">
        <v>0.24</v>
      </c>
      <c r="K535" s="27" t="n">
        <v>20.425</v>
      </c>
      <c r="L535" s="32"/>
      <c r="M535" s="27" t="n">
        <v>399.125</v>
      </c>
      <c r="N535" s="27" t="n">
        <v>2854.708</v>
      </c>
      <c r="O535" s="32"/>
    </row>
    <row r="536" customFormat="false" ht="14.25" hidden="false" customHeight="false" outlineLevel="0" collapsed="false">
      <c r="A536" s="29" t="n">
        <v>45356.7826157407</v>
      </c>
      <c r="B536" s="30" t="n">
        <f aca="false">MROUND(A536,"00:01:00")</f>
        <v>45356.7826388889</v>
      </c>
      <c r="C536" s="27" t="n">
        <v>2.00059130434783</v>
      </c>
      <c r="D536" s="27" t="n">
        <v>0.000372727272727273</v>
      </c>
      <c r="E536" s="27" t="n">
        <v>1400.1</v>
      </c>
      <c r="F536" s="27" t="n">
        <v>93.2535714285714</v>
      </c>
      <c r="G536" s="27" t="n">
        <v>21</v>
      </c>
      <c r="H536" s="27" t="n">
        <v>37.025</v>
      </c>
      <c r="I536" s="27" t="n">
        <v>6.60085714285714</v>
      </c>
      <c r="J536" s="27" t="n">
        <v>0.24</v>
      </c>
      <c r="K536" s="27" t="n">
        <v>20.425</v>
      </c>
      <c r="L536" s="32"/>
      <c r="M536" s="27" t="n">
        <v>399.125</v>
      </c>
      <c r="N536" s="27" t="n">
        <v>2854.708</v>
      </c>
      <c r="O536" s="32"/>
    </row>
    <row r="537" customFormat="false" ht="14.25" hidden="false" customHeight="false" outlineLevel="0" collapsed="false">
      <c r="A537" s="29" t="n">
        <v>45356.7833101852</v>
      </c>
      <c r="B537" s="30" t="n">
        <f aca="false">MROUND(A537,"00:01:00")</f>
        <v>45356.7833333333</v>
      </c>
      <c r="C537" s="27" t="n">
        <v>2.00081818181818</v>
      </c>
      <c r="D537" s="27" t="n">
        <v>0.000236363636363636</v>
      </c>
      <c r="E537" s="27" t="n">
        <v>1400.23636363636</v>
      </c>
      <c r="F537" s="27" t="n">
        <v>93.110625</v>
      </c>
      <c r="G537" s="27" t="n">
        <v>21</v>
      </c>
      <c r="H537" s="27" t="n">
        <v>37.0166666666667</v>
      </c>
      <c r="I537" s="27" t="n">
        <v>6.60333333333333</v>
      </c>
      <c r="J537" s="27" t="n">
        <v>0.243333333333333</v>
      </c>
      <c r="K537" s="27" t="n">
        <v>20.41</v>
      </c>
      <c r="L537" s="32"/>
      <c r="M537" s="27" t="n">
        <v>465</v>
      </c>
      <c r="N537" s="27" t="n">
        <v>2854.708</v>
      </c>
      <c r="O537" s="32"/>
    </row>
    <row r="538" customFormat="false" ht="14.25" hidden="false" customHeight="false" outlineLevel="0" collapsed="false">
      <c r="A538" s="29" t="n">
        <v>45356.7840046296</v>
      </c>
      <c r="B538" s="30" t="n">
        <f aca="false">MROUND(A538,"00:01:00")</f>
        <v>45356.7840277778</v>
      </c>
      <c r="C538" s="27" t="n">
        <v>2.00139473684211</v>
      </c>
      <c r="D538" s="27" t="n">
        <v>0.000268421052631579</v>
      </c>
      <c r="E538" s="27" t="n">
        <v>1399.85555555556</v>
      </c>
      <c r="F538" s="27" t="n">
        <v>92.9607142857143</v>
      </c>
      <c r="G538" s="27" t="n">
        <v>21</v>
      </c>
      <c r="H538" s="27" t="n">
        <v>37.0133333333333</v>
      </c>
      <c r="I538" s="27" t="n">
        <v>6.60242857142857</v>
      </c>
      <c r="J538" s="27" t="n">
        <v>0.25</v>
      </c>
      <c r="K538" s="27" t="n">
        <v>20.4</v>
      </c>
      <c r="L538" s="32"/>
      <c r="M538" s="27" t="n">
        <v>465</v>
      </c>
      <c r="N538" s="27" t="n">
        <v>2854.708</v>
      </c>
      <c r="O538" s="32"/>
    </row>
    <row r="539" customFormat="false" ht="14.25" hidden="false" customHeight="false" outlineLevel="0" collapsed="false">
      <c r="A539" s="29" t="n">
        <v>45356.7846990741</v>
      </c>
      <c r="B539" s="30" t="n">
        <f aca="false">MROUND(A539,"00:01:00")</f>
        <v>45356.7847222222</v>
      </c>
      <c r="C539" s="27" t="n">
        <v>1.99775238095238</v>
      </c>
      <c r="D539" s="27" t="n">
        <v>0.000352380952380952</v>
      </c>
      <c r="E539" s="27" t="n">
        <v>1400.29523809524</v>
      </c>
      <c r="F539" s="27" t="n">
        <v>93.069375</v>
      </c>
      <c r="G539" s="27" t="n">
        <v>21</v>
      </c>
      <c r="H539" s="27" t="n">
        <v>37.0157142857143</v>
      </c>
      <c r="I539" s="27" t="n">
        <v>6.60133333333333</v>
      </c>
      <c r="J539" s="27" t="n">
        <v>0.25</v>
      </c>
      <c r="K539" s="27" t="n">
        <v>20.395</v>
      </c>
      <c r="L539" s="32"/>
      <c r="M539" s="27" t="n">
        <v>465</v>
      </c>
      <c r="N539" s="27" t="n">
        <v>2854.708</v>
      </c>
      <c r="O539" s="32"/>
    </row>
    <row r="540" customFormat="false" ht="14.25" hidden="false" customHeight="false" outlineLevel="0" collapsed="false">
      <c r="A540" s="29" t="n">
        <v>45356.7853935185</v>
      </c>
      <c r="B540" s="30" t="n">
        <f aca="false">MROUND(A540,"00:01:00")</f>
        <v>45356.7854166667</v>
      </c>
      <c r="C540" s="27" t="n">
        <v>1.999685</v>
      </c>
      <c r="D540" s="27" t="n">
        <v>-0.000323809523809524</v>
      </c>
      <c r="E540" s="27" t="n">
        <v>1399.63333333333</v>
      </c>
      <c r="F540" s="27" t="n">
        <v>92.9292857142857</v>
      </c>
      <c r="G540" s="27" t="n">
        <v>21</v>
      </c>
      <c r="H540" s="27" t="n">
        <v>37.0144444444444</v>
      </c>
      <c r="I540" s="27" t="n">
        <v>6.6</v>
      </c>
      <c r="J540" s="27" t="n">
        <v>0.25</v>
      </c>
      <c r="K540" s="27" t="n">
        <v>20.41</v>
      </c>
      <c r="L540" s="32"/>
      <c r="M540" s="27" t="n">
        <v>465</v>
      </c>
      <c r="N540" s="27" t="n">
        <v>2854.708</v>
      </c>
      <c r="O540" s="32"/>
    </row>
    <row r="541" customFormat="false" ht="14.25" hidden="false" customHeight="false" outlineLevel="0" collapsed="false">
      <c r="A541" s="29" t="n">
        <v>45356.786087963</v>
      </c>
      <c r="B541" s="30" t="n">
        <f aca="false">MROUND(A541,"00:01:00")</f>
        <v>45356.7861111111</v>
      </c>
      <c r="C541" s="27" t="n">
        <v>1.99960909090909</v>
      </c>
      <c r="D541" s="27" t="n">
        <v>-0.000638095238095238</v>
      </c>
      <c r="E541" s="27" t="n">
        <v>1399.93</v>
      </c>
      <c r="F541" s="27" t="n">
        <v>92.795</v>
      </c>
      <c r="G541" s="27" t="n">
        <v>21</v>
      </c>
      <c r="H541" s="27" t="n">
        <v>37.0166666666667</v>
      </c>
      <c r="I541" s="27" t="n">
        <v>6.60425</v>
      </c>
      <c r="J541" s="27" t="n">
        <v>0.25</v>
      </c>
      <c r="K541" s="27" t="n">
        <v>20.41</v>
      </c>
      <c r="L541" s="32"/>
      <c r="M541" s="27" t="n">
        <v>512.16666666667</v>
      </c>
      <c r="N541" s="27" t="n">
        <v>2854.708</v>
      </c>
      <c r="O541" s="32"/>
    </row>
    <row r="542" customFormat="false" ht="14.25" hidden="false" customHeight="false" outlineLevel="0" collapsed="false">
      <c r="A542" s="29" t="n">
        <v>45356.7867824074</v>
      </c>
      <c r="B542" s="30" t="n">
        <f aca="false">MROUND(A542,"00:01:00")</f>
        <v>45356.7868055556</v>
      </c>
      <c r="C542" s="27" t="n">
        <v>2.00205</v>
      </c>
      <c r="D542" s="27" t="n">
        <v>0.000740909090909091</v>
      </c>
      <c r="E542" s="27" t="n">
        <v>1400.355</v>
      </c>
      <c r="F542" s="27" t="n">
        <v>92.694</v>
      </c>
      <c r="G542" s="27" t="n">
        <v>21</v>
      </c>
      <c r="H542" s="27" t="n">
        <v>37.025</v>
      </c>
      <c r="I542" s="27" t="n">
        <v>6.6045</v>
      </c>
      <c r="J542" s="27" t="n">
        <v>0.26</v>
      </c>
      <c r="K542" s="27" t="n">
        <v>20.395</v>
      </c>
      <c r="L542" s="32"/>
      <c r="M542" s="27" t="n">
        <v>512.16666666667</v>
      </c>
      <c r="N542" s="27" t="n">
        <v>2854.708</v>
      </c>
      <c r="O542" s="32"/>
    </row>
    <row r="543" customFormat="false" ht="14.25" hidden="false" customHeight="false" outlineLevel="0" collapsed="false">
      <c r="A543" s="29" t="n">
        <v>45356.7874768519</v>
      </c>
      <c r="B543" s="30" t="n">
        <f aca="false">MROUND(A543,"00:01:00")</f>
        <v>45356.7875</v>
      </c>
      <c r="C543" s="27" t="n">
        <v>1.99922727272727</v>
      </c>
      <c r="D543" s="27" t="n">
        <v>0.000172727272727273</v>
      </c>
      <c r="E543" s="27" t="n">
        <v>1400.03636363636</v>
      </c>
      <c r="F543" s="27" t="n">
        <v>92.4858333333333</v>
      </c>
      <c r="G543" s="27" t="n">
        <v>21</v>
      </c>
      <c r="H543" s="27" t="n">
        <v>37.02</v>
      </c>
      <c r="I543" s="27" t="n">
        <v>6.60433333333333</v>
      </c>
      <c r="J543" s="27" t="n">
        <v>0.26</v>
      </c>
      <c r="K543" s="27" t="n">
        <v>20.395</v>
      </c>
      <c r="L543" s="32"/>
      <c r="M543" s="27" t="n">
        <v>547</v>
      </c>
      <c r="N543" s="27" t="n">
        <v>2854.708</v>
      </c>
      <c r="O543" s="32"/>
    </row>
    <row r="544" customFormat="false" ht="14.25" hidden="false" customHeight="false" outlineLevel="0" collapsed="false">
      <c r="A544" s="29" t="n">
        <v>45356.7881712963</v>
      </c>
      <c r="B544" s="30" t="n">
        <f aca="false">MROUND(A544,"00:01:00")</f>
        <v>45356.7881944444</v>
      </c>
      <c r="C544" s="27" t="n">
        <v>2.00014545454545</v>
      </c>
      <c r="D544" s="27" t="n">
        <v>0.000104761904761905</v>
      </c>
      <c r="E544" s="27" t="n">
        <v>1400.01904761905</v>
      </c>
      <c r="F544" s="27" t="n">
        <v>92.441052631579</v>
      </c>
      <c r="G544" s="27" t="n">
        <v>21</v>
      </c>
      <c r="H544" s="27" t="n">
        <v>37.02</v>
      </c>
      <c r="I544" s="27" t="n">
        <v>6.603</v>
      </c>
      <c r="J544" s="27" t="n">
        <v>0.26</v>
      </c>
      <c r="K544" s="27" t="n">
        <v>20.395</v>
      </c>
      <c r="L544" s="32"/>
      <c r="M544" s="27" t="n">
        <v>547</v>
      </c>
      <c r="N544" s="27" t="n">
        <v>2854.708</v>
      </c>
      <c r="O544" s="32"/>
    </row>
    <row r="545" customFormat="false" ht="14.25" hidden="false" customHeight="false" outlineLevel="0" collapsed="false">
      <c r="A545" s="29" t="n">
        <v>45356.7888657407</v>
      </c>
      <c r="B545" s="30" t="n">
        <f aca="false">MROUND(A545,"00:01:00")</f>
        <v>45356.7888888889</v>
      </c>
      <c r="C545" s="27" t="n">
        <v>2.00070454545455</v>
      </c>
      <c r="D545" s="27" t="n">
        <v>0.000440909090909091</v>
      </c>
      <c r="E545" s="27" t="n">
        <v>1399.94285714286</v>
      </c>
      <c r="F545" s="27" t="n">
        <v>92.343125</v>
      </c>
      <c r="G545" s="27" t="n">
        <v>21</v>
      </c>
      <c r="H545" s="27" t="n">
        <v>37.02</v>
      </c>
      <c r="I545" s="27" t="n">
        <v>6.60233333333333</v>
      </c>
      <c r="J545" s="27" t="n">
        <v>0.26</v>
      </c>
      <c r="K545" s="27" t="n">
        <v>20.3833333333333</v>
      </c>
      <c r="L545" s="32"/>
      <c r="M545" s="27" t="n">
        <v>547</v>
      </c>
      <c r="N545" s="27" t="n">
        <v>2854.708</v>
      </c>
      <c r="O545" s="32"/>
    </row>
    <row r="546" customFormat="false" ht="14.25" hidden="false" customHeight="false" outlineLevel="0" collapsed="false">
      <c r="A546" s="29" t="n">
        <v>45356.7895601852</v>
      </c>
      <c r="B546" s="30" t="n">
        <f aca="false">MROUND(A546,"00:01:00")</f>
        <v>45356.7895833333</v>
      </c>
      <c r="C546" s="27" t="n">
        <v>2.00120952380952</v>
      </c>
      <c r="D546" s="27" t="n">
        <v>-9.52380952380952E-005</v>
      </c>
      <c r="E546" s="27" t="n">
        <v>1399.505</v>
      </c>
      <c r="F546" s="27" t="n">
        <v>92.2507142857143</v>
      </c>
      <c r="G546" s="27" t="n">
        <v>21</v>
      </c>
      <c r="H546" s="27" t="n">
        <v>37.015</v>
      </c>
      <c r="I546" s="27" t="n">
        <v>6.60133333333333</v>
      </c>
      <c r="J546" s="27" t="n">
        <v>0.265</v>
      </c>
      <c r="K546" s="27" t="n">
        <v>20.37</v>
      </c>
      <c r="L546" s="32"/>
      <c r="M546" s="27" t="n">
        <v>547</v>
      </c>
      <c r="N546" s="27" t="n">
        <v>2854.708</v>
      </c>
      <c r="O546" s="32"/>
    </row>
    <row r="547" customFormat="false" ht="14.25" hidden="false" customHeight="false" outlineLevel="0" collapsed="false">
      <c r="A547" s="29" t="n">
        <v>45356.7902546296</v>
      </c>
      <c r="B547" s="30" t="n">
        <f aca="false">MROUND(A547,"00:01:00")</f>
        <v>45356.7902777778</v>
      </c>
      <c r="C547" s="27" t="n">
        <v>1.99889090909091</v>
      </c>
      <c r="D547" s="27" t="n">
        <v>0.000531818181818182</v>
      </c>
      <c r="E547" s="27" t="n">
        <v>1399.72857142857</v>
      </c>
      <c r="F547" s="27" t="n">
        <v>92.1675</v>
      </c>
      <c r="G547" s="27" t="n">
        <v>21</v>
      </c>
      <c r="H547" s="27" t="n">
        <v>37.025</v>
      </c>
      <c r="I547" s="27" t="n">
        <v>6.6004</v>
      </c>
      <c r="J547" s="27" t="n">
        <v>0.27</v>
      </c>
      <c r="K547" s="27" t="n">
        <v>20.37</v>
      </c>
      <c r="L547" s="32"/>
      <c r="M547" s="27" t="n">
        <v>547</v>
      </c>
      <c r="N547" s="27" t="n">
        <v>2854.708</v>
      </c>
      <c r="O547" s="32"/>
    </row>
    <row r="548" customFormat="false" ht="14.25" hidden="false" customHeight="false" outlineLevel="0" collapsed="false">
      <c r="A548" s="29" t="n">
        <v>45356.7909490741</v>
      </c>
      <c r="B548" s="30" t="n">
        <f aca="false">MROUND(A548,"00:01:00")</f>
        <v>45356.7909722222</v>
      </c>
      <c r="C548" s="27" t="n">
        <v>1.99859047619048</v>
      </c>
      <c r="D548" s="27" t="n">
        <v>6.66666666666666E-005</v>
      </c>
      <c r="E548" s="27" t="n">
        <v>1400.135</v>
      </c>
      <c r="F548" s="27" t="n">
        <v>92.0446153846154</v>
      </c>
      <c r="G548" s="27" t="n">
        <v>21</v>
      </c>
      <c r="H548" s="27" t="n">
        <v>37.0142857142857</v>
      </c>
      <c r="I548" s="27" t="n">
        <v>6.5995</v>
      </c>
      <c r="J548" s="27" t="n">
        <v>0.27</v>
      </c>
      <c r="K548" s="27" t="n">
        <v>20.3633333333333</v>
      </c>
      <c r="L548" s="32"/>
      <c r="M548" s="27" t="n">
        <v>591.14285714286</v>
      </c>
      <c r="N548" s="27" t="n">
        <v>2854.708</v>
      </c>
      <c r="O548" s="32"/>
    </row>
    <row r="549" customFormat="false" ht="14.25" hidden="false" customHeight="false" outlineLevel="0" collapsed="false">
      <c r="A549" s="29" t="n">
        <v>45356.7916435185</v>
      </c>
      <c r="B549" s="30" t="n">
        <f aca="false">MROUND(A549,"00:01:00")</f>
        <v>45356.7916666667</v>
      </c>
      <c r="C549" s="27" t="n">
        <v>1.99838947368421</v>
      </c>
      <c r="D549" s="27" t="n">
        <v>-0.0003</v>
      </c>
      <c r="E549" s="27" t="n">
        <v>1400.22105263158</v>
      </c>
      <c r="F549" s="27" t="n">
        <v>91.9025</v>
      </c>
      <c r="G549" s="27" t="n">
        <v>21</v>
      </c>
      <c r="H549" s="27" t="n">
        <v>37.005</v>
      </c>
      <c r="I549" s="27" t="n">
        <v>6.6</v>
      </c>
      <c r="J549" s="27" t="n">
        <v>0.27</v>
      </c>
      <c r="K549" s="27" t="n">
        <v>20.3633333333333</v>
      </c>
      <c r="L549" s="32"/>
      <c r="M549" s="27" t="n">
        <v>693.57142857143</v>
      </c>
      <c r="N549" s="27" t="n">
        <v>2854.708</v>
      </c>
      <c r="O549" s="32"/>
    </row>
    <row r="550" customFormat="false" ht="14.25" hidden="false" customHeight="false" outlineLevel="0" collapsed="false">
      <c r="A550" s="29" t="n">
        <v>45356.792337963</v>
      </c>
      <c r="B550" s="30" t="n">
        <f aca="false">MROUND(A550,"00:01:00")</f>
        <v>45356.7923611111</v>
      </c>
      <c r="C550" s="27" t="n">
        <v>2.0022</v>
      </c>
      <c r="D550" s="27" t="n">
        <v>-0.000145</v>
      </c>
      <c r="E550" s="27" t="n">
        <v>1399.8619047619</v>
      </c>
      <c r="F550" s="27" t="n">
        <v>91.7646666666667</v>
      </c>
      <c r="G550" s="27" t="n">
        <v>21</v>
      </c>
      <c r="H550" s="27" t="n">
        <v>37.005</v>
      </c>
      <c r="I550" s="27" t="n">
        <v>6.60042857142857</v>
      </c>
      <c r="J550" s="27" t="n">
        <v>0.28</v>
      </c>
      <c r="K550" s="27" t="n">
        <v>20.35</v>
      </c>
      <c r="L550" s="32"/>
      <c r="M550" s="27" t="n">
        <v>693.57142857143</v>
      </c>
      <c r="N550" s="27" t="n">
        <v>2854.708</v>
      </c>
      <c r="O550" s="32"/>
    </row>
    <row r="551" customFormat="false" ht="14.25" hidden="false" customHeight="false" outlineLevel="0" collapsed="false">
      <c r="A551" s="29" t="n">
        <v>45356.7930324074</v>
      </c>
      <c r="B551" s="30" t="n">
        <f aca="false">MROUND(A551,"00:01:00")</f>
        <v>45356.7930555556</v>
      </c>
      <c r="C551" s="27" t="n">
        <v>2.00039090909091</v>
      </c>
      <c r="D551" s="27" t="n">
        <v>-0.000122727272727273</v>
      </c>
      <c r="E551" s="27" t="n">
        <v>1399.94761904762</v>
      </c>
      <c r="F551" s="27" t="n">
        <v>91.6726666666667</v>
      </c>
      <c r="G551" s="27" t="n">
        <v>21</v>
      </c>
      <c r="H551" s="27" t="n">
        <v>37.004</v>
      </c>
      <c r="I551" s="27" t="n">
        <v>6.601</v>
      </c>
      <c r="J551" s="27" t="n">
        <v>0.28</v>
      </c>
      <c r="K551" s="27" t="n">
        <v>20.36</v>
      </c>
      <c r="L551" s="32"/>
      <c r="M551" s="27" t="n">
        <v>853.375</v>
      </c>
      <c r="N551" s="27" t="n">
        <v>2854.708</v>
      </c>
      <c r="O551" s="32"/>
    </row>
    <row r="552" customFormat="false" ht="14.25" hidden="false" customHeight="false" outlineLevel="0" collapsed="false">
      <c r="A552" s="29" t="n">
        <v>45356.7937268519</v>
      </c>
      <c r="B552" s="30" t="n">
        <f aca="false">MROUND(A552,"00:01:00")</f>
        <v>45356.79375</v>
      </c>
      <c r="C552" s="27" t="n">
        <v>1.99989047619048</v>
      </c>
      <c r="D552" s="27" t="n">
        <v>5.23809523809523E-005</v>
      </c>
      <c r="E552" s="27" t="n">
        <v>1400.15238095238</v>
      </c>
      <c r="F552" s="27" t="n">
        <v>91.6315384615385</v>
      </c>
      <c r="G552" s="27" t="n">
        <v>21</v>
      </c>
      <c r="H552" s="27" t="n">
        <v>37.005</v>
      </c>
      <c r="I552" s="27" t="n">
        <v>6.60233333333333</v>
      </c>
      <c r="J552" s="27" t="n">
        <v>0.28</v>
      </c>
      <c r="K552" s="27" t="n">
        <v>20.36</v>
      </c>
      <c r="L552" s="32"/>
      <c r="M552" s="27" t="n">
        <v>853.375</v>
      </c>
      <c r="N552" s="27" t="n">
        <v>2854.708</v>
      </c>
      <c r="O552" s="32"/>
    </row>
    <row r="553" customFormat="false" ht="14.25" hidden="false" customHeight="false" outlineLevel="0" collapsed="false">
      <c r="A553" s="29" t="n">
        <v>45356.7944212963</v>
      </c>
      <c r="B553" s="30" t="n">
        <f aca="false">MROUND(A553,"00:01:00")</f>
        <v>45356.7944444444</v>
      </c>
      <c r="C553" s="27" t="n">
        <v>1.99853043478261</v>
      </c>
      <c r="D553" s="27" t="n">
        <v>0.000169565217391304</v>
      </c>
      <c r="E553" s="27" t="n">
        <v>1400.09090909091</v>
      </c>
      <c r="F553" s="27" t="n">
        <v>91.535625</v>
      </c>
      <c r="G553" s="27" t="n">
        <v>21</v>
      </c>
      <c r="H553" s="27" t="n">
        <v>37.005</v>
      </c>
      <c r="I553" s="27" t="n">
        <v>6.60133333333333</v>
      </c>
      <c r="J553" s="27" t="n">
        <v>0.28</v>
      </c>
      <c r="K553" s="27" t="n">
        <v>20.36</v>
      </c>
      <c r="L553" s="32"/>
      <c r="M553" s="27" t="n">
        <v>914</v>
      </c>
      <c r="N553" s="27" t="n">
        <v>2854.708</v>
      </c>
      <c r="O553" s="32"/>
    </row>
    <row r="554" customFormat="false" ht="14.25" hidden="false" customHeight="false" outlineLevel="0" collapsed="false">
      <c r="A554" s="29" t="n">
        <v>45356.7951157407</v>
      </c>
      <c r="B554" s="30" t="n">
        <f aca="false">MROUND(A554,"00:01:00")</f>
        <v>45356.7951388889</v>
      </c>
      <c r="C554" s="27" t="n">
        <v>1.99675</v>
      </c>
      <c r="D554" s="27" t="n">
        <v>0.000186363636363636</v>
      </c>
      <c r="E554" s="27" t="n">
        <v>1399.9619047619</v>
      </c>
      <c r="F554" s="27" t="n">
        <v>91.3741176470588</v>
      </c>
      <c r="G554" s="27" t="n">
        <v>21</v>
      </c>
      <c r="H554" s="27" t="n">
        <v>37</v>
      </c>
      <c r="I554" s="27" t="n">
        <v>6.60033333333333</v>
      </c>
      <c r="J554" s="27" t="n">
        <v>0.286666666666667</v>
      </c>
      <c r="K554" s="27" t="n">
        <v>20.35</v>
      </c>
      <c r="L554" s="32"/>
      <c r="M554" s="27" t="n">
        <v>914</v>
      </c>
      <c r="N554" s="27" t="n">
        <v>2854.708</v>
      </c>
      <c r="O554" s="32"/>
    </row>
    <row r="555" customFormat="false" ht="14.25" hidden="false" customHeight="false" outlineLevel="0" collapsed="false">
      <c r="A555" s="29" t="n">
        <v>45356.7958101852</v>
      </c>
      <c r="B555" s="30" t="n">
        <f aca="false">MROUND(A555,"00:01:00")</f>
        <v>45356.7958333333</v>
      </c>
      <c r="C555" s="27" t="n">
        <v>2.00118571428571</v>
      </c>
      <c r="D555" s="27" t="n">
        <v>-0.000128571428571429</v>
      </c>
      <c r="E555" s="27" t="n">
        <v>1399.85789473684</v>
      </c>
      <c r="F555" s="27" t="n">
        <v>91.2566666666667</v>
      </c>
      <c r="G555" s="27" t="n">
        <v>21</v>
      </c>
      <c r="H555" s="27" t="n">
        <v>37</v>
      </c>
      <c r="I555" s="27" t="n">
        <v>6.59933333333333</v>
      </c>
      <c r="J555" s="27" t="n">
        <v>0.286666666666667</v>
      </c>
      <c r="K555" s="27" t="n">
        <v>20.35</v>
      </c>
      <c r="L555" s="32"/>
      <c r="M555" s="27" t="n">
        <v>951.66666666667</v>
      </c>
      <c r="N555" s="27" t="n">
        <v>2854.708</v>
      </c>
      <c r="O555" s="32"/>
    </row>
    <row r="556" customFormat="false" ht="14.25" hidden="false" customHeight="false" outlineLevel="0" collapsed="false">
      <c r="A556" s="29" t="n">
        <v>45356.7965046296</v>
      </c>
      <c r="B556" s="30" t="n">
        <f aca="false">MROUND(A556,"00:01:00")</f>
        <v>45356.7965277778</v>
      </c>
      <c r="C556" s="27" t="n">
        <v>1.99870476190476</v>
      </c>
      <c r="D556" s="27" t="n">
        <v>0.000194736842105263</v>
      </c>
      <c r="E556" s="27" t="n">
        <v>1399.81</v>
      </c>
      <c r="F556" s="27" t="n">
        <v>91.143125</v>
      </c>
      <c r="G556" s="27" t="n">
        <v>21</v>
      </c>
      <c r="H556" s="27" t="n">
        <v>36.9933333333333</v>
      </c>
      <c r="I556" s="27" t="n">
        <v>6.598</v>
      </c>
      <c r="J556" s="27" t="n">
        <v>0.29</v>
      </c>
      <c r="K556" s="27" t="n">
        <v>20.34</v>
      </c>
      <c r="L556" s="32"/>
      <c r="M556" s="27" t="n">
        <v>1239.21052631579</v>
      </c>
      <c r="N556" s="27" t="n">
        <v>2854.708</v>
      </c>
      <c r="O556" s="32"/>
    </row>
    <row r="557" customFormat="false" ht="14.25" hidden="false" customHeight="false" outlineLevel="0" collapsed="false">
      <c r="A557" s="29" t="n">
        <v>45356.7971990741</v>
      </c>
      <c r="B557" s="30" t="n">
        <f aca="false">MROUND(A557,"00:01:00")</f>
        <v>45356.7972222222</v>
      </c>
      <c r="C557" s="27" t="n">
        <v>1.99902173913043</v>
      </c>
      <c r="D557" s="27" t="n">
        <v>8.26086956521739E-005</v>
      </c>
      <c r="E557" s="27" t="n">
        <v>1399.81739130435</v>
      </c>
      <c r="F557" s="27" t="n">
        <v>91.0991666666667</v>
      </c>
      <c r="G557" s="27" t="n">
        <v>21</v>
      </c>
      <c r="H557" s="27" t="n">
        <v>36.996</v>
      </c>
      <c r="I557" s="27" t="n">
        <v>6.59733333333333</v>
      </c>
      <c r="J557" s="27" t="n">
        <v>0.296</v>
      </c>
      <c r="K557" s="27" t="n">
        <v>20.35</v>
      </c>
      <c r="L557" s="32"/>
      <c r="M557" s="27" t="n">
        <v>1919.5652173913</v>
      </c>
      <c r="N557" s="27" t="n">
        <v>2854.708</v>
      </c>
      <c r="O557" s="32"/>
    </row>
    <row r="558" customFormat="false" ht="14.25" hidden="false" customHeight="false" outlineLevel="0" collapsed="false">
      <c r="A558" s="29" t="n">
        <v>45356.7978935185</v>
      </c>
      <c r="B558" s="30" t="n">
        <f aca="false">MROUND(A558,"00:01:00")</f>
        <v>45356.7979166667</v>
      </c>
      <c r="C558" s="27" t="n">
        <v>1.99941363636364</v>
      </c>
      <c r="D558" s="27" t="n">
        <v>-0.000181818181818182</v>
      </c>
      <c r="E558" s="27" t="n">
        <v>1400.26818181818</v>
      </c>
      <c r="F558" s="27" t="n">
        <v>91.008</v>
      </c>
      <c r="G558" s="27" t="n">
        <v>21</v>
      </c>
      <c r="H558" s="27" t="n">
        <v>36.995</v>
      </c>
      <c r="I558" s="27" t="n">
        <v>6.596</v>
      </c>
      <c r="J558" s="27" t="n">
        <v>0.3</v>
      </c>
      <c r="K558" s="27" t="n">
        <v>20.335</v>
      </c>
      <c r="L558" s="32"/>
      <c r="M558" s="27" t="n">
        <v>2692.95454545455</v>
      </c>
      <c r="N558" s="27" t="n">
        <v>2854.708</v>
      </c>
      <c r="O558" s="32"/>
    </row>
    <row r="559" customFormat="false" ht="14.25" hidden="false" customHeight="false" outlineLevel="0" collapsed="false">
      <c r="A559" s="29" t="n">
        <v>45356.798587963</v>
      </c>
      <c r="B559" s="30" t="n">
        <f aca="false">MROUND(A559,"00:01:00")</f>
        <v>45356.7986111111</v>
      </c>
      <c r="C559" s="27" t="n">
        <v>1.99709</v>
      </c>
      <c r="D559" s="27" t="n">
        <v>0.000115</v>
      </c>
      <c r="E559" s="27" t="n">
        <v>1399.75263157895</v>
      </c>
      <c r="F559" s="27" t="n">
        <v>90.95</v>
      </c>
      <c r="G559" s="27" t="n">
        <v>21</v>
      </c>
      <c r="H559" s="27" t="n">
        <v>37.005</v>
      </c>
      <c r="I559" s="27" t="n">
        <v>6.5955</v>
      </c>
      <c r="J559" s="27" t="n">
        <v>0.3</v>
      </c>
      <c r="K559" s="27" t="n">
        <v>20.3366666666667</v>
      </c>
      <c r="L559" s="32"/>
      <c r="M559" s="27" t="n">
        <v>3475.04761904762</v>
      </c>
      <c r="N559" s="27" t="n">
        <v>2854.708</v>
      </c>
      <c r="O559" s="32"/>
    </row>
    <row r="560" customFormat="false" ht="14.25" hidden="false" customHeight="false" outlineLevel="0" collapsed="false">
      <c r="A560" s="29" t="n">
        <v>45356.7992824074</v>
      </c>
      <c r="B560" s="30" t="n">
        <f aca="false">MROUND(A560,"00:01:00")</f>
        <v>45356.7993055556</v>
      </c>
      <c r="C560" s="27" t="n">
        <v>1.99828636363636</v>
      </c>
      <c r="D560" s="27" t="n">
        <v>0.000247619047619048</v>
      </c>
      <c r="E560" s="27" t="n">
        <v>1400</v>
      </c>
      <c r="F560" s="27" t="n">
        <v>90.9088235294118</v>
      </c>
      <c r="G560" s="27" t="n">
        <v>21</v>
      </c>
      <c r="H560" s="27" t="n">
        <v>37.005</v>
      </c>
      <c r="I560" s="27" t="n">
        <v>6.5945</v>
      </c>
      <c r="J560" s="27" t="n">
        <v>0.3</v>
      </c>
      <c r="K560" s="27" t="n">
        <v>20.35</v>
      </c>
      <c r="L560" s="32"/>
      <c r="M560" s="27" t="n">
        <v>4243.27272727273</v>
      </c>
      <c r="N560" s="27" t="n">
        <v>2854.708</v>
      </c>
      <c r="O560" s="32"/>
    </row>
    <row r="561" customFormat="false" ht="14.25" hidden="false" customHeight="false" outlineLevel="0" collapsed="false">
      <c r="A561" s="29" t="n">
        <v>45356.7999768519</v>
      </c>
      <c r="B561" s="30" t="n">
        <f aca="false">MROUND(A561,"00:01:00")</f>
        <v>45356.8</v>
      </c>
      <c r="C561" s="27" t="n">
        <v>1.99998260869565</v>
      </c>
      <c r="D561" s="27" t="n">
        <v>5.65217391304348E-005</v>
      </c>
      <c r="E561" s="27" t="n">
        <v>1400.28695652174</v>
      </c>
      <c r="F561" s="27" t="n">
        <v>90.8482352941177</v>
      </c>
      <c r="G561" s="27" t="n">
        <v>21</v>
      </c>
      <c r="H561" s="27" t="n">
        <v>37</v>
      </c>
      <c r="I561" s="27" t="n">
        <v>6.5934</v>
      </c>
      <c r="J561" s="27" t="n">
        <v>0.3</v>
      </c>
      <c r="K561" s="27" t="n">
        <v>20.345</v>
      </c>
      <c r="L561" s="32"/>
      <c r="M561" s="27" t="n">
        <v>5014.13043478261</v>
      </c>
      <c r="N561" s="27" t="n">
        <v>2854.708</v>
      </c>
      <c r="O561" s="32"/>
    </row>
    <row r="562" customFormat="false" ht="14.25" hidden="false" customHeight="false" outlineLevel="0" collapsed="false">
      <c r="A562" s="29" t="n">
        <v>45356.8006712963</v>
      </c>
      <c r="B562" s="30" t="n">
        <f aca="false">MROUND(A562,"00:01:00")</f>
        <v>45356.8006944445</v>
      </c>
      <c r="C562" s="27" t="n">
        <v>2.00062727272727</v>
      </c>
      <c r="D562" s="27" t="n">
        <v>-8.57142857142857E-005</v>
      </c>
      <c r="E562" s="27" t="n">
        <v>1399.72272727273</v>
      </c>
      <c r="F562" s="27" t="n">
        <v>90.7183333333333</v>
      </c>
      <c r="G562" s="27" t="n">
        <v>21</v>
      </c>
      <c r="H562" s="27" t="n">
        <v>37</v>
      </c>
      <c r="I562" s="27" t="n">
        <v>6.59233333333333</v>
      </c>
      <c r="J562" s="27" t="n">
        <v>0.3</v>
      </c>
      <c r="K562" s="27" t="n">
        <v>20.34</v>
      </c>
      <c r="L562" s="32"/>
      <c r="M562" s="27" t="n">
        <v>5815.27272727273</v>
      </c>
      <c r="N562" s="27" t="n">
        <v>2854.708</v>
      </c>
      <c r="O562" s="32"/>
    </row>
    <row r="563" customFormat="false" ht="14.25" hidden="false" customHeight="false" outlineLevel="0" collapsed="false">
      <c r="A563" s="29" t="n">
        <v>45356.8013657407</v>
      </c>
      <c r="B563" s="30" t="n">
        <f aca="false">MROUND(A563,"00:01:00")</f>
        <v>45356.8013888889</v>
      </c>
      <c r="C563" s="27" t="n">
        <v>2.00020434782609</v>
      </c>
      <c r="D563" s="27" t="n">
        <v>0.0002</v>
      </c>
      <c r="E563" s="27" t="n">
        <v>1400.07142857143</v>
      </c>
      <c r="F563" s="27" t="n">
        <v>90.6575</v>
      </c>
      <c r="G563" s="27" t="n">
        <v>21</v>
      </c>
      <c r="H563" s="27" t="n">
        <v>37.005</v>
      </c>
      <c r="I563" s="27" t="n">
        <v>6.59133333333333</v>
      </c>
      <c r="J563" s="27" t="n">
        <v>0.3</v>
      </c>
      <c r="K563" s="27" t="n">
        <v>20.35</v>
      </c>
      <c r="L563" s="32"/>
      <c r="M563" s="27" t="n">
        <v>6592.0869565217</v>
      </c>
      <c r="N563" s="27" t="n">
        <v>2854.708</v>
      </c>
      <c r="O563" s="32"/>
    </row>
    <row r="564" customFormat="false" ht="14.25" hidden="false" customHeight="false" outlineLevel="0" collapsed="false">
      <c r="A564" s="29" t="n">
        <v>45356.8020601852</v>
      </c>
      <c r="B564" s="30" t="n">
        <f aca="false">MROUND(A564,"00:01:00")</f>
        <v>45356.8020833333</v>
      </c>
      <c r="C564" s="27" t="n">
        <v>1.99926363636364</v>
      </c>
      <c r="D564" s="27" t="n">
        <v>-0.000109090909090909</v>
      </c>
      <c r="E564" s="27" t="n">
        <v>1399.84761904762</v>
      </c>
      <c r="F564" s="27" t="n">
        <v>90.4141176470588</v>
      </c>
      <c r="G564" s="27" t="n">
        <v>21</v>
      </c>
      <c r="H564" s="27" t="n">
        <v>37.005</v>
      </c>
      <c r="I564" s="27" t="n">
        <v>6.59033333333333</v>
      </c>
      <c r="J564" s="27" t="n">
        <v>0.305</v>
      </c>
      <c r="K564" s="27" t="n">
        <v>20.335</v>
      </c>
      <c r="L564" s="32"/>
      <c r="M564" s="27" t="n">
        <v>7363.4545454545</v>
      </c>
      <c r="N564" s="27" t="n">
        <v>2854.708</v>
      </c>
      <c r="O564" s="32"/>
    </row>
    <row r="565" customFormat="false" ht="14.25" hidden="false" customHeight="false" outlineLevel="0" collapsed="false">
      <c r="A565" s="29" t="n">
        <v>45356.8027546296</v>
      </c>
      <c r="B565" s="30" t="n">
        <f aca="false">MROUND(A565,"00:01:00")</f>
        <v>45356.8027777778</v>
      </c>
      <c r="C565" s="27" t="n">
        <v>1.99966363636364</v>
      </c>
      <c r="D565" s="27" t="n">
        <v>-0.000176190476190476</v>
      </c>
      <c r="E565" s="27" t="n">
        <v>1399.93636363636</v>
      </c>
      <c r="F565" s="27" t="n">
        <v>90.32625</v>
      </c>
      <c r="G565" s="27" t="n">
        <v>21</v>
      </c>
      <c r="H565" s="27" t="n">
        <v>37.005</v>
      </c>
      <c r="I565" s="27" t="n">
        <v>6.589</v>
      </c>
      <c r="J565" s="27" t="n">
        <v>0.31</v>
      </c>
      <c r="K565" s="27" t="n">
        <v>20.335</v>
      </c>
      <c r="L565" s="32"/>
      <c r="M565" s="27" t="n">
        <v>8137.5454545455</v>
      </c>
      <c r="N565" s="27" t="n">
        <v>2854.708</v>
      </c>
      <c r="O565" s="32"/>
    </row>
    <row r="566" customFormat="false" ht="14.25" hidden="false" customHeight="false" outlineLevel="0" collapsed="false">
      <c r="A566" s="29" t="n">
        <v>45356.8034490741</v>
      </c>
      <c r="B566" s="30" t="n">
        <f aca="false">MROUND(A566,"00:01:00")</f>
        <v>45356.8034722222</v>
      </c>
      <c r="C566" s="27" t="n">
        <v>1.99936818181818</v>
      </c>
      <c r="D566" s="27" t="n">
        <v>-0.000223809523809524</v>
      </c>
      <c r="E566" s="27" t="n">
        <v>1400.09090909091</v>
      </c>
      <c r="F566" s="27" t="n">
        <v>90.2733333333333</v>
      </c>
      <c r="G566" s="27" t="n">
        <v>21</v>
      </c>
      <c r="H566" s="27" t="n">
        <v>37.0033333333333</v>
      </c>
      <c r="I566" s="27" t="n">
        <v>6.5884</v>
      </c>
      <c r="J566" s="27" t="n">
        <v>0.305</v>
      </c>
      <c r="K566" s="27" t="n">
        <v>20.315</v>
      </c>
      <c r="L566" s="32"/>
      <c r="M566" s="27" t="n">
        <v>8903.2272727273</v>
      </c>
      <c r="N566" s="27" t="n">
        <v>2854.708</v>
      </c>
      <c r="O566" s="32"/>
    </row>
    <row r="567" customFormat="false" ht="14.25" hidden="false" customHeight="false" outlineLevel="0" collapsed="false">
      <c r="A567" s="29" t="n">
        <v>45356.8041435185</v>
      </c>
      <c r="B567" s="30" t="n">
        <f aca="false">MROUND(A567,"00:01:00")</f>
        <v>45356.8041666667</v>
      </c>
      <c r="C567" s="27" t="n">
        <v>1.99960869565217</v>
      </c>
      <c r="D567" s="27" t="n">
        <v>-9.52380952380952E-005</v>
      </c>
      <c r="E567" s="27" t="n">
        <v>1399.8</v>
      </c>
      <c r="F567" s="27" t="n">
        <v>90.1684210526316</v>
      </c>
      <c r="G567" s="27" t="n">
        <v>21</v>
      </c>
      <c r="H567" s="27" t="n">
        <v>37</v>
      </c>
      <c r="I567" s="27" t="n">
        <v>6.587</v>
      </c>
      <c r="J567" s="27" t="n">
        <v>0.305</v>
      </c>
      <c r="K567" s="27" t="n">
        <v>20.3166666666667</v>
      </c>
      <c r="L567" s="32"/>
      <c r="M567" s="27" t="n">
        <v>9698.8260869565</v>
      </c>
      <c r="N567" s="27" t="n">
        <v>2854.708</v>
      </c>
      <c r="O567" s="32"/>
    </row>
    <row r="568" customFormat="false" ht="14.25" hidden="false" customHeight="false" outlineLevel="0" collapsed="false">
      <c r="A568" s="29" t="n">
        <v>45356.804837963</v>
      </c>
      <c r="B568" s="30" t="n">
        <f aca="false">MROUND(A568,"00:01:00")</f>
        <v>45356.8048611111</v>
      </c>
      <c r="C568" s="27" t="n">
        <v>2.00021818181818</v>
      </c>
      <c r="D568" s="27" t="n">
        <v>7.27272727272728E-005</v>
      </c>
      <c r="E568" s="27" t="n">
        <v>1400.175</v>
      </c>
      <c r="F568" s="27" t="n">
        <v>89.92875</v>
      </c>
      <c r="G568" s="27" t="n">
        <v>21</v>
      </c>
      <c r="H568" s="27" t="n">
        <v>36.9942857142857</v>
      </c>
      <c r="I568" s="27" t="n">
        <v>6.586</v>
      </c>
      <c r="J568" s="27" t="n">
        <v>0.31</v>
      </c>
      <c r="K568" s="27" t="n">
        <v>20.31</v>
      </c>
      <c r="L568" s="32"/>
      <c r="M568" s="27" t="n">
        <v>10470.7272727273</v>
      </c>
      <c r="N568" s="27" t="n">
        <v>2854.708</v>
      </c>
      <c r="O568" s="32"/>
    </row>
    <row r="569" customFormat="false" ht="14.25" hidden="false" customHeight="false" outlineLevel="0" collapsed="false">
      <c r="A569" s="29" t="n">
        <v>45356.8055324074</v>
      </c>
      <c r="B569" s="30" t="n">
        <f aca="false">MROUND(A569,"00:01:00")</f>
        <v>45356.8055555556</v>
      </c>
      <c r="C569" s="27" t="n">
        <v>2.00036363636364</v>
      </c>
      <c r="D569" s="27" t="n">
        <v>-8.18181818181818E-005</v>
      </c>
      <c r="E569" s="27" t="n">
        <v>1400.01818181818</v>
      </c>
      <c r="F569" s="27" t="n">
        <v>89.903</v>
      </c>
      <c r="G569" s="27" t="n">
        <v>21</v>
      </c>
      <c r="H569" s="27" t="n">
        <v>36.995</v>
      </c>
      <c r="I569" s="27" t="n">
        <v>6.585</v>
      </c>
      <c r="J569" s="27" t="n">
        <v>0.315</v>
      </c>
      <c r="K569" s="27" t="n">
        <v>20.32</v>
      </c>
      <c r="L569" s="32"/>
      <c r="M569" s="27" t="n">
        <v>11238.8181818182</v>
      </c>
      <c r="N569" s="27" t="n">
        <v>2854.708</v>
      </c>
      <c r="O569" s="32"/>
    </row>
    <row r="570" customFormat="false" ht="14.25" hidden="false" customHeight="false" outlineLevel="0" collapsed="false">
      <c r="A570" s="29" t="n">
        <v>45356.8062268519</v>
      </c>
      <c r="B570" s="30" t="n">
        <f aca="false">MROUND(A570,"00:01:00")</f>
        <v>45356.80625</v>
      </c>
      <c r="C570" s="27" t="n">
        <v>2.00044782608696</v>
      </c>
      <c r="D570" s="27" t="n">
        <v>6.36363636363636E-005</v>
      </c>
      <c r="E570" s="27" t="n">
        <v>1399.94782608696</v>
      </c>
      <c r="F570" s="27" t="n">
        <v>89.87</v>
      </c>
      <c r="G570" s="27" t="n">
        <v>21</v>
      </c>
      <c r="H570" s="27" t="n">
        <v>36.996</v>
      </c>
      <c r="I570" s="27" t="n">
        <v>6.58433333333333</v>
      </c>
      <c r="J570" s="27" t="n">
        <v>0.315</v>
      </c>
      <c r="K570" s="27" t="n">
        <v>20.33</v>
      </c>
      <c r="L570" s="32"/>
      <c r="M570" s="27" t="n">
        <v>12015.6956521739</v>
      </c>
      <c r="N570" s="27" t="n">
        <v>2854.708</v>
      </c>
      <c r="O570" s="32"/>
    </row>
    <row r="571" customFormat="false" ht="14.25" hidden="false" customHeight="false" outlineLevel="0" collapsed="false">
      <c r="A571" s="29" t="n">
        <v>45356.8069212963</v>
      </c>
      <c r="B571" s="30" t="n">
        <f aca="false">MROUND(A571,"00:01:00")</f>
        <v>45356.8069444445</v>
      </c>
      <c r="C571" s="27" t="n">
        <v>2.00055416666667</v>
      </c>
      <c r="D571" s="27" t="n">
        <v>-0.000172727272727273</v>
      </c>
      <c r="E571" s="27" t="n">
        <v>1399.59565217391</v>
      </c>
      <c r="F571" s="27" t="n">
        <v>89.8326666666667</v>
      </c>
      <c r="G571" s="27" t="n">
        <v>21</v>
      </c>
      <c r="H571" s="27" t="n">
        <v>36.995</v>
      </c>
      <c r="I571" s="27" t="n">
        <v>6.583</v>
      </c>
      <c r="J571" s="27" t="n">
        <v>0.315</v>
      </c>
      <c r="K571" s="27" t="n">
        <v>20.3366666666667</v>
      </c>
      <c r="L571" s="32"/>
      <c r="M571" s="27" t="n">
        <v>12804.4583333333</v>
      </c>
      <c r="N571" s="27" t="n">
        <v>2854.708</v>
      </c>
      <c r="O571" s="32"/>
    </row>
    <row r="572" customFormat="false" ht="14.25" hidden="false" customHeight="false" outlineLevel="0" collapsed="false">
      <c r="A572" s="29" t="n">
        <v>45356.8076157407</v>
      </c>
      <c r="B572" s="30" t="n">
        <f aca="false">MROUND(A572,"00:01:00")</f>
        <v>45356.8076388889</v>
      </c>
      <c r="C572" s="27" t="n">
        <v>1.99990909090909</v>
      </c>
      <c r="D572" s="27" t="n">
        <v>0.000436363636363636</v>
      </c>
      <c r="E572" s="27" t="n">
        <v>1400.13181818182</v>
      </c>
      <c r="F572" s="27" t="n">
        <v>89.6958823529412</v>
      </c>
      <c r="G572" s="27" t="n">
        <v>21</v>
      </c>
      <c r="H572" s="27" t="n">
        <v>36.995</v>
      </c>
      <c r="I572" s="27" t="n">
        <v>6.582</v>
      </c>
      <c r="J572" s="27" t="n">
        <v>0.32</v>
      </c>
      <c r="K572" s="27" t="n">
        <v>20.33</v>
      </c>
      <c r="L572" s="32"/>
      <c r="M572" s="27" t="n">
        <v>13592.2272727273</v>
      </c>
      <c r="N572" s="27" t="n">
        <v>2854.708</v>
      </c>
      <c r="O572" s="32"/>
    </row>
    <row r="573" customFormat="false" ht="14.25" hidden="false" customHeight="false" outlineLevel="0" collapsed="false">
      <c r="A573" s="29" t="n">
        <v>45356.8083101852</v>
      </c>
      <c r="B573" s="30" t="n">
        <f aca="false">MROUND(A573,"00:01:00")</f>
        <v>45356.8083333333</v>
      </c>
      <c r="C573" s="27" t="n">
        <v>1.99978333333333</v>
      </c>
      <c r="D573" s="27" t="n">
        <v>-0.000152173913043478</v>
      </c>
      <c r="E573" s="27" t="n">
        <v>1400.16086956522</v>
      </c>
      <c r="F573" s="27" t="n">
        <v>89.6286666666667</v>
      </c>
      <c r="G573" s="27" t="n">
        <v>21</v>
      </c>
      <c r="H573" s="27" t="n">
        <v>37.005</v>
      </c>
      <c r="I573" s="27" t="n">
        <v>6.58114285714286</v>
      </c>
      <c r="J573" s="27" t="n">
        <v>0.325</v>
      </c>
      <c r="K573" s="27" t="n">
        <v>20.325</v>
      </c>
      <c r="L573" s="32"/>
      <c r="M573" s="27" t="n">
        <v>14371.1666666667</v>
      </c>
      <c r="N573" s="27" t="n">
        <v>2854.708</v>
      </c>
      <c r="O573" s="32"/>
    </row>
    <row r="574" customFormat="false" ht="14.25" hidden="false" customHeight="false" outlineLevel="0" collapsed="false">
      <c r="A574" s="29" t="n">
        <v>45356.8090046296</v>
      </c>
      <c r="B574" s="30" t="n">
        <f aca="false">MROUND(A574,"00:01:00")</f>
        <v>45356.8090277778</v>
      </c>
      <c r="C574" s="27" t="n">
        <v>2.00052173913043</v>
      </c>
      <c r="D574" s="27" t="n">
        <v>0.000190909090909091</v>
      </c>
      <c r="E574" s="27" t="n">
        <v>1399.94285714286</v>
      </c>
      <c r="F574" s="27" t="n">
        <v>89.5277777777778</v>
      </c>
      <c r="G574" s="27" t="n">
        <v>21</v>
      </c>
      <c r="H574" s="27" t="n">
        <v>37.005</v>
      </c>
      <c r="I574" s="27" t="n">
        <v>6.5795</v>
      </c>
      <c r="J574" s="27" t="n">
        <v>0.33</v>
      </c>
      <c r="K574" s="27" t="n">
        <v>20.325</v>
      </c>
      <c r="L574" s="32"/>
      <c r="M574" s="27" t="n">
        <v>15162.5652173913</v>
      </c>
      <c r="N574" s="27" t="n">
        <v>2854.708</v>
      </c>
      <c r="O574" s="32"/>
    </row>
    <row r="575" customFormat="false" ht="14.25" hidden="false" customHeight="false" outlineLevel="0" collapsed="false">
      <c r="A575" s="29" t="n">
        <v>45356.8096990741</v>
      </c>
      <c r="B575" s="30" t="n">
        <f aca="false">MROUND(A575,"00:01:00")</f>
        <v>45356.8097222222</v>
      </c>
      <c r="C575" s="27" t="n">
        <v>2.00346818181818</v>
      </c>
      <c r="D575" s="27" t="n">
        <v>-2.27272727272727E-005</v>
      </c>
      <c r="E575" s="27" t="n">
        <v>1400.09047619048</v>
      </c>
      <c r="F575" s="27" t="n">
        <v>89.314</v>
      </c>
      <c r="G575" s="27" t="n">
        <v>21</v>
      </c>
      <c r="H575" s="27" t="n">
        <v>36.995</v>
      </c>
      <c r="I575" s="27" t="n">
        <v>6.5785</v>
      </c>
      <c r="J575" s="27" t="n">
        <v>0.33</v>
      </c>
      <c r="K575" s="27" t="n">
        <v>20.3166666666667</v>
      </c>
      <c r="L575" s="32"/>
      <c r="M575" s="27" t="n">
        <v>15929.1363636364</v>
      </c>
      <c r="N575" s="27" t="n">
        <v>2854.708</v>
      </c>
      <c r="O575" s="32"/>
    </row>
    <row r="576" customFormat="false" ht="14.25" hidden="false" customHeight="false" outlineLevel="0" collapsed="false">
      <c r="A576" s="29" t="n">
        <v>45356.8103935185</v>
      </c>
      <c r="B576" s="30" t="n">
        <f aca="false">MROUND(A576,"00:01:00")</f>
        <v>45356.8104166667</v>
      </c>
      <c r="C576" s="27" t="n">
        <v>1.99572380952381</v>
      </c>
      <c r="D576" s="27" t="n">
        <v>-0.000204761904761905</v>
      </c>
      <c r="E576" s="27" t="n">
        <v>1399.90952380952</v>
      </c>
      <c r="F576" s="27" t="n">
        <v>89.1913333333333</v>
      </c>
      <c r="G576" s="27" t="n">
        <v>21</v>
      </c>
      <c r="H576" s="27" t="n">
        <v>36.995</v>
      </c>
      <c r="I576" s="27" t="n">
        <v>6.5775</v>
      </c>
      <c r="J576" s="27" t="n">
        <v>0.33</v>
      </c>
      <c r="K576" s="27" t="n">
        <v>20.31</v>
      </c>
      <c r="L576" s="32"/>
      <c r="M576" s="27" t="n">
        <v>16676.380952381</v>
      </c>
      <c r="N576" s="27" t="n">
        <v>2854.708</v>
      </c>
      <c r="O576" s="32"/>
    </row>
    <row r="577" customFormat="false" ht="14.25" hidden="false" customHeight="false" outlineLevel="0" collapsed="false">
      <c r="A577" s="29" t="n">
        <v>45356.811087963</v>
      </c>
      <c r="B577" s="30" t="n">
        <f aca="false">MROUND(A577,"00:01:00")</f>
        <v>45356.8111111111</v>
      </c>
      <c r="C577" s="27" t="n">
        <v>1.997145</v>
      </c>
      <c r="D577" s="27" t="n">
        <v>-0.0004</v>
      </c>
      <c r="E577" s="27" t="n">
        <v>1400.08571428571</v>
      </c>
      <c r="F577" s="27" t="n">
        <v>89.0485714285714</v>
      </c>
      <c r="G577" s="27" t="n">
        <v>21</v>
      </c>
      <c r="H577" s="27" t="n">
        <v>37.005</v>
      </c>
      <c r="I577" s="27" t="n">
        <v>6.57633333333333</v>
      </c>
      <c r="J577" s="27" t="n">
        <v>0.34</v>
      </c>
      <c r="K577" s="27" t="n">
        <v>20.3133333333333</v>
      </c>
      <c r="L577" s="32"/>
      <c r="M577" s="27" t="n">
        <v>17488.5238095238</v>
      </c>
      <c r="N577" s="27" t="n">
        <v>2854.708</v>
      </c>
      <c r="O577" s="32"/>
    </row>
    <row r="578" customFormat="false" ht="14.25" hidden="false" customHeight="false" outlineLevel="0" collapsed="false">
      <c r="A578" s="29" t="n">
        <v>45356.8117824074</v>
      </c>
      <c r="B578" s="30" t="n">
        <f aca="false">MROUND(A578,"00:01:00")</f>
        <v>45356.8118055556</v>
      </c>
      <c r="C578" s="27" t="n">
        <v>1.99938695652174</v>
      </c>
      <c r="D578" s="27" t="n">
        <v>-0.00021304347826087</v>
      </c>
      <c r="E578" s="27" t="n">
        <v>1400.24347826087</v>
      </c>
      <c r="F578" s="27" t="n">
        <v>88.9925</v>
      </c>
      <c r="G578" s="27" t="n">
        <v>21</v>
      </c>
      <c r="H578" s="27" t="n">
        <v>37.0033333333333</v>
      </c>
      <c r="I578" s="27" t="n">
        <v>6.57533333333333</v>
      </c>
      <c r="J578" s="27" t="n">
        <v>0.34</v>
      </c>
      <c r="K578" s="27" t="n">
        <v>20.32</v>
      </c>
      <c r="L578" s="32"/>
      <c r="M578" s="27" t="n">
        <v>18254.9130434783</v>
      </c>
      <c r="N578" s="27" t="n">
        <v>2854.708</v>
      </c>
      <c r="O578" s="32"/>
    </row>
    <row r="579" customFormat="false" ht="14.25" hidden="false" customHeight="false" outlineLevel="0" collapsed="false">
      <c r="A579" s="29" t="n">
        <v>45356.8124768519</v>
      </c>
      <c r="B579" s="30" t="n">
        <f aca="false">MROUND(A579,"00:01:00")</f>
        <v>45356.8125</v>
      </c>
      <c r="C579" s="27" t="n">
        <v>2.0008625</v>
      </c>
      <c r="D579" s="27" t="n">
        <v>0.000183333333333333</v>
      </c>
      <c r="E579" s="27" t="n">
        <v>1400.01304347826</v>
      </c>
      <c r="F579" s="27" t="n">
        <v>88.9728571428572</v>
      </c>
      <c r="G579" s="27" t="n">
        <v>21</v>
      </c>
      <c r="H579" s="27" t="n">
        <v>37.0066666666667</v>
      </c>
      <c r="I579" s="27" t="n">
        <v>6.574</v>
      </c>
      <c r="J579" s="27" t="n">
        <v>0.34</v>
      </c>
      <c r="K579" s="27" t="n">
        <v>20.33</v>
      </c>
      <c r="L579" s="32"/>
      <c r="M579" s="27" t="n">
        <v>19039.7916666667</v>
      </c>
      <c r="N579" s="27" t="n">
        <v>2854.708</v>
      </c>
      <c r="O579" s="32"/>
    </row>
    <row r="580" customFormat="false" ht="14.25" hidden="false" customHeight="false" outlineLevel="0" collapsed="false">
      <c r="A580" s="29" t="n">
        <v>45356.8131712963</v>
      </c>
      <c r="B580" s="30" t="n">
        <f aca="false">MROUND(A580,"00:01:00")</f>
        <v>45356.8131944445</v>
      </c>
      <c r="C580" s="27" t="n">
        <v>2.00088695652174</v>
      </c>
      <c r="D580" s="27" t="n">
        <v>0.0004</v>
      </c>
      <c r="E580" s="27" t="n">
        <v>1399.99565217391</v>
      </c>
      <c r="F580" s="27" t="n">
        <v>88.8</v>
      </c>
      <c r="G580" s="27" t="n">
        <v>21</v>
      </c>
      <c r="H580" s="27" t="n">
        <v>37.005</v>
      </c>
      <c r="I580" s="27" t="n">
        <v>6.573</v>
      </c>
      <c r="J580" s="27" t="n">
        <v>0.35</v>
      </c>
      <c r="K580" s="27" t="n">
        <v>20.325</v>
      </c>
      <c r="L580" s="32"/>
      <c r="M580" s="27" t="n">
        <v>19828.1739130435</v>
      </c>
      <c r="N580" s="27" t="n">
        <v>2854.708</v>
      </c>
      <c r="O580" s="32"/>
    </row>
    <row r="581" customFormat="false" ht="14.25" hidden="false" customHeight="false" outlineLevel="0" collapsed="false">
      <c r="A581" s="29" t="n">
        <v>45356.8138657407</v>
      </c>
      <c r="B581" s="30" t="n">
        <f aca="false">MROUND(A581,"00:01:00")</f>
        <v>45356.8138888889</v>
      </c>
      <c r="C581" s="27" t="n">
        <v>1.9996347826087</v>
      </c>
      <c r="D581" s="27" t="n">
        <v>-9.42784497813482E-021</v>
      </c>
      <c r="E581" s="27" t="n">
        <v>1399.99047619048</v>
      </c>
      <c r="F581" s="27" t="n">
        <v>88.6378947368421</v>
      </c>
      <c r="G581" s="27" t="n">
        <v>21</v>
      </c>
      <c r="H581" s="27" t="n">
        <v>37.015</v>
      </c>
      <c r="I581" s="27" t="n">
        <v>6.57133333333333</v>
      </c>
      <c r="J581" s="27" t="n">
        <v>0.35</v>
      </c>
      <c r="K581" s="27" t="n">
        <v>20.324</v>
      </c>
      <c r="L581" s="32"/>
      <c r="M581" s="27" t="n">
        <v>20603.6086956522</v>
      </c>
      <c r="N581" s="27" t="n">
        <v>2854.708</v>
      </c>
      <c r="O581" s="32"/>
    </row>
    <row r="582" customFormat="false" ht="14.25" hidden="false" customHeight="false" outlineLevel="0" collapsed="false">
      <c r="A582" s="29" t="n">
        <v>45356.8145601852</v>
      </c>
      <c r="B582" s="30" t="n">
        <f aca="false">MROUND(A582,"00:01:00")</f>
        <v>45356.8145833333</v>
      </c>
      <c r="C582" s="27" t="n">
        <v>2.00032608695652</v>
      </c>
      <c r="D582" s="27" t="n">
        <v>0.000571428571428571</v>
      </c>
      <c r="E582" s="27" t="n">
        <v>1399.7652173913</v>
      </c>
      <c r="F582" s="27" t="n">
        <v>88.5076923076923</v>
      </c>
      <c r="G582" s="27" t="n">
        <v>21</v>
      </c>
      <c r="H582" s="27" t="n">
        <v>37.016</v>
      </c>
      <c r="I582" s="27" t="n">
        <v>6.57033333333333</v>
      </c>
      <c r="J582" s="27" t="n">
        <v>0.35</v>
      </c>
      <c r="K582" s="27" t="n">
        <v>20.3133333333333</v>
      </c>
      <c r="L582" s="32"/>
      <c r="M582" s="27" t="n">
        <v>21381</v>
      </c>
      <c r="N582" s="27" t="n">
        <v>2854.708</v>
      </c>
      <c r="O582" s="32"/>
    </row>
    <row r="583" customFormat="false" ht="14.25" hidden="false" customHeight="false" outlineLevel="0" collapsed="false">
      <c r="A583" s="29" t="n">
        <v>45356.8152546296</v>
      </c>
      <c r="B583" s="30" t="n">
        <f aca="false">MROUND(A583,"00:01:00")</f>
        <v>45356.8152777778</v>
      </c>
      <c r="C583" s="27" t="n">
        <v>2.00018181818182</v>
      </c>
      <c r="D583" s="27" t="n">
        <v>7E-005</v>
      </c>
      <c r="E583" s="27" t="n">
        <v>1400.06666666667</v>
      </c>
      <c r="F583" s="27" t="n">
        <v>88.4573333333333</v>
      </c>
      <c r="G583" s="27" t="n">
        <v>21</v>
      </c>
      <c r="H583" s="27" t="n">
        <v>37.015</v>
      </c>
      <c r="I583" s="27" t="n">
        <v>6.569</v>
      </c>
      <c r="J583" s="27" t="n">
        <v>0.355</v>
      </c>
      <c r="K583" s="27" t="n">
        <v>20.3166666666667</v>
      </c>
      <c r="L583" s="32"/>
      <c r="M583" s="27" t="n">
        <v>22151.3181818182</v>
      </c>
      <c r="N583" s="27" t="n">
        <v>2854.708</v>
      </c>
      <c r="O583" s="32"/>
    </row>
    <row r="584" customFormat="false" ht="14.25" hidden="false" customHeight="false" outlineLevel="0" collapsed="false">
      <c r="A584" s="29" t="n">
        <v>45356.8159490741</v>
      </c>
      <c r="B584" s="30" t="n">
        <f aca="false">MROUND(A584,"00:01:00")</f>
        <v>45356.8159722222</v>
      </c>
      <c r="C584" s="27" t="n">
        <v>1.99826666666667</v>
      </c>
      <c r="D584" s="27" t="n">
        <v>0.000245833333333333</v>
      </c>
      <c r="E584" s="27" t="n">
        <v>1399.82727272727</v>
      </c>
      <c r="F584" s="27" t="n">
        <v>88.3241176470588</v>
      </c>
      <c r="G584" s="27" t="n">
        <v>21</v>
      </c>
      <c r="H584" s="27" t="n">
        <v>37.0142857142857</v>
      </c>
      <c r="I584" s="27" t="n">
        <v>6.5675</v>
      </c>
      <c r="J584" s="27" t="n">
        <v>0.355</v>
      </c>
      <c r="K584" s="27" t="n">
        <v>20.3133333333333</v>
      </c>
      <c r="L584" s="32"/>
      <c r="M584" s="27" t="n">
        <v>22933.7083333333</v>
      </c>
      <c r="N584" s="27" t="n">
        <v>2854.708</v>
      </c>
      <c r="O584" s="32"/>
    </row>
    <row r="585" customFormat="false" ht="14.25" hidden="false" customHeight="false" outlineLevel="0" collapsed="false">
      <c r="A585" s="29" t="n">
        <v>45356.8166435185</v>
      </c>
      <c r="B585" s="30" t="n">
        <f aca="false">MROUND(A585,"00:01:00")</f>
        <v>45356.8166666667</v>
      </c>
      <c r="C585" s="27" t="n">
        <v>2.00153636363636</v>
      </c>
      <c r="D585" s="27" t="n">
        <v>-0.000104545454545455</v>
      </c>
      <c r="E585" s="27" t="n">
        <v>1399.88181818182</v>
      </c>
      <c r="F585" s="27" t="n">
        <v>88.0322222222222</v>
      </c>
      <c r="G585" s="27" t="n">
        <v>21</v>
      </c>
      <c r="H585" s="27" t="n">
        <v>37.015</v>
      </c>
      <c r="I585" s="27" t="n">
        <v>6.566</v>
      </c>
      <c r="J585" s="27" t="n">
        <v>0.36</v>
      </c>
      <c r="K585" s="27" t="n">
        <v>20.295</v>
      </c>
      <c r="L585" s="32"/>
      <c r="M585" s="27" t="n">
        <v>23710</v>
      </c>
      <c r="N585" s="27" t="n">
        <v>2854.708</v>
      </c>
      <c r="O585" s="32"/>
    </row>
    <row r="586" customFormat="false" ht="14.25" hidden="false" customHeight="false" outlineLevel="0" collapsed="false">
      <c r="A586" s="29" t="n">
        <v>45356.817337963</v>
      </c>
      <c r="B586" s="30" t="n">
        <f aca="false">MROUND(A586,"00:01:00")</f>
        <v>45356.8173611111</v>
      </c>
      <c r="C586" s="27" t="n">
        <v>1.99872083333333</v>
      </c>
      <c r="D586" s="27" t="n">
        <v>0.0001125</v>
      </c>
      <c r="E586" s="27" t="n">
        <v>1399.925</v>
      </c>
      <c r="F586" s="27" t="n">
        <v>87.8694117647059</v>
      </c>
      <c r="G586" s="27" t="n">
        <v>21</v>
      </c>
      <c r="H586" s="27" t="n">
        <v>37.016</v>
      </c>
      <c r="I586" s="27" t="n">
        <v>6.565</v>
      </c>
      <c r="J586" s="27" t="n">
        <v>0.36</v>
      </c>
      <c r="K586" s="27" t="n">
        <v>20.28</v>
      </c>
      <c r="L586" s="32"/>
      <c r="M586" s="27" t="n">
        <v>24487.6666666667</v>
      </c>
      <c r="N586" s="27" t="n">
        <v>2854.708</v>
      </c>
      <c r="O586" s="32"/>
    </row>
    <row r="587" customFormat="false" ht="14.25" hidden="false" customHeight="false" outlineLevel="0" collapsed="false">
      <c r="A587" s="29" t="n">
        <v>45356.8180324074</v>
      </c>
      <c r="B587" s="30" t="n">
        <f aca="false">MROUND(A587,"00:01:00")</f>
        <v>45356.8180555556</v>
      </c>
      <c r="C587" s="27" t="n">
        <v>1.9995652173913</v>
      </c>
      <c r="D587" s="27" t="n">
        <v>-0.000178260869565217</v>
      </c>
      <c r="E587" s="27" t="n">
        <v>1399.8652173913</v>
      </c>
      <c r="F587" s="27" t="n">
        <v>87.7293333333333</v>
      </c>
      <c r="G587" s="27" t="n">
        <v>21</v>
      </c>
      <c r="H587" s="27" t="n">
        <v>37.015</v>
      </c>
      <c r="I587" s="27" t="n">
        <v>6.56333333333333</v>
      </c>
      <c r="J587" s="27" t="n">
        <v>0.37</v>
      </c>
      <c r="K587" s="27" t="n">
        <v>20.275</v>
      </c>
      <c r="L587" s="32"/>
      <c r="M587" s="27" t="n">
        <v>25275.7391304348</v>
      </c>
      <c r="N587" s="27" t="n">
        <v>2854.708</v>
      </c>
      <c r="O587" s="32"/>
    </row>
    <row r="588" customFormat="false" ht="14.25" hidden="false" customHeight="false" outlineLevel="0" collapsed="false">
      <c r="A588" s="29" t="n">
        <v>45356.8187268519</v>
      </c>
      <c r="B588" s="30" t="n">
        <f aca="false">MROUND(A588,"00:01:00")</f>
        <v>45356.81875</v>
      </c>
      <c r="C588" s="27" t="n">
        <v>2.00160869565217</v>
      </c>
      <c r="D588" s="27" t="n">
        <v>-0.000280952380952381</v>
      </c>
      <c r="E588" s="27" t="n">
        <v>1400.22380952381</v>
      </c>
      <c r="F588" s="27" t="n">
        <v>87.566875</v>
      </c>
      <c r="G588" s="27" t="n">
        <v>21</v>
      </c>
      <c r="H588" s="27" t="n">
        <v>37.015</v>
      </c>
      <c r="I588" s="27" t="n">
        <v>6.56233333333333</v>
      </c>
      <c r="J588" s="27" t="n">
        <v>0.37</v>
      </c>
      <c r="K588" s="27" t="n">
        <v>20.2916666666667</v>
      </c>
      <c r="L588" s="32"/>
      <c r="M588" s="27" t="n">
        <v>26055.2173913043</v>
      </c>
      <c r="N588" s="27" t="n">
        <v>2854.708</v>
      </c>
      <c r="O588" s="32"/>
    </row>
    <row r="589" customFormat="false" ht="14.25" hidden="false" customHeight="false" outlineLevel="0" collapsed="false">
      <c r="A589" s="29" t="n">
        <v>45356.8194212963</v>
      </c>
      <c r="B589" s="30" t="n">
        <f aca="false">MROUND(A589,"00:01:00")</f>
        <v>45356.8194444444</v>
      </c>
      <c r="C589" s="27" t="n">
        <v>1.99929523809524</v>
      </c>
      <c r="D589" s="27" t="n">
        <v>0.000359090909090909</v>
      </c>
      <c r="E589" s="27" t="n">
        <v>1399.61</v>
      </c>
      <c r="F589" s="27" t="n">
        <v>87.4433333333333</v>
      </c>
      <c r="G589" s="27" t="n">
        <v>21</v>
      </c>
      <c r="H589" s="27" t="n">
        <v>37.015</v>
      </c>
      <c r="I589" s="27" t="n">
        <v>6.56133333333333</v>
      </c>
      <c r="J589" s="27" t="n">
        <v>0.37</v>
      </c>
      <c r="K589" s="27" t="n">
        <v>20.27</v>
      </c>
      <c r="L589" s="32"/>
      <c r="M589" s="27" t="n">
        <v>26819.0909090909</v>
      </c>
      <c r="N589" s="27" t="n">
        <v>2854.708</v>
      </c>
      <c r="O589" s="32"/>
    </row>
    <row r="590" customFormat="false" ht="14.25" hidden="false" customHeight="false" outlineLevel="0" collapsed="false">
      <c r="A590" s="29" t="n">
        <v>45356.8201157407</v>
      </c>
      <c r="B590" s="30" t="n">
        <f aca="false">MROUND(A590,"00:01:00")</f>
        <v>45356.8201388889</v>
      </c>
      <c r="C590" s="27" t="n">
        <v>1.99943333333333</v>
      </c>
      <c r="D590" s="27" t="n">
        <v>0.0004375</v>
      </c>
      <c r="E590" s="27" t="n">
        <v>1399.92272727273</v>
      </c>
      <c r="F590" s="27" t="n">
        <v>87.278947368421</v>
      </c>
      <c r="G590" s="27" t="n">
        <v>21</v>
      </c>
      <c r="H590" s="27" t="n">
        <v>37.02</v>
      </c>
      <c r="I590" s="27" t="n">
        <v>6.56</v>
      </c>
      <c r="J590" s="27" t="n">
        <v>0.38</v>
      </c>
      <c r="K590" s="27" t="n">
        <v>20.26</v>
      </c>
      <c r="L590" s="27"/>
      <c r="M590" s="27" t="n">
        <v>27599.8333333333</v>
      </c>
      <c r="N590" s="27" t="n">
        <v>2854.708</v>
      </c>
      <c r="O590" s="32"/>
    </row>
    <row r="591" customFormat="false" ht="14.25" hidden="false" customHeight="false" outlineLevel="0" collapsed="false">
      <c r="A591" s="29" t="n">
        <v>45356.8208101852</v>
      </c>
      <c r="B591" s="30" t="n">
        <f aca="false">MROUND(A591,"00:01:00")</f>
        <v>45356.8208333333</v>
      </c>
      <c r="C591" s="27" t="n">
        <v>1.9989652173913</v>
      </c>
      <c r="D591" s="27" t="n">
        <v>-9.04761904761905E-005</v>
      </c>
      <c r="E591" s="27" t="n">
        <v>1399.97826086957</v>
      </c>
      <c r="F591" s="27" t="n">
        <v>87.1293333333333</v>
      </c>
      <c r="G591" s="27" t="n">
        <v>21</v>
      </c>
      <c r="H591" s="27" t="n">
        <v>37.02</v>
      </c>
      <c r="I591" s="27" t="n">
        <v>6.55833333333333</v>
      </c>
      <c r="J591" s="27" t="n">
        <v>0.38</v>
      </c>
      <c r="K591" s="27" t="n">
        <v>20.255</v>
      </c>
      <c r="L591" s="32"/>
      <c r="M591" s="27" t="n">
        <v>28393.5652173913</v>
      </c>
      <c r="N591" s="27" t="n">
        <v>2854.708</v>
      </c>
      <c r="O591" s="32"/>
    </row>
    <row r="592" customFormat="false" ht="14.25" hidden="false" customHeight="false" outlineLevel="0" collapsed="false">
      <c r="A592" s="29" t="n">
        <v>45356.8215046296</v>
      </c>
      <c r="B592" s="30" t="n">
        <f aca="false">MROUND(A592,"00:01:00")</f>
        <v>45356.8215277778</v>
      </c>
      <c r="C592" s="27" t="n">
        <v>1.99853043478261</v>
      </c>
      <c r="D592" s="27" t="n">
        <v>0.00085</v>
      </c>
      <c r="E592" s="27" t="n">
        <v>1400.41428571429</v>
      </c>
      <c r="F592" s="27" t="n">
        <v>87.0507142857143</v>
      </c>
      <c r="G592" s="27" t="n">
        <v>21</v>
      </c>
      <c r="H592" s="27" t="n">
        <v>37.015</v>
      </c>
      <c r="I592" s="27" t="n">
        <v>6.55714285714286</v>
      </c>
      <c r="J592" s="27" t="n">
        <v>0.385</v>
      </c>
      <c r="K592" s="27" t="n">
        <v>20.25</v>
      </c>
      <c r="L592" s="32"/>
      <c r="M592" s="27" t="n">
        <v>29172.4782608696</v>
      </c>
      <c r="N592" s="27" t="n">
        <v>2854.708</v>
      </c>
      <c r="O592" s="32"/>
    </row>
    <row r="593" customFormat="false" ht="14.25" hidden="false" customHeight="false" outlineLevel="0" collapsed="false">
      <c r="A593" s="29" t="n">
        <v>45356.8221990741</v>
      </c>
      <c r="B593" s="30" t="n">
        <f aca="false">MROUND(A593,"00:01:00")</f>
        <v>45356.8222222222</v>
      </c>
      <c r="C593" s="27" t="n">
        <v>1.99969545454545</v>
      </c>
      <c r="D593" s="27" t="n">
        <v>-0.000630434782608696</v>
      </c>
      <c r="E593" s="27" t="n">
        <v>1399.92173913043</v>
      </c>
      <c r="F593" s="27" t="n">
        <v>86.9013333333333</v>
      </c>
      <c r="G593" s="27" t="n">
        <v>21</v>
      </c>
      <c r="H593" s="27" t="n">
        <v>37.015</v>
      </c>
      <c r="I593" s="27" t="n">
        <v>6.5555</v>
      </c>
      <c r="J593" s="27" t="n">
        <v>0.385</v>
      </c>
      <c r="K593" s="27" t="n">
        <v>20.245</v>
      </c>
      <c r="L593" s="32"/>
      <c r="M593" s="27" t="n">
        <v>29946.3043478261</v>
      </c>
      <c r="N593" s="27" t="n">
        <v>2854.708</v>
      </c>
      <c r="O593" s="32"/>
    </row>
    <row r="594" customFormat="false" ht="14.25" hidden="false" customHeight="false" outlineLevel="0" collapsed="false">
      <c r="A594" s="29" t="n">
        <v>45356.8228935185</v>
      </c>
      <c r="B594" s="30" t="n">
        <f aca="false">MROUND(A594,"00:01:00")</f>
        <v>45356.8229166667</v>
      </c>
      <c r="C594" s="27" t="n">
        <v>2.00052173913043</v>
      </c>
      <c r="D594" s="27" t="n">
        <v>0.000304545454545455</v>
      </c>
      <c r="E594" s="27" t="n">
        <v>1400.05217391304</v>
      </c>
      <c r="F594" s="27" t="n">
        <v>86.6370588235294</v>
      </c>
      <c r="G594" s="27" t="n">
        <v>21</v>
      </c>
      <c r="H594" s="27" t="n">
        <v>37.015</v>
      </c>
      <c r="I594" s="27" t="n">
        <v>6.5544</v>
      </c>
      <c r="J594" s="27" t="n">
        <v>0.39</v>
      </c>
      <c r="K594" s="27" t="n">
        <v>20.245</v>
      </c>
      <c r="L594" s="32"/>
      <c r="M594" s="27" t="n">
        <v>30596.6</v>
      </c>
      <c r="N594" s="27" t="n">
        <v>2854.708</v>
      </c>
      <c r="O594" s="32"/>
    </row>
    <row r="595" customFormat="false" ht="14.25" hidden="false" customHeight="false" outlineLevel="0" collapsed="false">
      <c r="A595" s="29" t="n">
        <v>45356.823587963</v>
      </c>
      <c r="B595" s="30" t="n">
        <f aca="false">MROUND(A595,"00:01:00")</f>
        <v>45356.8236111111</v>
      </c>
      <c r="C595" s="27" t="n">
        <v>1.9991347826087</v>
      </c>
      <c r="D595" s="27" t="n">
        <v>0.000204347826086957</v>
      </c>
      <c r="E595" s="27" t="n">
        <v>1400.07391304348</v>
      </c>
      <c r="F595" s="27" t="n">
        <v>86.5509090909091</v>
      </c>
      <c r="G595" s="27" t="n">
        <v>21</v>
      </c>
      <c r="H595" s="27" t="n">
        <v>37.0142857142857</v>
      </c>
      <c r="I595" s="27" t="n">
        <v>6.55266666666667</v>
      </c>
      <c r="J595" s="27" t="n">
        <v>0.39</v>
      </c>
      <c r="K595" s="27" t="n">
        <v>20.24</v>
      </c>
      <c r="L595" s="32"/>
      <c r="M595" s="27" t="n">
        <v>30949.5384615384</v>
      </c>
      <c r="N595" s="27" t="n">
        <v>2854.708</v>
      </c>
      <c r="O595" s="32"/>
    </row>
    <row r="596" customFormat="false" ht="14.25" hidden="false" customHeight="false" outlineLevel="0" collapsed="false">
      <c r="A596" s="29" t="n">
        <v>45356.8242824074</v>
      </c>
      <c r="B596" s="30" t="n">
        <f aca="false">MROUND(A596,"00:01:00")</f>
        <v>45356.8243055556</v>
      </c>
      <c r="C596" s="27" t="n">
        <v>2.00198181818182</v>
      </c>
      <c r="D596" s="27" t="n">
        <v>0.000509090909090909</v>
      </c>
      <c r="E596" s="27" t="n">
        <v>1400.16842105263</v>
      </c>
      <c r="F596" s="27" t="n">
        <v>86.5014285714286</v>
      </c>
      <c r="G596" s="27" t="n">
        <v>21</v>
      </c>
      <c r="H596" s="27" t="n">
        <v>37.015</v>
      </c>
      <c r="I596" s="27" t="n">
        <v>6.5515</v>
      </c>
      <c r="J596" s="27" t="n">
        <v>0.39</v>
      </c>
      <c r="K596" s="27" t="n">
        <v>20.235</v>
      </c>
      <c r="L596" s="32"/>
      <c r="M596" s="27" t="n">
        <v>31436.0454545455</v>
      </c>
      <c r="N596" s="27" t="n">
        <v>2854.708</v>
      </c>
      <c r="O596" s="32"/>
    </row>
    <row r="597" customFormat="false" ht="14.25" hidden="false" customHeight="false" outlineLevel="0" collapsed="false">
      <c r="A597" s="29" t="n">
        <v>45356.8249768519</v>
      </c>
      <c r="B597" s="30" t="n">
        <f aca="false">MROUND(A597,"00:01:00")</f>
        <v>45356.825</v>
      </c>
      <c r="C597" s="27" t="n">
        <v>2.00171428571429</v>
      </c>
      <c r="D597" s="27" t="n">
        <v>-0.000195238095238095</v>
      </c>
      <c r="E597" s="27" t="n">
        <v>1400.00476190476</v>
      </c>
      <c r="F597" s="27" t="n">
        <v>86.2231578947368</v>
      </c>
      <c r="G597" s="27" t="n">
        <v>21</v>
      </c>
      <c r="H597" s="27" t="n">
        <v>37.0157142857143</v>
      </c>
      <c r="I597" s="27" t="n">
        <v>6.54966666666667</v>
      </c>
      <c r="J597" s="27" t="n">
        <v>0.39</v>
      </c>
      <c r="K597" s="27" t="n">
        <v>20.225</v>
      </c>
      <c r="L597" s="32"/>
      <c r="M597" s="27" t="n">
        <v>32011.5454545455</v>
      </c>
      <c r="N597" s="27" t="n">
        <v>2854.708</v>
      </c>
      <c r="O597" s="32"/>
    </row>
    <row r="598" customFormat="false" ht="14.25" hidden="false" customHeight="false" outlineLevel="0" collapsed="false">
      <c r="A598" s="29" t="n">
        <v>45356.8256712963</v>
      </c>
      <c r="B598" s="30" t="n">
        <f aca="false">MROUND(A598,"00:01:00")</f>
        <v>45356.8256944444</v>
      </c>
      <c r="C598" s="27" t="n">
        <v>2</v>
      </c>
      <c r="D598" s="27" t="n">
        <v>0.000268181818181818</v>
      </c>
      <c r="E598" s="27" t="n">
        <v>1400.44347826087</v>
      </c>
      <c r="F598" s="27" t="n">
        <v>85.9105</v>
      </c>
      <c r="G598" s="27" t="n">
        <v>21</v>
      </c>
      <c r="H598" s="27" t="n">
        <v>37.015</v>
      </c>
      <c r="I598" s="27" t="n">
        <v>6.5485</v>
      </c>
      <c r="J598" s="27" t="n">
        <v>0.395</v>
      </c>
      <c r="K598" s="27" t="n">
        <v>20.205</v>
      </c>
      <c r="L598" s="32"/>
      <c r="M598" s="27" t="n">
        <v>32191</v>
      </c>
      <c r="N598" s="27" t="n">
        <v>2854.708</v>
      </c>
      <c r="O598" s="32"/>
    </row>
    <row r="599" customFormat="false" ht="14.25" hidden="false" customHeight="false" outlineLevel="0" collapsed="false">
      <c r="A599" s="29" t="n">
        <v>45356.8263657407</v>
      </c>
      <c r="B599" s="30" t="n">
        <f aca="false">MROUND(A599,"00:01:00")</f>
        <v>45356.8263888889</v>
      </c>
      <c r="C599" s="27" t="n">
        <v>2.00026956521739</v>
      </c>
      <c r="D599" s="27" t="n">
        <v>-0.000238095238095238</v>
      </c>
      <c r="E599" s="27" t="n">
        <v>1400.35652173913</v>
      </c>
      <c r="F599" s="27" t="n">
        <v>85.764</v>
      </c>
      <c r="G599" s="27" t="n">
        <v>21</v>
      </c>
      <c r="H599" s="27" t="n">
        <v>37.015</v>
      </c>
      <c r="I599" s="27" t="n">
        <v>6.54733333333333</v>
      </c>
      <c r="J599" s="27" t="n">
        <v>0.395</v>
      </c>
      <c r="K599" s="27" t="n">
        <v>20.1933333333333</v>
      </c>
      <c r="L599" s="32"/>
      <c r="M599" s="27" t="n">
        <v>32416.6842105263</v>
      </c>
      <c r="N599" s="27" t="n">
        <v>2854.708</v>
      </c>
      <c r="O599" s="32"/>
    </row>
    <row r="600" customFormat="false" ht="14.25" hidden="false" customHeight="false" outlineLevel="0" collapsed="false">
      <c r="A600" s="29" t="n">
        <v>45356.8270601852</v>
      </c>
      <c r="B600" s="30" t="n">
        <f aca="false">MROUND(A600,"00:01:00")</f>
        <v>45356.8270833333</v>
      </c>
      <c r="C600" s="27" t="n">
        <v>2.00006956521739</v>
      </c>
      <c r="D600" s="27" t="n">
        <v>-0.000134782608695652</v>
      </c>
      <c r="E600" s="27" t="n">
        <v>1397.82173913043</v>
      </c>
      <c r="F600" s="27" t="n">
        <v>85.6625</v>
      </c>
      <c r="G600" s="27" t="n">
        <v>21</v>
      </c>
      <c r="H600" s="27" t="n">
        <v>37.015</v>
      </c>
      <c r="I600" s="27" t="n">
        <v>6.5455</v>
      </c>
      <c r="J600" s="27" t="n">
        <v>0.4</v>
      </c>
      <c r="K600" s="27" t="n">
        <v>20.1933333333333</v>
      </c>
      <c r="L600" s="32"/>
      <c r="M600" s="27" t="n">
        <v>33077.0434782609</v>
      </c>
      <c r="N600" s="27" t="n">
        <v>2854.708</v>
      </c>
      <c r="O600" s="32"/>
    </row>
    <row r="601" customFormat="false" ht="14.25" hidden="false" customHeight="false" outlineLevel="0" collapsed="false">
      <c r="A601" s="29" t="n">
        <v>45356.8277546296</v>
      </c>
      <c r="B601" s="30" t="n">
        <f aca="false">MROUND(A601,"00:01:00")</f>
        <v>45356.8277777778</v>
      </c>
      <c r="C601" s="27" t="n">
        <v>1.99720869565217</v>
      </c>
      <c r="D601" s="27" t="n">
        <v>0.0001</v>
      </c>
      <c r="E601" s="27" t="n">
        <v>1295.94782608696</v>
      </c>
      <c r="F601" s="27" t="n">
        <v>83.1330434782609</v>
      </c>
      <c r="G601" s="27" t="n">
        <v>21</v>
      </c>
      <c r="H601" s="27" t="n">
        <v>37.02</v>
      </c>
      <c r="I601" s="27" t="n">
        <v>6.544</v>
      </c>
      <c r="J601" s="27" t="n">
        <v>0.41</v>
      </c>
      <c r="K601" s="27" t="n">
        <v>20.19</v>
      </c>
      <c r="L601" s="32"/>
      <c r="M601" s="27" t="n">
        <v>33560.1111111111</v>
      </c>
      <c r="N601" s="27" t="n">
        <v>2854.708</v>
      </c>
      <c r="O601" s="32"/>
    </row>
    <row r="602" customFormat="false" ht="14.25" hidden="false" customHeight="false" outlineLevel="0" collapsed="false">
      <c r="A602" s="29" t="n">
        <v>45356.8284490741</v>
      </c>
      <c r="B602" s="30" t="n">
        <f aca="false">MROUND(A602,"00:01:00")</f>
        <v>45356.8284722222</v>
      </c>
      <c r="C602" s="27" t="n">
        <v>2.00139090909091</v>
      </c>
      <c r="D602" s="27" t="n">
        <v>-0.000363636363636364</v>
      </c>
      <c r="E602" s="27" t="n">
        <v>1384.58181818182</v>
      </c>
      <c r="F602" s="27" t="n">
        <v>83.742380952381</v>
      </c>
      <c r="G602" s="27" t="n">
        <v>21</v>
      </c>
      <c r="H602" s="27" t="n">
        <v>37.055</v>
      </c>
      <c r="I602" s="27" t="n">
        <v>6.59076470588235</v>
      </c>
      <c r="J602" s="27" t="n">
        <v>0.4</v>
      </c>
      <c r="K602" s="27" t="n">
        <v>20.175</v>
      </c>
      <c r="L602" s="32"/>
      <c r="M602" s="27" t="n">
        <v>33829.3333333333</v>
      </c>
      <c r="N602" s="27" t="n">
        <v>2854.708</v>
      </c>
      <c r="O602" s="32"/>
    </row>
    <row r="603" customFormat="false" ht="14.25" hidden="false" customHeight="false" outlineLevel="0" collapsed="false">
      <c r="A603" s="29" t="n">
        <v>45356.8291435185</v>
      </c>
      <c r="B603" s="30" t="n">
        <f aca="false">MROUND(A603,"00:01:00")</f>
        <v>45356.8291666667</v>
      </c>
      <c r="C603" s="27" t="n">
        <v>1.9998652173913</v>
      </c>
      <c r="D603" s="27" t="n">
        <v>-0.000113636363636364</v>
      </c>
      <c r="E603" s="27" t="n">
        <v>1397.43529411765</v>
      </c>
      <c r="F603" s="27" t="n">
        <v>84.5755555555556</v>
      </c>
      <c r="G603" s="27" t="n">
        <v>21</v>
      </c>
      <c r="H603" s="27" t="n">
        <v>37.065</v>
      </c>
      <c r="I603" s="27" t="n">
        <v>6.6472</v>
      </c>
      <c r="J603" s="27" t="n">
        <v>0.4</v>
      </c>
      <c r="K603" s="27" t="n">
        <v>20.16</v>
      </c>
      <c r="L603" s="32"/>
      <c r="M603" s="27" t="n">
        <v>33829.3333333333</v>
      </c>
      <c r="N603" s="27" t="n">
        <v>2854.708</v>
      </c>
      <c r="O603" s="32"/>
    </row>
    <row r="604" customFormat="false" ht="14.25" hidden="false" customHeight="false" outlineLevel="0" collapsed="false">
      <c r="A604" s="29" t="n">
        <v>45356.829837963</v>
      </c>
      <c r="B604" s="30" t="n">
        <f aca="false">MROUND(A604,"00:01:00")</f>
        <v>45356.8298611111</v>
      </c>
      <c r="C604" s="27" t="n">
        <v>1.99989090909091</v>
      </c>
      <c r="D604" s="27" t="n">
        <v>-8.18181818181818E-005</v>
      </c>
      <c r="E604" s="27" t="n">
        <v>1399.1</v>
      </c>
      <c r="F604" s="27" t="n">
        <v>84.535625</v>
      </c>
      <c r="G604" s="27" t="n">
        <v>21</v>
      </c>
      <c r="H604" s="27" t="n">
        <v>37.0133333333333</v>
      </c>
      <c r="I604" s="27" t="n">
        <v>6.6445</v>
      </c>
      <c r="J604" s="27" t="n">
        <v>0.39</v>
      </c>
      <c r="K604" s="27" t="n">
        <v>20.15</v>
      </c>
      <c r="L604" s="32"/>
      <c r="M604" s="27" t="n">
        <v>34030</v>
      </c>
      <c r="N604" s="27" t="n">
        <v>2854.708</v>
      </c>
      <c r="O604" s="32"/>
    </row>
    <row r="605" customFormat="false" ht="14.25" hidden="false" customHeight="false" outlineLevel="0" collapsed="false">
      <c r="A605" s="29" t="n">
        <v>45356.8305324074</v>
      </c>
      <c r="B605" s="30" t="n">
        <f aca="false">MROUND(A605,"00:01:00")</f>
        <v>45356.8305555556</v>
      </c>
      <c r="C605" s="27" t="n">
        <v>1.999</v>
      </c>
      <c r="D605" s="27" t="n">
        <v>2.60869565217391E-005</v>
      </c>
      <c r="E605" s="27" t="n">
        <v>1399.9</v>
      </c>
      <c r="F605" s="27" t="n">
        <v>84.4526315789474</v>
      </c>
      <c r="G605" s="27" t="n">
        <v>21</v>
      </c>
      <c r="H605" s="27" t="n">
        <v>36.982</v>
      </c>
      <c r="I605" s="27" t="n">
        <v>6.6425</v>
      </c>
      <c r="J605" s="27" t="n">
        <v>0.395</v>
      </c>
      <c r="K605" s="27" t="n">
        <v>20.15</v>
      </c>
      <c r="L605" s="32"/>
      <c r="M605" s="27" t="n">
        <v>34030</v>
      </c>
      <c r="N605" s="27" t="n">
        <v>2854.708</v>
      </c>
      <c r="O605" s="32"/>
    </row>
    <row r="606" customFormat="false" ht="14.25" hidden="false" customHeight="false" outlineLevel="0" collapsed="false">
      <c r="A606" s="29" t="n">
        <v>45356.8312268519</v>
      </c>
      <c r="B606" s="30" t="n">
        <f aca="false">MROUND(A606,"00:01:00")</f>
        <v>45356.83125</v>
      </c>
      <c r="C606" s="27" t="n">
        <v>1.99978636363636</v>
      </c>
      <c r="D606" s="27" t="n">
        <v>-0.000345454545454545</v>
      </c>
      <c r="E606" s="27" t="n">
        <v>1399.88095238095</v>
      </c>
      <c r="F606" s="27" t="n">
        <v>84.3553333333333</v>
      </c>
      <c r="G606" s="27" t="n">
        <v>21</v>
      </c>
      <c r="H606" s="27" t="n">
        <v>36.965</v>
      </c>
      <c r="I606" s="27" t="n">
        <v>6.6405</v>
      </c>
      <c r="J606" s="27" t="n">
        <v>0.395</v>
      </c>
      <c r="K606" s="27" t="n">
        <v>20.145</v>
      </c>
      <c r="L606" s="32"/>
      <c r="M606" s="27" t="n">
        <v>34030</v>
      </c>
      <c r="N606" s="27" t="n">
        <v>2854.708</v>
      </c>
      <c r="O606" s="32"/>
    </row>
    <row r="607" customFormat="false" ht="14.25" hidden="false" customHeight="false" outlineLevel="0" collapsed="false">
      <c r="A607" s="29" t="n">
        <v>45356.8319212963</v>
      </c>
      <c r="B607" s="30" t="n">
        <f aca="false">MROUND(A607,"00:01:00")</f>
        <v>45356.8319444445</v>
      </c>
      <c r="C607" s="27" t="n">
        <v>1.99966363636364</v>
      </c>
      <c r="D607" s="27" t="n">
        <v>0.000142857142857143</v>
      </c>
      <c r="E607" s="27" t="n">
        <v>1399.89090909091</v>
      </c>
      <c r="F607" s="27" t="n">
        <v>84.198947368421</v>
      </c>
      <c r="G607" s="27" t="n">
        <v>21</v>
      </c>
      <c r="H607" s="27" t="n">
        <v>36.975</v>
      </c>
      <c r="I607" s="27" t="n">
        <v>6.6385</v>
      </c>
      <c r="J607" s="27" t="n">
        <v>0.41</v>
      </c>
      <c r="K607" s="27" t="n">
        <v>20.145</v>
      </c>
      <c r="L607" s="32"/>
      <c r="M607" s="27" t="n">
        <v>34030</v>
      </c>
      <c r="N607" s="27" t="n">
        <v>2854.708</v>
      </c>
      <c r="O607" s="32"/>
    </row>
    <row r="608" customFormat="false" ht="14.25" hidden="false" customHeight="false" outlineLevel="0" collapsed="false">
      <c r="A608" s="29" t="n">
        <v>45356.8326157407</v>
      </c>
      <c r="B608" s="30" t="n">
        <f aca="false">MROUND(A608,"00:01:00")</f>
        <v>45356.8326388889</v>
      </c>
      <c r="C608" s="27" t="n">
        <v>2.00157272727273</v>
      </c>
      <c r="D608" s="27" t="n">
        <v>-0.000234782608695652</v>
      </c>
      <c r="E608" s="27" t="n">
        <v>1399.77727272727</v>
      </c>
      <c r="F608" s="27" t="n">
        <v>84.0277777777778</v>
      </c>
      <c r="G608" s="27" t="n">
        <v>21</v>
      </c>
      <c r="H608" s="27" t="n">
        <v>36.9816666666667</v>
      </c>
      <c r="I608" s="27" t="n">
        <v>6.637</v>
      </c>
      <c r="J608" s="27" t="n">
        <v>0.42</v>
      </c>
      <c r="K608" s="27" t="n">
        <v>20.125</v>
      </c>
      <c r="L608" s="32"/>
      <c r="M608" s="27" t="n">
        <v>34030</v>
      </c>
      <c r="N608" s="27" t="n">
        <v>2854.708</v>
      </c>
      <c r="O608" s="32"/>
    </row>
    <row r="609" customFormat="false" ht="14.25" hidden="false" customHeight="false" outlineLevel="0" collapsed="false">
      <c r="A609" s="29" t="n">
        <v>45356.8333101852</v>
      </c>
      <c r="B609" s="30" t="n">
        <f aca="false">MROUND(A609,"00:01:00")</f>
        <v>45356.8333333333</v>
      </c>
      <c r="C609" s="27" t="n">
        <v>2.00111904761905</v>
      </c>
      <c r="D609" s="27" t="n">
        <v>-0.000204761904761905</v>
      </c>
      <c r="E609" s="27" t="n">
        <v>1400.12272727273</v>
      </c>
      <c r="F609" s="27" t="n">
        <v>83.885</v>
      </c>
      <c r="G609" s="27" t="n">
        <v>21</v>
      </c>
      <c r="H609" s="27" t="n">
        <v>36.9966666666667</v>
      </c>
      <c r="I609" s="27" t="n">
        <v>6.6355</v>
      </c>
      <c r="J609" s="27" t="n">
        <v>0.43</v>
      </c>
      <c r="K609" s="27" t="n">
        <v>20.125</v>
      </c>
      <c r="L609" s="32"/>
      <c r="M609" s="27" t="n">
        <v>34030</v>
      </c>
      <c r="N609" s="27" t="n">
        <v>2854.708</v>
      </c>
      <c r="O609" s="32"/>
    </row>
    <row r="610" customFormat="false" ht="14.25" hidden="false" customHeight="false" outlineLevel="0" collapsed="false">
      <c r="A610" s="29" t="n">
        <v>45356.8340046296</v>
      </c>
      <c r="B610" s="30" t="n">
        <f aca="false">MROUND(A610,"00:01:00")</f>
        <v>45356.8340277778</v>
      </c>
      <c r="C610" s="27" t="n">
        <v>1.99996666666667</v>
      </c>
      <c r="D610" s="27" t="n">
        <v>9.52380952380952E-006</v>
      </c>
      <c r="E610" s="27" t="n">
        <v>1399.90476190476</v>
      </c>
      <c r="F610" s="27" t="n">
        <v>83.6523529411765</v>
      </c>
      <c r="G610" s="27" t="n">
        <v>21</v>
      </c>
      <c r="H610" s="27" t="n">
        <v>37.01</v>
      </c>
      <c r="I610" s="27" t="n">
        <v>6.63433333333333</v>
      </c>
      <c r="J610" s="27" t="n">
        <v>0.43</v>
      </c>
      <c r="K610" s="27" t="n">
        <v>20.105</v>
      </c>
      <c r="L610" s="32"/>
      <c r="M610" s="27" t="n">
        <v>34030</v>
      </c>
      <c r="N610" s="27" t="n">
        <v>2854.708</v>
      </c>
      <c r="O610" s="32"/>
    </row>
    <row r="611" customFormat="false" ht="14.25" hidden="false" customHeight="false" outlineLevel="0" collapsed="false">
      <c r="A611" s="29" t="n">
        <v>45356.8346990741</v>
      </c>
      <c r="B611" s="30" t="n">
        <f aca="false">MROUND(A611,"00:01:00")</f>
        <v>45356.8347222222</v>
      </c>
      <c r="C611" s="27" t="n">
        <v>2.00041818181818</v>
      </c>
      <c r="D611" s="27" t="n">
        <v>0.000452380952380952</v>
      </c>
      <c r="E611" s="27" t="n">
        <v>1399.72380952381</v>
      </c>
      <c r="F611" s="27" t="n">
        <v>83.466875</v>
      </c>
      <c r="G611" s="27" t="n">
        <v>21</v>
      </c>
      <c r="H611" s="27" t="n">
        <v>37.0166666666667</v>
      </c>
      <c r="I611" s="27" t="n">
        <v>6.6325</v>
      </c>
      <c r="J611" s="27" t="n">
        <v>0.435</v>
      </c>
      <c r="K611" s="27" t="n">
        <v>20.0933333333333</v>
      </c>
      <c r="L611" s="32"/>
      <c r="M611" s="27" t="n">
        <v>34030</v>
      </c>
      <c r="N611" s="27" t="n">
        <v>2854.708</v>
      </c>
      <c r="O611" s="32"/>
    </row>
    <row r="612" customFormat="false" ht="14.25" hidden="false" customHeight="false" outlineLevel="0" collapsed="false">
      <c r="A612" s="29" t="n">
        <v>45356.8353935185</v>
      </c>
      <c r="B612" s="30" t="n">
        <f aca="false">MROUND(A612,"00:01:00")</f>
        <v>45356.8354166667</v>
      </c>
      <c r="C612" s="27" t="n">
        <v>2.00216086956522</v>
      </c>
      <c r="D612" s="27" t="n">
        <v>0.000117391304347826</v>
      </c>
      <c r="E612" s="27" t="n">
        <v>1400.04761904762</v>
      </c>
      <c r="F612" s="27" t="n">
        <v>83.2736842105263</v>
      </c>
      <c r="G612" s="27" t="n">
        <v>21</v>
      </c>
      <c r="H612" s="27" t="n">
        <v>37.0133333333333</v>
      </c>
      <c r="I612" s="27" t="n">
        <v>6.631</v>
      </c>
      <c r="J612" s="27" t="n">
        <v>0.445</v>
      </c>
      <c r="K612" s="27" t="n">
        <v>20.09</v>
      </c>
      <c r="L612" s="32"/>
      <c r="M612" s="27" t="n">
        <v>34030</v>
      </c>
      <c r="N612" s="27" t="n">
        <v>2854.708</v>
      </c>
      <c r="O612" s="32"/>
    </row>
    <row r="613" customFormat="false" ht="14.25" hidden="false" customHeight="false" outlineLevel="0" collapsed="false">
      <c r="A613" s="29" t="n">
        <v>45356.836087963</v>
      </c>
      <c r="B613" s="30" t="n">
        <f aca="false">MROUND(A613,"00:01:00")</f>
        <v>45356.8361111111</v>
      </c>
      <c r="C613" s="27" t="n">
        <v>1.99919090909091</v>
      </c>
      <c r="D613" s="27" t="n">
        <v>-0.000566666666666667</v>
      </c>
      <c r="E613" s="27" t="n">
        <v>1400.07142857143</v>
      </c>
      <c r="F613" s="27" t="n">
        <v>83.1307692307692</v>
      </c>
      <c r="G613" s="27" t="n">
        <v>21</v>
      </c>
      <c r="H613" s="27" t="n">
        <v>37.015</v>
      </c>
      <c r="I613" s="27" t="n">
        <v>6.63</v>
      </c>
      <c r="J613" s="27" t="n">
        <v>0.445</v>
      </c>
      <c r="K613" s="27" t="n">
        <v>20.1</v>
      </c>
      <c r="L613" s="32"/>
      <c r="M613" s="27" t="n">
        <v>34030</v>
      </c>
      <c r="N613" s="27" t="n">
        <v>2854.708</v>
      </c>
      <c r="O613" s="32"/>
    </row>
    <row r="614" customFormat="false" ht="14.25" hidden="false" customHeight="false" outlineLevel="0" collapsed="false">
      <c r="A614" s="29" t="n">
        <v>45356.8367824074</v>
      </c>
      <c r="B614" s="30" t="n">
        <f aca="false">MROUND(A614,"00:01:00")</f>
        <v>45356.8368055556</v>
      </c>
      <c r="C614" s="27" t="n">
        <v>2.00129523809524</v>
      </c>
      <c r="D614" s="27" t="n">
        <v>-7.72727272727273E-005</v>
      </c>
      <c r="E614" s="27" t="n">
        <v>1400.015</v>
      </c>
      <c r="F614" s="27" t="n">
        <v>83.098125</v>
      </c>
      <c r="G614" s="27" t="n">
        <v>21</v>
      </c>
      <c r="H614" s="27" t="n">
        <v>37.014</v>
      </c>
      <c r="I614" s="27" t="n">
        <v>6.62766666666667</v>
      </c>
      <c r="J614" s="27" t="n">
        <v>0.45</v>
      </c>
      <c r="K614" s="27" t="n">
        <v>20.11</v>
      </c>
      <c r="L614" s="32"/>
      <c r="M614" s="27" t="n">
        <v>34030</v>
      </c>
      <c r="N614" s="27" t="n">
        <v>2854.708</v>
      </c>
      <c r="O614" s="32"/>
    </row>
    <row r="615" customFormat="false" ht="14.25" hidden="false" customHeight="false" outlineLevel="0" collapsed="false">
      <c r="A615" s="29" t="n">
        <v>45356.8374768519</v>
      </c>
      <c r="B615" s="30" t="n">
        <f aca="false">MROUND(A615,"00:01:00")</f>
        <v>45356.8375</v>
      </c>
      <c r="C615" s="27" t="n">
        <v>2.00080434782609</v>
      </c>
      <c r="D615" s="27" t="n">
        <v>0.000313636363636364</v>
      </c>
      <c r="E615" s="27" t="n">
        <v>1399.77727272727</v>
      </c>
      <c r="F615" s="27" t="n">
        <v>82.96125</v>
      </c>
      <c r="G615" s="27" t="n">
        <v>21</v>
      </c>
      <c r="H615" s="27" t="n">
        <v>37.01</v>
      </c>
      <c r="I615" s="27" t="n">
        <v>6.6265</v>
      </c>
      <c r="J615" s="27" t="n">
        <v>0.46</v>
      </c>
      <c r="K615" s="27" t="n">
        <v>20.1033333333333</v>
      </c>
      <c r="L615" s="32"/>
      <c r="M615" s="27" t="n">
        <v>34030</v>
      </c>
      <c r="N615" s="27" t="n">
        <v>2854.708</v>
      </c>
      <c r="O615" s="32"/>
    </row>
    <row r="616" customFormat="false" ht="14.25" hidden="false" customHeight="false" outlineLevel="0" collapsed="false">
      <c r="A616" s="29" t="n">
        <v>45356.8381712963</v>
      </c>
      <c r="B616" s="30" t="n">
        <f aca="false">MROUND(A616,"00:01:00")</f>
        <v>45356.8381944445</v>
      </c>
      <c r="C616" s="27" t="n">
        <v>2.00011428571429</v>
      </c>
      <c r="D616" s="27" t="n">
        <v>0.000278260869565217</v>
      </c>
      <c r="E616" s="27" t="n">
        <v>1399.96818181818</v>
      </c>
      <c r="F616" s="27" t="n">
        <v>82.796875</v>
      </c>
      <c r="G616" s="27" t="n">
        <v>21</v>
      </c>
      <c r="H616" s="27" t="n">
        <v>37.015</v>
      </c>
      <c r="I616" s="27" t="n">
        <v>6.6245</v>
      </c>
      <c r="J616" s="27" t="n">
        <v>0.46</v>
      </c>
      <c r="K616" s="27" t="n">
        <v>20.09</v>
      </c>
      <c r="L616" s="32"/>
      <c r="M616" s="27" t="n">
        <v>34030</v>
      </c>
      <c r="N616" s="27" t="n">
        <v>2854.708</v>
      </c>
      <c r="O616" s="32"/>
    </row>
    <row r="617" customFormat="false" ht="14.25" hidden="false" customHeight="false" outlineLevel="0" collapsed="false">
      <c r="A617" s="29" t="n">
        <v>45356.8388657407</v>
      </c>
      <c r="B617" s="30" t="n">
        <f aca="false">MROUND(A617,"00:01:00")</f>
        <v>45356.8388888889</v>
      </c>
      <c r="C617" s="27" t="n">
        <v>2.00070909090909</v>
      </c>
      <c r="D617" s="27" t="n">
        <v>-0.000381818181818182</v>
      </c>
      <c r="E617" s="27" t="n">
        <v>1399.89523809524</v>
      </c>
      <c r="F617" s="27" t="n">
        <v>82.623125</v>
      </c>
      <c r="G617" s="27" t="n">
        <v>21</v>
      </c>
      <c r="H617" s="27" t="n">
        <v>37.015</v>
      </c>
      <c r="I617" s="27" t="n">
        <v>6.62283333333333</v>
      </c>
      <c r="J617" s="27" t="n">
        <v>0.47</v>
      </c>
      <c r="K617" s="27" t="n">
        <v>20.095</v>
      </c>
      <c r="L617" s="32"/>
      <c r="M617" s="27" t="n">
        <v>34030</v>
      </c>
      <c r="N617" s="27" t="n">
        <v>2854.708</v>
      </c>
      <c r="O617" s="32"/>
    </row>
    <row r="618" customFormat="false" ht="14.25" hidden="false" customHeight="false" outlineLevel="0" collapsed="false">
      <c r="A618" s="29" t="n">
        <v>45356.8395601852</v>
      </c>
      <c r="B618" s="30" t="n">
        <f aca="false">MROUND(A618,"00:01:00")</f>
        <v>45356.8395833333</v>
      </c>
      <c r="C618" s="27" t="n">
        <v>1.99979565217391</v>
      </c>
      <c r="D618" s="27" t="n">
        <v>2.17391304347826E-005</v>
      </c>
      <c r="E618" s="27" t="n">
        <v>1399.77826086957</v>
      </c>
      <c r="F618" s="27" t="n">
        <v>82.3906666666667</v>
      </c>
      <c r="G618" s="27" t="n">
        <v>21</v>
      </c>
      <c r="H618" s="27" t="n">
        <v>37.015</v>
      </c>
      <c r="I618" s="27" t="n">
        <v>6.62133333333333</v>
      </c>
      <c r="J618" s="27" t="n">
        <v>0.47</v>
      </c>
      <c r="K618" s="27" t="n">
        <v>20.095</v>
      </c>
      <c r="L618" s="32"/>
      <c r="M618" s="27" t="n">
        <v>34030</v>
      </c>
      <c r="N618" s="27" t="n">
        <v>2854.708</v>
      </c>
      <c r="O618" s="32"/>
    </row>
    <row r="619" customFormat="false" ht="14.25" hidden="false" customHeight="false" outlineLevel="0" collapsed="false">
      <c r="A619" s="29" t="n">
        <v>45356.8402546296</v>
      </c>
      <c r="B619" s="30" t="n">
        <f aca="false">MROUND(A619,"00:01:00")</f>
        <v>45356.8402777778</v>
      </c>
      <c r="C619" s="27" t="n">
        <v>2.00060952380952</v>
      </c>
      <c r="D619" s="27" t="n">
        <v>-0.000759090909090909</v>
      </c>
      <c r="E619" s="27" t="n">
        <v>1400.14210526316</v>
      </c>
      <c r="F619" s="27" t="n">
        <v>82.2575</v>
      </c>
      <c r="G619" s="27" t="n">
        <v>21</v>
      </c>
      <c r="H619" s="27" t="n">
        <v>37.015</v>
      </c>
      <c r="I619" s="27" t="n">
        <v>6.6195</v>
      </c>
      <c r="J619" s="27" t="n">
        <v>0.47</v>
      </c>
      <c r="K619" s="27" t="n">
        <v>20.09</v>
      </c>
      <c r="L619" s="32"/>
      <c r="M619" s="27" t="n">
        <v>34030</v>
      </c>
      <c r="N619" s="27" t="n">
        <v>2854.708</v>
      </c>
      <c r="O619" s="32"/>
    </row>
    <row r="620" customFormat="false" ht="14.25" hidden="false" customHeight="false" outlineLevel="0" collapsed="false">
      <c r="A620" s="29" t="n">
        <v>45356.8409490741</v>
      </c>
      <c r="B620" s="30" t="n">
        <f aca="false">MROUND(A620,"00:01:00")</f>
        <v>45356.8409722222</v>
      </c>
      <c r="C620" s="27" t="n">
        <v>2.00037391304348</v>
      </c>
      <c r="D620" s="27" t="n">
        <v>-0.000378260869565217</v>
      </c>
      <c r="E620" s="27" t="n">
        <v>1400.17391304348</v>
      </c>
      <c r="F620" s="27" t="n">
        <v>82.0182352941176</v>
      </c>
      <c r="G620" s="27" t="n">
        <v>21</v>
      </c>
      <c r="H620" s="27" t="n">
        <v>37.01</v>
      </c>
      <c r="I620" s="27" t="n">
        <v>6.6175</v>
      </c>
      <c r="J620" s="27" t="n">
        <v>0.475</v>
      </c>
      <c r="K620" s="27" t="n">
        <v>20.09</v>
      </c>
      <c r="L620" s="32"/>
      <c r="M620" s="27" t="n">
        <v>34030</v>
      </c>
      <c r="N620" s="27" t="n">
        <v>2854.708</v>
      </c>
      <c r="O620" s="32"/>
    </row>
    <row r="621" customFormat="false" ht="14.25" hidden="false" customHeight="false" outlineLevel="0" collapsed="false">
      <c r="A621" s="29" t="n">
        <v>45356.8416435185</v>
      </c>
      <c r="B621" s="30" t="n">
        <f aca="false">MROUND(A621,"00:01:00")</f>
        <v>45356.8416666667</v>
      </c>
      <c r="C621" s="27" t="n">
        <v>2.00011363636364</v>
      </c>
      <c r="D621" s="27" t="n">
        <v>0.000472727272727273</v>
      </c>
      <c r="E621" s="27" t="n">
        <v>1400.32</v>
      </c>
      <c r="F621" s="27" t="n">
        <v>81.8936363636364</v>
      </c>
      <c r="G621" s="27" t="n">
        <v>21</v>
      </c>
      <c r="H621" s="27" t="n">
        <v>37.01</v>
      </c>
      <c r="I621" s="27" t="n">
        <v>6.616</v>
      </c>
      <c r="J621" s="27" t="n">
        <v>0.475</v>
      </c>
      <c r="K621" s="27" t="n">
        <v>20.09</v>
      </c>
      <c r="L621" s="32"/>
      <c r="M621" s="27" t="n">
        <v>34030</v>
      </c>
      <c r="N621" s="27" t="n">
        <v>2854.708</v>
      </c>
      <c r="O621" s="32"/>
    </row>
    <row r="622" customFormat="false" ht="14.25" hidden="false" customHeight="false" outlineLevel="0" collapsed="false">
      <c r="A622" s="29" t="n">
        <v>45356.842337963</v>
      </c>
      <c r="B622" s="30" t="n">
        <f aca="false">MROUND(A622,"00:01:00")</f>
        <v>45356.8423611111</v>
      </c>
      <c r="C622" s="27" t="n">
        <v>1.99907727272727</v>
      </c>
      <c r="D622" s="27" t="n">
        <v>0.000213636363636364</v>
      </c>
      <c r="E622" s="27" t="n">
        <v>1399.91904761905</v>
      </c>
      <c r="F622" s="27" t="n">
        <v>81.78</v>
      </c>
      <c r="G622" s="27" t="n">
        <v>21</v>
      </c>
      <c r="H622" s="27" t="n">
        <v>37.01</v>
      </c>
      <c r="I622" s="27" t="n">
        <v>6.6145</v>
      </c>
      <c r="J622" s="27" t="n">
        <v>0.48</v>
      </c>
      <c r="K622" s="27" t="n">
        <v>20.094</v>
      </c>
      <c r="L622" s="32"/>
      <c r="M622" s="27" t="n">
        <v>34030</v>
      </c>
      <c r="N622" s="27" t="n">
        <v>2854.708</v>
      </c>
      <c r="O622" s="32"/>
    </row>
    <row r="623" customFormat="false" ht="14.25" hidden="false" customHeight="false" outlineLevel="0" collapsed="false">
      <c r="A623" s="29" t="n">
        <v>45356.8430324074</v>
      </c>
      <c r="B623" s="30" t="n">
        <f aca="false">MROUND(A623,"00:01:00")</f>
        <v>45356.8430555556</v>
      </c>
      <c r="C623" s="27" t="n">
        <v>1.99873636363636</v>
      </c>
      <c r="D623" s="27" t="n">
        <v>0.00050952380952381</v>
      </c>
      <c r="E623" s="27" t="n">
        <v>1400.13636363636</v>
      </c>
      <c r="F623" s="27" t="n">
        <v>81.5172222222222</v>
      </c>
      <c r="G623" s="27" t="n">
        <v>21</v>
      </c>
      <c r="H623" s="27" t="n">
        <v>37.01</v>
      </c>
      <c r="I623" s="27" t="n">
        <v>6.61333333333333</v>
      </c>
      <c r="J623" s="27" t="n">
        <v>0.486666666666667</v>
      </c>
      <c r="K623" s="27" t="n">
        <v>20.095</v>
      </c>
      <c r="L623" s="32"/>
      <c r="M623" s="27" t="n">
        <v>34030</v>
      </c>
      <c r="N623" s="27" t="n">
        <v>2854.708</v>
      </c>
      <c r="O623" s="32"/>
    </row>
    <row r="624" customFormat="false" ht="14.25" hidden="false" customHeight="false" outlineLevel="0" collapsed="false">
      <c r="A624" s="29" t="n">
        <v>45356.8437268519</v>
      </c>
      <c r="B624" s="30" t="n">
        <f aca="false">MROUND(A624,"00:01:00")</f>
        <v>45356.84375</v>
      </c>
      <c r="C624" s="27" t="n">
        <v>1.99940476190476</v>
      </c>
      <c r="D624" s="27" t="n">
        <v>0.000380952380952381</v>
      </c>
      <c r="E624" s="27" t="n">
        <v>1400.1</v>
      </c>
      <c r="F624" s="27" t="n">
        <v>81.372</v>
      </c>
      <c r="G624" s="27" t="n">
        <v>21</v>
      </c>
      <c r="H624" s="27" t="n">
        <v>37.015</v>
      </c>
      <c r="I624" s="27" t="n">
        <v>6.6115</v>
      </c>
      <c r="J624" s="27" t="n">
        <v>0.486666666666667</v>
      </c>
      <c r="K624" s="27" t="n">
        <v>20.085</v>
      </c>
      <c r="L624" s="32"/>
      <c r="M624" s="27" t="n">
        <v>34030</v>
      </c>
      <c r="N624" s="27" t="n">
        <v>2854.708</v>
      </c>
      <c r="O624" s="32"/>
    </row>
    <row r="625" customFormat="false" ht="14.25" hidden="false" customHeight="false" outlineLevel="0" collapsed="false">
      <c r="A625" s="29" t="n">
        <v>45356.8444212963</v>
      </c>
      <c r="B625" s="30" t="n">
        <f aca="false">MROUND(A625,"00:01:00")</f>
        <v>45356.8444444445</v>
      </c>
      <c r="C625" s="27" t="n">
        <v>2.00136956521739</v>
      </c>
      <c r="D625" s="27" t="n">
        <v>7.39130434782609E-005</v>
      </c>
      <c r="E625" s="27" t="n">
        <v>1400.22272727273</v>
      </c>
      <c r="F625" s="27" t="n">
        <v>81.36125</v>
      </c>
      <c r="G625" s="27" t="n">
        <v>21</v>
      </c>
      <c r="H625" s="27" t="n">
        <v>37.015</v>
      </c>
      <c r="I625" s="27" t="n">
        <v>6.6095</v>
      </c>
      <c r="J625" s="27" t="n">
        <v>0.49</v>
      </c>
      <c r="K625" s="27" t="n">
        <v>20.09</v>
      </c>
      <c r="L625" s="32"/>
      <c r="M625" s="27" t="n">
        <v>34030</v>
      </c>
      <c r="N625" s="27" t="n">
        <v>2854.708</v>
      </c>
      <c r="O625" s="32"/>
    </row>
    <row r="626" customFormat="false" ht="14.25" hidden="false" customHeight="false" outlineLevel="0" collapsed="false">
      <c r="A626" s="29" t="n">
        <v>45356.8451157407</v>
      </c>
      <c r="B626" s="30" t="n">
        <f aca="false">MROUND(A626,"00:01:00")</f>
        <v>45356.8451388889</v>
      </c>
      <c r="C626" s="27" t="n">
        <v>2.00038260869565</v>
      </c>
      <c r="D626" s="27" t="n">
        <v>-8.26086956521739E-005</v>
      </c>
      <c r="E626" s="27" t="n">
        <v>1400.22608695652</v>
      </c>
      <c r="F626" s="27" t="n">
        <v>81.1582352941176</v>
      </c>
      <c r="G626" s="27" t="n">
        <v>21</v>
      </c>
      <c r="H626" s="27" t="n">
        <v>37.0142857142857</v>
      </c>
      <c r="I626" s="27" t="n">
        <v>6.608</v>
      </c>
      <c r="J626" s="27" t="n">
        <v>0.49</v>
      </c>
      <c r="K626" s="27" t="n">
        <v>20.09</v>
      </c>
      <c r="L626" s="32"/>
      <c r="M626" s="27" t="n">
        <v>34030</v>
      </c>
      <c r="N626" s="27" t="n">
        <v>2854.708</v>
      </c>
      <c r="O626" s="32"/>
    </row>
    <row r="627" customFormat="false" ht="14.25" hidden="false" customHeight="false" outlineLevel="0" collapsed="false">
      <c r="A627" s="29" t="n">
        <v>45356.8458101852</v>
      </c>
      <c r="B627" s="30" t="n">
        <f aca="false">MROUND(A627,"00:01:00")</f>
        <v>45356.8458333333</v>
      </c>
      <c r="C627" s="27" t="n">
        <v>2.00210952380952</v>
      </c>
      <c r="D627" s="27" t="n">
        <v>5.00000000000001E-005</v>
      </c>
      <c r="E627" s="27" t="n">
        <v>1399.88</v>
      </c>
      <c r="F627" s="27" t="n">
        <v>80.9364285714286</v>
      </c>
      <c r="G627" s="27" t="n">
        <v>21</v>
      </c>
      <c r="H627" s="27" t="n">
        <v>37.015</v>
      </c>
      <c r="I627" s="27" t="n">
        <v>6.6065</v>
      </c>
      <c r="J627" s="27" t="n">
        <v>0.5</v>
      </c>
      <c r="K627" s="27" t="n">
        <v>20.09</v>
      </c>
      <c r="L627" s="32"/>
      <c r="M627" s="27" t="n">
        <v>34030</v>
      </c>
      <c r="N627" s="27" t="n">
        <v>2854.708</v>
      </c>
      <c r="O627" s="32"/>
    </row>
    <row r="628" customFormat="false" ht="14.25" hidden="false" customHeight="false" outlineLevel="0" collapsed="false">
      <c r="A628" s="29" t="n">
        <v>45356.8465046296</v>
      </c>
      <c r="B628" s="30" t="n">
        <f aca="false">MROUND(A628,"00:01:00")</f>
        <v>45356.8465277778</v>
      </c>
      <c r="C628" s="27" t="n">
        <v>2.0020347826087</v>
      </c>
      <c r="D628" s="27" t="n">
        <v>-0.000252173913043478</v>
      </c>
      <c r="E628" s="27" t="n">
        <v>1400.12380952381</v>
      </c>
      <c r="F628" s="27" t="n">
        <v>80.7958823529412</v>
      </c>
      <c r="G628" s="27" t="n">
        <v>21</v>
      </c>
      <c r="H628" s="27" t="n">
        <v>37.015</v>
      </c>
      <c r="I628" s="27" t="n">
        <v>6.6045</v>
      </c>
      <c r="J628" s="27" t="n">
        <v>0.5</v>
      </c>
      <c r="K628" s="27" t="n">
        <v>20.09</v>
      </c>
      <c r="L628" s="32"/>
      <c r="M628" s="27" t="n">
        <v>34030</v>
      </c>
      <c r="N628" s="27" t="n">
        <v>2854.708</v>
      </c>
      <c r="O628" s="32"/>
    </row>
    <row r="629" customFormat="false" ht="14.25" hidden="false" customHeight="false" outlineLevel="0" collapsed="false">
      <c r="A629" s="29" t="n">
        <v>45356.8471990741</v>
      </c>
      <c r="B629" s="30" t="n">
        <f aca="false">MROUND(A629,"00:01:00")</f>
        <v>45356.8472222222</v>
      </c>
      <c r="C629" s="27" t="n">
        <v>1.99950869565217</v>
      </c>
      <c r="D629" s="27" t="n">
        <v>-7.72727272727273E-005</v>
      </c>
      <c r="E629" s="27" t="n">
        <v>1400.20434782609</v>
      </c>
      <c r="F629" s="27" t="n">
        <v>80.548</v>
      </c>
      <c r="G629" s="27" t="n">
        <v>21</v>
      </c>
      <c r="H629" s="27" t="n">
        <v>37.005</v>
      </c>
      <c r="I629" s="27" t="n">
        <v>6.6025</v>
      </c>
      <c r="J629" s="27" t="n">
        <v>0.5</v>
      </c>
      <c r="K629" s="27" t="n">
        <v>20.085</v>
      </c>
      <c r="L629" s="32"/>
      <c r="M629" s="27" t="n">
        <v>34030</v>
      </c>
      <c r="N629" s="27" t="n">
        <v>2854.708</v>
      </c>
      <c r="O629" s="32"/>
    </row>
    <row r="630" customFormat="false" ht="14.25" hidden="false" customHeight="false" outlineLevel="0" collapsed="false">
      <c r="A630" s="29" t="n">
        <v>45356.8478935185</v>
      </c>
      <c r="B630" s="30" t="n">
        <f aca="false">MROUND(A630,"00:01:00")</f>
        <v>45356.8479166667</v>
      </c>
      <c r="C630" s="27" t="n">
        <v>1.99959545454545</v>
      </c>
      <c r="D630" s="27" t="n">
        <v>0.000290909090909091</v>
      </c>
      <c r="E630" s="27" t="n">
        <v>1399.7380952381</v>
      </c>
      <c r="F630" s="27" t="n">
        <v>80.1994117647059</v>
      </c>
      <c r="G630" s="27" t="n">
        <v>21</v>
      </c>
      <c r="H630" s="27" t="n">
        <v>37.0042857142857</v>
      </c>
      <c r="I630" s="27" t="n">
        <v>6.6005</v>
      </c>
      <c r="J630" s="27" t="n">
        <v>0.5</v>
      </c>
      <c r="K630" s="27" t="n">
        <v>20.085</v>
      </c>
      <c r="L630" s="32"/>
      <c r="M630" s="27" t="n">
        <v>34030</v>
      </c>
      <c r="N630" s="27" t="n">
        <v>2854.708</v>
      </c>
      <c r="O630" s="32"/>
    </row>
    <row r="631" customFormat="false" ht="14.25" hidden="false" customHeight="false" outlineLevel="0" collapsed="false">
      <c r="A631" s="29" t="n">
        <v>45356.848587963</v>
      </c>
      <c r="B631" s="30" t="n">
        <f aca="false">MROUND(A631,"00:01:00")</f>
        <v>45356.8486111111</v>
      </c>
      <c r="C631" s="27" t="n">
        <v>2.00190434782609</v>
      </c>
      <c r="D631" s="27" t="n">
        <v>5.65217391304348E-005</v>
      </c>
      <c r="E631" s="27" t="n">
        <v>1399.67391304348</v>
      </c>
      <c r="F631" s="27" t="n">
        <v>80.0364705882353</v>
      </c>
      <c r="G631" s="27" t="n">
        <v>21</v>
      </c>
      <c r="H631" s="27" t="n">
        <v>37.01</v>
      </c>
      <c r="I631" s="27" t="n">
        <v>6.60525</v>
      </c>
      <c r="J631" s="27" t="n">
        <v>0.51</v>
      </c>
      <c r="K631" s="27" t="n">
        <v>20.065</v>
      </c>
      <c r="L631" s="32"/>
      <c r="M631" s="27" t="n">
        <v>34059.3333333333</v>
      </c>
      <c r="N631" s="27" t="n">
        <v>2854.708</v>
      </c>
      <c r="O631" s="32"/>
    </row>
    <row r="632" customFormat="false" ht="14.25" hidden="false" customHeight="false" outlineLevel="0" collapsed="false">
      <c r="A632" s="29" t="n">
        <v>45356.8492824074</v>
      </c>
      <c r="B632" s="30" t="n">
        <f aca="false">MROUND(A632,"00:01:00")</f>
        <v>45356.8493055556</v>
      </c>
      <c r="C632" s="27" t="n">
        <v>1.99787142857143</v>
      </c>
      <c r="D632" s="27" t="n">
        <v>-0.00010952380952381</v>
      </c>
      <c r="E632" s="27" t="n">
        <v>1400.1</v>
      </c>
      <c r="F632" s="27" t="n">
        <v>79.9815384615385</v>
      </c>
      <c r="G632" s="27" t="n">
        <v>21</v>
      </c>
      <c r="H632" s="27" t="n">
        <v>37.015</v>
      </c>
      <c r="I632" s="27" t="n">
        <v>6.61033333333333</v>
      </c>
      <c r="J632" s="27" t="n">
        <v>0.51</v>
      </c>
      <c r="K632" s="27" t="n">
        <v>20.07</v>
      </c>
      <c r="L632" s="32"/>
      <c r="M632" s="27" t="n">
        <v>34072</v>
      </c>
      <c r="N632" s="27" t="n">
        <v>2854.708</v>
      </c>
      <c r="O632" s="32"/>
    </row>
    <row r="633" customFormat="false" ht="14.25" hidden="false" customHeight="false" outlineLevel="0" collapsed="false">
      <c r="A633" s="29" t="n">
        <v>45356.8499768519</v>
      </c>
      <c r="B633" s="30" t="n">
        <f aca="false">MROUND(A633,"00:01:00")</f>
        <v>45356.85</v>
      </c>
      <c r="C633" s="27" t="n">
        <v>2.00262272727273</v>
      </c>
      <c r="D633" s="27" t="n">
        <v>0.000181818181818182</v>
      </c>
      <c r="E633" s="27" t="n">
        <v>1400.01363636364</v>
      </c>
      <c r="F633" s="27" t="n">
        <v>79.7573333333333</v>
      </c>
      <c r="G633" s="27" t="n">
        <v>21</v>
      </c>
      <c r="H633" s="27" t="n">
        <v>37.015</v>
      </c>
      <c r="I633" s="27" t="n">
        <v>6.608</v>
      </c>
      <c r="J633" s="27" t="n">
        <v>0.51</v>
      </c>
      <c r="K633" s="27" t="n">
        <v>20.07</v>
      </c>
      <c r="L633" s="32"/>
      <c r="M633" s="27" t="n">
        <v>34072</v>
      </c>
      <c r="N633" s="27" t="n">
        <v>2854.708</v>
      </c>
      <c r="O633" s="32"/>
    </row>
    <row r="634" customFormat="false" ht="14.25" hidden="false" customHeight="false" outlineLevel="0" collapsed="false">
      <c r="A634" s="29" t="n">
        <v>45356.8506712963</v>
      </c>
      <c r="B634" s="30" t="n">
        <f aca="false">MROUND(A634,"00:01:00")</f>
        <v>45356.8506944444</v>
      </c>
      <c r="C634" s="27" t="n">
        <v>2.00298181818182</v>
      </c>
      <c r="D634" s="27" t="n">
        <v>4.76190476190476E-005</v>
      </c>
      <c r="E634" s="27" t="n">
        <v>1399.6</v>
      </c>
      <c r="F634" s="27" t="n">
        <v>79.57</v>
      </c>
      <c r="G634" s="27" t="n">
        <v>21</v>
      </c>
      <c r="H634" s="27" t="n">
        <v>37.0066666666667</v>
      </c>
      <c r="I634" s="27" t="n">
        <v>6.607</v>
      </c>
      <c r="J634" s="27" t="n">
        <v>0.515</v>
      </c>
      <c r="K634" s="27" t="n">
        <v>20.07</v>
      </c>
      <c r="L634" s="32"/>
      <c r="M634" s="27" t="n">
        <v>34072</v>
      </c>
      <c r="N634" s="27" t="n">
        <v>2854.708</v>
      </c>
      <c r="O634" s="32"/>
    </row>
    <row r="635" customFormat="false" ht="14.25" hidden="false" customHeight="false" outlineLevel="0" collapsed="false">
      <c r="A635" s="29" t="n">
        <v>45356.8513657407</v>
      </c>
      <c r="B635" s="30" t="n">
        <f aca="false">MROUND(A635,"00:01:00")</f>
        <v>45356.8513888889</v>
      </c>
      <c r="C635" s="27" t="n">
        <v>1.99940454545455</v>
      </c>
      <c r="D635" s="27" t="n">
        <v>0.000157142857142857</v>
      </c>
      <c r="E635" s="27" t="n">
        <v>1400.1</v>
      </c>
      <c r="F635" s="27" t="n">
        <v>79.318947368421</v>
      </c>
      <c r="G635" s="27" t="n">
        <v>21</v>
      </c>
      <c r="H635" s="27" t="n">
        <v>37.005</v>
      </c>
      <c r="I635" s="27" t="n">
        <v>6.6045</v>
      </c>
      <c r="J635" s="27" t="n">
        <v>0.52</v>
      </c>
      <c r="K635" s="27" t="n">
        <v>20.07</v>
      </c>
      <c r="L635" s="32"/>
      <c r="M635" s="27" t="n">
        <v>34072</v>
      </c>
      <c r="N635" s="27" t="n">
        <v>2854.708</v>
      </c>
      <c r="O635" s="32"/>
    </row>
    <row r="636" customFormat="false" ht="14.25" hidden="false" customHeight="false" outlineLevel="0" collapsed="false">
      <c r="A636" s="29" t="n">
        <v>45356.8520601852</v>
      </c>
      <c r="B636" s="30" t="n">
        <f aca="false">MROUND(A636,"00:01:00")</f>
        <v>45356.8520833333</v>
      </c>
      <c r="C636" s="27" t="n">
        <v>1.99974761904762</v>
      </c>
      <c r="D636" s="27" t="n">
        <v>-0.00039047619047619</v>
      </c>
      <c r="E636" s="27" t="n">
        <v>1400.23636363636</v>
      </c>
      <c r="F636" s="27" t="n">
        <v>79.1522222222222</v>
      </c>
      <c r="G636" s="27" t="n">
        <v>21</v>
      </c>
      <c r="H636" s="27" t="n">
        <v>37.005</v>
      </c>
      <c r="I636" s="27" t="n">
        <v>6.6025</v>
      </c>
      <c r="J636" s="27" t="n">
        <v>0.53</v>
      </c>
      <c r="K636" s="27" t="n">
        <v>20.075</v>
      </c>
      <c r="L636" s="32"/>
      <c r="M636" s="27" t="n">
        <v>34072</v>
      </c>
      <c r="N636" s="27" t="n">
        <v>2854.708</v>
      </c>
      <c r="O636" s="32"/>
    </row>
    <row r="637" customFormat="false" ht="14.25" hidden="false" customHeight="false" outlineLevel="0" collapsed="false">
      <c r="A637" s="29" t="n">
        <v>45356.8527546296</v>
      </c>
      <c r="B637" s="30" t="n">
        <f aca="false">MROUND(A637,"00:01:00")</f>
        <v>45356.8527777778</v>
      </c>
      <c r="C637" s="27" t="n">
        <v>1.99977272727273</v>
      </c>
      <c r="D637" s="27" t="n">
        <v>0.000176190476190476</v>
      </c>
      <c r="E637" s="27" t="n">
        <v>1399.90952380952</v>
      </c>
      <c r="F637" s="27" t="n">
        <v>78.93</v>
      </c>
      <c r="G637" s="27" t="n">
        <v>21</v>
      </c>
      <c r="H637" s="27" t="n">
        <v>37.015</v>
      </c>
      <c r="I637" s="27" t="n">
        <v>6.60083333333333</v>
      </c>
      <c r="J637" s="27" t="n">
        <v>0.53</v>
      </c>
      <c r="K637" s="27" t="n">
        <v>20.0733333333333</v>
      </c>
      <c r="L637" s="32"/>
      <c r="M637" s="27" t="n">
        <v>34072</v>
      </c>
      <c r="N637" s="27" t="n">
        <v>2854.708</v>
      </c>
      <c r="O637" s="32"/>
    </row>
    <row r="638" customFormat="false" ht="14.25" hidden="false" customHeight="false" outlineLevel="0" collapsed="false">
      <c r="A638" s="29" t="n">
        <v>45356.8534490741</v>
      </c>
      <c r="B638" s="30" t="n">
        <f aca="false">MROUND(A638,"00:01:00")</f>
        <v>45356.8534722222</v>
      </c>
      <c r="C638" s="27" t="n">
        <v>2.00261904761905</v>
      </c>
      <c r="D638" s="27" t="n">
        <v>-0.000405</v>
      </c>
      <c r="E638" s="27" t="n">
        <v>1400.16</v>
      </c>
      <c r="F638" s="27" t="n">
        <v>78.65</v>
      </c>
      <c r="G638" s="27" t="n">
        <v>21</v>
      </c>
      <c r="H638" s="27" t="n">
        <v>37.025</v>
      </c>
      <c r="I638" s="27" t="n">
        <v>6.60666666666667</v>
      </c>
      <c r="J638" s="27" t="n">
        <v>0.54</v>
      </c>
      <c r="K638" s="27" t="n">
        <v>20.0733333333333</v>
      </c>
      <c r="L638" s="32"/>
      <c r="M638" s="27" t="n">
        <v>34101.3333333333</v>
      </c>
      <c r="N638" s="27" t="n">
        <v>2854.708</v>
      </c>
      <c r="O638" s="32"/>
    </row>
    <row r="639" customFormat="false" ht="14.25" hidden="false" customHeight="false" outlineLevel="0" collapsed="false">
      <c r="A639" s="29" t="n">
        <v>45356.8541435185</v>
      </c>
      <c r="B639" s="30" t="n">
        <f aca="false">MROUND(A639,"00:01:00")</f>
        <v>45356.8541666667</v>
      </c>
      <c r="C639" s="27" t="n">
        <v>2.00065652173913</v>
      </c>
      <c r="D639" s="27" t="n">
        <v>0.000240909090909091</v>
      </c>
      <c r="E639" s="27" t="n">
        <v>1400.14347826087</v>
      </c>
      <c r="F639" s="27" t="n">
        <v>78.3384210526316</v>
      </c>
      <c r="G639" s="27" t="n">
        <v>21</v>
      </c>
      <c r="H639" s="27" t="n">
        <v>37.02</v>
      </c>
      <c r="I639" s="27" t="n">
        <v>6.6085</v>
      </c>
      <c r="J639" s="27" t="n">
        <v>0.54</v>
      </c>
      <c r="K639" s="27" t="n">
        <v>20.055</v>
      </c>
      <c r="L639" s="32"/>
      <c r="M639" s="27" t="n">
        <v>34114</v>
      </c>
      <c r="N639" s="27" t="n">
        <v>2854.708</v>
      </c>
      <c r="O639" s="32"/>
    </row>
    <row r="640" customFormat="false" ht="14.25" hidden="false" customHeight="false" outlineLevel="0" collapsed="false">
      <c r="A640" s="29" t="n">
        <v>45356.854837963</v>
      </c>
      <c r="B640" s="30" t="n">
        <f aca="false">MROUND(A640,"00:01:00")</f>
        <v>45356.8548611111</v>
      </c>
      <c r="C640" s="27" t="n">
        <v>1.99990909090909</v>
      </c>
      <c r="D640" s="27" t="n">
        <v>0.000222727272727273</v>
      </c>
      <c r="E640" s="27" t="n">
        <v>1399.85238095238</v>
      </c>
      <c r="F640" s="27" t="n">
        <v>78.1185714285714</v>
      </c>
      <c r="G640" s="27" t="n">
        <v>21</v>
      </c>
      <c r="H640" s="27" t="n">
        <v>37.025</v>
      </c>
      <c r="I640" s="27" t="n">
        <v>6.607</v>
      </c>
      <c r="J640" s="27" t="n">
        <v>0.54</v>
      </c>
      <c r="K640" s="27" t="n">
        <v>20.04</v>
      </c>
      <c r="L640" s="32"/>
      <c r="M640" s="27" t="n">
        <v>34114</v>
      </c>
      <c r="N640" s="27" t="n">
        <v>2854.708</v>
      </c>
      <c r="O640" s="32"/>
    </row>
    <row r="641" customFormat="false" ht="14.25" hidden="false" customHeight="false" outlineLevel="0" collapsed="false">
      <c r="A641" s="29" t="n">
        <v>45356.8555324074</v>
      </c>
      <c r="B641" s="30" t="n">
        <f aca="false">MROUND(A641,"00:01:00")</f>
        <v>45356.8555555556</v>
      </c>
      <c r="C641" s="27" t="n">
        <v>1.99969545454545</v>
      </c>
      <c r="D641" s="27" t="n">
        <v>-0.0002</v>
      </c>
      <c r="E641" s="27" t="n">
        <v>1400.01818181818</v>
      </c>
      <c r="F641" s="27" t="n">
        <v>77.873125</v>
      </c>
      <c r="G641" s="27" t="n">
        <v>21</v>
      </c>
      <c r="H641" s="27" t="n">
        <v>37.025</v>
      </c>
      <c r="I641" s="27" t="n">
        <v>6.605</v>
      </c>
      <c r="J641" s="27" t="n">
        <v>0.546666666666667</v>
      </c>
      <c r="K641" s="27" t="n">
        <v>20.03</v>
      </c>
      <c r="L641" s="32"/>
      <c r="M641" s="27" t="n">
        <v>34114</v>
      </c>
      <c r="N641" s="27" t="n">
        <v>2854.708</v>
      </c>
      <c r="O641" s="32"/>
    </row>
    <row r="642" customFormat="false" ht="14.25" hidden="false" customHeight="false" outlineLevel="0" collapsed="false">
      <c r="A642" s="29" t="n">
        <v>45356.8562268519</v>
      </c>
      <c r="B642" s="30" t="n">
        <f aca="false">MROUND(A642,"00:01:00")</f>
        <v>45356.85625</v>
      </c>
      <c r="C642" s="27" t="n">
        <v>1.99963181818182</v>
      </c>
      <c r="D642" s="27" t="n">
        <v>9.09090909090909E-005</v>
      </c>
      <c r="E642" s="27" t="n">
        <v>1400.09545454545</v>
      </c>
      <c r="F642" s="27" t="n">
        <v>77.6744444444444</v>
      </c>
      <c r="G642" s="27" t="n">
        <v>21</v>
      </c>
      <c r="H642" s="27" t="n">
        <v>37.025</v>
      </c>
      <c r="I642" s="27" t="n">
        <v>6.603</v>
      </c>
      <c r="J642" s="27" t="n">
        <v>0.555</v>
      </c>
      <c r="K642" s="27" t="n">
        <v>20.015</v>
      </c>
      <c r="L642" s="32"/>
      <c r="M642" s="27" t="n">
        <v>34114</v>
      </c>
      <c r="N642" s="27" t="n">
        <v>2854.708</v>
      </c>
      <c r="O642" s="32"/>
    </row>
    <row r="643" customFormat="false" ht="14.25" hidden="false" customHeight="false" outlineLevel="0" collapsed="false">
      <c r="A643" s="29" t="n">
        <v>45356.8569212963</v>
      </c>
      <c r="B643" s="30" t="n">
        <f aca="false">MROUND(A643,"00:01:00")</f>
        <v>45356.8569444444</v>
      </c>
      <c r="C643" s="27" t="n">
        <v>2.00133636363636</v>
      </c>
      <c r="D643" s="27" t="n">
        <v>2.27272727272727E-005</v>
      </c>
      <c r="E643" s="27" t="n">
        <v>1399.87272727273</v>
      </c>
      <c r="F643" s="27" t="n">
        <v>77.3605</v>
      </c>
      <c r="G643" s="27" t="n">
        <v>21</v>
      </c>
      <c r="H643" s="27" t="n">
        <v>37.025</v>
      </c>
      <c r="I643" s="27" t="n">
        <v>6.6005</v>
      </c>
      <c r="J643" s="27" t="n">
        <v>0.57</v>
      </c>
      <c r="K643" s="27" t="n">
        <v>20</v>
      </c>
      <c r="L643" s="32"/>
      <c r="M643" s="27" t="n">
        <v>34114</v>
      </c>
      <c r="N643" s="27" t="n">
        <v>2854.708</v>
      </c>
      <c r="O643" s="32"/>
    </row>
    <row r="644" customFormat="false" ht="14.25" hidden="false" customHeight="false" outlineLevel="0" collapsed="false">
      <c r="A644" s="29" t="n">
        <v>45356.8576157407</v>
      </c>
      <c r="B644" s="30" t="n">
        <f aca="false">MROUND(A644,"00:01:00")</f>
        <v>45356.8576388889</v>
      </c>
      <c r="C644" s="27" t="n">
        <v>1.99989047619048</v>
      </c>
      <c r="D644" s="27" t="n">
        <v>-0.000135</v>
      </c>
      <c r="E644" s="27" t="n">
        <v>1399.82380952381</v>
      </c>
      <c r="F644" s="27" t="n">
        <v>77.0892857142857</v>
      </c>
      <c r="G644" s="27" t="n">
        <v>21</v>
      </c>
      <c r="H644" s="27" t="n">
        <v>37.0257142857143</v>
      </c>
      <c r="I644" s="27" t="n">
        <v>6.60316666666667</v>
      </c>
      <c r="J644" s="27" t="n">
        <v>0.57</v>
      </c>
      <c r="K644" s="27" t="n">
        <v>19.985</v>
      </c>
      <c r="L644" s="32"/>
      <c r="M644" s="27" t="n">
        <v>34133.25</v>
      </c>
      <c r="N644" s="27" t="n">
        <v>2854.708</v>
      </c>
      <c r="O644" s="32"/>
    </row>
    <row r="645" customFormat="false" ht="14.25" hidden="false" customHeight="false" outlineLevel="0" collapsed="false">
      <c r="A645" s="29" t="n">
        <v>45356.8583101852</v>
      </c>
      <c r="B645" s="30" t="n">
        <f aca="false">MROUND(A645,"00:01:00")</f>
        <v>45356.8583333333</v>
      </c>
      <c r="C645" s="27" t="n">
        <v>2.00114090909091</v>
      </c>
      <c r="D645" s="27" t="n">
        <v>1.81818181818182E-005</v>
      </c>
      <c r="E645" s="27" t="n">
        <v>1400.08181818182</v>
      </c>
      <c r="F645" s="27" t="n">
        <v>76.7715</v>
      </c>
      <c r="G645" s="27" t="n">
        <v>21</v>
      </c>
      <c r="H645" s="27" t="n">
        <v>37.035</v>
      </c>
      <c r="I645" s="27" t="n">
        <v>6.608</v>
      </c>
      <c r="J645" s="27" t="n">
        <v>0.57</v>
      </c>
      <c r="K645" s="27" t="n">
        <v>19.97</v>
      </c>
      <c r="L645" s="32"/>
      <c r="M645" s="27" t="n">
        <v>34155</v>
      </c>
      <c r="N645" s="27" t="n">
        <v>2854.708</v>
      </c>
      <c r="O645" s="32"/>
    </row>
    <row r="646" customFormat="false" ht="14.25" hidden="false" customHeight="false" outlineLevel="0" collapsed="false">
      <c r="A646" s="29" t="n">
        <v>45356.8590046296</v>
      </c>
      <c r="B646" s="30" t="n">
        <f aca="false">MROUND(A646,"00:01:00")</f>
        <v>45356.8590277778</v>
      </c>
      <c r="C646" s="27" t="n">
        <v>1.99830476190476</v>
      </c>
      <c r="D646" s="27" t="n">
        <v>0.000680952380952381</v>
      </c>
      <c r="E646" s="27" t="n">
        <v>1400.145</v>
      </c>
      <c r="F646" s="27" t="n">
        <v>76.5093333333333</v>
      </c>
      <c r="G646" s="27" t="n">
        <v>21</v>
      </c>
      <c r="H646" s="27" t="n">
        <v>37.03</v>
      </c>
      <c r="I646" s="27" t="n">
        <v>6.6065</v>
      </c>
      <c r="J646" s="27" t="n">
        <v>0.58</v>
      </c>
      <c r="K646" s="27" t="n">
        <v>19.96</v>
      </c>
      <c r="L646" s="32"/>
      <c r="M646" s="27" t="n">
        <v>34155</v>
      </c>
      <c r="N646" s="27" t="n">
        <v>2854.708</v>
      </c>
      <c r="O646" s="32"/>
    </row>
    <row r="647" customFormat="false" ht="14.25" hidden="false" customHeight="false" outlineLevel="0" collapsed="false">
      <c r="A647" s="29" t="n">
        <v>45356.8596990741</v>
      </c>
      <c r="B647" s="30" t="n">
        <f aca="false">MROUND(A647,"00:01:00")</f>
        <v>45356.8597222222</v>
      </c>
      <c r="C647" s="27" t="n">
        <v>1.99872272727273</v>
      </c>
      <c r="D647" s="27" t="n">
        <v>-0.000454545454545455</v>
      </c>
      <c r="E647" s="27" t="n">
        <v>1399.8</v>
      </c>
      <c r="F647" s="27" t="n">
        <v>76.31</v>
      </c>
      <c r="G647" s="27" t="n">
        <v>21</v>
      </c>
      <c r="H647" s="27" t="n">
        <v>37.03</v>
      </c>
      <c r="I647" s="27" t="n">
        <v>6.605</v>
      </c>
      <c r="J647" s="27" t="n">
        <v>0.58</v>
      </c>
      <c r="K647" s="27" t="n">
        <v>19.95</v>
      </c>
      <c r="L647" s="32"/>
      <c r="M647" s="27" t="n">
        <v>34155</v>
      </c>
      <c r="N647" s="27" t="n">
        <v>2854.708</v>
      </c>
      <c r="O647" s="32"/>
    </row>
    <row r="648" customFormat="false" ht="14.25" hidden="false" customHeight="false" outlineLevel="0" collapsed="false">
      <c r="A648" s="29" t="n">
        <v>45356.8603935185</v>
      </c>
      <c r="B648" s="30" t="n">
        <f aca="false">MROUND(A648,"00:01:00")</f>
        <v>45356.8604166667</v>
      </c>
      <c r="C648" s="27" t="n">
        <v>1.99945</v>
      </c>
      <c r="D648" s="27" t="n">
        <v>2.38095238095238E-005</v>
      </c>
      <c r="E648" s="27" t="n">
        <v>1399.95454545455</v>
      </c>
      <c r="F648" s="27" t="n">
        <v>76.094375</v>
      </c>
      <c r="G648" s="27" t="n">
        <v>21</v>
      </c>
      <c r="H648" s="27" t="n">
        <v>37.0266666666667</v>
      </c>
      <c r="I648" s="27" t="n">
        <v>6.603</v>
      </c>
      <c r="J648" s="27" t="n">
        <v>0.59</v>
      </c>
      <c r="K648" s="27" t="n">
        <v>19.95</v>
      </c>
      <c r="L648" s="32"/>
      <c r="M648" s="27" t="n">
        <v>34155</v>
      </c>
      <c r="N648" s="27" t="n">
        <v>2854.708</v>
      </c>
      <c r="O648" s="32"/>
    </row>
    <row r="649" customFormat="false" ht="14.25" hidden="false" customHeight="false" outlineLevel="0" collapsed="false">
      <c r="A649" s="29" t="n">
        <v>45356.861087963</v>
      </c>
      <c r="B649" s="30" t="n">
        <f aca="false">MROUND(A649,"00:01:00")</f>
        <v>45356.8611111111</v>
      </c>
      <c r="C649" s="27" t="n">
        <v>1.99926086956522</v>
      </c>
      <c r="D649" s="27" t="n">
        <v>8.69565217391304E-005</v>
      </c>
      <c r="E649" s="27" t="n">
        <v>1400.03043478261</v>
      </c>
      <c r="F649" s="27" t="n">
        <v>75.8785714285714</v>
      </c>
      <c r="G649" s="27" t="n">
        <v>21</v>
      </c>
      <c r="H649" s="27" t="n">
        <v>37.0233333333333</v>
      </c>
      <c r="I649" s="27" t="n">
        <v>6.6005</v>
      </c>
      <c r="J649" s="27" t="n">
        <v>0.59</v>
      </c>
      <c r="K649" s="27" t="n">
        <v>19.94</v>
      </c>
      <c r="L649" s="32"/>
      <c r="M649" s="27" t="n">
        <v>34155</v>
      </c>
      <c r="N649" s="27" t="n">
        <v>2854.708</v>
      </c>
      <c r="O649" s="32"/>
    </row>
    <row r="650" customFormat="false" ht="14.25" hidden="false" customHeight="false" outlineLevel="0" collapsed="false">
      <c r="A650" s="29" t="n">
        <v>45356.8617824074</v>
      </c>
      <c r="B650" s="30" t="n">
        <f aca="false">MROUND(A650,"00:01:00")</f>
        <v>45356.8618055556</v>
      </c>
      <c r="C650" s="27" t="n">
        <v>2.00163636363636</v>
      </c>
      <c r="D650" s="27" t="n">
        <v>0.000361904761904762</v>
      </c>
      <c r="E650" s="27" t="n">
        <v>1400.01904761905</v>
      </c>
      <c r="F650" s="27" t="n">
        <v>75.6826315789474</v>
      </c>
      <c r="G650" s="27" t="n">
        <v>21</v>
      </c>
      <c r="H650" s="27" t="n">
        <v>37.03</v>
      </c>
      <c r="I650" s="27" t="n">
        <v>6.60555555555556</v>
      </c>
      <c r="J650" s="27" t="n">
        <v>0.595</v>
      </c>
      <c r="K650" s="27" t="n">
        <v>19.94</v>
      </c>
      <c r="L650" s="27"/>
      <c r="M650" s="27" t="n">
        <v>34178.25</v>
      </c>
      <c r="N650" s="27" t="n">
        <v>2854.708</v>
      </c>
      <c r="O650" s="32"/>
    </row>
    <row r="651" customFormat="false" ht="14.25" hidden="false" customHeight="false" outlineLevel="0" collapsed="false">
      <c r="A651" s="29" t="n">
        <v>45356.8624768519</v>
      </c>
      <c r="B651" s="30" t="n">
        <f aca="false">MROUND(A651,"00:01:00")</f>
        <v>45356.8625</v>
      </c>
      <c r="C651" s="27" t="n">
        <v>1.99898181818182</v>
      </c>
      <c r="D651" s="27" t="n">
        <v>0.00039</v>
      </c>
      <c r="E651" s="27" t="n">
        <v>1399.98181818182</v>
      </c>
      <c r="F651" s="27" t="n">
        <v>75.3304545454545</v>
      </c>
      <c r="G651" s="27" t="n">
        <v>21</v>
      </c>
      <c r="H651" s="27" t="n">
        <v>37.03</v>
      </c>
      <c r="I651" s="27" t="n">
        <v>6.6075</v>
      </c>
      <c r="J651" s="27" t="n">
        <v>0.606666666666667</v>
      </c>
      <c r="K651" s="27" t="n">
        <v>19.94</v>
      </c>
      <c r="L651" s="32"/>
      <c r="M651" s="27" t="n">
        <v>34197</v>
      </c>
      <c r="N651" s="27" t="n">
        <v>2854.708</v>
      </c>
      <c r="O651" s="32"/>
    </row>
    <row r="652" customFormat="false" ht="14.25" hidden="false" customHeight="false" outlineLevel="0" collapsed="false">
      <c r="A652" s="29" t="n">
        <v>45356.8631712963</v>
      </c>
      <c r="B652" s="30" t="n">
        <f aca="false">MROUND(A652,"00:01:00")</f>
        <v>45356.8631944445</v>
      </c>
      <c r="C652" s="27" t="n">
        <v>2.00088636363636</v>
      </c>
      <c r="D652" s="27" t="n">
        <v>-0.000171428571428571</v>
      </c>
      <c r="E652" s="27" t="n">
        <v>1399.99</v>
      </c>
      <c r="F652" s="27" t="n">
        <v>75.0246666666667</v>
      </c>
      <c r="G652" s="27" t="n">
        <v>21</v>
      </c>
      <c r="H652" s="27" t="n">
        <v>37.025</v>
      </c>
      <c r="I652" s="27" t="n">
        <v>6.6055</v>
      </c>
      <c r="J652" s="27" t="n">
        <v>0.605</v>
      </c>
      <c r="K652" s="27" t="n">
        <v>19.93</v>
      </c>
      <c r="L652" s="32"/>
      <c r="M652" s="27" t="n">
        <v>34197</v>
      </c>
      <c r="N652" s="27" t="n">
        <v>2854.708</v>
      </c>
      <c r="O652" s="32"/>
    </row>
    <row r="653" customFormat="false" ht="14.25" hidden="false" customHeight="false" outlineLevel="0" collapsed="false">
      <c r="A653" s="29" t="n">
        <v>45356.8638657407</v>
      </c>
      <c r="B653" s="30" t="n">
        <f aca="false">MROUND(A653,"00:01:00")</f>
        <v>45356.8638888889</v>
      </c>
      <c r="C653" s="27" t="n">
        <v>1.99995238095238</v>
      </c>
      <c r="D653" s="27" t="n">
        <v>0.000125</v>
      </c>
      <c r="E653" s="27" t="n">
        <v>1400.34210526316</v>
      </c>
      <c r="F653" s="27" t="n">
        <v>74.7775</v>
      </c>
      <c r="G653" s="27" t="n">
        <v>21</v>
      </c>
      <c r="H653" s="27" t="n">
        <v>37.024</v>
      </c>
      <c r="I653" s="27" t="n">
        <v>6.6035</v>
      </c>
      <c r="J653" s="27" t="n">
        <v>0.61</v>
      </c>
      <c r="K653" s="27" t="n">
        <v>19.915</v>
      </c>
      <c r="L653" s="32"/>
      <c r="M653" s="27" t="n">
        <v>34197</v>
      </c>
      <c r="N653" s="27" t="n">
        <v>2854.708</v>
      </c>
      <c r="O653" s="32"/>
    </row>
    <row r="654" customFormat="false" ht="14.25" hidden="false" customHeight="false" outlineLevel="0" collapsed="false">
      <c r="A654" s="29" t="n">
        <v>45356.8645601852</v>
      </c>
      <c r="B654" s="30" t="n">
        <f aca="false">MROUND(A654,"00:01:00")</f>
        <v>45356.8645833333</v>
      </c>
      <c r="C654" s="27" t="n">
        <v>2.00074347826087</v>
      </c>
      <c r="D654" s="27" t="n">
        <v>-2.60869565217391E-005</v>
      </c>
      <c r="E654" s="27" t="n">
        <v>1400.35909090909</v>
      </c>
      <c r="F654" s="27" t="n">
        <v>74.549375</v>
      </c>
      <c r="G654" s="27" t="n">
        <v>21</v>
      </c>
      <c r="H654" s="27" t="n">
        <v>37.025</v>
      </c>
      <c r="I654" s="27" t="n">
        <v>6.60216666666667</v>
      </c>
      <c r="J654" s="27" t="n">
        <v>0.62</v>
      </c>
      <c r="K654" s="27" t="n">
        <v>19.905</v>
      </c>
      <c r="L654" s="32"/>
      <c r="M654" s="27" t="n">
        <v>34197</v>
      </c>
      <c r="N654" s="27" t="n">
        <v>2854.708</v>
      </c>
      <c r="O654" s="32"/>
    </row>
    <row r="655" customFormat="false" ht="14.25" hidden="false" customHeight="false" outlineLevel="0" collapsed="false">
      <c r="A655" s="29" t="n">
        <v>45356.8652546296</v>
      </c>
      <c r="B655" s="30" t="n">
        <f aca="false">MROUND(A655,"00:01:00")</f>
        <v>45356.8652777778</v>
      </c>
      <c r="C655" s="27" t="n">
        <v>2.00064782608696</v>
      </c>
      <c r="D655" s="27" t="n">
        <v>-0.000131818181818182</v>
      </c>
      <c r="E655" s="27" t="n">
        <v>1400.02857142857</v>
      </c>
      <c r="F655" s="27" t="n">
        <v>74.2218181818182</v>
      </c>
      <c r="G655" s="27" t="n">
        <v>21</v>
      </c>
      <c r="H655" s="27" t="n">
        <v>37.0316666666667</v>
      </c>
      <c r="I655" s="27" t="n">
        <v>6.605</v>
      </c>
      <c r="J655" s="27" t="n">
        <v>0.625</v>
      </c>
      <c r="K655" s="27" t="n">
        <v>19.895</v>
      </c>
      <c r="L655" s="32"/>
      <c r="M655" s="27" t="n">
        <v>34219.75</v>
      </c>
      <c r="N655" s="27" t="n">
        <v>2854.708</v>
      </c>
      <c r="O655" s="32"/>
    </row>
    <row r="656" customFormat="false" ht="14.25" hidden="false" customHeight="false" outlineLevel="0" collapsed="false">
      <c r="A656" s="29" t="n">
        <v>45356.8659490741</v>
      </c>
      <c r="B656" s="30" t="n">
        <f aca="false">MROUND(A656,"00:01:00")</f>
        <v>45356.8659722222</v>
      </c>
      <c r="C656" s="27" t="n">
        <v>1.99856818181818</v>
      </c>
      <c r="D656" s="27" t="n">
        <v>0.000204545454545455</v>
      </c>
      <c r="E656" s="27" t="n">
        <v>1400.00454545455</v>
      </c>
      <c r="F656" s="27" t="n">
        <v>73.8475</v>
      </c>
      <c r="G656" s="27" t="n">
        <v>21</v>
      </c>
      <c r="H656" s="27" t="n">
        <v>37.0342857142857</v>
      </c>
      <c r="I656" s="27" t="n">
        <v>6.6095</v>
      </c>
      <c r="J656" s="27" t="n">
        <v>0.625</v>
      </c>
      <c r="K656" s="27" t="n">
        <v>19.875</v>
      </c>
      <c r="L656" s="32"/>
      <c r="M656" s="27" t="n">
        <v>34219.75</v>
      </c>
      <c r="N656" s="27" t="n">
        <v>2854.708</v>
      </c>
      <c r="O656" s="32"/>
    </row>
    <row r="657" customFormat="false" ht="14.25" hidden="false" customHeight="false" outlineLevel="0" collapsed="false">
      <c r="A657" s="29" t="n">
        <v>45356.8666435185</v>
      </c>
      <c r="B657" s="30" t="n">
        <f aca="false">MROUND(A657,"00:01:00")</f>
        <v>45356.8666666667</v>
      </c>
      <c r="C657" s="27" t="n">
        <v>2.00060454545455</v>
      </c>
      <c r="D657" s="27" t="n">
        <v>0.0003</v>
      </c>
      <c r="E657" s="27" t="n">
        <v>1400.15</v>
      </c>
      <c r="F657" s="27" t="n">
        <v>73.5792857142857</v>
      </c>
      <c r="G657" s="27" t="n">
        <v>21</v>
      </c>
      <c r="H657" s="27" t="n">
        <v>37.02</v>
      </c>
      <c r="I657" s="27" t="n">
        <v>6.608</v>
      </c>
      <c r="J657" s="27" t="n">
        <v>0.63</v>
      </c>
      <c r="K657" s="27" t="n">
        <v>19.875</v>
      </c>
      <c r="L657" s="32"/>
      <c r="M657" s="27" t="n">
        <v>34239</v>
      </c>
      <c r="N657" s="27" t="n">
        <v>2854.708</v>
      </c>
      <c r="O657" s="32"/>
    </row>
    <row r="658" customFormat="false" ht="14.25" hidden="false" customHeight="false" outlineLevel="0" collapsed="false">
      <c r="A658" s="29" t="n">
        <v>45356.867337963</v>
      </c>
      <c r="B658" s="30" t="n">
        <f aca="false">MROUND(A658,"00:01:00")</f>
        <v>45356.8673611111</v>
      </c>
      <c r="C658" s="27" t="n">
        <v>2.00049545454545</v>
      </c>
      <c r="D658" s="27" t="n">
        <v>0.000118181818181818</v>
      </c>
      <c r="E658" s="27" t="n">
        <v>1399.70909090909</v>
      </c>
      <c r="F658" s="27" t="n">
        <v>73.36</v>
      </c>
      <c r="G658" s="27" t="n">
        <v>21</v>
      </c>
      <c r="H658" s="27" t="n">
        <v>37.015</v>
      </c>
      <c r="I658" s="27" t="n">
        <v>6.605</v>
      </c>
      <c r="J658" s="27" t="n">
        <v>0.635</v>
      </c>
      <c r="K658" s="27" t="n">
        <v>19.87</v>
      </c>
      <c r="L658" s="32"/>
      <c r="M658" s="27" t="n">
        <v>34239</v>
      </c>
      <c r="N658" s="27" t="n">
        <v>2854.708</v>
      </c>
      <c r="O658" s="32"/>
    </row>
    <row r="659" customFormat="false" ht="14.25" hidden="false" customHeight="false" outlineLevel="0" collapsed="false">
      <c r="A659" s="29" t="n">
        <v>45356.8680324074</v>
      </c>
      <c r="B659" s="30" t="n">
        <f aca="false">MROUND(A659,"00:01:00")</f>
        <v>45356.8680555556</v>
      </c>
      <c r="C659" s="27" t="n">
        <v>2.0002375</v>
      </c>
      <c r="D659" s="27" t="n">
        <v>0.00033125</v>
      </c>
      <c r="E659" s="27" t="n">
        <v>1399.53125</v>
      </c>
      <c r="F659" s="27" t="n">
        <v>73.1</v>
      </c>
      <c r="G659" s="27" t="n">
        <v>21</v>
      </c>
      <c r="H659" s="27" t="n">
        <v>37.015</v>
      </c>
      <c r="I659" s="27" t="n">
        <v>6.603</v>
      </c>
      <c r="J659" s="27" t="n">
        <v>0.635</v>
      </c>
      <c r="K659" s="27" t="n">
        <v>19.86</v>
      </c>
      <c r="L659" s="32"/>
      <c r="M659" s="27" t="n">
        <v>34239</v>
      </c>
      <c r="N659" s="27" t="n">
        <v>2854.708</v>
      </c>
      <c r="O659" s="32"/>
    </row>
    <row r="660" customFormat="false" ht="14.25" hidden="false" customHeight="false" outlineLevel="0" collapsed="false">
      <c r="A660" s="29" t="n">
        <v>45356.8687268519</v>
      </c>
      <c r="B660" s="30" t="n">
        <f aca="false">MROUND(A660,"00:01:00")</f>
        <v>45356.86875</v>
      </c>
      <c r="C660" s="27" t="n">
        <v>2.00161363636364</v>
      </c>
      <c r="D660" s="27" t="n">
        <v>-8.63636363636364E-005</v>
      </c>
      <c r="E660" s="27" t="n">
        <v>1400.15454545455</v>
      </c>
      <c r="F660" s="27" t="n">
        <v>72.8329411764706</v>
      </c>
      <c r="G660" s="27" t="n">
        <v>21</v>
      </c>
      <c r="H660" s="27" t="n">
        <v>37.015</v>
      </c>
      <c r="I660" s="27" t="n">
        <v>6.6005</v>
      </c>
      <c r="J660" s="27" t="n">
        <v>0.645</v>
      </c>
      <c r="K660" s="27" t="n">
        <v>19.85</v>
      </c>
      <c r="L660" s="32"/>
      <c r="M660" s="27" t="n">
        <v>34239</v>
      </c>
      <c r="N660" s="27" t="n">
        <v>2854.708</v>
      </c>
      <c r="O660" s="32"/>
    </row>
    <row r="661" customFormat="false" ht="14.25" hidden="false" customHeight="false" outlineLevel="0" collapsed="false">
      <c r="A661" s="29" t="n">
        <v>45356.8694212963</v>
      </c>
      <c r="B661" s="30" t="n">
        <f aca="false">MROUND(A661,"00:01:00")</f>
        <v>45356.8694444445</v>
      </c>
      <c r="C661" s="27" t="n">
        <v>1.9997652173913</v>
      </c>
      <c r="D661" s="27" t="n">
        <v>0.000113636363636364</v>
      </c>
      <c r="E661" s="27" t="n">
        <v>1400.12608695652</v>
      </c>
      <c r="F661" s="27" t="n">
        <v>72.5147368421053</v>
      </c>
      <c r="G661" s="27" t="n">
        <v>21</v>
      </c>
      <c r="H661" s="27" t="n">
        <v>37.022</v>
      </c>
      <c r="I661" s="27" t="n">
        <v>6.60525</v>
      </c>
      <c r="J661" s="27" t="n">
        <v>0.645</v>
      </c>
      <c r="K661" s="27" t="n">
        <v>19.84</v>
      </c>
      <c r="L661" s="32"/>
      <c r="M661" s="27" t="n">
        <v>34258</v>
      </c>
      <c r="N661" s="27" t="n">
        <v>2854.708</v>
      </c>
      <c r="O661" s="32"/>
    </row>
    <row r="662" customFormat="false" ht="14.25" hidden="false" customHeight="false" outlineLevel="0" collapsed="false">
      <c r="A662" s="29" t="n">
        <v>45356.8701157407</v>
      </c>
      <c r="B662" s="30" t="n">
        <f aca="false">MROUND(A662,"00:01:00")</f>
        <v>45356.8701388889</v>
      </c>
      <c r="C662" s="27" t="n">
        <v>1.99997727272727</v>
      </c>
      <c r="D662" s="27" t="n">
        <v>-1.81818181818182E-005</v>
      </c>
      <c r="E662" s="27" t="n">
        <v>1399.95</v>
      </c>
      <c r="F662" s="27" t="n">
        <v>72.171</v>
      </c>
      <c r="G662" s="27" t="n">
        <v>21</v>
      </c>
      <c r="H662" s="27" t="n">
        <v>37.022</v>
      </c>
      <c r="I662" s="27" t="n">
        <v>6.6078</v>
      </c>
      <c r="J662" s="27" t="n">
        <v>0.653333333333333</v>
      </c>
      <c r="K662" s="27" t="n">
        <v>19.82</v>
      </c>
      <c r="L662" s="32"/>
      <c r="M662" s="27" t="n">
        <v>34281</v>
      </c>
      <c r="N662" s="27" t="n">
        <v>2854.708</v>
      </c>
      <c r="O662" s="32"/>
    </row>
    <row r="663" customFormat="false" ht="14.25" hidden="false" customHeight="false" outlineLevel="0" collapsed="false">
      <c r="A663" s="29" t="n">
        <v>45356.8708101852</v>
      </c>
      <c r="B663" s="30" t="n">
        <f aca="false">MROUND(A663,"00:01:00")</f>
        <v>45356.8708333333</v>
      </c>
      <c r="C663" s="27" t="n">
        <v>1.99885909090909</v>
      </c>
      <c r="D663" s="27" t="n">
        <v>0.000136363636363636</v>
      </c>
      <c r="E663" s="27" t="n">
        <v>1400.20909090909</v>
      </c>
      <c r="F663" s="27" t="n">
        <v>71.8357142857143</v>
      </c>
      <c r="G663" s="27" t="n">
        <v>21</v>
      </c>
      <c r="H663" s="27" t="n">
        <v>37.025</v>
      </c>
      <c r="I663" s="27" t="n">
        <v>6.6055</v>
      </c>
      <c r="J663" s="27" t="n">
        <v>0.655</v>
      </c>
      <c r="K663" s="27" t="n">
        <v>19.815</v>
      </c>
      <c r="L663" s="32"/>
      <c r="M663" s="27" t="n">
        <v>34281</v>
      </c>
      <c r="N663" s="27" t="n">
        <v>2854.708</v>
      </c>
      <c r="O663" s="32"/>
    </row>
    <row r="664" customFormat="false" ht="14.25" hidden="false" customHeight="false" outlineLevel="0" collapsed="false">
      <c r="A664" s="29" t="n">
        <v>45356.8715046296</v>
      </c>
      <c r="B664" s="30" t="n">
        <f aca="false">MROUND(A664,"00:01:00")</f>
        <v>45356.8715277778</v>
      </c>
      <c r="C664" s="27" t="n">
        <v>1.99807727272727</v>
      </c>
      <c r="D664" s="27" t="n">
        <v>7.72727272727273E-005</v>
      </c>
      <c r="E664" s="27" t="n">
        <v>1400.11818181818</v>
      </c>
      <c r="F664" s="27" t="n">
        <v>71.4978947368421</v>
      </c>
      <c r="G664" s="27" t="n">
        <v>21</v>
      </c>
      <c r="H664" s="27" t="n">
        <v>37.015</v>
      </c>
      <c r="I664" s="27" t="n">
        <v>6.603</v>
      </c>
      <c r="J664" s="27" t="n">
        <v>0.66</v>
      </c>
      <c r="K664" s="27" t="n">
        <v>19.795</v>
      </c>
      <c r="L664" s="32"/>
      <c r="M664" s="27" t="n">
        <v>34281</v>
      </c>
      <c r="N664" s="27" t="n">
        <v>2854.708</v>
      </c>
      <c r="O664" s="32"/>
    </row>
    <row r="665" customFormat="false" ht="14.25" hidden="false" customHeight="false" outlineLevel="0" collapsed="false">
      <c r="A665" s="29" t="n">
        <v>45356.8721990741</v>
      </c>
      <c r="B665" s="30" t="n">
        <f aca="false">MROUND(A665,"00:01:00")</f>
        <v>45356.8722222222</v>
      </c>
      <c r="C665" s="27" t="n">
        <v>2.00350454545455</v>
      </c>
      <c r="D665" s="27" t="n">
        <v>2.27272727272727E-005</v>
      </c>
      <c r="E665" s="27" t="n">
        <v>1399.88571428571</v>
      </c>
      <c r="F665" s="27" t="n">
        <v>71.1755555555556</v>
      </c>
      <c r="G665" s="27" t="n">
        <v>21</v>
      </c>
      <c r="H665" s="27" t="n">
        <v>37.015</v>
      </c>
      <c r="I665" s="27" t="n">
        <v>6.601</v>
      </c>
      <c r="J665" s="27" t="n">
        <v>0.67</v>
      </c>
      <c r="K665" s="27" t="n">
        <v>19.795</v>
      </c>
      <c r="L665" s="32"/>
      <c r="M665" s="27" t="n">
        <v>34281</v>
      </c>
      <c r="N665" s="27" t="n">
        <v>2854.708</v>
      </c>
      <c r="O665" s="32"/>
    </row>
    <row r="666" customFormat="false" ht="14.25" hidden="false" customHeight="false" outlineLevel="0" collapsed="false">
      <c r="A666" s="29" t="n">
        <v>45356.8728935185</v>
      </c>
      <c r="B666" s="30" t="n">
        <f aca="false">MROUND(A666,"00:01:00")</f>
        <v>45356.8729166667</v>
      </c>
      <c r="C666" s="27" t="n">
        <v>1.99834545454545</v>
      </c>
      <c r="D666" s="27" t="n">
        <v>0.000342857142857143</v>
      </c>
      <c r="E666" s="27" t="n">
        <v>1400.15909090909</v>
      </c>
      <c r="F666" s="27" t="n">
        <v>70.8588235294118</v>
      </c>
      <c r="G666" s="27" t="n">
        <v>21</v>
      </c>
      <c r="H666" s="27" t="n">
        <v>37.03</v>
      </c>
      <c r="I666" s="27" t="n">
        <v>6.6055</v>
      </c>
      <c r="J666" s="27" t="n">
        <v>0.675</v>
      </c>
      <c r="K666" s="27" t="n">
        <v>19.785</v>
      </c>
      <c r="L666" s="32"/>
      <c r="M666" s="27" t="n">
        <v>34304.3333333333</v>
      </c>
      <c r="N666" s="27" t="n">
        <v>2854.708</v>
      </c>
      <c r="O666" s="32"/>
    </row>
    <row r="667" customFormat="false" ht="14.25" hidden="false" customHeight="false" outlineLevel="0" collapsed="false">
      <c r="A667" s="29" t="n">
        <v>45356.873587963</v>
      </c>
      <c r="B667" s="30" t="n">
        <f aca="false">MROUND(A667,"00:01:00")</f>
        <v>45356.8736111111</v>
      </c>
      <c r="C667" s="27" t="n">
        <v>2.00120434782609</v>
      </c>
      <c r="D667" s="27" t="n">
        <v>0.000486363636363636</v>
      </c>
      <c r="E667" s="27" t="n">
        <v>1399.90454545455</v>
      </c>
      <c r="F667" s="27" t="n">
        <v>70.6391666666667</v>
      </c>
      <c r="G667" s="27" t="n">
        <v>21</v>
      </c>
      <c r="H667" s="27" t="n">
        <v>37.025</v>
      </c>
      <c r="I667" s="27" t="n">
        <v>6.607</v>
      </c>
      <c r="J667" s="27" t="n">
        <v>0.675</v>
      </c>
      <c r="K667" s="27" t="n">
        <v>19.78</v>
      </c>
      <c r="L667" s="32"/>
      <c r="M667" s="27" t="n">
        <v>34322</v>
      </c>
      <c r="N667" s="27" t="n">
        <v>2854.708</v>
      </c>
      <c r="O667" s="32"/>
    </row>
    <row r="668" customFormat="false" ht="14.25" hidden="false" customHeight="false" outlineLevel="0" collapsed="false">
      <c r="A668" s="29" t="n">
        <v>45356.8742824074</v>
      </c>
      <c r="B668" s="30" t="n">
        <f aca="false">MROUND(A668,"00:01:00")</f>
        <v>45356.8743055556</v>
      </c>
      <c r="C668" s="27" t="n">
        <v>1.99845652173913</v>
      </c>
      <c r="D668" s="27" t="n">
        <v>-1.47845750793478E-020</v>
      </c>
      <c r="E668" s="27" t="n">
        <v>1400.18695652174</v>
      </c>
      <c r="F668" s="27" t="n">
        <v>70.396</v>
      </c>
      <c r="G668" s="27" t="n">
        <v>21</v>
      </c>
      <c r="H668" s="27" t="n">
        <v>37.025</v>
      </c>
      <c r="I668" s="27" t="n">
        <v>6.6045</v>
      </c>
      <c r="J668" s="27" t="n">
        <v>0.685</v>
      </c>
      <c r="K668" s="27" t="n">
        <v>19.77</v>
      </c>
      <c r="L668" s="32"/>
      <c r="M668" s="27" t="n">
        <v>34322</v>
      </c>
      <c r="N668" s="27" t="n">
        <v>2854.708</v>
      </c>
      <c r="O668" s="32"/>
    </row>
    <row r="669" customFormat="false" ht="14.25" hidden="false" customHeight="false" outlineLevel="0" collapsed="false">
      <c r="A669" s="29" t="n">
        <v>45356.8749768519</v>
      </c>
      <c r="B669" s="30" t="n">
        <f aca="false">MROUND(A669,"00:01:00")</f>
        <v>45356.875</v>
      </c>
      <c r="C669" s="27" t="n">
        <v>2.00045217391304</v>
      </c>
      <c r="D669" s="27" t="n">
        <v>-0.000513636363636364</v>
      </c>
      <c r="E669" s="27" t="n">
        <v>1400.14545454545</v>
      </c>
      <c r="F669" s="27" t="n">
        <v>70.1036842105263</v>
      </c>
      <c r="G669" s="27" t="n">
        <v>21</v>
      </c>
      <c r="H669" s="27" t="n">
        <v>37.025</v>
      </c>
      <c r="I669" s="27" t="n">
        <v>6.603</v>
      </c>
      <c r="J669" s="27" t="n">
        <v>0.69</v>
      </c>
      <c r="K669" s="27" t="n">
        <v>19.75</v>
      </c>
      <c r="L669" s="32"/>
      <c r="M669" s="27" t="n">
        <v>34322</v>
      </c>
      <c r="N669" s="27" t="n">
        <v>2854.708</v>
      </c>
      <c r="O669" s="32"/>
    </row>
    <row r="670" customFormat="false" ht="14.25" hidden="false" customHeight="false" outlineLevel="0" collapsed="false">
      <c r="A670" s="29" t="n">
        <v>45356.8756712963</v>
      </c>
      <c r="B670" s="30" t="n">
        <f aca="false">MROUND(A670,"00:01:00")</f>
        <v>45356.8756944445</v>
      </c>
      <c r="C670" s="27" t="n">
        <v>1.99947142857143</v>
      </c>
      <c r="D670" s="27" t="n">
        <v>-5.26315789473683E-006</v>
      </c>
      <c r="E670" s="27" t="n">
        <v>1400.03684210526</v>
      </c>
      <c r="F670" s="27" t="n">
        <v>69.8488235294118</v>
      </c>
      <c r="G670" s="27" t="n">
        <v>21</v>
      </c>
      <c r="H670" s="27" t="n">
        <v>37.03</v>
      </c>
      <c r="I670" s="27" t="n">
        <v>6.60228571428571</v>
      </c>
      <c r="J670" s="27" t="n">
        <v>0.7</v>
      </c>
      <c r="K670" s="27" t="n">
        <v>19.755</v>
      </c>
      <c r="L670" s="32"/>
      <c r="M670" s="27" t="n">
        <v>34341.6</v>
      </c>
      <c r="N670" s="27" t="n">
        <v>2854.708</v>
      </c>
      <c r="O670" s="32"/>
    </row>
    <row r="671" customFormat="false" ht="14.25" hidden="false" customHeight="false" outlineLevel="0" collapsed="false">
      <c r="A671" s="29" t="n">
        <v>45356.8763657407</v>
      </c>
      <c r="B671" s="30" t="n">
        <f aca="false">MROUND(A671,"00:01:00")</f>
        <v>45356.8763888889</v>
      </c>
      <c r="C671" s="27" t="n">
        <v>2.00362857142857</v>
      </c>
      <c r="D671" s="27" t="n">
        <v>-0.000205</v>
      </c>
      <c r="E671" s="27" t="n">
        <v>1400.1</v>
      </c>
      <c r="F671" s="27" t="n">
        <v>69.5172222222222</v>
      </c>
      <c r="G671" s="27" t="n">
        <v>21</v>
      </c>
      <c r="H671" s="27" t="n">
        <v>37.0233333333333</v>
      </c>
      <c r="I671" s="27" t="n">
        <v>6.6055</v>
      </c>
      <c r="J671" s="27" t="n">
        <v>0.706666666666667</v>
      </c>
      <c r="K671" s="27" t="n">
        <v>19.735</v>
      </c>
      <c r="L671" s="32"/>
      <c r="M671" s="27" t="n">
        <v>34341.6</v>
      </c>
      <c r="N671" s="27" t="n">
        <v>2854.708</v>
      </c>
      <c r="O671" s="32"/>
    </row>
    <row r="672" customFormat="false" ht="14.25" hidden="false" customHeight="false" outlineLevel="0" collapsed="false">
      <c r="A672" s="29" t="n">
        <v>45356.8770601852</v>
      </c>
      <c r="B672" s="30" t="n">
        <f aca="false">MROUND(A672,"00:01:00")</f>
        <v>45356.8770833333</v>
      </c>
      <c r="C672" s="27" t="n">
        <v>1.99833636363636</v>
      </c>
      <c r="D672" s="27" t="n">
        <v>-1.36363636363636E-005</v>
      </c>
      <c r="E672" s="27" t="n">
        <v>1399.87272727273</v>
      </c>
      <c r="F672" s="27" t="n">
        <v>69.253125</v>
      </c>
      <c r="G672" s="27" t="n">
        <v>21</v>
      </c>
      <c r="H672" s="27" t="n">
        <v>37.02</v>
      </c>
      <c r="I672" s="27" t="n">
        <v>6.6035</v>
      </c>
      <c r="J672" s="27" t="n">
        <v>0.706666666666667</v>
      </c>
      <c r="K672" s="27" t="n">
        <v>19.735</v>
      </c>
      <c r="L672" s="32"/>
      <c r="M672" s="27" t="n">
        <v>34364</v>
      </c>
      <c r="N672" s="27" t="n">
        <v>2854.708</v>
      </c>
      <c r="O672" s="32"/>
    </row>
    <row r="673" customFormat="false" ht="14.25" hidden="false" customHeight="false" outlineLevel="0" collapsed="false">
      <c r="A673" s="29" t="n">
        <v>45356.8777546296</v>
      </c>
      <c r="B673" s="30" t="n">
        <f aca="false">MROUND(A673,"00:01:00")</f>
        <v>45356.8777777778</v>
      </c>
      <c r="C673" s="27" t="n">
        <v>2.00361739130435</v>
      </c>
      <c r="D673" s="27" t="n">
        <v>-5E-005</v>
      </c>
      <c r="E673" s="27" t="n">
        <v>1399.86086956522</v>
      </c>
      <c r="F673" s="27" t="n">
        <v>68.8954545454545</v>
      </c>
      <c r="G673" s="27" t="n">
        <v>21</v>
      </c>
      <c r="H673" s="27" t="n">
        <v>37.0133333333333</v>
      </c>
      <c r="I673" s="27" t="n">
        <v>6.601</v>
      </c>
      <c r="J673" s="27" t="n">
        <v>0.715</v>
      </c>
      <c r="K673" s="27" t="n">
        <v>19.725</v>
      </c>
      <c r="L673" s="32"/>
      <c r="M673" s="27" t="n">
        <v>34364</v>
      </c>
      <c r="N673" s="27" t="n">
        <v>2854.708</v>
      </c>
      <c r="O673" s="32"/>
    </row>
    <row r="674" customFormat="false" ht="14.25" hidden="false" customHeight="false" outlineLevel="0" collapsed="false">
      <c r="A674" s="29" t="n">
        <v>45356.8784490741</v>
      </c>
      <c r="B674" s="30" t="n">
        <f aca="false">MROUND(A674,"00:01:00")</f>
        <v>45356.8784722222</v>
      </c>
      <c r="C674" s="27" t="n">
        <v>1.99851904761905</v>
      </c>
      <c r="D674" s="27" t="n">
        <v>-0.000342857142857143</v>
      </c>
      <c r="E674" s="27" t="n">
        <v>1400.045</v>
      </c>
      <c r="F674" s="27" t="n">
        <v>68.4604761904762</v>
      </c>
      <c r="G674" s="27" t="n">
        <v>21</v>
      </c>
      <c r="H674" s="27" t="n">
        <v>37.02</v>
      </c>
      <c r="I674" s="27" t="n">
        <v>6.6056</v>
      </c>
      <c r="J674" s="27" t="n">
        <v>0.73</v>
      </c>
      <c r="K674" s="27" t="n">
        <v>19.725</v>
      </c>
      <c r="L674" s="32"/>
      <c r="M674" s="27" t="n">
        <v>34384.5</v>
      </c>
      <c r="N674" s="27" t="n">
        <v>2854.708</v>
      </c>
      <c r="O674" s="32"/>
    </row>
    <row r="675" customFormat="false" ht="14.25" hidden="false" customHeight="false" outlineLevel="0" collapsed="false">
      <c r="A675" s="29" t="n">
        <v>45356.8791435185</v>
      </c>
      <c r="B675" s="30" t="n">
        <f aca="false">MROUND(A675,"00:01:00")</f>
        <v>45356.8791666667</v>
      </c>
      <c r="C675" s="27" t="n">
        <v>2.00218636363636</v>
      </c>
      <c r="D675" s="27" t="n">
        <v>-0.000704545454545455</v>
      </c>
      <c r="E675" s="27" t="n">
        <v>1399.89545454545</v>
      </c>
      <c r="F675" s="27" t="n">
        <v>68.0619047619048</v>
      </c>
      <c r="G675" s="27" t="n">
        <v>21</v>
      </c>
      <c r="H675" s="27" t="n">
        <v>37.0133333333333</v>
      </c>
      <c r="I675" s="27" t="n">
        <v>6.6075</v>
      </c>
      <c r="J675" s="27" t="n">
        <v>0.74</v>
      </c>
      <c r="K675" s="27" t="n">
        <v>19.7</v>
      </c>
      <c r="L675" s="32"/>
      <c r="M675" s="27" t="n">
        <v>34406</v>
      </c>
      <c r="N675" s="27" t="n">
        <v>2854.708</v>
      </c>
      <c r="O675" s="32"/>
    </row>
    <row r="676" customFormat="false" ht="14.25" hidden="false" customHeight="false" outlineLevel="0" collapsed="false">
      <c r="A676" s="29" t="n">
        <v>45356.879837963</v>
      </c>
      <c r="B676" s="30" t="n">
        <f aca="false">MROUND(A676,"00:01:00")</f>
        <v>45356.8798611111</v>
      </c>
      <c r="C676" s="27" t="n">
        <v>2.00099090909091</v>
      </c>
      <c r="D676" s="27" t="n">
        <v>0.000236363636363636</v>
      </c>
      <c r="E676" s="27" t="n">
        <v>1400.12272727273</v>
      </c>
      <c r="F676" s="27" t="n">
        <v>67.6619047619048</v>
      </c>
      <c r="G676" s="27" t="n">
        <v>21</v>
      </c>
      <c r="H676" s="27" t="n">
        <v>37.0133333333333</v>
      </c>
      <c r="I676" s="27" t="n">
        <v>6.605</v>
      </c>
      <c r="J676" s="27" t="n">
        <v>0.74</v>
      </c>
      <c r="K676" s="27" t="n">
        <v>19.675</v>
      </c>
      <c r="L676" s="32"/>
      <c r="M676" s="27" t="n">
        <v>34406</v>
      </c>
      <c r="N676" s="27" t="n">
        <v>2854.708</v>
      </c>
      <c r="O676" s="32"/>
    </row>
    <row r="677" customFormat="false" ht="14.25" hidden="false" customHeight="false" outlineLevel="0" collapsed="false">
      <c r="A677" s="29" t="n">
        <v>45356.8805324074</v>
      </c>
      <c r="B677" s="30" t="n">
        <f aca="false">MROUND(A677,"00:01:00")</f>
        <v>45356.8805555556</v>
      </c>
      <c r="C677" s="27" t="n">
        <v>1.99928260869565</v>
      </c>
      <c r="D677" s="27" t="n">
        <v>-0.00041304347826087</v>
      </c>
      <c r="E677" s="27" t="n">
        <v>1399.9380952381</v>
      </c>
      <c r="F677" s="27" t="n">
        <v>67.4793333333333</v>
      </c>
      <c r="G677" s="27" t="n">
        <v>21</v>
      </c>
      <c r="H677" s="27" t="n">
        <v>37.0044444444444</v>
      </c>
      <c r="I677" s="27" t="n">
        <v>6.602</v>
      </c>
      <c r="J677" s="27" t="n">
        <v>0.74</v>
      </c>
      <c r="K677" s="27" t="n">
        <v>19.675</v>
      </c>
      <c r="L677" s="32"/>
      <c r="M677" s="27" t="n">
        <v>34406</v>
      </c>
      <c r="N677" s="27" t="n">
        <v>2854.708</v>
      </c>
      <c r="O677" s="32"/>
    </row>
    <row r="678" customFormat="false" ht="14.25" hidden="false" customHeight="false" outlineLevel="0" collapsed="false">
      <c r="A678" s="29" t="n">
        <v>45356.8812268519</v>
      </c>
      <c r="B678" s="30" t="n">
        <f aca="false">MROUND(A678,"00:01:00")</f>
        <v>45356.88125</v>
      </c>
      <c r="C678" s="27" t="n">
        <v>2.00055454545455</v>
      </c>
      <c r="D678" s="27" t="n">
        <v>0.000471428571428571</v>
      </c>
      <c r="E678" s="27" t="n">
        <v>1399.79545454545</v>
      </c>
      <c r="F678" s="27" t="n">
        <v>67.240625</v>
      </c>
      <c r="G678" s="27" t="n">
        <v>21</v>
      </c>
      <c r="H678" s="27" t="n">
        <v>37.01</v>
      </c>
      <c r="I678" s="27" t="n">
        <v>6.60583333333333</v>
      </c>
      <c r="J678" s="27" t="n">
        <v>0.75</v>
      </c>
      <c r="K678" s="27" t="n">
        <v>19.675</v>
      </c>
      <c r="L678" s="32"/>
      <c r="M678" s="27" t="n">
        <v>34435.3333333333</v>
      </c>
      <c r="N678" s="27" t="n">
        <v>2854.708</v>
      </c>
      <c r="O678" s="32"/>
    </row>
    <row r="679" customFormat="false" ht="14.25" hidden="false" customHeight="false" outlineLevel="0" collapsed="false">
      <c r="A679" s="29" t="n">
        <v>45356.8819212963</v>
      </c>
      <c r="B679" s="30" t="n">
        <f aca="false">MROUND(A679,"00:01:00")</f>
        <v>45356.8819444444</v>
      </c>
      <c r="C679" s="27" t="n">
        <v>1.99810434782609</v>
      </c>
      <c r="D679" s="27" t="n">
        <v>0.000263636363636364</v>
      </c>
      <c r="E679" s="27" t="n">
        <v>1400.21818181818</v>
      </c>
      <c r="F679" s="27" t="n">
        <v>67.0029411764706</v>
      </c>
      <c r="G679" s="27" t="n">
        <v>21</v>
      </c>
      <c r="H679" s="27" t="n">
        <v>37.015</v>
      </c>
      <c r="I679" s="27" t="n">
        <v>6.6075</v>
      </c>
      <c r="J679" s="27" t="n">
        <v>0.755</v>
      </c>
      <c r="K679" s="27" t="n">
        <v>19.69</v>
      </c>
      <c r="L679" s="32"/>
      <c r="M679" s="27" t="n">
        <v>34447</v>
      </c>
      <c r="N679" s="27" t="n">
        <v>2854.708</v>
      </c>
      <c r="O679" s="32"/>
    </row>
    <row r="680" customFormat="false" ht="14.25" hidden="false" customHeight="false" outlineLevel="0" collapsed="false">
      <c r="A680" s="29" t="n">
        <v>45356.8826157407</v>
      </c>
      <c r="B680" s="30" t="n">
        <f aca="false">MROUND(A680,"00:01:00")</f>
        <v>45356.8826388889</v>
      </c>
      <c r="C680" s="27" t="n">
        <v>1.99638181818182</v>
      </c>
      <c r="D680" s="27" t="n">
        <v>0.000572727272727273</v>
      </c>
      <c r="E680" s="27" t="n">
        <v>1400.025</v>
      </c>
      <c r="F680" s="27" t="n">
        <v>66.730625</v>
      </c>
      <c r="G680" s="27" t="n">
        <v>21</v>
      </c>
      <c r="H680" s="27" t="n">
        <v>37.015</v>
      </c>
      <c r="I680" s="27" t="n">
        <v>6.605</v>
      </c>
      <c r="J680" s="27" t="n">
        <v>0.76</v>
      </c>
      <c r="K680" s="27" t="n">
        <v>19.69</v>
      </c>
      <c r="L680" s="32"/>
      <c r="M680" s="27" t="n">
        <v>34447</v>
      </c>
      <c r="N680" s="27" t="n">
        <v>2854.708</v>
      </c>
      <c r="O680" s="32"/>
    </row>
    <row r="681" customFormat="false" ht="14.25" hidden="false" customHeight="false" outlineLevel="0" collapsed="false">
      <c r="A681" s="29" t="n">
        <v>45356.8833101852</v>
      </c>
      <c r="B681" s="30" t="n">
        <f aca="false">MROUND(A681,"00:01:00")</f>
        <v>45356.8833333333</v>
      </c>
      <c r="C681" s="27" t="n">
        <v>1.99940952380952</v>
      </c>
      <c r="D681" s="27" t="n">
        <v>-0.000380952380952381</v>
      </c>
      <c r="E681" s="27" t="n">
        <v>1400.19047619048</v>
      </c>
      <c r="F681" s="27" t="n">
        <v>66.3452380952381</v>
      </c>
      <c r="G681" s="27" t="n">
        <v>21</v>
      </c>
      <c r="H681" s="27" t="n">
        <v>37.0133333333333</v>
      </c>
      <c r="I681" s="27" t="n">
        <v>6.602</v>
      </c>
      <c r="J681" s="27" t="n">
        <v>0.77</v>
      </c>
      <c r="K681" s="27" t="n">
        <v>19.685</v>
      </c>
      <c r="L681" s="32"/>
      <c r="M681" s="27" t="n">
        <v>34447</v>
      </c>
      <c r="N681" s="27" t="n">
        <v>2854.708</v>
      </c>
      <c r="O681" s="32"/>
    </row>
    <row r="682" customFormat="false" ht="14.25" hidden="false" customHeight="false" outlineLevel="0" collapsed="false">
      <c r="A682" s="29" t="n">
        <v>45356.8840046296</v>
      </c>
      <c r="B682" s="30" t="n">
        <f aca="false">MROUND(A682,"00:01:00")</f>
        <v>45356.8840277778</v>
      </c>
      <c r="C682" s="27" t="n">
        <v>1.99976818181818</v>
      </c>
      <c r="D682" s="27" t="n">
        <v>-0.0001</v>
      </c>
      <c r="E682" s="27" t="n">
        <v>1399.99</v>
      </c>
      <c r="F682" s="27" t="n">
        <v>65.9216666666667</v>
      </c>
      <c r="G682" s="27" t="n">
        <v>21</v>
      </c>
      <c r="H682" s="27" t="n">
        <v>37.015</v>
      </c>
      <c r="I682" s="27" t="n">
        <v>6.60271428571429</v>
      </c>
      <c r="J682" s="27" t="n">
        <v>0.78</v>
      </c>
      <c r="K682" s="27" t="n">
        <v>19.665</v>
      </c>
      <c r="L682" s="32"/>
      <c r="M682" s="27" t="n">
        <v>34467</v>
      </c>
      <c r="N682" s="27" t="n">
        <v>2854.708</v>
      </c>
      <c r="O682" s="32"/>
    </row>
    <row r="683" customFormat="false" ht="14.25" hidden="false" customHeight="false" outlineLevel="0" collapsed="false">
      <c r="A683" s="29" t="n">
        <v>45356.8846990741</v>
      </c>
      <c r="B683" s="30" t="n">
        <f aca="false">MROUND(A683,"00:01:00")</f>
        <v>45356.8847222222</v>
      </c>
      <c r="C683" s="27" t="n">
        <v>1.99995454545455</v>
      </c>
      <c r="D683" s="27" t="n">
        <v>8.18181818181818E-005</v>
      </c>
      <c r="E683" s="27" t="n">
        <v>1400.14285714286</v>
      </c>
      <c r="F683" s="27" t="n">
        <v>65.6357894736842</v>
      </c>
      <c r="G683" s="27" t="n">
        <v>21</v>
      </c>
      <c r="H683" s="27" t="n">
        <v>37.02</v>
      </c>
      <c r="I683" s="27" t="n">
        <v>6.6075</v>
      </c>
      <c r="J683" s="27" t="n">
        <v>0.79</v>
      </c>
      <c r="K683" s="27" t="n">
        <v>19.66</v>
      </c>
      <c r="L683" s="32"/>
      <c r="M683" s="27" t="n">
        <v>34467</v>
      </c>
      <c r="N683" s="27" t="n">
        <v>2854.708</v>
      </c>
      <c r="O683" s="32"/>
    </row>
    <row r="684" customFormat="false" ht="14.25" hidden="false" customHeight="false" outlineLevel="0" collapsed="false">
      <c r="A684" s="29" t="n">
        <v>45356.8853935185</v>
      </c>
      <c r="B684" s="30" t="n">
        <f aca="false">MROUND(A684,"00:01:00")</f>
        <v>45356.8854166667</v>
      </c>
      <c r="C684" s="27" t="n">
        <v>2.00233636363636</v>
      </c>
      <c r="D684" s="27" t="n">
        <v>0.0004</v>
      </c>
      <c r="E684" s="27" t="n">
        <v>1400.05909090909</v>
      </c>
      <c r="F684" s="27" t="n">
        <v>65.3683333333333</v>
      </c>
      <c r="G684" s="27" t="n">
        <v>21</v>
      </c>
      <c r="H684" s="27" t="n">
        <v>37.015</v>
      </c>
      <c r="I684" s="27" t="n">
        <v>6.605</v>
      </c>
      <c r="J684" s="27" t="n">
        <v>0.79</v>
      </c>
      <c r="K684" s="27" t="n">
        <v>19.66</v>
      </c>
      <c r="L684" s="32"/>
      <c r="M684" s="27" t="n">
        <v>34489</v>
      </c>
      <c r="N684" s="27" t="n">
        <v>2854.708</v>
      </c>
      <c r="O684" s="32"/>
    </row>
    <row r="685" customFormat="false" ht="14.25" hidden="false" customHeight="false" outlineLevel="0" collapsed="false">
      <c r="A685" s="29" t="n">
        <v>45356.886087963</v>
      </c>
      <c r="B685" s="30" t="n">
        <f aca="false">MROUND(A685,"00:01:00")</f>
        <v>45356.8861111111</v>
      </c>
      <c r="C685" s="27" t="n">
        <v>1.99817727272727</v>
      </c>
      <c r="D685" s="27" t="n">
        <v>-0.000523809523809524</v>
      </c>
      <c r="E685" s="27" t="n">
        <v>1400.12380952381</v>
      </c>
      <c r="F685" s="27" t="n">
        <v>65.0604761904762</v>
      </c>
      <c r="G685" s="27" t="n">
        <v>21</v>
      </c>
      <c r="H685" s="27" t="n">
        <v>37.0133333333333</v>
      </c>
      <c r="I685" s="27" t="n">
        <v>6.6022</v>
      </c>
      <c r="J685" s="27" t="n">
        <v>0.8</v>
      </c>
      <c r="K685" s="27" t="n">
        <v>19.67</v>
      </c>
      <c r="L685" s="32"/>
      <c r="M685" s="27" t="n">
        <v>34489</v>
      </c>
      <c r="N685" s="27" t="n">
        <v>2854.708</v>
      </c>
      <c r="O685" s="32"/>
    </row>
    <row r="686" customFormat="false" ht="14.25" hidden="false" customHeight="false" outlineLevel="0" collapsed="false">
      <c r="A686" s="29" t="n">
        <v>45356.8867824074</v>
      </c>
      <c r="B686" s="30" t="n">
        <f aca="false">MROUND(A686,"00:01:00")</f>
        <v>45356.8868055556</v>
      </c>
      <c r="C686" s="27" t="n">
        <v>2.00271304347826</v>
      </c>
      <c r="D686" s="27" t="n">
        <v>0.000217391304347826</v>
      </c>
      <c r="E686" s="27" t="n">
        <v>1400.02608695652</v>
      </c>
      <c r="F686" s="27" t="n">
        <v>64.6915789473684</v>
      </c>
      <c r="G686" s="27" t="n">
        <v>21</v>
      </c>
      <c r="H686" s="27" t="n">
        <v>37.0183333333333</v>
      </c>
      <c r="I686" s="27" t="n">
        <v>6.6044</v>
      </c>
      <c r="J686" s="27" t="n">
        <v>0.805</v>
      </c>
      <c r="K686" s="27" t="n">
        <v>19.66</v>
      </c>
      <c r="L686" s="32"/>
      <c r="M686" s="27" t="n">
        <v>34513</v>
      </c>
      <c r="N686" s="27" t="n">
        <v>2854.708</v>
      </c>
      <c r="O686" s="32"/>
    </row>
    <row r="687" customFormat="false" ht="14.25" hidden="false" customHeight="false" outlineLevel="0" collapsed="false">
      <c r="A687" s="29" t="n">
        <v>45356.8874768519</v>
      </c>
      <c r="B687" s="30" t="n">
        <f aca="false">MROUND(A687,"00:01:00")</f>
        <v>45356.8875</v>
      </c>
      <c r="C687" s="27" t="n">
        <v>2.00044545454545</v>
      </c>
      <c r="D687" s="27" t="n">
        <v>-0.000204545454545455</v>
      </c>
      <c r="E687" s="27" t="n">
        <v>1399.91818181818</v>
      </c>
      <c r="F687" s="27" t="n">
        <v>64.4583333333333</v>
      </c>
      <c r="G687" s="27" t="n">
        <v>21</v>
      </c>
      <c r="H687" s="27" t="n">
        <v>37.0242857142857</v>
      </c>
      <c r="I687" s="27" t="n">
        <v>6.6082</v>
      </c>
      <c r="J687" s="27" t="n">
        <v>0.82</v>
      </c>
      <c r="K687" s="27" t="n">
        <v>19.65</v>
      </c>
      <c r="L687" s="32"/>
      <c r="M687" s="27" t="n">
        <v>34513</v>
      </c>
      <c r="N687" s="27" t="n">
        <v>2854.708</v>
      </c>
      <c r="O687" s="32"/>
    </row>
    <row r="688" customFormat="false" ht="14.25" hidden="false" customHeight="false" outlineLevel="0" collapsed="false">
      <c r="A688" s="29" t="n">
        <v>45356.8881712963</v>
      </c>
      <c r="B688" s="30" t="n">
        <f aca="false">MROUND(A688,"00:01:00")</f>
        <v>45356.8881944444</v>
      </c>
      <c r="C688" s="27" t="n">
        <v>2.00156956521739</v>
      </c>
      <c r="D688" s="27" t="n">
        <v>-0.000159090909090909</v>
      </c>
      <c r="E688" s="27" t="n">
        <v>1399.98181818182</v>
      </c>
      <c r="F688" s="27" t="n">
        <v>64.1555</v>
      </c>
      <c r="G688" s="27" t="n">
        <v>21</v>
      </c>
      <c r="H688" s="27" t="n">
        <v>37.022</v>
      </c>
      <c r="I688" s="27" t="n">
        <v>6.605</v>
      </c>
      <c r="J688" s="27" t="n">
        <v>0.83</v>
      </c>
      <c r="K688" s="27" t="n">
        <v>19.6566666666667</v>
      </c>
      <c r="L688" s="32"/>
      <c r="M688" s="27" t="n">
        <v>34531</v>
      </c>
      <c r="N688" s="27" t="n">
        <v>2854.708</v>
      </c>
      <c r="O688" s="32"/>
    </row>
    <row r="689" customFormat="false" ht="14.25" hidden="false" customHeight="false" outlineLevel="0" collapsed="false">
      <c r="A689" s="29" t="n">
        <v>45356.8888657407</v>
      </c>
      <c r="B689" s="30" t="n">
        <f aca="false">MROUND(A689,"00:01:00")</f>
        <v>45356.8888888889</v>
      </c>
      <c r="C689" s="27" t="n">
        <v>2.00080869565217</v>
      </c>
      <c r="D689" s="27" t="n">
        <v>0.000173913043478261</v>
      </c>
      <c r="E689" s="27" t="n">
        <v>1400.36818181818</v>
      </c>
      <c r="F689" s="27" t="n">
        <v>63.8304545454545</v>
      </c>
      <c r="G689" s="27" t="n">
        <v>21</v>
      </c>
      <c r="H689" s="27" t="n">
        <v>37.022</v>
      </c>
      <c r="I689" s="27" t="n">
        <v>6.602</v>
      </c>
      <c r="J689" s="27" t="n">
        <v>0.825</v>
      </c>
      <c r="K689" s="27" t="n">
        <v>19.67</v>
      </c>
      <c r="L689" s="32"/>
      <c r="M689" s="27" t="n">
        <v>34531</v>
      </c>
      <c r="N689" s="27" t="n">
        <v>2854.708</v>
      </c>
      <c r="O689" s="32"/>
    </row>
    <row r="690" customFormat="false" ht="14.25" hidden="false" customHeight="false" outlineLevel="0" collapsed="false">
      <c r="A690" s="29" t="n">
        <v>45356.8895601852</v>
      </c>
      <c r="B690" s="30" t="n">
        <f aca="false">MROUND(A690,"00:01:00")</f>
        <v>45356.8895833333</v>
      </c>
      <c r="C690" s="27" t="n">
        <v>1.99792608695652</v>
      </c>
      <c r="D690" s="27" t="n">
        <v>0.000321739130434783</v>
      </c>
      <c r="E690" s="27" t="n">
        <v>1400.29130434783</v>
      </c>
      <c r="F690" s="27" t="n">
        <v>63.4836363636364</v>
      </c>
      <c r="G690" s="27" t="n">
        <v>21</v>
      </c>
      <c r="H690" s="27" t="n">
        <v>37.01</v>
      </c>
      <c r="I690" s="27" t="n">
        <v>6.6025</v>
      </c>
      <c r="J690" s="27" t="n">
        <v>0.84</v>
      </c>
      <c r="K690" s="27" t="n">
        <v>19.66</v>
      </c>
      <c r="L690" s="32"/>
      <c r="M690" s="27" t="n">
        <v>34550.75</v>
      </c>
      <c r="N690" s="27" t="n">
        <v>2854.708</v>
      </c>
      <c r="O690" s="32"/>
    </row>
    <row r="691" customFormat="false" ht="14.25" hidden="false" customHeight="false" outlineLevel="0" collapsed="false">
      <c r="A691" s="29" t="n">
        <v>45356.8902546296</v>
      </c>
      <c r="B691" s="30" t="n">
        <f aca="false">MROUND(A691,"00:01:00")</f>
        <v>45356.8902777778</v>
      </c>
      <c r="C691" s="27" t="n">
        <v>2.00056086956522</v>
      </c>
      <c r="D691" s="27" t="n">
        <v>-0.000156521739130435</v>
      </c>
      <c r="E691" s="27" t="n">
        <v>1400.135</v>
      </c>
      <c r="F691" s="27" t="n">
        <v>63.0609090909091</v>
      </c>
      <c r="G691" s="27" t="n">
        <v>21</v>
      </c>
      <c r="H691" s="27" t="n">
        <v>37.014</v>
      </c>
      <c r="I691" s="27" t="n">
        <v>6.607</v>
      </c>
      <c r="J691" s="27" t="n">
        <v>0.84</v>
      </c>
      <c r="K691" s="27" t="n">
        <v>19.64</v>
      </c>
      <c r="L691" s="32"/>
      <c r="M691" s="27" t="n">
        <v>34550.75</v>
      </c>
      <c r="N691" s="27" t="n">
        <v>2854.708</v>
      </c>
      <c r="O691" s="32"/>
    </row>
    <row r="692" customFormat="false" ht="14.25" hidden="false" customHeight="false" outlineLevel="0" collapsed="false">
      <c r="A692" s="29" t="n">
        <v>45356.8909490741</v>
      </c>
      <c r="B692" s="30" t="n">
        <f aca="false">MROUND(A692,"00:01:00")</f>
        <v>45356.8909722222</v>
      </c>
      <c r="C692" s="27" t="n">
        <v>2.0003652173913</v>
      </c>
      <c r="D692" s="27" t="n">
        <v>-6.08695652173913E-005</v>
      </c>
      <c r="E692" s="27" t="n">
        <v>1399.90869565217</v>
      </c>
      <c r="F692" s="27" t="n">
        <v>62.6445454545455</v>
      </c>
      <c r="G692" s="27" t="n">
        <v>21</v>
      </c>
      <c r="H692" s="27" t="n">
        <v>37.015</v>
      </c>
      <c r="I692" s="27" t="n">
        <v>6.604</v>
      </c>
      <c r="J692" s="27" t="n">
        <v>0.84</v>
      </c>
      <c r="K692" s="27" t="n">
        <v>19.615</v>
      </c>
      <c r="L692" s="32"/>
      <c r="M692" s="27" t="n">
        <v>34572</v>
      </c>
      <c r="N692" s="27" t="n">
        <v>2854.708</v>
      </c>
      <c r="O692" s="32"/>
    </row>
    <row r="693" customFormat="false" ht="14.25" hidden="false" customHeight="false" outlineLevel="0" collapsed="false">
      <c r="A693" s="29" t="n">
        <v>45356.8916435185</v>
      </c>
      <c r="B693" s="30" t="n">
        <f aca="false">MROUND(A693,"00:01:00")</f>
        <v>45356.8916666667</v>
      </c>
      <c r="C693" s="27" t="n">
        <v>1.99974545454545</v>
      </c>
      <c r="D693" s="27" t="n">
        <v>-0.000145454545454545</v>
      </c>
      <c r="E693" s="27" t="n">
        <v>1399.73636363636</v>
      </c>
      <c r="F693" s="27" t="n">
        <v>62.295</v>
      </c>
      <c r="G693" s="27" t="n">
        <v>21</v>
      </c>
      <c r="H693" s="27" t="n">
        <v>37.015</v>
      </c>
      <c r="I693" s="27" t="n">
        <v>6.601</v>
      </c>
      <c r="J693" s="27" t="n">
        <v>0.845</v>
      </c>
      <c r="K693" s="27" t="n">
        <v>19.615</v>
      </c>
      <c r="L693" s="32"/>
      <c r="M693" s="27" t="n">
        <v>34572</v>
      </c>
      <c r="N693" s="27" t="n">
        <v>2854.708</v>
      </c>
      <c r="O693" s="32"/>
    </row>
    <row r="694" customFormat="false" ht="14.25" hidden="false" customHeight="false" outlineLevel="0" collapsed="false">
      <c r="A694" s="29" t="n">
        <v>45356.892337963</v>
      </c>
      <c r="B694" s="30" t="n">
        <f aca="false">MROUND(A694,"00:01:00")</f>
        <v>45356.8923611111</v>
      </c>
      <c r="C694" s="27" t="n">
        <v>2.00026363636364</v>
      </c>
      <c r="D694" s="27" t="n">
        <v>0.000627272727272727</v>
      </c>
      <c r="E694" s="27" t="n">
        <v>1400.20454545455</v>
      </c>
      <c r="F694" s="27" t="n">
        <v>61.7777272727273</v>
      </c>
      <c r="G694" s="27" t="n">
        <v>21</v>
      </c>
      <c r="H694" s="27" t="n">
        <v>37.025</v>
      </c>
      <c r="I694" s="27" t="n">
        <v>6.606375</v>
      </c>
      <c r="J694" s="27" t="n">
        <v>0.86</v>
      </c>
      <c r="K694" s="27" t="n">
        <v>19.595</v>
      </c>
      <c r="L694" s="32"/>
      <c r="M694" s="27" t="n">
        <v>34598.25</v>
      </c>
      <c r="N694" s="27" t="n">
        <v>2854.708</v>
      </c>
      <c r="O694" s="32"/>
    </row>
    <row r="695" customFormat="false" ht="14.25" hidden="false" customHeight="false" outlineLevel="0" collapsed="false">
      <c r="A695" s="29" t="n">
        <v>45356.8930324074</v>
      </c>
      <c r="B695" s="30" t="n">
        <f aca="false">MROUND(A695,"00:01:00")</f>
        <v>45356.8930555556</v>
      </c>
      <c r="C695" s="27" t="n">
        <v>2.00005652173913</v>
      </c>
      <c r="D695" s="27" t="n">
        <v>9.0909090909091E-006</v>
      </c>
      <c r="E695" s="27" t="n">
        <v>1399.81904761905</v>
      </c>
      <c r="F695" s="27" t="n">
        <v>61.2976190476191</v>
      </c>
      <c r="G695" s="27" t="n">
        <v>21</v>
      </c>
      <c r="H695" s="27" t="n">
        <v>37.0244444444444</v>
      </c>
      <c r="I695" s="27" t="n">
        <v>6.6055</v>
      </c>
      <c r="J695" s="27" t="n">
        <v>0.87</v>
      </c>
      <c r="K695" s="27" t="n">
        <v>19.61</v>
      </c>
      <c r="L695" s="32"/>
      <c r="M695" s="27" t="n">
        <v>34614</v>
      </c>
      <c r="N695" s="27" t="n">
        <v>2854.708</v>
      </c>
      <c r="O695" s="32"/>
    </row>
    <row r="696" customFormat="false" ht="14.25" hidden="false" customHeight="false" outlineLevel="0" collapsed="false">
      <c r="A696" s="29" t="n">
        <v>45356.8937268519</v>
      </c>
      <c r="B696" s="30" t="n">
        <f aca="false">MROUND(A696,"00:01:00")</f>
        <v>45356.89375</v>
      </c>
      <c r="C696" s="27" t="n">
        <v>2.00095217391304</v>
      </c>
      <c r="D696" s="27" t="n">
        <v>0.000352173913043478</v>
      </c>
      <c r="E696" s="27" t="n">
        <v>1399.92173913043</v>
      </c>
      <c r="F696" s="27" t="n">
        <v>60.9095</v>
      </c>
      <c r="G696" s="27" t="n">
        <v>21</v>
      </c>
      <c r="H696" s="27" t="n">
        <v>37.02</v>
      </c>
      <c r="I696" s="27" t="n">
        <v>6.6022</v>
      </c>
      <c r="J696" s="27" t="n">
        <v>0.87</v>
      </c>
      <c r="K696" s="27" t="n">
        <v>19.6075</v>
      </c>
      <c r="L696" s="32"/>
      <c r="M696" s="27" t="n">
        <v>34614</v>
      </c>
      <c r="N696" s="27" t="n">
        <v>2854.708</v>
      </c>
      <c r="O696" s="32"/>
    </row>
    <row r="697" customFormat="false" ht="14.25" hidden="false" customHeight="false" outlineLevel="0" collapsed="false">
      <c r="A697" s="29" t="n">
        <v>45356.8944212963</v>
      </c>
      <c r="B697" s="30" t="n">
        <f aca="false">MROUND(A697,"00:01:00")</f>
        <v>45356.8944444445</v>
      </c>
      <c r="C697" s="27" t="n">
        <v>1.99949545454545</v>
      </c>
      <c r="D697" s="27" t="n">
        <v>-6.36363636363636E-005</v>
      </c>
      <c r="E697" s="27" t="n">
        <v>1399.925</v>
      </c>
      <c r="F697" s="27" t="n">
        <v>60.5442105263158</v>
      </c>
      <c r="G697" s="27" t="n">
        <v>21</v>
      </c>
      <c r="H697" s="27" t="n">
        <v>37.02</v>
      </c>
      <c r="I697" s="27" t="n">
        <v>6.60233333333333</v>
      </c>
      <c r="J697" s="27" t="n">
        <v>0.88</v>
      </c>
      <c r="K697" s="27" t="n">
        <v>19.58</v>
      </c>
      <c r="L697" s="32"/>
      <c r="M697" s="27" t="n">
        <v>34643</v>
      </c>
      <c r="N697" s="27" t="n">
        <v>2854.708</v>
      </c>
      <c r="O697" s="32"/>
    </row>
    <row r="698" customFormat="false" ht="14.25" hidden="false" customHeight="false" outlineLevel="0" collapsed="false">
      <c r="A698" s="29" t="n">
        <v>45356.8951157407</v>
      </c>
      <c r="B698" s="30" t="n">
        <f aca="false">MROUND(A698,"00:01:00")</f>
        <v>45356.8951388889</v>
      </c>
      <c r="C698" s="27" t="n">
        <v>2.00056818181818</v>
      </c>
      <c r="D698" s="27" t="n">
        <v>-5.91383003173911E-020</v>
      </c>
      <c r="E698" s="27" t="n">
        <v>1399.86315789474</v>
      </c>
      <c r="F698" s="27" t="n">
        <v>60.16</v>
      </c>
      <c r="G698" s="27" t="n">
        <v>21</v>
      </c>
      <c r="H698" s="27" t="n">
        <v>37.02</v>
      </c>
      <c r="I698" s="27" t="n">
        <v>6.606</v>
      </c>
      <c r="J698" s="27" t="n">
        <v>0.895</v>
      </c>
      <c r="K698" s="27" t="n">
        <v>19.575</v>
      </c>
      <c r="L698" s="32"/>
      <c r="M698" s="27" t="n">
        <v>34643</v>
      </c>
      <c r="N698" s="27" t="n">
        <v>2854.708</v>
      </c>
      <c r="O698" s="32"/>
    </row>
    <row r="699" customFormat="false" ht="14.25" hidden="false" customHeight="false" outlineLevel="0" collapsed="false">
      <c r="A699" s="29" t="n">
        <v>45356.8958101852</v>
      </c>
      <c r="B699" s="30" t="n">
        <f aca="false">MROUND(A699,"00:01:00")</f>
        <v>45356.8958333333</v>
      </c>
      <c r="C699" s="27" t="n">
        <v>1.9999</v>
      </c>
      <c r="D699" s="27" t="n">
        <v>0.000136363636363636</v>
      </c>
      <c r="E699" s="27" t="n">
        <v>1400.07619047619</v>
      </c>
      <c r="F699" s="27" t="n">
        <v>59.773</v>
      </c>
      <c r="G699" s="27" t="n">
        <v>21</v>
      </c>
      <c r="H699" s="27" t="n">
        <v>37.025</v>
      </c>
      <c r="I699" s="27" t="n">
        <v>6.603</v>
      </c>
      <c r="J699" s="27" t="n">
        <v>0.895</v>
      </c>
      <c r="K699" s="27" t="n">
        <v>19.555</v>
      </c>
      <c r="L699" s="32"/>
      <c r="M699" s="27" t="n">
        <v>34656</v>
      </c>
      <c r="N699" s="27" t="n">
        <v>2854.708</v>
      </c>
      <c r="O699" s="32"/>
    </row>
    <row r="700" customFormat="false" ht="14.25" hidden="false" customHeight="false" outlineLevel="0" collapsed="false">
      <c r="A700" s="29" t="n">
        <v>45356.8965046296</v>
      </c>
      <c r="B700" s="30" t="n">
        <f aca="false">MROUND(A700,"00:01:00")</f>
        <v>45356.8965277778</v>
      </c>
      <c r="C700" s="27" t="n">
        <v>2.00059047619048</v>
      </c>
      <c r="D700" s="27" t="n">
        <v>0.000266666666666667</v>
      </c>
      <c r="E700" s="27" t="n">
        <v>1400.40952380952</v>
      </c>
      <c r="F700" s="27" t="n">
        <v>59.3754545454545</v>
      </c>
      <c r="G700" s="27" t="n">
        <v>21</v>
      </c>
      <c r="H700" s="27" t="n">
        <v>37.025</v>
      </c>
      <c r="I700" s="27" t="n">
        <v>6.60083333333333</v>
      </c>
      <c r="J700" s="27" t="n">
        <v>0.905</v>
      </c>
      <c r="K700" s="27" t="n">
        <v>19.535</v>
      </c>
      <c r="L700" s="32"/>
      <c r="M700" s="27" t="n">
        <v>34663</v>
      </c>
      <c r="N700" s="27" t="n">
        <v>2854.708</v>
      </c>
      <c r="O700" s="32"/>
    </row>
    <row r="701" customFormat="false" ht="14.25" hidden="false" customHeight="false" outlineLevel="0" collapsed="false">
      <c r="A701" s="29" t="n">
        <v>45356.8971990741</v>
      </c>
      <c r="B701" s="30" t="n">
        <f aca="false">MROUND(A701,"00:01:00")</f>
        <v>45356.8972222222</v>
      </c>
      <c r="C701" s="27" t="n">
        <v>2.00051818181818</v>
      </c>
      <c r="D701" s="27" t="n">
        <v>0.00030952380952381</v>
      </c>
      <c r="E701" s="27" t="n">
        <v>1400.16818181818</v>
      </c>
      <c r="F701" s="27" t="n">
        <v>58.9154545454545</v>
      </c>
      <c r="G701" s="27" t="n">
        <v>21</v>
      </c>
      <c r="H701" s="27" t="n">
        <v>37.04</v>
      </c>
      <c r="I701" s="27" t="n">
        <v>6.60871428571429</v>
      </c>
      <c r="J701" s="27" t="n">
        <v>0.92</v>
      </c>
      <c r="K701" s="27" t="n">
        <v>19.52</v>
      </c>
      <c r="L701" s="32"/>
      <c r="M701" s="27" t="n">
        <v>34686</v>
      </c>
      <c r="N701" s="27" t="n">
        <v>2854.708</v>
      </c>
      <c r="O701" s="32"/>
    </row>
    <row r="702" customFormat="false" ht="14.25" hidden="false" customHeight="false" outlineLevel="0" collapsed="false">
      <c r="A702" s="29" t="n">
        <v>45356.8978935185</v>
      </c>
      <c r="B702" s="30" t="n">
        <f aca="false">MROUND(A702,"00:01:00")</f>
        <v>45356.8979166667</v>
      </c>
      <c r="C702" s="27" t="n">
        <v>2.0001</v>
      </c>
      <c r="D702" s="27" t="n">
        <v>-0.000265217391304348</v>
      </c>
      <c r="E702" s="27" t="n">
        <v>1399.95217391304</v>
      </c>
      <c r="F702" s="27" t="n">
        <v>58.3845</v>
      </c>
      <c r="G702" s="27" t="n">
        <v>21</v>
      </c>
      <c r="H702" s="27" t="n">
        <v>37.045</v>
      </c>
      <c r="I702" s="27" t="n">
        <v>6.60683333333333</v>
      </c>
      <c r="J702" s="27" t="n">
        <v>0.92</v>
      </c>
      <c r="K702" s="27" t="n">
        <v>19.505</v>
      </c>
      <c r="L702" s="32"/>
      <c r="M702" s="27" t="n">
        <v>34697</v>
      </c>
      <c r="N702" s="27" t="n">
        <v>2854.708</v>
      </c>
      <c r="O702" s="32"/>
    </row>
    <row r="703" customFormat="false" ht="14.25" hidden="false" customHeight="false" outlineLevel="0" collapsed="false">
      <c r="A703" s="29" t="n">
        <v>45356.898587963</v>
      </c>
      <c r="B703" s="30" t="n">
        <f aca="false">MROUND(A703,"00:01:00")</f>
        <v>45356.8986111111</v>
      </c>
      <c r="C703" s="27" t="n">
        <v>1.99986666666667</v>
      </c>
      <c r="D703" s="27" t="n">
        <v>-0.000485714285714286</v>
      </c>
      <c r="E703" s="27" t="n">
        <v>1399.9</v>
      </c>
      <c r="F703" s="27" t="n">
        <v>57.8795238095238</v>
      </c>
      <c r="G703" s="27" t="n">
        <v>21</v>
      </c>
      <c r="H703" s="27" t="n">
        <v>37.035</v>
      </c>
      <c r="I703" s="27" t="n">
        <v>6.603</v>
      </c>
      <c r="J703" s="27" t="n">
        <v>0.935</v>
      </c>
      <c r="K703" s="27" t="n">
        <v>19.49</v>
      </c>
      <c r="L703" s="32"/>
      <c r="M703" s="27" t="n">
        <v>34697</v>
      </c>
      <c r="N703" s="27" t="n">
        <v>2854.708</v>
      </c>
      <c r="O703" s="32"/>
    </row>
    <row r="704" customFormat="false" ht="14.25" hidden="false" customHeight="false" outlineLevel="0" collapsed="false">
      <c r="A704" s="29" t="n">
        <v>45356.8992824074</v>
      </c>
      <c r="B704" s="30" t="n">
        <f aca="false">MROUND(A704,"00:01:00")</f>
        <v>45356.8993055556</v>
      </c>
      <c r="C704" s="27" t="n">
        <v>1.99999545454545</v>
      </c>
      <c r="D704" s="27" t="n">
        <v>-9.09090909090909E-005</v>
      </c>
      <c r="E704" s="27" t="n">
        <v>1399.86666666667</v>
      </c>
      <c r="F704" s="27" t="n">
        <v>57.275</v>
      </c>
      <c r="G704" s="27" t="n">
        <v>21</v>
      </c>
      <c r="H704" s="27" t="n">
        <v>37.035</v>
      </c>
      <c r="I704" s="27" t="n">
        <v>6.60157142857143</v>
      </c>
      <c r="J704" s="27" t="n">
        <v>0.935</v>
      </c>
      <c r="K704" s="27" t="n">
        <v>19.485</v>
      </c>
      <c r="L704" s="32"/>
      <c r="M704" s="27" t="n">
        <v>34718</v>
      </c>
      <c r="N704" s="27" t="n">
        <v>2854.708</v>
      </c>
      <c r="O704" s="32"/>
    </row>
    <row r="705" customFormat="false" ht="14.25" hidden="false" customHeight="false" outlineLevel="0" collapsed="false">
      <c r="A705" s="29" t="n">
        <v>45356.8999768519</v>
      </c>
      <c r="B705" s="30" t="n">
        <f aca="false">MROUND(A705,"00:01:00")</f>
        <v>45356.9</v>
      </c>
      <c r="C705" s="27" t="n">
        <v>1.99936363636364</v>
      </c>
      <c r="D705" s="27" t="n">
        <v>-4.09090909090909E-005</v>
      </c>
      <c r="E705" s="27" t="n">
        <v>1400.00454545455</v>
      </c>
      <c r="F705" s="27" t="n">
        <v>56.9311764705882</v>
      </c>
      <c r="G705" s="27" t="n">
        <v>21</v>
      </c>
      <c r="H705" s="27" t="n">
        <v>37.045</v>
      </c>
      <c r="I705" s="27" t="n">
        <v>6.60733333333333</v>
      </c>
      <c r="J705" s="27" t="n">
        <v>0.95</v>
      </c>
      <c r="K705" s="27" t="n">
        <v>19.465</v>
      </c>
      <c r="L705" s="32"/>
      <c r="M705" s="27" t="n">
        <v>34718</v>
      </c>
      <c r="N705" s="27" t="n">
        <v>2854.708</v>
      </c>
      <c r="O705" s="32"/>
    </row>
    <row r="706" customFormat="false" ht="14.25" hidden="false" customHeight="false" outlineLevel="0" collapsed="false">
      <c r="A706" s="29" t="n">
        <v>45356.9006712963</v>
      </c>
      <c r="B706" s="30" t="n">
        <f aca="false">MROUND(A706,"00:01:00")</f>
        <v>45356.9006944445</v>
      </c>
      <c r="C706" s="27" t="n">
        <v>2.00074285714286</v>
      </c>
      <c r="D706" s="27" t="n">
        <v>5.00000000000004E-006</v>
      </c>
      <c r="E706" s="27" t="n">
        <v>1400.17</v>
      </c>
      <c r="F706" s="27" t="n">
        <v>56.72375</v>
      </c>
      <c r="G706" s="27" t="n">
        <v>21</v>
      </c>
      <c r="H706" s="27" t="n">
        <v>37.045</v>
      </c>
      <c r="I706" s="27" t="n">
        <v>6.605</v>
      </c>
      <c r="J706" s="27" t="n">
        <v>0.965</v>
      </c>
      <c r="K706" s="27" t="n">
        <v>19.465</v>
      </c>
      <c r="L706" s="32"/>
      <c r="M706" s="27" t="n">
        <v>34739</v>
      </c>
      <c r="N706" s="27" t="n">
        <v>2854.708</v>
      </c>
      <c r="O706" s="32"/>
    </row>
    <row r="707" customFormat="false" ht="14.25" hidden="false" customHeight="false" outlineLevel="0" collapsed="false">
      <c r="A707" s="29" t="n">
        <v>45356.9013657407</v>
      </c>
      <c r="B707" s="30" t="n">
        <f aca="false">MROUND(A707,"00:01:00")</f>
        <v>45356.9013888889</v>
      </c>
      <c r="C707" s="27" t="n">
        <v>2.00066666666667</v>
      </c>
      <c r="D707" s="27" t="n">
        <v>-4.76190476190475E-006</v>
      </c>
      <c r="E707" s="27" t="n">
        <v>1399.91428571429</v>
      </c>
      <c r="F707" s="27" t="n">
        <v>56.22</v>
      </c>
      <c r="G707" s="27" t="n">
        <v>21</v>
      </c>
      <c r="H707" s="27" t="n">
        <v>37.034</v>
      </c>
      <c r="I707" s="27" t="n">
        <v>6.6015</v>
      </c>
      <c r="J707" s="27" t="n">
        <v>0.97</v>
      </c>
      <c r="K707" s="27" t="n">
        <v>19.454</v>
      </c>
      <c r="L707" s="32"/>
      <c r="M707" s="27" t="n">
        <v>34739</v>
      </c>
      <c r="N707" s="27" t="n">
        <v>2854.708</v>
      </c>
      <c r="O707" s="32"/>
    </row>
    <row r="708" customFormat="false" ht="14.25" hidden="false" customHeight="false" outlineLevel="0" collapsed="false">
      <c r="A708" s="29" t="n">
        <v>45356.9020601852</v>
      </c>
      <c r="B708" s="30" t="n">
        <f aca="false">MROUND(A708,"00:01:00")</f>
        <v>45356.9020833333</v>
      </c>
      <c r="C708" s="27" t="n">
        <v>2.00183181818182</v>
      </c>
      <c r="D708" s="27" t="n">
        <v>0.000261904761904762</v>
      </c>
      <c r="E708" s="27" t="n">
        <v>1400.10952380952</v>
      </c>
      <c r="F708" s="27" t="n">
        <v>55.3705263157895</v>
      </c>
      <c r="G708" s="27" t="n">
        <v>21</v>
      </c>
      <c r="H708" s="27" t="n">
        <v>37.0427272727273</v>
      </c>
      <c r="I708" s="27" t="n">
        <v>6.60428571428571</v>
      </c>
      <c r="J708" s="27" t="n">
        <v>0.97</v>
      </c>
      <c r="K708" s="27" t="n">
        <v>19.435</v>
      </c>
      <c r="L708" s="32"/>
      <c r="M708" s="27" t="n">
        <v>34770.3333333333</v>
      </c>
      <c r="N708" s="27" t="n">
        <v>2854.708</v>
      </c>
      <c r="O708" s="32"/>
    </row>
    <row r="709" customFormat="false" ht="14.25" hidden="false" customHeight="false" outlineLevel="0" collapsed="false">
      <c r="A709" s="29" t="n">
        <v>45356.9027546296</v>
      </c>
      <c r="B709" s="30" t="n">
        <f aca="false">MROUND(A709,"00:01:00")</f>
        <v>45356.9027777778</v>
      </c>
      <c r="C709" s="27" t="n">
        <v>2.00017272727273</v>
      </c>
      <c r="D709" s="27" t="n">
        <v>-0.000568181818181818</v>
      </c>
      <c r="E709" s="27" t="n">
        <v>1399.74545454545</v>
      </c>
      <c r="F709" s="27" t="n">
        <v>55.0294444444444</v>
      </c>
      <c r="G709" s="27" t="n">
        <v>21</v>
      </c>
      <c r="H709" s="27" t="n">
        <v>37.038</v>
      </c>
      <c r="I709" s="27" t="n">
        <v>6.605</v>
      </c>
      <c r="J709" s="27" t="n">
        <v>0.99</v>
      </c>
      <c r="K709" s="27" t="n">
        <v>19.41</v>
      </c>
      <c r="L709" s="32"/>
      <c r="M709" s="27" t="n">
        <v>34781</v>
      </c>
      <c r="N709" s="27" t="n">
        <v>2854.708</v>
      </c>
      <c r="O709" s="32"/>
    </row>
    <row r="710" customFormat="false" ht="14.25" hidden="false" customHeight="false" outlineLevel="0" collapsed="false">
      <c r="A710" s="29" t="n">
        <v>45356.9034490741</v>
      </c>
      <c r="B710" s="30" t="n">
        <f aca="false">MROUND(A710,"00:01:00")</f>
        <v>45356.9034722222</v>
      </c>
      <c r="C710" s="27" t="n">
        <v>2.0001619047619</v>
      </c>
      <c r="D710" s="27" t="n">
        <v>-0.000480952380952381</v>
      </c>
      <c r="E710" s="27" t="n">
        <v>1400.02380952381</v>
      </c>
      <c r="F710" s="27" t="n">
        <v>54.6595</v>
      </c>
      <c r="G710" s="27" t="n">
        <v>21</v>
      </c>
      <c r="H710" s="27" t="n">
        <v>37.035</v>
      </c>
      <c r="I710" s="27" t="n">
        <v>6.60116666666667</v>
      </c>
      <c r="J710" s="27" t="n">
        <v>1</v>
      </c>
      <c r="K710" s="27" t="n">
        <v>19.38</v>
      </c>
      <c r="L710" s="27"/>
      <c r="M710" s="27" t="n">
        <v>34781</v>
      </c>
      <c r="N710" s="27" t="n">
        <v>2854.708</v>
      </c>
      <c r="O710" s="32"/>
    </row>
    <row r="711" customFormat="false" ht="14.25" hidden="false" customHeight="false" outlineLevel="0" collapsed="false">
      <c r="A711" s="29" t="n">
        <v>45356.9041435185</v>
      </c>
      <c r="B711" s="30" t="n">
        <f aca="false">MROUND(A711,"00:01:00")</f>
        <v>45356.9041666667</v>
      </c>
      <c r="C711" s="27" t="n">
        <v>2.00143181818182</v>
      </c>
      <c r="D711" s="27" t="n">
        <v>-1.36363636363636E-005</v>
      </c>
      <c r="E711" s="27" t="n">
        <v>1400.10952380952</v>
      </c>
      <c r="F711" s="27" t="n">
        <v>54.349</v>
      </c>
      <c r="G711" s="27" t="n">
        <v>21</v>
      </c>
      <c r="H711" s="27" t="n">
        <v>37.04</v>
      </c>
      <c r="I711" s="27" t="n">
        <v>6.605</v>
      </c>
      <c r="J711" s="27" t="n">
        <v>1.01</v>
      </c>
      <c r="K711" s="27" t="n">
        <v>19.38</v>
      </c>
      <c r="L711" s="32"/>
      <c r="M711" s="27" t="n">
        <v>34803</v>
      </c>
      <c r="N711" s="27" t="n">
        <v>2854.708</v>
      </c>
      <c r="O711" s="32"/>
    </row>
    <row r="712" customFormat="false" ht="14.25" hidden="false" customHeight="false" outlineLevel="0" collapsed="false">
      <c r="A712" s="29" t="n">
        <v>45356.904837963</v>
      </c>
      <c r="B712" s="30" t="n">
        <f aca="false">MROUND(A712,"00:01:00")</f>
        <v>45356.9048611111</v>
      </c>
      <c r="C712" s="27" t="n">
        <v>2.00058</v>
      </c>
      <c r="D712" s="27" t="n">
        <v>-2.5E-005</v>
      </c>
      <c r="E712" s="27" t="n">
        <v>1399.79</v>
      </c>
      <c r="F712" s="27" t="n">
        <v>53.7895238095238</v>
      </c>
      <c r="G712" s="27" t="n">
        <v>21</v>
      </c>
      <c r="H712" s="27" t="n">
        <v>37.035</v>
      </c>
      <c r="I712" s="27" t="n">
        <v>6.605</v>
      </c>
      <c r="J712" s="27" t="n">
        <v>1.02</v>
      </c>
      <c r="K712" s="27" t="n">
        <v>19.365</v>
      </c>
      <c r="L712" s="32"/>
      <c r="M712" s="27" t="n">
        <v>34822</v>
      </c>
      <c r="N712" s="27" t="n">
        <v>2854.708</v>
      </c>
      <c r="O712" s="32"/>
    </row>
    <row r="713" customFormat="false" ht="14.25" hidden="false" customHeight="false" outlineLevel="0" collapsed="false">
      <c r="A713" s="29" t="n">
        <v>45356.9055324074</v>
      </c>
      <c r="B713" s="30" t="n">
        <f aca="false">MROUND(A713,"00:01:00")</f>
        <v>45356.9055555556</v>
      </c>
      <c r="C713" s="27" t="n">
        <v>2.00041818181818</v>
      </c>
      <c r="D713" s="27" t="n">
        <v>-7.72727272727273E-005</v>
      </c>
      <c r="E713" s="27" t="n">
        <v>1399.86</v>
      </c>
      <c r="F713" s="27" t="n">
        <v>53.2846666666667</v>
      </c>
      <c r="G713" s="27" t="n">
        <v>21</v>
      </c>
      <c r="H713" s="27" t="n">
        <v>37.035</v>
      </c>
      <c r="I713" s="27" t="n">
        <v>6.6015</v>
      </c>
      <c r="J713" s="27" t="n">
        <v>1.03</v>
      </c>
      <c r="K713" s="27" t="n">
        <v>19.345</v>
      </c>
      <c r="L713" s="32"/>
      <c r="M713" s="27" t="n">
        <v>34822</v>
      </c>
      <c r="N713" s="27" t="n">
        <v>2854.708</v>
      </c>
      <c r="O713" s="32"/>
    </row>
    <row r="714" customFormat="false" ht="14.25" hidden="false" customHeight="false" outlineLevel="0" collapsed="false">
      <c r="A714" s="29" t="n">
        <v>45356.9062268519</v>
      </c>
      <c r="B714" s="30" t="n">
        <f aca="false">MROUND(A714,"00:01:00")</f>
        <v>45356.90625</v>
      </c>
      <c r="C714" s="27" t="n">
        <v>1.99949523809524</v>
      </c>
      <c r="D714" s="27" t="n">
        <v>-0.000352631578947368</v>
      </c>
      <c r="E714" s="27" t="n">
        <v>1400.20476190476</v>
      </c>
      <c r="F714" s="27" t="n">
        <v>52.648</v>
      </c>
      <c r="G714" s="27" t="n">
        <v>21</v>
      </c>
      <c r="H714" s="27" t="n">
        <v>37.04</v>
      </c>
      <c r="I714" s="27" t="n">
        <v>6.60844444444444</v>
      </c>
      <c r="J714" s="27" t="n">
        <v>1.04</v>
      </c>
      <c r="K714" s="27" t="n">
        <v>19.34</v>
      </c>
      <c r="L714" s="32"/>
      <c r="M714" s="27" t="n">
        <v>34869.8</v>
      </c>
      <c r="N714" s="27" t="n">
        <v>2854.708</v>
      </c>
      <c r="O714" s="32"/>
    </row>
    <row r="715" customFormat="false" ht="14.25" hidden="false" customHeight="false" outlineLevel="0" collapsed="false">
      <c r="A715" s="29" t="n">
        <v>45356.9069212963</v>
      </c>
      <c r="B715" s="30" t="n">
        <f aca="false">MROUND(A715,"00:01:00")</f>
        <v>45356.9069444445</v>
      </c>
      <c r="C715" s="27" t="n">
        <v>1.99975454545455</v>
      </c>
      <c r="D715" s="27" t="n">
        <v>0.000136363636363636</v>
      </c>
      <c r="E715" s="27" t="n">
        <v>1399.91363636364</v>
      </c>
      <c r="F715" s="27" t="n">
        <v>51.9411111111111</v>
      </c>
      <c r="G715" s="27" t="n">
        <v>21</v>
      </c>
      <c r="H715" s="27" t="n">
        <v>37.0433333333333</v>
      </c>
      <c r="I715" s="27" t="n">
        <v>6.6135</v>
      </c>
      <c r="J715" s="27" t="n">
        <v>1.04666666666667</v>
      </c>
      <c r="K715" s="27" t="n">
        <v>19.33</v>
      </c>
      <c r="L715" s="32"/>
      <c r="M715" s="27" t="n">
        <v>34905</v>
      </c>
      <c r="N715" s="27" t="n">
        <v>2854.708</v>
      </c>
      <c r="O715" s="32"/>
    </row>
    <row r="716" customFormat="false" ht="14.25" hidden="false" customHeight="false" outlineLevel="0" collapsed="false">
      <c r="A716" s="29" t="n">
        <v>45356.9076157407</v>
      </c>
      <c r="B716" s="30" t="n">
        <f aca="false">MROUND(A716,"00:01:00")</f>
        <v>45356.9076388889</v>
      </c>
      <c r="C716" s="27" t="n">
        <v>1.99833333333333</v>
      </c>
      <c r="D716" s="27" t="n">
        <v>-0.00012</v>
      </c>
      <c r="E716" s="27" t="n">
        <v>1399.98571428571</v>
      </c>
      <c r="F716" s="27" t="n">
        <v>51.6846666666667</v>
      </c>
      <c r="G716" s="27" t="n">
        <v>21</v>
      </c>
      <c r="H716" s="27" t="n">
        <v>37.0342857142857</v>
      </c>
      <c r="I716" s="27" t="n">
        <v>6.6095</v>
      </c>
      <c r="J716" s="27" t="n">
        <v>1.045</v>
      </c>
      <c r="K716" s="27" t="n">
        <v>19.31</v>
      </c>
      <c r="L716" s="32"/>
      <c r="M716" s="27" t="n">
        <v>34905</v>
      </c>
      <c r="N716" s="27" t="n">
        <v>2854.708</v>
      </c>
      <c r="O716" s="32"/>
    </row>
    <row r="717" customFormat="false" ht="14.25" hidden="false" customHeight="false" outlineLevel="0" collapsed="false">
      <c r="A717" s="29" t="n">
        <v>45356.9083101852</v>
      </c>
      <c r="B717" s="30" t="n">
        <f aca="false">MROUND(A717,"00:01:00")</f>
        <v>45356.9083333333</v>
      </c>
      <c r="C717" s="27" t="n">
        <v>1.99887272727273</v>
      </c>
      <c r="D717" s="27" t="n">
        <v>0.000536363636363636</v>
      </c>
      <c r="E717" s="27" t="n">
        <v>1399.85</v>
      </c>
      <c r="F717" s="27" t="n">
        <v>51.3985</v>
      </c>
      <c r="G717" s="27" t="n">
        <v>21</v>
      </c>
      <c r="H717" s="27" t="n">
        <v>37.0342857142857</v>
      </c>
      <c r="I717" s="27" t="n">
        <v>6.60514285714286</v>
      </c>
      <c r="J717" s="27" t="n">
        <v>1.06</v>
      </c>
      <c r="K717" s="27" t="n">
        <v>19.285</v>
      </c>
      <c r="L717" s="32"/>
      <c r="M717" s="27" t="n">
        <v>34905</v>
      </c>
      <c r="N717" s="27" t="n">
        <v>2854.708</v>
      </c>
      <c r="O717" s="32"/>
    </row>
    <row r="718" customFormat="false" ht="14.25" hidden="false" customHeight="false" outlineLevel="0" collapsed="false">
      <c r="A718" s="29" t="n">
        <v>45356.9090046296</v>
      </c>
      <c r="B718" s="30" t="n">
        <f aca="false">MROUND(A718,"00:01:00")</f>
        <v>45356.9090277778</v>
      </c>
      <c r="C718" s="27" t="n">
        <v>2.00026956521739</v>
      </c>
      <c r="D718" s="27" t="n">
        <v>0.000333333333333333</v>
      </c>
      <c r="E718" s="27" t="n">
        <v>1399.83043478261</v>
      </c>
      <c r="F718" s="27" t="n">
        <v>51.0195454545455</v>
      </c>
      <c r="G718" s="27" t="n">
        <v>21</v>
      </c>
      <c r="H718" s="27" t="n">
        <v>37.026</v>
      </c>
      <c r="I718" s="27" t="n">
        <v>6.601</v>
      </c>
      <c r="J718" s="27" t="n">
        <v>1.075</v>
      </c>
      <c r="K718" s="27" t="n">
        <v>19.27</v>
      </c>
      <c r="L718" s="32"/>
      <c r="M718" s="27" t="n">
        <v>34905</v>
      </c>
      <c r="N718" s="27" t="n">
        <v>2854.708</v>
      </c>
      <c r="O718" s="32"/>
    </row>
    <row r="719" customFormat="false" ht="14.25" hidden="false" customHeight="false" outlineLevel="0" collapsed="false">
      <c r="A719" s="29" t="n">
        <v>45356.9096990741</v>
      </c>
      <c r="B719" s="30" t="n">
        <f aca="false">MROUND(A719,"00:01:00")</f>
        <v>45356.9097222222</v>
      </c>
      <c r="C719" s="27" t="n">
        <v>1.99955909090909</v>
      </c>
      <c r="D719" s="27" t="n">
        <v>-9.54545454545455E-005</v>
      </c>
      <c r="E719" s="27" t="n">
        <v>1399.81363636364</v>
      </c>
      <c r="F719" s="27" t="n">
        <v>50.2025</v>
      </c>
      <c r="G719" s="27" t="n">
        <v>21</v>
      </c>
      <c r="H719" s="27" t="n">
        <v>37.0357142857143</v>
      </c>
      <c r="I719" s="27" t="n">
        <v>6.602375</v>
      </c>
      <c r="J719" s="27" t="n">
        <v>1.095</v>
      </c>
      <c r="K719" s="27" t="n">
        <v>19.26</v>
      </c>
      <c r="L719" s="32"/>
      <c r="M719" s="27" t="n">
        <v>34925.75</v>
      </c>
      <c r="N719" s="27" t="n">
        <v>2854.708</v>
      </c>
      <c r="O719" s="32"/>
    </row>
    <row r="720" customFormat="false" ht="14.25" hidden="false" customHeight="false" outlineLevel="0" collapsed="false">
      <c r="A720" s="29" t="n">
        <v>45356.9103935185</v>
      </c>
      <c r="B720" s="30" t="n">
        <f aca="false">MROUND(A720,"00:01:00")</f>
        <v>45356.9104166667</v>
      </c>
      <c r="C720" s="27" t="n">
        <v>1.99930476190476</v>
      </c>
      <c r="D720" s="27" t="n">
        <v>0.000147619047619048</v>
      </c>
      <c r="E720" s="27" t="n">
        <v>1399.91111111111</v>
      </c>
      <c r="F720" s="27" t="n">
        <v>49.5635</v>
      </c>
      <c r="G720" s="27" t="n">
        <v>21</v>
      </c>
      <c r="H720" s="27" t="n">
        <v>37.035</v>
      </c>
      <c r="I720" s="27" t="n">
        <v>6.5995</v>
      </c>
      <c r="J720" s="27" t="n">
        <v>1.11</v>
      </c>
      <c r="K720" s="27" t="n">
        <v>19.26</v>
      </c>
      <c r="L720" s="32"/>
      <c r="M720" s="27" t="n">
        <v>34951</v>
      </c>
      <c r="N720" s="27" t="n">
        <v>2854.708</v>
      </c>
      <c r="O720" s="32"/>
    </row>
    <row r="721" customFormat="false" ht="14.25" hidden="false" customHeight="false" outlineLevel="0" collapsed="false">
      <c r="A721" s="29" t="n">
        <v>45356.911087963</v>
      </c>
      <c r="B721" s="30" t="n">
        <f aca="false">MROUND(A721,"00:01:00")</f>
        <v>45356.9111111111</v>
      </c>
      <c r="C721" s="27" t="n">
        <v>1.99900476190476</v>
      </c>
      <c r="D721" s="27" t="n">
        <v>-7.72727272727273E-005</v>
      </c>
      <c r="E721" s="27" t="n">
        <v>1400.14545454545</v>
      </c>
      <c r="F721" s="27" t="n">
        <v>49.1894736842105</v>
      </c>
      <c r="G721" s="27" t="n">
        <v>21</v>
      </c>
      <c r="H721" s="27" t="n">
        <v>37.035</v>
      </c>
      <c r="I721" s="27" t="n">
        <v>6.603</v>
      </c>
      <c r="J721" s="27" t="n">
        <v>1.11</v>
      </c>
      <c r="K721" s="27" t="n">
        <v>19.27</v>
      </c>
      <c r="L721" s="32"/>
      <c r="M721" s="27" t="n">
        <v>35026.7142857143</v>
      </c>
      <c r="N721" s="27" t="n">
        <v>2854.708</v>
      </c>
      <c r="O721" s="32"/>
    </row>
    <row r="722" customFormat="false" ht="14.25" hidden="false" customHeight="false" outlineLevel="0" collapsed="false">
      <c r="A722" s="29" t="n">
        <v>45356.9117824074</v>
      </c>
      <c r="B722" s="30" t="n">
        <f aca="false">MROUND(A722,"00:01:00")</f>
        <v>45356.9118055556</v>
      </c>
      <c r="C722" s="27" t="n">
        <v>2.00124117647059</v>
      </c>
      <c r="D722" s="27" t="n">
        <v>9.41176470588235E-005</v>
      </c>
      <c r="E722" s="27" t="n">
        <v>1399.66666666667</v>
      </c>
      <c r="F722" s="27" t="n">
        <v>48.786</v>
      </c>
      <c r="G722" s="27" t="n">
        <v>21</v>
      </c>
      <c r="H722" s="27" t="n">
        <v>37.045</v>
      </c>
      <c r="I722" s="27" t="n">
        <v>6.6065</v>
      </c>
      <c r="J722" s="27" t="n">
        <v>1.12</v>
      </c>
      <c r="K722" s="27" t="n">
        <v>19.245</v>
      </c>
      <c r="L722" s="32"/>
      <c r="M722" s="27" t="n">
        <v>35026.7142857143</v>
      </c>
      <c r="N722" s="27" t="n">
        <v>2854.708</v>
      </c>
      <c r="O722" s="32"/>
    </row>
    <row r="723" customFormat="false" ht="14.25" hidden="false" customHeight="false" outlineLevel="0" collapsed="false">
      <c r="A723" s="29" t="n">
        <v>45356.9124768519</v>
      </c>
      <c r="B723" s="30" t="n">
        <f aca="false">MROUND(A723,"00:01:00")</f>
        <v>45356.9125</v>
      </c>
      <c r="C723" s="27" t="n">
        <v>1.99952173913043</v>
      </c>
      <c r="D723" s="27" t="n">
        <v>0.000347826086956522</v>
      </c>
      <c r="E723" s="27" t="n">
        <v>1399.97391304348</v>
      </c>
      <c r="F723" s="27" t="n">
        <v>48.2659090909091</v>
      </c>
      <c r="G723" s="27" t="n">
        <v>21</v>
      </c>
      <c r="H723" s="27" t="n">
        <v>37.0342857142857</v>
      </c>
      <c r="I723" s="27" t="n">
        <v>6.602</v>
      </c>
      <c r="J723" s="27" t="n">
        <v>1.13</v>
      </c>
      <c r="K723" s="27" t="n">
        <v>19.235</v>
      </c>
      <c r="L723" s="32"/>
      <c r="M723" s="27" t="n">
        <v>35082</v>
      </c>
      <c r="N723" s="27" t="n">
        <v>2854.708</v>
      </c>
      <c r="O723" s="32"/>
    </row>
    <row r="724" customFormat="false" ht="14.25" hidden="false" customHeight="false" outlineLevel="0" collapsed="false">
      <c r="A724" s="29" t="n">
        <v>45356.9131712963</v>
      </c>
      <c r="B724" s="30" t="n">
        <f aca="false">MROUND(A724,"00:01:00")</f>
        <v>45356.9131944444</v>
      </c>
      <c r="C724" s="27" t="n">
        <v>1.99898095238095</v>
      </c>
      <c r="D724" s="27" t="n">
        <v>-5.5E-005</v>
      </c>
      <c r="E724" s="27" t="n">
        <v>1399.58</v>
      </c>
      <c r="F724" s="27" t="n">
        <v>47.7915789473684</v>
      </c>
      <c r="G724" s="27" t="n">
        <v>21</v>
      </c>
      <c r="H724" s="27" t="n">
        <v>37.04</v>
      </c>
      <c r="I724" s="27" t="n">
        <v>6.6005</v>
      </c>
      <c r="J724" s="27" t="n">
        <v>1.14</v>
      </c>
      <c r="K724" s="27" t="n">
        <v>19.215</v>
      </c>
      <c r="L724" s="32"/>
      <c r="M724" s="27" t="n">
        <v>35131.6666666667</v>
      </c>
      <c r="N724" s="27" t="n">
        <v>2854.708</v>
      </c>
      <c r="O724" s="32"/>
    </row>
    <row r="725" customFormat="false" ht="14.25" hidden="false" customHeight="false" outlineLevel="0" collapsed="false">
      <c r="A725" s="29" t="n">
        <v>45356.9138657407</v>
      </c>
      <c r="B725" s="30" t="n">
        <f aca="false">MROUND(A725,"00:01:00")</f>
        <v>45356.9138888889</v>
      </c>
      <c r="C725" s="27" t="n">
        <v>1.99820454545455</v>
      </c>
      <c r="D725" s="27" t="n">
        <v>0.000561904761904762</v>
      </c>
      <c r="E725" s="27" t="n">
        <v>1400.09047619048</v>
      </c>
      <c r="F725" s="27" t="n">
        <v>47.2214285714286</v>
      </c>
      <c r="G725" s="27" t="n">
        <v>21</v>
      </c>
      <c r="H725" s="27" t="n">
        <v>37.03</v>
      </c>
      <c r="I725" s="27" t="n">
        <v>6.60816666666667</v>
      </c>
      <c r="J725" s="27" t="n">
        <v>1.15</v>
      </c>
      <c r="K725" s="27" t="n">
        <v>19.195</v>
      </c>
      <c r="L725" s="32"/>
      <c r="M725" s="27" t="n">
        <v>35131.6666666667</v>
      </c>
      <c r="N725" s="27" t="n">
        <v>2854.708</v>
      </c>
      <c r="O725" s="32"/>
    </row>
    <row r="726" customFormat="false" ht="14.25" hidden="false" customHeight="false" outlineLevel="0" collapsed="false">
      <c r="A726" s="29" t="n">
        <v>45356.9145601852</v>
      </c>
      <c r="B726" s="30" t="n">
        <f aca="false">MROUND(A726,"00:01:00")</f>
        <v>45356.9145833333</v>
      </c>
      <c r="C726" s="27" t="n">
        <v>2.00046666666667</v>
      </c>
      <c r="D726" s="27" t="n">
        <v>0.000125</v>
      </c>
      <c r="E726" s="27" t="n">
        <v>1400</v>
      </c>
      <c r="F726" s="27" t="n">
        <v>46.4615789473684</v>
      </c>
      <c r="G726" s="27" t="n">
        <v>21</v>
      </c>
      <c r="H726" s="27" t="n">
        <v>37.035</v>
      </c>
      <c r="I726" s="27" t="n">
        <v>6.6035</v>
      </c>
      <c r="J726" s="27" t="n">
        <v>1.15</v>
      </c>
      <c r="K726" s="27" t="n">
        <v>19.1833333333333</v>
      </c>
      <c r="L726" s="32"/>
      <c r="M726" s="27" t="n">
        <v>35166</v>
      </c>
      <c r="N726" s="27" t="n">
        <v>2854.708</v>
      </c>
      <c r="O726" s="32"/>
    </row>
    <row r="727" customFormat="false" ht="14.25" hidden="false" customHeight="false" outlineLevel="0" collapsed="false">
      <c r="A727" s="29" t="n">
        <v>45356.9152546296</v>
      </c>
      <c r="B727" s="30" t="n">
        <f aca="false">MROUND(A727,"00:01:00")</f>
        <v>45356.9152777778</v>
      </c>
      <c r="C727" s="27" t="n">
        <v>1.99827826086957</v>
      </c>
      <c r="D727" s="27" t="n">
        <v>-0.000140909090909091</v>
      </c>
      <c r="E727" s="27" t="n">
        <v>1400.05454545455</v>
      </c>
      <c r="F727" s="27" t="n">
        <v>46.1894736842105</v>
      </c>
      <c r="G727" s="27" t="n">
        <v>21</v>
      </c>
      <c r="H727" s="27" t="n">
        <v>37.04</v>
      </c>
      <c r="I727" s="27" t="n">
        <v>6.60325</v>
      </c>
      <c r="J727" s="27" t="n">
        <v>1.165</v>
      </c>
      <c r="K727" s="27" t="n">
        <v>19.17</v>
      </c>
      <c r="L727" s="32"/>
      <c r="M727" s="27" t="n">
        <v>35192.5</v>
      </c>
      <c r="N727" s="27" t="n">
        <v>2854.708</v>
      </c>
      <c r="O727" s="32"/>
    </row>
    <row r="728" customFormat="false" ht="14.25" hidden="false" customHeight="false" outlineLevel="0" collapsed="false">
      <c r="A728" s="29" t="n">
        <v>45356.9159490741</v>
      </c>
      <c r="B728" s="30" t="n">
        <f aca="false">MROUND(A728,"00:01:00")</f>
        <v>45356.9159722222</v>
      </c>
      <c r="C728" s="27" t="n">
        <v>1.99852608695652</v>
      </c>
      <c r="D728" s="27" t="n">
        <v>0.000104347826086957</v>
      </c>
      <c r="E728" s="27" t="n">
        <v>1399.71304347826</v>
      </c>
      <c r="F728" s="27" t="n">
        <v>45.5086363636364</v>
      </c>
      <c r="G728" s="27" t="n">
        <v>21</v>
      </c>
      <c r="H728" s="27" t="n">
        <v>37.034</v>
      </c>
      <c r="I728" s="27" t="n">
        <v>6.60742857142857</v>
      </c>
      <c r="J728" s="27" t="n">
        <v>1.18</v>
      </c>
      <c r="K728" s="27" t="n">
        <v>19.15</v>
      </c>
      <c r="L728" s="32"/>
      <c r="M728" s="27" t="n">
        <v>35192.5</v>
      </c>
      <c r="N728" s="27" t="n">
        <v>2854.708</v>
      </c>
      <c r="O728" s="32"/>
    </row>
    <row r="729" customFormat="false" ht="14.25" hidden="false" customHeight="false" outlineLevel="0" collapsed="false">
      <c r="A729" s="29" t="n">
        <v>45356.9166435185</v>
      </c>
      <c r="B729" s="30" t="n">
        <f aca="false">MROUND(A729,"00:01:00")</f>
        <v>45356.9166666667</v>
      </c>
      <c r="C729" s="27" t="n">
        <v>2.00089565217391</v>
      </c>
      <c r="D729" s="27" t="n">
        <v>3.04347826086956E-005</v>
      </c>
      <c r="E729" s="27" t="n">
        <v>1399.98695652174</v>
      </c>
      <c r="F729" s="27" t="n">
        <v>45.0725</v>
      </c>
      <c r="G729" s="27" t="n">
        <v>21</v>
      </c>
      <c r="H729" s="27" t="n">
        <v>37.0266666666667</v>
      </c>
      <c r="I729" s="27" t="n">
        <v>6.6025</v>
      </c>
      <c r="J729" s="27" t="n">
        <v>1.19</v>
      </c>
      <c r="K729" s="27" t="n">
        <v>19.13</v>
      </c>
      <c r="L729" s="32"/>
      <c r="M729" s="27" t="n">
        <v>35207</v>
      </c>
      <c r="N729" s="27" t="n">
        <v>2854.708</v>
      </c>
      <c r="O729" s="32"/>
    </row>
    <row r="730" customFormat="false" ht="14.25" hidden="false" customHeight="false" outlineLevel="0" collapsed="false">
      <c r="A730" s="29" t="n">
        <v>45356.917337963</v>
      </c>
      <c r="B730" s="30" t="n">
        <f aca="false">MROUND(A730,"00:01:00")</f>
        <v>45356.9173611111</v>
      </c>
      <c r="C730" s="27" t="n">
        <v>2.00033181818182</v>
      </c>
      <c r="D730" s="27" t="n">
        <v>-8.63636363636364E-005</v>
      </c>
      <c r="E730" s="27" t="n">
        <v>1399.69090909091</v>
      </c>
      <c r="F730" s="27" t="n">
        <v>44.7447619047619</v>
      </c>
      <c r="G730" s="27" t="n">
        <v>21</v>
      </c>
      <c r="H730" s="27" t="n">
        <v>37.025</v>
      </c>
      <c r="I730" s="27" t="n">
        <v>6.6045</v>
      </c>
      <c r="J730" s="27" t="n">
        <v>1.195</v>
      </c>
      <c r="K730" s="27" t="n">
        <v>19.125</v>
      </c>
      <c r="L730" s="32"/>
      <c r="M730" s="27" t="n">
        <v>35228</v>
      </c>
      <c r="N730" s="27" t="n">
        <v>2854.708</v>
      </c>
      <c r="O730" s="32"/>
    </row>
    <row r="731" customFormat="false" ht="14.25" hidden="false" customHeight="false" outlineLevel="0" collapsed="false">
      <c r="A731" s="29" t="n">
        <v>45356.9180324074</v>
      </c>
      <c r="B731" s="30" t="n">
        <f aca="false">MROUND(A731,"00:01:00")</f>
        <v>45356.9180555556</v>
      </c>
      <c r="C731" s="27" t="n">
        <v>1.99985454545455</v>
      </c>
      <c r="D731" s="27" t="n">
        <v>-3.04347826086957E-005</v>
      </c>
      <c r="E731" s="27" t="n">
        <v>1399.91304347826</v>
      </c>
      <c r="F731" s="27" t="n">
        <v>43.9157894736842</v>
      </c>
      <c r="G731" s="27" t="n">
        <v>21</v>
      </c>
      <c r="H731" s="27" t="n">
        <v>37.03</v>
      </c>
      <c r="I731" s="27" t="n">
        <v>6.6065</v>
      </c>
      <c r="J731" s="27" t="n">
        <v>1.205</v>
      </c>
      <c r="K731" s="27" t="n">
        <v>19.11</v>
      </c>
      <c r="L731" s="32"/>
      <c r="M731" s="27" t="n">
        <v>35249</v>
      </c>
      <c r="N731" s="27" t="n">
        <v>2854.708</v>
      </c>
      <c r="O731" s="32"/>
    </row>
    <row r="732" customFormat="false" ht="14.25" hidden="false" customHeight="false" outlineLevel="0" collapsed="false">
      <c r="A732" s="29" t="n">
        <v>45356.9187268519</v>
      </c>
      <c r="B732" s="30" t="n">
        <f aca="false">MROUND(A732,"00:01:00")</f>
        <v>45356.91875</v>
      </c>
      <c r="C732" s="27" t="n">
        <v>1.99937272727273</v>
      </c>
      <c r="D732" s="27" t="n">
        <v>-0.000104545454545455</v>
      </c>
      <c r="E732" s="27" t="n">
        <v>1400.05652173913</v>
      </c>
      <c r="F732" s="27" t="n">
        <v>43.6336363636364</v>
      </c>
      <c r="G732" s="27" t="n">
        <v>21</v>
      </c>
      <c r="H732" s="27" t="n">
        <v>37.025</v>
      </c>
      <c r="I732" s="27" t="n">
        <v>6.602</v>
      </c>
      <c r="J732" s="27" t="n">
        <v>1.22</v>
      </c>
      <c r="K732" s="27" t="n">
        <v>19.105</v>
      </c>
      <c r="L732" s="32"/>
      <c r="M732" s="27" t="n">
        <v>35249</v>
      </c>
      <c r="N732" s="27" t="n">
        <v>2854.708</v>
      </c>
      <c r="O732" s="32"/>
    </row>
    <row r="733" customFormat="false" ht="14.25" hidden="false" customHeight="false" outlineLevel="0" collapsed="false">
      <c r="A733" s="29" t="n">
        <v>45356.9194212963</v>
      </c>
      <c r="B733" s="30" t="n">
        <f aca="false">MROUND(A733,"00:01:00")</f>
        <v>45356.9194444444</v>
      </c>
      <c r="C733" s="27" t="n">
        <v>2.000395</v>
      </c>
      <c r="D733" s="27" t="n">
        <v>0.000315</v>
      </c>
      <c r="E733" s="27" t="n">
        <v>1400.08</v>
      </c>
      <c r="F733" s="27" t="n">
        <v>42.9352631578947</v>
      </c>
      <c r="G733" s="27" t="n">
        <v>21</v>
      </c>
      <c r="H733" s="27" t="n">
        <v>37.025</v>
      </c>
      <c r="I733" s="27" t="n">
        <v>6.60377777777778</v>
      </c>
      <c r="J733" s="27" t="n">
        <v>1.235</v>
      </c>
      <c r="K733" s="27" t="n">
        <v>19.1</v>
      </c>
      <c r="L733" s="32"/>
      <c r="M733" s="27" t="n">
        <v>35271.75</v>
      </c>
      <c r="N733" s="27" t="n">
        <v>2854.708</v>
      </c>
      <c r="O733" s="32"/>
    </row>
    <row r="734" customFormat="false" ht="14.25" hidden="false" customHeight="false" outlineLevel="0" collapsed="false">
      <c r="A734" s="29" t="n">
        <v>45356.9201157407</v>
      </c>
      <c r="B734" s="30" t="n">
        <f aca="false">MROUND(A734,"00:01:00")</f>
        <v>45356.9201388889</v>
      </c>
      <c r="C734" s="27" t="n">
        <v>2.00035238095238</v>
      </c>
      <c r="D734" s="27" t="n">
        <v>4.28571428571429E-005</v>
      </c>
      <c r="E734" s="27" t="n">
        <v>1400.05238095238</v>
      </c>
      <c r="F734" s="27" t="n">
        <v>42.1431818181818</v>
      </c>
      <c r="G734" s="27" t="n">
        <v>21</v>
      </c>
      <c r="H734" s="27" t="n">
        <v>37.024</v>
      </c>
      <c r="I734" s="27" t="n">
        <v>6.6045</v>
      </c>
      <c r="J734" s="27" t="n">
        <v>1.24666666666667</v>
      </c>
      <c r="K734" s="27" t="n">
        <v>19.09</v>
      </c>
      <c r="L734" s="32"/>
      <c r="M734" s="27" t="n">
        <v>35291</v>
      </c>
      <c r="N734" s="27" t="n">
        <v>2854.708</v>
      </c>
      <c r="O734" s="32"/>
    </row>
    <row r="735" customFormat="false" ht="14.25" hidden="false" customHeight="false" outlineLevel="0" collapsed="false">
      <c r="A735" s="29" t="n">
        <v>45356.9208101852</v>
      </c>
      <c r="B735" s="30" t="n">
        <f aca="false">MROUND(A735,"00:01:00")</f>
        <v>45356.9208333333</v>
      </c>
      <c r="C735" s="27" t="n">
        <v>2.00059523809524</v>
      </c>
      <c r="D735" s="27" t="n">
        <v>-0.000347619047619048</v>
      </c>
      <c r="E735" s="27" t="n">
        <v>1400.11428571429</v>
      </c>
      <c r="F735" s="27" t="n">
        <v>41.6544444444444</v>
      </c>
      <c r="G735" s="27" t="n">
        <v>21</v>
      </c>
      <c r="H735" s="27" t="n">
        <v>37.03</v>
      </c>
      <c r="I735" s="27" t="n">
        <v>6.6012</v>
      </c>
      <c r="J735" s="27" t="n">
        <v>1.26</v>
      </c>
      <c r="K735" s="27" t="n">
        <v>19.07</v>
      </c>
      <c r="L735" s="32"/>
      <c r="M735" s="27" t="n">
        <v>35314.75</v>
      </c>
      <c r="N735" s="27" t="n">
        <v>2854.708</v>
      </c>
      <c r="O735" s="32"/>
    </row>
    <row r="736" customFormat="false" ht="14.25" hidden="false" customHeight="false" outlineLevel="0" collapsed="false">
      <c r="A736" s="29" t="n">
        <v>45356.9215046296</v>
      </c>
      <c r="B736" s="30" t="n">
        <f aca="false">MROUND(A736,"00:01:00")</f>
        <v>45356.9215277778</v>
      </c>
      <c r="C736" s="27" t="n">
        <v>2.00102272727273</v>
      </c>
      <c r="D736" s="27" t="n">
        <v>0.000131818181818182</v>
      </c>
      <c r="E736" s="27" t="n">
        <v>1399.88571428571</v>
      </c>
      <c r="F736" s="27" t="n">
        <v>41.0804761904762</v>
      </c>
      <c r="G736" s="27" t="n">
        <v>21</v>
      </c>
      <c r="H736" s="27" t="n">
        <v>37.025</v>
      </c>
      <c r="I736" s="27" t="n">
        <v>6.6065</v>
      </c>
      <c r="J736" s="27" t="n">
        <v>1.27</v>
      </c>
      <c r="K736" s="27" t="n">
        <v>19.07</v>
      </c>
      <c r="L736" s="32"/>
      <c r="M736" s="27" t="n">
        <v>35314.75</v>
      </c>
      <c r="N736" s="27" t="n">
        <v>2854.708</v>
      </c>
      <c r="O736" s="32"/>
    </row>
    <row r="737" customFormat="false" ht="14.25" hidden="false" customHeight="false" outlineLevel="0" collapsed="false">
      <c r="A737" s="29" t="n">
        <v>45356.9221990741</v>
      </c>
      <c r="B737" s="30" t="n">
        <f aca="false">MROUND(A737,"00:01:00")</f>
        <v>45356.9222222222</v>
      </c>
      <c r="C737" s="27" t="n">
        <v>2.00115</v>
      </c>
      <c r="D737" s="27" t="n">
        <v>0.000172727272727273</v>
      </c>
      <c r="E737" s="27" t="n">
        <v>1399.78095238095</v>
      </c>
      <c r="F737" s="27" t="n">
        <v>40.4173684210526</v>
      </c>
      <c r="G737" s="27" t="n">
        <v>21</v>
      </c>
      <c r="H737" s="27" t="n">
        <v>37.0233333333333</v>
      </c>
      <c r="I737" s="27" t="n">
        <v>6.602</v>
      </c>
      <c r="J737" s="27" t="n">
        <v>1.28</v>
      </c>
      <c r="K737" s="27" t="n">
        <v>19.045</v>
      </c>
      <c r="L737" s="32"/>
      <c r="M737" s="27" t="n">
        <v>35333</v>
      </c>
      <c r="N737" s="27" t="n">
        <v>2854.708</v>
      </c>
      <c r="O737" s="32"/>
    </row>
    <row r="738" customFormat="false" ht="14.25" hidden="false" customHeight="false" outlineLevel="0" collapsed="false">
      <c r="A738" s="29" t="n">
        <v>45356.9228935185</v>
      </c>
      <c r="B738" s="30" t="n">
        <f aca="false">MROUND(A738,"00:01:00")</f>
        <v>45356.9229166667</v>
      </c>
      <c r="C738" s="27" t="n">
        <v>2.00052727272727</v>
      </c>
      <c r="D738" s="27" t="n">
        <v>0.000152380952380952</v>
      </c>
      <c r="E738" s="27" t="n">
        <v>1400.10476190476</v>
      </c>
      <c r="F738" s="27" t="n">
        <v>40.029</v>
      </c>
      <c r="G738" s="27" t="n">
        <v>21</v>
      </c>
      <c r="H738" s="27" t="n">
        <v>37.0266666666667</v>
      </c>
      <c r="I738" s="27" t="n">
        <v>6.6045</v>
      </c>
      <c r="J738" s="27" t="n">
        <v>1.29</v>
      </c>
      <c r="K738" s="27" t="n">
        <v>19.035</v>
      </c>
      <c r="L738" s="32"/>
      <c r="M738" s="27" t="n">
        <v>35352.3333333333</v>
      </c>
      <c r="N738" s="27" t="n">
        <v>2854.708</v>
      </c>
      <c r="O738" s="32"/>
    </row>
    <row r="739" customFormat="false" ht="14.25" hidden="false" customHeight="false" outlineLevel="0" collapsed="false">
      <c r="A739" s="29" t="n">
        <v>45356.923587963</v>
      </c>
      <c r="B739" s="30" t="n">
        <f aca="false">MROUND(A739,"00:01:00")</f>
        <v>45356.9236111111</v>
      </c>
      <c r="C739" s="27" t="n">
        <v>1.99832272727273</v>
      </c>
      <c r="D739" s="27" t="n">
        <v>0.000513636363636364</v>
      </c>
      <c r="E739" s="27" t="n">
        <v>1399.76666666667</v>
      </c>
      <c r="F739" s="27" t="n">
        <v>39.6947058823529</v>
      </c>
      <c r="G739" s="27" t="n">
        <v>21.05</v>
      </c>
      <c r="H739" s="27" t="n">
        <v>37.025</v>
      </c>
      <c r="I739" s="27" t="n">
        <v>6.6055</v>
      </c>
      <c r="J739" s="27" t="n">
        <v>1.3</v>
      </c>
      <c r="K739" s="27" t="n">
        <v>19.035</v>
      </c>
      <c r="L739" s="32"/>
      <c r="M739" s="27" t="n">
        <v>35374</v>
      </c>
      <c r="N739" s="27" t="n">
        <v>2854.708</v>
      </c>
      <c r="O739" s="32"/>
    </row>
    <row r="740" customFormat="false" ht="14.25" hidden="false" customHeight="false" outlineLevel="0" collapsed="false">
      <c r="A740" s="29" t="n">
        <v>45356.9242824074</v>
      </c>
      <c r="B740" s="30" t="n">
        <f aca="false">MROUND(A740,"00:01:00")</f>
        <v>45356.9243055556</v>
      </c>
      <c r="C740" s="27" t="n">
        <v>1.99766666666667</v>
      </c>
      <c r="D740" s="27" t="n">
        <v>0.0041</v>
      </c>
      <c r="E740" s="27" t="n">
        <v>1399.65714285714</v>
      </c>
      <c r="F740" s="27" t="n">
        <v>39.2052631578947</v>
      </c>
      <c r="G740" s="27" t="n">
        <v>21.21</v>
      </c>
      <c r="H740" s="27" t="n">
        <v>37.0242857142857</v>
      </c>
      <c r="I740" s="27" t="n">
        <v>6.601</v>
      </c>
      <c r="J740" s="27" t="n">
        <v>1.315</v>
      </c>
      <c r="K740" s="27" t="n">
        <v>19.035</v>
      </c>
      <c r="L740" s="32"/>
      <c r="M740" s="27" t="n">
        <v>35389</v>
      </c>
      <c r="N740" s="27" t="n">
        <v>2854.708</v>
      </c>
      <c r="O740" s="32"/>
    </row>
    <row r="741" customFormat="false" ht="14.25" hidden="false" customHeight="false" outlineLevel="0" collapsed="false">
      <c r="A741" s="29" t="n">
        <v>45356.9249768519</v>
      </c>
      <c r="B741" s="30" t="n">
        <f aca="false">MROUND(A741,"00:01:00")</f>
        <v>45356.925</v>
      </c>
      <c r="C741" s="27" t="n">
        <v>1.98894285714286</v>
      </c>
      <c r="D741" s="27" t="n">
        <v>0.010445</v>
      </c>
      <c r="E741" s="27" t="n">
        <v>1400.12857142857</v>
      </c>
      <c r="F741" s="27" t="n">
        <v>39.1935714285714</v>
      </c>
      <c r="G741" s="27" t="n">
        <v>21.44</v>
      </c>
      <c r="H741" s="27" t="n">
        <v>37.0344444444444</v>
      </c>
      <c r="I741" s="27" t="n">
        <v>6.6068</v>
      </c>
      <c r="J741" s="27" t="n">
        <v>1.33</v>
      </c>
      <c r="K741" s="27" t="n">
        <v>19.0828571428571</v>
      </c>
      <c r="L741" s="32"/>
      <c r="M741" s="27" t="n">
        <v>35410</v>
      </c>
      <c r="N741" s="27" t="n">
        <v>2854.708</v>
      </c>
      <c r="O741" s="32"/>
    </row>
    <row r="742" customFormat="false" ht="14.25" hidden="false" customHeight="false" outlineLevel="0" collapsed="false">
      <c r="A742" s="29" t="n">
        <v>45356.9256712963</v>
      </c>
      <c r="B742" s="30" t="n">
        <f aca="false">MROUND(A742,"00:01:00")</f>
        <v>45356.9256944445</v>
      </c>
      <c r="C742" s="27" t="n">
        <v>1.98519047619048</v>
      </c>
      <c r="D742" s="27" t="n">
        <v>0.01331</v>
      </c>
      <c r="E742" s="27" t="n">
        <v>1399.90952380952</v>
      </c>
      <c r="F742" s="27" t="n">
        <v>39.6615</v>
      </c>
      <c r="G742" s="27" t="n">
        <v>21.56</v>
      </c>
      <c r="H742" s="27" t="n">
        <v>37.0242857142857</v>
      </c>
      <c r="I742" s="27" t="n">
        <v>6.6035</v>
      </c>
      <c r="J742" s="27" t="n">
        <v>1.33666666666667</v>
      </c>
      <c r="K742" s="27" t="n">
        <v>19.2108333333333</v>
      </c>
      <c r="L742" s="32"/>
      <c r="M742" s="27" t="n">
        <v>35416</v>
      </c>
      <c r="N742" s="27" t="n">
        <v>2854.708</v>
      </c>
      <c r="O742" s="32"/>
    </row>
    <row r="743" customFormat="false" ht="14.25" hidden="false" customHeight="false" outlineLevel="0" collapsed="false">
      <c r="A743" s="29" t="n">
        <v>45356.9263657407</v>
      </c>
      <c r="B743" s="30" t="n">
        <f aca="false">MROUND(A743,"00:01:00")</f>
        <v>45356.9263888889</v>
      </c>
      <c r="C743" s="27" t="n">
        <v>1.98487272727273</v>
      </c>
      <c r="D743" s="27" t="n">
        <v>0.0154857142857143</v>
      </c>
      <c r="E743" s="27" t="n">
        <v>1400.2380952381</v>
      </c>
      <c r="F743" s="27" t="n">
        <v>39.5273684210526</v>
      </c>
      <c r="G743" s="27" t="n">
        <v>21.65</v>
      </c>
      <c r="H743" s="27" t="n">
        <v>37.025</v>
      </c>
      <c r="I743" s="27" t="n">
        <v>6.60275</v>
      </c>
      <c r="J743" s="27" t="n">
        <v>1.355</v>
      </c>
      <c r="K743" s="27" t="n">
        <v>19.3690909090909</v>
      </c>
      <c r="L743" s="32"/>
      <c r="M743" s="27" t="n">
        <v>35445.6666666667</v>
      </c>
      <c r="N743" s="27" t="n">
        <v>2854.708</v>
      </c>
      <c r="O743" s="32"/>
    </row>
    <row r="744" customFormat="false" ht="14.25" hidden="false" customHeight="false" outlineLevel="0" collapsed="false">
      <c r="A744" s="29" t="n">
        <v>45356.9270601852</v>
      </c>
      <c r="B744" s="30" t="n">
        <f aca="false">MROUND(A744,"00:01:00")</f>
        <v>45356.9270833333</v>
      </c>
      <c r="C744" s="27" t="n">
        <v>1.97924347826087</v>
      </c>
      <c r="D744" s="27" t="n">
        <v>0.0191434782608696</v>
      </c>
      <c r="E744" s="27" t="n">
        <v>1399.9</v>
      </c>
      <c r="F744" s="27" t="n">
        <v>39.4746153846154</v>
      </c>
      <c r="G744" s="27" t="n">
        <v>21.77</v>
      </c>
      <c r="H744" s="27" t="n">
        <v>37.0266666666667</v>
      </c>
      <c r="I744" s="27" t="n">
        <v>6.6055</v>
      </c>
      <c r="J744" s="27" t="n">
        <v>1.36</v>
      </c>
      <c r="K744" s="27" t="n">
        <v>19.47</v>
      </c>
      <c r="L744" s="32"/>
      <c r="M744" s="27" t="n">
        <v>35458</v>
      </c>
      <c r="N744" s="27" t="n">
        <v>2854.708</v>
      </c>
      <c r="O744" s="32"/>
    </row>
    <row r="745" customFormat="false" ht="14.25" hidden="false" customHeight="false" outlineLevel="0" collapsed="false">
      <c r="A745" s="29" t="n">
        <v>45356.9277546296</v>
      </c>
      <c r="B745" s="30" t="n">
        <f aca="false">MROUND(A745,"00:01:00")</f>
        <v>45356.9277777778</v>
      </c>
      <c r="C745" s="27" t="n">
        <v>1.97741904761905</v>
      </c>
      <c r="D745" s="27" t="n">
        <v>0.0222</v>
      </c>
      <c r="E745" s="27" t="n">
        <v>1399.795</v>
      </c>
      <c r="F745" s="27" t="n">
        <v>39.4444444444444</v>
      </c>
      <c r="G745" s="27" t="n">
        <v>21.915</v>
      </c>
      <c r="H745" s="27" t="n">
        <v>37.0244444444444</v>
      </c>
      <c r="I745" s="27" t="n">
        <v>6.60142857142857</v>
      </c>
      <c r="J745" s="27" t="n">
        <v>1.375</v>
      </c>
      <c r="K745" s="27" t="n">
        <v>19.583</v>
      </c>
      <c r="L745" s="32"/>
      <c r="M745" s="27" t="n">
        <v>35458</v>
      </c>
      <c r="N745" s="27" t="n">
        <v>2854.708</v>
      </c>
      <c r="O745" s="32"/>
    </row>
    <row r="746" customFormat="false" ht="14.25" hidden="false" customHeight="false" outlineLevel="0" collapsed="false">
      <c r="A746" s="29" t="n">
        <v>45356.9284490741</v>
      </c>
      <c r="B746" s="30" t="n">
        <f aca="false">MROUND(A746,"00:01:00")</f>
        <v>45356.9284722222</v>
      </c>
      <c r="C746" s="27" t="n">
        <v>1.97468636363636</v>
      </c>
      <c r="D746" s="27" t="n">
        <v>0.0271272727272727</v>
      </c>
      <c r="E746" s="27" t="n">
        <v>1400.31363636364</v>
      </c>
      <c r="F746" s="27" t="n">
        <v>39.5036363636364</v>
      </c>
      <c r="G746" s="27" t="n">
        <v>22.055</v>
      </c>
      <c r="H746" s="27" t="n">
        <v>37.0255555555556</v>
      </c>
      <c r="I746" s="27" t="n">
        <v>6.601125</v>
      </c>
      <c r="J746" s="27" t="n">
        <v>1.385</v>
      </c>
      <c r="K746" s="27" t="n">
        <v>19.67875</v>
      </c>
      <c r="L746" s="32"/>
      <c r="M746" s="27" t="n">
        <v>35509.2857142857</v>
      </c>
      <c r="N746" s="27" t="n">
        <v>2854.708</v>
      </c>
      <c r="O746" s="32"/>
    </row>
    <row r="747" customFormat="false" ht="14.25" hidden="false" customHeight="false" outlineLevel="0" collapsed="false">
      <c r="A747" s="29" t="n">
        <v>45356.9291435185</v>
      </c>
      <c r="B747" s="30" t="n">
        <f aca="false">MROUND(A747,"00:01:00")</f>
        <v>45356.9291666667</v>
      </c>
      <c r="C747" s="27" t="n">
        <v>1.97043181818182</v>
      </c>
      <c r="D747" s="27" t="n">
        <v>0.0295090909090909</v>
      </c>
      <c r="E747" s="27" t="n">
        <v>1400.03636363636</v>
      </c>
      <c r="F747" s="27" t="n">
        <v>39.555</v>
      </c>
      <c r="G747" s="27" t="n">
        <v>22.175</v>
      </c>
      <c r="H747" s="27" t="n">
        <v>37.035</v>
      </c>
      <c r="I747" s="27" t="n">
        <v>6.60614285714286</v>
      </c>
      <c r="J747" s="27" t="n">
        <v>1.405</v>
      </c>
      <c r="K747" s="27" t="n">
        <v>19.7744444444444</v>
      </c>
      <c r="L747" s="32"/>
      <c r="M747" s="27" t="n">
        <v>35509.2857142857</v>
      </c>
      <c r="N747" s="27" t="n">
        <v>2854.708</v>
      </c>
      <c r="O747" s="32"/>
    </row>
    <row r="748" customFormat="false" ht="14.25" hidden="false" customHeight="false" outlineLevel="0" collapsed="false">
      <c r="A748" s="29" t="n">
        <v>45356.929837963</v>
      </c>
      <c r="B748" s="30" t="n">
        <f aca="false">MROUND(A748,"00:01:00")</f>
        <v>45356.9298611111</v>
      </c>
      <c r="C748" s="27" t="n">
        <v>1.96554090909091</v>
      </c>
      <c r="D748" s="27" t="n">
        <v>0.0324714285714286</v>
      </c>
      <c r="E748" s="27" t="n">
        <v>1399.88095238095</v>
      </c>
      <c r="F748" s="27" t="n">
        <v>39.3857142857143</v>
      </c>
      <c r="G748" s="27" t="n">
        <v>22.305</v>
      </c>
      <c r="H748" s="27" t="n">
        <v>37.035</v>
      </c>
      <c r="I748" s="27" t="n">
        <v>6.60083333333333</v>
      </c>
      <c r="J748" s="27" t="n">
        <v>1.42</v>
      </c>
      <c r="K748" s="27" t="n">
        <v>19.8788888888889</v>
      </c>
      <c r="L748" s="32"/>
      <c r="M748" s="27" t="n">
        <v>35547</v>
      </c>
      <c r="N748" s="27" t="n">
        <v>2854.708</v>
      </c>
      <c r="O748" s="32"/>
    </row>
    <row r="749" customFormat="false" ht="14.25" hidden="false" customHeight="false" outlineLevel="0" collapsed="false">
      <c r="A749" s="29" t="n">
        <v>45356.9305324074</v>
      </c>
      <c r="B749" s="30" t="n">
        <f aca="false">MROUND(A749,"00:01:00")</f>
        <v>45356.9305555556</v>
      </c>
      <c r="C749" s="27" t="n">
        <v>1.96475909090909</v>
      </c>
      <c r="D749" s="27" t="n">
        <v>0.0376142857142857</v>
      </c>
      <c r="E749" s="27" t="n">
        <v>1400.16363636364</v>
      </c>
      <c r="F749" s="27" t="n">
        <v>39.155</v>
      </c>
      <c r="G749" s="27" t="n">
        <v>22.5</v>
      </c>
      <c r="H749" s="27" t="n">
        <v>37.0433333333333</v>
      </c>
      <c r="I749" s="27" t="n">
        <v>6.60366666666667</v>
      </c>
      <c r="J749" s="27" t="n">
        <v>1.43</v>
      </c>
      <c r="K749" s="27" t="n">
        <v>19.9944444444444</v>
      </c>
      <c r="L749" s="32"/>
      <c r="M749" s="27" t="n">
        <v>35577.5</v>
      </c>
      <c r="N749" s="27" t="n">
        <v>2854.708</v>
      </c>
      <c r="O749" s="32"/>
    </row>
    <row r="750" customFormat="false" ht="14.25" hidden="false" customHeight="false" outlineLevel="0" collapsed="false">
      <c r="A750" s="29" t="n">
        <v>45356.9312268519</v>
      </c>
      <c r="B750" s="30" t="n">
        <f aca="false">MROUND(A750,"00:01:00")</f>
        <v>45356.93125</v>
      </c>
      <c r="C750" s="27" t="n">
        <v>1.95783181818182</v>
      </c>
      <c r="D750" s="27" t="n">
        <v>0.041395652173913</v>
      </c>
      <c r="E750" s="27" t="n">
        <v>1400.41818181818</v>
      </c>
      <c r="F750" s="27" t="n">
        <v>39.512380952381</v>
      </c>
      <c r="G750" s="27" t="n">
        <v>22.675</v>
      </c>
      <c r="H750" s="27" t="n">
        <v>37.0466666666667</v>
      </c>
      <c r="I750" s="27" t="n">
        <v>6.600375</v>
      </c>
      <c r="J750" s="27" t="n">
        <v>1.445</v>
      </c>
      <c r="K750" s="27" t="n">
        <v>20.106</v>
      </c>
      <c r="L750" s="32"/>
      <c r="M750" s="27" t="n">
        <v>35600.8</v>
      </c>
      <c r="N750" s="27" t="n">
        <v>2854.708</v>
      </c>
      <c r="O750" s="32"/>
    </row>
    <row r="751" customFormat="false" ht="14.25" hidden="false" customHeight="false" outlineLevel="0" collapsed="false">
      <c r="A751" s="29" t="n">
        <v>45356.9319212963</v>
      </c>
      <c r="B751" s="30" t="n">
        <f aca="false">MROUND(A751,"00:01:00")</f>
        <v>45356.9319444445</v>
      </c>
      <c r="C751" s="27" t="n">
        <v>1.95459</v>
      </c>
      <c r="D751" s="27" t="n">
        <v>0.04431</v>
      </c>
      <c r="E751" s="27" t="n">
        <v>1400</v>
      </c>
      <c r="F751" s="27" t="n">
        <v>39.5392857142857</v>
      </c>
      <c r="G751" s="27" t="n">
        <v>22.775</v>
      </c>
      <c r="H751" s="27" t="n">
        <v>37.055</v>
      </c>
      <c r="I751" s="27" t="n">
        <v>6.6055</v>
      </c>
      <c r="J751" s="27" t="n">
        <v>1.46</v>
      </c>
      <c r="K751" s="27" t="n">
        <v>20.2563636363636</v>
      </c>
      <c r="L751" s="32"/>
      <c r="M751" s="27" t="n">
        <v>35600.8</v>
      </c>
      <c r="N751" s="27" t="n">
        <v>2854.708</v>
      </c>
      <c r="O751" s="32"/>
    </row>
    <row r="752" customFormat="false" ht="14.25" hidden="false" customHeight="false" outlineLevel="0" collapsed="false">
      <c r="A752" s="29" t="n">
        <v>45356.9326157407</v>
      </c>
      <c r="B752" s="30" t="n">
        <f aca="false">MROUND(A752,"00:01:00")</f>
        <v>45356.9326388889</v>
      </c>
      <c r="C752" s="27" t="n">
        <v>1.95271363636364</v>
      </c>
      <c r="D752" s="27" t="n">
        <v>0.0473142857142857</v>
      </c>
      <c r="E752" s="27" t="n">
        <v>1399.77272727273</v>
      </c>
      <c r="F752" s="27" t="n">
        <v>39.3933333333333</v>
      </c>
      <c r="G752" s="27" t="n">
        <v>22.915</v>
      </c>
      <c r="H752" s="27" t="n">
        <v>37.04</v>
      </c>
      <c r="I752" s="27" t="n">
        <v>6.60083333333333</v>
      </c>
      <c r="J752" s="27" t="n">
        <v>1.475</v>
      </c>
      <c r="K752" s="27" t="n">
        <v>20.391</v>
      </c>
      <c r="L752" s="32"/>
      <c r="M752" s="27" t="n">
        <v>35631.3333333333</v>
      </c>
      <c r="N752" s="27" t="n">
        <v>2854.708</v>
      </c>
      <c r="O752" s="32"/>
    </row>
    <row r="753" customFormat="false" ht="14.25" hidden="false" customHeight="false" outlineLevel="0" collapsed="false">
      <c r="A753" s="29" t="n">
        <v>45356.9333101852</v>
      </c>
      <c r="B753" s="30" t="n">
        <f aca="false">MROUND(A753,"00:01:00")</f>
        <v>45356.9333333333</v>
      </c>
      <c r="C753" s="27" t="n">
        <v>1.94962272727273</v>
      </c>
      <c r="D753" s="27" t="n">
        <v>0.0517545454545455</v>
      </c>
      <c r="E753" s="27" t="n">
        <v>1399.825</v>
      </c>
      <c r="F753" s="27" t="n">
        <v>39.61</v>
      </c>
      <c r="G753" s="27" t="n">
        <v>23.04</v>
      </c>
      <c r="H753" s="27" t="n">
        <v>37.0416666666667</v>
      </c>
      <c r="I753" s="27" t="n">
        <v>6.605625</v>
      </c>
      <c r="J753" s="27" t="n">
        <v>1.49</v>
      </c>
      <c r="K753" s="27" t="n">
        <v>20.52</v>
      </c>
      <c r="L753" s="32"/>
      <c r="M753" s="27" t="n">
        <v>35653.5</v>
      </c>
      <c r="N753" s="27" t="n">
        <v>2854.708</v>
      </c>
      <c r="O753" s="32"/>
    </row>
    <row r="754" customFormat="false" ht="14.25" hidden="false" customHeight="false" outlineLevel="0" collapsed="false">
      <c r="A754" s="29" t="n">
        <v>45356.9340046296</v>
      </c>
      <c r="B754" s="30" t="n">
        <f aca="false">MROUND(A754,"00:01:00")</f>
        <v>45356.9340277778</v>
      </c>
      <c r="C754" s="27" t="n">
        <v>1.94741428571429</v>
      </c>
      <c r="D754" s="27" t="n">
        <v>0.0543952380952381</v>
      </c>
      <c r="E754" s="27" t="n">
        <v>1399.94</v>
      </c>
      <c r="F754" s="27" t="n">
        <v>39.3646666666667</v>
      </c>
      <c r="G754" s="27" t="n">
        <v>23.175</v>
      </c>
      <c r="H754" s="27" t="n">
        <v>37.045</v>
      </c>
      <c r="I754" s="27" t="n">
        <v>6.6025</v>
      </c>
      <c r="J754" s="27" t="n">
        <v>1.5</v>
      </c>
      <c r="K754" s="27" t="n">
        <v>20.6344444444444</v>
      </c>
      <c r="L754" s="32"/>
      <c r="M754" s="27" t="n">
        <v>35667</v>
      </c>
      <c r="N754" s="27" t="n">
        <v>2854.708</v>
      </c>
      <c r="O754" s="32"/>
    </row>
    <row r="755" customFormat="false" ht="14.25" hidden="false" customHeight="false" outlineLevel="0" collapsed="false">
      <c r="A755" s="29" t="n">
        <v>45356.9346990741</v>
      </c>
      <c r="B755" s="30" t="n">
        <f aca="false">MROUND(A755,"00:01:00")</f>
        <v>45356.9347222222</v>
      </c>
      <c r="C755" s="27" t="n">
        <v>1.94227727272727</v>
      </c>
      <c r="D755" s="27" t="n">
        <v>0.0591</v>
      </c>
      <c r="E755" s="27" t="n">
        <v>1399.99523809524</v>
      </c>
      <c r="F755" s="27" t="n">
        <v>39.3575</v>
      </c>
      <c r="G755" s="27" t="n">
        <v>23.335</v>
      </c>
      <c r="H755" s="27" t="n">
        <v>37.046</v>
      </c>
      <c r="I755" s="27" t="n">
        <v>6.603625</v>
      </c>
      <c r="J755" s="27" t="n">
        <v>1.51</v>
      </c>
      <c r="K755" s="27" t="n">
        <v>20.752</v>
      </c>
      <c r="L755" s="32"/>
      <c r="M755" s="27" t="n">
        <v>35695.3333333333</v>
      </c>
      <c r="N755" s="27" t="n">
        <v>2854.708</v>
      </c>
      <c r="O755" s="32"/>
    </row>
    <row r="756" customFormat="false" ht="14.25" hidden="false" customHeight="false" outlineLevel="0" collapsed="false">
      <c r="A756" s="29" t="n">
        <v>45356.9353935185</v>
      </c>
      <c r="B756" s="30" t="n">
        <f aca="false">MROUND(A756,"00:01:00")</f>
        <v>45356.9354166667</v>
      </c>
      <c r="C756" s="27" t="n">
        <v>1.93857272727273</v>
      </c>
      <c r="D756" s="27" t="n">
        <v>0.0629454545454545</v>
      </c>
      <c r="E756" s="27" t="n">
        <v>1400.425</v>
      </c>
      <c r="F756" s="27" t="n">
        <v>39.4044444444444</v>
      </c>
      <c r="G756" s="27" t="n">
        <v>23.49</v>
      </c>
      <c r="H756" s="27" t="n">
        <v>37.05</v>
      </c>
      <c r="I756" s="27" t="n">
        <v>6.6045</v>
      </c>
      <c r="J756" s="27" t="n">
        <v>1.52</v>
      </c>
      <c r="K756" s="27" t="n">
        <v>20.8533333333333</v>
      </c>
      <c r="L756" s="32"/>
      <c r="M756" s="27" t="n">
        <v>35708</v>
      </c>
      <c r="N756" s="27" t="n">
        <v>2854.708</v>
      </c>
      <c r="O756" s="32"/>
    </row>
    <row r="757" customFormat="false" ht="14.25" hidden="false" customHeight="false" outlineLevel="0" collapsed="false">
      <c r="A757" s="29" t="n">
        <v>45356.936087963</v>
      </c>
      <c r="B757" s="30" t="n">
        <f aca="false">MROUND(A757,"00:01:00")</f>
        <v>45356.9361111111</v>
      </c>
      <c r="C757" s="27" t="n">
        <v>1.93287391304348</v>
      </c>
      <c r="D757" s="27" t="n">
        <v>0.0665608695652174</v>
      </c>
      <c r="E757" s="27" t="n">
        <v>1400.07142857143</v>
      </c>
      <c r="F757" s="27" t="n">
        <v>39.3738461538462</v>
      </c>
      <c r="G757" s="27" t="n">
        <v>23.65</v>
      </c>
      <c r="H757" s="27" t="n">
        <v>37.045</v>
      </c>
      <c r="I757" s="27" t="n">
        <v>6.6018</v>
      </c>
      <c r="J757" s="27" t="n">
        <v>1.535</v>
      </c>
      <c r="K757" s="27" t="n">
        <v>20.964</v>
      </c>
      <c r="L757" s="32"/>
      <c r="M757" s="27" t="n">
        <v>35731.5</v>
      </c>
      <c r="N757" s="27" t="n">
        <v>2854.708</v>
      </c>
      <c r="O757" s="32"/>
    </row>
    <row r="758" customFormat="false" ht="14.25" hidden="false" customHeight="false" outlineLevel="0" collapsed="false">
      <c r="A758" s="29" t="n">
        <v>45356.9367824074</v>
      </c>
      <c r="B758" s="30" t="n">
        <f aca="false">MROUND(A758,"00:01:00")</f>
        <v>45356.9368055556</v>
      </c>
      <c r="C758" s="27" t="n">
        <v>1.92809523809524</v>
      </c>
      <c r="D758" s="27" t="n">
        <v>0.0700818181818182</v>
      </c>
      <c r="E758" s="27" t="n">
        <v>1399.9</v>
      </c>
      <c r="F758" s="27" t="n">
        <v>39.4158333333333</v>
      </c>
      <c r="G758" s="27" t="n">
        <v>23.795</v>
      </c>
      <c r="H758" s="27" t="n">
        <v>37.045</v>
      </c>
      <c r="I758" s="27" t="n">
        <v>6.605</v>
      </c>
      <c r="J758" s="27" t="n">
        <v>1.55</v>
      </c>
      <c r="K758" s="27" t="n">
        <v>21.0833333333333</v>
      </c>
      <c r="L758" s="32"/>
      <c r="M758" s="27" t="n">
        <v>35731.5</v>
      </c>
      <c r="N758" s="27" t="n">
        <v>2854.708</v>
      </c>
      <c r="O758" s="32"/>
    </row>
    <row r="759" customFormat="false" ht="14.25" hidden="false" customHeight="false" outlineLevel="0" collapsed="false">
      <c r="A759" s="29" t="n">
        <v>45356.9374768519</v>
      </c>
      <c r="B759" s="30" t="n">
        <f aca="false">MROUND(A759,"00:01:00")</f>
        <v>45356.9375</v>
      </c>
      <c r="C759" s="27" t="n">
        <v>1.92822272727273</v>
      </c>
      <c r="D759" s="27" t="n">
        <v>0.0749181818181818</v>
      </c>
      <c r="E759" s="27" t="n">
        <v>1399.86818181818</v>
      </c>
      <c r="F759" s="27" t="n">
        <v>39.4392857142857</v>
      </c>
      <c r="G759" s="27" t="n">
        <v>23.945</v>
      </c>
      <c r="H759" s="27" t="n">
        <v>37.055</v>
      </c>
      <c r="I759" s="27" t="n">
        <v>6.60066666666667</v>
      </c>
      <c r="J759" s="27" t="n">
        <v>1.56</v>
      </c>
      <c r="K759" s="27" t="n">
        <v>21.2255555555556</v>
      </c>
      <c r="L759" s="32"/>
      <c r="M759" s="27" t="n">
        <v>35765</v>
      </c>
      <c r="N759" s="27" t="n">
        <v>2854.708</v>
      </c>
      <c r="O759" s="32"/>
    </row>
    <row r="760" customFormat="false" ht="14.25" hidden="false" customHeight="false" outlineLevel="0" collapsed="false">
      <c r="A760" s="29" t="n">
        <v>45356.9381712963</v>
      </c>
      <c r="B760" s="30" t="n">
        <f aca="false">MROUND(A760,"00:01:00")</f>
        <v>45356.9381944445</v>
      </c>
      <c r="C760" s="27" t="n">
        <v>1.92297</v>
      </c>
      <c r="D760" s="27" t="n">
        <v>0.0768</v>
      </c>
      <c r="E760" s="27" t="n">
        <v>1399.92631578947</v>
      </c>
      <c r="F760" s="27" t="n">
        <v>39.4933333333333</v>
      </c>
      <c r="G760" s="27" t="n">
        <v>24.075</v>
      </c>
      <c r="H760" s="27" t="n">
        <v>37.0544444444444</v>
      </c>
      <c r="I760" s="27" t="n">
        <v>6.60671428571429</v>
      </c>
      <c r="J760" s="27" t="n">
        <v>1.57</v>
      </c>
      <c r="K760" s="27" t="n">
        <v>21.3488888888889</v>
      </c>
      <c r="L760" s="32"/>
      <c r="M760" s="27" t="n">
        <v>35765</v>
      </c>
      <c r="N760" s="27" t="n">
        <v>2854.708</v>
      </c>
      <c r="O760" s="32"/>
    </row>
    <row r="761" customFormat="false" ht="14.25" hidden="false" customHeight="false" outlineLevel="0" collapsed="false">
      <c r="A761" s="29" t="n">
        <v>45356.9388657407</v>
      </c>
      <c r="B761" s="30" t="n">
        <f aca="false">MROUND(A761,"00:01:00")</f>
        <v>45356.9388888889</v>
      </c>
      <c r="C761" s="27" t="n">
        <v>1.91812608695652</v>
      </c>
      <c r="D761" s="27" t="n">
        <v>0.08085</v>
      </c>
      <c r="E761" s="27" t="n">
        <v>1399.82727272727</v>
      </c>
      <c r="F761" s="27" t="n">
        <v>39.3746666666667</v>
      </c>
      <c r="G761" s="27" t="n">
        <v>24.225</v>
      </c>
      <c r="H761" s="27" t="n">
        <v>37.045</v>
      </c>
      <c r="I761" s="27" t="n">
        <v>6.60028571428571</v>
      </c>
      <c r="J761" s="27" t="n">
        <v>1.58333333333333</v>
      </c>
      <c r="K761" s="27" t="n">
        <v>21.456</v>
      </c>
      <c r="L761" s="32"/>
      <c r="M761" s="27" t="n">
        <v>35799.6666666667</v>
      </c>
      <c r="N761" s="27" t="n">
        <v>2854.708</v>
      </c>
      <c r="O761" s="32"/>
    </row>
    <row r="762" customFormat="false" ht="14.25" hidden="false" customHeight="false" outlineLevel="0" collapsed="false">
      <c r="A762" s="29" t="n">
        <v>45356.9395601852</v>
      </c>
      <c r="B762" s="30" t="n">
        <f aca="false">MROUND(A762,"00:01:00")</f>
        <v>45356.9395833333</v>
      </c>
      <c r="C762" s="27" t="n">
        <v>1.91329545454545</v>
      </c>
      <c r="D762" s="27" t="n">
        <v>0.0849761904761905</v>
      </c>
      <c r="E762" s="27" t="n">
        <v>1399.85</v>
      </c>
      <c r="F762" s="27" t="n">
        <v>39.325</v>
      </c>
      <c r="G762" s="27" t="n">
        <v>24.395</v>
      </c>
      <c r="H762" s="27" t="n">
        <v>37.055</v>
      </c>
      <c r="I762" s="27" t="n">
        <v>6.60422222222222</v>
      </c>
      <c r="J762" s="27" t="n">
        <v>1.595</v>
      </c>
      <c r="K762" s="27" t="n">
        <v>21.59</v>
      </c>
      <c r="L762" s="32"/>
      <c r="M762" s="27" t="n">
        <v>35834</v>
      </c>
      <c r="N762" s="27" t="n">
        <v>2854.708</v>
      </c>
      <c r="O762" s="32"/>
    </row>
    <row r="763" customFormat="false" ht="14.25" hidden="false" customHeight="false" outlineLevel="0" collapsed="false">
      <c r="A763" s="29" t="n">
        <v>45356.9402546296</v>
      </c>
      <c r="B763" s="30" t="n">
        <f aca="false">MROUND(A763,"00:01:00")</f>
        <v>45356.9402777778</v>
      </c>
      <c r="C763" s="27" t="n">
        <v>1.9097652173913</v>
      </c>
      <c r="D763" s="27" t="n">
        <v>0.0894956521739131</v>
      </c>
      <c r="E763" s="27" t="n">
        <v>1399.97272727273</v>
      </c>
      <c r="F763" s="27" t="n">
        <v>39.413</v>
      </c>
      <c r="G763" s="27" t="n">
        <v>24.555</v>
      </c>
      <c r="H763" s="27" t="n">
        <v>37.045</v>
      </c>
      <c r="I763" s="27" t="n">
        <v>6.60083333333333</v>
      </c>
      <c r="J763" s="27" t="n">
        <v>1.61</v>
      </c>
      <c r="K763" s="27" t="n">
        <v>21.7125</v>
      </c>
      <c r="L763" s="32"/>
      <c r="M763" s="27" t="n">
        <v>35841</v>
      </c>
      <c r="N763" s="27" t="n">
        <v>2854.708</v>
      </c>
      <c r="O763" s="32"/>
    </row>
    <row r="764" customFormat="false" ht="14.25" hidden="false" customHeight="false" outlineLevel="0" collapsed="false">
      <c r="A764" s="29" t="n">
        <v>45356.9409490741</v>
      </c>
      <c r="B764" s="30" t="n">
        <f aca="false">MROUND(A764,"00:01:00")</f>
        <v>45356.9409722222</v>
      </c>
      <c r="C764" s="27" t="n">
        <v>1.90671818181818</v>
      </c>
      <c r="D764" s="27" t="n">
        <v>0.0928666666666667</v>
      </c>
      <c r="E764" s="27" t="n">
        <v>1399.94285714286</v>
      </c>
      <c r="F764" s="27" t="n">
        <v>39.348</v>
      </c>
      <c r="G764" s="27" t="n">
        <v>24.71</v>
      </c>
      <c r="H764" s="27" t="n">
        <v>37.0557142857143</v>
      </c>
      <c r="I764" s="27" t="n">
        <v>6.605</v>
      </c>
      <c r="J764" s="27" t="n">
        <v>1.625</v>
      </c>
      <c r="K764" s="27" t="n">
        <v>21.819</v>
      </c>
      <c r="L764" s="32"/>
      <c r="M764" s="27" t="n">
        <v>35864.5</v>
      </c>
      <c r="N764" s="27" t="n">
        <v>2854.708</v>
      </c>
      <c r="O764" s="32"/>
    </row>
    <row r="765" customFormat="false" ht="14.25" hidden="false" customHeight="false" outlineLevel="0" collapsed="false">
      <c r="A765" s="29" t="n">
        <v>45356.9416435185</v>
      </c>
      <c r="B765" s="30" t="n">
        <f aca="false">MROUND(A765,"00:01:00")</f>
        <v>45356.9416666667</v>
      </c>
      <c r="C765" s="27" t="n">
        <v>1.90199090909091</v>
      </c>
      <c r="D765" s="27" t="n">
        <v>0.0992208333333333</v>
      </c>
      <c r="E765" s="27" t="n">
        <v>1399.98333333333</v>
      </c>
      <c r="F765" s="27" t="n">
        <v>39.2825</v>
      </c>
      <c r="G765" s="27" t="n">
        <v>24.885</v>
      </c>
      <c r="H765" s="27" t="n">
        <v>37.0514285714286</v>
      </c>
      <c r="I765" s="27" t="n">
        <v>6.60128571428571</v>
      </c>
      <c r="J765" s="27" t="n">
        <v>1.64</v>
      </c>
      <c r="K765" s="27" t="n">
        <v>21.9525</v>
      </c>
      <c r="L765" s="32"/>
      <c r="M765" s="27" t="n">
        <v>35883</v>
      </c>
      <c r="N765" s="27" t="n">
        <v>2854.708</v>
      </c>
      <c r="O765" s="32"/>
    </row>
    <row r="766" customFormat="false" ht="14.25" hidden="false" customHeight="false" outlineLevel="0" collapsed="false">
      <c r="A766" s="29" t="n">
        <v>45356.942337963</v>
      </c>
      <c r="B766" s="30" t="n">
        <f aca="false">MROUND(A766,"00:01:00")</f>
        <v>45356.9423611111</v>
      </c>
      <c r="C766" s="27" t="n">
        <v>1.89839545454545</v>
      </c>
      <c r="D766" s="27" t="n">
        <v>0.100222727272727</v>
      </c>
      <c r="E766" s="27" t="n">
        <v>1399.96666666667</v>
      </c>
      <c r="F766" s="27" t="n">
        <v>39.3766666666667</v>
      </c>
      <c r="G766" s="27" t="n">
        <v>25.055</v>
      </c>
      <c r="H766" s="27" t="n">
        <v>37.044</v>
      </c>
      <c r="I766" s="27" t="n">
        <v>6.6035</v>
      </c>
      <c r="J766" s="27" t="n">
        <v>1.65</v>
      </c>
      <c r="K766" s="27" t="n">
        <v>22.097</v>
      </c>
      <c r="L766" s="32"/>
      <c r="M766" s="27" t="n">
        <v>35905.5</v>
      </c>
      <c r="N766" s="27" t="n">
        <v>2854.708</v>
      </c>
      <c r="O766" s="32"/>
    </row>
    <row r="767" customFormat="false" ht="14.25" hidden="false" customHeight="false" outlineLevel="0" collapsed="false">
      <c r="A767" s="29" t="n">
        <v>45356.9430324074</v>
      </c>
      <c r="B767" s="30" t="n">
        <f aca="false">MROUND(A767,"00:01:00")</f>
        <v>45356.9430555556</v>
      </c>
      <c r="C767" s="27" t="n">
        <v>1.89316818181818</v>
      </c>
      <c r="D767" s="27" t="n">
        <v>0.106740909090909</v>
      </c>
      <c r="E767" s="27" t="n">
        <v>1400.265</v>
      </c>
      <c r="F767" s="27" t="n">
        <v>39.34625</v>
      </c>
      <c r="G767" s="27" t="n">
        <v>25.215</v>
      </c>
      <c r="H767" s="27" t="n">
        <v>37.05</v>
      </c>
      <c r="I767" s="27" t="n">
        <v>6.6025</v>
      </c>
      <c r="J767" s="27" t="n">
        <v>1.65666666666667</v>
      </c>
      <c r="K767" s="27" t="n">
        <v>22.234</v>
      </c>
      <c r="L767" s="32"/>
      <c r="M767" s="27" t="n">
        <v>35939.75</v>
      </c>
      <c r="N767" s="27" t="n">
        <v>2854.708</v>
      </c>
      <c r="O767" s="32"/>
    </row>
    <row r="768" customFormat="false" ht="14.25" hidden="false" customHeight="false" outlineLevel="0" collapsed="false">
      <c r="A768" s="29" t="n">
        <v>45356.9437268519</v>
      </c>
      <c r="B768" s="30" t="n">
        <f aca="false">MROUND(A768,"00:01:00")</f>
        <v>45356.94375</v>
      </c>
      <c r="C768" s="27" t="n">
        <v>1.88836956521739</v>
      </c>
      <c r="D768" s="27" t="n">
        <v>0.11135652173913</v>
      </c>
      <c r="E768" s="27" t="n">
        <v>1399.82608695652</v>
      </c>
      <c r="F768" s="27" t="n">
        <v>39.4388235294118</v>
      </c>
      <c r="G768" s="27" t="n">
        <v>25.36</v>
      </c>
      <c r="H768" s="27" t="n">
        <v>37.05</v>
      </c>
      <c r="I768" s="27" t="n">
        <v>6.6035</v>
      </c>
      <c r="J768" s="27" t="n">
        <v>1.675</v>
      </c>
      <c r="K768" s="27" t="n">
        <v>22.376</v>
      </c>
      <c r="L768" s="32"/>
      <c r="M768" s="27" t="n">
        <v>35959</v>
      </c>
      <c r="N768" s="27" t="n">
        <v>2854.708</v>
      </c>
      <c r="O768" s="32"/>
    </row>
    <row r="769" customFormat="false" ht="14.25" hidden="false" customHeight="false" outlineLevel="0" collapsed="false">
      <c r="A769" s="29" t="n">
        <v>45356.9444212963</v>
      </c>
      <c r="B769" s="30" t="n">
        <f aca="false">MROUND(A769,"00:01:00")</f>
        <v>45356.9444444444</v>
      </c>
      <c r="C769" s="27" t="n">
        <v>1.88605238095238</v>
      </c>
      <c r="D769" s="27" t="n">
        <v>0.113466666666667</v>
      </c>
      <c r="E769" s="27" t="n">
        <v>1399.82380952381</v>
      </c>
      <c r="F769" s="27" t="n">
        <v>39.471875</v>
      </c>
      <c r="G769" s="27" t="n">
        <v>25.495</v>
      </c>
      <c r="H769" s="27" t="n">
        <v>37.046</v>
      </c>
      <c r="I769" s="27" t="n">
        <v>6.60325</v>
      </c>
      <c r="J769" s="27" t="n">
        <v>1.69</v>
      </c>
      <c r="K769" s="27" t="n">
        <v>22.5181818181818</v>
      </c>
      <c r="L769" s="32"/>
      <c r="M769" s="27" t="n">
        <v>35982.5</v>
      </c>
      <c r="N769" s="27" t="n">
        <v>2854.708</v>
      </c>
      <c r="O769" s="32"/>
    </row>
    <row r="770" customFormat="false" ht="14.25" hidden="false" customHeight="false" outlineLevel="0" collapsed="false">
      <c r="A770" s="29" t="n">
        <v>45356.9451157407</v>
      </c>
      <c r="B770" s="30" t="n">
        <f aca="false">MROUND(A770,"00:01:00")</f>
        <v>45356.9451388889</v>
      </c>
      <c r="C770" s="27" t="n">
        <v>1.88353181818182</v>
      </c>
      <c r="D770" s="27" t="n">
        <v>0.118117391304348</v>
      </c>
      <c r="E770" s="27" t="n">
        <v>1399.75217391304</v>
      </c>
      <c r="F770" s="27" t="n">
        <v>39.34</v>
      </c>
      <c r="G770" s="27" t="n">
        <v>25.64</v>
      </c>
      <c r="H770" s="27" t="n">
        <v>37.055</v>
      </c>
      <c r="I770" s="27" t="n">
        <v>6.604</v>
      </c>
      <c r="J770" s="27" t="n">
        <v>1.70333333333333</v>
      </c>
      <c r="K770" s="27" t="n">
        <v>22.64</v>
      </c>
      <c r="L770" s="27"/>
      <c r="M770" s="27" t="n">
        <v>36000</v>
      </c>
      <c r="N770" s="27" t="n">
        <v>2854.708</v>
      </c>
      <c r="O770" s="32"/>
    </row>
    <row r="771" customFormat="false" ht="14.25" hidden="false" customHeight="false" outlineLevel="0" collapsed="false">
      <c r="A771" s="29" t="n">
        <v>45356.9458101852</v>
      </c>
      <c r="B771" s="30" t="n">
        <f aca="false">MROUND(A771,"00:01:00")</f>
        <v>45356.9458333333</v>
      </c>
      <c r="C771" s="27" t="n">
        <v>1.87852608695652</v>
      </c>
      <c r="D771" s="27" t="n">
        <v>0.121378260869565</v>
      </c>
      <c r="E771" s="27" t="n">
        <v>1400.18095238095</v>
      </c>
      <c r="F771" s="27" t="n">
        <v>39.2358823529412</v>
      </c>
      <c r="G771" s="27" t="n">
        <v>25.84</v>
      </c>
      <c r="H771" s="27" t="n">
        <v>37.05</v>
      </c>
      <c r="I771" s="27" t="n">
        <v>6.602875</v>
      </c>
      <c r="J771" s="27" t="n">
        <v>1.715</v>
      </c>
      <c r="K771" s="27" t="n">
        <v>22.7522222222222</v>
      </c>
      <c r="L771" s="32"/>
      <c r="M771" s="27" t="n">
        <v>36030.6666666667</v>
      </c>
      <c r="N771" s="27" t="n">
        <v>2854.708</v>
      </c>
      <c r="O771" s="32"/>
    </row>
    <row r="772" customFormat="false" ht="14.25" hidden="false" customHeight="false" outlineLevel="0" collapsed="false">
      <c r="A772" s="29" t="n">
        <v>45356.9465046296</v>
      </c>
      <c r="B772" s="30" t="n">
        <f aca="false">MROUND(A772,"00:01:00")</f>
        <v>45356.9465277778</v>
      </c>
      <c r="C772" s="27" t="n">
        <v>1.87408095238095</v>
      </c>
      <c r="D772" s="27" t="n">
        <v>0.127090476190476</v>
      </c>
      <c r="E772" s="27" t="n">
        <v>1400.3619047619</v>
      </c>
      <c r="F772" s="27" t="n">
        <v>39.1628571428571</v>
      </c>
      <c r="G772" s="27" t="n">
        <v>26.06</v>
      </c>
      <c r="H772" s="27" t="n">
        <v>37.05</v>
      </c>
      <c r="I772" s="27" t="n">
        <v>6.602</v>
      </c>
      <c r="J772" s="27" t="n">
        <v>1.735</v>
      </c>
      <c r="K772" s="27" t="n">
        <v>22.8733333333333</v>
      </c>
      <c r="L772" s="32"/>
      <c r="M772" s="27" t="n">
        <v>36030.6666666667</v>
      </c>
      <c r="N772" s="27" t="n">
        <v>2854.708</v>
      </c>
      <c r="O772" s="32"/>
    </row>
    <row r="773" customFormat="false" ht="14.25" hidden="false" customHeight="false" outlineLevel="0" collapsed="false">
      <c r="A773" s="29" t="n">
        <v>45356.9471990741</v>
      </c>
      <c r="B773" s="30" t="n">
        <f aca="false">MROUND(A773,"00:01:00")</f>
        <v>45356.9472222222</v>
      </c>
      <c r="C773" s="27" t="n">
        <v>1.86681818181818</v>
      </c>
      <c r="D773" s="27" t="n">
        <v>0.130669565217391</v>
      </c>
      <c r="E773" s="27" t="n">
        <v>1399.99130434783</v>
      </c>
      <c r="F773" s="27" t="n">
        <v>39.5166666666667</v>
      </c>
      <c r="G773" s="27" t="n">
        <v>26.19</v>
      </c>
      <c r="H773" s="27" t="n">
        <v>37.05</v>
      </c>
      <c r="I773" s="27" t="n">
        <v>6.60288888888889</v>
      </c>
      <c r="J773" s="27" t="n">
        <v>1.75</v>
      </c>
      <c r="K773" s="27" t="n">
        <v>23.0291666666667</v>
      </c>
      <c r="L773" s="32"/>
      <c r="M773" s="27" t="n">
        <v>36059</v>
      </c>
      <c r="N773" s="27" t="n">
        <v>2854.708</v>
      </c>
      <c r="O773" s="32"/>
    </row>
    <row r="774" customFormat="false" ht="14.25" hidden="false" customHeight="false" outlineLevel="0" collapsed="false">
      <c r="A774" s="29" t="n">
        <v>45356.9478935185</v>
      </c>
      <c r="B774" s="30" t="n">
        <f aca="false">MROUND(A774,"00:01:00")</f>
        <v>45356.9479166667</v>
      </c>
      <c r="C774" s="27" t="n">
        <v>1.86649130434783</v>
      </c>
      <c r="D774" s="27" t="n">
        <v>0.133239130434783</v>
      </c>
      <c r="E774" s="27" t="n">
        <v>1399.99130434783</v>
      </c>
      <c r="F774" s="27" t="n">
        <v>39.3821428571429</v>
      </c>
      <c r="G774" s="27" t="n">
        <v>26.31</v>
      </c>
      <c r="H774" s="27" t="n">
        <v>37.055</v>
      </c>
      <c r="I774" s="27" t="n">
        <v>6.6035</v>
      </c>
      <c r="J774" s="27" t="n">
        <v>1.765</v>
      </c>
      <c r="K774" s="27" t="n">
        <v>23.2036363636364</v>
      </c>
      <c r="L774" s="32"/>
      <c r="M774" s="27" t="n">
        <v>36084</v>
      </c>
      <c r="N774" s="27" t="n">
        <v>2854.708</v>
      </c>
      <c r="O774" s="32"/>
    </row>
    <row r="775" customFormat="false" ht="14.25" hidden="false" customHeight="false" outlineLevel="0" collapsed="false">
      <c r="A775" s="29" t="n">
        <v>45356.948587963</v>
      </c>
      <c r="B775" s="30" t="n">
        <f aca="false">MROUND(A775,"00:01:00")</f>
        <v>45356.9486111111</v>
      </c>
      <c r="C775" s="27" t="n">
        <v>1.85818695652174</v>
      </c>
      <c r="D775" s="27" t="n">
        <v>0.137921739130435</v>
      </c>
      <c r="E775" s="27" t="n">
        <v>1399.94090909091</v>
      </c>
      <c r="F775" s="27" t="n">
        <v>39.2690909090909</v>
      </c>
      <c r="G775" s="27" t="n">
        <v>26.535</v>
      </c>
      <c r="H775" s="27" t="n">
        <v>37.0516666666667</v>
      </c>
      <c r="I775" s="27" t="n">
        <v>6.60333333333333</v>
      </c>
      <c r="J775" s="27" t="n">
        <v>1.765</v>
      </c>
      <c r="K775" s="27" t="n">
        <v>23.3227272727273</v>
      </c>
      <c r="L775" s="32"/>
      <c r="M775" s="27" t="n">
        <v>36107.75</v>
      </c>
      <c r="N775" s="27" t="n">
        <v>2854.708</v>
      </c>
      <c r="O775" s="32"/>
    </row>
    <row r="776" customFormat="false" ht="14.25" hidden="false" customHeight="false" outlineLevel="0" collapsed="false">
      <c r="A776" s="29" t="n">
        <v>45356.9492824074</v>
      </c>
      <c r="B776" s="30" t="n">
        <f aca="false">MROUND(A776,"00:01:00")</f>
        <v>45356.9493055556</v>
      </c>
      <c r="C776" s="27" t="n">
        <v>1.85732173913043</v>
      </c>
      <c r="D776" s="27" t="n">
        <v>0.143230434782609</v>
      </c>
      <c r="E776" s="27" t="n">
        <v>1400.10454545455</v>
      </c>
      <c r="F776" s="27" t="n">
        <v>39.5385</v>
      </c>
      <c r="G776" s="27" t="n">
        <v>26.665</v>
      </c>
      <c r="H776" s="27" t="n">
        <v>37.045</v>
      </c>
      <c r="I776" s="27" t="n">
        <v>6.6035</v>
      </c>
      <c r="J776" s="27" t="n">
        <v>1.785</v>
      </c>
      <c r="K776" s="27" t="n">
        <v>23.4753846153846</v>
      </c>
      <c r="L776" s="32"/>
      <c r="M776" s="27" t="n">
        <v>36126</v>
      </c>
      <c r="N776" s="27" t="n">
        <v>2854.708</v>
      </c>
      <c r="O776" s="32"/>
    </row>
    <row r="777" customFormat="false" ht="14.25" hidden="false" customHeight="false" outlineLevel="0" collapsed="false">
      <c r="A777" s="29" t="n">
        <v>45356.9499768519</v>
      </c>
      <c r="B777" s="30" t="n">
        <f aca="false">MROUND(A777,"00:01:00")</f>
        <v>45356.95</v>
      </c>
      <c r="C777" s="27" t="n">
        <v>1.85469565217391</v>
      </c>
      <c r="D777" s="27" t="n">
        <v>0.144752173913043</v>
      </c>
      <c r="E777" s="27" t="n">
        <v>1400.05454545455</v>
      </c>
      <c r="F777" s="27" t="n">
        <v>39.6878571428571</v>
      </c>
      <c r="G777" s="27" t="n">
        <v>26.74</v>
      </c>
      <c r="H777" s="27" t="n">
        <v>37.045</v>
      </c>
      <c r="I777" s="27" t="n">
        <v>6.60288888888889</v>
      </c>
      <c r="J777" s="27" t="n">
        <v>1.805</v>
      </c>
      <c r="K777" s="27" t="n">
        <v>23.6227272727273</v>
      </c>
      <c r="L777" s="32"/>
      <c r="M777" s="27" t="n">
        <v>36149.3333333333</v>
      </c>
      <c r="N777" s="27" t="n">
        <v>2854.708</v>
      </c>
      <c r="O777" s="32"/>
    </row>
    <row r="778" customFormat="false" ht="14.25" hidden="false" customHeight="false" outlineLevel="0" collapsed="false">
      <c r="A778" s="29" t="n">
        <v>45356.9506712963</v>
      </c>
      <c r="B778" s="30" t="n">
        <f aca="false">MROUND(A778,"00:01:00")</f>
        <v>45356.9506944444</v>
      </c>
      <c r="C778" s="27" t="n">
        <v>1.8519347826087</v>
      </c>
      <c r="D778" s="27" t="n">
        <v>0.146008695652174</v>
      </c>
      <c r="E778" s="27" t="n">
        <v>1400.21304347826</v>
      </c>
      <c r="F778" s="27" t="n">
        <v>39.4685</v>
      </c>
      <c r="G778" s="27" t="n">
        <v>26.85</v>
      </c>
      <c r="H778" s="27" t="n">
        <v>37.0433333333333</v>
      </c>
      <c r="I778" s="27" t="n">
        <v>6.603</v>
      </c>
      <c r="J778" s="27" t="n">
        <v>1.81666666666667</v>
      </c>
      <c r="K778" s="27" t="n">
        <v>23.73625</v>
      </c>
      <c r="L778" s="32"/>
      <c r="M778" s="27" t="n">
        <v>36167</v>
      </c>
      <c r="N778" s="27" t="n">
        <v>2854.708</v>
      </c>
      <c r="O778" s="32"/>
    </row>
    <row r="779" customFormat="false" ht="14.25" hidden="false" customHeight="false" outlineLevel="0" collapsed="false">
      <c r="A779" s="29" t="n">
        <v>45356.9513657407</v>
      </c>
      <c r="B779" s="30" t="n">
        <f aca="false">MROUND(A779,"00:01:00")</f>
        <v>45356.9513888889</v>
      </c>
      <c r="C779" s="27" t="n">
        <v>1.84757826086957</v>
      </c>
      <c r="D779" s="27" t="n">
        <v>0.152195454545455</v>
      </c>
      <c r="E779" s="27" t="n">
        <v>1400.20454545455</v>
      </c>
      <c r="F779" s="27" t="n">
        <v>39.1952631578947</v>
      </c>
      <c r="G779" s="27" t="n">
        <v>27.03</v>
      </c>
      <c r="H779" s="27" t="n">
        <v>37.045</v>
      </c>
      <c r="I779" s="27" t="n">
        <v>6.60333333333333</v>
      </c>
      <c r="J779" s="27" t="n">
        <v>1.835</v>
      </c>
      <c r="K779" s="27" t="n">
        <v>23.825</v>
      </c>
      <c r="L779" s="32"/>
      <c r="M779" s="27" t="n">
        <v>36192.3333333333</v>
      </c>
      <c r="N779" s="27" t="n">
        <v>2854.708</v>
      </c>
      <c r="O779" s="32"/>
    </row>
    <row r="780" customFormat="false" ht="14.25" hidden="false" customHeight="false" outlineLevel="0" collapsed="false">
      <c r="A780" s="29" t="n">
        <v>45356.9520601852</v>
      </c>
      <c r="B780" s="30" t="n">
        <f aca="false">MROUND(A780,"00:01:00")</f>
        <v>45356.9520833333</v>
      </c>
      <c r="C780" s="27" t="n">
        <v>1.84054347826087</v>
      </c>
      <c r="D780" s="27" t="n">
        <v>0.158495238095238</v>
      </c>
      <c r="E780" s="27" t="n">
        <v>1399.97826086957</v>
      </c>
      <c r="F780" s="27" t="n">
        <v>38.8726315789474</v>
      </c>
      <c r="G780" s="27" t="n">
        <v>27.3</v>
      </c>
      <c r="H780" s="27" t="n">
        <v>37.0455555555556</v>
      </c>
      <c r="I780" s="27" t="n">
        <v>6.6015</v>
      </c>
      <c r="J780" s="27" t="n">
        <v>1.85</v>
      </c>
      <c r="K780" s="27" t="n">
        <v>23.9211111111111</v>
      </c>
      <c r="L780" s="32"/>
      <c r="M780" s="27" t="n">
        <v>36217.3333333333</v>
      </c>
      <c r="N780" s="27" t="n">
        <v>2854.708</v>
      </c>
      <c r="O780" s="32"/>
    </row>
    <row r="781" customFormat="false" ht="14.25" hidden="false" customHeight="false" outlineLevel="0" collapsed="false">
      <c r="A781" s="29" t="n">
        <v>45356.9527546296</v>
      </c>
      <c r="B781" s="30" t="n">
        <f aca="false">MROUND(A781,"00:01:00")</f>
        <v>45356.9527777778</v>
      </c>
      <c r="C781" s="27" t="n">
        <v>1.8358</v>
      </c>
      <c r="D781" s="27" t="n">
        <v>0.163517391304348</v>
      </c>
      <c r="E781" s="27" t="n">
        <v>1400.06956521739</v>
      </c>
      <c r="F781" s="27" t="n">
        <v>39.5247826086957</v>
      </c>
      <c r="G781" s="27" t="n">
        <v>27.51</v>
      </c>
      <c r="H781" s="27" t="n">
        <v>37.0455555555556</v>
      </c>
      <c r="I781" s="27" t="n">
        <v>6.605375</v>
      </c>
      <c r="J781" s="27" t="n">
        <v>1.86</v>
      </c>
      <c r="K781" s="27" t="n">
        <v>24.0691666666667</v>
      </c>
      <c r="L781" s="32"/>
      <c r="M781" s="27" t="n">
        <v>36251</v>
      </c>
      <c r="N781" s="27" t="n">
        <v>2854.708</v>
      </c>
      <c r="O781" s="32"/>
    </row>
    <row r="782" customFormat="false" ht="14.25" hidden="false" customHeight="false" outlineLevel="0" collapsed="false">
      <c r="A782" s="29" t="n">
        <v>45356.9534490741</v>
      </c>
      <c r="B782" s="30" t="n">
        <f aca="false">MROUND(A782,"00:01:00")</f>
        <v>45356.9534722222</v>
      </c>
      <c r="C782" s="27" t="n">
        <v>1.83436363636364</v>
      </c>
      <c r="D782" s="27" t="n">
        <v>0.165704761904762</v>
      </c>
      <c r="E782" s="27" t="n">
        <v>1399.925</v>
      </c>
      <c r="F782" s="27" t="n">
        <v>39.745</v>
      </c>
      <c r="G782" s="27" t="n">
        <v>27.55</v>
      </c>
      <c r="H782" s="27" t="n">
        <v>37.0466666666667</v>
      </c>
      <c r="I782" s="27" t="n">
        <v>6.60075</v>
      </c>
      <c r="J782" s="27" t="n">
        <v>1.88</v>
      </c>
      <c r="K782" s="27" t="n">
        <v>24.288</v>
      </c>
      <c r="L782" s="32"/>
      <c r="M782" s="27" t="n">
        <v>36258.5</v>
      </c>
      <c r="N782" s="27" t="n">
        <v>2854.708</v>
      </c>
      <c r="O782" s="32"/>
    </row>
    <row r="783" customFormat="false" ht="14.25" hidden="false" customHeight="false" outlineLevel="0" collapsed="false">
      <c r="A783" s="29" t="n">
        <v>45356.9541435185</v>
      </c>
      <c r="B783" s="30" t="n">
        <f aca="false">MROUND(A783,"00:01:00")</f>
        <v>45356.9541666667</v>
      </c>
      <c r="C783" s="27" t="n">
        <v>1.83035217391304</v>
      </c>
      <c r="D783" s="27" t="n">
        <v>0.167847826086957</v>
      </c>
      <c r="E783" s="27" t="n">
        <v>1400.00869565217</v>
      </c>
      <c r="F783" s="27" t="n">
        <v>39.1523529411765</v>
      </c>
      <c r="G783" s="27" t="n">
        <v>27.73</v>
      </c>
      <c r="H783" s="27" t="n">
        <v>37.045</v>
      </c>
      <c r="I783" s="27" t="n">
        <v>6.604625</v>
      </c>
      <c r="J783" s="27" t="n">
        <v>1.89</v>
      </c>
      <c r="K783" s="27" t="n">
        <v>24.4433333333333</v>
      </c>
      <c r="L783" s="32"/>
      <c r="M783" s="27" t="n">
        <v>36281</v>
      </c>
      <c r="N783" s="27" t="n">
        <v>2854.708</v>
      </c>
      <c r="O783" s="32"/>
    </row>
    <row r="784" customFormat="false" ht="14.25" hidden="false" customHeight="false" outlineLevel="0" collapsed="false">
      <c r="A784" s="29" t="n">
        <v>45356.954837963</v>
      </c>
      <c r="B784" s="30" t="n">
        <f aca="false">MROUND(A784,"00:01:00")</f>
        <v>45356.9548611111</v>
      </c>
      <c r="C784" s="27" t="n">
        <v>1.82273043478261</v>
      </c>
      <c r="D784" s="27" t="n">
        <v>0.176663636363636</v>
      </c>
      <c r="E784" s="27" t="n">
        <v>1399.78095238095</v>
      </c>
      <c r="F784" s="27" t="n">
        <v>39.29</v>
      </c>
      <c r="G784" s="27" t="n">
        <v>27.925</v>
      </c>
      <c r="H784" s="27" t="n">
        <v>37.0357142857143</v>
      </c>
      <c r="I784" s="27" t="n">
        <v>6.6008</v>
      </c>
      <c r="J784" s="27" t="n">
        <v>1.9</v>
      </c>
      <c r="K784" s="27" t="n">
        <v>24.54</v>
      </c>
      <c r="L784" s="32"/>
      <c r="M784" s="27" t="n">
        <v>36311</v>
      </c>
      <c r="N784" s="27" t="n">
        <v>2854.708</v>
      </c>
      <c r="O784" s="32"/>
    </row>
    <row r="785" customFormat="false" ht="14.25" hidden="false" customHeight="false" outlineLevel="0" collapsed="false">
      <c r="A785" s="29" t="n">
        <v>45356.9555324074</v>
      </c>
      <c r="B785" s="30" t="n">
        <f aca="false">MROUND(A785,"00:01:00")</f>
        <v>45356.9555555556</v>
      </c>
      <c r="C785" s="27" t="n">
        <v>1.82257826086957</v>
      </c>
      <c r="D785" s="27" t="n">
        <v>0.176926086956522</v>
      </c>
      <c r="E785" s="27" t="n">
        <v>1399.86956521739</v>
      </c>
      <c r="F785" s="27" t="n">
        <v>39.5147368421053</v>
      </c>
      <c r="G785" s="27" t="n">
        <v>28.045</v>
      </c>
      <c r="H785" s="27" t="n">
        <v>37.034</v>
      </c>
      <c r="I785" s="27" t="n">
        <v>6.6065</v>
      </c>
      <c r="J785" s="27" t="n">
        <v>1.92</v>
      </c>
      <c r="K785" s="27" t="n">
        <v>24.6718181818182</v>
      </c>
      <c r="L785" s="32"/>
      <c r="M785" s="27" t="n">
        <v>36311</v>
      </c>
      <c r="N785" s="27" t="n">
        <v>2854.708</v>
      </c>
      <c r="O785" s="32"/>
    </row>
    <row r="786" customFormat="false" ht="14.25" hidden="false" customHeight="false" outlineLevel="0" collapsed="false">
      <c r="A786" s="29" t="n">
        <v>45356.9562268519</v>
      </c>
      <c r="B786" s="30" t="n">
        <f aca="false">MROUND(A786,"00:01:00")</f>
        <v>45356.95625</v>
      </c>
      <c r="C786" s="27" t="n">
        <v>1.81755</v>
      </c>
      <c r="D786" s="27" t="n">
        <v>0.182045454545455</v>
      </c>
      <c r="E786" s="27" t="n">
        <v>1400.085</v>
      </c>
      <c r="F786" s="27" t="n">
        <v>39.1515</v>
      </c>
      <c r="G786" s="27" t="n">
        <v>28.23</v>
      </c>
      <c r="H786" s="27" t="n">
        <v>37.034</v>
      </c>
      <c r="I786" s="27" t="n">
        <v>6.6005</v>
      </c>
      <c r="J786" s="27" t="n">
        <v>1.92</v>
      </c>
      <c r="K786" s="27" t="n">
        <v>24.8225</v>
      </c>
      <c r="L786" s="32"/>
      <c r="M786" s="27" t="n">
        <v>36354.5</v>
      </c>
      <c r="N786" s="27" t="n">
        <v>2854.708</v>
      </c>
      <c r="O786" s="32"/>
    </row>
    <row r="787" customFormat="false" ht="14.25" hidden="false" customHeight="false" outlineLevel="0" collapsed="false">
      <c r="A787" s="29" t="n">
        <v>45356.9569212963</v>
      </c>
      <c r="B787" s="30" t="n">
        <f aca="false">MROUND(A787,"00:01:00")</f>
        <v>45356.9569444445</v>
      </c>
      <c r="C787" s="27" t="n">
        <v>1.81183913043478</v>
      </c>
      <c r="D787" s="27" t="n">
        <v>0.187782608695652</v>
      </c>
      <c r="E787" s="27" t="n">
        <v>1400.01739130435</v>
      </c>
      <c r="F787" s="27" t="n">
        <v>39.181875</v>
      </c>
      <c r="G787" s="27" t="n">
        <v>28.41</v>
      </c>
      <c r="H787" s="27" t="n">
        <v>37.0425</v>
      </c>
      <c r="I787" s="27" t="n">
        <v>6.60866666666667</v>
      </c>
      <c r="J787" s="27" t="n">
        <v>1.945</v>
      </c>
      <c r="K787" s="27" t="n">
        <v>24.9611111111111</v>
      </c>
      <c r="L787" s="32"/>
      <c r="M787" s="27" t="n">
        <v>36433</v>
      </c>
      <c r="N787" s="27" t="n">
        <v>2854.708</v>
      </c>
      <c r="O787" s="32"/>
    </row>
    <row r="788" customFormat="false" ht="14.25" hidden="false" customHeight="false" outlineLevel="0" collapsed="false">
      <c r="A788" s="29" t="n">
        <v>45356.9576157407</v>
      </c>
      <c r="B788" s="30" t="n">
        <f aca="false">MROUND(A788,"00:01:00")</f>
        <v>45356.9576388889</v>
      </c>
      <c r="C788" s="27" t="n">
        <v>1.80536363636364</v>
      </c>
      <c r="D788" s="27" t="n">
        <v>0.192527272727273</v>
      </c>
      <c r="E788" s="27" t="n">
        <v>1399.96086956522</v>
      </c>
      <c r="F788" s="27" t="n">
        <v>39.1645</v>
      </c>
      <c r="G788" s="27" t="n">
        <v>28.66</v>
      </c>
      <c r="H788" s="27" t="n">
        <v>37.038</v>
      </c>
      <c r="I788" s="27" t="n">
        <v>6.6105</v>
      </c>
      <c r="J788" s="27" t="n">
        <v>1.96</v>
      </c>
      <c r="K788" s="27" t="n">
        <v>25.1127272727273</v>
      </c>
      <c r="L788" s="32"/>
      <c r="M788" s="27" t="n">
        <v>36472</v>
      </c>
      <c r="N788" s="27" t="n">
        <v>2854.708</v>
      </c>
      <c r="O788" s="32"/>
    </row>
    <row r="789" customFormat="false" ht="14.25" hidden="false" customHeight="false" outlineLevel="0" collapsed="false">
      <c r="A789" s="29" t="n">
        <v>45356.9583101852</v>
      </c>
      <c r="B789" s="30" t="n">
        <f aca="false">MROUND(A789,"00:01:00")</f>
        <v>45356.9583333333</v>
      </c>
      <c r="C789" s="27" t="n">
        <v>1.80370909090909</v>
      </c>
      <c r="D789" s="27" t="n">
        <v>0.195563636363636</v>
      </c>
      <c r="E789" s="27" t="n">
        <v>1399.8</v>
      </c>
      <c r="F789" s="27" t="n">
        <v>39.4607692307692</v>
      </c>
      <c r="G789" s="27" t="n">
        <v>28.805</v>
      </c>
      <c r="H789" s="27" t="n">
        <v>37.0316666666667</v>
      </c>
      <c r="I789" s="27" t="n">
        <v>6.603</v>
      </c>
      <c r="J789" s="27" t="n">
        <v>1.955</v>
      </c>
      <c r="K789" s="27" t="n">
        <v>25.2808333333333</v>
      </c>
      <c r="L789" s="32"/>
      <c r="M789" s="27" t="n">
        <v>36472</v>
      </c>
      <c r="N789" s="27" t="n">
        <v>2854.708</v>
      </c>
      <c r="O789" s="32"/>
    </row>
    <row r="790" customFormat="false" ht="14.25" hidden="false" customHeight="false" outlineLevel="0" collapsed="false">
      <c r="A790" s="29" t="n">
        <v>45356.9590046296</v>
      </c>
      <c r="B790" s="30" t="n">
        <f aca="false">MROUND(A790,"00:01:00")</f>
        <v>45356.9590277778</v>
      </c>
      <c r="C790" s="27" t="n">
        <v>1.80077826086957</v>
      </c>
      <c r="D790" s="27" t="n">
        <v>0.2</v>
      </c>
      <c r="E790" s="27" t="n">
        <v>1399.91578947368</v>
      </c>
      <c r="F790" s="27" t="n">
        <v>39.413125</v>
      </c>
      <c r="G790" s="27" t="n">
        <v>28.925</v>
      </c>
      <c r="H790" s="27" t="n">
        <v>37.0366666666667</v>
      </c>
      <c r="I790" s="27" t="n">
        <v>6.602</v>
      </c>
      <c r="J790" s="27" t="n">
        <v>1.975</v>
      </c>
      <c r="K790" s="27" t="n">
        <v>25.4772727272727</v>
      </c>
      <c r="L790" s="32"/>
      <c r="M790" s="27" t="n">
        <v>36490.4</v>
      </c>
      <c r="N790" s="27" t="n">
        <v>2854.708</v>
      </c>
      <c r="O790" s="32"/>
    </row>
    <row r="791" customFormat="false" ht="14.25" hidden="false" customHeight="false" outlineLevel="0" collapsed="false">
      <c r="A791" s="29" t="n">
        <v>45356.9596990741</v>
      </c>
      <c r="B791" s="30" t="n">
        <f aca="false">MROUND(A791,"00:01:00")</f>
        <v>45356.9597222222</v>
      </c>
      <c r="C791" s="27" t="n">
        <v>1.79438260869565</v>
      </c>
      <c r="D791" s="27" t="n">
        <v>0.205073913043478</v>
      </c>
      <c r="E791" s="27" t="n">
        <v>1399.90909090909</v>
      </c>
      <c r="F791" s="27" t="n">
        <v>39.2183333333333</v>
      </c>
      <c r="G791" s="27" t="n">
        <v>29.12</v>
      </c>
      <c r="H791" s="27" t="n">
        <v>37.035</v>
      </c>
      <c r="I791" s="27" t="n">
        <v>6.601375</v>
      </c>
      <c r="J791" s="27" t="n">
        <v>1.995</v>
      </c>
      <c r="K791" s="27" t="n">
        <v>25.618</v>
      </c>
      <c r="L791" s="32"/>
      <c r="M791" s="27" t="n">
        <v>36539.3333333333</v>
      </c>
      <c r="N791" s="27" t="n">
        <v>2854.708</v>
      </c>
      <c r="O791" s="32"/>
    </row>
    <row r="792" customFormat="false" ht="14.25" hidden="false" customHeight="false" outlineLevel="0" collapsed="false">
      <c r="A792" s="29" t="n">
        <v>45356.9603935185</v>
      </c>
      <c r="B792" s="30" t="n">
        <f aca="false">MROUND(A792,"00:01:00")</f>
        <v>45356.9604166667</v>
      </c>
      <c r="C792" s="27" t="n">
        <v>1.78835714285714</v>
      </c>
      <c r="D792" s="27" t="n">
        <v>0.209068181818182</v>
      </c>
      <c r="E792" s="27" t="n">
        <v>1399.94761904762</v>
      </c>
      <c r="F792" s="27" t="n">
        <v>39.2815384615385</v>
      </c>
      <c r="G792" s="27" t="n">
        <v>29.315</v>
      </c>
      <c r="H792" s="27" t="n">
        <v>37.0333333333333</v>
      </c>
      <c r="I792" s="27" t="n">
        <v>6.60557142857143</v>
      </c>
      <c r="J792" s="27" t="n">
        <v>2.015</v>
      </c>
      <c r="K792" s="27" t="n">
        <v>25.7444444444444</v>
      </c>
      <c r="L792" s="32"/>
      <c r="M792" s="27" t="n">
        <v>36539.3333333333</v>
      </c>
      <c r="N792" s="27" t="n">
        <v>2854.708</v>
      </c>
      <c r="O792" s="32"/>
    </row>
    <row r="793" customFormat="false" ht="14.25" hidden="false" customHeight="false" outlineLevel="0" collapsed="false">
      <c r="A793" s="29" t="n">
        <v>45356.961087963</v>
      </c>
      <c r="B793" s="30" t="n">
        <f aca="false">MROUND(A793,"00:01:00")</f>
        <v>45356.9611111111</v>
      </c>
      <c r="C793" s="27" t="n">
        <v>1.78608260869565</v>
      </c>
      <c r="D793" s="27" t="n">
        <v>0.21415652173913</v>
      </c>
      <c r="E793" s="27" t="n">
        <v>1400.08181818182</v>
      </c>
      <c r="F793" s="27" t="n">
        <v>39.2527272727273</v>
      </c>
      <c r="G793" s="27" t="n">
        <v>29.5</v>
      </c>
      <c r="H793" s="27" t="n">
        <v>37.025</v>
      </c>
      <c r="I793" s="27" t="n">
        <v>6.6012</v>
      </c>
      <c r="J793" s="27" t="n">
        <v>2.03</v>
      </c>
      <c r="K793" s="27" t="n">
        <v>25.888</v>
      </c>
      <c r="L793" s="32"/>
      <c r="M793" s="27" t="n">
        <v>36574.5</v>
      </c>
      <c r="N793" s="27" t="n">
        <v>2854.708</v>
      </c>
      <c r="O793" s="32"/>
    </row>
    <row r="794" customFormat="false" ht="14.25" hidden="false" customHeight="false" outlineLevel="0" collapsed="false">
      <c r="A794" s="29" t="n">
        <v>45356.9617824074</v>
      </c>
      <c r="B794" s="30" t="n">
        <f aca="false">MROUND(A794,"00:01:00")</f>
        <v>45356.9618055556</v>
      </c>
      <c r="C794" s="27" t="n">
        <v>1.78262173913043</v>
      </c>
      <c r="D794" s="27" t="n">
        <v>0.220273913043478</v>
      </c>
      <c r="E794" s="27" t="n">
        <v>1399.86666666667</v>
      </c>
      <c r="F794" s="27" t="n">
        <v>39.1533333333333</v>
      </c>
      <c r="G794" s="27" t="n">
        <v>29.71</v>
      </c>
      <c r="H794" s="27" t="n">
        <v>37.0357142857143</v>
      </c>
      <c r="I794" s="27" t="n">
        <v>6.603</v>
      </c>
      <c r="J794" s="27" t="n">
        <v>2.04</v>
      </c>
      <c r="K794" s="27" t="n">
        <v>26.039</v>
      </c>
      <c r="L794" s="32"/>
      <c r="M794" s="27" t="n">
        <v>36574.5</v>
      </c>
      <c r="N794" s="27" t="n">
        <v>2854.708</v>
      </c>
      <c r="O794" s="32"/>
    </row>
    <row r="795" customFormat="false" ht="14.25" hidden="false" customHeight="false" outlineLevel="0" collapsed="false">
      <c r="A795" s="29" t="n">
        <v>45356.9624768519</v>
      </c>
      <c r="B795" s="30" t="n">
        <f aca="false">MROUND(A795,"00:01:00")</f>
        <v>45356.9625</v>
      </c>
      <c r="C795" s="27" t="n">
        <v>1.77516363636364</v>
      </c>
      <c r="D795" s="27" t="n">
        <v>0.224991304347826</v>
      </c>
      <c r="E795" s="27" t="n">
        <v>1400.15</v>
      </c>
      <c r="F795" s="27" t="n">
        <v>39.0493333333333</v>
      </c>
      <c r="G795" s="27" t="n">
        <v>29.94</v>
      </c>
      <c r="H795" s="27" t="n">
        <v>37.0383333333333</v>
      </c>
      <c r="I795" s="27" t="n">
        <v>6.60244444444445</v>
      </c>
      <c r="J795" s="27" t="n">
        <v>2.05</v>
      </c>
      <c r="K795" s="27" t="n">
        <v>26.1790909090909</v>
      </c>
      <c r="L795" s="32"/>
      <c r="M795" s="27" t="n">
        <v>36615.8</v>
      </c>
      <c r="N795" s="27" t="n">
        <v>2854.708</v>
      </c>
      <c r="O795" s="32"/>
    </row>
    <row r="796" customFormat="false" ht="14.25" hidden="false" customHeight="false" outlineLevel="0" collapsed="false">
      <c r="A796" s="29" t="n">
        <v>45356.9631712963</v>
      </c>
      <c r="B796" s="30" t="n">
        <f aca="false">MROUND(A796,"00:01:00")</f>
        <v>45356.9631944445</v>
      </c>
      <c r="C796" s="27" t="n">
        <v>1.77107391304348</v>
      </c>
      <c r="D796" s="27" t="n">
        <v>0.232130434782609</v>
      </c>
      <c r="E796" s="27" t="n">
        <v>1400.04761904762</v>
      </c>
      <c r="F796" s="27" t="n">
        <v>39.2325</v>
      </c>
      <c r="G796" s="27" t="n">
        <v>30.18</v>
      </c>
      <c r="H796" s="27" t="n">
        <v>37.034</v>
      </c>
      <c r="I796" s="27" t="n">
        <v>6.601</v>
      </c>
      <c r="J796" s="27" t="n">
        <v>2.064</v>
      </c>
      <c r="K796" s="27" t="n">
        <v>26.3546153846154</v>
      </c>
      <c r="L796" s="32"/>
      <c r="M796" s="27" t="n">
        <v>36646.5</v>
      </c>
      <c r="N796" s="27" t="n">
        <v>2854.708</v>
      </c>
      <c r="O796" s="32"/>
    </row>
    <row r="797" customFormat="false" ht="14.25" hidden="false" customHeight="false" outlineLevel="0" collapsed="false">
      <c r="A797" s="29" t="n">
        <v>45356.9638657407</v>
      </c>
      <c r="B797" s="30" t="n">
        <f aca="false">MROUND(A797,"00:01:00")</f>
        <v>45356.9638888889</v>
      </c>
      <c r="C797" s="27" t="n">
        <v>1.76558181818182</v>
      </c>
      <c r="D797" s="27" t="n">
        <v>0.234821739130435</v>
      </c>
      <c r="E797" s="27" t="n">
        <v>1400.15454545455</v>
      </c>
      <c r="F797" s="27" t="n">
        <v>39.5413636363636</v>
      </c>
      <c r="G797" s="27" t="n">
        <v>30.285</v>
      </c>
      <c r="H797" s="27" t="n">
        <v>37.035</v>
      </c>
      <c r="I797" s="27" t="n">
        <v>6.6037</v>
      </c>
      <c r="J797" s="27" t="n">
        <v>2.09</v>
      </c>
      <c r="K797" s="27" t="n">
        <v>26.5484615384615</v>
      </c>
      <c r="L797" s="32"/>
      <c r="M797" s="27" t="n">
        <v>36671.5</v>
      </c>
      <c r="N797" s="27" t="n">
        <v>2854.708</v>
      </c>
      <c r="O797" s="32"/>
    </row>
    <row r="798" customFormat="false" ht="14.25" hidden="false" customHeight="false" outlineLevel="0" collapsed="false">
      <c r="A798" s="29" t="n">
        <v>45356.9645601852</v>
      </c>
      <c r="B798" s="30" t="n">
        <f aca="false">MROUND(A798,"00:01:00")</f>
        <v>45356.9645833333</v>
      </c>
      <c r="C798" s="27" t="n">
        <v>1.76123043478261</v>
      </c>
      <c r="D798" s="27" t="n">
        <v>0.239721739130435</v>
      </c>
      <c r="E798" s="27" t="n">
        <v>1399.91304347826</v>
      </c>
      <c r="F798" s="27" t="n">
        <v>39.2104761904762</v>
      </c>
      <c r="G798" s="27" t="n">
        <v>30.465</v>
      </c>
      <c r="H798" s="27" t="n">
        <v>37.036</v>
      </c>
      <c r="I798" s="27" t="n">
        <v>6.60188888888889</v>
      </c>
      <c r="J798" s="27" t="n">
        <v>2.1</v>
      </c>
      <c r="K798" s="27" t="n">
        <v>26.7125</v>
      </c>
      <c r="L798" s="32"/>
      <c r="M798" s="27" t="n">
        <v>36705</v>
      </c>
      <c r="N798" s="27" t="n">
        <v>2854.708</v>
      </c>
      <c r="O798" s="32"/>
    </row>
    <row r="799" customFormat="false" ht="14.25" hidden="false" customHeight="false" outlineLevel="0" collapsed="false">
      <c r="A799" s="29" t="n">
        <v>45356.9652546296</v>
      </c>
      <c r="B799" s="30" t="n">
        <f aca="false">MROUND(A799,"00:01:00")</f>
        <v>45356.9652777778</v>
      </c>
      <c r="C799" s="27" t="n">
        <v>1.7555347826087</v>
      </c>
      <c r="D799" s="27" t="n">
        <v>0.249152173913043</v>
      </c>
      <c r="E799" s="27" t="n">
        <v>1399.86956521739</v>
      </c>
      <c r="F799" s="27" t="n">
        <v>39.185</v>
      </c>
      <c r="G799" s="27" t="n">
        <v>30.68</v>
      </c>
      <c r="H799" s="27" t="n">
        <v>37.045</v>
      </c>
      <c r="I799" s="27" t="n">
        <v>6.6035</v>
      </c>
      <c r="J799" s="27" t="n">
        <v>2.115</v>
      </c>
      <c r="K799" s="27" t="n">
        <v>26.8718181818182</v>
      </c>
      <c r="L799" s="32"/>
      <c r="M799" s="27" t="n">
        <v>36723</v>
      </c>
      <c r="N799" s="27" t="n">
        <v>2854.708</v>
      </c>
      <c r="O799" s="32"/>
    </row>
    <row r="800" customFormat="false" ht="14.25" hidden="false" customHeight="false" outlineLevel="0" collapsed="false">
      <c r="A800" s="29" t="n">
        <v>45356.9659490741</v>
      </c>
      <c r="B800" s="30" t="n">
        <f aca="false">MROUND(A800,"00:01:00")</f>
        <v>45356.9659722222</v>
      </c>
      <c r="C800" s="27" t="n">
        <v>1.75213181818182</v>
      </c>
      <c r="D800" s="27" t="n">
        <v>0.247581818181818</v>
      </c>
      <c r="E800" s="27" t="n">
        <v>1399.78260869565</v>
      </c>
      <c r="F800" s="27" t="n">
        <v>39.22625</v>
      </c>
      <c r="G800" s="27" t="n">
        <v>30.87</v>
      </c>
      <c r="H800" s="27" t="n">
        <v>37.045</v>
      </c>
      <c r="I800" s="27" t="n">
        <v>6.60272727272727</v>
      </c>
      <c r="J800" s="27" t="n">
        <v>2.13</v>
      </c>
      <c r="K800" s="27" t="n">
        <v>27.0361538461538</v>
      </c>
      <c r="L800" s="32"/>
      <c r="M800" s="27" t="n">
        <v>36743.6666666667</v>
      </c>
      <c r="N800" s="27" t="n">
        <v>2854.708</v>
      </c>
      <c r="O800" s="32"/>
    </row>
    <row r="801" customFormat="false" ht="14.25" hidden="false" customHeight="false" outlineLevel="0" collapsed="false">
      <c r="A801" s="29" t="n">
        <v>45356.9666435185</v>
      </c>
      <c r="B801" s="30" t="n">
        <f aca="false">MROUND(A801,"00:01:00")</f>
        <v>45356.9666666667</v>
      </c>
      <c r="C801" s="27" t="n">
        <v>1.74544545454545</v>
      </c>
      <c r="D801" s="27" t="n">
        <v>0.257354545454545</v>
      </c>
      <c r="E801" s="27" t="n">
        <v>1399.79</v>
      </c>
      <c r="F801" s="27" t="n">
        <v>39.0638888888889</v>
      </c>
      <c r="G801" s="27" t="n">
        <v>31.1</v>
      </c>
      <c r="H801" s="27" t="n">
        <v>37.045</v>
      </c>
      <c r="I801" s="27" t="n">
        <v>6.60125</v>
      </c>
      <c r="J801" s="27" t="n">
        <v>2.145</v>
      </c>
      <c r="K801" s="27" t="n">
        <v>27.2163636363636</v>
      </c>
      <c r="L801" s="32"/>
      <c r="M801" s="27" t="n">
        <v>36787.3333333333</v>
      </c>
      <c r="N801" s="27" t="n">
        <v>2854.708</v>
      </c>
      <c r="O801" s="32"/>
    </row>
    <row r="802" customFormat="false" ht="14.25" hidden="false" customHeight="false" outlineLevel="0" collapsed="false">
      <c r="A802" s="29" t="n">
        <v>45356.967337963</v>
      </c>
      <c r="B802" s="30" t="n">
        <f aca="false">MROUND(A802,"00:01:00")</f>
        <v>45356.9673611111</v>
      </c>
      <c r="C802" s="27" t="n">
        <v>1.74180434782609</v>
      </c>
      <c r="D802" s="27" t="n">
        <v>0.260109090909091</v>
      </c>
      <c r="E802" s="27" t="n">
        <v>1400.06086956522</v>
      </c>
      <c r="F802" s="27" t="n">
        <v>39.7534782608696</v>
      </c>
      <c r="G802" s="27" t="n">
        <v>31.205</v>
      </c>
      <c r="H802" s="27" t="n">
        <v>37.045</v>
      </c>
      <c r="I802" s="27" t="n">
        <v>6.604</v>
      </c>
      <c r="J802" s="27" t="n">
        <v>2.16</v>
      </c>
      <c r="K802" s="27" t="n">
        <v>27.4253846153846</v>
      </c>
      <c r="L802" s="32"/>
      <c r="M802" s="27" t="n">
        <v>36787.3333333333</v>
      </c>
      <c r="N802" s="27" t="n">
        <v>2854.708</v>
      </c>
      <c r="O802" s="32"/>
    </row>
    <row r="803" customFormat="false" ht="14.25" hidden="false" customHeight="false" outlineLevel="0" collapsed="false">
      <c r="A803" s="29" t="n">
        <v>45356.9680324074</v>
      </c>
      <c r="B803" s="30" t="n">
        <f aca="false">MROUND(A803,"00:01:00")</f>
        <v>45356.9680555556</v>
      </c>
      <c r="C803" s="27" t="n">
        <v>1.73576956521739</v>
      </c>
      <c r="D803" s="27" t="n">
        <v>0.264752173913043</v>
      </c>
      <c r="E803" s="27" t="n">
        <v>1399.69130434783</v>
      </c>
      <c r="F803" s="27" t="n">
        <v>38.8347826086957</v>
      </c>
      <c r="G803" s="27" t="n">
        <v>31.39</v>
      </c>
      <c r="H803" s="27" t="n">
        <v>37.045</v>
      </c>
      <c r="I803" s="27" t="n">
        <v>6.602</v>
      </c>
      <c r="J803" s="27" t="n">
        <v>2.17</v>
      </c>
      <c r="K803" s="27" t="n">
        <v>27.6327272727273</v>
      </c>
      <c r="L803" s="32"/>
      <c r="M803" s="27" t="n">
        <v>36825</v>
      </c>
      <c r="N803" s="27" t="n">
        <v>2854.708</v>
      </c>
      <c r="O803" s="32"/>
    </row>
    <row r="804" customFormat="false" ht="14.25" hidden="false" customHeight="false" outlineLevel="0" collapsed="false">
      <c r="A804" s="29" t="n">
        <v>45356.9687268519</v>
      </c>
      <c r="B804" s="30" t="n">
        <f aca="false">MROUND(A804,"00:01:00")</f>
        <v>45356.96875</v>
      </c>
      <c r="C804" s="27" t="n">
        <v>1.72920869565217</v>
      </c>
      <c r="D804" s="27" t="n">
        <v>0.270795652173913</v>
      </c>
      <c r="E804" s="27" t="n">
        <v>1399.81739130435</v>
      </c>
      <c r="F804" s="27" t="n">
        <v>39.0378260869565</v>
      </c>
      <c r="G804" s="27" t="n">
        <v>31.735</v>
      </c>
      <c r="H804" s="27" t="n">
        <v>37.04</v>
      </c>
      <c r="I804" s="27" t="n">
        <v>6.602</v>
      </c>
      <c r="J804" s="27" t="n">
        <v>2.18666666666667</v>
      </c>
      <c r="K804" s="27" t="n">
        <v>27.73</v>
      </c>
      <c r="L804" s="32"/>
      <c r="M804" s="27" t="n">
        <v>36856</v>
      </c>
      <c r="N804" s="27" t="n">
        <v>2854.708</v>
      </c>
      <c r="O804" s="32"/>
    </row>
    <row r="805" customFormat="false" ht="14.25" hidden="false" customHeight="false" outlineLevel="0" collapsed="false">
      <c r="A805" s="29" t="n">
        <v>45356.9694212963</v>
      </c>
      <c r="B805" s="30" t="n">
        <f aca="false">MROUND(A805,"00:01:00")</f>
        <v>45356.9694444445</v>
      </c>
      <c r="C805" s="27" t="n">
        <v>1.72725217391304</v>
      </c>
      <c r="D805" s="27" t="n">
        <v>0.273539130434783</v>
      </c>
      <c r="E805" s="27" t="n">
        <v>1399.76086956522</v>
      </c>
      <c r="F805" s="27" t="n">
        <v>39.42</v>
      </c>
      <c r="G805" s="27" t="n">
        <v>31.84</v>
      </c>
      <c r="H805" s="27" t="n">
        <v>37.0466666666667</v>
      </c>
      <c r="I805" s="27" t="n">
        <v>6.60466666666667</v>
      </c>
      <c r="J805" s="27" t="n">
        <v>2.205</v>
      </c>
      <c r="K805" s="27" t="n">
        <v>27.865</v>
      </c>
      <c r="L805" s="32"/>
      <c r="M805" s="27" t="n">
        <v>36885.5</v>
      </c>
      <c r="N805" s="27" t="n">
        <v>2854.708</v>
      </c>
      <c r="O805" s="32"/>
    </row>
    <row r="806" customFormat="false" ht="14.25" hidden="false" customHeight="false" outlineLevel="0" collapsed="false">
      <c r="A806" s="29" t="n">
        <v>45356.9701157407</v>
      </c>
      <c r="B806" s="30" t="n">
        <f aca="false">MROUND(A806,"00:01:00")</f>
        <v>45356.9701388889</v>
      </c>
      <c r="C806" s="27" t="n">
        <v>1.72049565217391</v>
      </c>
      <c r="D806" s="27" t="n">
        <v>0.278947826086957</v>
      </c>
      <c r="E806" s="27" t="n">
        <v>1399.79130434783</v>
      </c>
      <c r="F806" s="27" t="n">
        <v>39.2372222222222</v>
      </c>
      <c r="G806" s="27" t="n">
        <v>32.04</v>
      </c>
      <c r="H806" s="27" t="n">
        <v>37.055</v>
      </c>
      <c r="I806" s="27" t="n">
        <v>6.60081818181818</v>
      </c>
      <c r="J806" s="27" t="n">
        <v>2.225</v>
      </c>
      <c r="K806" s="27" t="n">
        <v>28.0936363636364</v>
      </c>
      <c r="L806" s="32"/>
      <c r="M806" s="27" t="n">
        <v>36911.5</v>
      </c>
      <c r="N806" s="27" t="n">
        <v>2854.708</v>
      </c>
      <c r="O806" s="32"/>
    </row>
    <row r="807" customFormat="false" ht="14.25" hidden="false" customHeight="false" outlineLevel="0" collapsed="false">
      <c r="A807" s="29" t="n">
        <v>45356.9708101852</v>
      </c>
      <c r="B807" s="30" t="n">
        <f aca="false">MROUND(A807,"00:01:00")</f>
        <v>45356.9708333333</v>
      </c>
      <c r="C807" s="27" t="n">
        <v>1.71414347826087</v>
      </c>
      <c r="D807" s="27" t="n">
        <v>0.284147826086957</v>
      </c>
      <c r="E807" s="27" t="n">
        <v>1399.88695652174</v>
      </c>
      <c r="F807" s="27" t="n">
        <v>38.9014285714286</v>
      </c>
      <c r="G807" s="27" t="n">
        <v>32.295</v>
      </c>
      <c r="H807" s="27" t="n">
        <v>37.055</v>
      </c>
      <c r="I807" s="27" t="n">
        <v>6.60175</v>
      </c>
      <c r="J807" s="27" t="n">
        <v>2.24</v>
      </c>
      <c r="K807" s="27" t="n">
        <v>28.27</v>
      </c>
      <c r="L807" s="32"/>
      <c r="M807" s="27" t="n">
        <v>36941.5</v>
      </c>
      <c r="N807" s="27" t="n">
        <v>2854.708</v>
      </c>
      <c r="O807" s="32"/>
    </row>
    <row r="808" customFormat="false" ht="14.25" hidden="false" customHeight="false" outlineLevel="0" collapsed="false">
      <c r="A808" s="29" t="n">
        <v>45356.9715046296</v>
      </c>
      <c r="B808" s="30" t="n">
        <f aca="false">MROUND(A808,"00:01:00")</f>
        <v>45356.9715277778</v>
      </c>
      <c r="C808" s="27" t="n">
        <v>2.19878636363636</v>
      </c>
      <c r="D808" s="27" t="n">
        <v>0.374372727272727</v>
      </c>
      <c r="E808" s="27" t="n">
        <v>1399.80952380952</v>
      </c>
      <c r="F808" s="27" t="n">
        <v>39.3672222222222</v>
      </c>
      <c r="G808" s="27" t="n">
        <v>32.53</v>
      </c>
      <c r="H808" s="27" t="n">
        <v>37.0628571428571</v>
      </c>
      <c r="I808" s="27" t="n">
        <v>6.60614285714286</v>
      </c>
      <c r="J808" s="27" t="n">
        <v>2.255</v>
      </c>
      <c r="K808" s="27" t="n">
        <v>28.4491666666667</v>
      </c>
      <c r="L808" s="32"/>
      <c r="M808" s="27" t="n">
        <v>36972</v>
      </c>
      <c r="N808" s="27" t="n">
        <v>2854.68472727273</v>
      </c>
      <c r="O808" s="32"/>
    </row>
    <row r="809" customFormat="false" ht="14.25" hidden="false" customHeight="false" outlineLevel="0" collapsed="false">
      <c r="A809" s="29" t="n">
        <v>45356.9721990741</v>
      </c>
      <c r="B809" s="30" t="n">
        <f aca="false">MROUND(A809,"00:01:00")</f>
        <v>45356.9722222222</v>
      </c>
      <c r="C809" s="27" t="n">
        <v>2.57677826086957</v>
      </c>
      <c r="D809" s="27" t="n">
        <v>0.424369565217391</v>
      </c>
      <c r="E809" s="27" t="n">
        <v>1399.89565217391</v>
      </c>
      <c r="F809" s="27" t="n">
        <v>43.3431818181818</v>
      </c>
      <c r="G809" s="27" t="n">
        <v>31.905</v>
      </c>
      <c r="H809" s="27" t="n">
        <v>36.995</v>
      </c>
      <c r="I809" s="27" t="n">
        <v>6.6015</v>
      </c>
      <c r="J809" s="27" t="n">
        <v>2.215</v>
      </c>
      <c r="K809" s="27" t="n">
        <v>28.8176923076923</v>
      </c>
      <c r="L809" s="32"/>
      <c r="M809" s="27" t="n">
        <v>36973.5</v>
      </c>
      <c r="N809" s="27" t="n">
        <v>2854.58406666667</v>
      </c>
      <c r="O809" s="32"/>
    </row>
    <row r="810" customFormat="false" ht="14.25" hidden="false" customHeight="false" outlineLevel="0" collapsed="false">
      <c r="A810" s="29" t="n">
        <v>45356.9728935185</v>
      </c>
      <c r="B810" s="30" t="n">
        <f aca="false">MROUND(A810,"00:01:00")</f>
        <v>45356.9729166667</v>
      </c>
      <c r="C810" s="27" t="n">
        <v>2.60918260869565</v>
      </c>
      <c r="D810" s="27" t="n">
        <v>0.391291304347826</v>
      </c>
      <c r="E810" s="27" t="n">
        <v>1399.81739130435</v>
      </c>
      <c r="F810" s="27" t="n">
        <v>41.1360869565217</v>
      </c>
      <c r="G810" s="27" t="n">
        <v>31.26</v>
      </c>
      <c r="H810" s="27" t="n">
        <v>36.885</v>
      </c>
      <c r="I810" s="27" t="n">
        <v>6.6039</v>
      </c>
      <c r="J810" s="27" t="n">
        <v>2.0825</v>
      </c>
      <c r="K810" s="27" t="n">
        <v>29.24</v>
      </c>
      <c r="L810" s="32"/>
      <c r="M810" s="27" t="n">
        <v>37002</v>
      </c>
      <c r="N810" s="27" t="n">
        <v>2854.45023529412</v>
      </c>
      <c r="O810" s="32"/>
    </row>
    <row r="811" customFormat="false" ht="14.25" hidden="false" customHeight="false" outlineLevel="0" collapsed="false">
      <c r="A811" s="29" t="n">
        <v>45356.973587963</v>
      </c>
      <c r="B811" s="30" t="n">
        <f aca="false">MROUND(A811,"00:01:00")</f>
        <v>45356.9736111111</v>
      </c>
      <c r="C811" s="27" t="n">
        <v>2.59690434782609</v>
      </c>
      <c r="D811" s="27" t="n">
        <v>0.400195652173913</v>
      </c>
      <c r="E811" s="27" t="n">
        <v>1399.90476190476</v>
      </c>
      <c r="F811" s="27" t="n">
        <v>38.4785714285714</v>
      </c>
      <c r="G811" s="27" t="n">
        <v>31.675</v>
      </c>
      <c r="H811" s="27" t="n">
        <v>36.75</v>
      </c>
      <c r="I811" s="27" t="n">
        <v>6.60009090909091</v>
      </c>
      <c r="J811" s="27" t="n">
        <v>1.90818181818182</v>
      </c>
      <c r="K811" s="27" t="n">
        <v>28.8592307692308</v>
      </c>
      <c r="L811" s="32"/>
      <c r="M811" s="27" t="n">
        <v>37042.8</v>
      </c>
      <c r="N811" s="27" t="n">
        <v>2854.31494736842</v>
      </c>
      <c r="O811" s="32"/>
    </row>
    <row r="812" customFormat="false" ht="14.25" hidden="false" customHeight="false" outlineLevel="0" collapsed="false">
      <c r="A812" s="29" t="n">
        <v>45356.9742824074</v>
      </c>
      <c r="B812" s="30" t="n">
        <f aca="false">MROUND(A812,"00:01:00")</f>
        <v>45356.9743055556</v>
      </c>
      <c r="C812" s="27" t="n">
        <v>2.58754545454545</v>
      </c>
      <c r="D812" s="27" t="n">
        <v>0.406882608695652</v>
      </c>
      <c r="E812" s="27" t="n">
        <v>1399.6347826087</v>
      </c>
      <c r="F812" s="27" t="n">
        <v>39.6839130434783</v>
      </c>
      <c r="G812" s="27" t="n">
        <v>31.895</v>
      </c>
      <c r="H812" s="27" t="n">
        <v>36.615</v>
      </c>
      <c r="I812" s="27" t="n">
        <v>6.61254545454545</v>
      </c>
      <c r="J812" s="27" t="n">
        <v>1.785</v>
      </c>
      <c r="K812" s="27" t="n">
        <v>28.695</v>
      </c>
      <c r="L812" s="32"/>
      <c r="M812" s="27" t="n">
        <v>37098</v>
      </c>
      <c r="N812" s="27" t="n">
        <v>2854.17815789474</v>
      </c>
      <c r="O812" s="32"/>
    </row>
    <row r="813" customFormat="false" ht="14.25" hidden="false" customHeight="false" outlineLevel="0" collapsed="false">
      <c r="A813" s="29" t="n">
        <v>45356.9749768519</v>
      </c>
      <c r="B813" s="30" t="n">
        <f aca="false">MROUND(A813,"00:01:00")</f>
        <v>45356.975</v>
      </c>
      <c r="C813" s="27" t="n">
        <v>2.59272608695652</v>
      </c>
      <c r="D813" s="27" t="n">
        <v>0.404073913043478</v>
      </c>
      <c r="E813" s="27" t="n">
        <v>1399.79545454545</v>
      </c>
      <c r="F813" s="27" t="n">
        <v>41.3121739130435</v>
      </c>
      <c r="G813" s="27" t="n">
        <v>31.625</v>
      </c>
      <c r="H813" s="27" t="n">
        <v>36.49</v>
      </c>
      <c r="I813" s="27" t="n">
        <v>6.605</v>
      </c>
      <c r="J813" s="27" t="n">
        <v>1.695</v>
      </c>
      <c r="K813" s="27" t="n">
        <v>28.9018181818182</v>
      </c>
      <c r="L813" s="32"/>
      <c r="M813" s="27" t="n">
        <v>37098</v>
      </c>
      <c r="N813" s="27" t="n">
        <v>2854.033</v>
      </c>
      <c r="O813" s="32"/>
    </row>
    <row r="814" customFormat="false" ht="14.25" hidden="false" customHeight="false" outlineLevel="0" collapsed="false">
      <c r="A814" s="29" t="n">
        <v>45356.9756712963</v>
      </c>
      <c r="B814" s="30" t="n">
        <f aca="false">MROUND(A814,"00:01:00")</f>
        <v>45356.9756944444</v>
      </c>
      <c r="C814" s="27" t="n">
        <v>2.5995</v>
      </c>
      <c r="D814" s="27" t="n">
        <v>0.399639130434783</v>
      </c>
      <c r="E814" s="27" t="n">
        <v>1399.90869565217</v>
      </c>
      <c r="F814" s="27" t="n">
        <v>39.495</v>
      </c>
      <c r="G814" s="27" t="n">
        <v>31.575</v>
      </c>
      <c r="H814" s="27" t="n">
        <v>36.37</v>
      </c>
      <c r="I814" s="27" t="n">
        <v>6.6057</v>
      </c>
      <c r="J814" s="27" t="n">
        <v>1.645</v>
      </c>
      <c r="K814" s="27" t="n">
        <v>28.9588888888889</v>
      </c>
      <c r="L814" s="32"/>
      <c r="M814" s="27" t="n">
        <v>37141.1428571429</v>
      </c>
      <c r="N814" s="27" t="n">
        <v>2853.89847058824</v>
      </c>
      <c r="O814" s="32"/>
    </row>
    <row r="815" customFormat="false" ht="14.25" hidden="false" customHeight="false" outlineLevel="0" collapsed="false">
      <c r="A815" s="29" t="n">
        <v>45356.9763657407</v>
      </c>
      <c r="B815" s="30" t="n">
        <f aca="false">MROUND(A815,"00:01:00")</f>
        <v>45356.9763888889</v>
      </c>
      <c r="C815" s="27" t="n">
        <v>2.59301739130435</v>
      </c>
      <c r="D815" s="27" t="n">
        <v>0.408647826086956</v>
      </c>
      <c r="E815" s="27" t="n">
        <v>1399.86363636364</v>
      </c>
      <c r="F815" s="27" t="n">
        <v>39.6695238095238</v>
      </c>
      <c r="G815" s="27" t="n">
        <v>31.75</v>
      </c>
      <c r="H815" s="27" t="n">
        <v>36.26</v>
      </c>
      <c r="I815" s="27" t="n">
        <v>6.6115</v>
      </c>
      <c r="J815" s="27" t="n">
        <v>1.625</v>
      </c>
      <c r="K815" s="27" t="n">
        <v>28.8271428571429</v>
      </c>
      <c r="L815" s="32"/>
      <c r="M815" s="27" t="n">
        <v>37141.1428571429</v>
      </c>
      <c r="N815" s="27" t="n">
        <v>2853.76713333333</v>
      </c>
      <c r="O815" s="32"/>
    </row>
    <row r="816" customFormat="false" ht="14.25" hidden="false" customHeight="false" outlineLevel="0" collapsed="false">
      <c r="A816" s="29" t="n">
        <v>45356.9770601852</v>
      </c>
      <c r="B816" s="30" t="n">
        <f aca="false">MROUND(A816,"00:01:00")</f>
        <v>45356.9770833333</v>
      </c>
      <c r="C816" s="27" t="n">
        <v>2.5883652173913</v>
      </c>
      <c r="D816" s="27" t="n">
        <v>0.410909523809524</v>
      </c>
      <c r="E816" s="27" t="n">
        <v>1400.13636363636</v>
      </c>
      <c r="F816" s="27" t="n">
        <v>39.7760869565217</v>
      </c>
      <c r="G816" s="27" t="n">
        <v>31.855</v>
      </c>
      <c r="H816" s="27" t="n">
        <v>36.145</v>
      </c>
      <c r="I816" s="27" t="n">
        <v>6.603</v>
      </c>
      <c r="J816" s="27" t="n">
        <v>1.605</v>
      </c>
      <c r="K816" s="27" t="n">
        <v>28.867</v>
      </c>
      <c r="L816" s="32"/>
      <c r="M816" s="27" t="n">
        <v>37180</v>
      </c>
      <c r="N816" s="27" t="n">
        <v>2853.62792307692</v>
      </c>
      <c r="O816" s="32"/>
    </row>
    <row r="817" customFormat="false" ht="14.25" hidden="false" customHeight="false" outlineLevel="0" collapsed="false">
      <c r="A817" s="29" t="n">
        <v>45356.9777546296</v>
      </c>
      <c r="B817" s="30" t="n">
        <f aca="false">MROUND(A817,"00:01:00")</f>
        <v>45356.9777777778</v>
      </c>
      <c r="C817" s="27" t="n">
        <v>2.59216956521739</v>
      </c>
      <c r="D817" s="27" t="n">
        <v>0.4064</v>
      </c>
      <c r="E817" s="27" t="n">
        <v>1399.84782608696</v>
      </c>
      <c r="F817" s="27" t="n">
        <v>40.0095652173913</v>
      </c>
      <c r="G817" s="27" t="n">
        <v>31.77</v>
      </c>
      <c r="H817" s="27" t="n">
        <v>36.04</v>
      </c>
      <c r="I817" s="27" t="n">
        <v>6.6022</v>
      </c>
      <c r="J817" s="27" t="n">
        <v>1.6</v>
      </c>
      <c r="K817" s="27" t="n">
        <v>28.9785714285714</v>
      </c>
      <c r="L817" s="32"/>
      <c r="M817" s="27" t="n">
        <v>37208.3333333333</v>
      </c>
      <c r="N817" s="27" t="n">
        <v>2853.485</v>
      </c>
      <c r="O817" s="32"/>
    </row>
    <row r="818" customFormat="false" ht="14.25" hidden="false" customHeight="false" outlineLevel="0" collapsed="false">
      <c r="A818" s="29" t="n">
        <v>45356.9784490741</v>
      </c>
      <c r="B818" s="30" t="n">
        <f aca="false">MROUND(A818,"00:01:00")</f>
        <v>45356.9784722222</v>
      </c>
      <c r="C818" s="27" t="n">
        <v>2.58583043478261</v>
      </c>
      <c r="D818" s="27" t="n">
        <v>0.412408695652174</v>
      </c>
      <c r="E818" s="27" t="n">
        <v>1399.97727272727</v>
      </c>
      <c r="F818" s="27" t="n">
        <v>39.5533333333333</v>
      </c>
      <c r="G818" s="27" t="n">
        <v>31.905</v>
      </c>
      <c r="H818" s="27" t="n">
        <v>35.965</v>
      </c>
      <c r="I818" s="27" t="n">
        <v>6.60563636363636</v>
      </c>
      <c r="J818" s="27" t="n">
        <v>1.6</v>
      </c>
      <c r="K818" s="27" t="n">
        <v>28.99</v>
      </c>
      <c r="L818" s="32"/>
      <c r="M818" s="27" t="n">
        <v>37267</v>
      </c>
      <c r="N818" s="27" t="n">
        <v>2853.34272222222</v>
      </c>
      <c r="O818" s="32"/>
    </row>
    <row r="819" customFormat="false" ht="14.25" hidden="false" customHeight="false" outlineLevel="0" collapsed="false">
      <c r="A819" s="29" t="n">
        <v>45356.9791435185</v>
      </c>
      <c r="B819" s="30" t="n">
        <f aca="false">MROUND(A819,"00:01:00")</f>
        <v>45356.9791666667</v>
      </c>
      <c r="C819" s="27" t="n">
        <v>2.58279090909091</v>
      </c>
      <c r="D819" s="27" t="n">
        <v>0.415790909090909</v>
      </c>
      <c r="E819" s="27" t="n">
        <v>1400.08636363636</v>
      </c>
      <c r="F819" s="27" t="n">
        <v>39.6141666666667</v>
      </c>
      <c r="G819" s="27" t="n">
        <v>31.99</v>
      </c>
      <c r="H819" s="27" t="n">
        <v>35.89</v>
      </c>
      <c r="I819" s="27" t="n">
        <v>6.61381818181818</v>
      </c>
      <c r="J819" s="27" t="n">
        <v>1.605</v>
      </c>
      <c r="K819" s="27" t="n">
        <v>29.005</v>
      </c>
      <c r="L819" s="32"/>
      <c r="M819" s="27" t="n">
        <v>37267</v>
      </c>
      <c r="N819" s="27" t="n">
        <v>2853.2054</v>
      </c>
      <c r="O819" s="32"/>
    </row>
    <row r="820" customFormat="false" ht="14.25" hidden="false" customHeight="false" outlineLevel="0" collapsed="false">
      <c r="A820" s="29" t="n">
        <v>45356.979837963</v>
      </c>
      <c r="B820" s="30" t="n">
        <f aca="false">MROUND(A820,"00:01:00")</f>
        <v>45356.9798611111</v>
      </c>
      <c r="C820" s="27" t="n">
        <v>2.58247272727273</v>
      </c>
      <c r="D820" s="27" t="n">
        <v>0.416531818181818</v>
      </c>
      <c r="E820" s="27" t="n">
        <v>1399.84285714286</v>
      </c>
      <c r="F820" s="27" t="n">
        <v>40.15</v>
      </c>
      <c r="G820" s="27" t="n">
        <v>31.97</v>
      </c>
      <c r="H820" s="27" t="n">
        <v>35.8</v>
      </c>
      <c r="I820" s="27" t="n">
        <v>6.604</v>
      </c>
      <c r="J820" s="27" t="n">
        <v>1.59</v>
      </c>
      <c r="K820" s="27" t="n">
        <v>29.083</v>
      </c>
      <c r="L820" s="32"/>
      <c r="M820" s="27" t="n">
        <v>37303</v>
      </c>
      <c r="N820" s="27" t="n">
        <v>2853.06926666667</v>
      </c>
      <c r="O820" s="32"/>
    </row>
    <row r="821" customFormat="false" ht="14.25" hidden="false" customHeight="false" outlineLevel="0" collapsed="false">
      <c r="A821" s="29" t="n">
        <v>45356.9805324074</v>
      </c>
      <c r="B821" s="30" t="n">
        <f aca="false">MROUND(A821,"00:01:00")</f>
        <v>45356.9805555556</v>
      </c>
      <c r="C821" s="27" t="n">
        <v>2.58237727272727</v>
      </c>
      <c r="D821" s="27" t="n">
        <v>0.417436363636364</v>
      </c>
      <c r="E821" s="27" t="n">
        <v>1400.01363636364</v>
      </c>
      <c r="F821" s="27" t="n">
        <v>39.6663636363636</v>
      </c>
      <c r="G821" s="27" t="n">
        <v>32.06</v>
      </c>
      <c r="H821" s="27" t="n">
        <v>35.725</v>
      </c>
      <c r="I821" s="27" t="n">
        <v>6.6024</v>
      </c>
      <c r="J821" s="27" t="n">
        <v>1.6</v>
      </c>
      <c r="K821" s="27" t="n">
        <v>29.1433333333333</v>
      </c>
      <c r="L821" s="32"/>
      <c r="M821" s="27" t="n">
        <v>37341</v>
      </c>
      <c r="N821" s="27" t="n">
        <v>2852.93447058824</v>
      </c>
      <c r="O821" s="32"/>
    </row>
    <row r="822" customFormat="false" ht="14.25" hidden="false" customHeight="false" outlineLevel="0" collapsed="false">
      <c r="A822" s="29" t="n">
        <v>45356.9812268519</v>
      </c>
      <c r="B822" s="30" t="n">
        <f aca="false">MROUND(A822,"00:01:00")</f>
        <v>45356.98125</v>
      </c>
      <c r="C822" s="27" t="n">
        <v>2.57379130434783</v>
      </c>
      <c r="D822" s="27" t="n">
        <v>0.428326086956522</v>
      </c>
      <c r="E822" s="27" t="n">
        <v>1400.09130434783</v>
      </c>
      <c r="F822" s="27" t="n">
        <v>39.0589473684211</v>
      </c>
      <c r="G822" s="27" t="n">
        <v>32.25</v>
      </c>
      <c r="H822" s="27" t="n">
        <v>35.67</v>
      </c>
      <c r="I822" s="27" t="n">
        <v>6.605</v>
      </c>
      <c r="J822" s="27" t="n">
        <v>1.61333333333333</v>
      </c>
      <c r="K822" s="27" t="n">
        <v>29.135</v>
      </c>
      <c r="L822" s="32"/>
      <c r="M822" s="27" t="n">
        <v>37341</v>
      </c>
      <c r="N822" s="27" t="n">
        <v>2852.80322222222</v>
      </c>
      <c r="O822" s="32"/>
    </row>
    <row r="823" customFormat="false" ht="14.25" hidden="false" customHeight="false" outlineLevel="0" collapsed="false">
      <c r="A823" s="29" t="n">
        <v>45356.9819212963</v>
      </c>
      <c r="B823" s="30" t="n">
        <f aca="false">MROUND(A823,"00:01:00")</f>
        <v>45356.9819444444</v>
      </c>
      <c r="C823" s="27" t="n">
        <v>2.56666956521739</v>
      </c>
      <c r="D823" s="27" t="n">
        <v>0.434772727272727</v>
      </c>
      <c r="E823" s="27" t="n">
        <v>1400.09130434783</v>
      </c>
      <c r="F823" s="27" t="n">
        <v>39.333125</v>
      </c>
      <c r="G823" s="27" t="n">
        <v>32.43</v>
      </c>
      <c r="H823" s="27" t="n">
        <v>35.6216666666667</v>
      </c>
      <c r="I823" s="27" t="n">
        <v>6.60627272727273</v>
      </c>
      <c r="J823" s="27" t="n">
        <v>1.62333333333333</v>
      </c>
      <c r="K823" s="27" t="n">
        <v>29.221</v>
      </c>
      <c r="L823" s="32"/>
      <c r="M823" s="27" t="n">
        <v>37422</v>
      </c>
      <c r="N823" s="27" t="n">
        <v>2852.64566666667</v>
      </c>
      <c r="O823" s="32"/>
    </row>
    <row r="824" customFormat="false" ht="14.25" hidden="false" customHeight="false" outlineLevel="0" collapsed="false">
      <c r="A824" s="29" t="n">
        <v>45356.9826157407</v>
      </c>
      <c r="B824" s="30" t="n">
        <f aca="false">MROUND(A824,"00:01:00")</f>
        <v>45356.9826388889</v>
      </c>
      <c r="C824" s="27" t="n">
        <v>2.56210909090909</v>
      </c>
      <c r="D824" s="27" t="n">
        <v>0.434940909090909</v>
      </c>
      <c r="E824" s="27" t="n">
        <v>1399.98571428571</v>
      </c>
      <c r="F824" s="27" t="n">
        <v>39.525</v>
      </c>
      <c r="G824" s="27" t="n">
        <v>32.555</v>
      </c>
      <c r="H824" s="27" t="n">
        <v>35.575</v>
      </c>
      <c r="I824" s="27" t="n">
        <v>6.6135</v>
      </c>
      <c r="J824" s="27" t="n">
        <v>1.63</v>
      </c>
      <c r="K824" s="27" t="n">
        <v>29.3776923076923</v>
      </c>
      <c r="L824" s="32"/>
      <c r="M824" s="27" t="n">
        <v>37422</v>
      </c>
      <c r="N824" s="27" t="n">
        <v>2852.51625</v>
      </c>
      <c r="O824" s="32"/>
    </row>
    <row r="825" customFormat="false" ht="14.25" hidden="false" customHeight="false" outlineLevel="0" collapsed="false">
      <c r="A825" s="29" t="n">
        <v>45356.9833101852</v>
      </c>
      <c r="B825" s="30" t="n">
        <f aca="false">MROUND(A825,"00:01:00")</f>
        <v>45356.9833333333</v>
      </c>
      <c r="C825" s="27" t="n">
        <v>2.55687272727273</v>
      </c>
      <c r="D825" s="27" t="n">
        <v>0.439745454545455</v>
      </c>
      <c r="E825" s="27" t="n">
        <v>1400.04545454545</v>
      </c>
      <c r="F825" s="27" t="n">
        <v>39.6142105263158</v>
      </c>
      <c r="G825" s="27" t="n">
        <v>32.66</v>
      </c>
      <c r="H825" s="27" t="n">
        <v>35.515</v>
      </c>
      <c r="I825" s="27" t="n">
        <v>6.6045</v>
      </c>
      <c r="J825" s="27" t="n">
        <v>1.62</v>
      </c>
      <c r="K825" s="27" t="n">
        <v>29.5363636363636</v>
      </c>
      <c r="L825" s="32"/>
      <c r="M825" s="27" t="n">
        <v>37468</v>
      </c>
      <c r="N825" s="27" t="n">
        <v>2852.36955555556</v>
      </c>
      <c r="O825" s="32"/>
    </row>
    <row r="826" customFormat="false" ht="14.25" hidden="false" customHeight="false" outlineLevel="0" collapsed="false">
      <c r="A826" s="29" t="n">
        <v>45356.9840046296</v>
      </c>
      <c r="B826" s="30" t="n">
        <f aca="false">MROUND(A826,"00:01:00")</f>
        <v>45356.9840277778</v>
      </c>
      <c r="C826" s="27" t="n">
        <v>2.55605909090909</v>
      </c>
      <c r="D826" s="27" t="n">
        <v>0.442068181818182</v>
      </c>
      <c r="E826" s="27" t="n">
        <v>1400.25454545455</v>
      </c>
      <c r="F826" s="27" t="n">
        <v>39.8542105263158</v>
      </c>
      <c r="G826" s="27" t="n">
        <v>32.7</v>
      </c>
      <c r="H826" s="27" t="n">
        <v>35.475</v>
      </c>
      <c r="I826" s="27" t="n">
        <v>6.6095</v>
      </c>
      <c r="J826" s="27" t="n">
        <v>1.635</v>
      </c>
      <c r="K826" s="27" t="n">
        <v>29.647</v>
      </c>
      <c r="L826" s="32"/>
      <c r="M826" s="27" t="n">
        <v>37511.2</v>
      </c>
      <c r="N826" s="27" t="n">
        <v>2852.22526666667</v>
      </c>
      <c r="O826" s="32"/>
    </row>
    <row r="827" customFormat="false" ht="14.25" hidden="false" customHeight="false" outlineLevel="0" collapsed="false">
      <c r="A827" s="29" t="n">
        <v>45356.9846990741</v>
      </c>
      <c r="B827" s="30" t="n">
        <f aca="false">MROUND(A827,"00:01:00")</f>
        <v>45356.9847222222</v>
      </c>
      <c r="C827" s="27" t="n">
        <v>2.5523347826087</v>
      </c>
      <c r="D827" s="27" t="n">
        <v>0.452673913043478</v>
      </c>
      <c r="E827" s="27" t="n">
        <v>1399.95652173913</v>
      </c>
      <c r="F827" s="27" t="n">
        <v>39.5261111111111</v>
      </c>
      <c r="G827" s="27" t="n">
        <v>32.795</v>
      </c>
      <c r="H827" s="27" t="n">
        <v>35.44</v>
      </c>
      <c r="I827" s="27" t="n">
        <v>6.611</v>
      </c>
      <c r="J827" s="27" t="n">
        <v>1.64</v>
      </c>
      <c r="K827" s="27" t="n">
        <v>29.73</v>
      </c>
      <c r="L827" s="32"/>
      <c r="M827" s="27" t="n">
        <v>37550</v>
      </c>
      <c r="N827" s="27" t="n">
        <v>2852.0846</v>
      </c>
      <c r="O827" s="32"/>
    </row>
    <row r="828" customFormat="false" ht="14.25" hidden="false" customHeight="false" outlineLevel="0" collapsed="false">
      <c r="A828" s="29" t="n">
        <v>45356.9853935185</v>
      </c>
      <c r="B828" s="30" t="n">
        <f aca="false">MROUND(A828,"00:01:00")</f>
        <v>45356.9854166667</v>
      </c>
      <c r="C828" s="27" t="n">
        <v>2.54795217391304</v>
      </c>
      <c r="D828" s="27" t="n">
        <v>0.450286956521739</v>
      </c>
      <c r="E828" s="27" t="n">
        <v>1399.74545454545</v>
      </c>
      <c r="F828" s="27" t="n">
        <v>39.4342857142857</v>
      </c>
      <c r="G828" s="27" t="n">
        <v>32.955</v>
      </c>
      <c r="H828" s="27" t="n">
        <v>35.402</v>
      </c>
      <c r="I828" s="27" t="n">
        <v>6.602</v>
      </c>
      <c r="J828" s="27" t="n">
        <v>1.64666666666667</v>
      </c>
      <c r="K828" s="27" t="n">
        <v>29.78</v>
      </c>
      <c r="L828" s="32"/>
      <c r="M828" s="27" t="n">
        <v>37550</v>
      </c>
      <c r="N828" s="27" t="n">
        <v>2851.94176470588</v>
      </c>
      <c r="O828" s="32"/>
    </row>
    <row r="829" customFormat="false" ht="14.25" hidden="false" customHeight="false" outlineLevel="0" collapsed="false">
      <c r="A829" s="29" t="n">
        <v>45356.986087963</v>
      </c>
      <c r="B829" s="30" t="n">
        <f aca="false">MROUND(A829,"00:01:00")</f>
        <v>45356.9861111111</v>
      </c>
      <c r="C829" s="27" t="n">
        <v>2.54160869565217</v>
      </c>
      <c r="D829" s="27" t="n">
        <v>0.455995652173913</v>
      </c>
      <c r="E829" s="27" t="n">
        <v>1399.87619047619</v>
      </c>
      <c r="F829" s="27" t="n">
        <v>39.2715789473684</v>
      </c>
      <c r="G829" s="27" t="n">
        <v>33.105</v>
      </c>
      <c r="H829" s="27" t="n">
        <v>35.376</v>
      </c>
      <c r="I829" s="27" t="n">
        <v>6.6024</v>
      </c>
      <c r="J829" s="27" t="n">
        <v>1.665</v>
      </c>
      <c r="K829" s="27" t="n">
        <v>29.867</v>
      </c>
      <c r="L829" s="32"/>
      <c r="M829" s="27" t="n">
        <v>37577.6666666667</v>
      </c>
      <c r="N829" s="27" t="n">
        <v>2851.79688235294</v>
      </c>
      <c r="O829" s="32"/>
    </row>
    <row r="830" customFormat="false" ht="14.25" hidden="false" customHeight="false" outlineLevel="0" collapsed="false">
      <c r="A830" s="29" t="n">
        <v>45356.9867824074</v>
      </c>
      <c r="B830" s="30" t="n">
        <f aca="false">MROUND(A830,"00:01:00")</f>
        <v>45356.9868055556</v>
      </c>
      <c r="C830" s="27" t="n">
        <v>2.53245</v>
      </c>
      <c r="D830" s="27" t="n">
        <v>0.464208695652174</v>
      </c>
      <c r="E830" s="27" t="n">
        <v>1400.00869565217</v>
      </c>
      <c r="F830" s="27" t="n">
        <v>39.405</v>
      </c>
      <c r="G830" s="27" t="n">
        <v>33.345</v>
      </c>
      <c r="H830" s="27" t="n">
        <v>35.34</v>
      </c>
      <c r="I830" s="27" t="n">
        <v>6.601</v>
      </c>
      <c r="J830" s="27" t="n">
        <v>1.68</v>
      </c>
      <c r="K830" s="27" t="n">
        <v>30.0081818181818</v>
      </c>
      <c r="L830" s="27"/>
      <c r="M830" s="27" t="n">
        <v>37616.3333333333</v>
      </c>
      <c r="N830" s="27" t="n">
        <v>2851.66122222222</v>
      </c>
      <c r="O830" s="32"/>
    </row>
    <row r="831" customFormat="false" ht="14.25" hidden="false" customHeight="false" outlineLevel="0" collapsed="false">
      <c r="A831" s="29" t="n">
        <v>45356.9874768519</v>
      </c>
      <c r="B831" s="30" t="n">
        <f aca="false">MROUND(A831,"00:01:00")</f>
        <v>45356.9875</v>
      </c>
      <c r="C831" s="27" t="n">
        <v>2.53175</v>
      </c>
      <c r="D831" s="27" t="n">
        <v>0.473604545454545</v>
      </c>
      <c r="E831" s="27" t="n">
        <v>1399.77894736842</v>
      </c>
      <c r="F831" s="27" t="n">
        <v>39.9145454545455</v>
      </c>
      <c r="G831" s="27" t="n">
        <v>33.32</v>
      </c>
      <c r="H831" s="27" t="n">
        <v>35.315</v>
      </c>
      <c r="I831" s="27" t="n">
        <v>6.60392307692308</v>
      </c>
      <c r="J831" s="27" t="n">
        <v>1.675</v>
      </c>
      <c r="K831" s="27" t="n">
        <v>30.186</v>
      </c>
      <c r="L831" s="32"/>
      <c r="M831" s="27" t="n">
        <v>37676.4</v>
      </c>
      <c r="N831" s="27" t="n">
        <v>2851.51122222222</v>
      </c>
      <c r="O831" s="32"/>
    </row>
    <row r="832" customFormat="false" ht="14.25" hidden="false" customHeight="false" outlineLevel="0" collapsed="false">
      <c r="A832" s="29" t="n">
        <v>45356.9881712963</v>
      </c>
      <c r="B832" s="30" t="n">
        <f aca="false">MROUND(A832,"00:01:00")</f>
        <v>45356.9881944445</v>
      </c>
      <c r="C832" s="27" t="n">
        <v>2.52747619047619</v>
      </c>
      <c r="D832" s="27" t="n">
        <v>0.475342857142857</v>
      </c>
      <c r="E832" s="27" t="n">
        <v>1399.81</v>
      </c>
      <c r="F832" s="27" t="n">
        <v>38.951052631579</v>
      </c>
      <c r="G832" s="27" t="n">
        <v>33.505</v>
      </c>
      <c r="H832" s="27" t="n">
        <v>35.29</v>
      </c>
      <c r="I832" s="27" t="n">
        <v>6.614</v>
      </c>
      <c r="J832" s="27" t="n">
        <v>1.695</v>
      </c>
      <c r="K832" s="27" t="n">
        <v>30.28</v>
      </c>
      <c r="L832" s="27"/>
      <c r="M832" s="27" t="n">
        <v>37676.4</v>
      </c>
      <c r="N832" s="27" t="n">
        <v>2851.37125</v>
      </c>
      <c r="O832" s="32"/>
    </row>
    <row r="833" customFormat="false" ht="14.25" hidden="false" customHeight="false" outlineLevel="0" collapsed="false">
      <c r="A833" s="29" t="n">
        <v>45356.9888657407</v>
      </c>
      <c r="B833" s="30" t="n">
        <f aca="false">MROUND(A833,"00:01:00")</f>
        <v>45356.9888888889</v>
      </c>
      <c r="C833" s="27" t="n">
        <v>2.5116380952381</v>
      </c>
      <c r="D833" s="27" t="n">
        <v>0.48557619047619</v>
      </c>
      <c r="E833" s="27" t="n">
        <v>1399.96315789474</v>
      </c>
      <c r="F833" s="27" t="n">
        <v>38.8311111111111</v>
      </c>
      <c r="G833" s="27" t="n">
        <v>33.92</v>
      </c>
      <c r="H833" s="27" t="n">
        <v>35.27</v>
      </c>
      <c r="I833" s="27" t="n">
        <v>6.605</v>
      </c>
      <c r="J833" s="27" t="n">
        <v>1.69</v>
      </c>
      <c r="K833" s="27" t="n">
        <v>30.341</v>
      </c>
      <c r="L833" s="32"/>
      <c r="M833" s="27" t="n">
        <v>37716</v>
      </c>
      <c r="N833" s="27" t="n">
        <v>2851.21515789474</v>
      </c>
      <c r="O833" s="32"/>
    </row>
    <row r="834" customFormat="false" ht="14.25" hidden="false" customHeight="false" outlineLevel="0" collapsed="false">
      <c r="A834" s="29" t="n">
        <v>45356.9895601852</v>
      </c>
      <c r="B834" s="30" t="n">
        <f aca="false">MROUND(A834,"00:01:00")</f>
        <v>45356.9895833333</v>
      </c>
      <c r="C834" s="27" t="n">
        <v>2.50892727272727</v>
      </c>
      <c r="D834" s="27" t="n">
        <v>0.491636363636364</v>
      </c>
      <c r="E834" s="27" t="n">
        <v>1399.91904761905</v>
      </c>
      <c r="F834" s="27" t="n">
        <v>39.5986363636364</v>
      </c>
      <c r="G834" s="27" t="n">
        <v>33.995</v>
      </c>
      <c r="H834" s="27" t="n">
        <v>35.245</v>
      </c>
      <c r="I834" s="27" t="n">
        <v>6.60588888888889</v>
      </c>
      <c r="J834" s="27" t="n">
        <v>1.705</v>
      </c>
      <c r="K834" s="27" t="n">
        <v>30.5792307692308</v>
      </c>
      <c r="L834" s="32"/>
      <c r="M834" s="27" t="n">
        <v>37764.2</v>
      </c>
      <c r="N834" s="27" t="n">
        <v>2851.06305882353</v>
      </c>
      <c r="O834" s="32"/>
    </row>
    <row r="835" customFormat="false" ht="14.25" hidden="false" customHeight="false" outlineLevel="0" collapsed="false">
      <c r="A835" s="29" t="n">
        <v>45356.9902546296</v>
      </c>
      <c r="B835" s="30" t="n">
        <f aca="false">MROUND(A835,"00:01:00")</f>
        <v>45356.9902777778</v>
      </c>
      <c r="C835" s="27" t="n">
        <v>2.50079545454545</v>
      </c>
      <c r="D835" s="27" t="n">
        <v>0.494517391304348</v>
      </c>
      <c r="E835" s="27" t="n">
        <v>1399.87727272727</v>
      </c>
      <c r="F835" s="27" t="n">
        <v>39.0263636363636</v>
      </c>
      <c r="G835" s="27" t="n">
        <v>34.14</v>
      </c>
      <c r="H835" s="27" t="n">
        <v>35.235</v>
      </c>
      <c r="I835" s="27" t="n">
        <v>6.611</v>
      </c>
      <c r="J835" s="27" t="n">
        <v>1.72</v>
      </c>
      <c r="K835" s="27" t="n">
        <v>30.801</v>
      </c>
      <c r="L835" s="27"/>
      <c r="M835" s="27" t="n">
        <v>37764.2</v>
      </c>
      <c r="N835" s="27" t="n">
        <v>2850.92161111111</v>
      </c>
      <c r="O835" s="32"/>
    </row>
    <row r="836" customFormat="false" ht="14.25" hidden="false" customHeight="false" outlineLevel="0" collapsed="false">
      <c r="A836" s="29" t="n">
        <v>45356.9909490741</v>
      </c>
      <c r="B836" s="30" t="n">
        <f aca="false">MROUND(A836,"00:01:00")</f>
        <v>45356.9909722222</v>
      </c>
      <c r="C836" s="27" t="n">
        <v>2.48985652173913</v>
      </c>
      <c r="D836" s="27" t="n">
        <v>0.503182608695652</v>
      </c>
      <c r="E836" s="27" t="n">
        <v>1400.1652173913</v>
      </c>
      <c r="F836" s="27" t="n">
        <v>38.8460869565217</v>
      </c>
      <c r="G836" s="27" t="n">
        <v>34.505</v>
      </c>
      <c r="H836" s="27" t="n">
        <v>35.21</v>
      </c>
      <c r="I836" s="27" t="n">
        <v>6.60154545454546</v>
      </c>
      <c r="J836" s="27" t="n">
        <v>1.725</v>
      </c>
      <c r="K836" s="27" t="n">
        <v>30.9283333333333</v>
      </c>
      <c r="L836" s="32"/>
      <c r="M836" s="27" t="n">
        <v>37813.6666666667</v>
      </c>
      <c r="N836" s="27" t="n">
        <v>2850.77405882353</v>
      </c>
      <c r="O836" s="32"/>
    </row>
    <row r="837" customFormat="false" ht="14.25" hidden="false" customHeight="false" outlineLevel="0" collapsed="false">
      <c r="A837" s="29" t="n">
        <v>45356.9916435185</v>
      </c>
      <c r="B837" s="30" t="n">
        <f aca="false">MROUND(A837,"00:01:00")</f>
        <v>45356.9916666667</v>
      </c>
      <c r="C837" s="27" t="n">
        <v>2.48094545454545</v>
      </c>
      <c r="D837" s="27" t="n">
        <v>0.516727272727273</v>
      </c>
      <c r="E837" s="27" t="n">
        <v>1399.82727272727</v>
      </c>
      <c r="F837" s="27" t="n">
        <v>39.3777777777778</v>
      </c>
      <c r="G837" s="27" t="n">
        <v>34.63</v>
      </c>
      <c r="H837" s="27" t="n">
        <v>35.205</v>
      </c>
      <c r="I837" s="27" t="n">
        <v>6.61190909090909</v>
      </c>
      <c r="J837" s="27" t="n">
        <v>1.735</v>
      </c>
      <c r="K837" s="27" t="n">
        <v>31.1463636363636</v>
      </c>
      <c r="L837" s="32"/>
      <c r="M837" s="27" t="n">
        <v>37862</v>
      </c>
      <c r="N837" s="27" t="n">
        <v>2850.62175</v>
      </c>
      <c r="O837" s="32"/>
    </row>
    <row r="838" customFormat="false" ht="14.25" hidden="false" customHeight="false" outlineLevel="0" collapsed="false">
      <c r="A838" s="29" t="n">
        <v>45356.992337963</v>
      </c>
      <c r="B838" s="30" t="n">
        <f aca="false">MROUND(A838,"00:01:00")</f>
        <v>45356.9923611111</v>
      </c>
      <c r="C838" s="27" t="n">
        <v>2.47513043478261</v>
      </c>
      <c r="D838" s="27" t="n">
        <v>0.519678260869565</v>
      </c>
      <c r="E838" s="27" t="n">
        <v>1400.16363636364</v>
      </c>
      <c r="F838" s="27" t="n">
        <v>39.294</v>
      </c>
      <c r="G838" s="27" t="n">
        <v>34.81</v>
      </c>
      <c r="H838" s="27" t="n">
        <v>35.1916666666667</v>
      </c>
      <c r="I838" s="27" t="n">
        <v>6.6075</v>
      </c>
      <c r="J838" s="27" t="n">
        <v>1.75</v>
      </c>
      <c r="K838" s="27" t="n">
        <v>31.3316666666667</v>
      </c>
      <c r="L838" s="27"/>
      <c r="M838" s="27" t="n">
        <v>37881</v>
      </c>
      <c r="N838" s="27" t="n">
        <v>2850.47946666667</v>
      </c>
      <c r="O838" s="32"/>
    </row>
    <row r="839" customFormat="false" ht="14.25" hidden="false" customHeight="false" outlineLevel="0" collapsed="false">
      <c r="A839" s="29" t="n">
        <v>45356.9930324074</v>
      </c>
      <c r="B839" s="30" t="n">
        <f aca="false">MROUND(A839,"00:01:00")</f>
        <v>45356.9930555556</v>
      </c>
      <c r="C839" s="27" t="n">
        <v>2.4713347826087</v>
      </c>
      <c r="D839" s="27" t="n">
        <v>0.5285</v>
      </c>
      <c r="E839" s="27" t="n">
        <v>1400.43636363636</v>
      </c>
      <c r="F839" s="27" t="n">
        <v>39.3477777777778</v>
      </c>
      <c r="G839" s="27" t="n">
        <v>34.985</v>
      </c>
      <c r="H839" s="27" t="n">
        <v>35.171</v>
      </c>
      <c r="I839" s="27" t="n">
        <v>6.60425</v>
      </c>
      <c r="J839" s="27" t="n">
        <v>1.75666666666667</v>
      </c>
      <c r="K839" s="27" t="n">
        <v>31.4827272727273</v>
      </c>
      <c r="L839" s="32"/>
      <c r="M839" s="27" t="n">
        <v>37917.1666666667</v>
      </c>
      <c r="N839" s="27" t="n">
        <v>2850.31689473684</v>
      </c>
      <c r="O839" s="32"/>
    </row>
    <row r="840" customFormat="false" ht="14.25" hidden="false" customHeight="false" outlineLevel="0" collapsed="false">
      <c r="A840" s="29" t="n">
        <v>45356.9937268519</v>
      </c>
      <c r="B840" s="30" t="n">
        <f aca="false">MROUND(A840,"00:01:00")</f>
        <v>45356.99375</v>
      </c>
      <c r="C840" s="27" t="n">
        <v>2.46181739130435</v>
      </c>
      <c r="D840" s="27" t="n">
        <v>0.532091304347826</v>
      </c>
      <c r="E840" s="27" t="n">
        <v>1399.90909090909</v>
      </c>
      <c r="F840" s="27" t="n">
        <v>39.0365</v>
      </c>
      <c r="G840" s="27" t="n">
        <v>35.2</v>
      </c>
      <c r="H840" s="27" t="n">
        <v>35.17</v>
      </c>
      <c r="I840" s="27" t="n">
        <v>6.6125</v>
      </c>
      <c r="J840" s="27" t="n">
        <v>1.775</v>
      </c>
      <c r="K840" s="27" t="n">
        <v>31.6363636363636</v>
      </c>
      <c r="L840" s="32"/>
      <c r="M840" s="27" t="n">
        <v>37917.1666666667</v>
      </c>
      <c r="N840" s="27" t="n">
        <v>2850.1694375</v>
      </c>
      <c r="O840" s="32"/>
    </row>
    <row r="841" customFormat="false" ht="14.25" hidden="false" customHeight="false" outlineLevel="0" collapsed="false">
      <c r="A841" s="29" t="n">
        <v>45356.9944212963</v>
      </c>
      <c r="B841" s="30" t="n">
        <f aca="false">MROUND(A841,"00:01:00")</f>
        <v>45356.9944444445</v>
      </c>
      <c r="C841" s="27" t="n">
        <v>2.45060434782609</v>
      </c>
      <c r="D841" s="27" t="n">
        <v>0.546160869565217</v>
      </c>
      <c r="E841" s="27" t="n">
        <v>1400.20909090909</v>
      </c>
      <c r="F841" s="27" t="n">
        <v>38.7280952380952</v>
      </c>
      <c r="G841" s="27" t="n">
        <v>35.515</v>
      </c>
      <c r="H841" s="27" t="n">
        <v>35.138</v>
      </c>
      <c r="I841" s="27" t="n">
        <v>6.6035</v>
      </c>
      <c r="J841" s="27" t="n">
        <v>1.79</v>
      </c>
      <c r="K841" s="27" t="n">
        <v>31.7984615384615</v>
      </c>
      <c r="L841" s="32"/>
      <c r="M841" s="27" t="n">
        <v>37963</v>
      </c>
      <c r="N841" s="27" t="n">
        <v>2850.01623529412</v>
      </c>
      <c r="O841" s="32"/>
    </row>
    <row r="842" customFormat="false" ht="14.25" hidden="false" customHeight="false" outlineLevel="0" collapsed="false">
      <c r="A842" s="29" t="n">
        <v>45356.9951157407</v>
      </c>
      <c r="B842" s="30" t="n">
        <f aca="false">MROUND(A842,"00:01:00")</f>
        <v>45356.9951388889</v>
      </c>
      <c r="C842" s="27" t="n">
        <v>2.44343181818182</v>
      </c>
      <c r="D842" s="27" t="n">
        <v>0.551</v>
      </c>
      <c r="E842" s="27" t="n">
        <v>1399.88095238095</v>
      </c>
      <c r="F842" s="27" t="n">
        <v>39.3773684210526</v>
      </c>
      <c r="G842" s="27" t="n">
        <v>35.69</v>
      </c>
      <c r="H842" s="27" t="n">
        <v>35.125</v>
      </c>
      <c r="I842" s="27" t="n">
        <v>6.60507692307692</v>
      </c>
      <c r="J842" s="27" t="n">
        <v>1.8</v>
      </c>
      <c r="K842" s="27" t="n">
        <v>32.0192307692308</v>
      </c>
      <c r="L842" s="27"/>
      <c r="M842" s="27" t="n">
        <v>38008.6666666667</v>
      </c>
      <c r="N842" s="27" t="n">
        <v>2849.859</v>
      </c>
      <c r="O842" s="32"/>
    </row>
    <row r="843" customFormat="false" ht="14.25" hidden="false" customHeight="false" outlineLevel="0" collapsed="false">
      <c r="A843" s="29" t="n">
        <v>45356.9958101852</v>
      </c>
      <c r="B843" s="30" t="n">
        <f aca="false">MROUND(A843,"00:01:00")</f>
        <v>45356.9958333333</v>
      </c>
      <c r="C843" s="27" t="n">
        <v>2.43647142857143</v>
      </c>
      <c r="D843" s="27" t="n">
        <v>0.564947619047619</v>
      </c>
      <c r="E843" s="27" t="n">
        <v>1400.45238095238</v>
      </c>
      <c r="F843" s="27" t="n">
        <v>39.1594444444444</v>
      </c>
      <c r="G843" s="27" t="n">
        <v>35.91</v>
      </c>
      <c r="H843" s="27" t="n">
        <v>35.12</v>
      </c>
      <c r="I843" s="27" t="n">
        <v>6.609</v>
      </c>
      <c r="J843" s="27" t="n">
        <v>1.81</v>
      </c>
      <c r="K843" s="27" t="n">
        <v>32.2884615384615</v>
      </c>
      <c r="L843" s="32"/>
      <c r="M843" s="27" t="n">
        <v>38046</v>
      </c>
      <c r="N843" s="27" t="n">
        <v>2849.70586666667</v>
      </c>
      <c r="O843" s="32"/>
    </row>
    <row r="844" customFormat="false" ht="14.25" hidden="false" customHeight="false" outlineLevel="0" collapsed="false">
      <c r="A844" s="29" t="n">
        <v>45356.9965046296</v>
      </c>
      <c r="B844" s="30" t="n">
        <f aca="false">MROUND(A844,"00:01:00")</f>
        <v>45356.9965277778</v>
      </c>
      <c r="C844" s="27" t="n">
        <v>2.4312</v>
      </c>
      <c r="D844" s="27" t="n">
        <v>0.568595454545455</v>
      </c>
      <c r="E844" s="27" t="n">
        <v>1399.83</v>
      </c>
      <c r="F844" s="27" t="n">
        <v>39.5768181818182</v>
      </c>
      <c r="G844" s="27" t="n">
        <v>36.005</v>
      </c>
      <c r="H844" s="27" t="n">
        <v>35.11</v>
      </c>
      <c r="I844" s="27" t="n">
        <v>6.60136363636364</v>
      </c>
      <c r="J844" s="27" t="n">
        <v>1.815</v>
      </c>
      <c r="K844" s="27" t="n">
        <v>32.4875</v>
      </c>
      <c r="L844" s="32"/>
      <c r="M844" s="27" t="n">
        <v>38086.4</v>
      </c>
      <c r="N844" s="27" t="n">
        <v>2849.55541176471</v>
      </c>
      <c r="O844" s="32"/>
    </row>
    <row r="845" customFormat="false" ht="14.25" hidden="false" customHeight="false" outlineLevel="0" collapsed="false">
      <c r="A845" s="29" t="n">
        <v>45356.9971990741</v>
      </c>
      <c r="B845" s="30" t="n">
        <f aca="false">MROUND(A845,"00:01:00")</f>
        <v>45356.9972222222</v>
      </c>
      <c r="C845" s="27" t="n">
        <v>2.42275238095238</v>
      </c>
      <c r="D845" s="27" t="n">
        <v>0.574857142857143</v>
      </c>
      <c r="E845" s="27" t="n">
        <v>1400.05714285714</v>
      </c>
      <c r="F845" s="27" t="n">
        <v>39.0157142857143</v>
      </c>
      <c r="G845" s="27" t="n">
        <v>36.265</v>
      </c>
      <c r="H845" s="27" t="n">
        <v>35.1183333333333</v>
      </c>
      <c r="I845" s="27" t="n">
        <v>6.61345454545455</v>
      </c>
      <c r="J845" s="27" t="n">
        <v>1.835</v>
      </c>
      <c r="K845" s="27" t="n">
        <v>32.6325</v>
      </c>
      <c r="L845" s="27"/>
      <c r="M845" s="27" t="n">
        <v>38128</v>
      </c>
      <c r="N845" s="27" t="n">
        <v>2849.4155</v>
      </c>
      <c r="O845" s="32"/>
    </row>
    <row r="846" customFormat="false" ht="14.25" hidden="false" customHeight="false" outlineLevel="0" collapsed="false">
      <c r="A846" s="29" t="n">
        <v>45356.9978935185</v>
      </c>
      <c r="B846" s="30" t="n">
        <f aca="false">MROUND(A846,"00:01:00")</f>
        <v>45356.9979166667</v>
      </c>
      <c r="C846" s="27" t="n">
        <v>2.41473913043478</v>
      </c>
      <c r="D846" s="27" t="n">
        <v>0.581273913043478</v>
      </c>
      <c r="E846" s="27" t="n">
        <v>1399.88695652174</v>
      </c>
      <c r="F846" s="27" t="n">
        <v>39.4163636363636</v>
      </c>
      <c r="G846" s="27" t="n">
        <v>36.395</v>
      </c>
      <c r="H846" s="27" t="n">
        <v>35.1016666666667</v>
      </c>
      <c r="I846" s="27" t="n">
        <v>6.605</v>
      </c>
      <c r="J846" s="27" t="n">
        <v>1.835</v>
      </c>
      <c r="K846" s="27" t="n">
        <v>32.7958333333333</v>
      </c>
      <c r="L846" s="32"/>
      <c r="M846" s="27" t="n">
        <v>38128</v>
      </c>
      <c r="N846" s="27" t="n">
        <v>2849.26315384615</v>
      </c>
      <c r="O846" s="32"/>
    </row>
    <row r="847" customFormat="false" ht="14.25" hidden="false" customHeight="false" outlineLevel="0" collapsed="false">
      <c r="A847" s="29" t="n">
        <v>45356.998587963</v>
      </c>
      <c r="B847" s="30" t="n">
        <f aca="false">MROUND(A847,"00:01:00")</f>
        <v>45356.9986111111</v>
      </c>
      <c r="C847" s="27" t="n">
        <v>2.41064545454545</v>
      </c>
      <c r="D847" s="27" t="n">
        <v>0.595704761904762</v>
      </c>
      <c r="E847" s="27" t="n">
        <v>1399.77619047619</v>
      </c>
      <c r="F847" s="27" t="n">
        <v>38.5219047619048</v>
      </c>
      <c r="G847" s="27" t="n">
        <v>36.68</v>
      </c>
      <c r="H847" s="27" t="n">
        <v>35.1016666666667</v>
      </c>
      <c r="I847" s="27" t="n">
        <v>6.602</v>
      </c>
      <c r="J847" s="27" t="n">
        <v>1.855</v>
      </c>
      <c r="K847" s="27" t="n">
        <v>32.9863636363636</v>
      </c>
      <c r="L847" s="27"/>
      <c r="M847" s="27" t="n">
        <v>38154.6666666667</v>
      </c>
      <c r="N847" s="27" t="n">
        <v>2849.102</v>
      </c>
      <c r="O847" s="32"/>
    </row>
    <row r="848" customFormat="false" ht="14.25" hidden="false" customHeight="false" outlineLevel="0" collapsed="false">
      <c r="A848" s="29" t="n">
        <v>45356.9992824074</v>
      </c>
      <c r="B848" s="30" t="n">
        <f aca="false">MROUND(A848,"00:01:00")</f>
        <v>45356.9993055556</v>
      </c>
      <c r="C848" s="27" t="n">
        <v>2.39472173913043</v>
      </c>
      <c r="D848" s="27" t="n">
        <v>0.612304347826087</v>
      </c>
      <c r="E848" s="27" t="n">
        <v>1400.07391304348</v>
      </c>
      <c r="F848" s="27" t="n">
        <v>39.1059090909091</v>
      </c>
      <c r="G848" s="27" t="n">
        <v>37.01</v>
      </c>
      <c r="H848" s="27" t="n">
        <v>35.1</v>
      </c>
      <c r="I848" s="27" t="n">
        <v>6.6035</v>
      </c>
      <c r="J848" s="27" t="n">
        <v>1.87</v>
      </c>
      <c r="K848" s="27" t="n">
        <v>33.1525</v>
      </c>
      <c r="L848" s="32"/>
      <c r="M848" s="27" t="n">
        <v>38216.8333333333</v>
      </c>
      <c r="N848" s="27" t="n">
        <v>2848.94725</v>
      </c>
      <c r="O848" s="32"/>
    </row>
    <row r="849" customFormat="false" ht="14.25" hidden="false" customHeight="false" outlineLevel="0" collapsed="false">
      <c r="A849" s="29" t="n">
        <v>45356.9999768519</v>
      </c>
      <c r="B849" s="30" t="n">
        <f aca="false">MROUND(A849,"00:01:00")</f>
        <v>45357</v>
      </c>
      <c r="C849" s="27" t="n">
        <v>2.38925238095238</v>
      </c>
      <c r="D849" s="27" t="n">
        <v>0.6117</v>
      </c>
      <c r="E849" s="27" t="n">
        <v>1400.04</v>
      </c>
      <c r="F849" s="27" t="n">
        <v>39.1904545454545</v>
      </c>
      <c r="G849" s="27" t="n">
        <v>37.145</v>
      </c>
      <c r="H849" s="27" t="n">
        <v>35.1</v>
      </c>
      <c r="I849" s="27" t="n">
        <v>6.6125</v>
      </c>
      <c r="J849" s="27" t="n">
        <v>1.88</v>
      </c>
      <c r="K849" s="27" t="n">
        <v>33.4118181818182</v>
      </c>
      <c r="L849" s="27"/>
      <c r="M849" s="27" t="n">
        <v>38216.8333333333</v>
      </c>
      <c r="N849" s="27" t="n">
        <v>2848.78806666667</v>
      </c>
      <c r="O849" s="32"/>
    </row>
    <row r="850" customFormat="false" ht="14.25" hidden="false" customHeight="false" outlineLevel="0" collapsed="false">
      <c r="A850" s="29" t="n">
        <v>45357.0006712963</v>
      </c>
      <c r="B850" s="30" t="n">
        <f aca="false">MROUND(A850,"00:01:00")</f>
        <v>45357.0006944445</v>
      </c>
      <c r="C850" s="27" t="n">
        <v>2.37926956521739</v>
      </c>
      <c r="D850" s="27" t="n">
        <v>0.621778260869565</v>
      </c>
      <c r="E850" s="27" t="n">
        <v>1400.07826086957</v>
      </c>
      <c r="F850" s="27" t="n">
        <v>39.0652941176471</v>
      </c>
      <c r="G850" s="27" t="n">
        <v>37.39</v>
      </c>
      <c r="H850" s="27" t="n">
        <v>35.075</v>
      </c>
      <c r="I850" s="27" t="n">
        <v>6.603</v>
      </c>
      <c r="J850" s="27" t="n">
        <v>1.88666666666667</v>
      </c>
      <c r="K850" s="27" t="n">
        <v>33.6266666666667</v>
      </c>
      <c r="L850" s="32"/>
      <c r="M850" s="27" t="n">
        <v>38252</v>
      </c>
      <c r="N850" s="27" t="n">
        <v>2848.635125</v>
      </c>
      <c r="O850" s="32"/>
    </row>
    <row r="851" customFormat="false" ht="14.25" hidden="false" customHeight="false" outlineLevel="0" collapsed="false">
      <c r="A851" s="29" t="n">
        <v>45357.0013657407</v>
      </c>
      <c r="B851" s="30" t="n">
        <f aca="false">MROUND(A851,"00:01:00")</f>
        <v>45357.0013888889</v>
      </c>
      <c r="C851" s="27" t="n">
        <v>2.3730380952381</v>
      </c>
      <c r="D851" s="27" t="n">
        <v>0.623282608695652</v>
      </c>
      <c r="E851" s="27" t="n">
        <v>1399.98260869565</v>
      </c>
      <c r="F851" s="27" t="n">
        <v>39.325</v>
      </c>
      <c r="G851" s="27" t="n">
        <v>37.595</v>
      </c>
      <c r="H851" s="27" t="n">
        <v>35.0842857142857</v>
      </c>
      <c r="I851" s="27" t="n">
        <v>6.6104</v>
      </c>
      <c r="J851" s="27" t="n">
        <v>1.905</v>
      </c>
      <c r="K851" s="27" t="n">
        <v>33.822</v>
      </c>
      <c r="L851" s="27"/>
      <c r="M851" s="27" t="n">
        <v>38299</v>
      </c>
      <c r="N851" s="27" t="n">
        <v>2848.47764285714</v>
      </c>
      <c r="O851" s="32"/>
    </row>
    <row r="852" customFormat="false" ht="14.25" hidden="false" customHeight="false" outlineLevel="0" collapsed="false">
      <c r="A852" s="29" t="n">
        <v>45357.0020601852</v>
      </c>
      <c r="B852" s="30" t="n">
        <f aca="false">MROUND(A852,"00:01:00")</f>
        <v>45357.0020833333</v>
      </c>
      <c r="C852" s="27" t="n">
        <v>2.36458636363636</v>
      </c>
      <c r="D852" s="27" t="n">
        <v>0.635195652173913</v>
      </c>
      <c r="E852" s="27" t="n">
        <v>1400.15217391304</v>
      </c>
      <c r="F852" s="27" t="n">
        <v>39.1115</v>
      </c>
      <c r="G852" s="27" t="n">
        <v>37.755</v>
      </c>
      <c r="H852" s="27" t="n">
        <v>35.074</v>
      </c>
      <c r="I852" s="27" t="n">
        <v>6.6065</v>
      </c>
      <c r="J852" s="27" t="n">
        <v>1.925</v>
      </c>
      <c r="K852" s="27" t="n">
        <v>34.0142857142857</v>
      </c>
      <c r="L852" s="32"/>
      <c r="M852" s="27" t="n">
        <v>38334</v>
      </c>
      <c r="N852" s="27" t="n">
        <v>2848.33170588235</v>
      </c>
      <c r="O852" s="32"/>
      <c r="Q852" s="36"/>
    </row>
    <row r="853" customFormat="false" ht="14.25" hidden="false" customHeight="false" outlineLevel="0" collapsed="false">
      <c r="A853" s="29" t="n">
        <v>45357.0027546296</v>
      </c>
      <c r="B853" s="30" t="n">
        <f aca="false">MROUND(A853,"00:01:00")</f>
        <v>45357.0027777778</v>
      </c>
      <c r="C853" s="27" t="n">
        <v>2.35455454545455</v>
      </c>
      <c r="D853" s="27" t="n">
        <v>0.642822727272727</v>
      </c>
      <c r="E853" s="27" t="n">
        <v>1400.23157894737</v>
      </c>
      <c r="F853" s="27" t="n">
        <v>38.9725</v>
      </c>
      <c r="G853" s="27" t="n">
        <v>38.06</v>
      </c>
      <c r="H853" s="27" t="n">
        <v>35.08</v>
      </c>
      <c r="I853" s="27" t="n">
        <v>6.60318181818182</v>
      </c>
      <c r="J853" s="27" t="n">
        <v>1.94</v>
      </c>
      <c r="K853" s="27" t="n">
        <v>34.196</v>
      </c>
      <c r="L853" s="27"/>
      <c r="M853" s="27" t="n">
        <v>38378.5714285714</v>
      </c>
      <c r="N853" s="27" t="n">
        <v>2848.17682352941</v>
      </c>
      <c r="O853" s="32"/>
    </row>
    <row r="854" customFormat="false" ht="14.25" hidden="false" customHeight="false" outlineLevel="0" collapsed="false">
      <c r="A854" s="29" t="n">
        <v>45357.0034490741</v>
      </c>
      <c r="B854" s="30" t="n">
        <f aca="false">MROUND(A854,"00:01:00")</f>
        <v>45357.0034722222</v>
      </c>
      <c r="C854" s="27" t="n">
        <v>2.3466347826087</v>
      </c>
      <c r="D854" s="27" t="n">
        <v>0.650330434782609</v>
      </c>
      <c r="E854" s="27" t="n">
        <v>1400.14285714286</v>
      </c>
      <c r="F854" s="27" t="n">
        <v>38.6834782608696</v>
      </c>
      <c r="G854" s="27" t="n">
        <v>38.3</v>
      </c>
      <c r="H854" s="27" t="n">
        <v>35.0733333333333</v>
      </c>
      <c r="I854" s="27" t="n">
        <v>6.6115</v>
      </c>
      <c r="J854" s="27" t="n">
        <v>1.95</v>
      </c>
      <c r="K854" s="27" t="n">
        <v>34.3907692307692</v>
      </c>
      <c r="L854" s="32"/>
      <c r="M854" s="27" t="n">
        <v>38378.5714285714</v>
      </c>
      <c r="N854" s="27" t="n">
        <v>2848.01488235294</v>
      </c>
      <c r="O854" s="32"/>
    </row>
    <row r="855" customFormat="false" ht="14.25" hidden="false" customHeight="false" outlineLevel="0" collapsed="false">
      <c r="A855" s="29" t="n">
        <v>45357.0041435185</v>
      </c>
      <c r="B855" s="30" t="n">
        <f aca="false">MROUND(A855,"00:01:00")</f>
        <v>45357.0041666667</v>
      </c>
      <c r="C855" s="27" t="n">
        <v>2.32705652173913</v>
      </c>
      <c r="D855" s="27" t="n">
        <v>0.676665217391304</v>
      </c>
      <c r="E855" s="27" t="n">
        <v>1400.13636363636</v>
      </c>
      <c r="F855" s="27" t="n">
        <v>38.495</v>
      </c>
      <c r="G855" s="27" t="n">
        <v>38.79</v>
      </c>
      <c r="H855" s="27" t="n">
        <v>35.07</v>
      </c>
      <c r="I855" s="27" t="n">
        <v>6.60227272727273</v>
      </c>
      <c r="J855" s="27" t="n">
        <v>1.95666666666667</v>
      </c>
      <c r="K855" s="27" t="n">
        <v>34.6092307692308</v>
      </c>
      <c r="L855" s="27"/>
      <c r="M855" s="27" t="n">
        <v>38430.5</v>
      </c>
      <c r="N855" s="27" t="n">
        <v>2847.85110526316</v>
      </c>
      <c r="O855" s="32"/>
    </row>
    <row r="856" customFormat="false" ht="14.25" hidden="false" customHeight="false" outlineLevel="0" collapsed="false">
      <c r="A856" s="29" t="n">
        <v>45357.004837963</v>
      </c>
      <c r="B856" s="30" t="n">
        <f aca="false">MROUND(A856,"00:01:00")</f>
        <v>45357.0048611111</v>
      </c>
      <c r="C856" s="27" t="n">
        <v>2.31846363636364</v>
      </c>
      <c r="D856" s="27" t="n">
        <v>0.671669565217391</v>
      </c>
      <c r="E856" s="27" t="n">
        <v>1399.86363636364</v>
      </c>
      <c r="F856" s="27" t="n">
        <v>39.2842857142857</v>
      </c>
      <c r="G856" s="27" t="n">
        <v>38.94</v>
      </c>
      <c r="H856" s="27" t="n">
        <v>35.075</v>
      </c>
      <c r="I856" s="27" t="n">
        <v>6.60961538461538</v>
      </c>
      <c r="J856" s="27" t="n">
        <v>1.975</v>
      </c>
      <c r="K856" s="27" t="n">
        <v>34.9416666666667</v>
      </c>
      <c r="L856" s="32"/>
      <c r="M856" s="27" t="n">
        <v>38473.3333333333</v>
      </c>
      <c r="N856" s="27" t="n">
        <v>2847.6943125</v>
      </c>
      <c r="O856" s="32"/>
    </row>
    <row r="857" customFormat="false" ht="14.25" hidden="false" customHeight="false" outlineLevel="0" collapsed="false">
      <c r="A857" s="29" t="n">
        <v>45357.0055324074</v>
      </c>
      <c r="B857" s="30" t="n">
        <f aca="false">MROUND(A857,"00:01:00")</f>
        <v>45357.0055555556</v>
      </c>
      <c r="C857" s="27" t="n">
        <v>2.31239565217391</v>
      </c>
      <c r="D857" s="27" t="n">
        <v>0.679291304347826</v>
      </c>
      <c r="E857" s="27" t="n">
        <v>1399.7347826087</v>
      </c>
      <c r="F857" s="27" t="n">
        <v>38.9745</v>
      </c>
      <c r="G857" s="27" t="n">
        <v>39.145</v>
      </c>
      <c r="H857" s="27" t="n">
        <v>35.074</v>
      </c>
      <c r="I857" s="27" t="n">
        <v>6.604</v>
      </c>
      <c r="J857" s="27" t="n">
        <v>1.99</v>
      </c>
      <c r="K857" s="27" t="n">
        <v>35.2266666666667</v>
      </c>
      <c r="L857" s="27"/>
      <c r="M857" s="27" t="n">
        <v>38499</v>
      </c>
      <c r="N857" s="27" t="n">
        <v>2847.53611111111</v>
      </c>
      <c r="O857" s="32"/>
    </row>
    <row r="858" customFormat="false" ht="14.25" hidden="false" customHeight="false" outlineLevel="0" collapsed="false">
      <c r="A858" s="29" t="n">
        <v>45357.0062268519</v>
      </c>
      <c r="B858" s="30" t="n">
        <f aca="false">MROUND(A858,"00:01:00")</f>
        <v>45357.00625</v>
      </c>
      <c r="C858" s="27" t="n">
        <v>2.30029545454545</v>
      </c>
      <c r="D858" s="27" t="n">
        <v>0.698573913043478</v>
      </c>
      <c r="E858" s="27" t="n">
        <v>1399.84761904762</v>
      </c>
      <c r="F858" s="27" t="n">
        <v>38.6173913043478</v>
      </c>
      <c r="G858" s="27" t="n">
        <v>39.465</v>
      </c>
      <c r="H858" s="27" t="n">
        <v>35.08</v>
      </c>
      <c r="I858" s="27" t="n">
        <v>6.6066</v>
      </c>
      <c r="J858" s="27" t="n">
        <v>2</v>
      </c>
      <c r="K858" s="27" t="n">
        <v>35.416</v>
      </c>
      <c r="L858" s="32"/>
      <c r="M858" s="27" t="n">
        <v>38544</v>
      </c>
      <c r="N858" s="27" t="n">
        <v>2847.3728125</v>
      </c>
      <c r="O858" s="32"/>
    </row>
    <row r="859" customFormat="false" ht="14.25" hidden="false" customHeight="false" outlineLevel="0" collapsed="false">
      <c r="A859" s="29" t="n">
        <v>45357.0069212963</v>
      </c>
      <c r="B859" s="30" t="n">
        <f aca="false">MROUND(A859,"00:01:00")</f>
        <v>45357.0069444444</v>
      </c>
      <c r="C859" s="27" t="n">
        <v>2.28730909090909</v>
      </c>
      <c r="D859" s="27" t="n">
        <v>0.719104761904762</v>
      </c>
      <c r="E859" s="27" t="n">
        <v>1399.77727272727</v>
      </c>
      <c r="F859" s="27" t="n">
        <v>39.1990909090909</v>
      </c>
      <c r="G859" s="27" t="n">
        <v>39.77</v>
      </c>
      <c r="H859" s="27" t="n">
        <v>35.075</v>
      </c>
      <c r="I859" s="27" t="n">
        <v>6.60672727272727</v>
      </c>
      <c r="J859" s="27" t="n">
        <v>2.025</v>
      </c>
      <c r="K859" s="27" t="n">
        <v>35.6218181818182</v>
      </c>
      <c r="L859" s="27"/>
      <c r="M859" s="27" t="n">
        <v>38582</v>
      </c>
      <c r="N859" s="27" t="n">
        <v>2847.20192857143</v>
      </c>
      <c r="O859" s="32"/>
    </row>
    <row r="860" customFormat="false" ht="14.25" hidden="false" customHeight="false" outlineLevel="0" collapsed="false">
      <c r="A860" s="29" t="n">
        <v>45357.0076157407</v>
      </c>
      <c r="B860" s="30" t="n">
        <f aca="false">MROUND(A860,"00:01:00")</f>
        <v>45357.0076388889</v>
      </c>
      <c r="C860" s="27" t="n">
        <v>2.28378260869565</v>
      </c>
      <c r="D860" s="27" t="n">
        <v>0.712117391304348</v>
      </c>
      <c r="E860" s="27" t="n">
        <v>1399.8</v>
      </c>
      <c r="F860" s="27" t="n">
        <v>38.9785714285714</v>
      </c>
      <c r="G860" s="27" t="n">
        <v>39.94</v>
      </c>
      <c r="H860" s="27" t="n">
        <v>35.08</v>
      </c>
      <c r="I860" s="27" t="n">
        <v>6.60390909090909</v>
      </c>
      <c r="J860" s="27" t="n">
        <v>2.04</v>
      </c>
      <c r="K860" s="27" t="n">
        <v>35.8869230769231</v>
      </c>
      <c r="L860" s="32"/>
      <c r="M860" s="27" t="n">
        <v>38630.4</v>
      </c>
      <c r="N860" s="27" t="n">
        <v>2847.0396875</v>
      </c>
      <c r="O860" s="32"/>
    </row>
    <row r="861" customFormat="false" ht="14.25" hidden="false" customHeight="false" outlineLevel="0" collapsed="false">
      <c r="A861" s="29" t="n">
        <v>45357.0083101852</v>
      </c>
      <c r="B861" s="30" t="n">
        <f aca="false">MROUND(A861,"00:01:00")</f>
        <v>45357.0083333333</v>
      </c>
      <c r="C861" s="27" t="n">
        <v>2.26862173913043</v>
      </c>
      <c r="D861" s="27" t="n">
        <v>0.732860869565217</v>
      </c>
      <c r="E861" s="27" t="n">
        <v>1399.83913043478</v>
      </c>
      <c r="F861" s="27" t="n">
        <v>38.7208695652174</v>
      </c>
      <c r="G861" s="27" t="n">
        <v>40.33</v>
      </c>
      <c r="H861" s="27" t="n">
        <v>35.08</v>
      </c>
      <c r="I861" s="27" t="n">
        <v>6.6105</v>
      </c>
      <c r="J861" s="27" t="n">
        <v>2.055</v>
      </c>
      <c r="K861" s="27" t="n">
        <v>36.112</v>
      </c>
      <c r="L861" s="27"/>
      <c r="M861" s="27" t="n">
        <v>38630.4</v>
      </c>
      <c r="N861" s="27" t="n">
        <v>2846.89642105263</v>
      </c>
      <c r="O861" s="32"/>
    </row>
    <row r="862" customFormat="false" ht="14.25" hidden="false" customHeight="false" outlineLevel="0" collapsed="false">
      <c r="A862" s="29" t="n">
        <v>45357.0090046296</v>
      </c>
      <c r="B862" s="30" t="n">
        <f aca="false">MROUND(A862,"00:01:00")</f>
        <v>45357.0090277778</v>
      </c>
      <c r="C862" s="27" t="n">
        <v>2.26448695652174</v>
      </c>
      <c r="D862" s="27" t="n">
        <v>0.733104347826087</v>
      </c>
      <c r="E862" s="27" t="n">
        <v>1400.14545454545</v>
      </c>
      <c r="F862" s="27" t="n">
        <v>40.085652173913</v>
      </c>
      <c r="G862" s="27" t="n">
        <v>40.345</v>
      </c>
      <c r="H862" s="27" t="n">
        <v>35.07</v>
      </c>
      <c r="I862" s="27" t="n">
        <v>6.60084615384615</v>
      </c>
      <c r="J862" s="27" t="n">
        <v>2.07</v>
      </c>
      <c r="K862" s="27" t="n">
        <v>36.3783333333333</v>
      </c>
      <c r="L862" s="32"/>
      <c r="M862" s="27" t="n">
        <v>38687.8333333333</v>
      </c>
      <c r="N862" s="27" t="n">
        <v>2846.73325</v>
      </c>
      <c r="O862" s="32"/>
    </row>
    <row r="863" customFormat="false" ht="14.25" hidden="false" customHeight="false" outlineLevel="0" collapsed="false">
      <c r="A863" s="29" t="n">
        <v>45357.0096990741</v>
      </c>
      <c r="B863" s="30" t="n">
        <f aca="false">MROUND(A863,"00:01:00")</f>
        <v>45357.0097222222</v>
      </c>
      <c r="C863" s="27" t="n">
        <v>2.26139047619048</v>
      </c>
      <c r="D863" s="27" t="n">
        <v>0.739472727272727</v>
      </c>
      <c r="E863" s="27" t="n">
        <v>1400.05</v>
      </c>
      <c r="F863" s="27" t="n">
        <v>38.8652380952381</v>
      </c>
      <c r="G863" s="27" t="n">
        <v>40.54</v>
      </c>
      <c r="H863" s="27" t="n">
        <v>35.0842857142857</v>
      </c>
      <c r="I863" s="27" t="n">
        <v>6.6105</v>
      </c>
      <c r="J863" s="27" t="n">
        <v>2.085</v>
      </c>
      <c r="K863" s="27" t="n">
        <v>36.5671428571429</v>
      </c>
      <c r="L863" s="27"/>
      <c r="M863" s="27" t="n">
        <v>38747</v>
      </c>
      <c r="N863" s="27" t="n">
        <v>2846.57444444444</v>
      </c>
      <c r="O863" s="32"/>
    </row>
    <row r="864" customFormat="false" ht="14.25" hidden="false" customHeight="false" outlineLevel="0" collapsed="false">
      <c r="A864" s="29" t="n">
        <v>45357.0103935185</v>
      </c>
      <c r="B864" s="30" t="n">
        <f aca="false">MROUND(A864,"00:01:00")</f>
        <v>45357.0104166667</v>
      </c>
      <c r="C864" s="27" t="n">
        <v>2.24578636363636</v>
      </c>
      <c r="D864" s="27" t="n">
        <v>0.757545454545455</v>
      </c>
      <c r="E864" s="27" t="n">
        <v>1399.81818181818</v>
      </c>
      <c r="F864" s="27" t="n">
        <v>38.7894736842105</v>
      </c>
      <c r="G864" s="27" t="n">
        <v>40.88</v>
      </c>
      <c r="H864" s="27" t="n">
        <v>35.0842857142857</v>
      </c>
      <c r="I864" s="27" t="n">
        <v>6.60108333333333</v>
      </c>
      <c r="J864" s="27" t="n">
        <v>2.10333333333333</v>
      </c>
      <c r="K864" s="27" t="n">
        <v>36.675</v>
      </c>
      <c r="L864" s="32"/>
      <c r="M864" s="27" t="n">
        <v>38759.3333333333</v>
      </c>
      <c r="N864" s="27" t="n">
        <v>2846.4019375</v>
      </c>
      <c r="O864" s="32"/>
    </row>
    <row r="865" customFormat="false" ht="14.25" hidden="false" customHeight="false" outlineLevel="0" collapsed="false">
      <c r="A865" s="29" t="n">
        <v>45357.011087963</v>
      </c>
      <c r="B865" s="30" t="n">
        <f aca="false">MROUND(A865,"00:01:00")</f>
        <v>45357.0111111111</v>
      </c>
      <c r="C865" s="27" t="n">
        <v>2.23278181818182</v>
      </c>
      <c r="D865" s="27" t="n">
        <v>0.767227272727273</v>
      </c>
      <c r="E865" s="27" t="n">
        <v>1400.29545454545</v>
      </c>
      <c r="F865" s="27" t="n">
        <v>38.0605263157895</v>
      </c>
      <c r="G865" s="27" t="n">
        <v>41.335</v>
      </c>
      <c r="H865" s="27" t="n">
        <v>35.0942857142857</v>
      </c>
      <c r="I865" s="27" t="n">
        <v>6.611</v>
      </c>
      <c r="J865" s="27" t="n">
        <v>2.115</v>
      </c>
      <c r="K865" s="27" t="n">
        <v>36.9041666666667</v>
      </c>
      <c r="L865" s="27"/>
      <c r="M865" s="27" t="n">
        <v>38808.25</v>
      </c>
      <c r="N865" s="27" t="n">
        <v>2846.2455</v>
      </c>
      <c r="O865" s="32"/>
    </row>
    <row r="866" customFormat="false" ht="14.25" hidden="false" customHeight="false" outlineLevel="0" collapsed="false">
      <c r="A866" s="29" t="n">
        <v>45357.0117824074</v>
      </c>
      <c r="B866" s="30" t="n">
        <f aca="false">MROUND(A866,"00:01:00")</f>
        <v>45357.0118055556</v>
      </c>
      <c r="C866" s="27" t="n">
        <v>2.21371304347826</v>
      </c>
      <c r="D866" s="27" t="n">
        <v>0.786782608695652</v>
      </c>
      <c r="E866" s="27" t="n">
        <v>1399.85652173913</v>
      </c>
      <c r="F866" s="27" t="n">
        <v>38.5595652173913</v>
      </c>
      <c r="G866" s="27" t="n">
        <v>41.785</v>
      </c>
      <c r="H866" s="27" t="n">
        <v>35.0833333333333</v>
      </c>
      <c r="I866" s="27" t="n">
        <v>6.6045</v>
      </c>
      <c r="J866" s="27" t="n">
        <v>2.135</v>
      </c>
      <c r="K866" s="27" t="n">
        <v>37.1823076923077</v>
      </c>
      <c r="L866" s="32"/>
      <c r="M866" s="27" t="n">
        <v>38830</v>
      </c>
      <c r="N866" s="27" t="n">
        <v>2846.07166666667</v>
      </c>
      <c r="O866" s="32"/>
    </row>
    <row r="867" customFormat="false" ht="14.25" hidden="false" customHeight="false" outlineLevel="0" collapsed="false">
      <c r="A867" s="29" t="n">
        <v>45357.0124768519</v>
      </c>
      <c r="B867" s="30" t="n">
        <f aca="false">MROUND(A867,"00:01:00")</f>
        <v>45357.0125</v>
      </c>
      <c r="C867" s="27" t="n">
        <v>2.21281363636364</v>
      </c>
      <c r="D867" s="27" t="n">
        <v>0.794736363636364</v>
      </c>
      <c r="E867" s="27" t="n">
        <v>1400.25909090909</v>
      </c>
      <c r="F867" s="27" t="n">
        <v>40.4533333333333</v>
      </c>
      <c r="G867" s="27" t="n">
        <v>41.7</v>
      </c>
      <c r="H867" s="27" t="n">
        <v>35.086</v>
      </c>
      <c r="I867" s="27" t="n">
        <v>6.6065</v>
      </c>
      <c r="J867" s="27" t="n">
        <v>2.15</v>
      </c>
      <c r="K867" s="27" t="n">
        <v>37.6264285714286</v>
      </c>
      <c r="L867" s="27"/>
      <c r="M867" s="27" t="n">
        <v>38874.8</v>
      </c>
      <c r="N867" s="27" t="n">
        <v>2845.90278947368</v>
      </c>
      <c r="O867" s="32"/>
    </row>
    <row r="868" customFormat="false" ht="14.25" hidden="false" customHeight="false" outlineLevel="0" collapsed="false">
      <c r="A868" s="29" t="n">
        <v>45357.0131712963</v>
      </c>
      <c r="B868" s="30" t="n">
        <f aca="false">MROUND(A868,"00:01:00")</f>
        <v>45357.0131944444</v>
      </c>
      <c r="C868" s="27" t="n">
        <v>2.2121652173913</v>
      </c>
      <c r="D868" s="27" t="n">
        <v>0.794639130434783</v>
      </c>
      <c r="E868" s="27" t="n">
        <v>1399.77727272727</v>
      </c>
      <c r="F868" s="27" t="n">
        <v>39.2905</v>
      </c>
      <c r="G868" s="27" t="n">
        <v>41.805</v>
      </c>
      <c r="H868" s="27" t="n">
        <v>35.086</v>
      </c>
      <c r="I868" s="27" t="n">
        <v>6.606</v>
      </c>
      <c r="J868" s="27" t="n">
        <v>2.165</v>
      </c>
      <c r="K868" s="27" t="n">
        <v>37.87</v>
      </c>
      <c r="L868" s="32"/>
      <c r="M868" s="27" t="n">
        <v>38913</v>
      </c>
      <c r="N868" s="27" t="n">
        <v>2845.73255555556</v>
      </c>
      <c r="O868" s="32"/>
    </row>
    <row r="869" customFormat="false" ht="14.25" hidden="false" customHeight="false" outlineLevel="0" collapsed="false">
      <c r="A869" s="29" t="n">
        <v>45357.0138657407</v>
      </c>
      <c r="B869" s="30" t="n">
        <f aca="false">MROUND(A869,"00:01:00")</f>
        <v>45357.0138888889</v>
      </c>
      <c r="C869" s="27" t="n">
        <v>2.19591739130435</v>
      </c>
      <c r="D869" s="27" t="n">
        <v>0.800869565217391</v>
      </c>
      <c r="E869" s="27" t="n">
        <v>1400.06818181818</v>
      </c>
      <c r="F869" s="27" t="n">
        <v>37.7838095238095</v>
      </c>
      <c r="G869" s="27" t="n">
        <v>42.305</v>
      </c>
      <c r="H869" s="27" t="n">
        <v>35.0911111111111</v>
      </c>
      <c r="I869" s="27" t="n">
        <v>6.60291666666667</v>
      </c>
      <c r="J869" s="27" t="n">
        <v>2.185</v>
      </c>
      <c r="K869" s="27" t="n">
        <v>37.9216666666667</v>
      </c>
      <c r="L869" s="32"/>
      <c r="M869" s="27" t="n">
        <v>38950.8333333333</v>
      </c>
      <c r="N869" s="27" t="n">
        <v>2845.57142105263</v>
      </c>
      <c r="O869" s="32"/>
    </row>
    <row r="870" customFormat="false" ht="14.25" hidden="false" customHeight="false" outlineLevel="0" collapsed="false">
      <c r="A870" s="29" t="n">
        <v>45357.0145601852</v>
      </c>
      <c r="B870" s="30" t="n">
        <f aca="false">MROUND(A870,"00:01:00")</f>
        <v>45357.0145833333</v>
      </c>
      <c r="C870" s="27" t="n">
        <v>2.17464782608696</v>
      </c>
      <c r="D870" s="27" t="n">
        <v>0.829021739130435</v>
      </c>
      <c r="E870" s="27" t="n">
        <v>1400.03043478261</v>
      </c>
      <c r="F870" s="27" t="n">
        <v>37.5845</v>
      </c>
      <c r="G870" s="27" t="n">
        <v>42.97</v>
      </c>
      <c r="H870" s="27" t="n">
        <v>35.0933333333333</v>
      </c>
      <c r="I870" s="27" t="n">
        <v>6.60769230769231</v>
      </c>
      <c r="J870" s="27" t="n">
        <v>2.205</v>
      </c>
      <c r="K870" s="27" t="n">
        <v>38.0907692307692</v>
      </c>
      <c r="L870" s="32"/>
      <c r="M870" s="27" t="n">
        <v>38950.8333333333</v>
      </c>
      <c r="N870" s="27" t="n">
        <v>2845.401</v>
      </c>
      <c r="O870" s="32"/>
    </row>
    <row r="871" customFormat="false" ht="14.25" hidden="false" customHeight="false" outlineLevel="0" collapsed="false">
      <c r="A871" s="29" t="n">
        <v>45357.0152546296</v>
      </c>
      <c r="B871" s="30" t="n">
        <f aca="false">MROUND(A871,"00:01:00")</f>
        <v>45357.0152777778</v>
      </c>
      <c r="C871" s="27" t="n">
        <v>2.16113181818182</v>
      </c>
      <c r="D871" s="27" t="n">
        <v>0.838013043478261</v>
      </c>
      <c r="E871" s="27" t="n">
        <v>1400.09565217391</v>
      </c>
      <c r="F871" s="27" t="n">
        <v>39.7836363636364</v>
      </c>
      <c r="G871" s="27" t="n">
        <v>43.08</v>
      </c>
      <c r="H871" s="27" t="n">
        <v>35.09</v>
      </c>
      <c r="I871" s="27" t="n">
        <v>6.60484615384615</v>
      </c>
      <c r="J871" s="27" t="n">
        <v>2.22</v>
      </c>
      <c r="K871" s="27" t="n">
        <v>38.6</v>
      </c>
      <c r="L871" s="32"/>
      <c r="M871" s="27" t="n">
        <v>39029.3333333333</v>
      </c>
      <c r="N871" s="27" t="n">
        <v>2845.232125</v>
      </c>
      <c r="O871" s="32"/>
    </row>
    <row r="872" customFormat="false" ht="14.25" hidden="false" customHeight="false" outlineLevel="0" collapsed="false">
      <c r="A872" s="29" t="n">
        <v>45357.0159490741</v>
      </c>
      <c r="B872" s="30" t="n">
        <f aca="false">MROUND(A872,"00:01:00")</f>
        <v>45357.0159722222</v>
      </c>
      <c r="C872" s="27" t="n">
        <v>2.15674782608696</v>
      </c>
      <c r="D872" s="27" t="n">
        <v>0.84194347826087</v>
      </c>
      <c r="E872" s="27" t="n">
        <v>1400.25</v>
      </c>
      <c r="F872" s="27" t="n">
        <v>39.3447368421053</v>
      </c>
      <c r="G872" s="27" t="n">
        <v>43.235</v>
      </c>
      <c r="H872" s="27" t="n">
        <v>35.0833333333333</v>
      </c>
      <c r="I872" s="27" t="n">
        <v>6.608</v>
      </c>
      <c r="J872" s="27" t="n">
        <v>2.23333333333333</v>
      </c>
      <c r="K872" s="27" t="n">
        <v>39.0075</v>
      </c>
      <c r="L872" s="32"/>
      <c r="M872" s="27" t="n">
        <v>39029.3333333333</v>
      </c>
      <c r="N872" s="27" t="n">
        <v>2845.07766666667</v>
      </c>
      <c r="O872" s="32"/>
    </row>
    <row r="873" customFormat="false" ht="14.25" hidden="false" customHeight="false" outlineLevel="0" collapsed="false">
      <c r="A873" s="29" t="n">
        <v>45357.0166435185</v>
      </c>
      <c r="B873" s="30" t="n">
        <f aca="false">MROUND(A873,"00:01:00")</f>
        <v>45357.0166666667</v>
      </c>
      <c r="C873" s="27" t="n">
        <v>2.14730869565217</v>
      </c>
      <c r="D873" s="27" t="n">
        <v>0.843808695652174</v>
      </c>
      <c r="E873" s="27" t="n">
        <v>1399.76363636364</v>
      </c>
      <c r="F873" s="27" t="n">
        <v>39.1831578947368</v>
      </c>
      <c r="G873" s="27" t="n">
        <v>43.455</v>
      </c>
      <c r="H873" s="27" t="n">
        <v>35.085</v>
      </c>
      <c r="I873" s="27" t="n">
        <v>6.60133333333333</v>
      </c>
      <c r="J873" s="27" t="n">
        <v>2.245</v>
      </c>
      <c r="K873" s="27" t="n">
        <v>39.1863636363636</v>
      </c>
      <c r="L873" s="32"/>
      <c r="M873" s="27" t="n">
        <v>39095.25</v>
      </c>
      <c r="N873" s="27" t="n">
        <v>2844.91035294118</v>
      </c>
      <c r="O873" s="32"/>
    </row>
    <row r="874" customFormat="false" ht="14.25" hidden="false" customHeight="false" outlineLevel="0" collapsed="false">
      <c r="A874" s="29" t="n">
        <v>45357.017337963</v>
      </c>
      <c r="B874" s="30" t="n">
        <f aca="false">MROUND(A874,"00:01:00")</f>
        <v>45357.0173611111</v>
      </c>
      <c r="C874" s="27" t="n">
        <v>2.14219565217391</v>
      </c>
      <c r="D874" s="27" t="n">
        <v>0.862086363636364</v>
      </c>
      <c r="E874" s="27" t="n">
        <v>1399.98636363636</v>
      </c>
      <c r="F874" s="27" t="n">
        <v>39.0364705882353</v>
      </c>
      <c r="G874" s="27" t="n">
        <v>43.65</v>
      </c>
      <c r="H874" s="27" t="n">
        <v>35.09</v>
      </c>
      <c r="I874" s="27" t="n">
        <v>6.60221428571429</v>
      </c>
      <c r="J874" s="27" t="n">
        <v>2.265</v>
      </c>
      <c r="K874" s="27" t="n">
        <v>39.3427272727273</v>
      </c>
      <c r="L874" s="32"/>
      <c r="M874" s="27" t="n">
        <v>39165.1666666667</v>
      </c>
      <c r="N874" s="27" t="n">
        <v>2844.72641176471</v>
      </c>
      <c r="O874" s="32"/>
    </row>
    <row r="875" customFormat="false" ht="14.25" hidden="false" customHeight="false" outlineLevel="0" collapsed="false">
      <c r="A875" s="29" t="n">
        <v>45357.0180324074</v>
      </c>
      <c r="B875" s="30" t="n">
        <f aca="false">MROUND(A875,"00:01:00")</f>
        <v>45357.0180555556</v>
      </c>
      <c r="C875" s="27" t="n">
        <v>2.12557727272727</v>
      </c>
      <c r="D875" s="27" t="n">
        <v>0.879604545454546</v>
      </c>
      <c r="E875" s="27" t="n">
        <v>1399.88636363636</v>
      </c>
      <c r="F875" s="27" t="n">
        <v>37.805</v>
      </c>
      <c r="G875" s="27" t="n">
        <v>44.175</v>
      </c>
      <c r="H875" s="27" t="n">
        <v>35.095</v>
      </c>
      <c r="I875" s="27" t="n">
        <v>6.6095</v>
      </c>
      <c r="J875" s="27" t="n">
        <v>2.285</v>
      </c>
      <c r="K875" s="27" t="n">
        <v>39.4833333333333</v>
      </c>
      <c r="L875" s="32"/>
      <c r="M875" s="27" t="n">
        <v>39165.1666666667</v>
      </c>
      <c r="N875" s="27" t="n">
        <v>2844.55176470588</v>
      </c>
      <c r="O875" s="32"/>
    </row>
    <row r="876" customFormat="false" ht="14.25" hidden="false" customHeight="false" outlineLevel="0" collapsed="false">
      <c r="A876" s="29" t="n">
        <v>45357.0187268519</v>
      </c>
      <c r="B876" s="30" t="n">
        <f aca="false">MROUND(A876,"00:01:00")</f>
        <v>45357.01875</v>
      </c>
      <c r="C876" s="27" t="n">
        <v>2.10926086956522</v>
      </c>
      <c r="D876" s="27" t="n">
        <v>0.897165217391304</v>
      </c>
      <c r="E876" s="27" t="n">
        <v>1400.02857142857</v>
      </c>
      <c r="F876" s="27" t="n">
        <v>38.9215</v>
      </c>
      <c r="G876" s="27" t="n">
        <v>44.495</v>
      </c>
      <c r="H876" s="27" t="n">
        <v>35.085</v>
      </c>
      <c r="I876" s="27" t="n">
        <v>6.59985714285714</v>
      </c>
      <c r="J876" s="27" t="n">
        <v>2.29666666666667</v>
      </c>
      <c r="K876" s="27" t="n">
        <v>39.7192857142857</v>
      </c>
      <c r="L876" s="32"/>
      <c r="M876" s="27" t="n">
        <v>39227.5</v>
      </c>
      <c r="N876" s="27" t="n">
        <v>2844.3720625</v>
      </c>
      <c r="O876" s="32"/>
    </row>
    <row r="877" customFormat="false" ht="14.25" hidden="false" customHeight="false" outlineLevel="0" collapsed="false">
      <c r="A877" s="29" t="n">
        <v>45357.0194212963</v>
      </c>
      <c r="B877" s="30" t="n">
        <f aca="false">MROUND(A877,"00:01:00")</f>
        <v>45357.0194444445</v>
      </c>
      <c r="C877" s="27" t="n">
        <v>2.10014347826087</v>
      </c>
      <c r="D877" s="27" t="n">
        <v>0.898073913043478</v>
      </c>
      <c r="E877" s="27" t="n">
        <v>1399.99523809524</v>
      </c>
      <c r="F877" s="27" t="n">
        <v>38.665</v>
      </c>
      <c r="G877" s="27" t="n">
        <v>44.81</v>
      </c>
      <c r="H877" s="27" t="n">
        <v>35.095</v>
      </c>
      <c r="I877" s="27" t="n">
        <v>6.61116666666667</v>
      </c>
      <c r="J877" s="27" t="n">
        <v>2.315</v>
      </c>
      <c r="K877" s="27" t="n">
        <v>40.1369230769231</v>
      </c>
      <c r="L877" s="32"/>
      <c r="M877" s="27" t="n">
        <v>39287</v>
      </c>
      <c r="N877" s="27" t="n">
        <v>2844.21405263158</v>
      </c>
      <c r="O877" s="32"/>
    </row>
    <row r="878" customFormat="false" ht="14.25" hidden="false" customHeight="false" outlineLevel="0" collapsed="false">
      <c r="A878" s="29" t="n">
        <v>45357.0201157407</v>
      </c>
      <c r="B878" s="30" t="n">
        <f aca="false">MROUND(A878,"00:01:00")</f>
        <v>45357.0201388889</v>
      </c>
      <c r="C878" s="27" t="n">
        <v>2.09123043478261</v>
      </c>
      <c r="D878" s="27" t="n">
        <v>0.907878260869565</v>
      </c>
      <c r="E878" s="27" t="n">
        <v>1400.22608695652</v>
      </c>
      <c r="F878" s="27" t="n">
        <v>39.95</v>
      </c>
      <c r="G878" s="27" t="n">
        <v>44.935</v>
      </c>
      <c r="H878" s="27" t="n">
        <v>35.095</v>
      </c>
      <c r="I878" s="27" t="n">
        <v>6.60126666666667</v>
      </c>
      <c r="J878" s="27" t="n">
        <v>2.33</v>
      </c>
      <c r="K878" s="27" t="n">
        <v>40.4161538461538</v>
      </c>
      <c r="L878" s="32"/>
      <c r="M878" s="27" t="n">
        <v>39311</v>
      </c>
      <c r="N878" s="27" t="n">
        <v>2844.03615789474</v>
      </c>
      <c r="O878" s="32"/>
    </row>
    <row r="879" customFormat="false" ht="14.25" hidden="false" customHeight="false" outlineLevel="0" collapsed="false">
      <c r="A879" s="29" t="n">
        <v>45357.0208101852</v>
      </c>
      <c r="B879" s="30" t="n">
        <f aca="false">MROUND(A879,"00:01:00")</f>
        <v>45357.0208333333</v>
      </c>
      <c r="C879" s="27" t="n">
        <v>2.08472272727273</v>
      </c>
      <c r="D879" s="27" t="n">
        <v>0.917927272727273</v>
      </c>
      <c r="E879" s="27" t="n">
        <v>1399.9380952381</v>
      </c>
      <c r="F879" s="27" t="n">
        <v>37.9985714285714</v>
      </c>
      <c r="G879" s="27" t="n">
        <v>45.24</v>
      </c>
      <c r="H879" s="27" t="n">
        <v>35.095</v>
      </c>
      <c r="I879" s="27" t="n">
        <v>6.61027272727273</v>
      </c>
      <c r="J879" s="27" t="n">
        <v>2.35</v>
      </c>
      <c r="K879" s="27" t="n">
        <v>40.63</v>
      </c>
      <c r="L879" s="32"/>
      <c r="M879" s="27" t="n">
        <v>39369</v>
      </c>
      <c r="N879" s="27" t="n">
        <v>2843.86978947368</v>
      </c>
      <c r="O879" s="32"/>
    </row>
    <row r="880" customFormat="false" ht="14.25" hidden="false" customHeight="false" outlineLevel="0" collapsed="false">
      <c r="A880" s="29" t="n">
        <v>45357.0215046296</v>
      </c>
      <c r="B880" s="30" t="n">
        <f aca="false">MROUND(A880,"00:01:00")</f>
        <v>45357.0215277778</v>
      </c>
      <c r="C880" s="27" t="n">
        <v>2.06165454545455</v>
      </c>
      <c r="D880" s="27" t="n">
        <v>0.936159090909091</v>
      </c>
      <c r="E880" s="27" t="n">
        <v>1400.04</v>
      </c>
      <c r="F880" s="27" t="n">
        <v>37.6927272727273</v>
      </c>
      <c r="G880" s="27" t="n">
        <v>45.95</v>
      </c>
      <c r="H880" s="27" t="n">
        <v>35.085</v>
      </c>
      <c r="I880" s="27" t="n">
        <v>6.60136363636364</v>
      </c>
      <c r="J880" s="27" t="n">
        <v>2.365</v>
      </c>
      <c r="K880" s="27" t="n">
        <v>40.7727272727273</v>
      </c>
      <c r="L880" s="27"/>
      <c r="M880" s="27" t="n">
        <v>39394.8</v>
      </c>
      <c r="N880" s="27" t="n">
        <v>2843.69605882353</v>
      </c>
      <c r="O880" s="32"/>
    </row>
    <row r="881" customFormat="false" ht="14.25" hidden="false" customHeight="false" outlineLevel="0" collapsed="false">
      <c r="A881" s="29" t="n">
        <v>45357.0221990741</v>
      </c>
      <c r="B881" s="30" t="n">
        <f aca="false">MROUND(A881,"00:01:00")</f>
        <v>45357.0222222222</v>
      </c>
      <c r="C881" s="27" t="n">
        <v>2.0480652173913</v>
      </c>
      <c r="D881" s="27" t="n">
        <v>0.949204347826087</v>
      </c>
      <c r="E881" s="27" t="n">
        <v>1400.0652173913</v>
      </c>
      <c r="F881" s="27" t="n">
        <v>39.2471428571429</v>
      </c>
      <c r="G881" s="27" t="n">
        <v>46.18</v>
      </c>
      <c r="H881" s="27" t="n">
        <v>35.0966666666667</v>
      </c>
      <c r="I881" s="27" t="n">
        <v>6.61076923076923</v>
      </c>
      <c r="J881" s="27" t="n">
        <v>2.39</v>
      </c>
      <c r="K881" s="27" t="n">
        <v>41.145</v>
      </c>
      <c r="L881" s="32"/>
      <c r="M881" s="27" t="n">
        <v>39449.5</v>
      </c>
      <c r="N881" s="27" t="n">
        <v>2843.52921052632</v>
      </c>
      <c r="O881" s="32"/>
    </row>
    <row r="882" customFormat="false" ht="14.25" hidden="false" customHeight="false" outlineLevel="0" collapsed="false">
      <c r="A882" s="29" t="n">
        <v>45357.0228935185</v>
      </c>
      <c r="B882" s="30" t="n">
        <f aca="false">MROUND(A882,"00:01:00")</f>
        <v>45357.0229166667</v>
      </c>
      <c r="C882" s="27" t="n">
        <v>2.04338181818182</v>
      </c>
      <c r="D882" s="27" t="n">
        <v>0.951318181818182</v>
      </c>
      <c r="E882" s="27" t="n">
        <v>1399.9</v>
      </c>
      <c r="F882" s="27" t="n">
        <v>40.39</v>
      </c>
      <c r="G882" s="27" t="n">
        <v>46.14</v>
      </c>
      <c r="H882" s="27" t="n">
        <v>35.0933333333333</v>
      </c>
      <c r="I882" s="27" t="n">
        <v>6.60092307692308</v>
      </c>
      <c r="J882" s="27" t="n">
        <v>2.41</v>
      </c>
      <c r="K882" s="27" t="n">
        <v>41.5869230769231</v>
      </c>
      <c r="L882" s="32"/>
      <c r="M882" s="27" t="n">
        <v>39467.4</v>
      </c>
      <c r="N882" s="27" t="n">
        <v>2843.35488235294</v>
      </c>
      <c r="O882" s="32"/>
    </row>
    <row r="883" customFormat="false" ht="14.25" hidden="false" customHeight="false" outlineLevel="0" collapsed="false">
      <c r="A883" s="29" t="n">
        <v>45357.023587963</v>
      </c>
      <c r="B883" s="30" t="n">
        <f aca="false">MROUND(A883,"00:01:00")</f>
        <v>45357.0236111111</v>
      </c>
      <c r="C883" s="27" t="n">
        <v>2.04460476190476</v>
      </c>
      <c r="D883" s="27" t="n">
        <v>0.951342857142857</v>
      </c>
      <c r="E883" s="27" t="n">
        <v>1399.87727272727</v>
      </c>
      <c r="F883" s="27" t="n">
        <v>38.6590909090909</v>
      </c>
      <c r="G883" s="27" t="n">
        <v>46.205</v>
      </c>
      <c r="H883" s="27" t="n">
        <v>35.104</v>
      </c>
      <c r="I883" s="27" t="n">
        <v>6.61073333333333</v>
      </c>
      <c r="J883" s="27" t="n">
        <v>2.43</v>
      </c>
      <c r="K883" s="27" t="n">
        <v>41.797</v>
      </c>
      <c r="L883" s="32"/>
      <c r="M883" s="27" t="n">
        <v>39531</v>
      </c>
      <c r="N883" s="27" t="n">
        <v>2843.17816666667</v>
      </c>
      <c r="O883" s="32"/>
    </row>
    <row r="884" customFormat="false" ht="14.25" hidden="false" customHeight="false" outlineLevel="0" collapsed="false">
      <c r="A884" s="29" t="n">
        <v>45357.0242824074</v>
      </c>
      <c r="B884" s="30" t="n">
        <f aca="false">MROUND(A884,"00:01:00")</f>
        <v>45357.0243055556</v>
      </c>
      <c r="C884" s="27" t="n">
        <v>2.02301818181818</v>
      </c>
      <c r="D884" s="27" t="n">
        <v>0.974877272727273</v>
      </c>
      <c r="E884" s="27" t="n">
        <v>1400.28095238095</v>
      </c>
      <c r="F884" s="27" t="n">
        <v>38.2468181818182</v>
      </c>
      <c r="G884" s="27" t="n">
        <v>46.825</v>
      </c>
      <c r="H884" s="27" t="n">
        <v>35.0933333333333</v>
      </c>
      <c r="I884" s="27" t="n">
        <v>6.5996</v>
      </c>
      <c r="J884" s="27" t="n">
        <v>2.45</v>
      </c>
      <c r="K884" s="27" t="n">
        <v>41.78</v>
      </c>
      <c r="L884" s="32"/>
      <c r="M884" s="27" t="n">
        <v>39559.6</v>
      </c>
      <c r="N884" s="27" t="n">
        <v>2843.00355555556</v>
      </c>
      <c r="O884" s="32"/>
    </row>
    <row r="885" customFormat="false" ht="14.25" hidden="false" customHeight="false" outlineLevel="0" collapsed="false">
      <c r="A885" s="29" t="n">
        <v>45357.0249768519</v>
      </c>
      <c r="B885" s="30" t="n">
        <f aca="false">MROUND(A885,"00:01:00")</f>
        <v>45357.025</v>
      </c>
      <c r="C885" s="27" t="n">
        <v>2.00663636363636</v>
      </c>
      <c r="D885" s="27" t="n">
        <v>0.989839130434783</v>
      </c>
      <c r="E885" s="27" t="n">
        <v>1400.28</v>
      </c>
      <c r="F885" s="27" t="n">
        <v>37.4665217391304</v>
      </c>
      <c r="G885" s="27" t="n">
        <v>47.3</v>
      </c>
      <c r="H885" s="27" t="n">
        <v>35.105</v>
      </c>
      <c r="I885" s="27" t="n">
        <v>6.61284615384615</v>
      </c>
      <c r="J885" s="27" t="n">
        <v>2.465</v>
      </c>
      <c r="K885" s="27" t="n">
        <v>42.0383333333333</v>
      </c>
      <c r="L885" s="32"/>
      <c r="M885" s="27" t="n">
        <v>39640.4</v>
      </c>
      <c r="N885" s="27" t="n">
        <v>2842.83158823529</v>
      </c>
      <c r="O885" s="32"/>
    </row>
    <row r="886" customFormat="false" ht="14.25" hidden="false" customHeight="false" outlineLevel="0" collapsed="false">
      <c r="A886" s="29" t="n">
        <v>45357.0256712963</v>
      </c>
      <c r="B886" s="30" t="n">
        <f aca="false">MROUND(A886,"00:01:00")</f>
        <v>45357.0256944445</v>
      </c>
      <c r="C886" s="27" t="n">
        <v>1.98191739130435</v>
      </c>
      <c r="D886" s="27" t="n">
        <v>1.00837391304348</v>
      </c>
      <c r="E886" s="27" t="n">
        <v>1400.22727272727</v>
      </c>
      <c r="F886" s="27" t="n">
        <v>38.7360869565217</v>
      </c>
      <c r="G886" s="27" t="n">
        <v>47.865</v>
      </c>
      <c r="H886" s="27" t="n">
        <v>35.095</v>
      </c>
      <c r="I886" s="27" t="n">
        <v>6.605</v>
      </c>
      <c r="J886" s="27" t="n">
        <v>2.49</v>
      </c>
      <c r="K886" s="27" t="n">
        <v>42.4553846153846</v>
      </c>
      <c r="L886" s="32"/>
      <c r="M886" s="27" t="n">
        <v>39671</v>
      </c>
      <c r="N886" s="27" t="n">
        <v>2842.65126315789</v>
      </c>
      <c r="O886" s="32"/>
    </row>
    <row r="887" customFormat="false" ht="14.25" hidden="false" customHeight="false" outlineLevel="0" collapsed="false">
      <c r="A887" s="29" t="n">
        <v>45357.0263657407</v>
      </c>
      <c r="B887" s="30" t="n">
        <f aca="false">MROUND(A887,"00:01:00")</f>
        <v>45357.0263888889</v>
      </c>
      <c r="C887" s="27" t="n">
        <v>1.98757727272727</v>
      </c>
      <c r="D887" s="27" t="n">
        <v>1.01638181818182</v>
      </c>
      <c r="E887" s="27" t="n">
        <v>1399.75714285714</v>
      </c>
      <c r="F887" s="27" t="n">
        <v>40.4142857142857</v>
      </c>
      <c r="G887" s="27" t="n">
        <v>47.58</v>
      </c>
      <c r="H887" s="27" t="n">
        <v>35.0966666666667</v>
      </c>
      <c r="I887" s="27" t="n">
        <v>6.60269230769231</v>
      </c>
      <c r="J887" s="27" t="n">
        <v>2.505</v>
      </c>
      <c r="K887" s="27" t="n">
        <v>43.0066666666667</v>
      </c>
      <c r="L887" s="27"/>
      <c r="M887" s="27" t="n">
        <v>39711.8333333333</v>
      </c>
      <c r="N887" s="27" t="n">
        <v>2842.46547368421</v>
      </c>
      <c r="O887" s="32"/>
    </row>
    <row r="888" customFormat="false" ht="14.25" hidden="false" customHeight="false" outlineLevel="0" collapsed="false">
      <c r="A888" s="29" t="n">
        <v>45357.0270601852</v>
      </c>
      <c r="B888" s="30" t="n">
        <f aca="false">MROUND(A888,"00:01:00")</f>
        <v>45357.0270833333</v>
      </c>
      <c r="C888" s="27" t="n">
        <v>1.96974545454545</v>
      </c>
      <c r="D888" s="27" t="n">
        <v>1.03413181818182</v>
      </c>
      <c r="E888" s="27" t="n">
        <v>1400.00909090909</v>
      </c>
      <c r="F888" s="27" t="n">
        <v>36.76</v>
      </c>
      <c r="G888" s="27" t="n">
        <v>48.325</v>
      </c>
      <c r="H888" s="27" t="n">
        <v>35.095</v>
      </c>
      <c r="I888" s="27" t="n">
        <v>6.6014</v>
      </c>
      <c r="J888" s="27" t="n">
        <v>2.53</v>
      </c>
      <c r="K888" s="27" t="n">
        <v>43.2275</v>
      </c>
      <c r="L888" s="32"/>
      <c r="M888" s="27" t="n">
        <v>39780</v>
      </c>
      <c r="N888" s="27" t="n">
        <v>2842.30176470588</v>
      </c>
      <c r="O888" s="32"/>
    </row>
    <row r="889" customFormat="false" ht="14.25" hidden="false" customHeight="false" outlineLevel="0" collapsed="false">
      <c r="A889" s="29" t="n">
        <v>45357.0277546296</v>
      </c>
      <c r="B889" s="30" t="n">
        <f aca="false">MROUND(A889,"00:01:00")</f>
        <v>45357.0277777778</v>
      </c>
      <c r="C889" s="27" t="n">
        <v>1.94993043478261</v>
      </c>
      <c r="D889" s="27" t="n">
        <v>1.05789130434783</v>
      </c>
      <c r="E889" s="27" t="n">
        <v>1399.81304347826</v>
      </c>
      <c r="F889" s="27" t="n">
        <v>39.0486956521739</v>
      </c>
      <c r="G889" s="27" t="n">
        <v>48.765</v>
      </c>
      <c r="H889" s="27" t="n">
        <v>35.1057142857143</v>
      </c>
      <c r="I889" s="27" t="n">
        <v>6.60130769230769</v>
      </c>
      <c r="J889" s="27" t="n">
        <v>2.562</v>
      </c>
      <c r="K889" s="27" t="n">
        <v>43.3245454545455</v>
      </c>
      <c r="L889" s="32"/>
      <c r="M889" s="27" t="n">
        <v>39827.2</v>
      </c>
      <c r="N889" s="27" t="n">
        <v>2842.11527777778</v>
      </c>
      <c r="O889" s="32"/>
    </row>
    <row r="890" customFormat="false" ht="14.25" hidden="false" customHeight="false" outlineLevel="0" collapsed="false">
      <c r="A890" s="29" t="n">
        <v>45357.0284490741</v>
      </c>
      <c r="B890" s="30" t="n">
        <f aca="false">MROUND(A890,"00:01:00")</f>
        <v>45357.0284722222</v>
      </c>
      <c r="C890" s="27" t="n">
        <v>1.94173913043478</v>
      </c>
      <c r="D890" s="27" t="n">
        <v>1.05445652173913</v>
      </c>
      <c r="E890" s="27" t="n">
        <v>1399.60434782609</v>
      </c>
      <c r="F890" s="27" t="n">
        <v>37.9795652173913</v>
      </c>
      <c r="G890" s="27" t="n">
        <v>49.045</v>
      </c>
      <c r="H890" s="27" t="n">
        <v>35.1057142857143</v>
      </c>
      <c r="I890" s="27" t="n">
        <v>6.61033333333333</v>
      </c>
      <c r="J890" s="27" t="n">
        <v>2.585</v>
      </c>
      <c r="K890" s="27" t="n">
        <v>43.8284615384615</v>
      </c>
      <c r="L890" s="27"/>
      <c r="M890" s="27" t="n">
        <v>39879</v>
      </c>
      <c r="N890" s="27" t="n">
        <v>2841.93</v>
      </c>
      <c r="O890" s="32"/>
    </row>
    <row r="891" customFormat="false" ht="14.25" hidden="false" customHeight="false" outlineLevel="0" collapsed="false">
      <c r="A891" s="29" t="n">
        <v>45357.0291435185</v>
      </c>
      <c r="B891" s="30" t="n">
        <f aca="false">MROUND(A891,"00:01:00")</f>
        <v>45357.0291666667</v>
      </c>
      <c r="C891" s="27" t="n">
        <v>1.91545</v>
      </c>
      <c r="D891" s="27" t="n">
        <v>1.08911818181818</v>
      </c>
      <c r="E891" s="27" t="n">
        <v>1400.18</v>
      </c>
      <c r="F891" s="27" t="n">
        <v>38.2077272727273</v>
      </c>
      <c r="G891" s="27" t="n">
        <v>49.655</v>
      </c>
      <c r="H891" s="27" t="n">
        <v>35.105</v>
      </c>
      <c r="I891" s="27" t="n">
        <v>6.60286666666667</v>
      </c>
      <c r="J891" s="27" t="n">
        <v>2.605</v>
      </c>
      <c r="K891" s="27" t="n">
        <v>44.18</v>
      </c>
      <c r="L891" s="32"/>
      <c r="M891" s="27" t="n">
        <v>39921.2857142857</v>
      </c>
      <c r="N891" s="27" t="n">
        <v>2841.74552941176</v>
      </c>
      <c r="O891" s="32"/>
    </row>
    <row r="892" customFormat="false" ht="14.25" hidden="false" customHeight="false" outlineLevel="0" collapsed="false">
      <c r="A892" s="29" t="n">
        <v>45357.029837963</v>
      </c>
      <c r="B892" s="30" t="n">
        <f aca="false">MROUND(A892,"00:01:00")</f>
        <v>45357.0298611111</v>
      </c>
      <c r="C892" s="27" t="n">
        <v>1.89937391304348</v>
      </c>
      <c r="D892" s="27" t="n">
        <v>1.09634166666667</v>
      </c>
      <c r="E892" s="27" t="n">
        <v>1400.07391304348</v>
      </c>
      <c r="F892" s="27" t="n">
        <v>37.8325</v>
      </c>
      <c r="G892" s="27" t="n">
        <v>50.16</v>
      </c>
      <c r="H892" s="27" t="n">
        <v>35.115</v>
      </c>
      <c r="I892" s="27" t="n">
        <v>6.6095</v>
      </c>
      <c r="J892" s="27" t="n">
        <v>2.632</v>
      </c>
      <c r="K892" s="27" t="n">
        <v>44.5916666666667</v>
      </c>
      <c r="L892" s="27"/>
      <c r="M892" s="27" t="n">
        <v>39921.2857142857</v>
      </c>
      <c r="N892" s="27" t="n">
        <v>2841.57873684211</v>
      </c>
      <c r="O892" s="32"/>
      <c r="P892" s="35"/>
    </row>
    <row r="893" customFormat="false" ht="14.25" hidden="false" customHeight="false" outlineLevel="0" collapsed="false">
      <c r="A893" s="29" t="n">
        <v>45357.0305324074</v>
      </c>
      <c r="B893" s="30" t="n">
        <f aca="false">MROUND(A893,"00:01:00")</f>
        <v>45357.0305555556</v>
      </c>
      <c r="C893" s="27" t="n">
        <v>1.87283913043478</v>
      </c>
      <c r="D893" s="27" t="n">
        <v>1.12100434782609</v>
      </c>
      <c r="E893" s="27" t="n">
        <v>1399.65652173913</v>
      </c>
      <c r="F893" s="27" t="n">
        <v>37.0872727272727</v>
      </c>
      <c r="G893" s="27" t="n">
        <v>50.865</v>
      </c>
      <c r="H893" s="27" t="n">
        <v>35.125</v>
      </c>
      <c r="I893" s="27" t="n">
        <v>6.603</v>
      </c>
      <c r="J893" s="27" t="n">
        <v>2.66</v>
      </c>
      <c r="K893" s="27" t="n">
        <v>45.0114285714286</v>
      </c>
      <c r="L893" s="32"/>
      <c r="M893" s="27" t="n">
        <v>39994.8333333333</v>
      </c>
      <c r="N893" s="27" t="n">
        <v>2841.39194117647</v>
      </c>
      <c r="O893" s="32"/>
    </row>
    <row r="894" customFormat="false" ht="14.25" hidden="false" customHeight="false" outlineLevel="0" collapsed="false">
      <c r="A894" s="29" t="n">
        <v>45357.0312268519</v>
      </c>
      <c r="B894" s="30" t="n">
        <f aca="false">MROUND(A894,"00:01:00")</f>
        <v>45357.03125</v>
      </c>
      <c r="C894" s="27" t="n">
        <v>1.84583913043478</v>
      </c>
      <c r="D894" s="27" t="n">
        <v>1.15900434782609</v>
      </c>
      <c r="E894" s="27" t="n">
        <v>1399.95217391304</v>
      </c>
      <c r="F894" s="27" t="n">
        <v>37.6665217391304</v>
      </c>
      <c r="G894" s="27" t="n">
        <v>51.565</v>
      </c>
      <c r="H894" s="27" t="n">
        <v>35.124</v>
      </c>
      <c r="I894" s="27" t="n">
        <v>6.606</v>
      </c>
      <c r="J894" s="27" t="n">
        <v>2.676</v>
      </c>
      <c r="K894" s="27" t="n">
        <v>45.5108333333333</v>
      </c>
      <c r="L894" s="32"/>
      <c r="M894" s="27" t="n">
        <v>39994.8333333333</v>
      </c>
      <c r="N894" s="27" t="n">
        <v>2841.20638095238</v>
      </c>
      <c r="O894" s="32"/>
    </row>
    <row r="895" customFormat="false" ht="14.25" hidden="false" customHeight="false" outlineLevel="0" collapsed="false">
      <c r="A895" s="29" t="n">
        <v>45357.0319212963</v>
      </c>
      <c r="B895" s="30" t="n">
        <f aca="false">MROUND(A895,"00:01:00")</f>
        <v>45357.0319444445</v>
      </c>
      <c r="C895" s="27" t="n">
        <v>1.8316652173913</v>
      </c>
      <c r="D895" s="27" t="n">
        <v>1.16331304347826</v>
      </c>
      <c r="E895" s="27" t="n">
        <v>1399.62608695652</v>
      </c>
      <c r="F895" s="27" t="n">
        <v>38.0447826086956</v>
      </c>
      <c r="G895" s="27" t="n">
        <v>51.87</v>
      </c>
      <c r="H895" s="27" t="n">
        <v>35.1325</v>
      </c>
      <c r="I895" s="27" t="n">
        <v>6.605</v>
      </c>
      <c r="J895" s="27" t="n">
        <v>2.715</v>
      </c>
      <c r="K895" s="27" t="n">
        <v>46.1086666666667</v>
      </c>
      <c r="L895" s="32"/>
      <c r="M895" s="27" t="n">
        <v>40075.4285714286</v>
      </c>
      <c r="N895" s="27" t="n">
        <v>2841.02053333333</v>
      </c>
      <c r="O895" s="32"/>
    </row>
    <row r="896" customFormat="false" ht="14.25" hidden="false" customHeight="false" outlineLevel="0" collapsed="false">
      <c r="A896" s="29" t="n">
        <v>45357.0326157407</v>
      </c>
      <c r="B896" s="30" t="n">
        <f aca="false">MROUND(A896,"00:01:00")</f>
        <v>45357.0326388889</v>
      </c>
      <c r="C896" s="27" t="n">
        <v>1.78611904761905</v>
      </c>
      <c r="D896" s="27" t="n">
        <v>1.21650909090909</v>
      </c>
      <c r="E896" s="27" t="n">
        <v>1399.64285714286</v>
      </c>
      <c r="F896" s="27" t="n">
        <v>51.11</v>
      </c>
      <c r="G896" s="27" t="n">
        <v>53.405</v>
      </c>
      <c r="H896" s="27" t="n">
        <v>35.1033333333333</v>
      </c>
      <c r="I896" s="27" t="n">
        <v>6.6035</v>
      </c>
      <c r="J896" s="27" t="n">
        <v>2.76</v>
      </c>
      <c r="K896" s="27" t="n">
        <v>46.6207142857143</v>
      </c>
      <c r="L896" s="27"/>
      <c r="M896" s="27" t="n">
        <v>40127</v>
      </c>
      <c r="N896" s="27" t="n">
        <v>2840.8429375</v>
      </c>
      <c r="O896" s="32"/>
    </row>
    <row r="897" customFormat="false" ht="14.25" hidden="false" customHeight="false" outlineLevel="0" collapsed="false">
      <c r="A897" s="29" t="n">
        <v>45357.0333101852</v>
      </c>
      <c r="B897" s="30" t="n">
        <f aca="false">MROUND(A897,"00:01:00")</f>
        <v>45357.0333333333</v>
      </c>
      <c r="C897" s="27" t="n">
        <v>2.30845652173913</v>
      </c>
      <c r="D897" s="27" t="n">
        <v>0.69785652173913</v>
      </c>
      <c r="E897" s="27" t="n">
        <v>1399.85238095238</v>
      </c>
      <c r="F897" s="27" t="n">
        <v>137.459565217391</v>
      </c>
      <c r="G897" s="27" t="n">
        <v>31.22</v>
      </c>
      <c r="H897" s="27" t="n">
        <v>34.8634782608696</v>
      </c>
      <c r="I897" s="27" t="n">
        <v>6.61</v>
      </c>
      <c r="J897" s="27" t="n">
        <v>2.7775</v>
      </c>
      <c r="K897" s="27" t="n">
        <v>47.3653846153846</v>
      </c>
      <c r="L897" s="32"/>
      <c r="M897" s="27" t="n">
        <v>40127</v>
      </c>
      <c r="N897" s="27" t="n">
        <v>2840.65755</v>
      </c>
      <c r="O897" s="32"/>
    </row>
    <row r="898" customFormat="false" ht="14.25" hidden="false" customHeight="false" outlineLevel="0" collapsed="false">
      <c r="A898" s="29" t="n">
        <v>45357.0340046296</v>
      </c>
      <c r="B898" s="30" t="n">
        <f aca="false">MROUND(A898,"00:01:00")</f>
        <v>45357.0340277778</v>
      </c>
      <c r="C898" s="27" t="n">
        <v>2.9645</v>
      </c>
      <c r="D898" s="27" t="n">
        <v>0.0373434782608696</v>
      </c>
      <c r="E898" s="27" t="n">
        <v>1399.97619047619</v>
      </c>
      <c r="F898" s="27" t="n">
        <v>72.4778260869565</v>
      </c>
      <c r="G898" s="27" t="n">
        <v>21</v>
      </c>
      <c r="H898" s="27" t="n">
        <v>34.5847619047619</v>
      </c>
      <c r="I898" s="27" t="n">
        <v>6.62</v>
      </c>
      <c r="J898" s="27" t="n">
        <v>2.65727272727273</v>
      </c>
      <c r="K898" s="27" t="n">
        <v>42.645</v>
      </c>
      <c r="L898" s="32"/>
      <c r="M898" s="27" t="n">
        <v>40127</v>
      </c>
      <c r="N898" s="27" t="n">
        <v>2840.46914285714</v>
      </c>
      <c r="O898" s="32"/>
    </row>
    <row r="899" customFormat="false" ht="14.25" hidden="false" customHeight="false" outlineLevel="0" collapsed="false">
      <c r="A899" s="29" t="n">
        <v>45357.0346990741</v>
      </c>
      <c r="B899" s="30" t="n">
        <f aca="false">MROUND(A899,"00:01:00")</f>
        <v>45357.0347222222</v>
      </c>
      <c r="C899" s="27" t="n">
        <v>2.98571739130435</v>
      </c>
      <c r="D899" s="27" t="n">
        <v>0.0127227272727273</v>
      </c>
      <c r="E899" s="27" t="n">
        <v>1399.90434782609</v>
      </c>
      <c r="F899" s="27" t="n">
        <v>35.8426086956522</v>
      </c>
      <c r="G899" s="27" t="n">
        <v>21.685</v>
      </c>
      <c r="H899" s="27" t="n">
        <v>34.42</v>
      </c>
      <c r="I899" s="27" t="n">
        <v>6.626</v>
      </c>
      <c r="J899" s="27" t="n">
        <v>2.38923076923077</v>
      </c>
      <c r="K899" s="27" t="n">
        <v>28.49</v>
      </c>
      <c r="L899" s="32"/>
      <c r="M899" s="27" t="n">
        <v>40127</v>
      </c>
      <c r="N899" s="27" t="n">
        <v>2840.27238888889</v>
      </c>
      <c r="O899" s="32"/>
    </row>
    <row r="900" customFormat="false" ht="14.25" hidden="false" customHeight="false" outlineLevel="0" collapsed="false">
      <c r="A900" s="29" t="n">
        <v>45357.0353935185</v>
      </c>
      <c r="B900" s="30" t="n">
        <f aca="false">MROUND(A900,"00:01:00")</f>
        <v>45357.0354166667</v>
      </c>
      <c r="C900" s="27" t="n">
        <v>2.95802272727273</v>
      </c>
      <c r="D900" s="27" t="n">
        <v>0.0416695652173913</v>
      </c>
      <c r="E900" s="27" t="n">
        <v>1400.27727272727</v>
      </c>
      <c r="F900" s="27" t="n">
        <v>39.83</v>
      </c>
      <c r="G900" s="27" t="n">
        <v>22.075</v>
      </c>
      <c r="H900" s="27" t="n">
        <v>34.355</v>
      </c>
      <c r="I900" s="27" t="n">
        <v>6.6295</v>
      </c>
      <c r="J900" s="27" t="n">
        <v>2.06214285714286</v>
      </c>
      <c r="K900" s="27" t="n">
        <v>21.0063636363636</v>
      </c>
      <c r="L900" s="27"/>
      <c r="M900" s="27" t="n">
        <v>40127</v>
      </c>
      <c r="N900" s="27" t="n">
        <v>2840.10541176471</v>
      </c>
      <c r="O900" s="32"/>
    </row>
    <row r="901" customFormat="false" ht="14.25" hidden="false" customHeight="false" outlineLevel="0" collapsed="false">
      <c r="A901" s="29" t="n">
        <v>45357.036087963</v>
      </c>
      <c r="B901" s="30" t="n">
        <f aca="false">MROUND(A901,"00:01:00")</f>
        <v>45357.0361111111</v>
      </c>
      <c r="C901" s="27" t="n">
        <v>2.98065652173913</v>
      </c>
      <c r="D901" s="27" t="n">
        <v>0.0208304347826087</v>
      </c>
      <c r="E901" s="27" t="n">
        <v>1399.85217391304</v>
      </c>
      <c r="F901" s="27" t="n">
        <v>43.5690909090909</v>
      </c>
      <c r="G901" s="27" t="n">
        <v>21.235</v>
      </c>
      <c r="H901" s="27" t="n">
        <v>34.38</v>
      </c>
      <c r="I901" s="27" t="n">
        <v>6.6315</v>
      </c>
      <c r="J901" s="27" t="n">
        <v>1.77727272727273</v>
      </c>
      <c r="K901" s="27" t="n">
        <v>20.3475</v>
      </c>
      <c r="L901" s="32"/>
      <c r="M901" s="27" t="n">
        <v>40127</v>
      </c>
      <c r="N901" s="27" t="n">
        <v>2839.92147368421</v>
      </c>
      <c r="O901" s="32"/>
    </row>
    <row r="902" customFormat="false" ht="14.25" hidden="false" customHeight="false" outlineLevel="0" collapsed="false">
      <c r="A902" s="29" t="n">
        <v>45357.0367824074</v>
      </c>
      <c r="B902" s="30" t="n">
        <f aca="false">MROUND(A902,"00:01:00")</f>
        <v>45357.0368055556</v>
      </c>
      <c r="C902" s="27" t="n">
        <v>3.00112173913044</v>
      </c>
      <c r="D902" s="27" t="n">
        <v>0.00102173913043478</v>
      </c>
      <c r="E902" s="27" t="n">
        <v>1400.15909090909</v>
      </c>
      <c r="F902" s="27" t="n">
        <v>43.2671428571429</v>
      </c>
      <c r="G902" s="27" t="n">
        <v>21.235</v>
      </c>
      <c r="H902" s="27" t="n">
        <v>34.445</v>
      </c>
      <c r="I902" s="27" t="n">
        <v>6.63257142857143</v>
      </c>
      <c r="J902" s="27" t="n">
        <v>1.52416666666667</v>
      </c>
      <c r="K902" s="27" t="n">
        <v>20.25</v>
      </c>
      <c r="L902" s="32"/>
      <c r="M902" s="27" t="n">
        <v>40127</v>
      </c>
      <c r="N902" s="27" t="n">
        <v>2839.73766666667</v>
      </c>
      <c r="O902" s="32"/>
    </row>
    <row r="903" customFormat="false" ht="14.25" hidden="false" customHeight="false" outlineLevel="0" collapsed="false">
      <c r="A903" s="29" t="n">
        <v>45357.0374768519</v>
      </c>
      <c r="B903" s="30" t="n">
        <f aca="false">MROUND(A903,"00:01:00")</f>
        <v>45357.0375</v>
      </c>
      <c r="C903" s="27" t="n">
        <v>2.99966363636364</v>
      </c>
      <c r="D903" s="27" t="n">
        <v>0.00015</v>
      </c>
      <c r="E903" s="27" t="n">
        <v>1400.16086956522</v>
      </c>
      <c r="F903" s="27" t="n">
        <v>42.719</v>
      </c>
      <c r="G903" s="27" t="n">
        <v>21</v>
      </c>
      <c r="H903" s="27" t="n">
        <v>34.52</v>
      </c>
      <c r="I903" s="27" t="n">
        <v>6.6324</v>
      </c>
      <c r="J903" s="27" t="n">
        <v>1.32545454545455</v>
      </c>
      <c r="K903" s="27" t="n">
        <v>19.8425</v>
      </c>
      <c r="L903" s="32"/>
      <c r="M903" s="27" t="n">
        <v>40127</v>
      </c>
      <c r="N903" s="27" t="n">
        <v>2839.55155555556</v>
      </c>
      <c r="O903" s="32"/>
    </row>
    <row r="904" customFormat="false" ht="14.25" hidden="false" customHeight="false" outlineLevel="0" collapsed="false">
      <c r="A904" s="29" t="n">
        <v>45357.0381712963</v>
      </c>
      <c r="B904" s="30" t="n">
        <f aca="false">MROUND(A904,"00:01:00")</f>
        <v>45357.0381944444</v>
      </c>
      <c r="C904" s="27" t="n">
        <v>3.00045</v>
      </c>
      <c r="D904" s="27" t="n">
        <v>0.00078695652173913</v>
      </c>
      <c r="E904" s="27" t="n">
        <v>1399.81304347826</v>
      </c>
      <c r="F904" s="27" t="n">
        <v>42.9378947368421</v>
      </c>
      <c r="G904" s="27" t="n">
        <v>21</v>
      </c>
      <c r="H904" s="27" t="n">
        <v>34.585</v>
      </c>
      <c r="I904" s="27" t="n">
        <v>6.632</v>
      </c>
      <c r="J904" s="27" t="n">
        <v>1.188</v>
      </c>
      <c r="K904" s="27" t="n">
        <v>19.66</v>
      </c>
      <c r="L904" s="27"/>
      <c r="M904" s="27" t="n">
        <v>40127</v>
      </c>
      <c r="N904" s="27" t="n">
        <v>2839.34552941176</v>
      </c>
      <c r="O904" s="32"/>
    </row>
    <row r="905" customFormat="false" ht="14.25" hidden="false" customHeight="false" outlineLevel="0" collapsed="false">
      <c r="A905" s="29" t="n">
        <v>45357.0388657407</v>
      </c>
      <c r="B905" s="30" t="n">
        <f aca="false">MROUND(A905,"00:01:00")</f>
        <v>45357.0388888889</v>
      </c>
      <c r="C905" s="27" t="n">
        <v>2.99971739130435</v>
      </c>
      <c r="D905" s="27" t="n">
        <v>-8.69565217391307E-006</v>
      </c>
      <c r="E905" s="27" t="n">
        <v>1399.74761904762</v>
      </c>
      <c r="F905" s="27" t="n">
        <v>43.2145454545455</v>
      </c>
      <c r="G905" s="27" t="n">
        <v>21</v>
      </c>
      <c r="H905" s="27" t="n">
        <v>34.635</v>
      </c>
      <c r="I905" s="27" t="n">
        <v>6.6295</v>
      </c>
      <c r="J905" s="27" t="n">
        <v>1.0875</v>
      </c>
      <c r="K905" s="27" t="n">
        <v>19.615</v>
      </c>
      <c r="L905" s="32"/>
      <c r="M905" s="27" t="n">
        <v>40127</v>
      </c>
      <c r="N905" s="27" t="n">
        <v>2839.17155555556</v>
      </c>
      <c r="O905" s="32"/>
    </row>
    <row r="906" customFormat="false" ht="14.25" hidden="false" customHeight="false" outlineLevel="0" collapsed="false">
      <c r="A906" s="29" t="n">
        <v>45357.0395601852</v>
      </c>
      <c r="B906" s="30" t="n">
        <f aca="false">MROUND(A906,"00:01:00")</f>
        <v>45357.0395833333</v>
      </c>
      <c r="C906" s="27" t="n">
        <v>3.00035454545455</v>
      </c>
      <c r="D906" s="27" t="n">
        <v>0.000345</v>
      </c>
      <c r="E906" s="27" t="n">
        <v>1400.12608695652</v>
      </c>
      <c r="F906" s="27" t="n">
        <v>43.8111111111111</v>
      </c>
      <c r="G906" s="27" t="n">
        <v>21</v>
      </c>
      <c r="H906" s="27" t="n">
        <v>34.665</v>
      </c>
      <c r="I906" s="27" t="n">
        <v>6.627</v>
      </c>
      <c r="J906" s="27" t="n">
        <v>1.015</v>
      </c>
      <c r="K906" s="27" t="n">
        <v>19.61</v>
      </c>
      <c r="L906" s="32"/>
      <c r="M906" s="27" t="n">
        <v>40127</v>
      </c>
      <c r="N906" s="27" t="n">
        <v>2838.968625</v>
      </c>
      <c r="O906" s="32"/>
    </row>
    <row r="907" customFormat="false" ht="14.25" hidden="false" customHeight="false" outlineLevel="0" collapsed="false">
      <c r="A907" s="29" t="n">
        <v>45357.0402546296</v>
      </c>
      <c r="B907" s="30" t="n">
        <f aca="false">MROUND(A907,"00:01:00")</f>
        <v>45357.0402777778</v>
      </c>
      <c r="C907" s="27" t="n">
        <v>2.99894782608696</v>
      </c>
      <c r="D907" s="27" t="n">
        <v>-0.000260869565217391</v>
      </c>
      <c r="E907" s="27" t="n">
        <v>1400.07142857143</v>
      </c>
      <c r="F907" s="27" t="n">
        <v>44.115</v>
      </c>
      <c r="G907" s="27" t="n">
        <v>21</v>
      </c>
      <c r="H907" s="27" t="n">
        <v>34.69</v>
      </c>
      <c r="I907" s="27" t="n">
        <v>6.6245</v>
      </c>
      <c r="J907" s="27" t="n">
        <v>0.96</v>
      </c>
      <c r="K907" s="27" t="n">
        <v>19.61</v>
      </c>
      <c r="L907" s="32"/>
      <c r="M907" s="27" t="n">
        <v>40127</v>
      </c>
      <c r="N907" s="27" t="n">
        <v>2838.78689473684</v>
      </c>
      <c r="O907" s="32"/>
    </row>
    <row r="908" customFormat="false" ht="14.25" hidden="false" customHeight="false" outlineLevel="0" collapsed="false">
      <c r="A908" s="29" t="n">
        <v>45357.0409490741</v>
      </c>
      <c r="B908" s="30" t="n">
        <f aca="false">MROUND(A908,"00:01:00")</f>
        <v>45357.0409722222</v>
      </c>
      <c r="C908" s="27" t="n">
        <v>2.99947391304348</v>
      </c>
      <c r="D908" s="27" t="n">
        <v>1.73913043478261E-005</v>
      </c>
      <c r="E908" s="27" t="n">
        <v>1399.90869565217</v>
      </c>
      <c r="F908" s="27" t="n">
        <v>44.5042105263158</v>
      </c>
      <c r="G908" s="27" t="n">
        <v>21</v>
      </c>
      <c r="H908" s="27" t="n">
        <v>34.715</v>
      </c>
      <c r="I908" s="27" t="n">
        <v>6.622</v>
      </c>
      <c r="J908" s="27" t="n">
        <v>0.92</v>
      </c>
      <c r="K908" s="27" t="n">
        <v>19.61</v>
      </c>
      <c r="L908" s="27"/>
      <c r="M908" s="27" t="n">
        <v>40127</v>
      </c>
      <c r="N908" s="27" t="n">
        <v>2838.59688235294</v>
      </c>
      <c r="O908" s="32"/>
    </row>
    <row r="909" customFormat="false" ht="14.25" hidden="false" customHeight="false" outlineLevel="0" collapsed="false">
      <c r="A909" s="29" t="n">
        <v>45357.0416435185</v>
      </c>
      <c r="B909" s="30" t="n">
        <f aca="false">MROUND(A909,"00:01:00")</f>
        <v>45357.0416666667</v>
      </c>
      <c r="C909" s="27" t="n">
        <v>2.99877391304348</v>
      </c>
      <c r="D909" s="27" t="n">
        <v>-0.00055</v>
      </c>
      <c r="E909" s="27" t="n">
        <v>1399.99565217391</v>
      </c>
      <c r="F909" s="27" t="n">
        <v>44.9215</v>
      </c>
      <c r="G909" s="27" t="n">
        <v>21</v>
      </c>
      <c r="H909" s="27" t="n">
        <v>34.7383333333333</v>
      </c>
      <c r="I909" s="27" t="n">
        <v>6.619</v>
      </c>
      <c r="J909" s="27" t="n">
        <v>0.89</v>
      </c>
      <c r="K909" s="27" t="n">
        <v>19.6</v>
      </c>
      <c r="L909" s="32"/>
      <c r="M909" s="27" t="n">
        <v>40127</v>
      </c>
      <c r="N909" s="27" t="n">
        <v>2838.41763157895</v>
      </c>
      <c r="O909" s="32"/>
    </row>
    <row r="910" customFormat="false" ht="14.25" hidden="false" customHeight="false" outlineLevel="0" collapsed="false">
      <c r="A910" s="29" t="n">
        <v>45357.042337963</v>
      </c>
      <c r="B910" s="30" t="n">
        <f aca="false">MROUND(A910,"00:01:00")</f>
        <v>45357.0423611111</v>
      </c>
      <c r="C910" s="27" t="n">
        <v>3.00057619047619</v>
      </c>
      <c r="D910" s="27" t="n">
        <v>-0.000518181818181818</v>
      </c>
      <c r="E910" s="27" t="n">
        <v>1400.4</v>
      </c>
      <c r="F910" s="27" t="n">
        <v>45.1311111111111</v>
      </c>
      <c r="G910" s="27" t="n">
        <v>21</v>
      </c>
      <c r="H910" s="27" t="n">
        <v>34.7516666666667</v>
      </c>
      <c r="I910" s="27" t="n">
        <v>6.616</v>
      </c>
      <c r="J910" s="27" t="n">
        <v>0.86</v>
      </c>
      <c r="K910" s="27" t="n">
        <v>19.61</v>
      </c>
      <c r="L910" s="32"/>
      <c r="M910" s="27" t="n">
        <v>40127</v>
      </c>
      <c r="N910" s="27" t="n">
        <v>2838.22847058824</v>
      </c>
      <c r="O910" s="32"/>
    </row>
    <row r="911" customFormat="false" ht="14.25" hidden="false" customHeight="false" outlineLevel="0" collapsed="false">
      <c r="A911" s="29" t="n">
        <v>45357.0430324074</v>
      </c>
      <c r="B911" s="30" t="n">
        <f aca="false">MROUND(A911,"00:01:00")</f>
        <v>45357.0430555556</v>
      </c>
      <c r="C911" s="27" t="n">
        <v>3.0011</v>
      </c>
      <c r="D911" s="27" t="n">
        <v>-0.000373913043478261</v>
      </c>
      <c r="E911" s="27" t="n">
        <v>1400.07826086957</v>
      </c>
      <c r="F911" s="27" t="n">
        <v>45.106</v>
      </c>
      <c r="G911" s="27" t="n">
        <v>21</v>
      </c>
      <c r="H911" s="27" t="n">
        <v>34.7733333333333</v>
      </c>
      <c r="I911" s="27" t="n">
        <v>6.61216666666667</v>
      </c>
      <c r="J911" s="27" t="n">
        <v>0.84</v>
      </c>
      <c r="K911" s="27" t="n">
        <v>19.6</v>
      </c>
      <c r="L911" s="32"/>
      <c r="M911" s="27" t="n">
        <v>40127</v>
      </c>
      <c r="N911" s="27" t="n">
        <v>2838.04255555556</v>
      </c>
      <c r="O911" s="32"/>
    </row>
    <row r="912" customFormat="false" ht="14.25" hidden="false" customHeight="false" outlineLevel="0" collapsed="false">
      <c r="A912" s="29" t="n">
        <v>45357.0437268519</v>
      </c>
      <c r="B912" s="30" t="n">
        <f aca="false">MROUND(A912,"00:01:00")</f>
        <v>45357.04375</v>
      </c>
      <c r="C912" s="27" t="n">
        <v>3.00112727272727</v>
      </c>
      <c r="D912" s="27" t="n">
        <v>0.000213636363636364</v>
      </c>
      <c r="E912" s="27" t="n">
        <v>1400.13636363636</v>
      </c>
      <c r="F912" s="27" t="n">
        <v>44.8033333333333</v>
      </c>
      <c r="G912" s="27" t="n">
        <v>21</v>
      </c>
      <c r="H912" s="27" t="n">
        <v>34.7816666666667</v>
      </c>
      <c r="I912" s="27" t="n">
        <v>6.6085</v>
      </c>
      <c r="J912" s="27" t="n">
        <v>0.83</v>
      </c>
      <c r="K912" s="27" t="n">
        <v>19.6</v>
      </c>
      <c r="L912" s="32"/>
      <c r="M912" s="27" t="n">
        <v>40127</v>
      </c>
      <c r="N912" s="27" t="n">
        <v>2837.8496875</v>
      </c>
      <c r="O912" s="32"/>
    </row>
    <row r="913" customFormat="false" ht="14.25" hidden="false" customHeight="false" outlineLevel="0" collapsed="false">
      <c r="A913" s="29" t="n">
        <v>45357.0444212963</v>
      </c>
      <c r="B913" s="30" t="n">
        <f aca="false">MROUND(A913,"00:01:00")</f>
        <v>45357.0444444444</v>
      </c>
      <c r="C913" s="27" t="n">
        <v>2.99924347826087</v>
      </c>
      <c r="D913" s="27" t="n">
        <v>-5.45454545454545E-005</v>
      </c>
      <c r="E913" s="27" t="n">
        <v>1399.52272727273</v>
      </c>
      <c r="F913" s="27" t="n">
        <v>44.4547368421053</v>
      </c>
      <c r="G913" s="27" t="n">
        <v>21</v>
      </c>
      <c r="H913" s="27" t="n">
        <v>34.8016666666667</v>
      </c>
      <c r="I913" s="27" t="n">
        <v>6.605</v>
      </c>
      <c r="J913" s="27" t="n">
        <v>0.823333333333333</v>
      </c>
      <c r="K913" s="27" t="n">
        <v>19.595</v>
      </c>
      <c r="L913" s="32"/>
      <c r="M913" s="27" t="n">
        <v>40127</v>
      </c>
      <c r="N913" s="27" t="n">
        <v>2837.65588888889</v>
      </c>
      <c r="O913" s="32"/>
    </row>
    <row r="914" customFormat="false" ht="14.25" hidden="false" customHeight="false" outlineLevel="0" collapsed="false">
      <c r="A914" s="29" t="n">
        <v>45357.0451157407</v>
      </c>
      <c r="B914" s="30" t="n">
        <f aca="false">MROUND(A914,"00:01:00")</f>
        <v>45357.0451388889</v>
      </c>
      <c r="C914" s="27" t="n">
        <v>3.00070434782609</v>
      </c>
      <c r="D914" s="27" t="n">
        <v>-2.85714285714286E-005</v>
      </c>
      <c r="E914" s="27" t="n">
        <v>1400.1</v>
      </c>
      <c r="F914" s="27" t="n">
        <v>44.6907692307692</v>
      </c>
      <c r="G914" s="27" t="n">
        <v>21</v>
      </c>
      <c r="H914" s="27" t="n">
        <v>34.808</v>
      </c>
      <c r="I914" s="27" t="n">
        <v>6.6015</v>
      </c>
      <c r="J914" s="27" t="n">
        <v>0.823333333333333</v>
      </c>
      <c r="K914" s="27" t="n">
        <v>19.605</v>
      </c>
      <c r="L914" s="32"/>
      <c r="M914" s="27" t="n">
        <v>40127</v>
      </c>
      <c r="N914" s="27" t="n">
        <v>2837.45776470588</v>
      </c>
      <c r="O914" s="32"/>
    </row>
    <row r="915" customFormat="false" ht="14.25" hidden="false" customHeight="false" outlineLevel="0" collapsed="false">
      <c r="A915" s="29" t="n">
        <v>45357.0458101852</v>
      </c>
      <c r="B915" s="30" t="n">
        <f aca="false">MROUND(A915,"00:01:00")</f>
        <v>45357.0458333333</v>
      </c>
      <c r="C915" s="27" t="n">
        <v>2.99917826086957</v>
      </c>
      <c r="D915" s="27" t="n">
        <v>0.000181818181818182</v>
      </c>
      <c r="E915" s="27" t="n">
        <v>1400.39047619048</v>
      </c>
      <c r="F915" s="27" t="n">
        <v>45.0223529411765</v>
      </c>
      <c r="G915" s="27" t="n">
        <v>21</v>
      </c>
      <c r="H915" s="27" t="n">
        <v>34.835</v>
      </c>
      <c r="I915" s="27" t="n">
        <v>6.6055</v>
      </c>
      <c r="J915" s="27" t="n">
        <v>0.816</v>
      </c>
      <c r="K915" s="27" t="n">
        <v>19.605</v>
      </c>
      <c r="L915" s="32"/>
      <c r="M915" s="27" t="n">
        <v>40154.3333333333</v>
      </c>
      <c r="N915" s="27" t="n">
        <v>2837.26505263158</v>
      </c>
      <c r="O915" s="32"/>
    </row>
    <row r="916" customFormat="false" ht="14.25" hidden="false" customHeight="false" outlineLevel="0" collapsed="false">
      <c r="A916" s="29" t="n">
        <v>45357.0465046296</v>
      </c>
      <c r="B916" s="30" t="n">
        <f aca="false">MROUND(A916,"00:01:00")</f>
        <v>45357.0465277778</v>
      </c>
      <c r="C916" s="27" t="n">
        <v>3.00052173913043</v>
      </c>
      <c r="D916" s="27" t="n">
        <v>0.000208695652173913</v>
      </c>
      <c r="E916" s="27" t="n">
        <v>1399.95714285714</v>
      </c>
      <c r="F916" s="27" t="n">
        <v>45.1213636363636</v>
      </c>
      <c r="G916" s="27" t="n">
        <v>21</v>
      </c>
      <c r="H916" s="27" t="n">
        <v>34.842</v>
      </c>
      <c r="I916" s="27" t="n">
        <v>6.608</v>
      </c>
      <c r="J916" s="27" t="n">
        <v>0.813333333333333</v>
      </c>
      <c r="K916" s="27" t="n">
        <v>19.6</v>
      </c>
      <c r="L916" s="32"/>
      <c r="M916" s="27" t="n">
        <v>40169</v>
      </c>
      <c r="N916" s="27" t="n">
        <v>2837.06421052632</v>
      </c>
      <c r="O916" s="32"/>
    </row>
    <row r="917" customFormat="false" ht="14.25" hidden="false" customHeight="false" outlineLevel="0" collapsed="false">
      <c r="A917" s="29" t="n">
        <v>45357.0471990741</v>
      </c>
      <c r="B917" s="30" t="n">
        <f aca="false">MROUND(A917,"00:01:00")</f>
        <v>45357.0472222222</v>
      </c>
      <c r="C917" s="27" t="n">
        <v>2.99964583333333</v>
      </c>
      <c r="D917" s="27" t="n">
        <v>0.000230434782608696</v>
      </c>
      <c r="E917" s="27" t="n">
        <v>1400.02916666667</v>
      </c>
      <c r="F917" s="27" t="n">
        <v>44.6768181818182</v>
      </c>
      <c r="G917" s="27" t="n">
        <v>21</v>
      </c>
      <c r="H917" s="27" t="n">
        <v>34.842</v>
      </c>
      <c r="I917" s="27" t="n">
        <v>6.6045</v>
      </c>
      <c r="J917" s="27" t="n">
        <v>0.81</v>
      </c>
      <c r="K917" s="27" t="n">
        <v>19.59</v>
      </c>
      <c r="L917" s="32"/>
      <c r="M917" s="27" t="n">
        <v>40169</v>
      </c>
      <c r="N917" s="27" t="n">
        <v>2836.87088888889</v>
      </c>
      <c r="O917" s="32"/>
    </row>
    <row r="918" customFormat="false" ht="14.25" hidden="false" customHeight="false" outlineLevel="0" collapsed="false">
      <c r="A918" s="29" t="n">
        <v>45357.0478935185</v>
      </c>
      <c r="B918" s="30" t="n">
        <f aca="false">MROUND(A918,"00:01:00")</f>
        <v>45357.0479166667</v>
      </c>
      <c r="C918" s="27" t="n">
        <v>3.00013043478261</v>
      </c>
      <c r="D918" s="27" t="n">
        <v>1.30434782608696E-005</v>
      </c>
      <c r="E918" s="27" t="n">
        <v>1400.17727272727</v>
      </c>
      <c r="F918" s="27" t="n">
        <v>44.8244444444444</v>
      </c>
      <c r="G918" s="27" t="n">
        <v>21</v>
      </c>
      <c r="H918" s="27" t="n">
        <v>34.85</v>
      </c>
      <c r="I918" s="27" t="n">
        <v>6.601</v>
      </c>
      <c r="J918" s="27" t="n">
        <v>0.81</v>
      </c>
      <c r="K918" s="27" t="n">
        <v>19.6</v>
      </c>
      <c r="L918" s="32"/>
      <c r="M918" s="27" t="n">
        <v>40169</v>
      </c>
      <c r="N918" s="27" t="n">
        <v>2836.67633333333</v>
      </c>
      <c r="O918" s="32"/>
    </row>
    <row r="919" customFormat="false" ht="14.25" hidden="false" customHeight="false" outlineLevel="0" collapsed="false">
      <c r="A919" s="29" t="n">
        <v>45357.048587963</v>
      </c>
      <c r="B919" s="30" t="n">
        <f aca="false">MROUND(A919,"00:01:00")</f>
        <v>45357.0486111111</v>
      </c>
      <c r="C919" s="27" t="n">
        <v>2.99908695652174</v>
      </c>
      <c r="D919" s="27" t="n">
        <v>0.000181818181818182</v>
      </c>
      <c r="E919" s="27" t="n">
        <v>1399.66818181818</v>
      </c>
      <c r="F919" s="27" t="n">
        <v>44.6372222222222</v>
      </c>
      <c r="G919" s="27" t="n">
        <v>21</v>
      </c>
      <c r="H919" s="27" t="n">
        <v>34.8616666666667</v>
      </c>
      <c r="I919" s="27" t="n">
        <v>6.60425</v>
      </c>
      <c r="J919" s="27" t="n">
        <v>0.815</v>
      </c>
      <c r="K919" s="27" t="n">
        <v>19.605</v>
      </c>
      <c r="L919" s="32"/>
      <c r="M919" s="27" t="n">
        <v>40194.6666666667</v>
      </c>
      <c r="N919" s="27" t="n">
        <v>2836.48194444444</v>
      </c>
      <c r="O919" s="32"/>
    </row>
    <row r="920" customFormat="false" ht="14.25" hidden="false" customHeight="false" outlineLevel="0" collapsed="false">
      <c r="A920" s="29" t="n">
        <v>45357.0492824074</v>
      </c>
      <c r="B920" s="30" t="n">
        <f aca="false">MROUND(A920,"00:01:00")</f>
        <v>45357.0493055556</v>
      </c>
      <c r="C920" s="27" t="n">
        <v>2.99906363636364</v>
      </c>
      <c r="D920" s="27" t="n">
        <v>-0.000177272727272727</v>
      </c>
      <c r="E920" s="27" t="n">
        <v>1399.72727272727</v>
      </c>
      <c r="F920" s="27" t="n">
        <v>44.3375</v>
      </c>
      <c r="G920" s="27" t="n">
        <v>21</v>
      </c>
      <c r="H920" s="27" t="n">
        <v>34.875</v>
      </c>
      <c r="I920" s="27" t="n">
        <v>6.605</v>
      </c>
      <c r="J920" s="27" t="n">
        <v>0.81</v>
      </c>
      <c r="K920" s="27" t="n">
        <v>19.6</v>
      </c>
      <c r="L920" s="32"/>
      <c r="M920" s="27" t="n">
        <v>40211</v>
      </c>
      <c r="N920" s="27" t="n">
        <v>2836.28958823529</v>
      </c>
      <c r="O920" s="32"/>
    </row>
    <row r="921" customFormat="false" ht="14.25" hidden="false" customHeight="false" outlineLevel="0" collapsed="false">
      <c r="A921" s="29" t="n">
        <v>45357.0499768519</v>
      </c>
      <c r="B921" s="30" t="n">
        <f aca="false">MROUND(A921,"00:01:00")</f>
        <v>45357.05</v>
      </c>
      <c r="C921" s="27" t="n">
        <v>3.0009625</v>
      </c>
      <c r="D921" s="27" t="n">
        <v>-0.0001125</v>
      </c>
      <c r="E921" s="27" t="n">
        <v>1400</v>
      </c>
      <c r="F921" s="27" t="n">
        <v>44.2978947368421</v>
      </c>
      <c r="G921" s="27" t="n">
        <v>21</v>
      </c>
      <c r="H921" s="27" t="n">
        <v>34.8757142857143</v>
      </c>
      <c r="I921" s="27" t="n">
        <v>6.6018</v>
      </c>
      <c r="J921" s="27" t="n">
        <v>0.81</v>
      </c>
      <c r="K921" s="27" t="n">
        <v>19.59</v>
      </c>
      <c r="L921" s="32"/>
      <c r="M921" s="27" t="n">
        <v>40211</v>
      </c>
      <c r="N921" s="27" t="n">
        <v>2836.08266666667</v>
      </c>
      <c r="O921" s="32"/>
    </row>
    <row r="922" customFormat="false" ht="14.25" hidden="false" customHeight="false" outlineLevel="0" collapsed="false">
      <c r="A922" s="29" t="n">
        <v>45357.0506712963</v>
      </c>
      <c r="B922" s="30" t="n">
        <f aca="false">MROUND(A922,"00:01:00")</f>
        <v>45357.0506944445</v>
      </c>
      <c r="C922" s="27" t="n">
        <v>3.00061304347826</v>
      </c>
      <c r="D922" s="27" t="n">
        <v>-6.95652173913043E-005</v>
      </c>
      <c r="E922" s="27" t="n">
        <v>1399.81904761905</v>
      </c>
      <c r="F922" s="27" t="n">
        <v>44.691</v>
      </c>
      <c r="G922" s="27" t="n">
        <v>21</v>
      </c>
      <c r="H922" s="27" t="n">
        <v>34.895</v>
      </c>
      <c r="I922" s="27" t="n">
        <v>6.6035</v>
      </c>
      <c r="J922" s="27" t="n">
        <v>0.82</v>
      </c>
      <c r="K922" s="27" t="n">
        <v>19.58</v>
      </c>
      <c r="L922" s="32"/>
      <c r="M922" s="27" t="n">
        <v>40228.6</v>
      </c>
      <c r="N922" s="27" t="n">
        <v>2835.87994736842</v>
      </c>
      <c r="O922" s="32"/>
    </row>
    <row r="923" customFormat="false" ht="14.25" hidden="false" customHeight="false" outlineLevel="0" collapsed="false">
      <c r="A923" s="29" t="n">
        <v>45357.0513657407</v>
      </c>
      <c r="B923" s="30" t="n">
        <f aca="false">MROUND(A923,"00:01:00")</f>
        <v>45357.0513888889</v>
      </c>
      <c r="C923" s="27" t="n">
        <v>2.99984782608696</v>
      </c>
      <c r="D923" s="27" t="n">
        <v>-0.000295652173913043</v>
      </c>
      <c r="E923" s="27" t="n">
        <v>1400.20454545455</v>
      </c>
      <c r="F923" s="27" t="n">
        <v>44.608</v>
      </c>
      <c r="G923" s="27" t="n">
        <v>21</v>
      </c>
      <c r="H923" s="27" t="n">
        <v>34.895</v>
      </c>
      <c r="I923" s="27" t="n">
        <v>6.6086</v>
      </c>
      <c r="J923" s="27" t="n">
        <v>0.82</v>
      </c>
      <c r="K923" s="27" t="n">
        <v>19.58</v>
      </c>
      <c r="L923" s="32"/>
      <c r="M923" s="27" t="n">
        <v>40228.6</v>
      </c>
      <c r="N923" s="27" t="n">
        <v>2835.68204545455</v>
      </c>
      <c r="O923" s="32"/>
    </row>
    <row r="924" customFormat="false" ht="14.25" hidden="false" customHeight="false" outlineLevel="0" collapsed="false">
      <c r="A924" s="29" t="n">
        <v>45357.0520601852</v>
      </c>
      <c r="B924" s="30" t="n">
        <f aca="false">MROUND(A924,"00:01:00")</f>
        <v>45357.0520833333</v>
      </c>
      <c r="C924" s="27" t="n">
        <v>3.00131304347826</v>
      </c>
      <c r="D924" s="27" t="n">
        <v>0.000121739130434783</v>
      </c>
      <c r="E924" s="27" t="n">
        <v>1399.82272727273</v>
      </c>
      <c r="F924" s="27" t="n">
        <v>44.5810526315789</v>
      </c>
      <c r="G924" s="27" t="n">
        <v>21</v>
      </c>
      <c r="H924" s="27" t="n">
        <v>34.895</v>
      </c>
      <c r="I924" s="27" t="n">
        <v>6.605</v>
      </c>
      <c r="J924" s="27" t="n">
        <v>0.82</v>
      </c>
      <c r="K924" s="27" t="n">
        <v>19.585</v>
      </c>
      <c r="L924" s="32"/>
      <c r="M924" s="27" t="n">
        <v>40253</v>
      </c>
      <c r="N924" s="27" t="n">
        <v>2835.47811111111</v>
      </c>
      <c r="O924" s="32"/>
    </row>
    <row r="925" customFormat="false" ht="14.25" hidden="false" customHeight="false" outlineLevel="0" collapsed="false">
      <c r="A925" s="29" t="n">
        <v>45357.0527546296</v>
      </c>
      <c r="B925" s="30" t="n">
        <f aca="false">MROUND(A925,"00:01:00")</f>
        <v>45357.0527777778</v>
      </c>
      <c r="C925" s="27" t="n">
        <v>2.99982608695652</v>
      </c>
      <c r="D925" s="27" t="n">
        <v>0.000286363636363636</v>
      </c>
      <c r="E925" s="27" t="n">
        <v>1400.105</v>
      </c>
      <c r="F925" s="27" t="n">
        <v>44.6471428571429</v>
      </c>
      <c r="G925" s="27" t="n">
        <v>21</v>
      </c>
      <c r="H925" s="27" t="n">
        <v>34.905</v>
      </c>
      <c r="I925" s="27" t="n">
        <v>6.6018</v>
      </c>
      <c r="J925" s="27" t="n">
        <v>0.82</v>
      </c>
      <c r="K925" s="27" t="n">
        <v>19.6025</v>
      </c>
      <c r="L925" s="32"/>
      <c r="M925" s="27" t="n">
        <v>40253</v>
      </c>
      <c r="N925" s="27" t="n">
        <v>2835.29094444444</v>
      </c>
      <c r="O925" s="32"/>
    </row>
    <row r="926" customFormat="false" ht="14.25" hidden="false" customHeight="false" outlineLevel="0" collapsed="false">
      <c r="A926" s="29" t="n">
        <v>45357.0534490741</v>
      </c>
      <c r="B926" s="30" t="n">
        <f aca="false">MROUND(A926,"00:01:00")</f>
        <v>45357.0534722222</v>
      </c>
      <c r="C926" s="27" t="n">
        <v>2.99915</v>
      </c>
      <c r="D926" s="27" t="n">
        <v>-0.00015</v>
      </c>
      <c r="E926" s="27" t="n">
        <v>1399.875</v>
      </c>
      <c r="F926" s="27" t="n">
        <v>44.41625</v>
      </c>
      <c r="G926" s="27" t="n">
        <v>21</v>
      </c>
      <c r="H926" s="27" t="n">
        <v>34.915</v>
      </c>
      <c r="I926" s="27" t="n">
        <v>6.60527272727273</v>
      </c>
      <c r="J926" s="27" t="n">
        <v>0.82</v>
      </c>
      <c r="K926" s="27" t="n">
        <v>19.59</v>
      </c>
      <c r="L926" s="32"/>
      <c r="M926" s="27" t="n">
        <v>40273.75</v>
      </c>
      <c r="N926" s="27" t="n">
        <v>2835.09647619048</v>
      </c>
      <c r="O926" s="32"/>
    </row>
    <row r="927" customFormat="false" ht="14.25" hidden="false" customHeight="false" outlineLevel="0" collapsed="false">
      <c r="A927" s="29" t="n">
        <v>45357.0541435185</v>
      </c>
      <c r="B927" s="30" t="n">
        <f aca="false">MROUND(A927,"00:01:00")</f>
        <v>45357.0541666667</v>
      </c>
      <c r="C927" s="27" t="n">
        <v>3.00175652173913</v>
      </c>
      <c r="D927" s="27" t="n">
        <v>-0.000104347826086957</v>
      </c>
      <c r="E927" s="27" t="n">
        <v>1400.00869565217</v>
      </c>
      <c r="F927" s="27" t="n">
        <v>44.5078947368421</v>
      </c>
      <c r="G927" s="27" t="n">
        <v>21</v>
      </c>
      <c r="H927" s="27" t="n">
        <v>34.93</v>
      </c>
      <c r="I927" s="27" t="n">
        <v>6.6072</v>
      </c>
      <c r="J927" s="27" t="n">
        <v>0.82</v>
      </c>
      <c r="K927" s="27" t="n">
        <v>19.585</v>
      </c>
      <c r="L927" s="32"/>
      <c r="M927" s="27" t="n">
        <v>40294</v>
      </c>
      <c r="N927" s="27" t="n">
        <v>2834.90738888889</v>
      </c>
      <c r="O927" s="32"/>
    </row>
    <row r="928" customFormat="false" ht="14.25" hidden="false" customHeight="false" outlineLevel="0" collapsed="false">
      <c r="A928" s="29" t="n">
        <v>45357.054837963</v>
      </c>
      <c r="B928" s="30" t="n">
        <f aca="false">MROUND(A928,"00:01:00")</f>
        <v>45357.0548611111</v>
      </c>
      <c r="C928" s="27" t="n">
        <v>2.99852727272727</v>
      </c>
      <c r="D928" s="27" t="n">
        <v>0.0001</v>
      </c>
      <c r="E928" s="27" t="n">
        <v>1399.99090909091</v>
      </c>
      <c r="F928" s="27" t="n">
        <v>44.5885714285714</v>
      </c>
      <c r="G928" s="27" t="n">
        <v>21</v>
      </c>
      <c r="H928" s="27" t="n">
        <v>34.935</v>
      </c>
      <c r="I928" s="27" t="n">
        <v>6.6055</v>
      </c>
      <c r="J928" s="27" t="n">
        <v>0.814</v>
      </c>
      <c r="K928" s="27" t="n">
        <v>19.59</v>
      </c>
      <c r="L928" s="32"/>
      <c r="M928" s="27" t="n">
        <v>40294</v>
      </c>
      <c r="N928" s="27" t="n">
        <v>2834.706</v>
      </c>
      <c r="O928" s="32"/>
    </row>
    <row r="929" customFormat="false" ht="14.25" hidden="false" customHeight="false" outlineLevel="0" collapsed="false">
      <c r="A929" s="29" t="n">
        <v>45357.0555324074</v>
      </c>
      <c r="B929" s="30" t="n">
        <f aca="false">MROUND(A929,"00:01:00")</f>
        <v>45357.0555555556</v>
      </c>
      <c r="C929" s="27" t="n">
        <v>3.00015652173913</v>
      </c>
      <c r="D929" s="27" t="n">
        <v>-0.000378260869565217</v>
      </c>
      <c r="E929" s="27" t="n">
        <v>1399.92857142857</v>
      </c>
      <c r="F929" s="27" t="n">
        <v>44.7727777777778</v>
      </c>
      <c r="G929" s="27" t="n">
        <v>21</v>
      </c>
      <c r="H929" s="27" t="n">
        <v>34.935</v>
      </c>
      <c r="I929" s="27" t="n">
        <v>6.602</v>
      </c>
      <c r="J929" s="27" t="n">
        <v>0.82</v>
      </c>
      <c r="K929" s="27" t="n">
        <v>19.58</v>
      </c>
      <c r="L929" s="32"/>
      <c r="M929" s="27" t="n">
        <v>40294</v>
      </c>
      <c r="N929" s="27" t="n">
        <v>2834.51055555556</v>
      </c>
      <c r="O929" s="32"/>
    </row>
    <row r="930" customFormat="false" ht="14.25" hidden="false" customHeight="false" outlineLevel="0" collapsed="false">
      <c r="A930" s="29" t="n">
        <v>45357.0562268519</v>
      </c>
      <c r="B930" s="30" t="n">
        <f aca="false">MROUND(A930,"00:01:00")</f>
        <v>45357.05625</v>
      </c>
      <c r="C930" s="27" t="n">
        <v>3.00054347826087</v>
      </c>
      <c r="D930" s="27" t="n">
        <v>2.72727272727273E-005</v>
      </c>
      <c r="E930" s="27" t="n">
        <v>1400.1347826087</v>
      </c>
      <c r="F930" s="27" t="n">
        <v>44.4319047619048</v>
      </c>
      <c r="G930" s="27" t="n">
        <v>21</v>
      </c>
      <c r="H930" s="27" t="n">
        <v>34.9425</v>
      </c>
      <c r="I930" s="27" t="n">
        <v>6.60355555555556</v>
      </c>
      <c r="J930" s="27" t="n">
        <v>0.82</v>
      </c>
      <c r="K930" s="27" t="n">
        <v>19.575</v>
      </c>
      <c r="L930" s="32"/>
      <c r="M930" s="27" t="n">
        <v>40317.5</v>
      </c>
      <c r="N930" s="27" t="n">
        <v>2834.3156</v>
      </c>
      <c r="O930" s="32"/>
    </row>
    <row r="931" customFormat="false" ht="14.25" hidden="false" customHeight="false" outlineLevel="0" collapsed="false">
      <c r="A931" s="29" t="n">
        <v>45357.0569212963</v>
      </c>
      <c r="B931" s="30" t="n">
        <f aca="false">MROUND(A931,"00:01:00")</f>
        <v>45357.0569444445</v>
      </c>
      <c r="C931" s="27" t="n">
        <v>3.0017652173913</v>
      </c>
      <c r="D931" s="27" t="n">
        <v>-0.000104347826086957</v>
      </c>
      <c r="E931" s="27" t="n">
        <v>1399.84090909091</v>
      </c>
      <c r="F931" s="27" t="n">
        <v>44.3045454545455</v>
      </c>
      <c r="G931" s="27" t="n">
        <v>21</v>
      </c>
      <c r="H931" s="27" t="n">
        <v>34.9566666666667</v>
      </c>
      <c r="I931" s="27" t="n">
        <v>6.6074</v>
      </c>
      <c r="J931" s="27" t="n">
        <v>0.82</v>
      </c>
      <c r="K931" s="27" t="n">
        <v>19.58</v>
      </c>
      <c r="L931" s="32"/>
      <c r="M931" s="27" t="n">
        <v>40336</v>
      </c>
      <c r="N931" s="27" t="n">
        <v>2834.1166</v>
      </c>
      <c r="O931" s="32"/>
    </row>
    <row r="932" customFormat="false" ht="14.25" hidden="false" customHeight="false" outlineLevel="0" collapsed="false">
      <c r="A932" s="29" t="n">
        <v>45357.0576157407</v>
      </c>
      <c r="B932" s="30" t="n">
        <f aca="false">MROUND(A932,"00:01:00")</f>
        <v>45357.0576388889</v>
      </c>
      <c r="C932" s="27" t="n">
        <v>2.9986125</v>
      </c>
      <c r="D932" s="27" t="n">
        <v>-1.73913043478261E-005</v>
      </c>
      <c r="E932" s="27" t="n">
        <v>1400.11304347826</v>
      </c>
      <c r="F932" s="27" t="n">
        <v>44.4538095238095</v>
      </c>
      <c r="G932" s="27" t="n">
        <v>21</v>
      </c>
      <c r="H932" s="27" t="n">
        <v>34.9544444444444</v>
      </c>
      <c r="I932" s="27" t="n">
        <v>6.60416666666667</v>
      </c>
      <c r="J932" s="27" t="n">
        <v>0.82</v>
      </c>
      <c r="K932" s="27" t="n">
        <v>19.574</v>
      </c>
      <c r="L932" s="32"/>
      <c r="M932" s="27" t="n">
        <v>40336</v>
      </c>
      <c r="N932" s="27" t="n">
        <v>2833.91294444444</v>
      </c>
      <c r="O932" s="32"/>
    </row>
    <row r="933" customFormat="false" ht="14.25" hidden="false" customHeight="false" outlineLevel="0" collapsed="false">
      <c r="A933" s="29" t="n">
        <v>45357.0583101852</v>
      </c>
      <c r="B933" s="30" t="n">
        <f aca="false">MROUND(A933,"00:01:00")</f>
        <v>45357.0583333333</v>
      </c>
      <c r="C933" s="27" t="n">
        <v>3.00136956521739</v>
      </c>
      <c r="D933" s="27" t="n">
        <v>-0.000154545454545455</v>
      </c>
      <c r="E933" s="27" t="n">
        <v>1399.8</v>
      </c>
      <c r="F933" s="27" t="n">
        <v>44.08</v>
      </c>
      <c r="G933" s="27" t="n">
        <v>21</v>
      </c>
      <c r="H933" s="27" t="n">
        <v>34.955</v>
      </c>
      <c r="I933" s="27" t="n">
        <v>6.6005</v>
      </c>
      <c r="J933" s="27" t="n">
        <v>0.82</v>
      </c>
      <c r="K933" s="27" t="n">
        <v>19.568</v>
      </c>
      <c r="L933" s="32"/>
      <c r="M933" s="27" t="n">
        <v>40336</v>
      </c>
      <c r="N933" s="27" t="n">
        <v>2833.71154545455</v>
      </c>
      <c r="O933" s="32"/>
    </row>
    <row r="934" customFormat="false" ht="14.25" hidden="false" customHeight="false" outlineLevel="0" collapsed="false">
      <c r="A934" s="29" t="n">
        <v>45357.0590046296</v>
      </c>
      <c r="B934" s="30" t="n">
        <f aca="false">MROUND(A934,"00:01:00")</f>
        <v>45357.0590277778</v>
      </c>
      <c r="C934" s="27" t="n">
        <v>3.00092173913043</v>
      </c>
      <c r="D934" s="27" t="n">
        <v>0.000273913043478261</v>
      </c>
      <c r="E934" s="27" t="n">
        <v>1399.95454545455</v>
      </c>
      <c r="F934" s="27" t="n">
        <v>43.9839130434783</v>
      </c>
      <c r="G934" s="27" t="n">
        <v>21</v>
      </c>
      <c r="H934" s="27" t="n">
        <v>34.9616666666667</v>
      </c>
      <c r="I934" s="27" t="n">
        <v>6.6055</v>
      </c>
      <c r="J934" s="27" t="n">
        <v>0.82</v>
      </c>
      <c r="K934" s="27" t="n">
        <v>19.56</v>
      </c>
      <c r="L934" s="32"/>
      <c r="M934" s="27" t="n">
        <v>40362.25</v>
      </c>
      <c r="N934" s="27" t="n">
        <v>2833.5085</v>
      </c>
      <c r="O934" s="32"/>
    </row>
    <row r="935" customFormat="false" ht="14.25" hidden="false" customHeight="false" outlineLevel="0" collapsed="false">
      <c r="A935" s="29" t="n">
        <v>45357.0596990741</v>
      </c>
      <c r="B935" s="30" t="n">
        <f aca="false">MROUND(A935,"00:01:00")</f>
        <v>45357.0597222222</v>
      </c>
      <c r="C935" s="27" t="n">
        <v>3.00152272727273</v>
      </c>
      <c r="D935" s="27" t="n">
        <v>2.72727272727273E-005</v>
      </c>
      <c r="E935" s="27" t="n">
        <v>1399.75217391304</v>
      </c>
      <c r="F935" s="27" t="n">
        <v>44.0661904761905</v>
      </c>
      <c r="G935" s="27" t="n">
        <v>21</v>
      </c>
      <c r="H935" s="27" t="n">
        <v>34.9616666666667</v>
      </c>
      <c r="I935" s="27" t="n">
        <v>6.6065</v>
      </c>
      <c r="J935" s="27" t="n">
        <v>0.82</v>
      </c>
      <c r="K935" s="27" t="n">
        <v>19.555</v>
      </c>
      <c r="L935" s="32"/>
      <c r="M935" s="27" t="n">
        <v>40378</v>
      </c>
      <c r="N935" s="27" t="n">
        <v>2833.30410526316</v>
      </c>
      <c r="O935" s="32"/>
    </row>
    <row r="936" customFormat="false" ht="14.25" hidden="false" customHeight="false" outlineLevel="0" collapsed="false">
      <c r="A936" s="29" t="n">
        <v>45357.0603935185</v>
      </c>
      <c r="B936" s="30" t="n">
        <f aca="false">MROUND(A936,"00:01:00")</f>
        <v>45357.0604166667</v>
      </c>
      <c r="C936" s="27" t="n">
        <v>3.00279565217391</v>
      </c>
      <c r="D936" s="27" t="n">
        <v>-0.000191304347826087</v>
      </c>
      <c r="E936" s="27" t="n">
        <v>1400.02608695652</v>
      </c>
      <c r="F936" s="27" t="n">
        <v>43.8461904761905</v>
      </c>
      <c r="G936" s="27" t="n">
        <v>21</v>
      </c>
      <c r="H936" s="27" t="n">
        <v>34.97</v>
      </c>
      <c r="I936" s="27" t="n">
        <v>6.603</v>
      </c>
      <c r="J936" s="27" t="n">
        <v>0.82</v>
      </c>
      <c r="K936" s="27" t="n">
        <v>19.55</v>
      </c>
      <c r="L936" s="32"/>
      <c r="M936" s="27" t="n">
        <v>40378</v>
      </c>
      <c r="N936" s="27" t="n">
        <v>2833.10639130435</v>
      </c>
      <c r="O936" s="32"/>
    </row>
    <row r="937" customFormat="false" ht="14.25" hidden="false" customHeight="false" outlineLevel="0" collapsed="false">
      <c r="A937" s="29" t="n">
        <v>45357.061087963</v>
      </c>
      <c r="B937" s="30" t="n">
        <f aca="false">MROUND(A937,"00:01:00")</f>
        <v>45357.0611111111</v>
      </c>
      <c r="C937" s="27" t="n">
        <v>3.00109565217391</v>
      </c>
      <c r="D937" s="27" t="n">
        <v>-8.69565217391304E-005</v>
      </c>
      <c r="E937" s="27" t="n">
        <v>1400.02380952381</v>
      </c>
      <c r="F937" s="27" t="n">
        <v>44.3373913043478</v>
      </c>
      <c r="G937" s="27" t="n">
        <v>21</v>
      </c>
      <c r="H937" s="27" t="n">
        <v>34.97</v>
      </c>
      <c r="I937" s="27" t="n">
        <v>6.60114285714286</v>
      </c>
      <c r="J937" s="27" t="n">
        <v>0.823333333333333</v>
      </c>
      <c r="K937" s="27" t="n">
        <v>19.55</v>
      </c>
      <c r="L937" s="32"/>
      <c r="M937" s="27" t="n">
        <v>40405.8</v>
      </c>
      <c r="N937" s="27" t="n">
        <v>2832.90273684211</v>
      </c>
      <c r="O937" s="32"/>
    </row>
    <row r="938" customFormat="false" ht="14.25" hidden="false" customHeight="false" outlineLevel="0" collapsed="false">
      <c r="A938" s="29" t="n">
        <v>45357.0617824074</v>
      </c>
      <c r="B938" s="30" t="n">
        <f aca="false">MROUND(A938,"00:01:00")</f>
        <v>45357.0618055556</v>
      </c>
      <c r="C938" s="27" t="n">
        <v>2.99977391304348</v>
      </c>
      <c r="D938" s="27" t="n">
        <v>0.000145454545454545</v>
      </c>
      <c r="E938" s="27" t="n">
        <v>1399.73043478261</v>
      </c>
      <c r="F938" s="27" t="n">
        <v>44.7591304347826</v>
      </c>
      <c r="G938" s="27" t="n">
        <v>21</v>
      </c>
      <c r="H938" s="27" t="n">
        <v>34.9844444444444</v>
      </c>
      <c r="I938" s="27" t="n">
        <v>6.6154</v>
      </c>
      <c r="J938" s="27" t="n">
        <v>0.825</v>
      </c>
      <c r="K938" s="27" t="n">
        <v>19.56</v>
      </c>
      <c r="L938" s="32"/>
      <c r="M938" s="27" t="n">
        <v>40460</v>
      </c>
      <c r="N938" s="27" t="n">
        <v>2832.70255</v>
      </c>
      <c r="O938" s="32"/>
    </row>
    <row r="939" customFormat="false" ht="14.25" hidden="false" customHeight="false" outlineLevel="0" collapsed="false">
      <c r="A939" s="29" t="n">
        <v>45357.0624768519</v>
      </c>
      <c r="B939" s="30" t="n">
        <f aca="false">MROUND(A939,"00:01:00")</f>
        <v>45357.0625</v>
      </c>
      <c r="C939" s="27" t="n">
        <v>2.99867083333333</v>
      </c>
      <c r="D939" s="27" t="n">
        <v>7.91666666666666E-005</v>
      </c>
      <c r="E939" s="27" t="n">
        <v>1400.11739130435</v>
      </c>
      <c r="F939" s="27" t="n">
        <v>44.0691304347826</v>
      </c>
      <c r="G939" s="27" t="n">
        <v>21</v>
      </c>
      <c r="H939" s="27" t="n">
        <v>34.985</v>
      </c>
      <c r="I939" s="27" t="n">
        <v>6.61525</v>
      </c>
      <c r="J939" s="27" t="n">
        <v>0.825</v>
      </c>
      <c r="K939" s="27" t="n">
        <v>19.56</v>
      </c>
      <c r="L939" s="32"/>
      <c r="M939" s="27" t="n">
        <v>40460</v>
      </c>
      <c r="N939" s="27" t="n">
        <v>2832.49526315789</v>
      </c>
      <c r="O939" s="32"/>
    </row>
    <row r="940" customFormat="false" ht="14.25" hidden="false" customHeight="false" outlineLevel="0" collapsed="false">
      <c r="A940" s="29" t="n">
        <v>45357.0631712963</v>
      </c>
      <c r="B940" s="30" t="n">
        <f aca="false">MROUND(A940,"00:01:00")</f>
        <v>45357.0631944445</v>
      </c>
      <c r="C940" s="27" t="n">
        <v>2.998225</v>
      </c>
      <c r="D940" s="27" t="n">
        <v>0.000622222222222222</v>
      </c>
      <c r="E940" s="27" t="n">
        <v>1399.98</v>
      </c>
      <c r="F940" s="27" t="n">
        <v>43.4833333333333</v>
      </c>
      <c r="G940" s="27" t="n">
        <v>21</v>
      </c>
      <c r="H940" s="27" t="n">
        <v>34.97</v>
      </c>
      <c r="I940" s="27" t="n">
        <v>6.6105</v>
      </c>
      <c r="J940" s="27" t="n">
        <v>0.815</v>
      </c>
      <c r="K940" s="27" t="n">
        <v>19.555</v>
      </c>
      <c r="L940" s="32"/>
      <c r="M940" s="27" t="n">
        <v>40460</v>
      </c>
      <c r="N940" s="27" t="n">
        <v>2832.2966</v>
      </c>
      <c r="O940" s="32"/>
    </row>
    <row r="941" customFormat="false" ht="14.25" hidden="false" customHeight="false" outlineLevel="0" collapsed="false">
      <c r="A941" s="29" t="n">
        <v>45357.0638657407</v>
      </c>
      <c r="B941" s="30" t="n">
        <f aca="false">MROUND(A941,"00:01:00")</f>
        <v>45357.0638888889</v>
      </c>
      <c r="C941" s="27" t="n">
        <v>3.00268571428571</v>
      </c>
      <c r="D941" s="27" t="n">
        <v>-0.000285714285714286</v>
      </c>
      <c r="E941" s="27" t="n">
        <v>1400.01666666667</v>
      </c>
      <c r="F941" s="27" t="n">
        <v>43.3</v>
      </c>
      <c r="G941" s="27" t="n">
        <v>21</v>
      </c>
      <c r="H941" s="27" t="n">
        <v>34.975</v>
      </c>
      <c r="I941" s="27" t="n">
        <v>6.6095</v>
      </c>
      <c r="J941" s="27" t="n">
        <v>0.815</v>
      </c>
      <c r="K941" s="27" t="n">
        <v>19.54</v>
      </c>
      <c r="L941" s="32"/>
      <c r="M941" s="27" t="n">
        <v>40460</v>
      </c>
      <c r="N941" s="27" t="n">
        <v>2832.15275</v>
      </c>
      <c r="O941" s="32"/>
    </row>
    <row r="942" customFormat="false" ht="14.25" hidden="false" customHeight="false" outlineLevel="0" collapsed="false">
      <c r="A942" s="29" t="n">
        <v>45357.0645601852</v>
      </c>
      <c r="B942" s="30" t="n">
        <f aca="false">MROUND(A942,"00:01:00")</f>
        <v>45357.0645833333</v>
      </c>
      <c r="C942" s="27" t="n">
        <v>2.99874375</v>
      </c>
      <c r="D942" s="27" t="n">
        <v>-7.5E-005</v>
      </c>
      <c r="E942" s="27" t="n">
        <v>1400.17333333333</v>
      </c>
      <c r="F942" s="27" t="n">
        <v>43.4706666666667</v>
      </c>
      <c r="G942" s="27" t="n">
        <v>21</v>
      </c>
      <c r="H942" s="27" t="n">
        <v>34.9766666666667</v>
      </c>
      <c r="I942" s="27" t="n">
        <v>6.603</v>
      </c>
      <c r="J942" s="27" t="n">
        <v>0.826666666666667</v>
      </c>
      <c r="K942" s="27" t="n">
        <v>19.53</v>
      </c>
      <c r="L942" s="32"/>
      <c r="M942" s="27" t="n">
        <v>40460</v>
      </c>
      <c r="N942" s="27" t="n">
        <v>2831.85628571429</v>
      </c>
      <c r="O942" s="32"/>
    </row>
    <row r="943" customFormat="false" ht="14.25" hidden="false" customHeight="false" outlineLevel="0" collapsed="false">
      <c r="A943" s="29" t="n">
        <v>45357.0652546296</v>
      </c>
      <c r="B943" s="30" t="n">
        <f aca="false">MROUND(A943,"00:01:00")</f>
        <v>45357.0652777778</v>
      </c>
      <c r="C943" s="27" t="n">
        <v>3.00058260869565</v>
      </c>
      <c r="D943" s="27" t="n">
        <v>-5.71428571428571E-005</v>
      </c>
      <c r="E943" s="27" t="n">
        <v>1399.61818181818</v>
      </c>
      <c r="F943" s="27" t="n">
        <v>43.238</v>
      </c>
      <c r="G943" s="27" t="n">
        <v>21</v>
      </c>
      <c r="H943" s="27" t="n">
        <v>34.98</v>
      </c>
      <c r="I943" s="27" t="n">
        <v>6.60285714285714</v>
      </c>
      <c r="J943" s="27" t="n">
        <v>0.84</v>
      </c>
      <c r="K943" s="27" t="n">
        <v>19.525</v>
      </c>
      <c r="L943" s="32"/>
      <c r="M943" s="27" t="n">
        <v>40476.5</v>
      </c>
      <c r="N943" s="27" t="n">
        <v>2831.6778125</v>
      </c>
      <c r="O943" s="32"/>
    </row>
    <row r="944" customFormat="false" ht="14.25" hidden="false" customHeight="false" outlineLevel="0" collapsed="false">
      <c r="A944" s="29" t="n">
        <v>45357.0659490741</v>
      </c>
      <c r="B944" s="30" t="n">
        <f aca="false">MROUND(A944,"00:01:00")</f>
        <v>45357.0659722222</v>
      </c>
      <c r="C944" s="27" t="n">
        <v>3.00080476190476</v>
      </c>
      <c r="D944" s="27" t="n">
        <v>-0.000214285714285714</v>
      </c>
      <c r="E944" s="27" t="n">
        <v>1400.06666666667</v>
      </c>
      <c r="F944" s="27" t="n">
        <v>43.5194736842105</v>
      </c>
      <c r="G944" s="27" t="n">
        <v>21</v>
      </c>
      <c r="H944" s="27" t="n">
        <v>34.99</v>
      </c>
      <c r="I944" s="27" t="n">
        <v>6.6084</v>
      </c>
      <c r="J944" s="27" t="n">
        <v>0.84</v>
      </c>
      <c r="K944" s="27" t="n">
        <v>19.525</v>
      </c>
      <c r="L944" s="32"/>
      <c r="M944" s="27" t="n">
        <v>40476.5</v>
      </c>
      <c r="N944" s="27" t="n">
        <v>2831.47610526316</v>
      </c>
      <c r="O944" s="32"/>
    </row>
    <row r="945" customFormat="false" ht="14.25" hidden="false" customHeight="false" outlineLevel="0" collapsed="false">
      <c r="A945" s="29" t="n">
        <v>45357.0666435185</v>
      </c>
      <c r="B945" s="30" t="n">
        <f aca="false">MROUND(A945,"00:01:00")</f>
        <v>45357.0666666667</v>
      </c>
      <c r="C945" s="27" t="n">
        <v>2.99982608695652</v>
      </c>
      <c r="D945" s="27" t="n">
        <v>0.000372727272727273</v>
      </c>
      <c r="E945" s="27" t="n">
        <v>1399.93181818182</v>
      </c>
      <c r="F945" s="27" t="n">
        <v>43.3368181818182</v>
      </c>
      <c r="G945" s="27" t="n">
        <v>21</v>
      </c>
      <c r="H945" s="27" t="n">
        <v>34.995</v>
      </c>
      <c r="I945" s="27" t="n">
        <v>6.6066</v>
      </c>
      <c r="J945" s="27" t="n">
        <v>0.84</v>
      </c>
      <c r="K945" s="27" t="n">
        <v>19.525</v>
      </c>
      <c r="L945" s="32"/>
      <c r="M945" s="27" t="n">
        <v>40502</v>
      </c>
      <c r="N945" s="27" t="n">
        <v>2831.27238095238</v>
      </c>
      <c r="O945" s="32"/>
    </row>
    <row r="946" customFormat="false" ht="14.25" hidden="false" customHeight="false" outlineLevel="0" collapsed="false">
      <c r="A946" s="29" t="n">
        <v>45357.067337963</v>
      </c>
      <c r="B946" s="30" t="n">
        <f aca="false">MROUND(A946,"00:01:00")</f>
        <v>45357.0673611111</v>
      </c>
      <c r="C946" s="27" t="n">
        <v>3.00129166666667</v>
      </c>
      <c r="D946" s="27" t="n">
        <v>8.33333333333333E-006</v>
      </c>
      <c r="E946" s="27" t="n">
        <v>1399.6</v>
      </c>
      <c r="F946" s="27" t="n">
        <v>42.7021739130435</v>
      </c>
      <c r="G946" s="27" t="n">
        <v>21</v>
      </c>
      <c r="H946" s="27" t="n">
        <v>34.98</v>
      </c>
      <c r="I946" s="27" t="n">
        <v>6.602</v>
      </c>
      <c r="J946" s="27" t="n">
        <v>0.84</v>
      </c>
      <c r="K946" s="27" t="n">
        <v>19.51</v>
      </c>
      <c r="L946" s="32"/>
      <c r="M946" s="27" t="n">
        <v>40502</v>
      </c>
      <c r="N946" s="27" t="n">
        <v>2831.06936842105</v>
      </c>
      <c r="O946" s="32"/>
    </row>
    <row r="947" customFormat="false" ht="14.25" hidden="false" customHeight="false" outlineLevel="0" collapsed="false">
      <c r="A947" s="29" t="n">
        <v>45357.0680324074</v>
      </c>
      <c r="B947" s="30" t="n">
        <f aca="false">MROUND(A947,"00:01:00")</f>
        <v>45357.0680555556</v>
      </c>
      <c r="C947" s="27" t="n">
        <v>3.00050434782609</v>
      </c>
      <c r="D947" s="27" t="n">
        <v>0.00045</v>
      </c>
      <c r="E947" s="27" t="n">
        <v>1399.8</v>
      </c>
      <c r="F947" s="27" t="n">
        <v>42.3405</v>
      </c>
      <c r="G947" s="27" t="n">
        <v>21</v>
      </c>
      <c r="H947" s="27" t="n">
        <v>34.986</v>
      </c>
      <c r="I947" s="27" t="n">
        <v>6.60281818181818</v>
      </c>
      <c r="J947" s="27" t="n">
        <v>0.84</v>
      </c>
      <c r="K947" s="27" t="n">
        <v>19.5</v>
      </c>
      <c r="L947" s="32"/>
      <c r="M947" s="27" t="n">
        <v>40530</v>
      </c>
      <c r="N947" s="27" t="n">
        <v>2830.85430434783</v>
      </c>
      <c r="O947" s="32"/>
    </row>
    <row r="948" customFormat="false" ht="14.25" hidden="false" customHeight="false" outlineLevel="0" collapsed="false">
      <c r="A948" s="29" t="n">
        <v>45357.0687268519</v>
      </c>
      <c r="B948" s="30" t="n">
        <f aca="false">MROUND(A948,"00:01:00")</f>
        <v>45357.06875</v>
      </c>
      <c r="C948" s="27" t="n">
        <v>2.9992347826087</v>
      </c>
      <c r="D948" s="27" t="n">
        <v>6.95652173913044E-005</v>
      </c>
      <c r="E948" s="27" t="n">
        <v>1400.13913043478</v>
      </c>
      <c r="F948" s="27" t="n">
        <v>42.525</v>
      </c>
      <c r="G948" s="27" t="n">
        <v>21</v>
      </c>
      <c r="H948" s="27" t="n">
        <v>34.986</v>
      </c>
      <c r="I948" s="27" t="n">
        <v>6.6066</v>
      </c>
      <c r="J948" s="27" t="n">
        <v>0.85</v>
      </c>
      <c r="K948" s="27" t="n">
        <v>19.51</v>
      </c>
      <c r="L948" s="32"/>
      <c r="M948" s="27" t="n">
        <v>40544</v>
      </c>
      <c r="N948" s="27" t="n">
        <v>2830.65273684211</v>
      </c>
      <c r="O948" s="32"/>
    </row>
    <row r="949" customFormat="false" ht="14.25" hidden="false" customHeight="false" outlineLevel="0" collapsed="false">
      <c r="A949" s="29" t="n">
        <v>45357.0694212963</v>
      </c>
      <c r="B949" s="30" t="n">
        <f aca="false">MROUND(A949,"00:01:00")</f>
        <v>45357.0694444444</v>
      </c>
      <c r="C949" s="27" t="n">
        <v>2.9988</v>
      </c>
      <c r="D949" s="27" t="n">
        <v>-0.000108695652173913</v>
      </c>
      <c r="E949" s="27" t="n">
        <v>1399.92608695652</v>
      </c>
      <c r="F949" s="27" t="n">
        <v>42.7259090909091</v>
      </c>
      <c r="G949" s="27" t="n">
        <v>21</v>
      </c>
      <c r="H949" s="27" t="n">
        <v>34.995</v>
      </c>
      <c r="I949" s="27" t="n">
        <v>6.603</v>
      </c>
      <c r="J949" s="27" t="n">
        <v>0.845</v>
      </c>
      <c r="K949" s="27" t="n">
        <v>19.51</v>
      </c>
      <c r="L949" s="32"/>
      <c r="M949" s="27" t="n">
        <v>40544</v>
      </c>
      <c r="N949" s="27" t="n">
        <v>2830.43463636364</v>
      </c>
      <c r="O949" s="32"/>
    </row>
    <row r="950" customFormat="false" ht="14.25" hidden="false" customHeight="false" outlineLevel="0" collapsed="false">
      <c r="A950" s="29" t="n">
        <v>45357.0701157407</v>
      </c>
      <c r="B950" s="30" t="n">
        <f aca="false">MROUND(A950,"00:01:00")</f>
        <v>45357.0701388889</v>
      </c>
      <c r="C950" s="27" t="n">
        <v>3.00026363636364</v>
      </c>
      <c r="D950" s="27" t="n">
        <v>0.000159090909090909</v>
      </c>
      <c r="E950" s="27" t="n">
        <v>1399.88636363636</v>
      </c>
      <c r="F950" s="27" t="n">
        <v>42.7314285714286</v>
      </c>
      <c r="G950" s="27" t="n">
        <v>21</v>
      </c>
      <c r="H950" s="27" t="n">
        <v>34.995</v>
      </c>
      <c r="I950" s="27" t="n">
        <v>6.60122222222222</v>
      </c>
      <c r="J950" s="27" t="n">
        <v>0.85</v>
      </c>
      <c r="K950" s="27" t="n">
        <v>19.515</v>
      </c>
      <c r="L950" s="27"/>
      <c r="M950" s="27" t="n">
        <v>40563</v>
      </c>
      <c r="N950" s="27" t="n">
        <v>2830.22952941176</v>
      </c>
      <c r="O950" s="32"/>
    </row>
    <row r="951" customFormat="false" ht="14.25" hidden="false" customHeight="false" outlineLevel="0" collapsed="false">
      <c r="A951" s="29" t="n">
        <v>45357.0708101852</v>
      </c>
      <c r="B951" s="30" t="n">
        <f aca="false">MROUND(A951,"00:01:00")</f>
        <v>45357.0708333333</v>
      </c>
      <c r="C951" s="27" t="n">
        <v>2.99963333333333</v>
      </c>
      <c r="D951" s="27" t="n">
        <v>0.0001625</v>
      </c>
      <c r="E951" s="27" t="n">
        <v>1400.21739130435</v>
      </c>
      <c r="F951" s="27" t="n">
        <v>42.6817647058824</v>
      </c>
      <c r="G951" s="27" t="n">
        <v>21</v>
      </c>
      <c r="H951" s="27" t="n">
        <v>35.005</v>
      </c>
      <c r="I951" s="27" t="n">
        <v>6.6084</v>
      </c>
      <c r="J951" s="27" t="n">
        <v>0.85</v>
      </c>
      <c r="K951" s="27" t="n">
        <v>19.52</v>
      </c>
      <c r="L951" s="32"/>
      <c r="M951" s="27" t="n">
        <v>40563</v>
      </c>
      <c r="N951" s="27" t="n">
        <v>2830.02080952381</v>
      </c>
      <c r="O951" s="32"/>
    </row>
    <row r="952" customFormat="false" ht="14.25" hidden="false" customHeight="false" outlineLevel="0" collapsed="false">
      <c r="A952" s="29" t="n">
        <v>45357.0715046296</v>
      </c>
      <c r="B952" s="30" t="n">
        <f aca="false">MROUND(A952,"00:01:00")</f>
        <v>45357.0715277778</v>
      </c>
      <c r="C952" s="27" t="n">
        <v>2.99928636363636</v>
      </c>
      <c r="D952" s="27" t="n">
        <v>-0.0002</v>
      </c>
      <c r="E952" s="27" t="n">
        <v>1399.88181818182</v>
      </c>
      <c r="F952" s="27" t="n">
        <v>42.8327777777778</v>
      </c>
      <c r="G952" s="27" t="n">
        <v>21</v>
      </c>
      <c r="H952" s="27" t="n">
        <v>34.995</v>
      </c>
      <c r="I952" s="27" t="n">
        <v>6.60516666666667</v>
      </c>
      <c r="J952" s="27" t="n">
        <v>0.845</v>
      </c>
      <c r="K952" s="27" t="n">
        <v>19.53</v>
      </c>
      <c r="L952" s="32"/>
      <c r="M952" s="27" t="n">
        <v>40585</v>
      </c>
      <c r="N952" s="27" t="n">
        <v>2829.81677777778</v>
      </c>
      <c r="O952" s="32"/>
    </row>
    <row r="953" customFormat="false" ht="14.25" hidden="false" customHeight="false" outlineLevel="0" collapsed="false">
      <c r="A953" s="29" t="n">
        <v>45357.0721990741</v>
      </c>
      <c r="B953" s="30" t="n">
        <f aca="false">MROUND(A953,"00:01:00")</f>
        <v>45357.0722222222</v>
      </c>
      <c r="C953" s="27" t="n">
        <v>3.00126956521739</v>
      </c>
      <c r="D953" s="27" t="n">
        <v>-0.000172727272727273</v>
      </c>
      <c r="E953" s="27" t="n">
        <v>1399.84782608696</v>
      </c>
      <c r="F953" s="27" t="n">
        <v>42.4995238095238</v>
      </c>
      <c r="G953" s="27" t="n">
        <v>21</v>
      </c>
      <c r="H953" s="27" t="n">
        <v>34.9942857142857</v>
      </c>
      <c r="I953" s="27" t="n">
        <v>6.60216666666667</v>
      </c>
      <c r="J953" s="27" t="n">
        <v>0.84</v>
      </c>
      <c r="K953" s="27" t="n">
        <v>19.515</v>
      </c>
      <c r="L953" s="32"/>
      <c r="M953" s="27" t="n">
        <v>40585</v>
      </c>
      <c r="N953" s="27" t="n">
        <v>2829.59495</v>
      </c>
      <c r="O953" s="32"/>
    </row>
    <row r="954" customFormat="false" ht="14.25" hidden="false" customHeight="false" outlineLevel="0" collapsed="false">
      <c r="A954" s="29" t="n">
        <v>45357.0728935185</v>
      </c>
      <c r="B954" s="30" t="n">
        <f aca="false">MROUND(A954,"00:01:00")</f>
        <v>45357.0729166667</v>
      </c>
      <c r="C954" s="27" t="n">
        <v>2.99939565217391</v>
      </c>
      <c r="D954" s="27" t="n">
        <v>-0.000238095238095238</v>
      </c>
      <c r="E954" s="27" t="n">
        <v>1400.13636363636</v>
      </c>
      <c r="F954" s="27" t="n">
        <v>42.6471428571429</v>
      </c>
      <c r="G954" s="27" t="n">
        <v>21</v>
      </c>
      <c r="H954" s="27" t="n">
        <v>35</v>
      </c>
      <c r="I954" s="27" t="n">
        <v>6.60607142857143</v>
      </c>
      <c r="J954" s="27" t="n">
        <v>0.845</v>
      </c>
      <c r="K954" s="27" t="n">
        <v>19.52</v>
      </c>
      <c r="L954" s="32"/>
      <c r="M954" s="27" t="n">
        <v>40606.3333333333</v>
      </c>
      <c r="N954" s="27" t="n">
        <v>2829.3922</v>
      </c>
      <c r="O954" s="32"/>
    </row>
    <row r="955" customFormat="false" ht="14.25" hidden="false" customHeight="false" outlineLevel="0" collapsed="false">
      <c r="A955" s="29" t="n">
        <v>45357.073587963</v>
      </c>
      <c r="B955" s="30" t="n">
        <f aca="false">MROUND(A955,"00:01:00")</f>
        <v>45357.0736111111</v>
      </c>
      <c r="C955" s="27" t="n">
        <v>2.99996956521739</v>
      </c>
      <c r="D955" s="27" t="n">
        <v>-0.000278260869565217</v>
      </c>
      <c r="E955" s="27" t="n">
        <v>1399.88636363636</v>
      </c>
      <c r="F955" s="27" t="n">
        <v>42.5409523809524</v>
      </c>
      <c r="G955" s="27" t="n">
        <v>21</v>
      </c>
      <c r="H955" s="27" t="n">
        <v>35</v>
      </c>
      <c r="I955" s="27" t="n">
        <v>6.608</v>
      </c>
      <c r="J955" s="27" t="n">
        <v>0.845</v>
      </c>
      <c r="K955" s="27" t="n">
        <v>19.5314285714286</v>
      </c>
      <c r="L955" s="32"/>
      <c r="M955" s="27" t="n">
        <v>40627</v>
      </c>
      <c r="N955" s="27" t="n">
        <v>2829.16775</v>
      </c>
      <c r="O955" s="32"/>
    </row>
    <row r="956" customFormat="false" ht="14.25" hidden="false" customHeight="false" outlineLevel="0" collapsed="false">
      <c r="A956" s="29" t="n">
        <v>45357.0742824074</v>
      </c>
      <c r="B956" s="30" t="n">
        <f aca="false">MROUND(A956,"00:01:00")</f>
        <v>45357.0743055556</v>
      </c>
      <c r="C956" s="27" t="n">
        <v>3.0001</v>
      </c>
      <c r="D956" s="27" t="n">
        <v>4.54545454545455E-006</v>
      </c>
      <c r="E956" s="27" t="n">
        <v>1400.07727272727</v>
      </c>
      <c r="F956" s="27" t="n">
        <v>41.7680952380952</v>
      </c>
      <c r="G956" s="27" t="n">
        <v>21</v>
      </c>
      <c r="H956" s="27" t="n">
        <v>35</v>
      </c>
      <c r="I956" s="27" t="n">
        <v>6.6035</v>
      </c>
      <c r="J956" s="27" t="n">
        <v>0.845</v>
      </c>
      <c r="K956" s="27" t="n">
        <v>19.49</v>
      </c>
      <c r="L956" s="32"/>
      <c r="M956" s="27" t="n">
        <v>40627</v>
      </c>
      <c r="N956" s="27" t="n">
        <v>2828.97070588235</v>
      </c>
      <c r="O956" s="32"/>
    </row>
    <row r="957" customFormat="false" ht="14.25" hidden="false" customHeight="false" outlineLevel="0" collapsed="false">
      <c r="A957" s="29" t="n">
        <v>45357.0749768519</v>
      </c>
      <c r="B957" s="30" t="n">
        <f aca="false">MROUND(A957,"00:01:00")</f>
        <v>45357.075</v>
      </c>
      <c r="C957" s="27" t="n">
        <v>2.99980434782609</v>
      </c>
      <c r="D957" s="27" t="n">
        <v>2.60869565217391E-005</v>
      </c>
      <c r="E957" s="27" t="n">
        <v>1400.08695652174</v>
      </c>
      <c r="F957" s="27" t="n">
        <v>41.6368181818182</v>
      </c>
      <c r="G957" s="27" t="n">
        <v>21</v>
      </c>
      <c r="H957" s="27" t="n">
        <v>34.996</v>
      </c>
      <c r="I957" s="27" t="n">
        <v>6.60166666666667</v>
      </c>
      <c r="J957" s="27" t="n">
        <v>0.845</v>
      </c>
      <c r="K957" s="27" t="n">
        <v>19.485</v>
      </c>
      <c r="L957" s="32"/>
      <c r="M957" s="27" t="n">
        <v>40645.6</v>
      </c>
      <c r="N957" s="27" t="n">
        <v>2828.7655</v>
      </c>
      <c r="O957" s="32"/>
    </row>
    <row r="958" customFormat="false" ht="14.25" hidden="false" customHeight="false" outlineLevel="0" collapsed="false">
      <c r="A958" s="29" t="n">
        <v>45357.0756712963</v>
      </c>
      <c r="B958" s="30" t="n">
        <f aca="false">MROUND(A958,"00:01:00")</f>
        <v>45357.0756944444</v>
      </c>
      <c r="C958" s="27" t="n">
        <v>3.0011380952381</v>
      </c>
      <c r="D958" s="27" t="n">
        <v>-0.000223809523809524</v>
      </c>
      <c r="E958" s="27" t="n">
        <v>1399.85</v>
      </c>
      <c r="F958" s="27" t="n">
        <v>41.5984210526316</v>
      </c>
      <c r="G958" s="27" t="n">
        <v>21</v>
      </c>
      <c r="H958" s="27" t="n">
        <v>34.996</v>
      </c>
      <c r="I958" s="27" t="n">
        <v>6.607</v>
      </c>
      <c r="J958" s="27" t="n">
        <v>0.85</v>
      </c>
      <c r="K958" s="27" t="n">
        <v>19.4833333333333</v>
      </c>
      <c r="L958" s="32"/>
      <c r="M958" s="27" t="n">
        <v>40645.6</v>
      </c>
      <c r="N958" s="27" t="n">
        <v>2828.5455625</v>
      </c>
      <c r="O958" s="32"/>
    </row>
    <row r="959" customFormat="false" ht="14.25" hidden="false" customHeight="false" outlineLevel="0" collapsed="false">
      <c r="A959" s="29" t="n">
        <v>45357.0763657407</v>
      </c>
      <c r="B959" s="30" t="n">
        <f aca="false">MROUND(A959,"00:01:00")</f>
        <v>45357.0763888889</v>
      </c>
      <c r="C959" s="27" t="n">
        <v>3.00048260869565</v>
      </c>
      <c r="D959" s="27" t="n">
        <v>-0.000208695652173913</v>
      </c>
      <c r="E959" s="27" t="n">
        <v>1400.26956521739</v>
      </c>
      <c r="F959" s="27" t="n">
        <v>40.9977272727273</v>
      </c>
      <c r="G959" s="27" t="n">
        <v>21</v>
      </c>
      <c r="H959" s="27" t="n">
        <v>35</v>
      </c>
      <c r="I959" s="27" t="n">
        <v>6.604</v>
      </c>
      <c r="J959" s="27" t="n">
        <v>0.85</v>
      </c>
      <c r="K959" s="27" t="n">
        <v>19.5</v>
      </c>
      <c r="L959" s="27"/>
      <c r="M959" s="27" t="n">
        <v>40669</v>
      </c>
      <c r="N959" s="27" t="n">
        <v>2828.32944444444</v>
      </c>
      <c r="O959" s="32"/>
    </row>
    <row r="960" customFormat="false" ht="14.25" hidden="false" customHeight="false" outlineLevel="0" collapsed="false">
      <c r="A960" s="29" t="n">
        <v>45357.0770601852</v>
      </c>
      <c r="B960" s="30" t="n">
        <f aca="false">MROUND(A960,"00:01:00")</f>
        <v>45357.0770833333</v>
      </c>
      <c r="C960" s="27" t="n">
        <v>3.00087391304348</v>
      </c>
      <c r="D960" s="27" t="n">
        <v>-0.000282608695652174</v>
      </c>
      <c r="E960" s="27" t="n">
        <v>1400.09130434783</v>
      </c>
      <c r="F960" s="27" t="n">
        <v>41.2390909090909</v>
      </c>
      <c r="G960" s="27" t="n">
        <v>21</v>
      </c>
      <c r="H960" s="27" t="n">
        <v>34.995</v>
      </c>
      <c r="I960" s="27" t="n">
        <v>6.60083333333333</v>
      </c>
      <c r="J960" s="27" t="n">
        <v>0.85</v>
      </c>
      <c r="K960" s="27" t="n">
        <v>19.495</v>
      </c>
      <c r="L960" s="32"/>
      <c r="M960" s="27" t="n">
        <v>40669</v>
      </c>
      <c r="N960" s="27" t="n">
        <v>2828.12426315789</v>
      </c>
      <c r="O960" s="32"/>
    </row>
    <row r="961" customFormat="false" ht="14.25" hidden="false" customHeight="false" outlineLevel="0" collapsed="false">
      <c r="A961" s="29" t="n">
        <v>45357.0777546296</v>
      </c>
      <c r="B961" s="30" t="n">
        <f aca="false">MROUND(A961,"00:01:00")</f>
        <v>45357.0777777778</v>
      </c>
      <c r="C961" s="27" t="n">
        <v>3.00058695652174</v>
      </c>
      <c r="D961" s="27" t="n">
        <v>0.000336363636363636</v>
      </c>
      <c r="E961" s="27" t="n">
        <v>1400.04090909091</v>
      </c>
      <c r="F961" s="27" t="n">
        <v>41.4278260869565</v>
      </c>
      <c r="G961" s="27" t="n">
        <v>21</v>
      </c>
      <c r="H961" s="27" t="n">
        <v>35.002</v>
      </c>
      <c r="I961" s="27" t="n">
        <v>6.60471428571429</v>
      </c>
      <c r="J961" s="27" t="n">
        <v>0.86</v>
      </c>
      <c r="K961" s="27" t="n">
        <v>19.485</v>
      </c>
      <c r="L961" s="32"/>
      <c r="M961" s="27" t="n">
        <v>40689</v>
      </c>
      <c r="N961" s="27" t="n">
        <v>2827.90873684211</v>
      </c>
      <c r="O961" s="32"/>
    </row>
    <row r="962" customFormat="false" ht="14.25" hidden="false" customHeight="false" outlineLevel="0" collapsed="false">
      <c r="A962" s="29" t="n">
        <v>45357.0784490741</v>
      </c>
      <c r="B962" s="30" t="n">
        <f aca="false">MROUND(A962,"00:01:00")</f>
        <v>45357.0784722222</v>
      </c>
      <c r="C962" s="27" t="n">
        <v>3.00036818181818</v>
      </c>
      <c r="D962" s="27" t="n">
        <v>0.000319047619047619</v>
      </c>
      <c r="E962" s="27" t="n">
        <v>1399.83636363636</v>
      </c>
      <c r="F962" s="27" t="n">
        <v>41.4295454545455</v>
      </c>
      <c r="G962" s="27" t="n">
        <v>21</v>
      </c>
      <c r="H962" s="27" t="n">
        <v>35.0033333333333</v>
      </c>
      <c r="I962" s="27" t="n">
        <v>6.60657142857143</v>
      </c>
      <c r="J962" s="27" t="n">
        <v>0.86</v>
      </c>
      <c r="K962" s="27" t="n">
        <v>19.4933333333333</v>
      </c>
      <c r="L962" s="32"/>
      <c r="M962" s="27" t="n">
        <v>40711</v>
      </c>
      <c r="N962" s="27" t="n">
        <v>2827.69475</v>
      </c>
      <c r="O962" s="32"/>
    </row>
    <row r="963" customFormat="false" ht="14.25" hidden="false" customHeight="false" outlineLevel="0" collapsed="false">
      <c r="A963" s="29" t="n">
        <v>45357.0791435185</v>
      </c>
      <c r="B963" s="30" t="n">
        <f aca="false">MROUND(A963,"00:01:00")</f>
        <v>45357.0791666667</v>
      </c>
      <c r="C963" s="27" t="n">
        <v>2.99860434782609</v>
      </c>
      <c r="D963" s="27" t="n">
        <v>-0.000168181818181818</v>
      </c>
      <c r="E963" s="27" t="n">
        <v>1400.10434782609</v>
      </c>
      <c r="F963" s="27" t="n">
        <v>41.0984210526316</v>
      </c>
      <c r="G963" s="27" t="n">
        <v>21</v>
      </c>
      <c r="H963" s="27" t="n">
        <v>35.005</v>
      </c>
      <c r="I963" s="27" t="n">
        <v>6.602</v>
      </c>
      <c r="J963" s="27" t="n">
        <v>0.86</v>
      </c>
      <c r="K963" s="27" t="n">
        <v>19.495</v>
      </c>
      <c r="L963" s="32"/>
      <c r="M963" s="27" t="n">
        <v>40711</v>
      </c>
      <c r="N963" s="27" t="n">
        <v>2827.4773</v>
      </c>
      <c r="O963" s="32"/>
    </row>
    <row r="964" customFormat="false" ht="14.25" hidden="false" customHeight="false" outlineLevel="0" collapsed="false">
      <c r="A964" s="29" t="n">
        <v>45357.079837963</v>
      </c>
      <c r="B964" s="30" t="n">
        <f aca="false">MROUND(A964,"00:01:00")</f>
        <v>45357.0798611111</v>
      </c>
      <c r="C964" s="27" t="n">
        <v>2.99990476190476</v>
      </c>
      <c r="D964" s="27" t="n">
        <v>0.000204347826086957</v>
      </c>
      <c r="E964" s="27" t="n">
        <v>1400.06363636364</v>
      </c>
      <c r="F964" s="27" t="n">
        <v>40.8138095238095</v>
      </c>
      <c r="G964" s="27" t="n">
        <v>21</v>
      </c>
      <c r="H964" s="27" t="n">
        <v>34.999</v>
      </c>
      <c r="I964" s="27" t="n">
        <v>6.602</v>
      </c>
      <c r="J964" s="27" t="n">
        <v>0.87</v>
      </c>
      <c r="K964" s="27" t="n">
        <v>19.48</v>
      </c>
      <c r="L964" s="32"/>
      <c r="M964" s="27" t="n">
        <v>40730</v>
      </c>
      <c r="N964" s="27" t="n">
        <v>2827.26728571429</v>
      </c>
      <c r="O964" s="32"/>
    </row>
    <row r="965" customFormat="false" ht="14.25" hidden="false" customHeight="false" outlineLevel="0" collapsed="false">
      <c r="A965" s="29" t="n">
        <v>45357.0805324074</v>
      </c>
      <c r="B965" s="30" t="n">
        <f aca="false">MROUND(A965,"00:01:00")</f>
        <v>45357.0805555556</v>
      </c>
      <c r="C965" s="27" t="n">
        <v>2.99890476190476</v>
      </c>
      <c r="D965" s="27" t="n">
        <v>0.000104761904761905</v>
      </c>
      <c r="E965" s="27" t="n">
        <v>1399.68636363636</v>
      </c>
      <c r="F965" s="27" t="n">
        <v>40.6719047619048</v>
      </c>
      <c r="G965" s="27" t="n">
        <v>21</v>
      </c>
      <c r="H965" s="27" t="n">
        <v>35.0057142857143</v>
      </c>
      <c r="I965" s="27" t="n">
        <v>6.6066</v>
      </c>
      <c r="J965" s="27" t="n">
        <v>0.865</v>
      </c>
      <c r="K965" s="27" t="n">
        <v>19.465</v>
      </c>
      <c r="L965" s="32"/>
      <c r="M965" s="27" t="n">
        <v>40752</v>
      </c>
      <c r="N965" s="27" t="n">
        <v>2827.04684210526</v>
      </c>
      <c r="O965" s="32"/>
    </row>
    <row r="966" customFormat="false" ht="14.25" hidden="false" customHeight="false" outlineLevel="0" collapsed="false">
      <c r="A966" s="29" t="n">
        <v>45357.0812268519</v>
      </c>
      <c r="B966" s="30" t="n">
        <f aca="false">MROUND(A966,"00:01:00")</f>
        <v>45357.08125</v>
      </c>
      <c r="C966" s="27" t="n">
        <v>3.0010652173913</v>
      </c>
      <c r="D966" s="27" t="n">
        <v>-0.000645454545454546</v>
      </c>
      <c r="E966" s="27" t="n">
        <v>1399.85909090909</v>
      </c>
      <c r="F966" s="27" t="n">
        <v>40.6445454545455</v>
      </c>
      <c r="G966" s="27" t="n">
        <v>21</v>
      </c>
      <c r="H966" s="27" t="n">
        <v>35.0042857142857</v>
      </c>
      <c r="I966" s="27" t="n">
        <v>6.604</v>
      </c>
      <c r="J966" s="27" t="n">
        <v>0.865</v>
      </c>
      <c r="K966" s="27" t="n">
        <v>19.465</v>
      </c>
      <c r="L966" s="32"/>
      <c r="M966" s="27" t="n">
        <v>40752</v>
      </c>
      <c r="N966" s="27" t="n">
        <v>2826.8382</v>
      </c>
      <c r="O966" s="32"/>
      <c r="AQ966" s="6" t="s">
        <v>81</v>
      </c>
    </row>
    <row r="967" customFormat="false" ht="14.25" hidden="false" customHeight="false" outlineLevel="0" collapsed="false">
      <c r="A967" s="29" t="n">
        <v>45357.0819212963</v>
      </c>
      <c r="B967" s="30" t="n">
        <f aca="false">MROUND(A967,"00:01:00")</f>
        <v>45357.0819444445</v>
      </c>
      <c r="C967" s="27" t="n">
        <v>3.00068181818182</v>
      </c>
      <c r="D967" s="27" t="n">
        <v>-0.000359090909090909</v>
      </c>
      <c r="E967" s="27" t="n">
        <v>1399.87727272727</v>
      </c>
      <c r="F967" s="27" t="n">
        <v>40.516</v>
      </c>
      <c r="G967" s="27" t="n">
        <v>21</v>
      </c>
      <c r="H967" s="27" t="n">
        <v>35.01</v>
      </c>
      <c r="I967" s="27" t="n">
        <v>6.60114285714286</v>
      </c>
      <c r="J967" s="27" t="n">
        <v>0.87</v>
      </c>
      <c r="K967" s="27" t="n">
        <v>19.465</v>
      </c>
      <c r="L967" s="32"/>
      <c r="M967" s="27" t="n">
        <v>40770.25</v>
      </c>
      <c r="N967" s="27" t="n">
        <v>2826.61526315789</v>
      </c>
      <c r="O967" s="32"/>
    </row>
    <row r="968" customFormat="false" ht="14.25" hidden="false" customHeight="false" outlineLevel="0" collapsed="false">
      <c r="A968" s="29" t="n">
        <v>45357.0826157407</v>
      </c>
      <c r="B968" s="30" t="n">
        <f aca="false">MROUND(A968,"00:01:00")</f>
        <v>45357.0826388889</v>
      </c>
      <c r="C968" s="27" t="n">
        <v>3.00092608695652</v>
      </c>
      <c r="D968" s="27" t="n">
        <v>0.000234782608695652</v>
      </c>
      <c r="E968" s="27" t="n">
        <v>1400.07727272727</v>
      </c>
      <c r="F968" s="27" t="n">
        <v>40.2073913043478</v>
      </c>
      <c r="G968" s="27" t="n">
        <v>21</v>
      </c>
      <c r="H968" s="27" t="n">
        <v>35.015</v>
      </c>
      <c r="I968" s="27" t="n">
        <v>6.608625</v>
      </c>
      <c r="J968" s="27" t="n">
        <v>0.87</v>
      </c>
      <c r="K968" s="27" t="n">
        <v>19.45</v>
      </c>
      <c r="L968" s="32"/>
      <c r="M968" s="27" t="n">
        <v>40770.25</v>
      </c>
      <c r="N968" s="27" t="n">
        <v>2826.41055555556</v>
      </c>
      <c r="O968" s="32"/>
    </row>
    <row r="969" customFormat="false" ht="15" hidden="false" customHeight="false" outlineLevel="0" collapsed="false">
      <c r="A969" s="29" t="n">
        <v>45357.0833101852</v>
      </c>
      <c r="B969" s="30" t="n">
        <f aca="false">MROUND(A969,"00:01:00")</f>
        <v>45357.0833333333</v>
      </c>
      <c r="C969" s="27" t="n">
        <v>2.99875</v>
      </c>
      <c r="D969" s="27" t="n">
        <v>0.00100416666666667</v>
      </c>
      <c r="E969" s="27" t="n">
        <v>1400.275</v>
      </c>
      <c r="F969" s="27" t="n">
        <v>39.8833333333333</v>
      </c>
      <c r="G969" s="27" t="n">
        <v>21.015</v>
      </c>
      <c r="H969" s="27" t="n">
        <v>35.01</v>
      </c>
      <c r="I969" s="27" t="n">
        <v>6.60483333333333</v>
      </c>
      <c r="J969" s="27" t="n">
        <v>0.875</v>
      </c>
      <c r="K969" s="27" t="n">
        <v>19.438</v>
      </c>
      <c r="L969" s="32"/>
      <c r="M969" s="27" t="n">
        <v>40794</v>
      </c>
      <c r="N969" s="27" t="n">
        <v>2826.1885</v>
      </c>
      <c r="O969" s="32"/>
    </row>
    <row r="970" s="37" customFormat="true" ht="15" hidden="false" customHeight="false" outlineLevel="0" collapsed="false">
      <c r="A970" s="29" t="n">
        <v>45357.0840046296</v>
      </c>
      <c r="B970" s="30" t="n">
        <f aca="false">MROUND(A970,"00:01:00")</f>
        <v>45357.0840277778</v>
      </c>
      <c r="C970" s="27" t="n">
        <v>2.9984652173913</v>
      </c>
      <c r="D970" s="27" t="n">
        <v>0.000330434782608696</v>
      </c>
      <c r="E970" s="27" t="n">
        <v>1399.71304347826</v>
      </c>
      <c r="F970" s="27" t="n">
        <v>40.5368181818182</v>
      </c>
      <c r="G970" s="27" t="n">
        <v>21</v>
      </c>
      <c r="H970" s="27" t="n">
        <v>34.9944444444444</v>
      </c>
      <c r="I970" s="27" t="n">
        <v>6.60016666666667</v>
      </c>
      <c r="J970" s="27" t="n">
        <v>0.88</v>
      </c>
      <c r="K970" s="27" t="n">
        <v>19.45</v>
      </c>
      <c r="L970" s="32"/>
      <c r="M970" s="27" t="n">
        <v>40794</v>
      </c>
      <c r="N970" s="27" t="n">
        <v>2825.95915</v>
      </c>
      <c r="O970" s="32"/>
      <c r="P970" s="6"/>
      <c r="Q970" s="6"/>
      <c r="R970" s="6"/>
      <c r="S970" s="6"/>
    </row>
    <row r="971" customFormat="false" ht="14.25" hidden="false" customHeight="false" outlineLevel="0" collapsed="false">
      <c r="A971" s="29" t="n">
        <v>45357.0846990741</v>
      </c>
      <c r="B971" s="30" t="n">
        <f aca="false">MROUND(A971,"00:01:00")</f>
        <v>45357.0847222222</v>
      </c>
      <c r="C971" s="27" t="n">
        <v>2.99885652173913</v>
      </c>
      <c r="D971" s="27" t="n">
        <v>2.17391304347826E-005</v>
      </c>
      <c r="E971" s="27" t="n">
        <v>1400.18181818182</v>
      </c>
      <c r="F971" s="27" t="n">
        <v>40.2684210526316</v>
      </c>
      <c r="G971" s="27" t="n">
        <v>21</v>
      </c>
      <c r="H971" s="27" t="n">
        <v>34.9966666666667</v>
      </c>
      <c r="I971" s="27" t="n">
        <v>6.60555555555556</v>
      </c>
      <c r="J971" s="27" t="n">
        <v>0.89</v>
      </c>
      <c r="K971" s="27" t="n">
        <v>19.45</v>
      </c>
      <c r="L971" s="32"/>
      <c r="M971" s="27" t="n">
        <v>40820.25</v>
      </c>
      <c r="N971" s="27" t="n">
        <v>2825.73355</v>
      </c>
      <c r="O971" s="32"/>
    </row>
    <row r="972" customFormat="false" ht="14.25" hidden="false" customHeight="false" outlineLevel="0" collapsed="false">
      <c r="A972" s="29" t="n">
        <v>45357.0853935185</v>
      </c>
      <c r="B972" s="30" t="n">
        <f aca="false">MROUND(A972,"00:01:00")</f>
        <v>45357.0854166667</v>
      </c>
      <c r="C972" s="27" t="n">
        <v>2.99993913043478</v>
      </c>
      <c r="D972" s="27" t="n">
        <v>-0.000109090909090909</v>
      </c>
      <c r="E972" s="27" t="n">
        <v>1399.95652173913</v>
      </c>
      <c r="F972" s="27" t="n">
        <v>39.8031818181818</v>
      </c>
      <c r="G972" s="27" t="n">
        <v>21.03</v>
      </c>
      <c r="H972" s="27" t="n">
        <v>34.9966666666667</v>
      </c>
      <c r="I972" s="27" t="n">
        <v>6.6055</v>
      </c>
      <c r="J972" s="27" t="n">
        <v>0.88</v>
      </c>
      <c r="K972" s="27" t="n">
        <v>19.45</v>
      </c>
      <c r="L972" s="32"/>
      <c r="M972" s="27" t="n">
        <v>40836</v>
      </c>
      <c r="N972" s="27" t="n">
        <v>2825.51394444444</v>
      </c>
      <c r="O972" s="32"/>
    </row>
    <row r="973" customFormat="false" ht="14.25" hidden="false" customHeight="false" outlineLevel="0" collapsed="false">
      <c r="A973" s="29" t="n">
        <v>45357.086087963</v>
      </c>
      <c r="B973" s="30" t="n">
        <f aca="false">MROUND(A973,"00:01:00")</f>
        <v>45357.0861111111</v>
      </c>
      <c r="C973" s="27" t="n">
        <v>2.9972619047619</v>
      </c>
      <c r="D973" s="27" t="n">
        <v>0.00276190476190476</v>
      </c>
      <c r="E973" s="27" t="n">
        <v>1399.80454545455</v>
      </c>
      <c r="F973" s="27" t="n">
        <v>39.6061904761905</v>
      </c>
      <c r="G973" s="27" t="n">
        <v>21.11</v>
      </c>
      <c r="H973" s="27" t="n">
        <v>34.9966666666667</v>
      </c>
      <c r="I973" s="27" t="n">
        <v>6.6015</v>
      </c>
      <c r="J973" s="27" t="n">
        <v>0.88</v>
      </c>
      <c r="K973" s="27" t="n">
        <v>19.4466666666667</v>
      </c>
      <c r="L973" s="32"/>
      <c r="M973" s="27" t="n">
        <v>40836</v>
      </c>
      <c r="N973" s="27" t="n">
        <v>2825.306</v>
      </c>
      <c r="O973" s="32"/>
    </row>
    <row r="974" customFormat="false" ht="14.25" hidden="false" customHeight="false" outlineLevel="0" collapsed="false">
      <c r="A974" s="29" t="n">
        <v>45357.0867824074</v>
      </c>
      <c r="B974" s="30" t="n">
        <f aca="false">MROUND(A974,"00:01:00")</f>
        <v>45357.0868055556</v>
      </c>
      <c r="C974" s="27" t="n">
        <v>2.99510833333333</v>
      </c>
      <c r="D974" s="27" t="n">
        <v>0.0044304347826087</v>
      </c>
      <c r="E974" s="27" t="n">
        <v>1399.8652173913</v>
      </c>
      <c r="F974" s="27" t="n">
        <v>40.0890476190476</v>
      </c>
      <c r="G974" s="27" t="n">
        <v>21.1</v>
      </c>
      <c r="H974" s="27" t="n">
        <v>35.004</v>
      </c>
      <c r="I974" s="27" t="n">
        <v>6.6052</v>
      </c>
      <c r="J974" s="27" t="n">
        <v>0.89</v>
      </c>
      <c r="K974" s="27" t="n">
        <v>19.485</v>
      </c>
      <c r="L974" s="32"/>
      <c r="M974" s="27" t="n">
        <v>40861</v>
      </c>
      <c r="N974" s="27" t="n">
        <v>2825.07089473684</v>
      </c>
      <c r="O974" s="32"/>
    </row>
    <row r="975" customFormat="false" ht="14.25" hidden="false" customHeight="false" outlineLevel="0" collapsed="false">
      <c r="A975" s="29" t="n">
        <v>45357.0874768519</v>
      </c>
      <c r="B975" s="30" t="n">
        <f aca="false">MROUND(A975,"00:01:00")</f>
        <v>45357.0875</v>
      </c>
      <c r="C975" s="27" t="n">
        <v>2.9965347826087</v>
      </c>
      <c r="D975" s="27" t="n">
        <v>0.00275652173913043</v>
      </c>
      <c r="E975" s="27" t="n">
        <v>1399.99523809524</v>
      </c>
      <c r="F975" s="27" t="n">
        <v>40.2595</v>
      </c>
      <c r="G975" s="27" t="n">
        <v>21.04</v>
      </c>
      <c r="H975" s="27" t="n">
        <v>35.005</v>
      </c>
      <c r="I975" s="27" t="n">
        <v>6.6065</v>
      </c>
      <c r="J975" s="27" t="n">
        <v>0.883333333333333</v>
      </c>
      <c r="K975" s="27" t="n">
        <v>19.53</v>
      </c>
      <c r="L975" s="32"/>
      <c r="M975" s="27" t="n">
        <v>40878</v>
      </c>
      <c r="N975" s="27" t="n">
        <v>2824.83846666667</v>
      </c>
      <c r="O975" s="32"/>
    </row>
    <row r="976" customFormat="false" ht="14.25" hidden="false" customHeight="false" outlineLevel="0" collapsed="false">
      <c r="A976" s="29" t="n">
        <v>45357.0881712963</v>
      </c>
      <c r="B976" s="30" t="n">
        <f aca="false">MROUND(A976,"00:01:00")</f>
        <v>45357.0881944445</v>
      </c>
      <c r="C976" s="27" t="n">
        <v>2.99859130434783</v>
      </c>
      <c r="D976" s="27" t="n">
        <v>0.00169130434782609</v>
      </c>
      <c r="E976" s="27" t="n">
        <v>1400.05238095238</v>
      </c>
      <c r="F976" s="27" t="n">
        <v>40.1375</v>
      </c>
      <c r="G976" s="27" t="n">
        <v>21</v>
      </c>
      <c r="H976" s="27" t="n">
        <v>34.9944444444444</v>
      </c>
      <c r="I976" s="27" t="n">
        <v>6.6025</v>
      </c>
      <c r="J976" s="27" t="n">
        <v>0.89</v>
      </c>
      <c r="K976" s="27" t="n">
        <v>19.525</v>
      </c>
      <c r="L976" s="32"/>
      <c r="M976" s="27" t="n">
        <v>40878</v>
      </c>
      <c r="N976" s="27" t="n">
        <v>2824.63255555556</v>
      </c>
      <c r="O976" s="32"/>
    </row>
    <row r="977" customFormat="false" ht="14.25" hidden="false" customHeight="false" outlineLevel="0" collapsed="false">
      <c r="A977" s="29" t="n">
        <v>45357.0888657407</v>
      </c>
      <c r="B977" s="30" t="n">
        <f aca="false">MROUND(A977,"00:01:00")</f>
        <v>45357.0888888889</v>
      </c>
      <c r="C977" s="27" t="n">
        <v>3.0020652173913</v>
      </c>
      <c r="D977" s="27" t="n">
        <v>0.000290909090909091</v>
      </c>
      <c r="E977" s="27" t="n">
        <v>1399.70476190476</v>
      </c>
      <c r="F977" s="27" t="n">
        <v>40.3945</v>
      </c>
      <c r="G977" s="27" t="n">
        <v>21</v>
      </c>
      <c r="H977" s="27" t="n">
        <v>34.996</v>
      </c>
      <c r="I977" s="27" t="n">
        <v>6.60509090909091</v>
      </c>
      <c r="J977" s="27" t="n">
        <v>0.89</v>
      </c>
      <c r="K977" s="27" t="n">
        <v>19.505</v>
      </c>
      <c r="L977" s="32"/>
      <c r="M977" s="27" t="n">
        <v>40894</v>
      </c>
      <c r="N977" s="27" t="n">
        <v>2824.39816666667</v>
      </c>
      <c r="O977" s="32"/>
      <c r="AP977" s="11"/>
    </row>
    <row r="978" customFormat="false" ht="14.25" hidden="false" customHeight="false" outlineLevel="0" collapsed="false">
      <c r="A978" s="29" t="n">
        <v>45357.0895601852</v>
      </c>
      <c r="B978" s="30" t="n">
        <f aca="false">MROUND(A978,"00:01:00")</f>
        <v>45357.0895833333</v>
      </c>
      <c r="C978" s="27" t="n">
        <v>3.00062727272727</v>
      </c>
      <c r="D978" s="27" t="n">
        <v>-0.000295652173913044</v>
      </c>
      <c r="E978" s="27" t="n">
        <v>1399.78571428571</v>
      </c>
      <c r="F978" s="27" t="n">
        <v>39.7171428571429</v>
      </c>
      <c r="G978" s="27" t="n">
        <v>21.035</v>
      </c>
      <c r="H978" s="27" t="n">
        <v>34.995</v>
      </c>
      <c r="I978" s="27" t="n">
        <v>6.6075</v>
      </c>
      <c r="J978" s="27" t="n">
        <v>0.89</v>
      </c>
      <c r="K978" s="27" t="n">
        <v>19.5</v>
      </c>
      <c r="L978" s="32"/>
      <c r="M978" s="27" t="n">
        <v>40919</v>
      </c>
      <c r="N978" s="27" t="n">
        <v>2824.1853</v>
      </c>
      <c r="O978" s="32"/>
    </row>
    <row r="979" customFormat="false" ht="14.25" hidden="false" customHeight="false" outlineLevel="0" collapsed="false">
      <c r="A979" s="29" t="n">
        <v>45357.0902546296</v>
      </c>
      <c r="B979" s="30" t="n">
        <f aca="false">MROUND(A979,"00:01:00")</f>
        <v>45357.0902777778</v>
      </c>
      <c r="C979" s="27" t="n">
        <v>2.99399130434783</v>
      </c>
      <c r="D979" s="27" t="n">
        <v>0.00568636363636364</v>
      </c>
      <c r="E979" s="27" t="n">
        <v>1400.27727272727</v>
      </c>
      <c r="F979" s="27" t="n">
        <v>39.4215</v>
      </c>
      <c r="G979" s="27" t="n">
        <v>21.21</v>
      </c>
      <c r="H979" s="27" t="n">
        <v>34.995</v>
      </c>
      <c r="I979" s="27" t="n">
        <v>6.6035</v>
      </c>
      <c r="J979" s="27" t="n">
        <v>0.89</v>
      </c>
      <c r="K979" s="27" t="n">
        <v>19.5</v>
      </c>
      <c r="L979" s="32"/>
      <c r="M979" s="27" t="n">
        <v>40919</v>
      </c>
      <c r="N979" s="27" t="n">
        <v>2823.95963157895</v>
      </c>
      <c r="O979" s="32"/>
    </row>
    <row r="980" customFormat="false" ht="14.25" hidden="false" customHeight="false" outlineLevel="0" collapsed="false">
      <c r="A980" s="29" t="n">
        <v>45357.0909490741</v>
      </c>
      <c r="B980" s="30" t="n">
        <f aca="false">MROUND(A980,"00:01:00")</f>
        <v>45357.0909722222</v>
      </c>
      <c r="C980" s="27" t="n">
        <v>2.98966086956522</v>
      </c>
      <c r="D980" s="27" t="n">
        <v>0.00928695652173913</v>
      </c>
      <c r="E980" s="27" t="n">
        <v>1400.20434782609</v>
      </c>
      <c r="F980" s="27" t="n">
        <v>39.7775</v>
      </c>
      <c r="G980" s="27" t="n">
        <v>21.27</v>
      </c>
      <c r="H980" s="27" t="n">
        <v>34.9971428571429</v>
      </c>
      <c r="I980" s="27" t="n">
        <v>6.60142857142857</v>
      </c>
      <c r="J980" s="27" t="n">
        <v>0.895</v>
      </c>
      <c r="K980" s="27" t="n">
        <v>19.53</v>
      </c>
      <c r="L980" s="32"/>
      <c r="M980" s="27" t="n">
        <v>40941</v>
      </c>
      <c r="N980" s="27" t="n">
        <v>2823.73966666667</v>
      </c>
      <c r="O980" s="32"/>
    </row>
    <row r="981" customFormat="false" ht="14.25" hidden="false" customHeight="false" outlineLevel="0" collapsed="false">
      <c r="A981" s="29" t="n">
        <v>45357.0916435185</v>
      </c>
      <c r="B981" s="30" t="n">
        <f aca="false">MROUND(A981,"00:01:00")</f>
        <v>45357.0916666667</v>
      </c>
      <c r="C981" s="27" t="n">
        <v>2.98687727272727</v>
      </c>
      <c r="D981" s="27" t="n">
        <v>0.0125782608695652</v>
      </c>
      <c r="E981" s="27" t="n">
        <v>1399.88095238095</v>
      </c>
      <c r="F981" s="27" t="n">
        <v>39.6827777777778</v>
      </c>
      <c r="G981" s="27" t="n">
        <v>21.345</v>
      </c>
      <c r="H981" s="27" t="n">
        <v>35.005</v>
      </c>
      <c r="I981" s="27" t="n">
        <v>6.6075</v>
      </c>
      <c r="J981" s="27" t="n">
        <v>0.89</v>
      </c>
      <c r="K981" s="27" t="n">
        <v>19.615</v>
      </c>
      <c r="L981" s="32"/>
      <c r="M981" s="27" t="n">
        <v>40941</v>
      </c>
      <c r="N981" s="27" t="n">
        <v>2823.519</v>
      </c>
      <c r="O981" s="32"/>
    </row>
    <row r="982" customFormat="false" ht="14.25" hidden="false" customHeight="false" outlineLevel="0" collapsed="false">
      <c r="A982" s="29" t="n">
        <v>45357.092337963</v>
      </c>
      <c r="B982" s="30" t="n">
        <f aca="false">MROUND(A982,"00:01:00")</f>
        <v>45357.0923611111</v>
      </c>
      <c r="C982" s="27" t="n">
        <v>2.98287391304348</v>
      </c>
      <c r="D982" s="27" t="n">
        <v>0.016295652173913</v>
      </c>
      <c r="E982" s="27" t="n">
        <v>1400.00476190476</v>
      </c>
      <c r="F982" s="27" t="n">
        <v>39.6105</v>
      </c>
      <c r="G982" s="27" t="n">
        <v>21.455</v>
      </c>
      <c r="H982" s="27" t="n">
        <v>35</v>
      </c>
      <c r="I982" s="27" t="n">
        <v>6.604</v>
      </c>
      <c r="J982" s="27" t="n">
        <v>0.89</v>
      </c>
      <c r="K982" s="27" t="n">
        <v>19.695</v>
      </c>
      <c r="L982" s="32"/>
      <c r="M982" s="27" t="n">
        <v>40961</v>
      </c>
      <c r="N982" s="27" t="n">
        <v>2823.29333333333</v>
      </c>
      <c r="O982" s="32"/>
    </row>
    <row r="983" customFormat="false" ht="14.25" hidden="false" customHeight="false" outlineLevel="0" collapsed="false">
      <c r="A983" s="29" t="n">
        <v>45357.0930324074</v>
      </c>
      <c r="B983" s="30" t="n">
        <f aca="false">MROUND(A983,"00:01:00")</f>
        <v>45357.0930555556</v>
      </c>
      <c r="C983" s="27" t="n">
        <v>2.98187391304348</v>
      </c>
      <c r="D983" s="27" t="n">
        <v>0.017805</v>
      </c>
      <c r="E983" s="27" t="n">
        <v>1399.86086956522</v>
      </c>
      <c r="F983" s="27" t="n">
        <v>40.18</v>
      </c>
      <c r="G983" s="27" t="n">
        <v>21.43</v>
      </c>
      <c r="H983" s="27" t="n">
        <v>34.995</v>
      </c>
      <c r="I983" s="27" t="n">
        <v>6.6025</v>
      </c>
      <c r="J983" s="27" t="n">
        <v>0.895</v>
      </c>
      <c r="K983" s="27" t="n">
        <v>19.7866666666667</v>
      </c>
      <c r="L983" s="32"/>
      <c r="M983" s="27" t="n">
        <v>40979.2</v>
      </c>
      <c r="N983" s="27" t="n">
        <v>2823.0553</v>
      </c>
      <c r="O983" s="32"/>
    </row>
    <row r="984" customFormat="false" ht="14.25" hidden="false" customHeight="false" outlineLevel="0" collapsed="false">
      <c r="A984" s="29" t="n">
        <v>45357.0937268519</v>
      </c>
      <c r="B984" s="30" t="n">
        <f aca="false">MROUND(A984,"00:01:00")</f>
        <v>45357.09375</v>
      </c>
      <c r="C984" s="27" t="n">
        <v>2.98701304347826</v>
      </c>
      <c r="D984" s="27" t="n">
        <v>0.0140272727272727</v>
      </c>
      <c r="E984" s="27" t="n">
        <v>1399.96818181818</v>
      </c>
      <c r="F984" s="27" t="n">
        <v>40.3352631578947</v>
      </c>
      <c r="G984" s="27" t="n">
        <v>21.33</v>
      </c>
      <c r="H984" s="27" t="n">
        <v>34.995</v>
      </c>
      <c r="I984" s="27" t="n">
        <v>6.60983333333333</v>
      </c>
      <c r="J984" s="27" t="n">
        <v>0.89</v>
      </c>
      <c r="K984" s="27" t="n">
        <v>19.845</v>
      </c>
      <c r="L984" s="32"/>
      <c r="M984" s="27" t="n">
        <v>40979.2</v>
      </c>
      <c r="N984" s="27" t="n">
        <v>2822.83105</v>
      </c>
      <c r="O984" s="32"/>
    </row>
    <row r="985" customFormat="false" ht="14.25" hidden="false" customHeight="false" outlineLevel="0" collapsed="false">
      <c r="A985" s="29" t="n">
        <v>45357.0944212963</v>
      </c>
      <c r="B985" s="30" t="n">
        <f aca="false">MROUND(A985,"00:01:00")</f>
        <v>45357.0944444445</v>
      </c>
      <c r="C985" s="27" t="n">
        <v>2.98732173913043</v>
      </c>
      <c r="D985" s="27" t="n">
        <v>0.0122454545454545</v>
      </c>
      <c r="E985" s="27" t="n">
        <v>1400.00869565217</v>
      </c>
      <c r="F985" s="27" t="n">
        <v>39.8985714285714</v>
      </c>
      <c r="G985" s="27" t="n">
        <v>21.37</v>
      </c>
      <c r="H985" s="27" t="n">
        <v>35</v>
      </c>
      <c r="I985" s="27" t="n">
        <v>6.6055</v>
      </c>
      <c r="J985" s="27" t="n">
        <v>0.9</v>
      </c>
      <c r="K985" s="27" t="n">
        <v>19.815</v>
      </c>
      <c r="L985" s="32"/>
      <c r="M985" s="27" t="n">
        <v>41003</v>
      </c>
      <c r="N985" s="27" t="n">
        <v>2822.61257894737</v>
      </c>
      <c r="O985" s="32"/>
    </row>
    <row r="986" customFormat="false" ht="14.25" hidden="false" customHeight="false" outlineLevel="0" collapsed="false">
      <c r="A986" s="29" t="n">
        <v>45357.0951157407</v>
      </c>
      <c r="B986" s="30" t="n">
        <f aca="false">MROUND(A986,"00:01:00")</f>
        <v>45357.0951388889</v>
      </c>
      <c r="C986" s="27" t="n">
        <v>2.98274782608696</v>
      </c>
      <c r="D986" s="27" t="n">
        <v>0.0168652173913043</v>
      </c>
      <c r="E986" s="27" t="n">
        <v>1399.92608695652</v>
      </c>
      <c r="F986" s="27" t="n">
        <v>39.4705</v>
      </c>
      <c r="G986" s="27" t="n">
        <v>21.475</v>
      </c>
      <c r="H986" s="27" t="n">
        <v>34.995</v>
      </c>
      <c r="I986" s="27" t="n">
        <v>6.6015</v>
      </c>
      <c r="J986" s="27" t="n">
        <v>0.9</v>
      </c>
      <c r="K986" s="27" t="n">
        <v>19.765</v>
      </c>
      <c r="L986" s="32"/>
      <c r="M986" s="27" t="n">
        <v>41003</v>
      </c>
      <c r="N986" s="27" t="n">
        <v>2822.38052173913</v>
      </c>
      <c r="O986" s="32"/>
    </row>
    <row r="987" customFormat="false" ht="14.25" hidden="false" customHeight="false" outlineLevel="0" collapsed="false">
      <c r="A987" s="29" t="n">
        <v>45357.0958101852</v>
      </c>
      <c r="B987" s="30" t="n">
        <f aca="false">MROUND(A987,"00:01:00")</f>
        <v>45357.0958333333</v>
      </c>
      <c r="C987" s="27" t="n">
        <v>2.97832727272727</v>
      </c>
      <c r="D987" s="27" t="n">
        <v>0.0205</v>
      </c>
      <c r="E987" s="27" t="n">
        <v>1400.05909090909</v>
      </c>
      <c r="F987" s="27" t="n">
        <v>39.7405263157895</v>
      </c>
      <c r="G987" s="27" t="n">
        <v>21.55</v>
      </c>
      <c r="H987" s="27" t="n">
        <v>34.996</v>
      </c>
      <c r="I987" s="27" t="n">
        <v>6.607</v>
      </c>
      <c r="J987" s="27" t="n">
        <v>0.91</v>
      </c>
      <c r="K987" s="27" t="n">
        <v>19.7914285714286</v>
      </c>
      <c r="L987" s="32"/>
      <c r="M987" s="27" t="n">
        <v>41030.6666666667</v>
      </c>
      <c r="N987" s="27" t="n">
        <v>2822.16480952381</v>
      </c>
      <c r="O987" s="32"/>
    </row>
    <row r="988" customFormat="false" ht="14.25" hidden="false" customHeight="false" outlineLevel="0" collapsed="false">
      <c r="A988" s="29" t="n">
        <v>45357.0965046296</v>
      </c>
      <c r="B988" s="30" t="n">
        <f aca="false">MROUND(A988,"00:01:00")</f>
        <v>45357.0965277778</v>
      </c>
      <c r="C988" s="27" t="n">
        <v>2.97898260869565</v>
      </c>
      <c r="D988" s="27" t="n">
        <v>0.0222318181818182</v>
      </c>
      <c r="E988" s="27" t="n">
        <v>1399.89545454545</v>
      </c>
      <c r="F988" s="27" t="n">
        <v>39.9481818181818</v>
      </c>
      <c r="G988" s="27" t="n">
        <v>21.55</v>
      </c>
      <c r="H988" s="27" t="n">
        <v>35</v>
      </c>
      <c r="I988" s="27" t="n">
        <v>6.6055</v>
      </c>
      <c r="J988" s="27" t="n">
        <v>0.903333333333333</v>
      </c>
      <c r="K988" s="27" t="n">
        <v>19.905</v>
      </c>
      <c r="L988" s="32"/>
      <c r="M988" s="27" t="n">
        <v>41044</v>
      </c>
      <c r="N988" s="27" t="n">
        <v>2821.93584210526</v>
      </c>
      <c r="O988" s="32"/>
    </row>
    <row r="989" customFormat="false" ht="14.25" hidden="false" customHeight="false" outlineLevel="0" collapsed="false">
      <c r="A989" s="29" t="n">
        <v>45357.0971990741</v>
      </c>
      <c r="B989" s="30" t="n">
        <f aca="false">MROUND(A989,"00:01:00")</f>
        <v>45357.0972222222</v>
      </c>
      <c r="C989" s="27" t="n">
        <v>2.97634583333333</v>
      </c>
      <c r="D989" s="27" t="n">
        <v>0.023775</v>
      </c>
      <c r="E989" s="27" t="n">
        <v>1399.54347826087</v>
      </c>
      <c r="F989" s="27" t="n">
        <v>39.7417391304348</v>
      </c>
      <c r="G989" s="27" t="n">
        <v>21.61</v>
      </c>
      <c r="H989" s="27" t="n">
        <v>35</v>
      </c>
      <c r="I989" s="27" t="n">
        <v>6.60183333333333</v>
      </c>
      <c r="J989" s="27" t="n">
        <v>0.906666666666667</v>
      </c>
      <c r="K989" s="27" t="n">
        <v>19.9483333333333</v>
      </c>
      <c r="L989" s="32"/>
      <c r="M989" s="27" t="n">
        <v>41044</v>
      </c>
      <c r="N989" s="27" t="n">
        <v>2821.69695</v>
      </c>
      <c r="O989" s="32"/>
    </row>
    <row r="990" customFormat="false" ht="14.25" hidden="false" customHeight="false" outlineLevel="0" collapsed="false">
      <c r="A990" s="29" t="n">
        <v>45357.0978935185</v>
      </c>
      <c r="B990" s="30" t="n">
        <f aca="false">MROUND(A990,"00:01:00")</f>
        <v>45357.0979166667</v>
      </c>
      <c r="C990" s="27" t="n">
        <v>2.97608181818182</v>
      </c>
      <c r="D990" s="27" t="n">
        <v>0.0247590909090909</v>
      </c>
      <c r="E990" s="27" t="n">
        <v>1399.69523809524</v>
      </c>
      <c r="F990" s="27" t="n">
        <v>40.1289473684211</v>
      </c>
      <c r="G990" s="27" t="n">
        <v>21.615</v>
      </c>
      <c r="H990" s="27" t="n">
        <v>35</v>
      </c>
      <c r="I990" s="27" t="n">
        <v>6.60522222222222</v>
      </c>
      <c r="J990" s="27" t="n">
        <v>0.913333333333333</v>
      </c>
      <c r="K990" s="27" t="n">
        <v>19.994</v>
      </c>
      <c r="L990" s="32"/>
      <c r="M990" s="27" t="n">
        <v>41066.6666666667</v>
      </c>
      <c r="N990" s="27" t="n">
        <v>2821.47836363636</v>
      </c>
      <c r="O990" s="32"/>
    </row>
    <row r="991" customFormat="false" ht="14.25" hidden="false" customHeight="false" outlineLevel="0" collapsed="false">
      <c r="A991" s="29" t="n">
        <v>45357.098587963</v>
      </c>
      <c r="B991" s="30" t="n">
        <f aca="false">MROUND(A991,"00:01:00")</f>
        <v>45357.0986111111</v>
      </c>
      <c r="C991" s="27" t="n">
        <v>2.979575</v>
      </c>
      <c r="D991" s="27" t="n">
        <v>0.02145</v>
      </c>
      <c r="E991" s="27" t="n">
        <v>1400.23333333333</v>
      </c>
      <c r="F991" s="27" t="n">
        <v>40.1809090909091</v>
      </c>
      <c r="G991" s="27" t="n">
        <v>21.55</v>
      </c>
      <c r="H991" s="27" t="n">
        <v>35.0066666666667</v>
      </c>
      <c r="I991" s="27" t="n">
        <v>6.60542857142857</v>
      </c>
      <c r="J991" s="27" t="n">
        <v>0.913333333333333</v>
      </c>
      <c r="K991" s="27" t="n">
        <v>20.0133333333333</v>
      </c>
      <c r="L991" s="32"/>
      <c r="M991" s="27" t="n">
        <v>41086</v>
      </c>
      <c r="N991" s="27" t="n">
        <v>2821.24828571429</v>
      </c>
      <c r="O991" s="32"/>
    </row>
    <row r="992" customFormat="false" ht="14.25" hidden="false" customHeight="false" outlineLevel="0" collapsed="false">
      <c r="A992" s="29" t="n">
        <v>45357.0992824074</v>
      </c>
      <c r="B992" s="30" t="n">
        <f aca="false">MROUND(A992,"00:01:00")</f>
        <v>45357.0993055556</v>
      </c>
      <c r="C992" s="27" t="n">
        <v>2.97799090909091</v>
      </c>
      <c r="D992" s="27" t="n">
        <v>0.0221954545454545</v>
      </c>
      <c r="E992" s="27" t="n">
        <v>1400.1</v>
      </c>
      <c r="F992" s="27" t="n">
        <v>39.788</v>
      </c>
      <c r="G992" s="27" t="n">
        <v>21.6</v>
      </c>
      <c r="H992" s="27" t="n">
        <v>35.005</v>
      </c>
      <c r="I992" s="27" t="n">
        <v>6.6012</v>
      </c>
      <c r="J992" s="27" t="n">
        <v>0.92</v>
      </c>
      <c r="K992" s="27" t="n">
        <v>19.9971428571429</v>
      </c>
      <c r="L992" s="32"/>
      <c r="M992" s="27" t="n">
        <v>41086</v>
      </c>
      <c r="N992" s="27" t="n">
        <v>2821.01711111111</v>
      </c>
      <c r="O992" s="32"/>
    </row>
    <row r="993" customFormat="false" ht="14.25" hidden="false" customHeight="false" outlineLevel="0" collapsed="false">
      <c r="A993" s="29" t="n">
        <v>45357.0999768519</v>
      </c>
      <c r="B993" s="30" t="n">
        <f aca="false">MROUND(A993,"00:01:00")</f>
        <v>45357.1</v>
      </c>
      <c r="C993" s="27" t="n">
        <v>2.975625</v>
      </c>
      <c r="D993" s="27" t="n">
        <v>0.0259875</v>
      </c>
      <c r="E993" s="27" t="n">
        <v>1399.75909090909</v>
      </c>
      <c r="F993" s="27" t="n">
        <v>39.4436363636364</v>
      </c>
      <c r="G993" s="27" t="n">
        <v>21.735</v>
      </c>
      <c r="H993" s="27" t="n">
        <v>35.02</v>
      </c>
      <c r="I993" s="27" t="n">
        <v>6.60442857142857</v>
      </c>
      <c r="J993" s="27" t="n">
        <v>0.923333333333333</v>
      </c>
      <c r="K993" s="27" t="n">
        <v>19.9728571428571</v>
      </c>
      <c r="L993" s="32"/>
      <c r="M993" s="27" t="n">
        <v>41104.75</v>
      </c>
      <c r="N993" s="27" t="n">
        <v>2820.7897826087</v>
      </c>
      <c r="O993" s="32"/>
    </row>
    <row r="994" customFormat="false" ht="14.25" hidden="false" customHeight="false" outlineLevel="0" collapsed="false">
      <c r="A994" s="29" t="n">
        <v>45357.1006712963</v>
      </c>
      <c r="B994" s="30" t="n">
        <f aca="false">MROUND(A994,"00:01:00")</f>
        <v>45357.1006944444</v>
      </c>
      <c r="C994" s="27" t="n">
        <v>2.96919130434783</v>
      </c>
      <c r="D994" s="27" t="n">
        <v>0.031495652173913</v>
      </c>
      <c r="E994" s="27" t="n">
        <v>1400.25</v>
      </c>
      <c r="F994" s="27" t="n">
        <v>39.8404545454545</v>
      </c>
      <c r="G994" s="27" t="n">
        <v>21.805</v>
      </c>
      <c r="H994" s="27" t="n">
        <v>35.0142857142857</v>
      </c>
      <c r="I994" s="27" t="n">
        <v>6.60783333333333</v>
      </c>
      <c r="J994" s="27" t="n">
        <v>0.925</v>
      </c>
      <c r="K994" s="27" t="n">
        <v>20.038</v>
      </c>
      <c r="L994" s="32"/>
      <c r="M994" s="27" t="n">
        <v>41128</v>
      </c>
      <c r="N994" s="27" t="n">
        <v>2820.54835</v>
      </c>
      <c r="O994" s="32"/>
    </row>
    <row r="995" customFormat="false" ht="14.25" hidden="false" customHeight="false" outlineLevel="0" collapsed="false">
      <c r="A995" s="29" t="n">
        <v>45357.1013657407</v>
      </c>
      <c r="B995" s="30" t="n">
        <f aca="false">MROUND(A995,"00:01:00")</f>
        <v>45357.1013888889</v>
      </c>
      <c r="C995" s="27" t="n">
        <v>2.97033043478261</v>
      </c>
      <c r="D995" s="27" t="n">
        <v>0.0282173913043478</v>
      </c>
      <c r="E995" s="27" t="n">
        <v>1400.28095238095</v>
      </c>
      <c r="F995" s="27" t="n">
        <v>40.4680952380952</v>
      </c>
      <c r="G995" s="27" t="n">
        <v>21.695</v>
      </c>
      <c r="H995" s="27" t="n">
        <v>35.0033333333333</v>
      </c>
      <c r="I995" s="27" t="n">
        <v>6.6035</v>
      </c>
      <c r="J995" s="27" t="n">
        <v>0.925</v>
      </c>
      <c r="K995" s="27" t="n">
        <v>20.115</v>
      </c>
      <c r="L995" s="32"/>
      <c r="M995" s="27" t="n">
        <v>41128</v>
      </c>
      <c r="N995" s="27" t="n">
        <v>2820.30931578947</v>
      </c>
      <c r="O995" s="32"/>
    </row>
    <row r="996" customFormat="false" ht="14.25" hidden="false" customHeight="false" outlineLevel="0" collapsed="false">
      <c r="A996" s="29" t="n">
        <v>45357.1020601852</v>
      </c>
      <c r="B996" s="30" t="n">
        <f aca="false">MROUND(A996,"00:01:00")</f>
        <v>45357.1020833333</v>
      </c>
      <c r="C996" s="27" t="n">
        <v>2.97768260869565</v>
      </c>
      <c r="D996" s="27" t="n">
        <v>0.0242857142857143</v>
      </c>
      <c r="E996" s="27" t="n">
        <v>1399.96363636364</v>
      </c>
      <c r="F996" s="27" t="n">
        <v>40.3827777777778</v>
      </c>
      <c r="G996" s="27" t="n">
        <v>21.585</v>
      </c>
      <c r="H996" s="27" t="n">
        <v>35.015</v>
      </c>
      <c r="I996" s="27" t="n">
        <v>6.60390909090909</v>
      </c>
      <c r="J996" s="27" t="n">
        <v>0.92</v>
      </c>
      <c r="K996" s="27" t="n">
        <v>20.13</v>
      </c>
      <c r="L996" s="32"/>
      <c r="M996" s="27" t="n">
        <v>41147</v>
      </c>
      <c r="N996" s="27" t="n">
        <v>2820.072</v>
      </c>
      <c r="O996" s="32"/>
    </row>
    <row r="997" customFormat="false" ht="14.25" hidden="false" customHeight="false" outlineLevel="0" collapsed="false">
      <c r="A997" s="29" t="n">
        <v>45357.1027546296</v>
      </c>
      <c r="B997" s="30" t="n">
        <f aca="false">MROUND(A997,"00:01:00")</f>
        <v>45357.1027777778</v>
      </c>
      <c r="C997" s="27" t="n">
        <v>2.97838695652174</v>
      </c>
      <c r="D997" s="27" t="n">
        <v>0.0225136363636364</v>
      </c>
      <c r="E997" s="27" t="n">
        <v>1400.19565217391</v>
      </c>
      <c r="F997" s="27" t="n">
        <v>39.8345454545455</v>
      </c>
      <c r="G997" s="27" t="n">
        <v>21.64</v>
      </c>
      <c r="H997" s="27" t="n">
        <v>35.015</v>
      </c>
      <c r="I997" s="27" t="n">
        <v>6.608</v>
      </c>
      <c r="J997" s="27" t="n">
        <v>0.926666666666667</v>
      </c>
      <c r="K997" s="27" t="n">
        <v>20.06</v>
      </c>
      <c r="L997" s="32"/>
      <c r="M997" s="27" t="n">
        <v>41147</v>
      </c>
      <c r="N997" s="27" t="n">
        <v>2819.84911111111</v>
      </c>
      <c r="O997" s="32"/>
    </row>
    <row r="998" customFormat="false" ht="14.25" hidden="false" customHeight="false" outlineLevel="0" collapsed="false">
      <c r="A998" s="29" t="n">
        <v>45357.1034490741</v>
      </c>
      <c r="B998" s="30" t="n">
        <f aca="false">MROUND(A998,"00:01:00")</f>
        <v>45357.1034722222</v>
      </c>
      <c r="C998" s="27" t="n">
        <v>2.97262173913043</v>
      </c>
      <c r="D998" s="27" t="n">
        <v>0.0281571428571429</v>
      </c>
      <c r="E998" s="27" t="n">
        <v>1399.79130434783</v>
      </c>
      <c r="F998" s="27" t="n">
        <v>39.0219047619048</v>
      </c>
      <c r="G998" s="27" t="n">
        <v>21.83</v>
      </c>
      <c r="H998" s="27" t="n">
        <v>35.016</v>
      </c>
      <c r="I998" s="27" t="n">
        <v>6.6045</v>
      </c>
      <c r="J998" s="27" t="n">
        <v>0.93</v>
      </c>
      <c r="K998" s="27" t="n">
        <v>19.995</v>
      </c>
      <c r="L998" s="32"/>
      <c r="M998" s="27" t="n">
        <v>41169</v>
      </c>
      <c r="N998" s="27" t="n">
        <v>2819.6206</v>
      </c>
      <c r="O998" s="32"/>
    </row>
    <row r="999" customFormat="false" ht="14.25" hidden="false" customHeight="false" outlineLevel="0" collapsed="false">
      <c r="A999" s="29" t="n">
        <v>45357.1041435185</v>
      </c>
      <c r="B999" s="30" t="n">
        <f aca="false">MROUND(A999,"00:01:00")</f>
        <v>45357.1041666667</v>
      </c>
      <c r="C999" s="27" t="n">
        <v>2.96237391304348</v>
      </c>
      <c r="D999" s="27" t="n">
        <v>0.0374304347826087</v>
      </c>
      <c r="E999" s="27" t="n">
        <v>1399.89565217391</v>
      </c>
      <c r="F999" s="27" t="n">
        <v>39.464</v>
      </c>
      <c r="G999" s="27" t="n">
        <v>22</v>
      </c>
      <c r="H999" s="27" t="n">
        <v>35.015</v>
      </c>
      <c r="I999" s="27" t="n">
        <v>6.60133333333333</v>
      </c>
      <c r="J999" s="27" t="n">
        <v>0.94</v>
      </c>
      <c r="K999" s="27" t="n">
        <v>20.049</v>
      </c>
      <c r="L999" s="32"/>
      <c r="M999" s="27" t="n">
        <v>41187.75</v>
      </c>
      <c r="N999" s="27" t="n">
        <v>2819.37785714286</v>
      </c>
      <c r="O999" s="32"/>
    </row>
    <row r="1000" customFormat="false" ht="14.25" hidden="false" customHeight="false" outlineLevel="0" collapsed="false">
      <c r="A1000" s="29" t="n">
        <v>45357.104837963</v>
      </c>
      <c r="B1000" s="30" t="n">
        <f aca="false">MROUND(A1000,"00:01:00")</f>
        <v>45357.1048611111</v>
      </c>
      <c r="C1000" s="27" t="n">
        <v>2.9611347826087</v>
      </c>
      <c r="D1000" s="27" t="n">
        <v>0.0378608695652174</v>
      </c>
      <c r="E1000" s="27" t="n">
        <v>1400.12272727273</v>
      </c>
      <c r="F1000" s="27" t="n">
        <v>40.0785714285714</v>
      </c>
      <c r="G1000" s="27" t="n">
        <v>21.975</v>
      </c>
      <c r="H1000" s="27" t="n">
        <v>35.015</v>
      </c>
      <c r="I1000" s="27" t="n">
        <v>6.608</v>
      </c>
      <c r="J1000" s="27" t="n">
        <v>0.94</v>
      </c>
      <c r="K1000" s="27" t="n">
        <v>20.205</v>
      </c>
      <c r="L1000" s="32"/>
      <c r="M1000" s="27" t="n">
        <v>41187.75</v>
      </c>
      <c r="N1000" s="27" t="n">
        <v>2819.14060869565</v>
      </c>
      <c r="O1000" s="32"/>
    </row>
    <row r="1001" customFormat="false" ht="14.25" hidden="false" customHeight="false" outlineLevel="0" collapsed="false">
      <c r="A1001" s="29" t="n">
        <v>45357.1055324074</v>
      </c>
      <c r="B1001" s="30" t="n">
        <f aca="false">MROUND(A1001,"00:01:00")</f>
        <v>45357.1055555556</v>
      </c>
      <c r="C1001" s="27" t="n">
        <v>2.9618</v>
      </c>
      <c r="D1001" s="27" t="n">
        <v>0.0376782608695652</v>
      </c>
      <c r="E1001" s="27" t="n">
        <v>1400.11904761905</v>
      </c>
      <c r="F1001" s="27" t="n">
        <v>39.9440909090909</v>
      </c>
      <c r="G1001" s="27" t="n">
        <v>21.99</v>
      </c>
      <c r="H1001" s="27" t="n">
        <v>35.02</v>
      </c>
      <c r="I1001" s="27" t="n">
        <v>6.60475</v>
      </c>
      <c r="J1001" s="27" t="n">
        <v>0.94</v>
      </c>
      <c r="K1001" s="27" t="n">
        <v>20.3316666666667</v>
      </c>
      <c r="L1001" s="32"/>
      <c r="M1001" s="27" t="n">
        <v>41211</v>
      </c>
      <c r="N1001" s="27" t="n">
        <v>2818.90752380952</v>
      </c>
      <c r="O1001" s="32"/>
    </row>
    <row r="1002" customFormat="false" ht="14.25" hidden="false" customHeight="false" outlineLevel="0" collapsed="false">
      <c r="A1002" s="29" t="n">
        <v>45357.1062268519</v>
      </c>
      <c r="B1002" s="30" t="n">
        <f aca="false">MROUND(A1002,"00:01:00")</f>
        <v>45357.10625</v>
      </c>
      <c r="C1002" s="27" t="n">
        <v>2.96032173913044</v>
      </c>
      <c r="D1002" s="27" t="n">
        <v>0.0385739130434783</v>
      </c>
      <c r="E1002" s="27" t="n">
        <v>1400.09</v>
      </c>
      <c r="F1002" s="27" t="n">
        <v>39.9568181818182</v>
      </c>
      <c r="G1002" s="27" t="n">
        <v>22.015</v>
      </c>
      <c r="H1002" s="27" t="n">
        <v>35.0122222222222</v>
      </c>
      <c r="I1002" s="27" t="n">
        <v>6.6004</v>
      </c>
      <c r="J1002" s="27" t="n">
        <v>0.94</v>
      </c>
      <c r="K1002" s="27" t="n">
        <v>20.33</v>
      </c>
      <c r="L1002" s="32"/>
      <c r="M1002" s="27" t="n">
        <v>41220</v>
      </c>
      <c r="N1002" s="27" t="n">
        <v>2818.67045454545</v>
      </c>
      <c r="O1002" s="32"/>
    </row>
    <row r="1003" customFormat="false" ht="14.25" hidden="false" customHeight="false" outlineLevel="0" collapsed="false">
      <c r="A1003" s="29" t="n">
        <v>45357.1069212963</v>
      </c>
      <c r="B1003" s="30" t="n">
        <f aca="false">MROUND(A1003,"00:01:00")</f>
        <v>45357.1069444444</v>
      </c>
      <c r="C1003" s="27" t="n">
        <v>2.96275652173913</v>
      </c>
      <c r="D1003" s="27" t="n">
        <v>0.0369739130434783</v>
      </c>
      <c r="E1003" s="27" t="n">
        <v>1399.92608695652</v>
      </c>
      <c r="F1003" s="27" t="n">
        <v>40.3585</v>
      </c>
      <c r="G1003" s="27" t="n">
        <v>21.915</v>
      </c>
      <c r="H1003" s="27" t="n">
        <v>35.016</v>
      </c>
      <c r="I1003" s="27" t="n">
        <v>6.607</v>
      </c>
      <c r="J1003" s="27" t="n">
        <v>0.946666666666667</v>
      </c>
      <c r="K1003" s="27" t="n">
        <v>20.345</v>
      </c>
      <c r="L1003" s="32"/>
      <c r="M1003" s="27" t="n">
        <v>41240.5</v>
      </c>
      <c r="N1003" s="27" t="n">
        <v>2818.43423809524</v>
      </c>
      <c r="O1003" s="32"/>
    </row>
    <row r="1004" customFormat="false" ht="14.25" hidden="false" customHeight="false" outlineLevel="0" collapsed="false">
      <c r="A1004" s="29" t="n">
        <v>45357.1076157407</v>
      </c>
      <c r="B1004" s="30" t="n">
        <f aca="false">MROUND(A1004,"00:01:00")</f>
        <v>45357.1076388889</v>
      </c>
      <c r="C1004" s="27" t="n">
        <v>2.96444090909091</v>
      </c>
      <c r="D1004" s="27" t="n">
        <v>0.0355782608695652</v>
      </c>
      <c r="E1004" s="27" t="n">
        <v>1399.86</v>
      </c>
      <c r="F1004" s="27" t="n">
        <v>39.8455</v>
      </c>
      <c r="G1004" s="27" t="n">
        <v>21.94</v>
      </c>
      <c r="H1004" s="27" t="n">
        <v>35.0142857142857</v>
      </c>
      <c r="I1004" s="27" t="n">
        <v>6.6055</v>
      </c>
      <c r="J1004" s="27" t="n">
        <v>0.95</v>
      </c>
      <c r="K1004" s="27" t="n">
        <v>20.32</v>
      </c>
      <c r="L1004" s="32"/>
      <c r="M1004" s="27" t="n">
        <v>41253</v>
      </c>
      <c r="N1004" s="27" t="n">
        <v>2818.19690909091</v>
      </c>
      <c r="O1004" s="32"/>
    </row>
    <row r="1005" customFormat="false" ht="14.25" hidden="false" customHeight="false" outlineLevel="0" collapsed="false">
      <c r="A1005" s="29" t="n">
        <v>45357.1083101852</v>
      </c>
      <c r="B1005" s="30" t="n">
        <f aca="false">MROUND(A1005,"00:01:00")</f>
        <v>45357.1083333333</v>
      </c>
      <c r="C1005" s="27" t="n">
        <v>2.96193181818182</v>
      </c>
      <c r="D1005" s="27" t="n">
        <v>0.0384173913043478</v>
      </c>
      <c r="E1005" s="27" t="n">
        <v>1400.06956521739</v>
      </c>
      <c r="F1005" s="27" t="n">
        <v>39.7626666666667</v>
      </c>
      <c r="G1005" s="27" t="n">
        <v>22.015</v>
      </c>
      <c r="H1005" s="27" t="n">
        <v>35.0142857142857</v>
      </c>
      <c r="I1005" s="27" t="n">
        <v>6.601</v>
      </c>
      <c r="J1005" s="27" t="n">
        <v>0.95</v>
      </c>
      <c r="K1005" s="27" t="n">
        <v>20.29</v>
      </c>
      <c r="L1005" s="32"/>
      <c r="M1005" s="27" t="n">
        <v>41253</v>
      </c>
      <c r="N1005" s="27" t="n">
        <v>2817.9639</v>
      </c>
      <c r="O1005" s="32"/>
    </row>
    <row r="1006" customFormat="false" ht="14.25" hidden="false" customHeight="false" outlineLevel="0" collapsed="false">
      <c r="A1006" s="29" t="n">
        <v>45357.1090046296</v>
      </c>
      <c r="B1006" s="30" t="n">
        <f aca="false">MROUND(A1006,"00:01:00")</f>
        <v>45357.1090277778</v>
      </c>
      <c r="C1006" s="27" t="n">
        <v>2.96184782608696</v>
      </c>
      <c r="D1006" s="27" t="n">
        <v>0.0399217391304348</v>
      </c>
      <c r="E1006" s="27" t="n">
        <v>1399.84285714286</v>
      </c>
      <c r="F1006" s="27" t="n">
        <v>39.8761904761905</v>
      </c>
      <c r="G1006" s="27" t="n">
        <v>22.08</v>
      </c>
      <c r="H1006" s="27" t="n">
        <v>35.0142857142857</v>
      </c>
      <c r="I1006" s="27" t="n">
        <v>6.606625</v>
      </c>
      <c r="J1006" s="27" t="n">
        <v>0.95</v>
      </c>
      <c r="K1006" s="27" t="n">
        <v>20.31</v>
      </c>
      <c r="L1006" s="32"/>
      <c r="M1006" s="27" t="n">
        <v>41277.5</v>
      </c>
      <c r="N1006" s="27" t="n">
        <v>2817.7188</v>
      </c>
      <c r="O1006" s="32"/>
    </row>
    <row r="1007" customFormat="false" ht="14.25" hidden="false" customHeight="false" outlineLevel="0" collapsed="false">
      <c r="A1007" s="29" t="n">
        <v>45357.1096990741</v>
      </c>
      <c r="B1007" s="30" t="n">
        <f aca="false">MROUND(A1007,"00:01:00")</f>
        <v>45357.1097222222</v>
      </c>
      <c r="C1007" s="27" t="n">
        <v>2.9600652173913</v>
      </c>
      <c r="D1007" s="27" t="n">
        <v>0.0403521739130435</v>
      </c>
      <c r="E1007" s="27" t="n">
        <v>1400.02173913043</v>
      </c>
      <c r="F1007" s="27" t="n">
        <v>39.7152380952381</v>
      </c>
      <c r="G1007" s="27" t="n">
        <v>22.12</v>
      </c>
      <c r="H1007" s="27" t="n">
        <v>35.015</v>
      </c>
      <c r="I1007" s="27" t="n">
        <v>6.607</v>
      </c>
      <c r="J1007" s="27" t="n">
        <v>0.95</v>
      </c>
      <c r="K1007" s="27" t="n">
        <v>20.34</v>
      </c>
      <c r="L1007" s="32"/>
      <c r="M1007" s="27" t="n">
        <v>41295</v>
      </c>
      <c r="N1007" s="27" t="n">
        <v>2817.47854545455</v>
      </c>
      <c r="O1007" s="32"/>
    </row>
    <row r="1008" customFormat="false" ht="14.25" hidden="false" customHeight="false" outlineLevel="0" collapsed="false">
      <c r="A1008" s="29" t="n">
        <v>45357.1103935185</v>
      </c>
      <c r="B1008" s="30" t="n">
        <f aca="false">MROUND(A1008,"00:01:00")</f>
        <v>45357.1104166667</v>
      </c>
      <c r="C1008" s="27" t="n">
        <v>2.95564545454545</v>
      </c>
      <c r="D1008" s="27" t="n">
        <v>0.0459272727272727</v>
      </c>
      <c r="E1008" s="27" t="n">
        <v>1400.00869565217</v>
      </c>
      <c r="F1008" s="27" t="n">
        <v>39.5647058823529</v>
      </c>
      <c r="G1008" s="27" t="n">
        <v>22.21</v>
      </c>
      <c r="H1008" s="27" t="n">
        <v>35.0044444444444</v>
      </c>
      <c r="I1008" s="27" t="n">
        <v>6.60216666666667</v>
      </c>
      <c r="J1008" s="27" t="n">
        <v>0.95</v>
      </c>
      <c r="K1008" s="27" t="n">
        <v>20.3957142857143</v>
      </c>
      <c r="L1008" s="32"/>
      <c r="M1008" s="27" t="n">
        <v>41295</v>
      </c>
      <c r="N1008" s="27" t="n">
        <v>2817.246</v>
      </c>
      <c r="O1008" s="32"/>
    </row>
    <row r="1009" customFormat="false" ht="14.25" hidden="false" customHeight="false" outlineLevel="0" collapsed="false">
      <c r="A1009" s="29" t="n">
        <v>45357.111087963</v>
      </c>
      <c r="B1009" s="30" t="n">
        <f aca="false">MROUND(A1009,"00:01:00")</f>
        <v>45357.1111111111</v>
      </c>
      <c r="C1009" s="27" t="n">
        <v>2.95132608695652</v>
      </c>
      <c r="D1009" s="27" t="n">
        <v>0.0487608695652174</v>
      </c>
      <c r="E1009" s="27" t="n">
        <v>1399.835</v>
      </c>
      <c r="F1009" s="27" t="n">
        <v>39.8595</v>
      </c>
      <c r="G1009" s="27" t="n">
        <v>22.275</v>
      </c>
      <c r="H1009" s="27" t="n">
        <v>35.01</v>
      </c>
      <c r="I1009" s="27" t="n">
        <v>6.59975</v>
      </c>
      <c r="J1009" s="27" t="n">
        <v>0.95</v>
      </c>
      <c r="K1009" s="27" t="n">
        <v>20.45</v>
      </c>
      <c r="L1009" s="32"/>
      <c r="M1009" s="27" t="n">
        <v>41318.6666666667</v>
      </c>
      <c r="N1009" s="27" t="n">
        <v>2817.0037</v>
      </c>
      <c r="O1009" s="32"/>
    </row>
    <row r="1010" customFormat="false" ht="14.25" hidden="false" customHeight="false" outlineLevel="0" collapsed="false">
      <c r="A1010" s="29" t="n">
        <v>45357.1117824074</v>
      </c>
      <c r="B1010" s="30" t="n">
        <f aca="false">MROUND(A1010,"00:01:00")</f>
        <v>45357.1118055556</v>
      </c>
      <c r="C1010" s="27" t="n">
        <v>2.95108260869565</v>
      </c>
      <c r="D1010" s="27" t="n">
        <v>0.0486608695652174</v>
      </c>
      <c r="E1010" s="27" t="n">
        <v>1400.1347826087</v>
      </c>
      <c r="F1010" s="27" t="n">
        <v>40.0972222222222</v>
      </c>
      <c r="G1010" s="27" t="n">
        <v>22.26</v>
      </c>
      <c r="H1010" s="27" t="n">
        <v>35.0128571428571</v>
      </c>
      <c r="I1010" s="27" t="n">
        <v>6.60375</v>
      </c>
      <c r="J1010" s="27" t="n">
        <v>0.955</v>
      </c>
      <c r="K1010" s="27" t="n">
        <v>20.515</v>
      </c>
      <c r="L1010" s="27"/>
      <c r="M1010" s="27" t="n">
        <v>41360</v>
      </c>
      <c r="N1010" s="27" t="n">
        <v>2816.76395</v>
      </c>
      <c r="O1010" s="32"/>
    </row>
    <row r="1011" customFormat="false" ht="14.25" hidden="false" customHeight="false" outlineLevel="0" collapsed="false">
      <c r="A1011" s="29" t="n">
        <v>45357.1124768519</v>
      </c>
      <c r="B1011" s="30" t="n">
        <f aca="false">MROUND(A1011,"00:01:00")</f>
        <v>45357.1125</v>
      </c>
      <c r="C1011" s="27" t="n">
        <v>2.95334090909091</v>
      </c>
      <c r="D1011" s="27" t="n">
        <v>0.0489217391304348</v>
      </c>
      <c r="E1011" s="27" t="n">
        <v>1400.37272727273</v>
      </c>
      <c r="F1011" s="27" t="n">
        <v>39.852380952381</v>
      </c>
      <c r="G1011" s="27" t="n">
        <v>22.27</v>
      </c>
      <c r="H1011" s="27" t="n">
        <v>35.0142857142857</v>
      </c>
      <c r="I1011" s="27" t="n">
        <v>6.6045</v>
      </c>
      <c r="J1011" s="27" t="n">
        <v>0.95</v>
      </c>
      <c r="K1011" s="27" t="n">
        <v>20.545</v>
      </c>
      <c r="L1011" s="32"/>
      <c r="M1011" s="27" t="n">
        <v>41378</v>
      </c>
      <c r="N1011" s="27" t="n">
        <v>2816.52876190476</v>
      </c>
      <c r="O1011" s="32"/>
    </row>
    <row r="1012" customFormat="false" ht="14.25" hidden="false" customHeight="false" outlineLevel="0" collapsed="false">
      <c r="A1012" s="29" t="n">
        <v>45357.1131712963</v>
      </c>
      <c r="B1012" s="30" t="n">
        <f aca="false">MROUND(A1012,"00:01:00")</f>
        <v>45357.1131944445</v>
      </c>
      <c r="C1012" s="27" t="n">
        <v>2.94998181818182</v>
      </c>
      <c r="D1012" s="27" t="n">
        <v>0.05</v>
      </c>
      <c r="E1012" s="27" t="n">
        <v>1400.14090909091</v>
      </c>
      <c r="F1012" s="27" t="n">
        <v>39.6025</v>
      </c>
      <c r="G1012" s="27" t="n">
        <v>22.365</v>
      </c>
      <c r="H1012" s="27" t="n">
        <v>35.005</v>
      </c>
      <c r="I1012" s="27" t="n">
        <v>6.6004</v>
      </c>
      <c r="J1012" s="27" t="n">
        <v>0.956666666666667</v>
      </c>
      <c r="K1012" s="27" t="n">
        <v>20.555</v>
      </c>
      <c r="L1012" s="32"/>
      <c r="M1012" s="27" t="n">
        <v>41389</v>
      </c>
      <c r="N1012" s="27" t="n">
        <v>2816.28023809524</v>
      </c>
      <c r="O1012" s="32"/>
    </row>
    <row r="1013" customFormat="false" ht="14.25" hidden="false" customHeight="false" outlineLevel="0" collapsed="false">
      <c r="A1013" s="29" t="n">
        <v>45357.1138657407</v>
      </c>
      <c r="B1013" s="30" t="n">
        <f aca="false">MROUND(A1013,"00:01:00")</f>
        <v>45357.1138888889</v>
      </c>
      <c r="C1013" s="27" t="n">
        <v>2.94607142857143</v>
      </c>
      <c r="D1013" s="27" t="n">
        <v>0.0541181818181818</v>
      </c>
      <c r="E1013" s="27" t="n">
        <v>1399.87142857143</v>
      </c>
      <c r="F1013" s="27" t="n">
        <v>39.9186363636364</v>
      </c>
      <c r="G1013" s="27" t="n">
        <v>22.405</v>
      </c>
      <c r="H1013" s="27" t="n">
        <v>35.016</v>
      </c>
      <c r="I1013" s="27" t="n">
        <v>6.60757142857143</v>
      </c>
      <c r="J1013" s="27" t="n">
        <v>0.96</v>
      </c>
      <c r="K1013" s="27" t="n">
        <v>20.585</v>
      </c>
      <c r="L1013" s="32"/>
      <c r="M1013" s="27" t="n">
        <v>41419.5</v>
      </c>
      <c r="N1013" s="27" t="n">
        <v>2816.04286956522</v>
      </c>
      <c r="O1013" s="32"/>
    </row>
    <row r="1014" customFormat="false" ht="14.25" hidden="false" customHeight="false" outlineLevel="0" collapsed="false">
      <c r="A1014" s="29" t="n">
        <v>45357.1145601852</v>
      </c>
      <c r="B1014" s="30" t="n">
        <f aca="false">MROUND(A1014,"00:01:00")</f>
        <v>45357.1145833333</v>
      </c>
      <c r="C1014" s="27" t="n">
        <v>2.9470652173913</v>
      </c>
      <c r="D1014" s="27" t="n">
        <v>0.0513347826086957</v>
      </c>
      <c r="E1014" s="27" t="n">
        <v>1400.23913043478</v>
      </c>
      <c r="F1014" s="27" t="n">
        <v>40.4363157894737</v>
      </c>
      <c r="G1014" s="27" t="n">
        <v>22.295</v>
      </c>
      <c r="H1014" s="27" t="n">
        <v>35.0133333333333</v>
      </c>
      <c r="I1014" s="27" t="n">
        <v>6.6055</v>
      </c>
      <c r="J1014" s="27" t="n">
        <v>0.96</v>
      </c>
      <c r="K1014" s="27" t="n">
        <v>20.64</v>
      </c>
      <c r="L1014" s="32"/>
      <c r="M1014" s="27" t="n">
        <v>41420</v>
      </c>
      <c r="N1014" s="27" t="n">
        <v>2815.80095652174</v>
      </c>
      <c r="O1014" s="32"/>
    </row>
    <row r="1015" customFormat="false" ht="14.25" hidden="false" customHeight="false" outlineLevel="0" collapsed="false">
      <c r="A1015" s="29" t="n">
        <v>45357.1152546296</v>
      </c>
      <c r="B1015" s="30" t="n">
        <f aca="false">MROUND(A1015,"00:01:00")</f>
        <v>45357.1152777778</v>
      </c>
      <c r="C1015" s="27" t="n">
        <v>2.95189130434783</v>
      </c>
      <c r="D1015" s="27" t="n">
        <v>0.0486</v>
      </c>
      <c r="E1015" s="27" t="n">
        <v>1400.05</v>
      </c>
      <c r="F1015" s="27" t="n">
        <v>39.9455</v>
      </c>
      <c r="G1015" s="27" t="n">
        <v>22.275</v>
      </c>
      <c r="H1015" s="27" t="n">
        <v>35.0042857142857</v>
      </c>
      <c r="I1015" s="27" t="n">
        <v>6.601</v>
      </c>
      <c r="J1015" s="27" t="n">
        <v>0.96</v>
      </c>
      <c r="K1015" s="27" t="n">
        <v>20.645</v>
      </c>
      <c r="L1015" s="32"/>
      <c r="M1015" s="27" t="n">
        <v>41420</v>
      </c>
      <c r="N1015" s="27" t="n">
        <v>2815.56186956522</v>
      </c>
      <c r="O1015" s="32"/>
    </row>
    <row r="1016" customFormat="false" ht="14.25" hidden="false" customHeight="false" outlineLevel="0" collapsed="false">
      <c r="A1016" s="29" t="n">
        <v>45357.1159490741</v>
      </c>
      <c r="B1016" s="30" t="n">
        <f aca="false">MROUND(A1016,"00:01:00")</f>
        <v>45357.1159722222</v>
      </c>
      <c r="C1016" s="27" t="n">
        <v>2.94839565217391</v>
      </c>
      <c r="D1016" s="27" t="n">
        <v>0.0527869565217391</v>
      </c>
      <c r="E1016" s="27" t="n">
        <v>1399.76086956522</v>
      </c>
      <c r="F1016" s="27" t="n">
        <v>39.5552631578947</v>
      </c>
      <c r="G1016" s="27" t="n">
        <v>22.395</v>
      </c>
      <c r="H1016" s="27" t="n">
        <v>35.0114285714286</v>
      </c>
      <c r="I1016" s="27" t="n">
        <v>6.603375</v>
      </c>
      <c r="J1016" s="27" t="n">
        <v>0.97</v>
      </c>
      <c r="K1016" s="27" t="n">
        <v>20.595</v>
      </c>
      <c r="L1016" s="32"/>
      <c r="M1016" s="27" t="n">
        <v>41447.6666666667</v>
      </c>
      <c r="N1016" s="27" t="n">
        <v>2815.31655</v>
      </c>
      <c r="O1016" s="32"/>
    </row>
    <row r="1017" customFormat="false" ht="14.25" hidden="false" customHeight="false" outlineLevel="0" collapsed="false">
      <c r="A1017" s="29" t="n">
        <v>45357.1166435185</v>
      </c>
      <c r="B1017" s="30" t="n">
        <f aca="false">MROUND(A1017,"00:01:00")</f>
        <v>45357.1166666667</v>
      </c>
      <c r="C1017" s="27" t="n">
        <v>2.94487826086957</v>
      </c>
      <c r="D1017" s="27" t="n">
        <v>0.0555545454545455</v>
      </c>
      <c r="E1017" s="27" t="n">
        <v>1400.15238095238</v>
      </c>
      <c r="F1017" s="27" t="n">
        <v>39.7526315789474</v>
      </c>
      <c r="G1017" s="27" t="n">
        <v>22.47</v>
      </c>
      <c r="H1017" s="27" t="n">
        <v>35.015</v>
      </c>
      <c r="I1017" s="27" t="n">
        <v>6.606</v>
      </c>
      <c r="J1017" s="27" t="n">
        <v>0.97</v>
      </c>
      <c r="K1017" s="27" t="n">
        <v>20.6</v>
      </c>
      <c r="L1017" s="32"/>
      <c r="M1017" s="27" t="n">
        <v>41462</v>
      </c>
      <c r="N1017" s="27" t="n">
        <v>2815.06990909091</v>
      </c>
      <c r="O1017" s="32"/>
    </row>
    <row r="1018" customFormat="false" ht="14.25" hidden="false" customHeight="false" outlineLevel="0" collapsed="false">
      <c r="A1018" s="29" t="n">
        <v>45357.117337963</v>
      </c>
      <c r="B1018" s="30" t="n">
        <f aca="false">MROUND(A1018,"00:01:00")</f>
        <v>45357.1173611111</v>
      </c>
      <c r="C1018" s="27" t="n">
        <v>2.94297083333333</v>
      </c>
      <c r="D1018" s="27" t="n">
        <v>0.0563833333333333</v>
      </c>
      <c r="E1018" s="27" t="n">
        <v>1399.82173913043</v>
      </c>
      <c r="F1018" s="27" t="n">
        <v>39.9640909090909</v>
      </c>
      <c r="G1018" s="27" t="n">
        <v>22.49</v>
      </c>
      <c r="H1018" s="27" t="n">
        <v>35.0033333333333</v>
      </c>
      <c r="I1018" s="27" t="n">
        <v>6.601</v>
      </c>
      <c r="J1018" s="27" t="n">
        <v>0.97</v>
      </c>
      <c r="K1018" s="27" t="n">
        <v>20.665</v>
      </c>
      <c r="L1018" s="32"/>
      <c r="M1018" s="27" t="n">
        <v>41473</v>
      </c>
      <c r="N1018" s="27" t="n">
        <v>2814.82491666667</v>
      </c>
      <c r="O1018" s="32"/>
    </row>
    <row r="1019" customFormat="false" ht="14.25" hidden="false" customHeight="false" outlineLevel="0" collapsed="false">
      <c r="A1019" s="29" t="n">
        <v>45357.1180324074</v>
      </c>
      <c r="B1019" s="30" t="n">
        <f aca="false">MROUND(A1019,"00:01:00")</f>
        <v>45357.1180555556</v>
      </c>
      <c r="C1019" s="27" t="n">
        <v>2.94442272727273</v>
      </c>
      <c r="D1019" s="27" t="n">
        <v>0.0561818181818182</v>
      </c>
      <c r="E1019" s="27" t="n">
        <v>1400.02857142857</v>
      </c>
      <c r="F1019" s="27" t="n">
        <v>40.0642857142857</v>
      </c>
      <c r="G1019" s="27" t="n">
        <v>22.47</v>
      </c>
      <c r="H1019" s="27" t="n">
        <v>35.005</v>
      </c>
      <c r="I1019" s="27" t="n">
        <v>6.60422222222222</v>
      </c>
      <c r="J1019" s="27" t="n">
        <v>0.97</v>
      </c>
      <c r="K1019" s="27" t="n">
        <v>20.725</v>
      </c>
      <c r="L1019" s="32"/>
      <c r="M1019" s="27" t="n">
        <v>41504</v>
      </c>
      <c r="N1019" s="27" t="n">
        <v>2814.57922727273</v>
      </c>
      <c r="O1019" s="32"/>
    </row>
    <row r="1020" customFormat="false" ht="14.25" hidden="false" customHeight="false" outlineLevel="0" collapsed="false">
      <c r="A1020" s="29" t="n">
        <v>45357.1187268519</v>
      </c>
      <c r="B1020" s="30" t="n">
        <f aca="false">MROUND(A1020,"00:01:00")</f>
        <v>45357.11875</v>
      </c>
      <c r="C1020" s="27" t="n">
        <v>2.94442608695652</v>
      </c>
      <c r="D1020" s="27" t="n">
        <v>0.0561391304347826</v>
      </c>
      <c r="E1020" s="27" t="n">
        <v>1400.12272727273</v>
      </c>
      <c r="F1020" s="27" t="n">
        <v>39.9590909090909</v>
      </c>
      <c r="G1020" s="27" t="n">
        <v>22.455</v>
      </c>
      <c r="H1020" s="27" t="n">
        <v>35.0057142857143</v>
      </c>
      <c r="I1020" s="27" t="n">
        <v>6.6025</v>
      </c>
      <c r="J1020" s="27" t="n">
        <v>0.975</v>
      </c>
      <c r="K1020" s="27" t="n">
        <v>20.745</v>
      </c>
      <c r="L1020" s="32"/>
      <c r="M1020" s="27" t="n">
        <v>41504</v>
      </c>
      <c r="N1020" s="27" t="n">
        <v>2814.33623809524</v>
      </c>
      <c r="O1020" s="32"/>
    </row>
    <row r="1021" customFormat="false" ht="14.25" hidden="false" customHeight="false" outlineLevel="0" collapsed="false">
      <c r="A1021" s="29" t="n">
        <v>45357.1194212963</v>
      </c>
      <c r="B1021" s="30" t="n">
        <f aca="false">MROUND(A1021,"00:01:00")</f>
        <v>45357.1194444445</v>
      </c>
      <c r="C1021" s="27" t="n">
        <v>2.9419625</v>
      </c>
      <c r="D1021" s="27" t="n">
        <v>0.0566541666666667</v>
      </c>
      <c r="E1021" s="27" t="n">
        <v>1399.90833333333</v>
      </c>
      <c r="F1021" s="27" t="n">
        <v>39.6745</v>
      </c>
      <c r="G1021" s="27" t="n">
        <v>22.54</v>
      </c>
      <c r="H1021" s="27" t="n">
        <v>35.006</v>
      </c>
      <c r="I1021" s="27" t="n">
        <v>6.60425</v>
      </c>
      <c r="J1021" s="27" t="n">
        <v>0.98</v>
      </c>
      <c r="K1021" s="27" t="n">
        <v>20.72</v>
      </c>
      <c r="L1021" s="32"/>
      <c r="M1021" s="27" t="n">
        <v>41549.8</v>
      </c>
      <c r="N1021" s="27" t="n">
        <v>2814.08119047619</v>
      </c>
      <c r="O1021" s="32"/>
    </row>
    <row r="1022" customFormat="false" ht="14.25" hidden="false" customHeight="false" outlineLevel="0" collapsed="false">
      <c r="A1022" s="29" t="n">
        <v>45357.1201157407</v>
      </c>
      <c r="B1022" s="30" t="n">
        <f aca="false">MROUND(A1022,"00:01:00")</f>
        <v>45357.1201388889</v>
      </c>
      <c r="C1022" s="27" t="n">
        <v>2.93538695652174</v>
      </c>
      <c r="D1022" s="27" t="n">
        <v>0.0634565217391304</v>
      </c>
      <c r="E1022" s="27" t="n">
        <v>1399.74285714286</v>
      </c>
      <c r="F1022" s="27" t="n">
        <v>39.3357142857143</v>
      </c>
      <c r="G1022" s="27" t="n">
        <v>22.725</v>
      </c>
      <c r="H1022" s="27" t="n">
        <v>35.006</v>
      </c>
      <c r="I1022" s="27" t="n">
        <v>6.6146</v>
      </c>
      <c r="J1022" s="27" t="n">
        <v>0.98</v>
      </c>
      <c r="K1022" s="27" t="n">
        <v>20.74</v>
      </c>
      <c r="L1022" s="32"/>
      <c r="M1022" s="27" t="n">
        <v>41549.8</v>
      </c>
      <c r="N1022" s="27" t="n">
        <v>2813.83557142857</v>
      </c>
      <c r="O1022" s="32"/>
    </row>
    <row r="1023" customFormat="false" ht="14.25" hidden="false" customHeight="false" outlineLevel="0" collapsed="false">
      <c r="A1023" s="29" t="n">
        <v>45357.1208101852</v>
      </c>
      <c r="B1023" s="30" t="n">
        <f aca="false">MROUND(A1023,"00:01:00")</f>
        <v>45357.1208333333</v>
      </c>
      <c r="C1023" s="27" t="n">
        <v>2.93360952380952</v>
      </c>
      <c r="D1023" s="27" t="n">
        <v>0.0667545454545455</v>
      </c>
      <c r="E1023" s="27" t="n">
        <v>1399.92727272727</v>
      </c>
      <c r="F1023" s="27" t="n">
        <v>39.914</v>
      </c>
      <c r="G1023" s="27" t="n">
        <v>22.76</v>
      </c>
      <c r="H1023" s="27" t="n">
        <v>35.015</v>
      </c>
      <c r="I1023" s="27" t="n">
        <v>6.61</v>
      </c>
      <c r="J1023" s="27" t="n">
        <v>0.98</v>
      </c>
      <c r="K1023" s="27" t="n">
        <v>20.8244444444444</v>
      </c>
      <c r="L1023" s="32"/>
      <c r="M1023" s="27" t="n">
        <v>41586</v>
      </c>
      <c r="N1023" s="27" t="n">
        <v>2813.58723809524</v>
      </c>
      <c r="O1023" s="32"/>
    </row>
    <row r="1024" customFormat="false" ht="14.25" hidden="false" customHeight="false" outlineLevel="0" collapsed="false">
      <c r="A1024" s="29" t="n">
        <v>45357.1215046296</v>
      </c>
      <c r="B1024" s="30" t="n">
        <f aca="false">MROUND(A1024,"00:01:00")</f>
        <v>45357.1215277778</v>
      </c>
      <c r="C1024" s="27" t="n">
        <v>2.93615217391304</v>
      </c>
      <c r="D1024" s="27" t="n">
        <v>0.0641739130434783</v>
      </c>
      <c r="E1024" s="27" t="n">
        <v>1399.83043478261</v>
      </c>
      <c r="F1024" s="27" t="n">
        <v>40.4395454545455</v>
      </c>
      <c r="G1024" s="27" t="n">
        <v>22.635</v>
      </c>
      <c r="H1024" s="27" t="n">
        <v>35.004</v>
      </c>
      <c r="I1024" s="27" t="n">
        <v>6.605</v>
      </c>
      <c r="J1024" s="27" t="n">
        <v>0.986</v>
      </c>
      <c r="K1024" s="27" t="n">
        <v>20.93</v>
      </c>
      <c r="L1024" s="32"/>
      <c r="M1024" s="27" t="n">
        <v>41586</v>
      </c>
      <c r="N1024" s="27" t="n">
        <v>2813.34822727273</v>
      </c>
      <c r="O1024" s="32"/>
    </row>
    <row r="1025" customFormat="false" ht="14.25" hidden="false" customHeight="false" outlineLevel="0" collapsed="false">
      <c r="A1025" s="29" t="n">
        <v>45357.1221990741</v>
      </c>
      <c r="B1025" s="30" t="n">
        <f aca="false">MROUND(A1025,"00:01:00")</f>
        <v>45357.1222222222</v>
      </c>
      <c r="C1025" s="27" t="n">
        <v>2.93851739130435</v>
      </c>
      <c r="D1025" s="27" t="n">
        <v>0.0603090909090909</v>
      </c>
      <c r="E1025" s="27" t="n">
        <v>1400.08260869565</v>
      </c>
      <c r="F1025" s="27" t="n">
        <v>40.109</v>
      </c>
      <c r="G1025" s="27" t="n">
        <v>22.585</v>
      </c>
      <c r="H1025" s="27" t="n">
        <v>35.004</v>
      </c>
      <c r="I1025" s="27" t="n">
        <v>6.60016666666667</v>
      </c>
      <c r="J1025" s="27" t="n">
        <v>0.986</v>
      </c>
      <c r="K1025" s="27" t="n">
        <v>20.94</v>
      </c>
      <c r="L1025" s="32"/>
      <c r="M1025" s="27" t="n">
        <v>41593.5</v>
      </c>
      <c r="N1025" s="27" t="n">
        <v>2813.09965217391</v>
      </c>
      <c r="O1025" s="32"/>
    </row>
    <row r="1026" customFormat="false" ht="14.25" hidden="false" customHeight="false" outlineLevel="0" collapsed="false">
      <c r="A1026" s="29" t="n">
        <v>45357.1228935185</v>
      </c>
      <c r="B1026" s="30" t="n">
        <f aca="false">MROUND(A1026,"00:01:00")</f>
        <v>45357.1229166667</v>
      </c>
      <c r="C1026" s="27" t="n">
        <v>2.93688695652174</v>
      </c>
      <c r="D1026" s="27" t="n">
        <v>0.0635391304347826</v>
      </c>
      <c r="E1026" s="27" t="n">
        <v>1399.97391304348</v>
      </c>
      <c r="F1026" s="27" t="n">
        <v>39.3190476190476</v>
      </c>
      <c r="G1026" s="27" t="n">
        <v>22.735</v>
      </c>
      <c r="H1026" s="27" t="n">
        <v>35</v>
      </c>
      <c r="I1026" s="27" t="n">
        <v>6.60463636363636</v>
      </c>
      <c r="J1026" s="27" t="n">
        <v>0.996666666666667</v>
      </c>
      <c r="K1026" s="27" t="n">
        <v>20.88</v>
      </c>
      <c r="L1026" s="32"/>
      <c r="M1026" s="27" t="n">
        <v>41620.5</v>
      </c>
      <c r="N1026" s="27" t="n">
        <v>2812.83865</v>
      </c>
      <c r="O1026" s="32"/>
    </row>
    <row r="1027" customFormat="false" ht="14.25" hidden="false" customHeight="false" outlineLevel="0" collapsed="false">
      <c r="A1027" s="29" t="n">
        <v>45357.123587963</v>
      </c>
      <c r="B1027" s="30" t="n">
        <f aca="false">MROUND(A1027,"00:01:00")</f>
        <v>45357.1236111111</v>
      </c>
      <c r="C1027" s="27" t="n">
        <v>2.928</v>
      </c>
      <c r="D1027" s="27" t="n">
        <v>0.0706826086956522</v>
      </c>
      <c r="E1027" s="27" t="n">
        <v>1399.90476190476</v>
      </c>
      <c r="F1027" s="27" t="n">
        <v>39.2161904761905</v>
      </c>
      <c r="G1027" s="27" t="n">
        <v>22.945</v>
      </c>
      <c r="H1027" s="27" t="n">
        <v>35.0066666666667</v>
      </c>
      <c r="I1027" s="27" t="n">
        <v>6.60357142857143</v>
      </c>
      <c r="J1027" s="27" t="n">
        <v>0.996666666666667</v>
      </c>
      <c r="K1027" s="27" t="n">
        <v>20.86</v>
      </c>
      <c r="L1027" s="32"/>
      <c r="M1027" s="27" t="n">
        <v>41628</v>
      </c>
      <c r="N1027" s="27" t="n">
        <v>2812.59257142857</v>
      </c>
      <c r="O1027" s="32"/>
    </row>
    <row r="1028" customFormat="false" ht="14.25" hidden="false" customHeight="false" outlineLevel="0" collapsed="false">
      <c r="A1028" s="29" t="n">
        <v>45357.1242824074</v>
      </c>
      <c r="B1028" s="30" t="n">
        <f aca="false">MROUND(A1028,"00:01:00")</f>
        <v>45357.1243055556</v>
      </c>
      <c r="C1028" s="27" t="n">
        <v>2.92513043478261</v>
      </c>
      <c r="D1028" s="27" t="n">
        <v>0.0750217391304348</v>
      </c>
      <c r="E1028" s="27" t="n">
        <v>1400.17619047619</v>
      </c>
      <c r="F1028" s="27" t="n">
        <v>40.0704545454545</v>
      </c>
      <c r="G1028" s="27" t="n">
        <v>22.93</v>
      </c>
      <c r="H1028" s="27" t="n">
        <v>35.02</v>
      </c>
      <c r="I1028" s="27" t="n">
        <v>6.602125</v>
      </c>
      <c r="J1028" s="27" t="n">
        <v>1</v>
      </c>
      <c r="K1028" s="27" t="n">
        <v>20.9772727272727</v>
      </c>
      <c r="L1028" s="32"/>
      <c r="M1028" s="27" t="n">
        <v>41653</v>
      </c>
      <c r="N1028" s="27" t="n">
        <v>2812.35034782609</v>
      </c>
      <c r="O1028" s="32"/>
    </row>
    <row r="1029" customFormat="false" ht="14.25" hidden="false" customHeight="false" outlineLevel="0" collapsed="false">
      <c r="A1029" s="29" t="n">
        <v>45357.1249768519</v>
      </c>
      <c r="B1029" s="30" t="n">
        <f aca="false">MROUND(A1029,"00:01:00")</f>
        <v>45357.125</v>
      </c>
      <c r="C1029" s="27" t="n">
        <v>2.92713913043478</v>
      </c>
      <c r="D1029" s="27" t="n">
        <v>0.0718521739130435</v>
      </c>
      <c r="E1029" s="27" t="n">
        <v>1399.95909090909</v>
      </c>
      <c r="F1029" s="27" t="n">
        <v>40.2314285714286</v>
      </c>
      <c r="G1029" s="27" t="n">
        <v>22.87</v>
      </c>
      <c r="H1029" s="27" t="n">
        <v>35.02</v>
      </c>
      <c r="I1029" s="27" t="n">
        <v>6.6076</v>
      </c>
      <c r="J1029" s="27" t="n">
        <v>1.01</v>
      </c>
      <c r="K1029" s="27" t="n">
        <v>21.1</v>
      </c>
      <c r="L1029" s="32"/>
      <c r="M1029" s="27" t="n">
        <v>41653</v>
      </c>
      <c r="N1029" s="27" t="n">
        <v>2812.09959090909</v>
      </c>
      <c r="O1029" s="32"/>
    </row>
    <row r="1030" customFormat="false" ht="14.25" hidden="false" customHeight="false" outlineLevel="0" collapsed="false">
      <c r="A1030" s="29" t="n">
        <v>45357.1256712963</v>
      </c>
      <c r="B1030" s="30" t="n">
        <f aca="false">MROUND(A1030,"00:01:00")</f>
        <v>45357.1256944445</v>
      </c>
      <c r="C1030" s="27" t="n">
        <v>2.92878260869565</v>
      </c>
      <c r="D1030" s="27" t="n">
        <v>0.0731</v>
      </c>
      <c r="E1030" s="27" t="n">
        <v>1400.22272727273</v>
      </c>
      <c r="F1030" s="27" t="n">
        <v>39.7947368421053</v>
      </c>
      <c r="G1030" s="27" t="n">
        <v>22.905</v>
      </c>
      <c r="H1030" s="27" t="n">
        <v>35.015</v>
      </c>
      <c r="I1030" s="27" t="n">
        <v>6.603</v>
      </c>
      <c r="J1030" s="27" t="n">
        <v>1.01</v>
      </c>
      <c r="K1030" s="27" t="n">
        <v>21.115</v>
      </c>
      <c r="L1030" s="32"/>
      <c r="M1030" s="27" t="n">
        <v>41669</v>
      </c>
      <c r="N1030" s="27" t="n">
        <v>2811.84447619048</v>
      </c>
      <c r="O1030" s="32"/>
    </row>
    <row r="1031" customFormat="false" ht="14.25" hidden="false" customHeight="false" outlineLevel="0" collapsed="false">
      <c r="A1031" s="29" t="n">
        <v>45357.1263657407</v>
      </c>
      <c r="B1031" s="30" t="n">
        <f aca="false">MROUND(A1031,"00:01:00")</f>
        <v>45357.1263888889</v>
      </c>
      <c r="C1031" s="27" t="n">
        <v>2.92545</v>
      </c>
      <c r="D1031" s="27" t="n">
        <v>0.0746681818181818</v>
      </c>
      <c r="E1031" s="27" t="n">
        <v>1400.12380952381</v>
      </c>
      <c r="F1031" s="27" t="n">
        <v>39.8647619047619</v>
      </c>
      <c r="G1031" s="27" t="n">
        <v>22.965</v>
      </c>
      <c r="H1031" s="27" t="n">
        <v>35.0111111111111</v>
      </c>
      <c r="I1031" s="27" t="n">
        <v>6.6036</v>
      </c>
      <c r="J1031" s="27" t="n">
        <v>1.015</v>
      </c>
      <c r="K1031" s="27" t="n">
        <v>21.132</v>
      </c>
      <c r="L1031" s="32"/>
      <c r="M1031" s="27" t="n">
        <v>41700</v>
      </c>
      <c r="N1031" s="27" t="n">
        <v>2811.60015</v>
      </c>
      <c r="O1031" s="32"/>
    </row>
    <row r="1032" customFormat="false" ht="14.25" hidden="false" customHeight="false" outlineLevel="0" collapsed="false">
      <c r="A1032" s="29" t="n">
        <v>45357.1270601852</v>
      </c>
      <c r="B1032" s="30" t="n">
        <f aca="false">MROUND(A1032,"00:01:00")</f>
        <v>45357.1270833333</v>
      </c>
      <c r="C1032" s="27" t="n">
        <v>2.92665</v>
      </c>
      <c r="D1032" s="27" t="n">
        <v>0.0718727272727273</v>
      </c>
      <c r="E1032" s="27" t="n">
        <v>1399.86363636364</v>
      </c>
      <c r="F1032" s="27" t="n">
        <v>40.3338095238095</v>
      </c>
      <c r="G1032" s="27" t="n">
        <v>22.885</v>
      </c>
      <c r="H1032" s="27" t="n">
        <v>35.015</v>
      </c>
      <c r="I1032" s="27" t="n">
        <v>6.60783333333333</v>
      </c>
      <c r="J1032" s="27" t="n">
        <v>1.015</v>
      </c>
      <c r="K1032" s="27" t="n">
        <v>21.135</v>
      </c>
      <c r="L1032" s="32"/>
      <c r="M1032" s="27" t="n">
        <v>41700</v>
      </c>
      <c r="N1032" s="27" t="n">
        <v>2811.33431578947</v>
      </c>
      <c r="O1032" s="32"/>
    </row>
    <row r="1033" customFormat="false" ht="14.25" hidden="false" customHeight="false" outlineLevel="0" collapsed="false">
      <c r="A1033" s="29" t="n">
        <v>45357.1277546296</v>
      </c>
      <c r="B1033" s="30" t="n">
        <f aca="false">MROUND(A1033,"00:01:00")</f>
        <v>45357.1277777778</v>
      </c>
      <c r="C1033" s="27" t="n">
        <v>2.92913913043478</v>
      </c>
      <c r="D1033" s="27" t="n">
        <v>0.0724590909090909</v>
      </c>
      <c r="E1033" s="27" t="n">
        <v>1400.10434782609</v>
      </c>
      <c r="F1033" s="27" t="n">
        <v>40.0175</v>
      </c>
      <c r="G1033" s="27" t="n">
        <v>22.88</v>
      </c>
      <c r="H1033" s="27" t="n">
        <v>35.0066666666667</v>
      </c>
      <c r="I1033" s="27" t="n">
        <v>6.603</v>
      </c>
      <c r="J1033" s="27" t="n">
        <v>1.015</v>
      </c>
      <c r="K1033" s="27" t="n">
        <v>21.17</v>
      </c>
      <c r="L1033" s="32"/>
      <c r="M1033" s="27" t="n">
        <v>41711</v>
      </c>
      <c r="N1033" s="27" t="n">
        <v>2811.0940952381</v>
      </c>
      <c r="O1033" s="32"/>
    </row>
    <row r="1034" customFormat="false" ht="14.25" hidden="false" customHeight="false" outlineLevel="0" collapsed="false">
      <c r="A1034" s="29" t="n">
        <v>45357.1284490741</v>
      </c>
      <c r="B1034" s="30" t="n">
        <f aca="false">MROUND(A1034,"00:01:00")</f>
        <v>45357.1284722222</v>
      </c>
      <c r="C1034" s="27" t="n">
        <v>2.92584782608696</v>
      </c>
      <c r="D1034" s="27" t="n">
        <v>0.0738347826086957</v>
      </c>
      <c r="E1034" s="27" t="n">
        <v>1400.4380952381</v>
      </c>
      <c r="F1034" s="27" t="n">
        <v>39.7604545454545</v>
      </c>
      <c r="G1034" s="27" t="n">
        <v>22.93</v>
      </c>
      <c r="H1034" s="27" t="n">
        <v>35.01</v>
      </c>
      <c r="I1034" s="27" t="n">
        <v>6.603375</v>
      </c>
      <c r="J1034" s="27" t="n">
        <v>1.015</v>
      </c>
      <c r="K1034" s="27" t="n">
        <v>21.11</v>
      </c>
      <c r="L1034" s="32"/>
      <c r="M1034" s="27" t="n">
        <v>41726.75</v>
      </c>
      <c r="N1034" s="27" t="n">
        <v>2810.84523809524</v>
      </c>
      <c r="O1034" s="32"/>
    </row>
    <row r="1035" customFormat="false" ht="14.25" hidden="false" customHeight="false" outlineLevel="0" collapsed="false">
      <c r="A1035" s="29" t="n">
        <v>45357.1291435185</v>
      </c>
      <c r="B1035" s="30" t="n">
        <f aca="false">MROUND(A1035,"00:01:00")</f>
        <v>45357.1291666667</v>
      </c>
      <c r="C1035" s="27" t="n">
        <v>2.92335217391304</v>
      </c>
      <c r="D1035" s="27" t="n">
        <v>0.077</v>
      </c>
      <c r="E1035" s="27" t="n">
        <v>1399.92173913043</v>
      </c>
      <c r="F1035" s="27" t="n">
        <v>39.4585714285714</v>
      </c>
      <c r="G1035" s="27" t="n">
        <v>23.08</v>
      </c>
      <c r="H1035" s="27" t="n">
        <v>35.015</v>
      </c>
      <c r="I1035" s="27" t="n">
        <v>6.607</v>
      </c>
      <c r="J1035" s="27" t="n">
        <v>1.01</v>
      </c>
      <c r="K1035" s="27" t="n">
        <v>21.11</v>
      </c>
      <c r="L1035" s="32"/>
      <c r="M1035" s="27" t="n">
        <v>41753</v>
      </c>
      <c r="N1035" s="27" t="n">
        <v>2810.59268181818</v>
      </c>
      <c r="O1035" s="32"/>
    </row>
    <row r="1036" customFormat="false" ht="14.25" hidden="false" customHeight="false" outlineLevel="0" collapsed="false">
      <c r="A1036" s="29" t="n">
        <v>45357.129837963</v>
      </c>
      <c r="B1036" s="30" t="n">
        <f aca="false">MROUND(A1036,"00:01:00")</f>
        <v>45357.1298611111</v>
      </c>
      <c r="C1036" s="27" t="n">
        <v>2.91629565217391</v>
      </c>
      <c r="D1036" s="27" t="n">
        <v>0.0806782608695652</v>
      </c>
      <c r="E1036" s="27" t="n">
        <v>1400.06</v>
      </c>
      <c r="F1036" s="27" t="n">
        <v>39.4619047619048</v>
      </c>
      <c r="G1036" s="27" t="n">
        <v>23.21</v>
      </c>
      <c r="H1036" s="27" t="n">
        <v>35.0133333333333</v>
      </c>
      <c r="I1036" s="27" t="n">
        <v>6.60216666666667</v>
      </c>
      <c r="J1036" s="27" t="n">
        <v>1.01666666666667</v>
      </c>
      <c r="K1036" s="27" t="n">
        <v>21.155</v>
      </c>
      <c r="L1036" s="32"/>
      <c r="M1036" s="27" t="n">
        <v>41753</v>
      </c>
      <c r="N1036" s="27" t="n">
        <v>2810.33468181818</v>
      </c>
      <c r="O1036" s="32"/>
    </row>
    <row r="1037" customFormat="false" ht="14.25" hidden="false" customHeight="false" outlineLevel="0" collapsed="false">
      <c r="A1037" s="29" t="n">
        <v>45357.1305324074</v>
      </c>
      <c r="B1037" s="30" t="n">
        <f aca="false">MROUND(A1037,"00:01:00")</f>
        <v>45357.1305555556</v>
      </c>
      <c r="C1037" s="27" t="n">
        <v>2.9139347826087</v>
      </c>
      <c r="D1037" s="27" t="n">
        <v>0.0854739130434783</v>
      </c>
      <c r="E1037" s="27" t="n">
        <v>1400.465</v>
      </c>
      <c r="F1037" s="27" t="n">
        <v>39.793</v>
      </c>
      <c r="G1037" s="27" t="n">
        <v>23.275</v>
      </c>
      <c r="H1037" s="27" t="n">
        <v>35.02</v>
      </c>
      <c r="I1037" s="27" t="n">
        <v>6.60341666666667</v>
      </c>
      <c r="J1037" s="27" t="n">
        <v>1.01666666666667</v>
      </c>
      <c r="K1037" s="27" t="n">
        <v>21.235</v>
      </c>
      <c r="L1037" s="32"/>
      <c r="M1037" s="27" t="n">
        <v>41772</v>
      </c>
      <c r="N1037" s="27" t="n">
        <v>2810.07023809524</v>
      </c>
      <c r="O1037" s="32"/>
    </row>
    <row r="1038" customFormat="false" ht="14.25" hidden="false" customHeight="false" outlineLevel="0" collapsed="false">
      <c r="A1038" s="29" t="n">
        <v>45357.1312268519</v>
      </c>
      <c r="B1038" s="30" t="n">
        <f aca="false">MROUND(A1038,"00:01:00")</f>
        <v>45357.13125</v>
      </c>
      <c r="C1038" s="27" t="n">
        <v>2.91589565217391</v>
      </c>
      <c r="D1038" s="27" t="n">
        <v>0.0838347826086956</v>
      </c>
      <c r="E1038" s="27" t="n">
        <v>1400.12380952381</v>
      </c>
      <c r="F1038" s="27" t="n">
        <v>40.4647826086957</v>
      </c>
      <c r="G1038" s="27" t="n">
        <v>23.19</v>
      </c>
      <c r="H1038" s="27" t="n">
        <v>35.015</v>
      </c>
      <c r="I1038" s="27" t="n">
        <v>6.6065</v>
      </c>
      <c r="J1038" s="27" t="n">
        <v>1.02</v>
      </c>
      <c r="K1038" s="27" t="n">
        <v>21.3333333333333</v>
      </c>
      <c r="L1038" s="32"/>
      <c r="M1038" s="27" t="n">
        <v>41794</v>
      </c>
      <c r="N1038" s="27" t="n">
        <v>2809.81561904762</v>
      </c>
      <c r="O1038" s="32"/>
    </row>
    <row r="1039" customFormat="false" ht="14.25" hidden="false" customHeight="false" outlineLevel="0" collapsed="false">
      <c r="A1039" s="29" t="n">
        <v>45357.1319212963</v>
      </c>
      <c r="B1039" s="30" t="n">
        <f aca="false">MROUND(A1039,"00:01:00")</f>
        <v>45357.1319444444</v>
      </c>
      <c r="C1039" s="27" t="n">
        <v>2.92183913043478</v>
      </c>
      <c r="D1039" s="27" t="n">
        <v>0.0787391304347826</v>
      </c>
      <c r="E1039" s="27" t="n">
        <v>1400.05652173913</v>
      </c>
      <c r="F1039" s="27" t="n">
        <v>40.7252631578947</v>
      </c>
      <c r="G1039" s="27" t="n">
        <v>22.955</v>
      </c>
      <c r="H1039" s="27" t="n">
        <v>35.0145454545455</v>
      </c>
      <c r="I1039" s="27" t="n">
        <v>6.60185714285714</v>
      </c>
      <c r="J1039" s="27" t="n">
        <v>1.02</v>
      </c>
      <c r="K1039" s="27" t="n">
        <v>21.395</v>
      </c>
      <c r="L1039" s="32"/>
      <c r="M1039" s="27" t="n">
        <v>41794</v>
      </c>
      <c r="N1039" s="27" t="n">
        <v>2809.5535</v>
      </c>
      <c r="O1039" s="32"/>
    </row>
    <row r="1040" customFormat="false" ht="14.25" hidden="false" customHeight="false" outlineLevel="0" collapsed="false">
      <c r="A1040" s="29" t="n">
        <v>45357.1326157407</v>
      </c>
      <c r="B1040" s="30" t="n">
        <f aca="false">MROUND(A1040,"00:01:00")</f>
        <v>45357.1326388889</v>
      </c>
      <c r="C1040" s="27" t="n">
        <v>2.92286956521739</v>
      </c>
      <c r="D1040" s="27" t="n">
        <v>0.0763913043478261</v>
      </c>
      <c r="E1040" s="27" t="n">
        <v>1399.97727272727</v>
      </c>
      <c r="F1040" s="27" t="n">
        <v>39.3869565217391</v>
      </c>
      <c r="G1040" s="27" t="n">
        <v>23.09</v>
      </c>
      <c r="H1040" s="27" t="n">
        <v>35.0166666666667</v>
      </c>
      <c r="I1040" s="27" t="n">
        <v>6.60077777777778</v>
      </c>
      <c r="J1040" s="27" t="n">
        <v>1.02</v>
      </c>
      <c r="K1040" s="27" t="n">
        <v>21.3025</v>
      </c>
      <c r="L1040" s="32"/>
      <c r="M1040" s="27" t="n">
        <v>41813.4</v>
      </c>
      <c r="N1040" s="27" t="n">
        <v>2809.30295238095</v>
      </c>
      <c r="O1040" s="32"/>
    </row>
    <row r="1041" customFormat="false" ht="14.25" hidden="false" customHeight="false" outlineLevel="0" collapsed="false">
      <c r="A1041" s="29" t="n">
        <v>45357.1333101852</v>
      </c>
      <c r="B1041" s="30" t="n">
        <f aca="false">MROUND(A1041,"00:01:00")</f>
        <v>45357.1333333333</v>
      </c>
      <c r="C1041" s="27" t="n">
        <v>2.91359545454545</v>
      </c>
      <c r="D1041" s="27" t="n">
        <v>0.0874</v>
      </c>
      <c r="E1041" s="27" t="n">
        <v>1399.98095238095</v>
      </c>
      <c r="F1041" s="27" t="n">
        <v>38.9311111111111</v>
      </c>
      <c r="G1041" s="27" t="n">
        <v>23.38</v>
      </c>
      <c r="H1041" s="27" t="n">
        <v>35.02</v>
      </c>
      <c r="I1041" s="27" t="n">
        <v>6.604</v>
      </c>
      <c r="J1041" s="27" t="n">
        <v>1.025</v>
      </c>
      <c r="K1041" s="27" t="n">
        <v>21.204</v>
      </c>
      <c r="L1041" s="32"/>
      <c r="M1041" s="27" t="n">
        <v>41836</v>
      </c>
      <c r="N1041" s="27" t="n">
        <v>2809.05842857143</v>
      </c>
      <c r="O1041" s="32"/>
    </row>
    <row r="1042" customFormat="false" ht="14.25" hidden="false" customHeight="false" outlineLevel="0" collapsed="false">
      <c r="A1042" s="29" t="n">
        <v>45357.1340046296</v>
      </c>
      <c r="B1042" s="30" t="n">
        <f aca="false">MROUND(A1042,"00:01:00")</f>
        <v>45357.1340277778</v>
      </c>
      <c r="C1042" s="27" t="n">
        <v>2.90624782608696</v>
      </c>
      <c r="D1042" s="27" t="n">
        <v>0.0938826086956522</v>
      </c>
      <c r="E1042" s="27" t="n">
        <v>1400.08695652174</v>
      </c>
      <c r="F1042" s="27" t="n">
        <v>39.7128571428571</v>
      </c>
      <c r="G1042" s="27" t="n">
        <v>23.48</v>
      </c>
      <c r="H1042" s="27" t="n">
        <v>35.015</v>
      </c>
      <c r="I1042" s="27" t="n">
        <v>6.602625</v>
      </c>
      <c r="J1042" s="27" t="n">
        <v>1.03</v>
      </c>
      <c r="K1042" s="27" t="n">
        <v>21.3276923076923</v>
      </c>
      <c r="L1042" s="32"/>
      <c r="M1042" s="27" t="n">
        <v>41856</v>
      </c>
      <c r="N1042" s="27" t="n">
        <v>2808.79266666667</v>
      </c>
      <c r="O1042" s="32"/>
    </row>
    <row r="1043" customFormat="false" ht="14.25" hidden="false" customHeight="false" outlineLevel="0" collapsed="false">
      <c r="A1043" s="29" t="n">
        <v>45357.1346990741</v>
      </c>
      <c r="B1043" s="30" t="n">
        <f aca="false">MROUND(A1043,"00:01:00")</f>
        <v>45357.1347222222</v>
      </c>
      <c r="C1043" s="27" t="n">
        <v>2.90642173913044</v>
      </c>
      <c r="D1043" s="27" t="n">
        <v>0.0933086956521739</v>
      </c>
      <c r="E1043" s="27" t="n">
        <v>1399.96086956522</v>
      </c>
      <c r="F1043" s="27" t="n">
        <v>39.9431818181818</v>
      </c>
      <c r="G1043" s="27" t="n">
        <v>23.43</v>
      </c>
      <c r="H1043" s="27" t="n">
        <v>35.015</v>
      </c>
      <c r="I1043" s="27" t="n">
        <v>6.6065</v>
      </c>
      <c r="J1043" s="27" t="n">
        <v>1.035</v>
      </c>
      <c r="K1043" s="27" t="n">
        <v>21.5277777777778</v>
      </c>
      <c r="L1043" s="32"/>
      <c r="M1043" s="27" t="n">
        <v>41856</v>
      </c>
      <c r="N1043" s="27" t="n">
        <v>2808.52466666667</v>
      </c>
      <c r="O1043" s="32"/>
    </row>
    <row r="1044" customFormat="false" ht="14.25" hidden="false" customHeight="false" outlineLevel="0" collapsed="false">
      <c r="A1044" s="29" t="n">
        <v>45357.1353935185</v>
      </c>
      <c r="B1044" s="30" t="n">
        <f aca="false">MROUND(A1044,"00:01:00")</f>
        <v>45357.1354166667</v>
      </c>
      <c r="C1044" s="27" t="n">
        <v>2.90309130434783</v>
      </c>
      <c r="D1044" s="27" t="n">
        <v>0.0964434782608696</v>
      </c>
      <c r="E1044" s="27" t="n">
        <v>1400.12727272727</v>
      </c>
      <c r="F1044" s="27" t="n">
        <v>39.707619047619</v>
      </c>
      <c r="G1044" s="27" t="n">
        <v>23.555</v>
      </c>
      <c r="H1044" s="27" t="n">
        <v>35.01</v>
      </c>
      <c r="I1044" s="27" t="n">
        <v>6.604</v>
      </c>
      <c r="J1044" s="27" t="n">
        <v>1.03571428571429</v>
      </c>
      <c r="K1044" s="27" t="n">
        <v>21.565</v>
      </c>
      <c r="L1044" s="32"/>
      <c r="M1044" s="27" t="n">
        <v>41878</v>
      </c>
      <c r="N1044" s="27" t="n">
        <v>2808.26565217391</v>
      </c>
      <c r="O1044" s="32"/>
    </row>
    <row r="1045" customFormat="false" ht="14.25" hidden="false" customHeight="false" outlineLevel="0" collapsed="false">
      <c r="A1045" s="29" t="n">
        <v>45357.136087963</v>
      </c>
      <c r="B1045" s="30" t="n">
        <f aca="false">MROUND(A1045,"00:01:00")</f>
        <v>45357.1361111111</v>
      </c>
      <c r="C1045" s="27" t="n">
        <v>2.90679545454545</v>
      </c>
      <c r="D1045" s="27" t="n">
        <v>0.0942521739130435</v>
      </c>
      <c r="E1045" s="27" t="n">
        <v>1399.99047619048</v>
      </c>
      <c r="F1045" s="27" t="n">
        <v>40.8838095238095</v>
      </c>
      <c r="G1045" s="27" t="n">
        <v>23.33</v>
      </c>
      <c r="H1045" s="27" t="n">
        <v>34.996</v>
      </c>
      <c r="I1045" s="27" t="n">
        <v>6.602</v>
      </c>
      <c r="J1045" s="27" t="n">
        <v>1.03571428571429</v>
      </c>
      <c r="K1045" s="27" t="n">
        <v>21.605</v>
      </c>
      <c r="L1045" s="32"/>
      <c r="M1045" s="27" t="n">
        <v>41893.8</v>
      </c>
      <c r="N1045" s="27" t="n">
        <v>2808.00668181818</v>
      </c>
      <c r="O1045" s="32"/>
    </row>
    <row r="1046" customFormat="false" ht="14.25" hidden="false" customHeight="false" outlineLevel="0" collapsed="false">
      <c r="A1046" s="29" t="n">
        <v>45357.1367824074</v>
      </c>
      <c r="B1046" s="30" t="n">
        <f aca="false">MROUND(A1046,"00:01:00")</f>
        <v>45357.1368055556</v>
      </c>
      <c r="C1046" s="27" t="n">
        <v>2.91599</v>
      </c>
      <c r="D1046" s="27" t="n">
        <v>0.0832521739130435</v>
      </c>
      <c r="E1046" s="27" t="n">
        <v>1400.14782608696</v>
      </c>
      <c r="F1046" s="27" t="n">
        <v>40.4795652173913</v>
      </c>
      <c r="G1046" s="27" t="n">
        <v>23.175</v>
      </c>
      <c r="H1046" s="27" t="n">
        <v>34.996</v>
      </c>
      <c r="I1046" s="27" t="n">
        <v>6.6045</v>
      </c>
      <c r="J1046" s="27" t="n">
        <v>1.04333333333333</v>
      </c>
      <c r="K1046" s="27" t="n">
        <v>21.58</v>
      </c>
      <c r="L1046" s="32"/>
      <c r="M1046" s="27" t="n">
        <v>41893.8</v>
      </c>
      <c r="N1046" s="27" t="n">
        <v>2807.74184210526</v>
      </c>
      <c r="O1046" s="32"/>
    </row>
    <row r="1047" customFormat="false" ht="14.25" hidden="false" customHeight="false" outlineLevel="0" collapsed="false">
      <c r="A1047" s="29" t="n">
        <v>45357.1374768519</v>
      </c>
      <c r="B1047" s="30" t="n">
        <f aca="false">MROUND(A1047,"00:01:00")</f>
        <v>45357.1375</v>
      </c>
      <c r="C1047" s="27" t="n">
        <v>2.91200869565217</v>
      </c>
      <c r="D1047" s="27" t="n">
        <v>0.0872913043478261</v>
      </c>
      <c r="E1047" s="27" t="n">
        <v>1400.05</v>
      </c>
      <c r="F1047" s="27" t="n">
        <v>39.0163636363636</v>
      </c>
      <c r="G1047" s="27" t="n">
        <v>23.405</v>
      </c>
      <c r="H1047" s="27" t="n">
        <v>35.0033333333333</v>
      </c>
      <c r="I1047" s="27" t="n">
        <v>6.6005</v>
      </c>
      <c r="J1047" s="27" t="n">
        <v>1.05</v>
      </c>
      <c r="K1047" s="27" t="n">
        <v>21.43</v>
      </c>
      <c r="L1047" s="32"/>
      <c r="M1047" s="27" t="n">
        <v>41927</v>
      </c>
      <c r="N1047" s="27" t="n">
        <v>2807.47857142857</v>
      </c>
      <c r="O1047" s="32"/>
    </row>
    <row r="1048" customFormat="false" ht="14.25" hidden="false" customHeight="false" outlineLevel="0" collapsed="false">
      <c r="A1048" s="29" t="n">
        <v>45357.1381712963</v>
      </c>
      <c r="B1048" s="30" t="n">
        <f aca="false">MROUND(A1048,"00:01:00")</f>
        <v>45357.1381944444</v>
      </c>
      <c r="C1048" s="27" t="n">
        <v>2.89958695652174</v>
      </c>
      <c r="D1048" s="27" t="n">
        <v>0.101978260869565</v>
      </c>
      <c r="E1048" s="27" t="n">
        <v>1399.92727272727</v>
      </c>
      <c r="F1048" s="27" t="n">
        <v>38.837</v>
      </c>
      <c r="G1048" s="27" t="n">
        <v>23.74</v>
      </c>
      <c r="H1048" s="27" t="n">
        <v>35.0066666666667</v>
      </c>
      <c r="I1048" s="27" t="n">
        <v>6.60625</v>
      </c>
      <c r="J1048" s="27" t="n">
        <v>1.05</v>
      </c>
      <c r="K1048" s="27" t="n">
        <v>21.4171428571429</v>
      </c>
      <c r="L1048" s="32"/>
      <c r="M1048" s="27" t="n">
        <v>41955.5</v>
      </c>
      <c r="N1048" s="27" t="n">
        <v>2807.2180952381</v>
      </c>
      <c r="O1048" s="32"/>
    </row>
    <row r="1049" customFormat="false" ht="14.25" hidden="false" customHeight="false" outlineLevel="0" collapsed="false">
      <c r="A1049" s="29" t="n">
        <v>45357.1388657407</v>
      </c>
      <c r="B1049" s="30" t="n">
        <f aca="false">MROUND(A1049,"00:01:00")</f>
        <v>45357.1388888889</v>
      </c>
      <c r="C1049" s="27" t="n">
        <v>2.8937652173913</v>
      </c>
      <c r="D1049" s="27" t="n">
        <v>0.104573913043478</v>
      </c>
      <c r="E1049" s="27" t="n">
        <v>1399.94782608696</v>
      </c>
      <c r="F1049" s="27" t="n">
        <v>40.2082608695652</v>
      </c>
      <c r="G1049" s="27" t="n">
        <v>23.66</v>
      </c>
      <c r="H1049" s="27" t="n">
        <v>35.0044444444444</v>
      </c>
      <c r="I1049" s="27" t="n">
        <v>6.604</v>
      </c>
      <c r="J1049" s="27" t="n">
        <v>1.055</v>
      </c>
      <c r="K1049" s="27" t="n">
        <v>21.6081818181818</v>
      </c>
      <c r="L1049" s="32"/>
      <c r="M1049" s="27" t="n">
        <v>41961</v>
      </c>
      <c r="N1049" s="27" t="n">
        <v>2806.95133333333</v>
      </c>
      <c r="O1049" s="32"/>
    </row>
    <row r="1050" customFormat="false" ht="14.25" hidden="false" customHeight="false" outlineLevel="0" collapsed="false">
      <c r="A1050" s="29" t="n">
        <v>45357.1395601852</v>
      </c>
      <c r="B1050" s="30" t="n">
        <f aca="false">MROUND(A1050,"00:01:00")</f>
        <v>45357.1395833333</v>
      </c>
      <c r="C1050" s="27" t="n">
        <v>2.90136363636364</v>
      </c>
      <c r="D1050" s="27" t="n">
        <v>0.0979545454545454</v>
      </c>
      <c r="E1050" s="27" t="n">
        <v>1400.05454545455</v>
      </c>
      <c r="F1050" s="27" t="n">
        <v>40.9342857142857</v>
      </c>
      <c r="G1050" s="27" t="n">
        <v>23.48</v>
      </c>
      <c r="H1050" s="27" t="n">
        <v>35.0044444444444</v>
      </c>
      <c r="I1050" s="27" t="n">
        <v>6.5995</v>
      </c>
      <c r="J1050" s="27" t="n">
        <v>1.055</v>
      </c>
      <c r="K1050" s="27" t="n">
        <v>21.7925</v>
      </c>
      <c r="L1050" s="32"/>
      <c r="M1050" s="27" t="n">
        <v>41979</v>
      </c>
      <c r="N1050" s="27" t="n">
        <v>2806.68245</v>
      </c>
      <c r="O1050" s="32"/>
    </row>
    <row r="1051" customFormat="false" ht="14.25" hidden="false" customHeight="false" outlineLevel="0" collapsed="false">
      <c r="A1051" s="29" t="n">
        <v>45357.1402546296</v>
      </c>
      <c r="B1051" s="30" t="n">
        <f aca="false">MROUND(A1051,"00:01:00")</f>
        <v>45357.1402777778</v>
      </c>
      <c r="C1051" s="27" t="n">
        <v>2.90635217391304</v>
      </c>
      <c r="D1051" s="27" t="n">
        <v>0.0931260869565217</v>
      </c>
      <c r="E1051" s="27" t="n">
        <v>1400.0347826087</v>
      </c>
      <c r="F1051" s="27" t="n">
        <v>39.8386956521739</v>
      </c>
      <c r="G1051" s="27" t="n">
        <v>23.54</v>
      </c>
      <c r="H1051" s="27" t="n">
        <v>35.0122222222222</v>
      </c>
      <c r="I1051" s="27" t="n">
        <v>6.6146</v>
      </c>
      <c r="J1051" s="27" t="n">
        <v>1.055</v>
      </c>
      <c r="K1051" s="27" t="n">
        <v>21.77</v>
      </c>
      <c r="L1051" s="32"/>
      <c r="M1051" s="27" t="n">
        <v>42025.5</v>
      </c>
      <c r="N1051" s="27" t="n">
        <v>2806.42836842105</v>
      </c>
      <c r="O1051" s="32"/>
    </row>
    <row r="1052" customFormat="false" ht="14.25" hidden="false" customHeight="false" outlineLevel="0" collapsed="false">
      <c r="A1052" s="29" t="n">
        <v>45357.1409490741</v>
      </c>
      <c r="B1052" s="30" t="n">
        <f aca="false">MROUND(A1052,"00:01:00")</f>
        <v>45357.1409722222</v>
      </c>
      <c r="C1052" s="27" t="n">
        <v>2.89737391304348</v>
      </c>
      <c r="D1052" s="27" t="n">
        <v>0.100873913043478</v>
      </c>
      <c r="E1052" s="27" t="n">
        <v>1400.08695652174</v>
      </c>
      <c r="F1052" s="27" t="n">
        <v>38.7914285714286</v>
      </c>
      <c r="G1052" s="27" t="n">
        <v>23.795</v>
      </c>
      <c r="H1052" s="27" t="n">
        <v>34.995</v>
      </c>
      <c r="I1052" s="27" t="n">
        <v>6.61725</v>
      </c>
      <c r="J1052" s="27" t="n">
        <v>1.06</v>
      </c>
      <c r="K1052" s="27" t="n">
        <v>21.64875</v>
      </c>
      <c r="L1052" s="32"/>
      <c r="M1052" s="27" t="n">
        <v>42044</v>
      </c>
      <c r="N1052" s="27" t="n">
        <v>2806.16942857143</v>
      </c>
      <c r="O1052" s="32"/>
    </row>
    <row r="1053" customFormat="false" ht="14.25" hidden="false" customHeight="false" outlineLevel="0" collapsed="false">
      <c r="A1053" s="29" t="n">
        <v>45357.1416435185</v>
      </c>
      <c r="B1053" s="30" t="n">
        <f aca="false">MROUND(A1053,"00:01:00")</f>
        <v>45357.1416666667</v>
      </c>
      <c r="C1053" s="27" t="n">
        <v>2.88888333333333</v>
      </c>
      <c r="D1053" s="27" t="n">
        <v>0.110621739130435</v>
      </c>
      <c r="E1053" s="27" t="n">
        <v>1399.675</v>
      </c>
      <c r="F1053" s="27" t="n">
        <v>39.5895833333333</v>
      </c>
      <c r="G1053" s="27" t="n">
        <v>23.945</v>
      </c>
      <c r="H1053" s="27" t="n">
        <v>34.985</v>
      </c>
      <c r="I1053" s="27" t="n">
        <v>6.61175</v>
      </c>
      <c r="J1053" s="27" t="n">
        <v>1.05</v>
      </c>
      <c r="K1053" s="27" t="n">
        <v>21.701</v>
      </c>
      <c r="L1053" s="32"/>
      <c r="M1053" s="27" t="n">
        <v>42044</v>
      </c>
      <c r="N1053" s="27" t="n">
        <v>2805.90763636364</v>
      </c>
      <c r="O1053" s="32"/>
    </row>
    <row r="1054" customFormat="false" ht="14.25" hidden="false" customHeight="false" outlineLevel="0" collapsed="false">
      <c r="A1054" s="29" t="n">
        <v>45357.142337963</v>
      </c>
      <c r="B1054" s="30" t="n">
        <f aca="false">MROUND(A1054,"00:01:00")</f>
        <v>45357.1423611111</v>
      </c>
      <c r="C1054" s="27" t="n">
        <v>2.8916</v>
      </c>
      <c r="D1054" s="27" t="n">
        <v>0.109269565217391</v>
      </c>
      <c r="E1054" s="27" t="n">
        <v>1400.14285714286</v>
      </c>
      <c r="F1054" s="27" t="n">
        <v>40.5285</v>
      </c>
      <c r="G1054" s="27" t="n">
        <v>23.795</v>
      </c>
      <c r="H1054" s="27" t="n">
        <v>34.985</v>
      </c>
      <c r="I1054" s="27" t="n">
        <v>6.6071</v>
      </c>
      <c r="J1054" s="27" t="n">
        <v>1.06</v>
      </c>
      <c r="K1054" s="27" t="n">
        <v>21.874</v>
      </c>
      <c r="L1054" s="32"/>
      <c r="M1054" s="27" t="n">
        <v>42044</v>
      </c>
      <c r="N1054" s="27" t="n">
        <v>2805.63728571429</v>
      </c>
      <c r="O1054" s="32"/>
    </row>
    <row r="1055" customFormat="false" ht="14.25" hidden="false" customHeight="false" outlineLevel="0" collapsed="false">
      <c r="A1055" s="29" t="n">
        <v>45357.1430324074</v>
      </c>
      <c r="B1055" s="30" t="n">
        <f aca="false">MROUND(A1055,"00:01:00")</f>
        <v>45357.1430555556</v>
      </c>
      <c r="C1055" s="27" t="n">
        <v>2.89630909090909</v>
      </c>
      <c r="D1055" s="27" t="n">
        <v>0.10374347826087</v>
      </c>
      <c r="E1055" s="27" t="n">
        <v>1399.92608695652</v>
      </c>
      <c r="F1055" s="27" t="n">
        <v>40.334</v>
      </c>
      <c r="G1055" s="27" t="n">
        <v>23.69</v>
      </c>
      <c r="H1055" s="27" t="n">
        <v>34.985</v>
      </c>
      <c r="I1055" s="27" t="n">
        <v>6.60185714285714</v>
      </c>
      <c r="J1055" s="27" t="n">
        <v>1.07</v>
      </c>
      <c r="K1055" s="27" t="n">
        <v>21.94</v>
      </c>
      <c r="L1055" s="32"/>
      <c r="M1055" s="27" t="n">
        <v>42044</v>
      </c>
      <c r="N1055" s="27" t="n">
        <v>2805.36859090909</v>
      </c>
      <c r="O1055" s="32"/>
    </row>
    <row r="1056" customFormat="false" ht="14.25" hidden="false" customHeight="false" outlineLevel="0" collapsed="false">
      <c r="A1056" s="29" t="n">
        <v>45357.1437268519</v>
      </c>
      <c r="B1056" s="30" t="n">
        <f aca="false">MROUND(A1056,"00:01:00")</f>
        <v>45357.14375</v>
      </c>
      <c r="C1056" s="27" t="n">
        <v>2.89614347826087</v>
      </c>
      <c r="D1056" s="27" t="n">
        <v>0.104021739130435</v>
      </c>
      <c r="E1056" s="27" t="n">
        <v>1399.70434782609</v>
      </c>
      <c r="F1056" s="27" t="n">
        <v>39.5695238095238</v>
      </c>
      <c r="G1056" s="27" t="n">
        <v>23.785</v>
      </c>
      <c r="H1056" s="27" t="n">
        <v>35.0044444444444</v>
      </c>
      <c r="I1056" s="27" t="n">
        <v>6.61044444444444</v>
      </c>
      <c r="J1056" s="27" t="n">
        <v>1.076</v>
      </c>
      <c r="K1056" s="27" t="n">
        <v>21.88375</v>
      </c>
      <c r="L1056" s="32"/>
      <c r="M1056" s="27" t="n">
        <v>42115.875</v>
      </c>
      <c r="N1056" s="27" t="n">
        <v>2805.10165</v>
      </c>
      <c r="O1056" s="32"/>
    </row>
    <row r="1057" customFormat="false" ht="14.25" hidden="false" customHeight="false" outlineLevel="0" collapsed="false">
      <c r="A1057" s="29" t="n">
        <v>45357.1444212963</v>
      </c>
      <c r="B1057" s="30" t="n">
        <f aca="false">MROUND(A1057,"00:01:00")</f>
        <v>45357.1444444445</v>
      </c>
      <c r="C1057" s="27" t="n">
        <v>2.88649545454545</v>
      </c>
      <c r="D1057" s="27" t="n">
        <v>0.112513636363636</v>
      </c>
      <c r="E1057" s="27" t="n">
        <v>1400.33</v>
      </c>
      <c r="F1057" s="27" t="n">
        <v>39.0470588235294</v>
      </c>
      <c r="G1057" s="27" t="n">
        <v>24.04</v>
      </c>
      <c r="H1057" s="27" t="n">
        <v>35.02</v>
      </c>
      <c r="I1057" s="27" t="n">
        <v>6.622</v>
      </c>
      <c r="J1057" s="27" t="n">
        <v>1.076</v>
      </c>
      <c r="K1057" s="27" t="n">
        <v>21.8325</v>
      </c>
      <c r="L1057" s="32"/>
      <c r="M1057" s="27" t="n">
        <v>42115.875</v>
      </c>
      <c r="N1057" s="27" t="n">
        <v>2804.83161904762</v>
      </c>
      <c r="O1057" s="32"/>
    </row>
    <row r="1058" customFormat="false" ht="14.25" hidden="false" customHeight="false" outlineLevel="0" collapsed="false">
      <c r="A1058" s="29" t="n">
        <v>45357.1451157407</v>
      </c>
      <c r="B1058" s="30" t="n">
        <f aca="false">MROUND(A1058,"00:01:00")</f>
        <v>45357.1451388889</v>
      </c>
      <c r="C1058" s="27" t="n">
        <v>2.8811347826087</v>
      </c>
      <c r="D1058" s="27" t="n">
        <v>0.120052173913043</v>
      </c>
      <c r="E1058" s="27" t="n">
        <v>1399.98636363636</v>
      </c>
      <c r="F1058" s="27" t="n">
        <v>39.7463636363636</v>
      </c>
      <c r="G1058" s="27" t="n">
        <v>24.125</v>
      </c>
      <c r="H1058" s="27" t="n">
        <v>35.01</v>
      </c>
      <c r="I1058" s="27" t="n">
        <v>6.617</v>
      </c>
      <c r="J1058" s="27" t="n">
        <v>1.075</v>
      </c>
      <c r="K1058" s="27" t="n">
        <v>21.947</v>
      </c>
      <c r="L1058" s="32"/>
      <c r="M1058" s="27" t="n">
        <v>42179</v>
      </c>
      <c r="N1058" s="27" t="n">
        <v>2804.56452380952</v>
      </c>
      <c r="O1058" s="32"/>
    </row>
    <row r="1059" customFormat="false" ht="14.25" hidden="false" customHeight="false" outlineLevel="0" collapsed="false">
      <c r="A1059" s="29" t="n">
        <v>45357.1458101852</v>
      </c>
      <c r="B1059" s="30" t="n">
        <f aca="false">MROUND(A1059,"00:01:00")</f>
        <v>45357.1458333333</v>
      </c>
      <c r="C1059" s="27" t="n">
        <v>2.88541739130435</v>
      </c>
      <c r="D1059" s="27" t="n">
        <v>0.116140909090909</v>
      </c>
      <c r="E1059" s="27" t="n">
        <v>1400</v>
      </c>
      <c r="F1059" s="27" t="n">
        <v>40.7885</v>
      </c>
      <c r="G1059" s="27" t="n">
        <v>23.915</v>
      </c>
      <c r="H1059" s="27" t="n">
        <v>34.99</v>
      </c>
      <c r="I1059" s="27" t="n">
        <v>6.61185714285714</v>
      </c>
      <c r="J1059" s="27" t="n">
        <v>1.07</v>
      </c>
      <c r="K1059" s="27" t="n">
        <v>22.1108333333333</v>
      </c>
      <c r="L1059" s="32"/>
      <c r="M1059" s="27" t="n">
        <v>42179</v>
      </c>
      <c r="N1059" s="27" t="n">
        <v>2804.284</v>
      </c>
      <c r="O1059" s="32"/>
    </row>
    <row r="1060" customFormat="false" ht="14.25" hidden="false" customHeight="false" outlineLevel="0" collapsed="false">
      <c r="A1060" s="29" t="n">
        <v>45357.1465046296</v>
      </c>
      <c r="B1060" s="30" t="n">
        <f aca="false">MROUND(A1060,"00:01:00")</f>
        <v>45357.1465277778</v>
      </c>
      <c r="C1060" s="27" t="n">
        <v>2.8945</v>
      </c>
      <c r="D1060" s="27" t="n">
        <v>0.107318181818182</v>
      </c>
      <c r="E1060" s="27" t="n">
        <v>1399.95238095238</v>
      </c>
      <c r="F1060" s="27" t="n">
        <v>40.748</v>
      </c>
      <c r="G1060" s="27" t="n">
        <v>23.715</v>
      </c>
      <c r="H1060" s="27" t="n">
        <v>34.985</v>
      </c>
      <c r="I1060" s="27" t="n">
        <v>6.60763636363636</v>
      </c>
      <c r="J1060" s="27" t="n">
        <v>1.07</v>
      </c>
      <c r="K1060" s="27" t="n">
        <v>22.1571428571429</v>
      </c>
      <c r="L1060" s="32"/>
      <c r="M1060" s="27" t="n">
        <v>42179</v>
      </c>
      <c r="N1060" s="27" t="n">
        <v>2804.02371428571</v>
      </c>
      <c r="O1060" s="32"/>
    </row>
    <row r="1061" customFormat="false" ht="14.25" hidden="false" customHeight="false" outlineLevel="0" collapsed="false">
      <c r="A1061" s="29" t="n">
        <v>45357.1471990741</v>
      </c>
      <c r="B1061" s="30" t="n">
        <f aca="false">MROUND(A1061,"00:01:00")</f>
        <v>45357.1472222222</v>
      </c>
      <c r="C1061" s="27" t="n">
        <v>2.89513913043478</v>
      </c>
      <c r="D1061" s="27" t="n">
        <v>0.104933333333333</v>
      </c>
      <c r="E1061" s="27" t="n">
        <v>1400.07083333333</v>
      </c>
      <c r="F1061" s="27" t="n">
        <v>39.4259090909091</v>
      </c>
      <c r="G1061" s="27" t="n">
        <v>23.835</v>
      </c>
      <c r="H1061" s="27" t="n">
        <v>34.985</v>
      </c>
      <c r="I1061" s="27" t="n">
        <v>6.6025</v>
      </c>
      <c r="J1061" s="27" t="n">
        <v>1.075</v>
      </c>
      <c r="K1061" s="27" t="n">
        <v>22.02</v>
      </c>
      <c r="L1061" s="32"/>
      <c r="M1061" s="27" t="n">
        <v>42179</v>
      </c>
      <c r="N1061" s="27" t="n">
        <v>2803.742</v>
      </c>
      <c r="O1061" s="32"/>
    </row>
    <row r="1062" customFormat="false" ht="14.25" hidden="false" customHeight="false" outlineLevel="0" collapsed="false">
      <c r="A1062" s="29" t="n">
        <v>45357.1478935185</v>
      </c>
      <c r="B1062" s="30" t="n">
        <f aca="false">MROUND(A1062,"00:01:00")</f>
        <v>45357.1479166667</v>
      </c>
      <c r="C1062" s="27" t="n">
        <v>2.88304347826087</v>
      </c>
      <c r="D1062" s="27" t="n">
        <v>0.115504761904762</v>
      </c>
      <c r="E1062" s="27" t="n">
        <v>1400.19090909091</v>
      </c>
      <c r="F1062" s="27" t="n">
        <v>38.642380952381</v>
      </c>
      <c r="G1062" s="27" t="n">
        <v>24.185</v>
      </c>
      <c r="H1062" s="27" t="n">
        <v>35.005</v>
      </c>
      <c r="I1062" s="27" t="n">
        <v>6.60233333333333</v>
      </c>
      <c r="J1062" s="27" t="n">
        <v>1.09</v>
      </c>
      <c r="K1062" s="27" t="n">
        <v>21.8975</v>
      </c>
      <c r="L1062" s="32"/>
      <c r="M1062" s="27" t="n">
        <v>42196.8</v>
      </c>
      <c r="N1062" s="27" t="n">
        <v>2803.47466666667</v>
      </c>
      <c r="O1062" s="32"/>
    </row>
    <row r="1063" customFormat="false" ht="14.25" hidden="false" customHeight="false" outlineLevel="0" collapsed="false">
      <c r="A1063" s="29" t="n">
        <v>45357.148587963</v>
      </c>
      <c r="B1063" s="30" t="n">
        <f aca="false">MROUND(A1063,"00:01:00")</f>
        <v>45357.1486111111</v>
      </c>
      <c r="C1063" s="27" t="n">
        <v>2.8732</v>
      </c>
      <c r="D1063" s="27" t="n">
        <v>0.125726086956522</v>
      </c>
      <c r="E1063" s="27" t="n">
        <v>1399.88260869565</v>
      </c>
      <c r="F1063" s="27" t="n">
        <v>39.43</v>
      </c>
      <c r="G1063" s="27" t="n">
        <v>24.35</v>
      </c>
      <c r="H1063" s="27" t="n">
        <v>35.01</v>
      </c>
      <c r="I1063" s="27" t="n">
        <v>6.6055</v>
      </c>
      <c r="J1063" s="27" t="n">
        <v>1.09</v>
      </c>
      <c r="K1063" s="27" t="n">
        <v>21.9558333333333</v>
      </c>
      <c r="L1063" s="32"/>
      <c r="M1063" s="27" t="n">
        <v>42221</v>
      </c>
      <c r="N1063" s="27" t="n">
        <v>2803.20604347826</v>
      </c>
      <c r="O1063" s="32"/>
    </row>
    <row r="1064" customFormat="false" ht="14.25" hidden="false" customHeight="false" outlineLevel="0" collapsed="false">
      <c r="A1064" s="29" t="n">
        <v>45357.1492824074</v>
      </c>
      <c r="B1064" s="30" t="n">
        <f aca="false">MROUND(A1064,"00:01:00")</f>
        <v>45357.1493055556</v>
      </c>
      <c r="C1064" s="27" t="n">
        <v>2.87321818181818</v>
      </c>
      <c r="D1064" s="27" t="n">
        <v>0.127260869565217</v>
      </c>
      <c r="E1064" s="27" t="n">
        <v>1400.04545454545</v>
      </c>
      <c r="F1064" s="27" t="n">
        <v>40.3977777777778</v>
      </c>
      <c r="G1064" s="27" t="n">
        <v>24.25</v>
      </c>
      <c r="H1064" s="27" t="n">
        <v>35.0045454545455</v>
      </c>
      <c r="I1064" s="27" t="n">
        <v>6.601</v>
      </c>
      <c r="J1064" s="27" t="n">
        <v>1.085</v>
      </c>
      <c r="K1064" s="27" t="n">
        <v>22.1976923076923</v>
      </c>
      <c r="L1064" s="32"/>
      <c r="M1064" s="27" t="n">
        <v>42221</v>
      </c>
      <c r="N1064" s="27" t="n">
        <v>2802.93608695652</v>
      </c>
      <c r="O1064" s="32"/>
    </row>
    <row r="1065" customFormat="false" ht="14.25" hidden="false" customHeight="false" outlineLevel="0" collapsed="false">
      <c r="A1065" s="29" t="n">
        <v>45357.1499768519</v>
      </c>
      <c r="B1065" s="30" t="n">
        <f aca="false">MROUND(A1065,"00:01:00")</f>
        <v>45357.15</v>
      </c>
      <c r="C1065" s="27" t="n">
        <v>2.87967826086957</v>
      </c>
      <c r="D1065" s="27" t="n">
        <v>0.12315</v>
      </c>
      <c r="E1065" s="27" t="n">
        <v>1399.82173913043</v>
      </c>
      <c r="F1065" s="27" t="n">
        <v>40.4594444444444</v>
      </c>
      <c r="G1065" s="27" t="n">
        <v>24.125</v>
      </c>
      <c r="H1065" s="27" t="n">
        <v>35.01</v>
      </c>
      <c r="I1065" s="27" t="n">
        <v>6.6045</v>
      </c>
      <c r="J1065" s="27" t="n">
        <v>1.095</v>
      </c>
      <c r="K1065" s="27" t="n">
        <v>22.345</v>
      </c>
      <c r="L1065" s="32"/>
      <c r="M1065" s="27" t="n">
        <v>42245.3333333333</v>
      </c>
      <c r="N1065" s="27" t="n">
        <v>2802.66954545455</v>
      </c>
      <c r="O1065" s="32"/>
    </row>
    <row r="1066" customFormat="false" ht="14.25" hidden="false" customHeight="false" outlineLevel="0" collapsed="false">
      <c r="A1066" s="29" t="n">
        <v>45357.1506712963</v>
      </c>
      <c r="B1066" s="30" t="n">
        <f aca="false">MROUND(A1066,"00:01:00")</f>
        <v>45357.1506944445</v>
      </c>
      <c r="C1066" s="27" t="n">
        <v>2.88352727272727</v>
      </c>
      <c r="D1066" s="27" t="n">
        <v>0.118113043478261</v>
      </c>
      <c r="E1066" s="27" t="n">
        <v>1400</v>
      </c>
      <c r="F1066" s="27" t="n">
        <v>39.9965</v>
      </c>
      <c r="G1066" s="27" t="n">
        <v>24.13</v>
      </c>
      <c r="H1066" s="27" t="n">
        <v>35.0155555555556</v>
      </c>
      <c r="I1066" s="27" t="n">
        <v>6.604</v>
      </c>
      <c r="J1066" s="27" t="n">
        <v>1.09</v>
      </c>
      <c r="K1066" s="27" t="n">
        <v>22.296</v>
      </c>
      <c r="L1066" s="32"/>
      <c r="M1066" s="27" t="n">
        <v>42263</v>
      </c>
      <c r="N1066" s="27" t="n">
        <v>2802.39</v>
      </c>
      <c r="O1066" s="32"/>
    </row>
    <row r="1067" customFormat="false" ht="14.25" hidden="false" customHeight="false" outlineLevel="0" collapsed="false">
      <c r="A1067" s="29" t="n">
        <v>45357.1513657407</v>
      </c>
      <c r="B1067" s="30" t="n">
        <f aca="false">MROUND(A1067,"00:01:00")</f>
        <v>45357.1513888889</v>
      </c>
      <c r="C1067" s="27" t="n">
        <v>2.87863913043478</v>
      </c>
      <c r="D1067" s="27" t="n">
        <v>0.119436363636364</v>
      </c>
      <c r="E1067" s="27" t="n">
        <v>1400.3</v>
      </c>
      <c r="F1067" s="27" t="n">
        <v>39.592380952381</v>
      </c>
      <c r="G1067" s="27" t="n">
        <v>24.225</v>
      </c>
      <c r="H1067" s="27" t="n">
        <v>35.015</v>
      </c>
      <c r="I1067" s="27" t="n">
        <v>6.60311111111111</v>
      </c>
      <c r="J1067" s="27" t="n">
        <v>1.1</v>
      </c>
      <c r="K1067" s="27" t="n">
        <v>22.2</v>
      </c>
      <c r="L1067" s="32"/>
      <c r="M1067" s="27" t="n">
        <v>42281.75</v>
      </c>
      <c r="N1067" s="27" t="n">
        <v>2802.12105</v>
      </c>
      <c r="O1067" s="32"/>
    </row>
    <row r="1068" customFormat="false" ht="14.25" hidden="false" customHeight="false" outlineLevel="0" collapsed="false">
      <c r="A1068" s="29" t="n">
        <v>45357.1520601852</v>
      </c>
      <c r="B1068" s="30" t="n">
        <f aca="false">MROUND(A1068,"00:01:00")</f>
        <v>45357.1520833333</v>
      </c>
      <c r="C1068" s="27" t="n">
        <v>2.87326363636364</v>
      </c>
      <c r="D1068" s="27" t="n">
        <v>0.124490476190476</v>
      </c>
      <c r="E1068" s="27" t="n">
        <v>1399.90909090909</v>
      </c>
      <c r="F1068" s="27" t="n">
        <v>39.7078947368421</v>
      </c>
      <c r="G1068" s="27" t="n">
        <v>24.295</v>
      </c>
      <c r="H1068" s="27" t="n">
        <v>35.025</v>
      </c>
      <c r="I1068" s="27" t="n">
        <v>6.6085</v>
      </c>
      <c r="J1068" s="27" t="n">
        <v>1.09333333333333</v>
      </c>
      <c r="K1068" s="27" t="n">
        <v>22.205</v>
      </c>
      <c r="L1068" s="32"/>
      <c r="M1068" s="27" t="n">
        <v>42281.75</v>
      </c>
      <c r="N1068" s="27" t="n">
        <v>2801.84175</v>
      </c>
      <c r="O1068" s="32"/>
    </row>
    <row r="1069" customFormat="false" ht="14.25" hidden="false" customHeight="false" outlineLevel="0" collapsed="false">
      <c r="A1069" s="29" t="n">
        <v>45357.1527546296</v>
      </c>
      <c r="B1069" s="30" t="n">
        <f aca="false">MROUND(A1069,"00:01:00")</f>
        <v>45357.1527777778</v>
      </c>
      <c r="C1069" s="27" t="n">
        <v>2.87365909090909</v>
      </c>
      <c r="D1069" s="27" t="n">
        <v>0.126540909090909</v>
      </c>
      <c r="E1069" s="27" t="n">
        <v>1399.96666666667</v>
      </c>
      <c r="F1069" s="27" t="n">
        <v>40.0077777777778</v>
      </c>
      <c r="G1069" s="27" t="n">
        <v>24.3</v>
      </c>
      <c r="H1069" s="27" t="n">
        <v>35.015</v>
      </c>
      <c r="I1069" s="27" t="n">
        <v>6.60442857142857</v>
      </c>
      <c r="J1069" s="27" t="n">
        <v>1.095</v>
      </c>
      <c r="K1069" s="27" t="n">
        <v>22.265</v>
      </c>
      <c r="L1069" s="32"/>
      <c r="M1069" s="27" t="n">
        <v>42305</v>
      </c>
      <c r="N1069" s="27" t="n">
        <v>2801.56672727273</v>
      </c>
      <c r="O1069" s="32"/>
    </row>
    <row r="1070" customFormat="false" ht="14.25" hidden="false" customHeight="false" outlineLevel="0" collapsed="false">
      <c r="A1070" s="29" t="n">
        <v>45357.1534490741</v>
      </c>
      <c r="B1070" s="30" t="n">
        <f aca="false">MROUND(A1070,"00:01:00")</f>
        <v>45357.1534722222</v>
      </c>
      <c r="C1070" s="27" t="n">
        <v>2.87673913043478</v>
      </c>
      <c r="D1070" s="27" t="n">
        <v>0.123847826086957</v>
      </c>
      <c r="E1070" s="27" t="n">
        <v>1399.83913043478</v>
      </c>
      <c r="F1070" s="27" t="n">
        <v>40.3045454545455</v>
      </c>
      <c r="G1070" s="27" t="n">
        <v>24.21</v>
      </c>
      <c r="H1070" s="27" t="n">
        <v>35.015</v>
      </c>
      <c r="I1070" s="27" t="n">
        <v>6.60307692307692</v>
      </c>
      <c r="J1070" s="27" t="n">
        <v>1.1</v>
      </c>
      <c r="K1070" s="27" t="n">
        <v>22.32</v>
      </c>
      <c r="L1070" s="27"/>
      <c r="M1070" s="27" t="n">
        <v>42329.3333333333</v>
      </c>
      <c r="N1070" s="27" t="n">
        <v>2801.28972727273</v>
      </c>
      <c r="O1070" s="32"/>
    </row>
    <row r="1071" customFormat="false" ht="14.25" hidden="false" customHeight="false" outlineLevel="0" collapsed="false">
      <c r="A1071" s="29" t="n">
        <v>45357.1541435185</v>
      </c>
      <c r="B1071" s="30" t="n">
        <f aca="false">MROUND(A1071,"00:01:00")</f>
        <v>45357.1541666667</v>
      </c>
      <c r="C1071" s="27" t="n">
        <v>2.87626956521739</v>
      </c>
      <c r="D1071" s="27" t="n">
        <v>0.122882608695652</v>
      </c>
      <c r="E1071" s="27" t="n">
        <v>1399.98636363636</v>
      </c>
      <c r="F1071" s="27" t="n">
        <v>39.7608695652174</v>
      </c>
      <c r="G1071" s="27" t="n">
        <v>24.285</v>
      </c>
      <c r="H1071" s="27" t="n">
        <v>35.02</v>
      </c>
      <c r="I1071" s="27" t="n">
        <v>6.607</v>
      </c>
      <c r="J1071" s="27" t="n">
        <v>1.11</v>
      </c>
      <c r="K1071" s="27" t="n">
        <v>22.305</v>
      </c>
      <c r="L1071" s="32"/>
      <c r="M1071" s="27" t="n">
        <v>42329.3333333333</v>
      </c>
      <c r="N1071" s="27" t="n">
        <v>2801.02181818182</v>
      </c>
      <c r="O1071" s="32"/>
    </row>
    <row r="1072" customFormat="false" ht="14.25" hidden="false" customHeight="false" outlineLevel="0" collapsed="false">
      <c r="A1072" s="29" t="n">
        <v>45357.154837963</v>
      </c>
      <c r="B1072" s="30" t="n">
        <f aca="false">MROUND(A1072,"00:01:00")</f>
        <v>45357.1548611111</v>
      </c>
      <c r="C1072" s="27" t="n">
        <v>2.8701</v>
      </c>
      <c r="D1072" s="27" t="n">
        <v>0.130790476190476</v>
      </c>
      <c r="E1072" s="27" t="n">
        <v>1400.02173913043</v>
      </c>
      <c r="F1072" s="27" t="n">
        <v>39.0845</v>
      </c>
      <c r="G1072" s="27" t="n">
        <v>24.515</v>
      </c>
      <c r="H1072" s="27" t="n">
        <v>35.02</v>
      </c>
      <c r="I1072" s="27" t="n">
        <v>6.602</v>
      </c>
      <c r="J1072" s="27" t="n">
        <v>1.11</v>
      </c>
      <c r="K1072" s="27" t="n">
        <v>22.28</v>
      </c>
      <c r="L1072" s="32"/>
      <c r="M1072" s="27" t="n">
        <v>42346</v>
      </c>
      <c r="N1072" s="27" t="n">
        <v>2800.73314285714</v>
      </c>
      <c r="O1072" s="32"/>
    </row>
    <row r="1073" customFormat="false" ht="14.25" hidden="false" customHeight="false" outlineLevel="0" collapsed="false">
      <c r="A1073" s="29" t="n">
        <v>45357.1555324074</v>
      </c>
      <c r="B1073" s="30" t="n">
        <f aca="false">MROUND(A1073,"00:01:00")</f>
        <v>45357.1555555556</v>
      </c>
      <c r="C1073" s="27" t="n">
        <v>2.85990869565217</v>
      </c>
      <c r="D1073" s="27" t="n">
        <v>0.138691304347826</v>
      </c>
      <c r="E1073" s="27" t="n">
        <v>1399.85238095238</v>
      </c>
      <c r="F1073" s="27" t="n">
        <v>39.2755</v>
      </c>
      <c r="G1073" s="27" t="n">
        <v>24.7</v>
      </c>
      <c r="H1073" s="27" t="n">
        <v>35.02</v>
      </c>
      <c r="I1073" s="27" t="n">
        <v>6.60488888888889</v>
      </c>
      <c r="J1073" s="27" t="n">
        <v>1.12</v>
      </c>
      <c r="K1073" s="27" t="n">
        <v>22.3572727272727</v>
      </c>
      <c r="L1073" s="32"/>
      <c r="M1073" s="27" t="n">
        <v>42372.6666666667</v>
      </c>
      <c r="N1073" s="27" t="n">
        <v>2800.45827272727</v>
      </c>
      <c r="O1073" s="32"/>
    </row>
    <row r="1074" customFormat="false" ht="14.25" hidden="false" customHeight="false" outlineLevel="0" collapsed="false">
      <c r="A1074" s="29" t="n">
        <v>45357.1562268519</v>
      </c>
      <c r="B1074" s="30" t="n">
        <f aca="false">MROUND(A1074,"00:01:00")</f>
        <v>45357.15625</v>
      </c>
      <c r="C1074" s="27" t="n">
        <v>2.85769</v>
      </c>
      <c r="D1074" s="27" t="n">
        <v>0.141177272727273</v>
      </c>
      <c r="E1074" s="27" t="n">
        <v>1400.03333333333</v>
      </c>
      <c r="F1074" s="27" t="n">
        <v>40.2409523809524</v>
      </c>
      <c r="G1074" s="27" t="n">
        <v>24.665</v>
      </c>
      <c r="H1074" s="27" t="n">
        <v>35.025</v>
      </c>
      <c r="I1074" s="27" t="n">
        <v>6.60416666666667</v>
      </c>
      <c r="J1074" s="27" t="n">
        <v>1.12</v>
      </c>
      <c r="K1074" s="27" t="n">
        <v>22.5133333333333</v>
      </c>
      <c r="L1074" s="32"/>
      <c r="M1074" s="27" t="n">
        <v>42388</v>
      </c>
      <c r="N1074" s="27" t="n">
        <v>2800.18931818182</v>
      </c>
      <c r="O1074" s="32"/>
    </row>
    <row r="1075" customFormat="false" ht="14.25" hidden="false" customHeight="false" outlineLevel="0" collapsed="false">
      <c r="A1075" s="29" t="n">
        <v>45357.1569212963</v>
      </c>
      <c r="B1075" s="30" t="n">
        <f aca="false">MROUND(A1075,"00:01:00")</f>
        <v>45357.1569444445</v>
      </c>
      <c r="C1075" s="27" t="n">
        <v>2.8671875</v>
      </c>
      <c r="D1075" s="27" t="n">
        <v>0.13635</v>
      </c>
      <c r="E1075" s="27" t="n">
        <v>1400.11818181818</v>
      </c>
      <c r="F1075" s="27" t="n">
        <v>40.7094117647059</v>
      </c>
      <c r="G1075" s="27" t="n">
        <v>24.47</v>
      </c>
      <c r="H1075" s="27" t="n">
        <v>35.0266666666667</v>
      </c>
      <c r="I1075" s="27" t="n">
        <v>6.6029</v>
      </c>
      <c r="J1075" s="27" t="n">
        <v>1.115</v>
      </c>
      <c r="K1075" s="27" t="n">
        <v>22.6442857142857</v>
      </c>
      <c r="L1075" s="32"/>
      <c r="M1075" s="27" t="n">
        <v>42408.5</v>
      </c>
      <c r="N1075" s="27" t="n">
        <v>2799.90860869565</v>
      </c>
      <c r="O1075" s="32"/>
    </row>
    <row r="1076" customFormat="false" ht="14.25" hidden="false" customHeight="false" outlineLevel="0" collapsed="false">
      <c r="A1076" s="29" t="n">
        <v>45357.1576157407</v>
      </c>
      <c r="B1076" s="30" t="n">
        <f aca="false">MROUND(A1076,"00:01:00")</f>
        <v>45357.1576388889</v>
      </c>
      <c r="C1076" s="27" t="n">
        <v>2.86738260869565</v>
      </c>
      <c r="D1076" s="27" t="n">
        <v>0.130480952380952</v>
      </c>
      <c r="E1076" s="27" t="n">
        <v>1400.08695652174</v>
      </c>
      <c r="F1076" s="27" t="n">
        <v>39.9472727272727</v>
      </c>
      <c r="G1076" s="27" t="n">
        <v>24.455</v>
      </c>
      <c r="H1076" s="27" t="n">
        <v>35.025</v>
      </c>
      <c r="I1076" s="27" t="n">
        <v>6.6072</v>
      </c>
      <c r="J1076" s="27" t="n">
        <v>1.12</v>
      </c>
      <c r="K1076" s="27" t="n">
        <v>22.6077777777778</v>
      </c>
      <c r="L1076" s="32"/>
      <c r="M1076" s="27" t="n">
        <v>42408.5</v>
      </c>
      <c r="N1076" s="27" t="n">
        <v>2799.62768181818</v>
      </c>
      <c r="O1076" s="32"/>
    </row>
    <row r="1077" customFormat="false" ht="14.25" hidden="false" customHeight="false" outlineLevel="0" collapsed="false">
      <c r="A1077" s="29" t="n">
        <v>45357.1583101852</v>
      </c>
      <c r="B1077" s="30" t="n">
        <f aca="false">MROUND(A1077,"00:01:00")</f>
        <v>45357.1583333333</v>
      </c>
      <c r="C1077" s="27" t="n">
        <v>2.86378695652174</v>
      </c>
      <c r="D1077" s="27" t="n">
        <v>0.134491304347826</v>
      </c>
      <c r="E1077" s="27" t="n">
        <v>1400.03043478261</v>
      </c>
      <c r="F1077" s="27" t="n">
        <v>39.2790476190476</v>
      </c>
      <c r="G1077" s="27" t="n">
        <v>24.655</v>
      </c>
      <c r="H1077" s="27" t="n">
        <v>35.0233333333333</v>
      </c>
      <c r="I1077" s="27" t="n">
        <v>6.603</v>
      </c>
      <c r="J1077" s="27" t="n">
        <v>1.13</v>
      </c>
      <c r="K1077" s="27" t="n">
        <v>22.5133333333333</v>
      </c>
      <c r="L1077" s="32"/>
      <c r="M1077" s="27" t="n">
        <v>42430</v>
      </c>
      <c r="N1077" s="27" t="n">
        <v>2799.34915</v>
      </c>
      <c r="O1077" s="32"/>
    </row>
    <row r="1078" customFormat="false" ht="14.25" hidden="false" customHeight="false" outlineLevel="0" collapsed="false">
      <c r="A1078" s="29" t="n">
        <v>45357.1590046296</v>
      </c>
      <c r="B1078" s="30" t="n">
        <f aca="false">MROUND(A1078,"00:01:00")</f>
        <v>45357.1590277778</v>
      </c>
      <c r="C1078" s="27" t="n">
        <v>2.85477727272727</v>
      </c>
      <c r="D1078" s="27" t="n">
        <v>0.144413636363636</v>
      </c>
      <c r="E1078" s="27" t="n">
        <v>1399.93333333333</v>
      </c>
      <c r="F1078" s="27" t="n">
        <v>39.18</v>
      </c>
      <c r="G1078" s="27" t="n">
        <v>24.875</v>
      </c>
      <c r="H1078" s="27" t="n">
        <v>35.015</v>
      </c>
      <c r="I1078" s="27" t="n">
        <v>6.6013</v>
      </c>
      <c r="J1078" s="27" t="n">
        <v>1.135</v>
      </c>
      <c r="K1078" s="27" t="n">
        <v>22.562</v>
      </c>
      <c r="L1078" s="32"/>
      <c r="M1078" s="27" t="n">
        <v>42450.75</v>
      </c>
      <c r="N1078" s="27" t="n">
        <v>2799.07227272727</v>
      </c>
      <c r="O1078" s="32"/>
    </row>
    <row r="1079" customFormat="false" ht="14.25" hidden="false" customHeight="false" outlineLevel="0" collapsed="false">
      <c r="A1079" s="29" t="n">
        <v>45357.1596990741</v>
      </c>
      <c r="B1079" s="30" t="n">
        <f aca="false">MROUND(A1079,"00:01:00")</f>
        <v>45357.1597222222</v>
      </c>
      <c r="C1079" s="27" t="n">
        <v>2.85099130434783</v>
      </c>
      <c r="D1079" s="27" t="n">
        <v>0.148226086956522</v>
      </c>
      <c r="E1079" s="27" t="n">
        <v>1400.14347826087</v>
      </c>
      <c r="F1079" s="27" t="n">
        <v>40.0630434782609</v>
      </c>
      <c r="G1079" s="27" t="n">
        <v>24.84</v>
      </c>
      <c r="H1079" s="27" t="n">
        <v>35.015</v>
      </c>
      <c r="I1079" s="27" t="n">
        <v>6.601</v>
      </c>
      <c r="J1079" s="27" t="n">
        <v>1.135</v>
      </c>
      <c r="K1079" s="27" t="n">
        <v>22.6627272727273</v>
      </c>
      <c r="L1079" s="32"/>
      <c r="M1079" s="27" t="n">
        <v>42450.75</v>
      </c>
      <c r="N1079" s="27" t="n">
        <v>2798.7855</v>
      </c>
      <c r="O1079" s="32"/>
    </row>
    <row r="1080" customFormat="false" ht="14.25" hidden="false" customHeight="false" outlineLevel="0" collapsed="false">
      <c r="A1080" s="29" t="n">
        <v>45357.1603935185</v>
      </c>
      <c r="B1080" s="30" t="n">
        <f aca="false">MROUND(A1080,"00:01:00")</f>
        <v>45357.1604166667</v>
      </c>
      <c r="C1080" s="27" t="n">
        <v>2.85710454545455</v>
      </c>
      <c r="D1080" s="27" t="n">
        <v>0.142314285714286</v>
      </c>
      <c r="E1080" s="27" t="n">
        <v>1399.72727272727</v>
      </c>
      <c r="F1080" s="27" t="n">
        <v>40.4142857142857</v>
      </c>
      <c r="G1080" s="27" t="n">
        <v>24.74</v>
      </c>
      <c r="H1080" s="27" t="n">
        <v>35.02</v>
      </c>
      <c r="I1080" s="27" t="n">
        <v>6.6045</v>
      </c>
      <c r="J1080" s="27" t="n">
        <v>1.14</v>
      </c>
      <c r="K1080" s="27" t="n">
        <v>22.78125</v>
      </c>
      <c r="L1080" s="32"/>
      <c r="M1080" s="27" t="n">
        <v>42492</v>
      </c>
      <c r="N1080" s="27" t="n">
        <v>2798.50823809524</v>
      </c>
      <c r="O1080" s="32"/>
    </row>
    <row r="1081" customFormat="false" ht="14.25" hidden="false" customHeight="false" outlineLevel="0" collapsed="false">
      <c r="A1081" s="29" t="n">
        <v>45357.161087963</v>
      </c>
      <c r="B1081" s="30" t="n">
        <f aca="false">MROUND(A1081,"00:01:00")</f>
        <v>45357.1611111111</v>
      </c>
      <c r="C1081" s="27" t="n">
        <v>2.85468571428571</v>
      </c>
      <c r="D1081" s="27" t="n">
        <v>0.142968181818182</v>
      </c>
      <c r="E1081" s="27" t="n">
        <v>1399.97727272727</v>
      </c>
      <c r="F1081" s="27" t="n">
        <v>39.44</v>
      </c>
      <c r="G1081" s="27" t="n">
        <v>24.885</v>
      </c>
      <c r="H1081" s="27" t="n">
        <v>35.025</v>
      </c>
      <c r="I1081" s="27" t="n">
        <v>6.60483333333333</v>
      </c>
      <c r="J1081" s="27" t="n">
        <v>1.14</v>
      </c>
      <c r="K1081" s="27" t="n">
        <v>22.77125</v>
      </c>
      <c r="L1081" s="32"/>
      <c r="M1081" s="27" t="n">
        <v>42514</v>
      </c>
      <c r="N1081" s="27" t="n">
        <v>2798.23376190476</v>
      </c>
      <c r="O1081" s="32"/>
    </row>
    <row r="1082" customFormat="false" ht="14.25" hidden="false" customHeight="false" outlineLevel="0" collapsed="false">
      <c r="A1082" s="29" t="n">
        <v>45357.1617824074</v>
      </c>
      <c r="B1082" s="30" t="n">
        <f aca="false">MROUND(A1082,"00:01:00")</f>
        <v>45357.1618055556</v>
      </c>
      <c r="C1082" s="27" t="n">
        <v>2.84637619047619</v>
      </c>
      <c r="D1082" s="27" t="n">
        <v>0.153765217391304</v>
      </c>
      <c r="E1082" s="27" t="n">
        <v>1399.94285714286</v>
      </c>
      <c r="F1082" s="27" t="n">
        <v>39.2872727272727</v>
      </c>
      <c r="G1082" s="27" t="n">
        <v>25.075</v>
      </c>
      <c r="H1082" s="27" t="n">
        <v>35.0166666666667</v>
      </c>
      <c r="I1082" s="27" t="n">
        <v>6.60211111111111</v>
      </c>
      <c r="J1082" s="27" t="n">
        <v>1.14</v>
      </c>
      <c r="K1082" s="27" t="n">
        <v>22.7283333333333</v>
      </c>
      <c r="L1082" s="32"/>
      <c r="M1082" s="27" t="n">
        <v>42538.3333333333</v>
      </c>
      <c r="N1082" s="27" t="n">
        <v>2797.95281818182</v>
      </c>
      <c r="O1082" s="32"/>
    </row>
    <row r="1083" customFormat="false" ht="14.25" hidden="false" customHeight="false" outlineLevel="0" collapsed="false">
      <c r="A1083" s="29" t="n">
        <v>45357.1624768519</v>
      </c>
      <c r="B1083" s="30" t="n">
        <f aca="false">MROUND(A1083,"00:01:00")</f>
        <v>45357.1625</v>
      </c>
      <c r="C1083" s="27" t="n">
        <v>2.84399130434783</v>
      </c>
      <c r="D1083" s="27" t="n">
        <v>0.157195652173913</v>
      </c>
      <c r="E1083" s="27" t="n">
        <v>1400</v>
      </c>
      <c r="F1083" s="27" t="n">
        <v>40.1026315789474</v>
      </c>
      <c r="G1083" s="27" t="n">
        <v>25.055</v>
      </c>
      <c r="H1083" s="27" t="n">
        <v>35.015</v>
      </c>
      <c r="I1083" s="27" t="n">
        <v>6.60483333333333</v>
      </c>
      <c r="J1083" s="27" t="n">
        <v>1.14</v>
      </c>
      <c r="K1083" s="27" t="n">
        <v>22.8418181818182</v>
      </c>
      <c r="L1083" s="32"/>
      <c r="M1083" s="27" t="n">
        <v>42538.3333333333</v>
      </c>
      <c r="N1083" s="27" t="n">
        <v>2797.66408695652</v>
      </c>
      <c r="O1083" s="32"/>
    </row>
    <row r="1084" customFormat="false" ht="14.25" hidden="false" customHeight="false" outlineLevel="0" collapsed="false">
      <c r="A1084" s="29" t="n">
        <v>45357.1631712963</v>
      </c>
      <c r="B1084" s="30" t="n">
        <f aca="false">MROUND(A1084,"00:01:00")</f>
        <v>45357.1631944444</v>
      </c>
      <c r="C1084" s="27" t="n">
        <v>2.84677272727273</v>
      </c>
      <c r="D1084" s="27" t="n">
        <v>0.152918181818182</v>
      </c>
      <c r="E1084" s="27" t="n">
        <v>1399.97272727273</v>
      </c>
      <c r="F1084" s="27" t="n">
        <v>40.1784210526316</v>
      </c>
      <c r="G1084" s="27" t="n">
        <v>24.995</v>
      </c>
      <c r="H1084" s="27" t="n">
        <v>35.015</v>
      </c>
      <c r="I1084" s="27" t="n">
        <v>6.60057142857143</v>
      </c>
      <c r="J1084" s="27" t="n">
        <v>1.145</v>
      </c>
      <c r="K1084" s="27" t="n">
        <v>22.94</v>
      </c>
      <c r="L1084" s="32"/>
      <c r="M1084" s="27" t="n">
        <v>42585</v>
      </c>
      <c r="N1084" s="27" t="n">
        <v>2797.38031818182</v>
      </c>
      <c r="O1084" s="32"/>
    </row>
    <row r="1085" customFormat="false" ht="14.25" hidden="false" customHeight="false" outlineLevel="0" collapsed="false">
      <c r="A1085" s="29" t="n">
        <v>45357.1638657407</v>
      </c>
      <c r="B1085" s="30" t="n">
        <f aca="false">MROUND(A1085,"00:01:00")</f>
        <v>45357.1638888889</v>
      </c>
      <c r="C1085" s="27" t="n">
        <v>2.84840869565217</v>
      </c>
      <c r="D1085" s="27" t="n">
        <v>0.152017391304348</v>
      </c>
      <c r="E1085" s="27" t="n">
        <v>1400.00476190476</v>
      </c>
      <c r="F1085" s="27" t="n">
        <v>39.8568421052632</v>
      </c>
      <c r="G1085" s="27" t="n">
        <v>25.04</v>
      </c>
      <c r="H1085" s="27" t="n">
        <v>35.0257142857143</v>
      </c>
      <c r="I1085" s="27" t="n">
        <v>6.61171428571429</v>
      </c>
      <c r="J1085" s="27" t="n">
        <v>1.15</v>
      </c>
      <c r="K1085" s="27" t="n">
        <v>22.945</v>
      </c>
      <c r="L1085" s="32"/>
      <c r="M1085" s="27" t="n">
        <v>42638</v>
      </c>
      <c r="N1085" s="27" t="n">
        <v>2797.09681818182</v>
      </c>
      <c r="O1085" s="32"/>
    </row>
    <row r="1086" customFormat="false" ht="14.25" hidden="false" customHeight="false" outlineLevel="0" collapsed="false">
      <c r="A1086" s="29" t="n">
        <v>45357.1645601852</v>
      </c>
      <c r="B1086" s="30" t="n">
        <f aca="false">MROUND(A1086,"00:01:00")</f>
        <v>45357.1645833333</v>
      </c>
      <c r="C1086" s="27" t="n">
        <v>2.84594545454545</v>
      </c>
      <c r="D1086" s="27" t="n">
        <v>0.153486363636364</v>
      </c>
      <c r="E1086" s="27" t="n">
        <v>1400.13636363636</v>
      </c>
      <c r="F1086" s="27" t="n">
        <v>40.0028571428571</v>
      </c>
      <c r="G1086" s="27" t="n">
        <v>25.01</v>
      </c>
      <c r="H1086" s="27" t="n">
        <v>35.02</v>
      </c>
      <c r="I1086" s="27" t="n">
        <v>6.61</v>
      </c>
      <c r="J1086" s="27" t="n">
        <v>1.15</v>
      </c>
      <c r="K1086" s="27" t="n">
        <v>22.94</v>
      </c>
      <c r="L1086" s="32"/>
      <c r="M1086" s="27" t="n">
        <v>42638</v>
      </c>
      <c r="N1086" s="27" t="n">
        <v>2796.80738095238</v>
      </c>
      <c r="O1086" s="32"/>
    </row>
    <row r="1087" customFormat="false" ht="14.25" hidden="false" customHeight="false" outlineLevel="0" collapsed="false">
      <c r="A1087" s="29" t="n">
        <v>45357.1652546296</v>
      </c>
      <c r="B1087" s="30" t="n">
        <f aca="false">MROUND(A1087,"00:01:00")</f>
        <v>45357.1652777778</v>
      </c>
      <c r="C1087" s="27" t="n">
        <v>2.84748636363636</v>
      </c>
      <c r="D1087" s="27" t="n">
        <v>0.153540909090909</v>
      </c>
      <c r="E1087" s="27" t="n">
        <v>1400.365</v>
      </c>
      <c r="F1087" s="27" t="n">
        <v>40.1204761904762</v>
      </c>
      <c r="G1087" s="27" t="n">
        <v>25.02</v>
      </c>
      <c r="H1087" s="27" t="n">
        <v>35.0066666666667</v>
      </c>
      <c r="I1087" s="27" t="n">
        <v>6.60514285714286</v>
      </c>
      <c r="J1087" s="27" t="n">
        <v>1.14666666666667</v>
      </c>
      <c r="K1087" s="27" t="n">
        <v>22.96</v>
      </c>
      <c r="L1087" s="32"/>
      <c r="M1087" s="27" t="n">
        <v>42638</v>
      </c>
      <c r="N1087" s="27" t="n">
        <v>2796.52252380952</v>
      </c>
      <c r="O1087" s="32"/>
    </row>
    <row r="1088" customFormat="false" ht="14.25" hidden="false" customHeight="false" outlineLevel="0" collapsed="false">
      <c r="A1088" s="29" t="n">
        <v>45357.1659490741</v>
      </c>
      <c r="B1088" s="30" t="n">
        <f aca="false">MROUND(A1088,"00:01:00")</f>
        <v>45357.1659722222</v>
      </c>
      <c r="C1088" s="27" t="n">
        <v>2.8503619047619</v>
      </c>
      <c r="D1088" s="27" t="n">
        <v>0.150795454545455</v>
      </c>
      <c r="E1088" s="27" t="n">
        <v>1400.1380952381</v>
      </c>
      <c r="F1088" s="27" t="n">
        <v>40.3171428571429</v>
      </c>
      <c r="G1088" s="27" t="n">
        <v>24.92</v>
      </c>
      <c r="H1088" s="27" t="n">
        <v>35.005</v>
      </c>
      <c r="I1088" s="27" t="n">
        <v>6.6019</v>
      </c>
      <c r="J1088" s="27" t="n">
        <v>1.16</v>
      </c>
      <c r="K1088" s="27" t="n">
        <v>22.945</v>
      </c>
      <c r="L1088" s="32"/>
      <c r="M1088" s="27" t="n">
        <v>42662.6666666667</v>
      </c>
      <c r="N1088" s="27" t="n">
        <v>2796.23945</v>
      </c>
      <c r="O1088" s="32"/>
    </row>
    <row r="1089" customFormat="false" ht="14.25" hidden="false" customHeight="false" outlineLevel="0" collapsed="false">
      <c r="A1089" s="29" t="n">
        <v>45357.1666435185</v>
      </c>
      <c r="B1089" s="30" t="n">
        <f aca="false">MROUND(A1089,"00:01:00")</f>
        <v>45357.1666666667</v>
      </c>
      <c r="C1089" s="27" t="n">
        <v>2.84943181818182</v>
      </c>
      <c r="D1089" s="27" t="n">
        <v>0.1507</v>
      </c>
      <c r="E1089" s="27" t="n">
        <v>1399.9380952381</v>
      </c>
      <c r="F1089" s="27" t="n">
        <v>39.3709090909091</v>
      </c>
      <c r="G1089" s="27" t="n">
        <v>25.055</v>
      </c>
      <c r="H1089" s="27" t="n">
        <v>35.016</v>
      </c>
      <c r="I1089" s="27" t="n">
        <v>6.6055</v>
      </c>
      <c r="J1089" s="27" t="n">
        <v>1.16</v>
      </c>
      <c r="K1089" s="27" t="n">
        <v>22.9125</v>
      </c>
      <c r="L1089" s="32"/>
      <c r="M1089" s="27" t="n">
        <v>42662.6666666667</v>
      </c>
      <c r="N1089" s="27" t="n">
        <v>2795.9555</v>
      </c>
      <c r="O1089" s="32"/>
    </row>
    <row r="1090" customFormat="false" ht="14.25" hidden="false" customHeight="false" outlineLevel="0" collapsed="false">
      <c r="A1090" s="29" t="n">
        <v>45357.167337963</v>
      </c>
      <c r="B1090" s="30" t="n">
        <f aca="false">MROUND(A1090,"00:01:00")</f>
        <v>45357.1673611111</v>
      </c>
      <c r="C1090" s="27" t="n">
        <v>2.83642608695652</v>
      </c>
      <c r="D1090" s="27" t="n">
        <v>0.162213043478261</v>
      </c>
      <c r="E1090" s="27" t="n">
        <v>1399.84782608696</v>
      </c>
      <c r="F1090" s="27" t="n">
        <v>38.6105</v>
      </c>
      <c r="G1090" s="27" t="n">
        <v>25.43</v>
      </c>
      <c r="H1090" s="27" t="n">
        <v>35.014</v>
      </c>
      <c r="I1090" s="27" t="n">
        <v>6.60085714285714</v>
      </c>
      <c r="J1090" s="27" t="n">
        <v>1.15666666666667</v>
      </c>
      <c r="K1090" s="27" t="n">
        <v>22.865</v>
      </c>
      <c r="L1090" s="32"/>
      <c r="M1090" s="27" t="n">
        <v>42681.5</v>
      </c>
      <c r="N1090" s="27" t="n">
        <v>2795.66863636364</v>
      </c>
      <c r="O1090" s="32"/>
    </row>
    <row r="1091" customFormat="false" ht="14.25" hidden="false" customHeight="false" outlineLevel="0" collapsed="false">
      <c r="A1091" s="29" t="n">
        <v>45357.1680324074</v>
      </c>
      <c r="B1091" s="30" t="n">
        <f aca="false">MROUND(A1091,"00:01:00")</f>
        <v>45357.1680555556</v>
      </c>
      <c r="C1091" s="27" t="n">
        <v>2.82713913043478</v>
      </c>
      <c r="D1091" s="27" t="n">
        <v>0.172513043478261</v>
      </c>
      <c r="E1091" s="27" t="n">
        <v>1400.00952380952</v>
      </c>
      <c r="F1091" s="27" t="n">
        <v>39.6536842105263</v>
      </c>
      <c r="G1091" s="27" t="n">
        <v>25.52</v>
      </c>
      <c r="H1091" s="27" t="n">
        <v>35.015</v>
      </c>
      <c r="I1091" s="27" t="n">
        <v>6.605</v>
      </c>
      <c r="J1091" s="27" t="n">
        <v>1.17</v>
      </c>
      <c r="K1091" s="27" t="n">
        <v>23.0208333333333</v>
      </c>
      <c r="L1091" s="32"/>
      <c r="M1091" s="27" t="n">
        <v>42709.3333333333</v>
      </c>
      <c r="N1091" s="27" t="n">
        <v>2795.38857142857</v>
      </c>
      <c r="O1091" s="32"/>
    </row>
    <row r="1092" customFormat="false" ht="14.25" hidden="false" customHeight="false" outlineLevel="0" collapsed="false">
      <c r="A1092" s="29" t="n">
        <v>45357.1687268519</v>
      </c>
      <c r="B1092" s="30" t="n">
        <f aca="false">MROUND(A1092,"00:01:00")</f>
        <v>45357.16875</v>
      </c>
      <c r="C1092" s="27" t="n">
        <v>2.83080454545455</v>
      </c>
      <c r="D1092" s="27" t="n">
        <v>0.170245454545455</v>
      </c>
      <c r="E1092" s="27" t="n">
        <v>1399.95263157895</v>
      </c>
      <c r="F1092" s="27" t="n">
        <v>40.6405</v>
      </c>
      <c r="G1092" s="27" t="n">
        <v>25.36</v>
      </c>
      <c r="H1092" s="27" t="n">
        <v>35.016</v>
      </c>
      <c r="I1092" s="27" t="n">
        <v>6.604</v>
      </c>
      <c r="J1092" s="27" t="n">
        <v>1.165</v>
      </c>
      <c r="K1092" s="27" t="n">
        <v>23.2718181818182</v>
      </c>
      <c r="L1092" s="32"/>
      <c r="M1092" s="27" t="n">
        <v>42721</v>
      </c>
      <c r="N1092" s="27" t="n">
        <v>2795.09127272727</v>
      </c>
      <c r="O1092" s="32"/>
    </row>
    <row r="1093" customFormat="false" ht="14.25" hidden="false" customHeight="false" outlineLevel="0" collapsed="false">
      <c r="A1093" s="29" t="n">
        <v>45357.1694212963</v>
      </c>
      <c r="B1093" s="30" t="n">
        <f aca="false">MROUND(A1093,"00:01:00")</f>
        <v>45357.1694444444</v>
      </c>
      <c r="C1093" s="27" t="n">
        <v>2.83985909090909</v>
      </c>
      <c r="D1093" s="27" t="n">
        <v>0.160986363636364</v>
      </c>
      <c r="E1093" s="27" t="n">
        <v>1400.02380952381</v>
      </c>
      <c r="F1093" s="27" t="n">
        <v>40.8790476190476</v>
      </c>
      <c r="G1093" s="27" t="n">
        <v>25.115</v>
      </c>
      <c r="H1093" s="27" t="n">
        <v>35.015</v>
      </c>
      <c r="I1093" s="27" t="n">
        <v>6.60111111111111</v>
      </c>
      <c r="J1093" s="27" t="n">
        <v>1.165</v>
      </c>
      <c r="K1093" s="27" t="n">
        <v>23.3716666666667</v>
      </c>
      <c r="L1093" s="32"/>
      <c r="M1093" s="27" t="n">
        <v>42744.75</v>
      </c>
      <c r="N1093" s="27" t="n">
        <v>2794.7986</v>
      </c>
      <c r="O1093" s="32"/>
    </row>
    <row r="1094" customFormat="false" ht="14.25" hidden="false" customHeight="false" outlineLevel="0" collapsed="false">
      <c r="A1094" s="29" t="n">
        <v>45357.1701157407</v>
      </c>
      <c r="B1094" s="30" t="n">
        <f aca="false">MROUND(A1094,"00:01:00")</f>
        <v>45357.1701388889</v>
      </c>
      <c r="C1094" s="27" t="n">
        <v>2.84298636363636</v>
      </c>
      <c r="D1094" s="27" t="n">
        <v>0.155972727272727</v>
      </c>
      <c r="E1094" s="27" t="n">
        <v>1399.88181818182</v>
      </c>
      <c r="F1094" s="27" t="n">
        <v>39.8436363636364</v>
      </c>
      <c r="G1094" s="27" t="n">
        <v>25.14</v>
      </c>
      <c r="H1094" s="27" t="n">
        <v>35.015</v>
      </c>
      <c r="I1094" s="27" t="n">
        <v>6.607</v>
      </c>
      <c r="J1094" s="27" t="n">
        <v>1.17333333333333</v>
      </c>
      <c r="K1094" s="27" t="n">
        <v>23.2611111111111</v>
      </c>
      <c r="L1094" s="32"/>
      <c r="M1094" s="27" t="n">
        <v>42744.75</v>
      </c>
      <c r="N1094" s="27" t="n">
        <v>2794.50505</v>
      </c>
      <c r="O1094" s="32"/>
    </row>
    <row r="1095" customFormat="false" ht="14.25" hidden="false" customHeight="false" outlineLevel="0" collapsed="false">
      <c r="A1095" s="29" t="n">
        <v>45357.1708101852</v>
      </c>
      <c r="B1095" s="30" t="n">
        <f aca="false">MROUND(A1095,"00:01:00")</f>
        <v>45357.1708333333</v>
      </c>
      <c r="C1095" s="27" t="n">
        <v>2.83580952380952</v>
      </c>
      <c r="D1095" s="27" t="n">
        <v>0.162190909090909</v>
      </c>
      <c r="E1095" s="27" t="n">
        <v>1399.98636363636</v>
      </c>
      <c r="F1095" s="27" t="n">
        <v>38.968947368421</v>
      </c>
      <c r="G1095" s="27" t="n">
        <v>25.395</v>
      </c>
      <c r="H1095" s="27" t="n">
        <v>35.0142857142857</v>
      </c>
      <c r="I1095" s="27" t="n">
        <v>6.60185714285714</v>
      </c>
      <c r="J1095" s="27" t="n">
        <v>1.175</v>
      </c>
      <c r="K1095" s="27" t="n">
        <v>23.096</v>
      </c>
      <c r="L1095" s="32"/>
      <c r="M1095" s="27" t="n">
        <v>42763</v>
      </c>
      <c r="N1095" s="27" t="n">
        <v>2794.21181818182</v>
      </c>
      <c r="O1095" s="32"/>
    </row>
    <row r="1096" customFormat="false" ht="14.25" hidden="false" customHeight="false" outlineLevel="0" collapsed="false">
      <c r="A1096" s="29" t="n">
        <v>45357.1715046296</v>
      </c>
      <c r="B1096" s="30" t="n">
        <f aca="false">MROUND(A1096,"00:01:00")</f>
        <v>45357.1715277778</v>
      </c>
      <c r="C1096" s="27" t="n">
        <v>2.82625652173913</v>
      </c>
      <c r="D1096" s="27" t="n">
        <v>0.1758</v>
      </c>
      <c r="E1096" s="27" t="n">
        <v>1399.94285714286</v>
      </c>
      <c r="F1096" s="27" t="n">
        <v>39.01</v>
      </c>
      <c r="G1096" s="27" t="n">
        <v>25.665</v>
      </c>
      <c r="H1096" s="27" t="n">
        <v>35.02</v>
      </c>
      <c r="I1096" s="27" t="n">
        <v>6.60561538461539</v>
      </c>
      <c r="J1096" s="27" t="n">
        <v>1.18</v>
      </c>
      <c r="K1096" s="27" t="n">
        <v>23.0985714285714</v>
      </c>
      <c r="L1096" s="32"/>
      <c r="M1096" s="27" t="n">
        <v>42787.3333333333</v>
      </c>
      <c r="N1096" s="27" t="n">
        <v>2793.91965</v>
      </c>
      <c r="O1096" s="32"/>
    </row>
    <row r="1097" customFormat="false" ht="14.25" hidden="false" customHeight="false" outlineLevel="0" collapsed="false">
      <c r="A1097" s="29" t="n">
        <v>45357.1721990741</v>
      </c>
      <c r="B1097" s="30" t="n">
        <f aca="false">MROUND(A1097,"00:01:00")</f>
        <v>45357.1722222222</v>
      </c>
      <c r="C1097" s="27" t="n">
        <v>2.82066818181818</v>
      </c>
      <c r="D1097" s="27" t="n">
        <v>0.178818181818182</v>
      </c>
      <c r="E1097" s="27" t="n">
        <v>1399.81428571429</v>
      </c>
      <c r="F1097" s="27" t="n">
        <v>40.2042857142857</v>
      </c>
      <c r="G1097" s="27" t="n">
        <v>25.63</v>
      </c>
      <c r="H1097" s="27" t="n">
        <v>35.02</v>
      </c>
      <c r="I1097" s="27" t="n">
        <v>6.605</v>
      </c>
      <c r="J1097" s="27" t="n">
        <v>1.17666666666667</v>
      </c>
      <c r="K1097" s="27" t="n">
        <v>23.2658333333333</v>
      </c>
      <c r="L1097" s="32"/>
      <c r="M1097" s="27" t="n">
        <v>42804</v>
      </c>
      <c r="N1097" s="27" t="n">
        <v>2793.62931578947</v>
      </c>
      <c r="O1097" s="32"/>
    </row>
    <row r="1098" customFormat="false" ht="14.25" hidden="false" customHeight="false" outlineLevel="0" collapsed="false">
      <c r="A1098" s="29" t="n">
        <v>45357.1728935185</v>
      </c>
      <c r="B1098" s="30" t="n">
        <f aca="false">MROUND(A1098,"00:01:00")</f>
        <v>45357.1729166667</v>
      </c>
      <c r="C1098" s="27" t="n">
        <v>2.83</v>
      </c>
      <c r="D1098" s="27" t="n">
        <v>0.169040909090909</v>
      </c>
      <c r="E1098" s="27" t="n">
        <v>1400.05909090909</v>
      </c>
      <c r="F1098" s="27" t="n">
        <v>40.911</v>
      </c>
      <c r="G1098" s="27" t="n">
        <v>25.385</v>
      </c>
      <c r="H1098" s="27" t="n">
        <v>35.0066666666667</v>
      </c>
      <c r="I1098" s="27" t="n">
        <v>6.60244444444444</v>
      </c>
      <c r="J1098" s="27" t="n">
        <v>1.17666666666667</v>
      </c>
      <c r="K1098" s="27" t="n">
        <v>23.455</v>
      </c>
      <c r="L1098" s="32"/>
      <c r="M1098" s="27" t="n">
        <v>42827</v>
      </c>
      <c r="N1098" s="27" t="n">
        <v>2793.33685714286</v>
      </c>
      <c r="O1098" s="32"/>
    </row>
    <row r="1099" customFormat="false" ht="14.25" hidden="false" customHeight="false" outlineLevel="0" collapsed="false">
      <c r="A1099" s="29" t="n">
        <v>45357.173587963</v>
      </c>
      <c r="B1099" s="30" t="n">
        <f aca="false">MROUND(A1099,"00:01:00")</f>
        <v>45357.1736111111</v>
      </c>
      <c r="C1099" s="27" t="n">
        <v>2.83271304347826</v>
      </c>
      <c r="D1099" s="27" t="n">
        <v>0.164882608695652</v>
      </c>
      <c r="E1099" s="27" t="n">
        <v>1400.25454545455</v>
      </c>
      <c r="F1099" s="27" t="n">
        <v>39.9039130434783</v>
      </c>
      <c r="G1099" s="27" t="n">
        <v>25.385</v>
      </c>
      <c r="H1099" s="27" t="n">
        <v>35.005</v>
      </c>
      <c r="I1099" s="27" t="n">
        <v>6.60685714285714</v>
      </c>
      <c r="J1099" s="27" t="n">
        <v>1.185</v>
      </c>
      <c r="K1099" s="27" t="n">
        <v>23.424</v>
      </c>
      <c r="L1099" s="32"/>
      <c r="M1099" s="27" t="n">
        <v>42827</v>
      </c>
      <c r="N1099" s="27" t="n">
        <v>2793.04869565217</v>
      </c>
      <c r="O1099" s="32"/>
    </row>
    <row r="1100" customFormat="false" ht="14.25" hidden="false" customHeight="false" outlineLevel="0" collapsed="false">
      <c r="A1100" s="29" t="n">
        <v>45357.1742824074</v>
      </c>
      <c r="B1100" s="30" t="n">
        <f aca="false">MROUND(A1100,"00:01:00")</f>
        <v>45357.1743055556</v>
      </c>
      <c r="C1100" s="27" t="n">
        <v>2.82802272727273</v>
      </c>
      <c r="D1100" s="27" t="n">
        <v>0.173559090909091</v>
      </c>
      <c r="E1100" s="27" t="n">
        <v>1399.8</v>
      </c>
      <c r="F1100" s="27" t="n">
        <v>38.8411111111111</v>
      </c>
      <c r="G1100" s="27" t="n">
        <v>25.69</v>
      </c>
      <c r="H1100" s="27" t="n">
        <v>35.02</v>
      </c>
      <c r="I1100" s="27" t="n">
        <v>6.602</v>
      </c>
      <c r="J1100" s="27" t="n">
        <v>1.185</v>
      </c>
      <c r="K1100" s="27" t="n">
        <v>23.2677777777778</v>
      </c>
      <c r="L1100" s="32"/>
      <c r="M1100" s="27" t="n">
        <v>42846</v>
      </c>
      <c r="N1100" s="27" t="n">
        <v>2792.75628571429</v>
      </c>
      <c r="O1100" s="32"/>
    </row>
    <row r="1101" customFormat="false" ht="14.25" hidden="false" customHeight="false" outlineLevel="0" collapsed="false">
      <c r="A1101" s="29" t="n">
        <v>45357.1749768519</v>
      </c>
      <c r="B1101" s="30" t="n">
        <f aca="false">MROUND(A1101,"00:01:00")</f>
        <v>45357.175</v>
      </c>
      <c r="C1101" s="27" t="n">
        <v>2.81728095238095</v>
      </c>
      <c r="D1101" s="27" t="n">
        <v>0.183239130434783</v>
      </c>
      <c r="E1101" s="27" t="n">
        <v>1400.04347826087</v>
      </c>
      <c r="F1101" s="27" t="n">
        <v>39.387619047619</v>
      </c>
      <c r="G1101" s="27" t="n">
        <v>25.85</v>
      </c>
      <c r="H1101" s="27" t="n">
        <v>35.015</v>
      </c>
      <c r="I1101" s="27" t="n">
        <v>6.60522222222222</v>
      </c>
      <c r="J1101" s="27" t="n">
        <v>1.2</v>
      </c>
      <c r="K1101" s="27" t="n">
        <v>23.313</v>
      </c>
      <c r="L1101" s="32"/>
      <c r="M1101" s="27" t="n">
        <v>42872</v>
      </c>
      <c r="N1101" s="27" t="n">
        <v>2792.46868181818</v>
      </c>
      <c r="O1101" s="32"/>
    </row>
    <row r="1102" customFormat="false" ht="14.25" hidden="false" customHeight="false" outlineLevel="0" collapsed="false">
      <c r="A1102" s="29" t="n">
        <v>45357.1756712963</v>
      </c>
      <c r="B1102" s="30" t="n">
        <f aca="false">MROUND(A1102,"00:01:00")</f>
        <v>45357.1756944445</v>
      </c>
      <c r="C1102" s="27" t="n">
        <v>2.81734782608696</v>
      </c>
      <c r="D1102" s="27" t="n">
        <v>0.183082608695652</v>
      </c>
      <c r="E1102" s="27" t="n">
        <v>1400.07826086957</v>
      </c>
      <c r="F1102" s="27" t="n">
        <v>40.2935</v>
      </c>
      <c r="G1102" s="27" t="n">
        <v>25.775</v>
      </c>
      <c r="H1102" s="27" t="n">
        <v>35.0144444444444</v>
      </c>
      <c r="I1102" s="27" t="n">
        <v>6.6055</v>
      </c>
      <c r="J1102" s="27" t="n">
        <v>1.195</v>
      </c>
      <c r="K1102" s="27" t="n">
        <v>23.5083333333333</v>
      </c>
      <c r="L1102" s="32"/>
      <c r="M1102" s="27" t="n">
        <v>42888</v>
      </c>
      <c r="N1102" s="27" t="n">
        <v>2792.15242857143</v>
      </c>
      <c r="O1102" s="32"/>
    </row>
    <row r="1103" customFormat="false" ht="14.25" hidden="false" customHeight="false" outlineLevel="0" collapsed="false">
      <c r="A1103" s="29" t="n">
        <v>45357.1763657407</v>
      </c>
      <c r="B1103" s="30" t="n">
        <f aca="false">MROUND(A1103,"00:01:00")</f>
        <v>45357.1763888889</v>
      </c>
      <c r="C1103" s="27" t="n">
        <v>2.82131363636364</v>
      </c>
      <c r="D1103" s="27" t="n">
        <v>0.177190909090909</v>
      </c>
      <c r="E1103" s="27" t="n">
        <v>1399.74090909091</v>
      </c>
      <c r="F1103" s="27" t="n">
        <v>40.5915789473684</v>
      </c>
      <c r="G1103" s="27" t="n">
        <v>25.615</v>
      </c>
      <c r="H1103" s="27" t="n">
        <v>35.005</v>
      </c>
      <c r="I1103" s="27" t="n">
        <v>6.6</v>
      </c>
      <c r="J1103" s="27" t="n">
        <v>1.205</v>
      </c>
      <c r="K1103" s="27" t="n">
        <v>23.6125</v>
      </c>
      <c r="L1103" s="32"/>
      <c r="M1103" s="27" t="n">
        <v>42909.5</v>
      </c>
      <c r="N1103" s="27" t="n">
        <v>2791.86884210526</v>
      </c>
      <c r="O1103" s="32"/>
    </row>
    <row r="1104" customFormat="false" ht="14.25" hidden="false" customHeight="false" outlineLevel="0" collapsed="false">
      <c r="A1104" s="29" t="n">
        <v>45357.1770601852</v>
      </c>
      <c r="B1104" s="30" t="n">
        <f aca="false">MROUND(A1104,"00:01:00")</f>
        <v>45357.1770833333</v>
      </c>
      <c r="C1104" s="27" t="n">
        <v>2.8261</v>
      </c>
      <c r="D1104" s="27" t="n">
        <v>0.175382608695652</v>
      </c>
      <c r="E1104" s="27" t="n">
        <v>1400.35652173913</v>
      </c>
      <c r="F1104" s="27" t="n">
        <v>39.96</v>
      </c>
      <c r="G1104" s="27" t="n">
        <v>25.67</v>
      </c>
      <c r="H1104" s="27" t="n">
        <v>35.016</v>
      </c>
      <c r="I1104" s="27" t="n">
        <v>6.60711111111111</v>
      </c>
      <c r="J1104" s="27" t="n">
        <v>1.20666666666667</v>
      </c>
      <c r="K1104" s="27" t="n">
        <v>23.573</v>
      </c>
      <c r="L1104" s="32"/>
      <c r="M1104" s="27" t="n">
        <v>42929</v>
      </c>
      <c r="N1104" s="27" t="n">
        <v>2791.57723809524</v>
      </c>
      <c r="O1104" s="32"/>
    </row>
    <row r="1105" customFormat="false" ht="14.25" hidden="false" customHeight="false" outlineLevel="0" collapsed="false">
      <c r="A1105" s="29" t="n">
        <v>45357.1777546296</v>
      </c>
      <c r="B1105" s="30" t="n">
        <f aca="false">MROUND(A1105,"00:01:00")</f>
        <v>45357.1777777778</v>
      </c>
      <c r="C1105" s="27" t="n">
        <v>2.81866666666667</v>
      </c>
      <c r="D1105" s="27" t="n">
        <v>0.180022727272727</v>
      </c>
      <c r="E1105" s="27" t="n">
        <v>1400.09545454545</v>
      </c>
      <c r="F1105" s="27" t="n">
        <v>39.2422222222222</v>
      </c>
      <c r="G1105" s="27" t="n">
        <v>25.84</v>
      </c>
      <c r="H1105" s="27" t="n">
        <v>35.0145454545455</v>
      </c>
      <c r="I1105" s="27" t="n">
        <v>6.6025</v>
      </c>
      <c r="J1105" s="27" t="n">
        <v>1.21</v>
      </c>
      <c r="K1105" s="27" t="n">
        <v>23.485</v>
      </c>
      <c r="L1105" s="32"/>
      <c r="M1105" s="27" t="n">
        <v>42929</v>
      </c>
      <c r="N1105" s="27" t="n">
        <v>2791.27966666667</v>
      </c>
      <c r="O1105" s="32"/>
    </row>
    <row r="1106" customFormat="false" ht="14.25" hidden="false" customHeight="false" outlineLevel="0" collapsed="false">
      <c r="A1106" s="29" t="n">
        <v>45357.1784490741</v>
      </c>
      <c r="B1106" s="30" t="n">
        <f aca="false">MROUND(A1106,"00:01:00")</f>
        <v>45357.1784722222</v>
      </c>
      <c r="C1106" s="27" t="n">
        <v>2.81256086956522</v>
      </c>
      <c r="D1106" s="27" t="n">
        <v>0.186952173913043</v>
      </c>
      <c r="E1106" s="27" t="n">
        <v>1400.1347826087</v>
      </c>
      <c r="F1106" s="27" t="n">
        <v>39.5914285714286</v>
      </c>
      <c r="G1106" s="27" t="n">
        <v>25.945</v>
      </c>
      <c r="H1106" s="27" t="n">
        <v>35.0157142857143</v>
      </c>
      <c r="I1106" s="27" t="n">
        <v>6.6056</v>
      </c>
      <c r="J1106" s="27" t="n">
        <v>1.21</v>
      </c>
      <c r="K1106" s="27" t="n">
        <v>23.522</v>
      </c>
      <c r="L1106" s="32"/>
      <c r="M1106" s="27" t="n">
        <v>42956.25</v>
      </c>
      <c r="N1106" s="27" t="n">
        <v>2790.97808695652</v>
      </c>
      <c r="O1106" s="32"/>
    </row>
    <row r="1107" customFormat="false" ht="14.25" hidden="false" customHeight="false" outlineLevel="0" collapsed="false">
      <c r="A1107" s="29" t="n">
        <v>45357.1791435185</v>
      </c>
      <c r="B1107" s="30" t="n">
        <f aca="false">MROUND(A1107,"00:01:00")</f>
        <v>45357.1791666667</v>
      </c>
      <c r="C1107" s="27" t="n">
        <v>2.8122347826087</v>
      </c>
      <c r="D1107" s="27" t="n">
        <v>0.190769565217391</v>
      </c>
      <c r="E1107" s="27" t="n">
        <v>1399.8347826087</v>
      </c>
      <c r="F1107" s="27" t="n">
        <v>39.8895238095238</v>
      </c>
      <c r="G1107" s="27" t="n">
        <v>25.945</v>
      </c>
      <c r="H1107" s="27" t="n">
        <v>35.014</v>
      </c>
      <c r="I1107" s="27" t="n">
        <v>6.60525</v>
      </c>
      <c r="J1107" s="27" t="n">
        <v>1.21</v>
      </c>
      <c r="K1107" s="27" t="n">
        <v>23.6591666666667</v>
      </c>
      <c r="L1107" s="32"/>
      <c r="M1107" s="27" t="n">
        <v>42971</v>
      </c>
      <c r="N1107" s="27" t="n">
        <v>2790.66809090909</v>
      </c>
      <c r="O1107" s="32"/>
    </row>
    <row r="1108" customFormat="false" ht="14.25" hidden="false" customHeight="false" outlineLevel="0" collapsed="false">
      <c r="A1108" s="29" t="n">
        <v>45357.179837963</v>
      </c>
      <c r="B1108" s="30" t="n">
        <f aca="false">MROUND(A1108,"00:01:00")</f>
        <v>45357.1798611111</v>
      </c>
      <c r="C1108" s="27" t="n">
        <v>2.81064090909091</v>
      </c>
      <c r="D1108" s="27" t="n">
        <v>0.188663636363636</v>
      </c>
      <c r="E1108" s="27" t="n">
        <v>1399.9619047619</v>
      </c>
      <c r="F1108" s="27" t="n">
        <v>40.0827777777778</v>
      </c>
      <c r="G1108" s="27" t="n">
        <v>25.95</v>
      </c>
      <c r="H1108" s="27" t="n">
        <v>35.005</v>
      </c>
      <c r="I1108" s="27" t="n">
        <v>6.60244444444444</v>
      </c>
      <c r="J1108" s="27" t="n">
        <v>1.215</v>
      </c>
      <c r="K1108" s="27" t="n">
        <v>23.75</v>
      </c>
      <c r="L1108" s="32"/>
      <c r="M1108" s="27" t="n">
        <v>42990.75</v>
      </c>
      <c r="N1108" s="27" t="n">
        <v>2790.37509090909</v>
      </c>
      <c r="O1108" s="32"/>
    </row>
    <row r="1109" customFormat="false" ht="14.25" hidden="false" customHeight="false" outlineLevel="0" collapsed="false">
      <c r="A1109" s="29" t="n">
        <v>45357.1805324074</v>
      </c>
      <c r="B1109" s="30" t="n">
        <f aca="false">MROUND(A1109,"00:01:00")</f>
        <v>45357.1805555556</v>
      </c>
      <c r="C1109" s="27" t="n">
        <v>2.81229565217391</v>
      </c>
      <c r="D1109" s="27" t="n">
        <v>0.18834347826087</v>
      </c>
      <c r="E1109" s="27" t="n">
        <v>1399.97142857143</v>
      </c>
      <c r="F1109" s="27" t="n">
        <v>40.2668181818182</v>
      </c>
      <c r="G1109" s="27" t="n">
        <v>25.9</v>
      </c>
      <c r="H1109" s="27" t="n">
        <v>35.015</v>
      </c>
      <c r="I1109" s="27" t="n">
        <v>6.6085</v>
      </c>
      <c r="J1109" s="27" t="n">
        <v>1.22</v>
      </c>
      <c r="K1109" s="27" t="n">
        <v>23.775</v>
      </c>
      <c r="L1109" s="32"/>
      <c r="M1109" s="27" t="n">
        <v>42990.75</v>
      </c>
      <c r="N1109" s="27" t="n">
        <v>2790.08413636364</v>
      </c>
      <c r="O1109" s="32"/>
    </row>
    <row r="1110" customFormat="false" ht="14.25" hidden="false" customHeight="false" outlineLevel="0" collapsed="false">
      <c r="A1110" s="29" t="n">
        <v>45357.1812268519</v>
      </c>
      <c r="B1110" s="30" t="n">
        <f aca="false">MROUND(A1110,"00:01:00")</f>
        <v>45357.18125</v>
      </c>
      <c r="C1110" s="27" t="n">
        <v>2.81589090909091</v>
      </c>
      <c r="D1110" s="27" t="n">
        <v>0.184604545454545</v>
      </c>
      <c r="E1110" s="27" t="n">
        <v>1400.30909090909</v>
      </c>
      <c r="F1110" s="27" t="n">
        <v>40.2278947368421</v>
      </c>
      <c r="G1110" s="27" t="n">
        <v>25.81</v>
      </c>
      <c r="H1110" s="27" t="n">
        <v>35.0042857142857</v>
      </c>
      <c r="I1110" s="27" t="n">
        <v>6.60277777777778</v>
      </c>
      <c r="J1110" s="27" t="n">
        <v>1.225</v>
      </c>
      <c r="K1110" s="27" t="n">
        <v>23.75</v>
      </c>
      <c r="L1110" s="32"/>
      <c r="M1110" s="27" t="n">
        <v>43013</v>
      </c>
      <c r="N1110" s="27" t="n">
        <v>2789.77795238095</v>
      </c>
      <c r="O1110" s="32"/>
    </row>
    <row r="1111" customFormat="false" ht="14.25" hidden="false" customHeight="false" outlineLevel="0" collapsed="false">
      <c r="A1111" s="29" t="n">
        <v>45357.1819212963</v>
      </c>
      <c r="B1111" s="30" t="n">
        <f aca="false">MROUND(A1111,"00:01:00")</f>
        <v>45357.1819444445</v>
      </c>
      <c r="C1111" s="27" t="n">
        <v>2.81536956521739</v>
      </c>
      <c r="D1111" s="27" t="n">
        <v>0.184891304347826</v>
      </c>
      <c r="E1111" s="27" t="n">
        <v>1400.31363636364</v>
      </c>
      <c r="F1111" s="27" t="n">
        <v>39.575</v>
      </c>
      <c r="G1111" s="27" t="n">
        <v>25.91</v>
      </c>
      <c r="H1111" s="27" t="n">
        <v>35.0066666666667</v>
      </c>
      <c r="I1111" s="27" t="n">
        <v>6.6048</v>
      </c>
      <c r="J1111" s="27" t="n">
        <v>1.23</v>
      </c>
      <c r="K1111" s="27" t="n">
        <v>23.6942857142857</v>
      </c>
      <c r="L1111" s="32"/>
      <c r="M1111" s="27" t="n">
        <v>43038.75</v>
      </c>
      <c r="N1111" s="27" t="n">
        <v>2789.47808695652</v>
      </c>
      <c r="O1111" s="32"/>
    </row>
    <row r="1112" customFormat="false" ht="14.25" hidden="false" customHeight="false" outlineLevel="0" collapsed="false">
      <c r="A1112" s="29" t="n">
        <v>45357.1826157407</v>
      </c>
      <c r="B1112" s="30" t="n">
        <f aca="false">MROUND(A1112,"00:01:00")</f>
        <v>45357.1826388889</v>
      </c>
      <c r="C1112" s="27" t="n">
        <v>2.80970909090909</v>
      </c>
      <c r="D1112" s="27" t="n">
        <v>0.189831818181818</v>
      </c>
      <c r="E1112" s="27" t="n">
        <v>1400.235</v>
      </c>
      <c r="F1112" s="27" t="n">
        <v>39.4933333333333</v>
      </c>
      <c r="G1112" s="27" t="n">
        <v>26.055</v>
      </c>
      <c r="H1112" s="27" t="n">
        <v>35.015</v>
      </c>
      <c r="I1112" s="27" t="n">
        <v>6.6055</v>
      </c>
      <c r="J1112" s="27" t="n">
        <v>1.235</v>
      </c>
      <c r="K1112" s="27" t="n">
        <v>23.665</v>
      </c>
      <c r="L1112" s="32"/>
      <c r="M1112" s="27" t="n">
        <v>43054</v>
      </c>
      <c r="N1112" s="27" t="n">
        <v>2789.17961904762</v>
      </c>
      <c r="O1112" s="32"/>
    </row>
    <row r="1113" customFormat="false" ht="14.25" hidden="false" customHeight="false" outlineLevel="0" collapsed="false">
      <c r="A1113" s="29" t="n">
        <v>45357.1833101852</v>
      </c>
      <c r="B1113" s="30" t="n">
        <f aca="false">MROUND(A1113,"00:01:00")</f>
        <v>45357.1833333333</v>
      </c>
      <c r="C1113" s="27" t="n">
        <v>2.80576956521739</v>
      </c>
      <c r="D1113" s="27" t="n">
        <v>0.192321739130435</v>
      </c>
      <c r="E1113" s="27" t="n">
        <v>1399.98695652174</v>
      </c>
      <c r="F1113" s="27" t="n">
        <v>39.6985</v>
      </c>
      <c r="G1113" s="27" t="n">
        <v>26.14</v>
      </c>
      <c r="H1113" s="27" t="n">
        <v>35.0157142857143</v>
      </c>
      <c r="I1113" s="27" t="n">
        <v>6.59985714285714</v>
      </c>
      <c r="J1113" s="27" t="n">
        <v>1.235</v>
      </c>
      <c r="K1113" s="27" t="n">
        <v>23.7433333333333</v>
      </c>
      <c r="L1113" s="32"/>
      <c r="M1113" s="27" t="n">
        <v>43071.5</v>
      </c>
      <c r="N1113" s="27" t="n">
        <v>2788.87113043478</v>
      </c>
      <c r="O1113" s="32"/>
    </row>
    <row r="1114" customFormat="false" ht="14.25" hidden="false" customHeight="false" outlineLevel="0" collapsed="false">
      <c r="A1114" s="29" t="n">
        <v>45357.1840046296</v>
      </c>
      <c r="B1114" s="30" t="n">
        <f aca="false">MROUND(A1114,"00:01:00")</f>
        <v>45357.1840277778</v>
      </c>
      <c r="C1114" s="27" t="n">
        <v>2.80438695652174</v>
      </c>
      <c r="D1114" s="27" t="n">
        <v>0.19515652173913</v>
      </c>
      <c r="E1114" s="27" t="n">
        <v>1400.13181818182</v>
      </c>
      <c r="F1114" s="27" t="n">
        <v>39.8986363636364</v>
      </c>
      <c r="G1114" s="27" t="n">
        <v>26.14</v>
      </c>
      <c r="H1114" s="27" t="n">
        <v>35.015</v>
      </c>
      <c r="I1114" s="27" t="n">
        <v>6.60533333333333</v>
      </c>
      <c r="J1114" s="27" t="n">
        <v>1.23</v>
      </c>
      <c r="K1114" s="27" t="n">
        <v>23.8385714285714</v>
      </c>
      <c r="L1114" s="32"/>
      <c r="M1114" s="27" t="n">
        <v>43096</v>
      </c>
      <c r="N1114" s="27" t="n">
        <v>2788.57545454545</v>
      </c>
      <c r="O1114" s="32"/>
    </row>
    <row r="1115" customFormat="false" ht="14.25" hidden="false" customHeight="false" outlineLevel="0" collapsed="false">
      <c r="A1115" s="29" t="n">
        <v>45357.1846990741</v>
      </c>
      <c r="B1115" s="30" t="n">
        <f aca="false">MROUND(A1115,"00:01:00")</f>
        <v>45357.1847222222</v>
      </c>
      <c r="C1115" s="27" t="n">
        <v>2.80375652173913</v>
      </c>
      <c r="D1115" s="27" t="n">
        <v>0.197630434782609</v>
      </c>
      <c r="E1115" s="27" t="n">
        <v>1399.78636363636</v>
      </c>
      <c r="F1115" s="27" t="n">
        <v>39.8365</v>
      </c>
      <c r="G1115" s="27" t="n">
        <v>26.1766666666667</v>
      </c>
      <c r="H1115" s="27" t="n">
        <v>35.015</v>
      </c>
      <c r="I1115" s="27" t="n">
        <v>6.60085714285714</v>
      </c>
      <c r="J1115" s="27" t="n">
        <v>1.236</v>
      </c>
      <c r="K1115" s="27" t="n">
        <v>23.9177777777778</v>
      </c>
      <c r="L1115" s="32"/>
      <c r="M1115" s="27" t="n">
        <v>43096</v>
      </c>
      <c r="N1115" s="27" t="n">
        <v>2788.26904545455</v>
      </c>
      <c r="O1115" s="32"/>
    </row>
    <row r="1116" customFormat="false" ht="14.25" hidden="false" customHeight="false" outlineLevel="0" collapsed="false">
      <c r="A1116" s="29" t="n">
        <v>45357.1853935185</v>
      </c>
      <c r="B1116" s="30" t="n">
        <f aca="false">MROUND(A1116,"00:01:00")</f>
        <v>45357.1854166667</v>
      </c>
      <c r="C1116" s="27" t="n">
        <v>2.80104782608696</v>
      </c>
      <c r="D1116" s="27" t="n">
        <v>0.1987</v>
      </c>
      <c r="E1116" s="27" t="n">
        <v>1399.70454545455</v>
      </c>
      <c r="F1116" s="27" t="n">
        <v>39.6595454545455</v>
      </c>
      <c r="G1116" s="27" t="n">
        <v>26.275</v>
      </c>
      <c r="H1116" s="27" t="n">
        <v>35.025</v>
      </c>
      <c r="I1116" s="27" t="n">
        <v>6.60477777777778</v>
      </c>
      <c r="J1116" s="27" t="n">
        <v>1.236</v>
      </c>
      <c r="K1116" s="27" t="n">
        <v>23.955</v>
      </c>
      <c r="L1116" s="32"/>
      <c r="M1116" s="27" t="n">
        <v>43122</v>
      </c>
      <c r="N1116" s="27" t="n">
        <v>2787.94939130435</v>
      </c>
      <c r="O1116" s="32"/>
    </row>
    <row r="1117" customFormat="false" ht="14.25" hidden="false" customHeight="false" outlineLevel="0" collapsed="false">
      <c r="A1117" s="29" t="n">
        <v>45357.186087963</v>
      </c>
      <c r="B1117" s="30" t="n">
        <f aca="false">MROUND(A1117,"00:01:00")</f>
        <v>45357.1861111111</v>
      </c>
      <c r="C1117" s="27" t="n">
        <v>2.7974125</v>
      </c>
      <c r="D1117" s="27" t="n">
        <v>0.2009125</v>
      </c>
      <c r="E1117" s="27" t="n">
        <v>1400.125</v>
      </c>
      <c r="F1117" s="27" t="n">
        <v>39.9771428571429</v>
      </c>
      <c r="G1117" s="27" t="n">
        <v>26.3</v>
      </c>
      <c r="H1117" s="27" t="n">
        <v>35.005</v>
      </c>
      <c r="I1117" s="27" t="n">
        <v>6.60357142857143</v>
      </c>
      <c r="J1117" s="27" t="n">
        <v>1.24333333333333</v>
      </c>
      <c r="K1117" s="27" t="n">
        <v>23.995</v>
      </c>
      <c r="L1117" s="32"/>
      <c r="M1117" s="27" t="n">
        <v>43138</v>
      </c>
      <c r="N1117" s="27" t="n">
        <v>2787.63143478261</v>
      </c>
      <c r="O1117" s="32"/>
    </row>
    <row r="1118" customFormat="false" ht="14.25" hidden="false" customHeight="false" outlineLevel="0" collapsed="false">
      <c r="A1118" s="29" t="n">
        <v>45357.1867824074</v>
      </c>
      <c r="B1118" s="30" t="n">
        <f aca="false">MROUND(A1118,"00:01:00")</f>
        <v>45357.1868055556</v>
      </c>
      <c r="C1118" s="27" t="n">
        <v>2.80044782608696</v>
      </c>
      <c r="D1118" s="27" t="n">
        <v>0.199447826086957</v>
      </c>
      <c r="E1118" s="27" t="n">
        <v>1399.95652173913</v>
      </c>
      <c r="F1118" s="27" t="n">
        <v>40.1885</v>
      </c>
      <c r="G1118" s="27" t="n">
        <v>26.24</v>
      </c>
      <c r="H1118" s="27" t="n">
        <v>35.0025</v>
      </c>
      <c r="I1118" s="27" t="n">
        <v>6.60309090909091</v>
      </c>
      <c r="J1118" s="27" t="n">
        <v>1.24666666666667</v>
      </c>
      <c r="K1118" s="27" t="n">
        <v>24.055</v>
      </c>
      <c r="L1118" s="32"/>
      <c r="M1118" s="27" t="n">
        <v>43164.6666666667</v>
      </c>
      <c r="N1118" s="27" t="n">
        <v>2787.31934782609</v>
      </c>
      <c r="O1118" s="32"/>
    </row>
    <row r="1119" customFormat="false" ht="14.25" hidden="false" customHeight="false" outlineLevel="0" collapsed="false">
      <c r="A1119" s="29" t="n">
        <v>45357.1874768519</v>
      </c>
      <c r="B1119" s="30" t="n">
        <f aca="false">MROUND(A1119,"00:01:00")</f>
        <v>45357.1875</v>
      </c>
      <c r="C1119" s="27" t="n">
        <v>2.80003181818182</v>
      </c>
      <c r="D1119" s="27" t="n">
        <v>0.201860869565217</v>
      </c>
      <c r="E1119" s="27" t="n">
        <v>1399.70909090909</v>
      </c>
      <c r="F1119" s="27" t="n">
        <v>39.721</v>
      </c>
      <c r="G1119" s="27" t="n">
        <v>26.315</v>
      </c>
      <c r="H1119" s="27" t="n">
        <v>35.0057142857143</v>
      </c>
      <c r="I1119" s="27" t="n">
        <v>6.606</v>
      </c>
      <c r="J1119" s="27" t="n">
        <v>1.24</v>
      </c>
      <c r="K1119" s="27" t="n">
        <v>24.06</v>
      </c>
      <c r="L1119" s="32"/>
      <c r="M1119" s="27" t="n">
        <v>43164.6666666667</v>
      </c>
      <c r="N1119" s="27" t="n">
        <v>2787.00455</v>
      </c>
      <c r="O1119" s="32"/>
    </row>
    <row r="1120" customFormat="false" ht="14.25" hidden="false" customHeight="false" outlineLevel="0" collapsed="false">
      <c r="A1120" s="29" t="n">
        <v>45357.1881712963</v>
      </c>
      <c r="B1120" s="30" t="n">
        <f aca="false">MROUND(A1120,"00:01:00")</f>
        <v>45357.1881944445</v>
      </c>
      <c r="C1120" s="27" t="n">
        <v>2.79479090909091</v>
      </c>
      <c r="D1120" s="27" t="n">
        <v>0.205345454545455</v>
      </c>
      <c r="E1120" s="27" t="n">
        <v>1399.77619047619</v>
      </c>
      <c r="F1120" s="27" t="n">
        <v>39.6176190476191</v>
      </c>
      <c r="G1120" s="27" t="n">
        <v>26.42</v>
      </c>
      <c r="H1120" s="27" t="n">
        <v>35.0033333333333</v>
      </c>
      <c r="I1120" s="27" t="n">
        <v>6.6005</v>
      </c>
      <c r="J1120" s="27" t="n">
        <v>1.255</v>
      </c>
      <c r="K1120" s="27" t="n">
        <v>24.04</v>
      </c>
      <c r="L1120" s="32"/>
      <c r="M1120" s="27" t="n">
        <v>43180.5</v>
      </c>
      <c r="N1120" s="27" t="n">
        <v>2786.70443478261</v>
      </c>
      <c r="O1120" s="32"/>
    </row>
    <row r="1121" customFormat="false" ht="14.25" hidden="false" customHeight="false" outlineLevel="0" collapsed="false">
      <c r="A1121" s="29" t="n">
        <v>45357.1888657407</v>
      </c>
      <c r="B1121" s="30" t="n">
        <f aca="false">MROUND(A1121,"00:01:00")</f>
        <v>45357.1888888889</v>
      </c>
      <c r="C1121" s="27" t="n">
        <v>2.79410869565217</v>
      </c>
      <c r="D1121" s="27" t="n">
        <v>0.206739130434783</v>
      </c>
      <c r="E1121" s="27" t="n">
        <v>1399.98695652174</v>
      </c>
      <c r="F1121" s="27" t="n">
        <v>40.0842857142857</v>
      </c>
      <c r="G1121" s="27" t="n">
        <v>26.385</v>
      </c>
      <c r="H1121" s="27" t="n">
        <v>35.015</v>
      </c>
      <c r="I1121" s="27" t="n">
        <v>6.60488888888889</v>
      </c>
      <c r="J1121" s="27" t="n">
        <v>1.255</v>
      </c>
      <c r="K1121" s="27" t="n">
        <v>24.095</v>
      </c>
      <c r="L1121" s="32"/>
      <c r="M1121" s="27" t="n">
        <v>43209</v>
      </c>
      <c r="N1121" s="27" t="n">
        <v>2786.40031578947</v>
      </c>
      <c r="O1121" s="32"/>
    </row>
    <row r="1122" customFormat="false" ht="14.25" hidden="false" customHeight="false" outlineLevel="0" collapsed="false">
      <c r="A1122" s="29" t="n">
        <v>45357.1895601852</v>
      </c>
      <c r="B1122" s="30" t="n">
        <f aca="false">MROUND(A1122,"00:01:00")</f>
        <v>45357.1895833333</v>
      </c>
      <c r="C1122" s="27" t="n">
        <v>2.79371739130435</v>
      </c>
      <c r="D1122" s="27" t="n">
        <v>0.206165217391304</v>
      </c>
      <c r="E1122" s="27" t="n">
        <v>1399.88181818182</v>
      </c>
      <c r="F1122" s="27" t="n">
        <v>39.6495652173913</v>
      </c>
      <c r="G1122" s="27" t="n">
        <v>26.47</v>
      </c>
      <c r="H1122" s="27" t="n">
        <v>35.005</v>
      </c>
      <c r="I1122" s="27" t="n">
        <v>6.603</v>
      </c>
      <c r="J1122" s="27" t="n">
        <v>1.26</v>
      </c>
      <c r="K1122" s="27" t="n">
        <v>24.145</v>
      </c>
      <c r="L1122" s="32"/>
      <c r="M1122" s="27" t="n">
        <v>43222</v>
      </c>
      <c r="N1122" s="27" t="n">
        <v>2786.08865217391</v>
      </c>
      <c r="O1122" s="32"/>
    </row>
    <row r="1123" customFormat="false" ht="14.25" hidden="false" customHeight="false" outlineLevel="0" collapsed="false">
      <c r="A1123" s="29" t="n">
        <v>45357.1902546296</v>
      </c>
      <c r="B1123" s="30" t="n">
        <f aca="false">MROUND(A1123,"00:01:00")</f>
        <v>45357.1902777778</v>
      </c>
      <c r="C1123" s="27" t="n">
        <v>2.78846956521739</v>
      </c>
      <c r="D1123" s="27" t="n">
        <v>0.209186956521739</v>
      </c>
      <c r="E1123" s="27" t="n">
        <v>1399.84545454545</v>
      </c>
      <c r="F1123" s="27" t="n">
        <v>39.5509090909091</v>
      </c>
      <c r="G1123" s="27" t="n">
        <v>26.605</v>
      </c>
      <c r="H1123" s="27" t="n">
        <v>35.005</v>
      </c>
      <c r="I1123" s="27" t="n">
        <v>6.60418181818182</v>
      </c>
      <c r="J1123" s="27" t="n">
        <v>1.255</v>
      </c>
      <c r="K1123" s="27" t="n">
        <v>24.17</v>
      </c>
      <c r="L1123" s="32"/>
      <c r="M1123" s="27" t="n">
        <v>43245.6666666667</v>
      </c>
      <c r="N1123" s="27" t="n">
        <v>2785.75455</v>
      </c>
      <c r="O1123" s="32"/>
    </row>
    <row r="1124" customFormat="false" ht="14.25" hidden="false" customHeight="false" outlineLevel="0" collapsed="false">
      <c r="A1124" s="29" t="n">
        <v>45357.1909490741</v>
      </c>
      <c r="B1124" s="30" t="n">
        <f aca="false">MROUND(A1124,"00:01:00")</f>
        <v>45357.1909722222</v>
      </c>
      <c r="C1124" s="27" t="n">
        <v>2.7867619047619</v>
      </c>
      <c r="D1124" s="27" t="n">
        <v>0.212861904761905</v>
      </c>
      <c r="E1124" s="27" t="n">
        <v>1400.33157894737</v>
      </c>
      <c r="F1124" s="27" t="n">
        <v>40.0015789473684</v>
      </c>
      <c r="G1124" s="27" t="n">
        <v>26.59</v>
      </c>
      <c r="H1124" s="27" t="n">
        <v>35.005</v>
      </c>
      <c r="I1124" s="27" t="n">
        <v>6.6035</v>
      </c>
      <c r="J1124" s="27" t="n">
        <v>1.265</v>
      </c>
      <c r="K1124" s="27" t="n">
        <v>24.2377777777778</v>
      </c>
      <c r="L1124" s="32"/>
      <c r="M1124" s="27" t="n">
        <v>43263</v>
      </c>
      <c r="N1124" s="27" t="n">
        <v>2785.46119047619</v>
      </c>
      <c r="O1124" s="32"/>
    </row>
    <row r="1125" customFormat="false" ht="14.25" hidden="false" customHeight="false" outlineLevel="0" collapsed="false">
      <c r="A1125" s="29" t="n">
        <v>45357.1916435185</v>
      </c>
      <c r="B1125" s="30" t="n">
        <f aca="false">MROUND(A1125,"00:01:00")</f>
        <v>45357.1916666667</v>
      </c>
      <c r="C1125" s="27" t="n">
        <v>2.7876</v>
      </c>
      <c r="D1125" s="27" t="n">
        <v>0.2133</v>
      </c>
      <c r="E1125" s="27" t="n">
        <v>1399.8380952381</v>
      </c>
      <c r="F1125" s="27" t="n">
        <v>39.9905263157895</v>
      </c>
      <c r="G1125" s="27" t="n">
        <v>26.59</v>
      </c>
      <c r="H1125" s="27" t="n">
        <v>35.005</v>
      </c>
      <c r="I1125" s="27" t="n">
        <v>6.60353846153846</v>
      </c>
      <c r="J1125" s="27" t="n">
        <v>1.27</v>
      </c>
      <c r="K1125" s="27" t="n">
        <v>24.315</v>
      </c>
      <c r="L1125" s="32"/>
      <c r="M1125" s="27" t="n">
        <v>43301.3333333333</v>
      </c>
      <c r="N1125" s="27" t="n">
        <v>2785.14936363636</v>
      </c>
      <c r="O1125" s="32"/>
    </row>
    <row r="1126" customFormat="false" ht="14.25" hidden="false" customHeight="false" outlineLevel="0" collapsed="false">
      <c r="A1126" s="29" t="n">
        <v>45357.192337963</v>
      </c>
      <c r="B1126" s="30" t="n">
        <f aca="false">MROUND(A1126,"00:01:00")</f>
        <v>45357.1923611111</v>
      </c>
      <c r="C1126" s="27" t="n">
        <v>2.78611363636364</v>
      </c>
      <c r="D1126" s="27" t="n">
        <v>0.211236363636364</v>
      </c>
      <c r="E1126" s="27" t="n">
        <v>1399.76818181818</v>
      </c>
      <c r="F1126" s="27" t="n">
        <v>39.9552631578947</v>
      </c>
      <c r="G1126" s="27" t="n">
        <v>26.62</v>
      </c>
      <c r="H1126" s="27" t="n">
        <v>35.0155555555556</v>
      </c>
      <c r="I1126" s="27" t="n">
        <v>6.615</v>
      </c>
      <c r="J1126" s="27" t="n">
        <v>1.27</v>
      </c>
      <c r="K1126" s="27" t="n">
        <v>24.315</v>
      </c>
      <c r="L1126" s="32"/>
      <c r="M1126" s="27" t="n">
        <v>43301.3333333333</v>
      </c>
      <c r="N1126" s="27" t="n">
        <v>2784.82428571429</v>
      </c>
      <c r="O1126" s="32"/>
    </row>
    <row r="1127" customFormat="false" ht="14.25" hidden="false" customHeight="false" outlineLevel="0" collapsed="false">
      <c r="A1127" s="29" t="n">
        <v>45357.1930324074</v>
      </c>
      <c r="B1127" s="30" t="n">
        <f aca="false">MROUND(A1127,"00:01:00")</f>
        <v>45357.1930555556</v>
      </c>
      <c r="C1127" s="27" t="n">
        <v>2.7852619047619</v>
      </c>
      <c r="D1127" s="27" t="n">
        <v>0.213790476190476</v>
      </c>
      <c r="E1127" s="27" t="n">
        <v>1399.90476190476</v>
      </c>
      <c r="F1127" s="27" t="n">
        <v>39.7455555555556</v>
      </c>
      <c r="G1127" s="27" t="n">
        <v>26.695</v>
      </c>
      <c r="H1127" s="27" t="n">
        <v>35.01</v>
      </c>
      <c r="I1127" s="27" t="n">
        <v>6.6095</v>
      </c>
      <c r="J1127" s="27" t="n">
        <v>1.27</v>
      </c>
      <c r="K1127" s="27" t="n">
        <v>24.334</v>
      </c>
      <c r="L1127" s="32"/>
      <c r="M1127" s="27" t="n">
        <v>43346</v>
      </c>
      <c r="N1127" s="27" t="n">
        <v>2784.52755</v>
      </c>
      <c r="O1127" s="32"/>
    </row>
    <row r="1128" customFormat="false" ht="14.25" hidden="false" customHeight="false" outlineLevel="0" collapsed="false">
      <c r="A1128" s="29" t="n">
        <v>45357.1937268519</v>
      </c>
      <c r="B1128" s="30" t="n">
        <f aca="false">MROUND(A1128,"00:01:00")</f>
        <v>45357.19375</v>
      </c>
      <c r="C1128" s="27" t="n">
        <v>2.77942173913043</v>
      </c>
      <c r="D1128" s="27" t="n">
        <v>0.220117391304348</v>
      </c>
      <c r="E1128" s="27" t="n">
        <v>1400.04090909091</v>
      </c>
      <c r="F1128" s="27" t="n">
        <v>39.3886363636364</v>
      </c>
      <c r="G1128" s="27" t="n">
        <v>26.84</v>
      </c>
      <c r="H1128" s="27" t="n">
        <v>34.994</v>
      </c>
      <c r="I1128" s="27" t="n">
        <v>6.6035</v>
      </c>
      <c r="J1128" s="27" t="n">
        <v>1.27</v>
      </c>
      <c r="K1128" s="27" t="n">
        <v>24.35</v>
      </c>
      <c r="L1128" s="32"/>
      <c r="M1128" s="27" t="n">
        <v>43346</v>
      </c>
      <c r="N1128" s="27" t="n">
        <v>2784.19959090909</v>
      </c>
      <c r="O1128" s="32"/>
    </row>
    <row r="1129" customFormat="false" ht="14.25" hidden="false" customHeight="false" outlineLevel="0" collapsed="false">
      <c r="A1129" s="29" t="n">
        <v>45357.1944212963</v>
      </c>
      <c r="B1129" s="30" t="n">
        <f aca="false">MROUND(A1129,"00:01:00")</f>
        <v>45357.1944444444</v>
      </c>
      <c r="C1129" s="27" t="n">
        <v>2.77596086956522</v>
      </c>
      <c r="D1129" s="27" t="n">
        <v>0.224239130434783</v>
      </c>
      <c r="E1129" s="27" t="n">
        <v>1400.315</v>
      </c>
      <c r="F1129" s="27" t="n">
        <v>39.6921739130435</v>
      </c>
      <c r="G1129" s="27" t="n">
        <v>26.925</v>
      </c>
      <c r="H1129" s="27" t="n">
        <v>34.996</v>
      </c>
      <c r="I1129" s="27" t="n">
        <v>6.60283333333333</v>
      </c>
      <c r="J1129" s="27" t="n">
        <v>1.285</v>
      </c>
      <c r="K1129" s="27" t="n">
        <v>24.4233333333333</v>
      </c>
      <c r="L1129" s="32"/>
      <c r="M1129" s="27" t="n">
        <v>43369.75</v>
      </c>
      <c r="N1129" s="27" t="n">
        <v>2783.89095454545</v>
      </c>
      <c r="O1129" s="32"/>
    </row>
    <row r="1130" customFormat="false" ht="14.25" hidden="false" customHeight="false" outlineLevel="0" collapsed="false">
      <c r="A1130" s="29" t="n">
        <v>45357.1951157407</v>
      </c>
      <c r="B1130" s="30" t="n">
        <f aca="false">MROUND(A1130,"00:01:00")</f>
        <v>45357.1951388889</v>
      </c>
      <c r="C1130" s="27" t="n">
        <v>2.77477142857143</v>
      </c>
      <c r="D1130" s="27" t="n">
        <v>0.224722727272727</v>
      </c>
      <c r="E1130" s="27" t="n">
        <v>1400.20909090909</v>
      </c>
      <c r="F1130" s="27" t="n">
        <v>40.2505263157895</v>
      </c>
      <c r="G1130" s="27" t="n">
        <v>26.86</v>
      </c>
      <c r="H1130" s="27" t="n">
        <v>34.996</v>
      </c>
      <c r="I1130" s="27" t="n">
        <v>6.6035</v>
      </c>
      <c r="J1130" s="27" t="n">
        <v>1.285</v>
      </c>
      <c r="K1130" s="27" t="n">
        <v>24.535</v>
      </c>
      <c r="L1130" s="27"/>
      <c r="M1130" s="27" t="n">
        <v>43388</v>
      </c>
      <c r="N1130" s="27" t="n">
        <v>2783.5659047619</v>
      </c>
      <c r="O1130" s="32"/>
    </row>
    <row r="1131" customFormat="false" ht="14.25" hidden="false" customHeight="false" outlineLevel="0" collapsed="false">
      <c r="A1131" s="29" t="n">
        <v>45357.1958101852</v>
      </c>
      <c r="B1131" s="30" t="n">
        <f aca="false">MROUND(A1131,"00:01:00")</f>
        <v>45357.1958333333</v>
      </c>
      <c r="C1131" s="27" t="n">
        <v>2.78115652173913</v>
      </c>
      <c r="D1131" s="27" t="n">
        <v>0.219686956521739</v>
      </c>
      <c r="E1131" s="27" t="n">
        <v>1400.11739130435</v>
      </c>
      <c r="F1131" s="27" t="n">
        <v>40.6172727272727</v>
      </c>
      <c r="G1131" s="27" t="n">
        <v>26.695</v>
      </c>
      <c r="H1131" s="27" t="n">
        <v>35.005</v>
      </c>
      <c r="I1131" s="27" t="n">
        <v>6.60166666666667</v>
      </c>
      <c r="J1131" s="27" t="n">
        <v>1.285</v>
      </c>
      <c r="K1131" s="27" t="n">
        <v>24.61</v>
      </c>
      <c r="L1131" s="32"/>
      <c r="M1131" s="27" t="n">
        <v>43414.3333333333</v>
      </c>
      <c r="N1131" s="27" t="n">
        <v>2783.25295454545</v>
      </c>
      <c r="O1131" s="32"/>
    </row>
    <row r="1132" customFormat="false" ht="14.25" hidden="false" customHeight="false" outlineLevel="0" collapsed="false">
      <c r="A1132" s="29" t="n">
        <v>45357.1965046296</v>
      </c>
      <c r="B1132" s="30" t="n">
        <f aca="false">MROUND(A1132,"00:01:00")</f>
        <v>45357.1965277778</v>
      </c>
      <c r="C1132" s="27" t="n">
        <v>2.78254347826087</v>
      </c>
      <c r="D1132" s="27" t="n">
        <v>0.219578260869565</v>
      </c>
      <c r="E1132" s="27" t="n">
        <v>1399.92272727273</v>
      </c>
      <c r="F1132" s="27" t="n">
        <v>39.4009090909091</v>
      </c>
      <c r="G1132" s="27" t="n">
        <v>26.835</v>
      </c>
      <c r="H1132" s="27" t="n">
        <v>35.005</v>
      </c>
      <c r="I1132" s="27" t="n">
        <v>6.604</v>
      </c>
      <c r="J1132" s="27" t="n">
        <v>1.295</v>
      </c>
      <c r="K1132" s="27" t="n">
        <v>24.546</v>
      </c>
      <c r="L1132" s="32"/>
      <c r="M1132" s="27" t="n">
        <v>43414.3333333333</v>
      </c>
      <c r="N1132" s="27" t="n">
        <v>2782.93263157895</v>
      </c>
      <c r="O1132" s="32"/>
    </row>
    <row r="1133" customFormat="false" ht="14.25" hidden="false" customHeight="false" outlineLevel="0" collapsed="false">
      <c r="A1133" s="29" t="n">
        <v>45357.1971990741</v>
      </c>
      <c r="B1133" s="30" t="n">
        <f aca="false">MROUND(A1133,"00:01:00")</f>
        <v>45357.1972222222</v>
      </c>
      <c r="C1133" s="27" t="n">
        <v>2.77344347826087</v>
      </c>
      <c r="D1133" s="27" t="n">
        <v>0.227038095238095</v>
      </c>
      <c r="E1133" s="27" t="n">
        <v>1399.79090909091</v>
      </c>
      <c r="F1133" s="27" t="n">
        <v>39.285652173913</v>
      </c>
      <c r="G1133" s="27" t="n">
        <v>27.035</v>
      </c>
      <c r="H1133" s="27" t="n">
        <v>35.004</v>
      </c>
      <c r="I1133" s="27" t="n">
        <v>6.60214285714286</v>
      </c>
      <c r="J1133" s="27" t="n">
        <v>1.29</v>
      </c>
      <c r="K1133" s="27" t="n">
        <v>24.465</v>
      </c>
      <c r="L1133" s="32"/>
      <c r="M1133" s="27" t="n">
        <v>43448.8</v>
      </c>
      <c r="N1133" s="27" t="n">
        <v>2782.61330434783</v>
      </c>
      <c r="O1133" s="32"/>
    </row>
    <row r="1134" customFormat="false" ht="14.25" hidden="false" customHeight="false" outlineLevel="0" collapsed="false">
      <c r="A1134" s="29" t="n">
        <v>45357.1978935185</v>
      </c>
      <c r="B1134" s="30" t="n">
        <f aca="false">MROUND(A1134,"00:01:00")</f>
        <v>45357.1979166667</v>
      </c>
      <c r="C1134" s="27" t="n">
        <v>2.77090909090909</v>
      </c>
      <c r="D1134" s="27" t="n">
        <v>0.229890909090909</v>
      </c>
      <c r="E1134" s="27" t="n">
        <v>1400.25454545455</v>
      </c>
      <c r="F1134" s="27" t="n">
        <v>40.0558823529412</v>
      </c>
      <c r="G1134" s="27" t="n">
        <v>27.005</v>
      </c>
      <c r="H1134" s="27" t="n">
        <v>35.005</v>
      </c>
      <c r="I1134" s="27" t="n">
        <v>6.6065</v>
      </c>
      <c r="J1134" s="27" t="n">
        <v>1.3</v>
      </c>
      <c r="K1134" s="27" t="n">
        <v>24.5581818181818</v>
      </c>
      <c r="L1134" s="32"/>
      <c r="M1134" s="27" t="n">
        <v>43448.8</v>
      </c>
      <c r="N1134" s="27" t="n">
        <v>2782.29038095238</v>
      </c>
      <c r="O1134" s="32"/>
    </row>
    <row r="1135" customFormat="false" ht="14.25" hidden="false" customHeight="false" outlineLevel="0" collapsed="false">
      <c r="A1135" s="29" t="n">
        <v>45357.198587963</v>
      </c>
      <c r="B1135" s="30" t="n">
        <f aca="false">MROUND(A1135,"00:01:00")</f>
        <v>45357.1986111111</v>
      </c>
      <c r="C1135" s="27" t="n">
        <v>2.77275217391304</v>
      </c>
      <c r="D1135" s="27" t="n">
        <v>0.228504347826087</v>
      </c>
      <c r="E1135" s="27" t="n">
        <v>1400.08181818182</v>
      </c>
      <c r="F1135" s="27" t="n">
        <v>39.9136842105263</v>
      </c>
      <c r="G1135" s="27" t="n">
        <v>27.03</v>
      </c>
      <c r="H1135" s="27" t="n">
        <v>35</v>
      </c>
      <c r="I1135" s="27" t="n">
        <v>6.60083333333333</v>
      </c>
      <c r="J1135" s="27" t="n">
        <v>1.30333333333333</v>
      </c>
      <c r="K1135" s="27" t="n">
        <v>24.67</v>
      </c>
      <c r="L1135" s="32"/>
      <c r="M1135" s="27" t="n">
        <v>43484.5</v>
      </c>
      <c r="N1135" s="27" t="n">
        <v>2781.97530434783</v>
      </c>
      <c r="O1135" s="32"/>
    </row>
    <row r="1136" customFormat="false" ht="14.25" hidden="false" customHeight="false" outlineLevel="0" collapsed="false">
      <c r="A1136" s="29" t="n">
        <v>45357.1992824074</v>
      </c>
      <c r="B1136" s="30" t="n">
        <f aca="false">MROUND(A1136,"00:01:00")</f>
        <v>45357.1993055556</v>
      </c>
      <c r="C1136" s="27" t="n">
        <v>2.7680347826087</v>
      </c>
      <c r="D1136" s="27" t="n">
        <v>0.229378260869565</v>
      </c>
      <c r="E1136" s="27" t="n">
        <v>1400.12727272727</v>
      </c>
      <c r="F1136" s="27" t="n">
        <v>39.4716666666667</v>
      </c>
      <c r="G1136" s="27" t="n">
        <v>27.155</v>
      </c>
      <c r="H1136" s="27" t="n">
        <v>35.01</v>
      </c>
      <c r="I1136" s="27" t="n">
        <v>6.60711111111111</v>
      </c>
      <c r="J1136" s="27" t="n">
        <v>1.30333333333333</v>
      </c>
      <c r="K1136" s="27" t="n">
        <v>24.6866666666667</v>
      </c>
      <c r="L1136" s="32"/>
      <c r="M1136" s="27" t="n">
        <v>43513</v>
      </c>
      <c r="N1136" s="27" t="n">
        <v>2781.65482608696</v>
      </c>
      <c r="O1136" s="32"/>
    </row>
    <row r="1137" customFormat="false" ht="14.25" hidden="false" customHeight="false" outlineLevel="0" collapsed="false">
      <c r="A1137" s="29" t="n">
        <v>45357.1999768519</v>
      </c>
      <c r="B1137" s="30" t="n">
        <f aca="false">MROUND(A1137,"00:01:00")</f>
        <v>45357.2</v>
      </c>
      <c r="C1137" s="27" t="n">
        <v>2.76111363636364</v>
      </c>
      <c r="D1137" s="27" t="n">
        <v>0.23885</v>
      </c>
      <c r="E1137" s="27" t="n">
        <v>1400.015</v>
      </c>
      <c r="F1137" s="27" t="n">
        <v>39.294</v>
      </c>
      <c r="G1137" s="27" t="n">
        <v>27.35</v>
      </c>
      <c r="H1137" s="27" t="n">
        <v>35.015</v>
      </c>
      <c r="I1137" s="27" t="n">
        <v>6.602</v>
      </c>
      <c r="J1137" s="27" t="n">
        <v>1.30666666666667</v>
      </c>
      <c r="K1137" s="27" t="n">
        <v>24.725</v>
      </c>
      <c r="L1137" s="32"/>
      <c r="M1137" s="27" t="n">
        <v>43513</v>
      </c>
      <c r="N1137" s="27" t="n">
        <v>2781.34272727273</v>
      </c>
      <c r="O1137" s="32"/>
    </row>
    <row r="1138" customFormat="false" ht="14.25" hidden="false" customHeight="false" outlineLevel="0" collapsed="false">
      <c r="A1138" s="29" t="n">
        <v>45357.2006712963</v>
      </c>
      <c r="B1138" s="30" t="n">
        <f aca="false">MROUND(A1138,"00:01:00")</f>
        <v>45357.2006944444</v>
      </c>
      <c r="C1138" s="27" t="n">
        <v>2.75888260869565</v>
      </c>
      <c r="D1138" s="27" t="n">
        <v>0.241895652173913</v>
      </c>
      <c r="E1138" s="27" t="n">
        <v>1399.98695652174</v>
      </c>
      <c r="F1138" s="27" t="n">
        <v>40.2366666666667</v>
      </c>
      <c r="G1138" s="27" t="n">
        <v>27.29</v>
      </c>
      <c r="H1138" s="27" t="n">
        <v>35.02</v>
      </c>
      <c r="I1138" s="27" t="n">
        <v>6.603875</v>
      </c>
      <c r="J1138" s="27" t="n">
        <v>1.32</v>
      </c>
      <c r="K1138" s="27" t="n">
        <v>24.844</v>
      </c>
      <c r="L1138" s="32"/>
      <c r="M1138" s="27" t="n">
        <v>43541.3333333333</v>
      </c>
      <c r="N1138" s="27" t="n">
        <v>2781.02318181818</v>
      </c>
      <c r="O1138" s="32"/>
    </row>
    <row r="1139" customFormat="false" ht="14.25" hidden="false" customHeight="false" outlineLevel="0" collapsed="false">
      <c r="A1139" s="29" t="n">
        <v>45357.2013657407</v>
      </c>
      <c r="B1139" s="30" t="n">
        <f aca="false">MROUND(A1139,"00:01:00")</f>
        <v>45357.2013888889</v>
      </c>
      <c r="C1139" s="27" t="n">
        <v>2.76418181818182</v>
      </c>
      <c r="D1139" s="27" t="n">
        <v>0.23754347826087</v>
      </c>
      <c r="E1139" s="27" t="n">
        <v>1399.96956521739</v>
      </c>
      <c r="F1139" s="27" t="n">
        <v>40.4435</v>
      </c>
      <c r="G1139" s="27" t="n">
        <v>27.17</v>
      </c>
      <c r="H1139" s="27" t="n">
        <v>35.015</v>
      </c>
      <c r="I1139" s="27" t="n">
        <v>6.6035</v>
      </c>
      <c r="J1139" s="27" t="n">
        <v>1.315</v>
      </c>
      <c r="K1139" s="27" t="n">
        <v>24.97</v>
      </c>
      <c r="L1139" s="32"/>
      <c r="M1139" s="27" t="n">
        <v>43555</v>
      </c>
      <c r="N1139" s="27" t="n">
        <v>2780.70313043478</v>
      </c>
      <c r="O1139" s="32"/>
    </row>
    <row r="1140" customFormat="false" ht="14.25" hidden="false" customHeight="false" outlineLevel="0" collapsed="false">
      <c r="A1140" s="29" t="n">
        <v>45357.2020601852</v>
      </c>
      <c r="B1140" s="30" t="n">
        <f aca="false">MROUND(A1140,"00:01:00")</f>
        <v>45357.2020833333</v>
      </c>
      <c r="C1140" s="27" t="n">
        <v>2.7648</v>
      </c>
      <c r="D1140" s="27" t="n">
        <v>0.233231818181818</v>
      </c>
      <c r="E1140" s="27" t="n">
        <v>1400.11363636364</v>
      </c>
      <c r="F1140" s="27" t="n">
        <v>39.9785</v>
      </c>
      <c r="G1140" s="27" t="n">
        <v>27.18</v>
      </c>
      <c r="H1140" s="27" t="n">
        <v>35.015</v>
      </c>
      <c r="I1140" s="27" t="n">
        <v>6.602875</v>
      </c>
      <c r="J1140" s="27" t="n">
        <v>1.32</v>
      </c>
      <c r="K1140" s="27" t="n">
        <v>24.9525</v>
      </c>
      <c r="L1140" s="32"/>
      <c r="M1140" s="27" t="n">
        <v>43585.6666666667</v>
      </c>
      <c r="N1140" s="27" t="n">
        <v>2780.37240909091</v>
      </c>
      <c r="O1140" s="32"/>
    </row>
    <row r="1141" customFormat="false" ht="14.25" hidden="false" customHeight="false" outlineLevel="0" collapsed="false">
      <c r="A1141" s="29" t="n">
        <v>45357.2027546296</v>
      </c>
      <c r="B1141" s="30" t="n">
        <f aca="false">MROUND(A1141,"00:01:00")</f>
        <v>45357.2027777778</v>
      </c>
      <c r="C1141" s="27" t="n">
        <v>2.76312173913043</v>
      </c>
      <c r="D1141" s="27" t="n">
        <v>0.237140909090909</v>
      </c>
      <c r="E1141" s="27" t="n">
        <v>1400.06</v>
      </c>
      <c r="F1141" s="27" t="n">
        <v>39.5590909090909</v>
      </c>
      <c r="G1141" s="27" t="n">
        <v>27.275</v>
      </c>
      <c r="H1141" s="27" t="n">
        <v>35.02</v>
      </c>
      <c r="I1141" s="27" t="n">
        <v>6.6045</v>
      </c>
      <c r="J1141" s="27" t="n">
        <v>1.32</v>
      </c>
      <c r="K1141" s="27" t="n">
        <v>24.87</v>
      </c>
      <c r="L1141" s="32"/>
      <c r="M1141" s="27" t="n">
        <v>43596</v>
      </c>
      <c r="N1141" s="27" t="n">
        <v>2780.03945454545</v>
      </c>
      <c r="O1141" s="32"/>
    </row>
    <row r="1142" customFormat="false" ht="14.25" hidden="false" customHeight="false" outlineLevel="0" collapsed="false">
      <c r="A1142" s="29" t="n">
        <v>45357.2034490741</v>
      </c>
      <c r="B1142" s="30" t="n">
        <f aca="false">MROUND(A1142,"00:01:00")</f>
        <v>45357.2034722222</v>
      </c>
      <c r="C1142" s="27" t="n">
        <v>2.76014347826087</v>
      </c>
      <c r="D1142" s="27" t="n">
        <v>0.2382</v>
      </c>
      <c r="E1142" s="27" t="n">
        <v>1399.88095238095</v>
      </c>
      <c r="F1142" s="27" t="n">
        <v>39.6723529411765</v>
      </c>
      <c r="G1142" s="27" t="n">
        <v>27.36</v>
      </c>
      <c r="H1142" s="27" t="n">
        <v>35.02</v>
      </c>
      <c r="I1142" s="27" t="n">
        <v>6.60181818181818</v>
      </c>
      <c r="J1142" s="27" t="n">
        <v>1.315</v>
      </c>
      <c r="K1142" s="27" t="n">
        <v>24.865</v>
      </c>
      <c r="L1142" s="32"/>
      <c r="M1142" s="27" t="n">
        <v>43624</v>
      </c>
      <c r="N1142" s="27" t="n">
        <v>2779.71731818182</v>
      </c>
      <c r="O1142" s="32"/>
    </row>
    <row r="1143" customFormat="false" ht="14.25" hidden="false" customHeight="false" outlineLevel="0" collapsed="false">
      <c r="A1143" s="29" t="n">
        <v>45357.2041435185</v>
      </c>
      <c r="B1143" s="30" t="n">
        <f aca="false">MROUND(A1143,"00:01:00")</f>
        <v>45357.2041666667</v>
      </c>
      <c r="C1143" s="27" t="n">
        <v>2.75729545454545</v>
      </c>
      <c r="D1143" s="27" t="n">
        <v>0.243231818181818</v>
      </c>
      <c r="E1143" s="27" t="n">
        <v>1399.87142857143</v>
      </c>
      <c r="F1143" s="27" t="n">
        <v>39.6983333333333</v>
      </c>
      <c r="G1143" s="27" t="n">
        <v>27.45</v>
      </c>
      <c r="H1143" s="27" t="n">
        <v>35.025</v>
      </c>
      <c r="I1143" s="27" t="n">
        <v>6.60714285714286</v>
      </c>
      <c r="J1143" s="27" t="n">
        <v>1.32</v>
      </c>
      <c r="K1143" s="27" t="n">
        <v>24.925</v>
      </c>
      <c r="L1143" s="32"/>
      <c r="M1143" s="27" t="n">
        <v>43624</v>
      </c>
      <c r="N1143" s="27" t="n">
        <v>2779.39745454545</v>
      </c>
      <c r="O1143" s="32"/>
    </row>
    <row r="1144" customFormat="false" ht="14.25" hidden="false" customHeight="false" outlineLevel="0" collapsed="false">
      <c r="A1144" s="29" t="n">
        <v>45357.204837963</v>
      </c>
      <c r="B1144" s="30" t="n">
        <f aca="false">MROUND(A1144,"00:01:00")</f>
        <v>45357.2048611111</v>
      </c>
      <c r="C1144" s="27" t="n">
        <v>2.75360833333333</v>
      </c>
      <c r="D1144" s="27" t="n">
        <v>0.248925</v>
      </c>
      <c r="E1144" s="27" t="n">
        <v>1400.17727272727</v>
      </c>
      <c r="F1144" s="27" t="n">
        <v>39.5368421052632</v>
      </c>
      <c r="G1144" s="27" t="n">
        <v>27.535</v>
      </c>
      <c r="H1144" s="27" t="n">
        <v>35.015</v>
      </c>
      <c r="I1144" s="27" t="n">
        <v>6.60175</v>
      </c>
      <c r="J1144" s="27" t="n">
        <v>1.32</v>
      </c>
      <c r="K1144" s="27" t="n">
        <v>25</v>
      </c>
      <c r="L1144" s="32"/>
      <c r="M1144" s="27" t="n">
        <v>43639.5</v>
      </c>
      <c r="N1144" s="27" t="n">
        <v>2779.07158333333</v>
      </c>
      <c r="O1144" s="32"/>
    </row>
    <row r="1145" customFormat="false" ht="14.25" hidden="false" customHeight="false" outlineLevel="0" collapsed="false">
      <c r="A1145" s="29" t="n">
        <v>45357.2055324074</v>
      </c>
      <c r="B1145" s="30" t="n">
        <f aca="false">MROUND(A1145,"00:01:00")</f>
        <v>45357.2055555556</v>
      </c>
      <c r="C1145" s="27" t="n">
        <v>2.74905</v>
      </c>
      <c r="D1145" s="27" t="n">
        <v>0.24537619047619</v>
      </c>
      <c r="E1145" s="27" t="n">
        <v>1399.67142857143</v>
      </c>
      <c r="F1145" s="27" t="n">
        <v>39.893</v>
      </c>
      <c r="G1145" s="27" t="n">
        <v>27.535</v>
      </c>
      <c r="H1145" s="27" t="n">
        <v>35.025</v>
      </c>
      <c r="I1145" s="27" t="n">
        <v>6.60390909090909</v>
      </c>
      <c r="J1145" s="27" t="n">
        <v>1.325</v>
      </c>
      <c r="K1145" s="27" t="n">
        <v>25.075</v>
      </c>
      <c r="L1145" s="32"/>
      <c r="M1145" s="27" t="n">
        <v>43666</v>
      </c>
      <c r="N1145" s="27" t="n">
        <v>2778.74731818182</v>
      </c>
      <c r="O1145" s="32"/>
    </row>
    <row r="1146" customFormat="false" ht="14.25" hidden="false" customHeight="false" outlineLevel="0" collapsed="false">
      <c r="A1146" s="29" t="n">
        <v>45357.2062268519</v>
      </c>
      <c r="B1146" s="30" t="n">
        <f aca="false">MROUND(A1146,"00:01:00")</f>
        <v>45357.20625</v>
      </c>
      <c r="C1146" s="27" t="n">
        <v>2.75101739130435</v>
      </c>
      <c r="D1146" s="27" t="n">
        <v>0.251526086956522</v>
      </c>
      <c r="E1146" s="27" t="n">
        <v>1399.89130434783</v>
      </c>
      <c r="F1146" s="27" t="n">
        <v>40.0805</v>
      </c>
      <c r="G1146" s="27" t="n">
        <v>27.56</v>
      </c>
      <c r="H1146" s="27" t="n">
        <v>35.0166666666667</v>
      </c>
      <c r="I1146" s="27" t="n">
        <v>6.6025</v>
      </c>
      <c r="J1146" s="27" t="n">
        <v>1.33</v>
      </c>
      <c r="K1146" s="27" t="n">
        <v>25.145</v>
      </c>
      <c r="L1146" s="32"/>
      <c r="M1146" s="27" t="n">
        <v>43680</v>
      </c>
      <c r="N1146" s="27" t="n">
        <v>2778.41577272727</v>
      </c>
      <c r="O1146" s="32"/>
    </row>
    <row r="1147" customFormat="false" ht="14.25" hidden="false" customHeight="false" outlineLevel="0" collapsed="false">
      <c r="A1147" s="29" t="n">
        <v>45357.2069212963</v>
      </c>
      <c r="B1147" s="30" t="n">
        <f aca="false">MROUND(A1147,"00:01:00")</f>
        <v>45357.2069444445</v>
      </c>
      <c r="C1147" s="27" t="n">
        <v>2.75004166666667</v>
      </c>
      <c r="D1147" s="27" t="n">
        <v>0.249208333333333</v>
      </c>
      <c r="E1147" s="27" t="n">
        <v>1400.03043478261</v>
      </c>
      <c r="F1147" s="27" t="n">
        <v>40.0052380952381</v>
      </c>
      <c r="G1147" s="27" t="n">
        <v>27.56</v>
      </c>
      <c r="H1147" s="27" t="n">
        <v>35.02</v>
      </c>
      <c r="I1147" s="27" t="n">
        <v>6.60314285714286</v>
      </c>
      <c r="J1147" s="27" t="n">
        <v>1.34</v>
      </c>
      <c r="K1147" s="27" t="n">
        <v>25.175</v>
      </c>
      <c r="L1147" s="32"/>
      <c r="M1147" s="27" t="n">
        <v>43704.6666666667</v>
      </c>
      <c r="N1147" s="27" t="n">
        <v>2778.0862173913</v>
      </c>
      <c r="O1147" s="32"/>
    </row>
    <row r="1148" customFormat="false" ht="14.25" hidden="false" customHeight="false" outlineLevel="0" collapsed="false">
      <c r="A1148" s="29" t="n">
        <v>45357.2076157407</v>
      </c>
      <c r="B1148" s="30" t="n">
        <f aca="false">MROUND(A1148,"00:01:00")</f>
        <v>45357.2076388889</v>
      </c>
      <c r="C1148" s="27" t="n">
        <v>2.74857727272727</v>
      </c>
      <c r="D1148" s="27" t="n">
        <v>0.248986363636364</v>
      </c>
      <c r="E1148" s="27" t="n">
        <v>1400.295</v>
      </c>
      <c r="F1148" s="27" t="n">
        <v>39.972380952381</v>
      </c>
      <c r="G1148" s="27" t="n">
        <v>27.56</v>
      </c>
      <c r="H1148" s="27" t="n">
        <v>35.015</v>
      </c>
      <c r="I1148" s="27" t="n">
        <v>6.60316666666667</v>
      </c>
      <c r="J1148" s="27" t="n">
        <v>1.34</v>
      </c>
      <c r="K1148" s="27" t="n">
        <v>25.172</v>
      </c>
      <c r="L1148" s="32"/>
      <c r="M1148" s="27" t="n">
        <v>43722</v>
      </c>
      <c r="N1148" s="27" t="n">
        <v>2777.75772727273</v>
      </c>
      <c r="O1148" s="32"/>
    </row>
    <row r="1149" customFormat="false" ht="14.25" hidden="false" customHeight="false" outlineLevel="0" collapsed="false">
      <c r="A1149" s="29" t="n">
        <v>45357.2083101852</v>
      </c>
      <c r="B1149" s="30" t="n">
        <f aca="false">MROUND(A1149,"00:01:00")</f>
        <v>45357.2083333333</v>
      </c>
      <c r="C1149" s="27" t="n">
        <v>2.75104545454545</v>
      </c>
      <c r="D1149" s="27" t="n">
        <v>0.248945454545455</v>
      </c>
      <c r="E1149" s="27" t="n">
        <v>1400.08095238095</v>
      </c>
      <c r="F1149" s="27" t="n">
        <v>40.2442857142857</v>
      </c>
      <c r="G1149" s="27" t="n">
        <v>27.52</v>
      </c>
      <c r="H1149" s="27" t="n">
        <v>35.015</v>
      </c>
      <c r="I1149" s="27" t="n">
        <v>6.6023</v>
      </c>
      <c r="J1149" s="27" t="n">
        <v>1.345</v>
      </c>
      <c r="K1149" s="27" t="n">
        <v>25.17</v>
      </c>
      <c r="L1149" s="32"/>
      <c r="M1149" s="27" t="n">
        <v>43742.6666666667</v>
      </c>
      <c r="N1149" s="27" t="n">
        <v>2777.42990909091</v>
      </c>
      <c r="O1149" s="32"/>
    </row>
    <row r="1150" customFormat="false" ht="14.25" hidden="false" customHeight="false" outlineLevel="0" collapsed="false">
      <c r="A1150" s="29" t="n">
        <v>45357.2090046296</v>
      </c>
      <c r="B1150" s="30" t="n">
        <f aca="false">MROUND(A1150,"00:01:00")</f>
        <v>45357.2090277778</v>
      </c>
      <c r="C1150" s="27" t="n">
        <v>2.75344545454545</v>
      </c>
      <c r="D1150" s="27" t="n">
        <v>0.246781818181818</v>
      </c>
      <c r="E1150" s="27" t="n">
        <v>1399.75909090909</v>
      </c>
      <c r="F1150" s="27" t="n">
        <v>39.6927272727273</v>
      </c>
      <c r="G1150" s="27" t="n">
        <v>27.57</v>
      </c>
      <c r="H1150" s="27" t="n">
        <v>35.014</v>
      </c>
      <c r="I1150" s="27" t="n">
        <v>6.60375</v>
      </c>
      <c r="J1150" s="27" t="n">
        <v>1.34</v>
      </c>
      <c r="K1150" s="27" t="n">
        <v>25.15</v>
      </c>
      <c r="L1150" s="32"/>
      <c r="M1150" s="27" t="n">
        <v>43763</v>
      </c>
      <c r="N1150" s="27" t="n">
        <v>2777.09981818182</v>
      </c>
      <c r="O1150" s="32"/>
    </row>
    <row r="1151" customFormat="false" ht="14.25" hidden="false" customHeight="false" outlineLevel="0" collapsed="false">
      <c r="A1151" s="29" t="n">
        <v>45357.2096990741</v>
      </c>
      <c r="B1151" s="30" t="n">
        <f aca="false">MROUND(A1151,"00:01:00")</f>
        <v>45357.2097222222</v>
      </c>
      <c r="C1151" s="27" t="n">
        <v>2.74224782608696</v>
      </c>
      <c r="D1151" s="27" t="n">
        <v>0.255591304347826</v>
      </c>
      <c r="E1151" s="27" t="n">
        <v>1400.05652173913</v>
      </c>
      <c r="F1151" s="27" t="n">
        <v>38.8242857142857</v>
      </c>
      <c r="G1151" s="27" t="n">
        <v>27.885</v>
      </c>
      <c r="H1151" s="27" t="n">
        <v>35.0183333333333</v>
      </c>
      <c r="I1151" s="27" t="n">
        <v>6.60336363636364</v>
      </c>
      <c r="J1151" s="27" t="n">
        <v>1.345</v>
      </c>
      <c r="K1151" s="27" t="n">
        <v>25.115</v>
      </c>
      <c r="L1151" s="32"/>
      <c r="M1151" s="27" t="n">
        <v>43788</v>
      </c>
      <c r="N1151" s="27" t="n">
        <v>2776.76917391304</v>
      </c>
      <c r="O1151" s="32"/>
    </row>
    <row r="1152" customFormat="false" ht="14.25" hidden="false" customHeight="false" outlineLevel="0" collapsed="false">
      <c r="A1152" s="29" t="n">
        <v>45357.2103935185</v>
      </c>
      <c r="B1152" s="30" t="n">
        <f aca="false">MROUND(A1152,"00:01:00")</f>
        <v>45357.2104166667</v>
      </c>
      <c r="C1152" s="27" t="n">
        <v>2.73579090909091</v>
      </c>
      <c r="D1152" s="27" t="n">
        <v>0.265345454545455</v>
      </c>
      <c r="E1152" s="27" t="n">
        <v>1399.995</v>
      </c>
      <c r="F1152" s="27" t="n">
        <v>39.9209090909091</v>
      </c>
      <c r="G1152" s="27" t="n">
        <v>27.86</v>
      </c>
      <c r="H1152" s="27" t="n">
        <v>35.015</v>
      </c>
      <c r="I1152" s="27" t="n">
        <v>6.6045</v>
      </c>
      <c r="J1152" s="27" t="n">
        <v>1.35666666666667</v>
      </c>
      <c r="K1152" s="27" t="n">
        <v>25.2136363636364</v>
      </c>
      <c r="L1152" s="32"/>
      <c r="M1152" s="27" t="n">
        <v>43788</v>
      </c>
      <c r="N1152" s="27" t="n">
        <v>2776.43795454545</v>
      </c>
      <c r="O1152" s="32"/>
    </row>
    <row r="1153" customFormat="false" ht="14.25" hidden="false" customHeight="false" outlineLevel="0" collapsed="false">
      <c r="A1153" s="29" t="n">
        <v>45357.211087963</v>
      </c>
      <c r="B1153" s="30" t="n">
        <f aca="false">MROUND(A1153,"00:01:00")</f>
        <v>45357.2111111111</v>
      </c>
      <c r="C1153" s="27" t="n">
        <v>2.7427652173913</v>
      </c>
      <c r="D1153" s="27" t="n">
        <v>0.254952173913043</v>
      </c>
      <c r="E1153" s="27" t="n">
        <v>1400.01304347826</v>
      </c>
      <c r="F1153" s="27" t="n">
        <v>40.9808695652174</v>
      </c>
      <c r="G1153" s="27" t="n">
        <v>27.63</v>
      </c>
      <c r="H1153" s="27" t="n">
        <v>35.0166666666667</v>
      </c>
      <c r="I1153" s="27" t="n">
        <v>6.602375</v>
      </c>
      <c r="J1153" s="27" t="n">
        <v>1.35333333333333</v>
      </c>
      <c r="K1153" s="27" t="n">
        <v>25.423</v>
      </c>
      <c r="L1153" s="32"/>
      <c r="M1153" s="27" t="n">
        <v>43820.2</v>
      </c>
      <c r="N1153" s="27" t="n">
        <v>2776.103</v>
      </c>
      <c r="O1153" s="32"/>
    </row>
    <row r="1154" customFormat="false" ht="14.25" hidden="false" customHeight="false" outlineLevel="0" collapsed="false">
      <c r="A1154" s="29" t="n">
        <v>45357.2117824074</v>
      </c>
      <c r="B1154" s="30" t="n">
        <f aca="false">MROUND(A1154,"00:01:00")</f>
        <v>45357.2118055556</v>
      </c>
      <c r="C1154" s="27" t="n">
        <v>2.74756666666667</v>
      </c>
      <c r="D1154" s="27" t="n">
        <v>0.250766666666667</v>
      </c>
      <c r="E1154" s="27" t="n">
        <v>1400.23333333333</v>
      </c>
      <c r="F1154" s="27" t="n">
        <v>39.925</v>
      </c>
      <c r="G1154" s="27" t="n">
        <v>27.72</v>
      </c>
      <c r="H1154" s="27" t="n">
        <v>35.0133333333333</v>
      </c>
      <c r="I1154" s="27" t="n">
        <v>6.606</v>
      </c>
      <c r="J1154" s="27" t="n">
        <v>1.35333333333333</v>
      </c>
      <c r="K1154" s="27" t="n">
        <v>25.411</v>
      </c>
      <c r="L1154" s="32"/>
      <c r="M1154" s="27" t="n">
        <v>43820.2</v>
      </c>
      <c r="N1154" s="27" t="n">
        <v>2775.76576190476</v>
      </c>
      <c r="O1154" s="32"/>
    </row>
    <row r="1155" customFormat="false" ht="14.25" hidden="false" customHeight="false" outlineLevel="0" collapsed="false">
      <c r="A1155" s="29" t="n">
        <v>45357.2124768519</v>
      </c>
      <c r="B1155" s="30" t="n">
        <f aca="false">MROUND(A1155,"00:01:00")</f>
        <v>45357.2125</v>
      </c>
      <c r="C1155" s="27" t="n">
        <v>2.74237272727273</v>
      </c>
      <c r="D1155" s="27" t="n">
        <v>0.2549</v>
      </c>
      <c r="E1155" s="27" t="n">
        <v>1399.80476190476</v>
      </c>
      <c r="F1155" s="27" t="n">
        <v>39.3815</v>
      </c>
      <c r="G1155" s="27" t="n">
        <v>27.815</v>
      </c>
      <c r="H1155" s="27" t="n">
        <v>35.015</v>
      </c>
      <c r="I1155" s="27" t="n">
        <v>6.60083333333333</v>
      </c>
      <c r="J1155" s="27" t="n">
        <v>1.355</v>
      </c>
      <c r="K1155" s="27" t="n">
        <v>25.2733333333333</v>
      </c>
      <c r="L1155" s="32"/>
      <c r="M1155" s="27" t="n">
        <v>43852.3333333333</v>
      </c>
      <c r="N1155" s="27" t="n">
        <v>2775.43461904762</v>
      </c>
      <c r="O1155" s="32"/>
    </row>
    <row r="1156" customFormat="false" ht="14.25" hidden="false" customHeight="false" outlineLevel="0" collapsed="false">
      <c r="A1156" s="29" t="n">
        <v>45357.2131712963</v>
      </c>
      <c r="B1156" s="30" t="n">
        <f aca="false">MROUND(A1156,"00:01:00")</f>
        <v>45357.2131944445</v>
      </c>
      <c r="C1156" s="27" t="n">
        <v>2.73767391304348</v>
      </c>
      <c r="D1156" s="27" t="n">
        <v>0.260808695652174</v>
      </c>
      <c r="E1156" s="27" t="n">
        <v>1400.12608695652</v>
      </c>
      <c r="F1156" s="27" t="n">
        <v>39.642380952381</v>
      </c>
      <c r="G1156" s="27" t="n">
        <v>27.925</v>
      </c>
      <c r="H1156" s="27" t="n">
        <v>35.0233333333333</v>
      </c>
      <c r="I1156" s="27" t="n">
        <v>6.60711111111111</v>
      </c>
      <c r="J1156" s="27" t="n">
        <v>1.37</v>
      </c>
      <c r="K1156" s="27" t="n">
        <v>25.29</v>
      </c>
      <c r="L1156" s="32"/>
      <c r="M1156" s="27" t="n">
        <v>43885.5</v>
      </c>
      <c r="N1156" s="27" t="n">
        <v>2775.1047826087</v>
      </c>
      <c r="O1156" s="32"/>
    </row>
    <row r="1157" customFormat="false" ht="14.25" hidden="false" customHeight="false" outlineLevel="0" collapsed="false">
      <c r="A1157" s="29" t="n">
        <v>45357.2138657407</v>
      </c>
      <c r="B1157" s="30" t="n">
        <f aca="false">MROUND(A1157,"00:01:00")</f>
        <v>45357.2138888889</v>
      </c>
      <c r="C1157" s="27" t="n">
        <v>2.73633636363636</v>
      </c>
      <c r="D1157" s="27" t="n">
        <v>0.262618181818182</v>
      </c>
      <c r="E1157" s="27" t="n">
        <v>1399.67</v>
      </c>
      <c r="F1157" s="27" t="n">
        <v>40.0372222222222</v>
      </c>
      <c r="G1157" s="27" t="n">
        <v>27.9</v>
      </c>
      <c r="H1157" s="27" t="n">
        <v>35.02</v>
      </c>
      <c r="I1157" s="27" t="n">
        <v>6.6025</v>
      </c>
      <c r="J1157" s="27" t="n">
        <v>1.365</v>
      </c>
      <c r="K1157" s="27" t="n">
        <v>25.4066666666667</v>
      </c>
      <c r="L1157" s="32"/>
      <c r="M1157" s="27" t="n">
        <v>43888</v>
      </c>
      <c r="N1157" s="27" t="n">
        <v>2774.76768181818</v>
      </c>
      <c r="O1157" s="32"/>
    </row>
    <row r="1158" customFormat="false" ht="14.25" hidden="false" customHeight="false" outlineLevel="0" collapsed="false">
      <c r="A1158" s="29" t="n">
        <v>45357.2145601852</v>
      </c>
      <c r="B1158" s="30" t="n">
        <f aca="false">MROUND(A1158,"00:01:00")</f>
        <v>45357.2145833333</v>
      </c>
      <c r="C1158" s="27" t="n">
        <v>2.73476363636364</v>
      </c>
      <c r="D1158" s="27" t="n">
        <v>0.265121739130435</v>
      </c>
      <c r="E1158" s="27" t="n">
        <v>1399.8652173913</v>
      </c>
      <c r="F1158" s="27" t="n">
        <v>39.4830434782609</v>
      </c>
      <c r="G1158" s="27" t="n">
        <v>28.035</v>
      </c>
      <c r="H1158" s="27" t="n">
        <v>35.015</v>
      </c>
      <c r="I1158" s="27" t="n">
        <v>6.604</v>
      </c>
      <c r="J1158" s="27" t="n">
        <v>1.375</v>
      </c>
      <c r="K1158" s="27" t="n">
        <v>25.47</v>
      </c>
      <c r="L1158" s="32"/>
      <c r="M1158" s="27" t="n">
        <v>43911</v>
      </c>
      <c r="N1158" s="27" t="n">
        <v>2774.42936363636</v>
      </c>
      <c r="O1158" s="32"/>
    </row>
    <row r="1159" customFormat="false" ht="14.25" hidden="false" customHeight="false" outlineLevel="0" collapsed="false">
      <c r="A1159" s="29" t="n">
        <v>45357.2152546296</v>
      </c>
      <c r="B1159" s="30" t="n">
        <f aca="false">MROUND(A1159,"00:01:00")</f>
        <v>45357.2152777778</v>
      </c>
      <c r="C1159" s="27" t="n">
        <v>2.72646956521739</v>
      </c>
      <c r="D1159" s="27" t="n">
        <v>0.271252173913044</v>
      </c>
      <c r="E1159" s="27" t="n">
        <v>1399.8</v>
      </c>
      <c r="F1159" s="27" t="n">
        <v>39.1504761904762</v>
      </c>
      <c r="G1159" s="27" t="n">
        <v>28.255</v>
      </c>
      <c r="H1159" s="27" t="n">
        <v>35.015</v>
      </c>
      <c r="I1159" s="27" t="n">
        <v>6.602</v>
      </c>
      <c r="J1159" s="27" t="n">
        <v>1.38</v>
      </c>
      <c r="K1159" s="27" t="n">
        <v>25.5</v>
      </c>
      <c r="L1159" s="32"/>
      <c r="M1159" s="27" t="n">
        <v>43930</v>
      </c>
      <c r="N1159" s="27" t="n">
        <v>2774.09208695652</v>
      </c>
      <c r="O1159" s="32"/>
    </row>
    <row r="1160" customFormat="false" ht="14.25" hidden="false" customHeight="false" outlineLevel="0" collapsed="false">
      <c r="A1160" s="29" t="n">
        <v>45357.2159490741</v>
      </c>
      <c r="B1160" s="30" t="n">
        <f aca="false">MROUND(A1160,"00:01:00")</f>
        <v>45357.2159722222</v>
      </c>
      <c r="C1160" s="27" t="n">
        <v>2.72356363636364</v>
      </c>
      <c r="D1160" s="27" t="n">
        <v>0.276854545454545</v>
      </c>
      <c r="E1160" s="27" t="n">
        <v>1399.96818181818</v>
      </c>
      <c r="F1160" s="27" t="n">
        <v>40.2495238095238</v>
      </c>
      <c r="G1160" s="27" t="n">
        <v>28.18</v>
      </c>
      <c r="H1160" s="27" t="n">
        <v>35.015</v>
      </c>
      <c r="I1160" s="27" t="n">
        <v>6.60371428571429</v>
      </c>
      <c r="J1160" s="27" t="n">
        <v>1.38</v>
      </c>
      <c r="K1160" s="27" t="n">
        <v>25.6075</v>
      </c>
      <c r="L1160" s="32"/>
      <c r="M1160" s="27" t="n">
        <v>43958.5</v>
      </c>
      <c r="N1160" s="27" t="n">
        <v>2773.75409090909</v>
      </c>
      <c r="O1160" s="32"/>
    </row>
    <row r="1161" customFormat="false" ht="14.25" hidden="false" customHeight="false" outlineLevel="0" collapsed="false">
      <c r="A1161" s="29" t="n">
        <v>45357.2166435185</v>
      </c>
      <c r="B1161" s="30" t="n">
        <f aca="false">MROUND(A1161,"00:01:00")</f>
        <v>45357.2166666667</v>
      </c>
      <c r="C1161" s="27" t="n">
        <v>2.72937916666667</v>
      </c>
      <c r="D1161" s="27" t="n">
        <v>0.274158333333333</v>
      </c>
      <c r="E1161" s="27" t="n">
        <v>1399.48333333333</v>
      </c>
      <c r="F1161" s="27" t="n">
        <v>40.5418181818182</v>
      </c>
      <c r="G1161" s="27" t="n">
        <v>28.035</v>
      </c>
      <c r="H1161" s="27" t="n">
        <v>35.0133333333333</v>
      </c>
      <c r="I1161" s="27" t="n">
        <v>6.60416666666667</v>
      </c>
      <c r="J1161" s="27" t="n">
        <v>1.39</v>
      </c>
      <c r="K1161" s="27" t="n">
        <v>25.75</v>
      </c>
      <c r="L1161" s="32"/>
      <c r="M1161" s="27" t="n">
        <v>43972</v>
      </c>
      <c r="N1161" s="27" t="n">
        <v>2773.41641666667</v>
      </c>
      <c r="O1161" s="32"/>
    </row>
    <row r="1162" customFormat="false" ht="14.25" hidden="false" customHeight="false" outlineLevel="0" collapsed="false">
      <c r="A1162" s="29" t="n">
        <v>45357.217337963</v>
      </c>
      <c r="B1162" s="30" t="n">
        <f aca="false">MROUND(A1162,"00:01:00")</f>
        <v>45357.2173611111</v>
      </c>
      <c r="C1162" s="27" t="n">
        <v>2.73374347826087</v>
      </c>
      <c r="D1162" s="27" t="n">
        <v>0.266260869565217</v>
      </c>
      <c r="E1162" s="27" t="n">
        <v>1400.19545454545</v>
      </c>
      <c r="F1162" s="27" t="n">
        <v>40.0965</v>
      </c>
      <c r="G1162" s="27" t="n">
        <v>28.035</v>
      </c>
      <c r="H1162" s="27" t="n">
        <v>35.01</v>
      </c>
      <c r="I1162" s="27" t="n">
        <v>6.60266666666667</v>
      </c>
      <c r="J1162" s="27" t="n">
        <v>1.395</v>
      </c>
      <c r="K1162" s="27" t="n">
        <v>25.725</v>
      </c>
      <c r="L1162" s="32"/>
      <c r="M1162" s="27" t="n">
        <v>43999.3333333333</v>
      </c>
      <c r="N1162" s="27" t="n">
        <v>2773.06745454545</v>
      </c>
      <c r="O1162" s="32"/>
    </row>
    <row r="1163" customFormat="false" ht="14.25" hidden="false" customHeight="false" outlineLevel="0" collapsed="false">
      <c r="A1163" s="29" t="n">
        <v>45357.2180324074</v>
      </c>
      <c r="B1163" s="30" t="n">
        <f aca="false">MROUND(A1163,"00:01:00")</f>
        <v>45357.2180555556</v>
      </c>
      <c r="C1163" s="27" t="n">
        <v>2.72995909090909</v>
      </c>
      <c r="D1163" s="27" t="n">
        <v>0.268168181818182</v>
      </c>
      <c r="E1163" s="27" t="n">
        <v>1399.89545454545</v>
      </c>
      <c r="F1163" s="27" t="n">
        <v>39.4690909090909</v>
      </c>
      <c r="G1163" s="27" t="n">
        <v>28.1</v>
      </c>
      <c r="H1163" s="27" t="n">
        <v>35.01</v>
      </c>
      <c r="I1163" s="27" t="n">
        <v>6.6055</v>
      </c>
      <c r="J1163" s="27" t="n">
        <v>1.395</v>
      </c>
      <c r="K1163" s="27" t="n">
        <v>25.645</v>
      </c>
      <c r="L1163" s="32"/>
      <c r="M1163" s="27" t="n">
        <v>43999.3333333333</v>
      </c>
      <c r="N1163" s="27" t="n">
        <v>2772.72747619048</v>
      </c>
      <c r="O1163" s="32"/>
    </row>
    <row r="1164" customFormat="false" ht="14.25" hidden="false" customHeight="false" outlineLevel="0" collapsed="false">
      <c r="A1164" s="29" t="n">
        <v>45357.2187268519</v>
      </c>
      <c r="B1164" s="30" t="n">
        <f aca="false">MROUND(A1164,"00:01:00")</f>
        <v>45357.21875</v>
      </c>
      <c r="C1164" s="27" t="n">
        <v>2.72334347826087</v>
      </c>
      <c r="D1164" s="27" t="n">
        <v>0.274273913043478</v>
      </c>
      <c r="E1164" s="27" t="n">
        <v>1400.04285714286</v>
      </c>
      <c r="F1164" s="27" t="n">
        <v>39.3695652173913</v>
      </c>
      <c r="G1164" s="27" t="n">
        <v>28.33</v>
      </c>
      <c r="H1164" s="27" t="n">
        <v>35.02</v>
      </c>
      <c r="I1164" s="27" t="n">
        <v>6.60242857142857</v>
      </c>
      <c r="J1164" s="27" t="n">
        <v>1.395</v>
      </c>
      <c r="K1164" s="27" t="n">
        <v>25.62</v>
      </c>
      <c r="L1164" s="32"/>
      <c r="M1164" s="27" t="n">
        <v>44031.75</v>
      </c>
      <c r="N1164" s="27" t="n">
        <v>2772.39295454545</v>
      </c>
      <c r="O1164" s="32"/>
    </row>
    <row r="1165" customFormat="false" ht="14.25" hidden="false" customHeight="false" outlineLevel="0" collapsed="false">
      <c r="A1165" s="29" t="n">
        <v>45357.2194212963</v>
      </c>
      <c r="B1165" s="30" t="n">
        <f aca="false">MROUND(A1165,"00:01:00")</f>
        <v>45357.2194444445</v>
      </c>
      <c r="C1165" s="27" t="n">
        <v>2.72229565217391</v>
      </c>
      <c r="D1165" s="27" t="n">
        <v>0.278526086956522</v>
      </c>
      <c r="E1165" s="27" t="n">
        <v>1399.8619047619</v>
      </c>
      <c r="F1165" s="27" t="n">
        <v>40.3109090909091</v>
      </c>
      <c r="G1165" s="27" t="n">
        <v>28.24</v>
      </c>
      <c r="H1165" s="27" t="n">
        <v>35.02</v>
      </c>
      <c r="I1165" s="27" t="n">
        <v>6.60544444444444</v>
      </c>
      <c r="J1165" s="27" t="n">
        <v>1.405</v>
      </c>
      <c r="K1165" s="27" t="n">
        <v>25.7227272727273</v>
      </c>
      <c r="L1165" s="32"/>
      <c r="M1165" s="27" t="n">
        <v>44031.75</v>
      </c>
      <c r="N1165" s="27" t="n">
        <v>2772.05809090909</v>
      </c>
      <c r="O1165" s="32"/>
    </row>
    <row r="1166" customFormat="false" ht="14.25" hidden="false" customHeight="false" outlineLevel="0" collapsed="false">
      <c r="A1166" s="29" t="n">
        <v>45357.2201157407</v>
      </c>
      <c r="B1166" s="30" t="n">
        <f aca="false">MROUND(A1166,"00:01:00")</f>
        <v>45357.2201388889</v>
      </c>
      <c r="C1166" s="27" t="n">
        <v>2.72721818181818</v>
      </c>
      <c r="D1166" s="27" t="n">
        <v>0.272772727272727</v>
      </c>
      <c r="E1166" s="27" t="n">
        <v>1399.88</v>
      </c>
      <c r="F1166" s="27" t="n">
        <v>40.304</v>
      </c>
      <c r="G1166" s="27" t="n">
        <v>28.155</v>
      </c>
      <c r="H1166" s="27" t="n">
        <v>35.015</v>
      </c>
      <c r="I1166" s="27" t="n">
        <v>6.60142857142857</v>
      </c>
      <c r="J1166" s="27" t="n">
        <v>1.405</v>
      </c>
      <c r="K1166" s="27" t="n">
        <v>25.8</v>
      </c>
      <c r="L1166" s="32"/>
      <c r="M1166" s="27" t="n">
        <v>44075.75</v>
      </c>
      <c r="N1166" s="27" t="n">
        <v>2771.7165</v>
      </c>
      <c r="O1166" s="32"/>
    </row>
    <row r="1167" customFormat="false" ht="14.25" hidden="false" customHeight="false" outlineLevel="0" collapsed="false">
      <c r="A1167" s="29" t="n">
        <v>45357.2208101852</v>
      </c>
      <c r="B1167" s="30" t="n">
        <f aca="false">MROUND(A1167,"00:01:00")</f>
        <v>45357.2208333333</v>
      </c>
      <c r="C1167" s="27" t="n">
        <v>2.72338695652174</v>
      </c>
      <c r="D1167" s="27" t="n">
        <v>0.276778260869565</v>
      </c>
      <c r="E1167" s="27" t="n">
        <v>1400.12272727273</v>
      </c>
      <c r="F1167" s="27" t="n">
        <v>39.0778260869565</v>
      </c>
      <c r="G1167" s="27" t="n">
        <v>28.4</v>
      </c>
      <c r="H1167" s="27" t="n">
        <v>35.015</v>
      </c>
      <c r="I1167" s="27" t="n">
        <v>6.60714285714286</v>
      </c>
      <c r="J1167" s="27" t="n">
        <v>1.405</v>
      </c>
      <c r="K1167" s="27" t="n">
        <v>25.74</v>
      </c>
      <c r="L1167" s="32"/>
      <c r="M1167" s="27" t="n">
        <v>44075.75</v>
      </c>
      <c r="N1167" s="27" t="n">
        <v>2771.37495652174</v>
      </c>
      <c r="O1167" s="32"/>
    </row>
    <row r="1168" customFormat="false" ht="14.25" hidden="false" customHeight="false" outlineLevel="0" collapsed="false">
      <c r="A1168" s="29" t="n">
        <v>45357.2215046296</v>
      </c>
      <c r="B1168" s="30" t="n">
        <f aca="false">MROUND(A1168,"00:01:00")</f>
        <v>45357.2215277778</v>
      </c>
      <c r="C1168" s="27" t="n">
        <v>2.7124375</v>
      </c>
      <c r="D1168" s="27" t="n">
        <v>0.285647826086957</v>
      </c>
      <c r="E1168" s="27" t="n">
        <v>1399.7625</v>
      </c>
      <c r="F1168" s="27" t="n">
        <v>39.2147826086957</v>
      </c>
      <c r="G1168" s="27" t="n">
        <v>28.61</v>
      </c>
      <c r="H1168" s="27" t="n">
        <v>35.02</v>
      </c>
      <c r="I1168" s="27" t="n">
        <v>6.6015</v>
      </c>
      <c r="J1168" s="27" t="n">
        <v>1.40666666666667</v>
      </c>
      <c r="K1168" s="27" t="n">
        <v>25.7333333333333</v>
      </c>
      <c r="L1168" s="32"/>
      <c r="M1168" s="27" t="n">
        <v>44098</v>
      </c>
      <c r="N1168" s="27" t="n">
        <v>2771.02158333333</v>
      </c>
      <c r="O1168" s="32"/>
    </row>
    <row r="1169" customFormat="false" ht="14.25" hidden="false" customHeight="false" outlineLevel="0" collapsed="false">
      <c r="A1169" s="29" t="n">
        <v>45357.2221990741</v>
      </c>
      <c r="B1169" s="30" t="n">
        <f aca="false">MROUND(A1169,"00:01:00")</f>
        <v>45357.2222222222</v>
      </c>
      <c r="C1169" s="27" t="n">
        <v>2.71202173913043</v>
      </c>
      <c r="D1169" s="27" t="n">
        <v>0.287139130434783</v>
      </c>
      <c r="E1169" s="27" t="n">
        <v>1400.1</v>
      </c>
      <c r="F1169" s="27" t="n">
        <v>40.26</v>
      </c>
      <c r="G1169" s="27" t="n">
        <v>28.535</v>
      </c>
      <c r="H1169" s="27" t="n">
        <v>35.025</v>
      </c>
      <c r="I1169" s="27" t="n">
        <v>6.60425</v>
      </c>
      <c r="J1169" s="27" t="n">
        <v>1.41</v>
      </c>
      <c r="K1169" s="27" t="n">
        <v>25.9130769230769</v>
      </c>
      <c r="L1169" s="32"/>
      <c r="M1169" s="27" t="n">
        <v>44127</v>
      </c>
      <c r="N1169" s="27" t="n">
        <v>2770.67586956522</v>
      </c>
      <c r="O1169" s="32"/>
    </row>
    <row r="1170" customFormat="false" ht="14.25" hidden="false" customHeight="false" outlineLevel="0" collapsed="false">
      <c r="A1170" s="29" t="n">
        <v>45357.2228935185</v>
      </c>
      <c r="B1170" s="30" t="n">
        <f aca="false">MROUND(A1170,"00:01:00")</f>
        <v>45357.2229166667</v>
      </c>
      <c r="C1170" s="27" t="n">
        <v>2.71715454545455</v>
      </c>
      <c r="D1170" s="27" t="n">
        <v>0.2854</v>
      </c>
      <c r="E1170" s="27" t="n">
        <v>1399.88421052632</v>
      </c>
      <c r="F1170" s="27" t="n">
        <v>40.3627272727273</v>
      </c>
      <c r="G1170" s="27" t="n">
        <v>28.435</v>
      </c>
      <c r="H1170" s="27" t="n">
        <v>35.015</v>
      </c>
      <c r="I1170" s="27" t="n">
        <v>6.6025</v>
      </c>
      <c r="J1170" s="27" t="n">
        <v>1.42</v>
      </c>
      <c r="K1170" s="27" t="n">
        <v>26.0416666666667</v>
      </c>
      <c r="L1170" s="32"/>
      <c r="M1170" s="27" t="n">
        <v>44139</v>
      </c>
      <c r="N1170" s="27" t="n">
        <v>2770.33591304348</v>
      </c>
      <c r="O1170" s="32"/>
    </row>
    <row r="1171" customFormat="false" ht="14.25" hidden="false" customHeight="false" outlineLevel="0" collapsed="false">
      <c r="A1171" s="29" t="n">
        <v>45357.223587963</v>
      </c>
      <c r="B1171" s="30" t="n">
        <f aca="false">MROUND(A1171,"00:01:00")</f>
        <v>45357.2236111111</v>
      </c>
      <c r="C1171" s="27" t="n">
        <v>2.71721739130435</v>
      </c>
      <c r="D1171" s="27" t="n">
        <v>0.285986956521739</v>
      </c>
      <c r="E1171" s="27" t="n">
        <v>1399.99565217391</v>
      </c>
      <c r="F1171" s="27" t="n">
        <v>39.6926086956522</v>
      </c>
      <c r="G1171" s="27" t="n">
        <v>28.52</v>
      </c>
      <c r="H1171" s="27" t="n">
        <v>35.015</v>
      </c>
      <c r="I1171" s="27" t="n">
        <v>6.60377777777778</v>
      </c>
      <c r="J1171" s="27" t="n">
        <v>1.41333333333333</v>
      </c>
      <c r="K1171" s="27" t="n">
        <v>26.005</v>
      </c>
      <c r="L1171" s="32"/>
      <c r="M1171" s="27" t="n">
        <v>44163</v>
      </c>
      <c r="N1171" s="27" t="n">
        <v>2769.988</v>
      </c>
      <c r="O1171" s="32"/>
    </row>
    <row r="1172" customFormat="false" ht="14.25" hidden="false" customHeight="false" outlineLevel="0" collapsed="false">
      <c r="A1172" s="29" t="n">
        <v>45357.2242824074</v>
      </c>
      <c r="B1172" s="30" t="n">
        <f aca="false">MROUND(A1172,"00:01:00")</f>
        <v>45357.2243055556</v>
      </c>
      <c r="C1172" s="27" t="n">
        <v>2.70789090909091</v>
      </c>
      <c r="D1172" s="27" t="n">
        <v>0.291626086956522</v>
      </c>
      <c r="E1172" s="27" t="n">
        <v>1399.85652173913</v>
      </c>
      <c r="F1172" s="27" t="n">
        <v>38.8504545454545</v>
      </c>
      <c r="G1172" s="27" t="n">
        <v>28.83</v>
      </c>
      <c r="H1172" s="27" t="n">
        <v>35.025</v>
      </c>
      <c r="I1172" s="27" t="n">
        <v>6.6025</v>
      </c>
      <c r="J1172" s="27" t="n">
        <v>1.42</v>
      </c>
      <c r="K1172" s="27" t="n">
        <v>25.952</v>
      </c>
      <c r="L1172" s="32"/>
      <c r="M1172" s="27" t="n">
        <v>44181</v>
      </c>
      <c r="N1172" s="27" t="n">
        <v>2769.63808695652</v>
      </c>
      <c r="O1172" s="32"/>
    </row>
    <row r="1173" customFormat="false" ht="14.25" hidden="false" customHeight="false" outlineLevel="0" collapsed="false">
      <c r="A1173" s="29" t="n">
        <v>45357.2249768519</v>
      </c>
      <c r="B1173" s="30" t="n">
        <f aca="false">MROUND(A1173,"00:01:00")</f>
        <v>45357.225</v>
      </c>
      <c r="C1173" s="27" t="n">
        <v>2.70278636363636</v>
      </c>
      <c r="D1173" s="27" t="n">
        <v>0.294982608695652</v>
      </c>
      <c r="E1173" s="27" t="n">
        <v>1400.06363636364</v>
      </c>
      <c r="F1173" s="27" t="n">
        <v>40.2952173913043</v>
      </c>
      <c r="G1173" s="27" t="n">
        <v>28.74</v>
      </c>
      <c r="H1173" s="27" t="n">
        <v>35.015</v>
      </c>
      <c r="I1173" s="27" t="n">
        <v>6.6045</v>
      </c>
      <c r="J1173" s="27" t="n">
        <v>1.425</v>
      </c>
      <c r="K1173" s="27" t="n">
        <v>26.0646153846154</v>
      </c>
      <c r="L1173" s="32"/>
      <c r="M1173" s="27" t="n">
        <v>44206</v>
      </c>
      <c r="N1173" s="27" t="n">
        <v>2769.29030434783</v>
      </c>
      <c r="O1173" s="32"/>
    </row>
    <row r="1174" customFormat="false" ht="14.25" hidden="false" customHeight="false" outlineLevel="0" collapsed="false">
      <c r="A1174" s="29" t="n">
        <v>45357.2256712963</v>
      </c>
      <c r="B1174" s="30" t="n">
        <f aca="false">MROUND(A1174,"00:01:00")</f>
        <v>45357.2256944444</v>
      </c>
      <c r="C1174" s="27" t="n">
        <v>2.70885217391304</v>
      </c>
      <c r="D1174" s="27" t="n">
        <v>0.293352173913044</v>
      </c>
      <c r="E1174" s="27" t="n">
        <v>1399.89047619048</v>
      </c>
      <c r="F1174" s="27" t="n">
        <v>40.4423529411765</v>
      </c>
      <c r="G1174" s="27" t="n">
        <v>28.62</v>
      </c>
      <c r="H1174" s="27" t="n">
        <v>35.01</v>
      </c>
      <c r="I1174" s="27" t="n">
        <v>6.6035</v>
      </c>
      <c r="J1174" s="27" t="n">
        <v>1.43</v>
      </c>
      <c r="K1174" s="27" t="n">
        <v>26.2325</v>
      </c>
      <c r="L1174" s="32"/>
      <c r="M1174" s="27" t="n">
        <v>44222</v>
      </c>
      <c r="N1174" s="27" t="n">
        <v>2768.94255</v>
      </c>
      <c r="O1174" s="32"/>
    </row>
    <row r="1175" customFormat="false" ht="14.25" hidden="false" customHeight="false" outlineLevel="0" collapsed="false">
      <c r="A1175" s="29" t="n">
        <v>45357.2263657407</v>
      </c>
      <c r="B1175" s="30" t="n">
        <f aca="false">MROUND(A1175,"00:01:00")</f>
        <v>45357.2263888889</v>
      </c>
      <c r="C1175" s="27" t="n">
        <v>2.71078695652174</v>
      </c>
      <c r="D1175" s="27" t="n">
        <v>0.289034782608696</v>
      </c>
      <c r="E1175" s="27" t="n">
        <v>1400.06086956522</v>
      </c>
      <c r="F1175" s="27" t="n">
        <v>40.054</v>
      </c>
      <c r="G1175" s="27" t="n">
        <v>28.62</v>
      </c>
      <c r="H1175" s="27" t="n">
        <v>35.02</v>
      </c>
      <c r="I1175" s="27" t="n">
        <v>6.60385714285714</v>
      </c>
      <c r="J1175" s="27" t="n">
        <v>1.43</v>
      </c>
      <c r="K1175" s="27" t="n">
        <v>26.19875</v>
      </c>
      <c r="L1175" s="32"/>
      <c r="M1175" s="27" t="n">
        <v>44245.75</v>
      </c>
      <c r="N1175" s="27" t="n">
        <v>2768.59126086957</v>
      </c>
      <c r="O1175" s="32"/>
    </row>
    <row r="1176" customFormat="false" ht="14.25" hidden="false" customHeight="false" outlineLevel="0" collapsed="false">
      <c r="A1176" s="29" t="n">
        <v>45357.2270601852</v>
      </c>
      <c r="B1176" s="30" t="n">
        <f aca="false">MROUND(A1176,"00:01:00")</f>
        <v>45357.2270833333</v>
      </c>
      <c r="C1176" s="27" t="n">
        <v>2.70935454545455</v>
      </c>
      <c r="D1176" s="27" t="n">
        <v>0.292490909090909</v>
      </c>
      <c r="E1176" s="27" t="n">
        <v>1400.10952380952</v>
      </c>
      <c r="F1176" s="27" t="n">
        <v>39.2921052631579</v>
      </c>
      <c r="G1176" s="27" t="n">
        <v>28.815</v>
      </c>
      <c r="H1176" s="27" t="n">
        <v>35.0133333333333</v>
      </c>
      <c r="I1176" s="27" t="n">
        <v>6.60425</v>
      </c>
      <c r="J1176" s="27" t="n">
        <v>1.43666666666667</v>
      </c>
      <c r="K1176" s="27" t="n">
        <v>26.115</v>
      </c>
      <c r="L1176" s="32"/>
      <c r="M1176" s="27" t="n">
        <v>44264</v>
      </c>
      <c r="N1176" s="27" t="n">
        <v>2768.24531818182</v>
      </c>
      <c r="O1176" s="32"/>
    </row>
    <row r="1177" customFormat="false" ht="14.25" hidden="false" customHeight="false" outlineLevel="0" collapsed="false">
      <c r="A1177" s="29" t="n">
        <v>45357.2277546296</v>
      </c>
      <c r="B1177" s="30" t="n">
        <f aca="false">MROUND(A1177,"00:01:00")</f>
        <v>45357.2277777778</v>
      </c>
      <c r="C1177" s="27" t="n">
        <v>2.69707826086957</v>
      </c>
      <c r="D1177" s="27" t="n">
        <v>0.301808695652174</v>
      </c>
      <c r="E1177" s="27" t="n">
        <v>1400.055</v>
      </c>
      <c r="F1177" s="27" t="n">
        <v>39.1805</v>
      </c>
      <c r="G1177" s="27" t="n">
        <v>29.035</v>
      </c>
      <c r="H1177" s="27" t="n">
        <v>35.0083333333333</v>
      </c>
      <c r="I1177" s="27" t="n">
        <v>6.603125</v>
      </c>
      <c r="J1177" s="27" t="n">
        <v>1.44</v>
      </c>
      <c r="K1177" s="27" t="n">
        <v>26.1014285714286</v>
      </c>
      <c r="L1177" s="32"/>
      <c r="M1177" s="27" t="n">
        <v>44300.3333333333</v>
      </c>
      <c r="N1177" s="27" t="n">
        <v>2767.89652173913</v>
      </c>
      <c r="O1177" s="32"/>
    </row>
    <row r="1178" customFormat="false" ht="14.25" hidden="false" customHeight="false" outlineLevel="0" collapsed="false">
      <c r="A1178" s="29" t="n">
        <v>45357.2284490741</v>
      </c>
      <c r="B1178" s="30" t="n">
        <f aca="false">MROUND(A1178,"00:01:00")</f>
        <v>45357.2284722222</v>
      </c>
      <c r="C1178" s="27" t="n">
        <v>2.69550476190476</v>
      </c>
      <c r="D1178" s="27" t="n">
        <v>0.304204761904762</v>
      </c>
      <c r="E1178" s="27" t="n">
        <v>1399.99523809524</v>
      </c>
      <c r="F1178" s="27" t="n">
        <v>40.3131578947368</v>
      </c>
      <c r="G1178" s="27" t="n">
        <v>28.925</v>
      </c>
      <c r="H1178" s="27" t="n">
        <v>35.015</v>
      </c>
      <c r="I1178" s="27" t="n">
        <v>6.6125</v>
      </c>
      <c r="J1178" s="27" t="n">
        <v>1.45</v>
      </c>
      <c r="K1178" s="27" t="n">
        <v>26.25</v>
      </c>
      <c r="L1178" s="32"/>
      <c r="M1178" s="27" t="n">
        <v>44300.3333333333</v>
      </c>
      <c r="N1178" s="27" t="n">
        <v>2767.54161904762</v>
      </c>
      <c r="O1178" s="32"/>
    </row>
    <row r="1179" customFormat="false" ht="14.25" hidden="false" customHeight="false" outlineLevel="0" collapsed="false">
      <c r="A1179" s="29" t="n">
        <v>45357.2291435185</v>
      </c>
      <c r="B1179" s="30" t="n">
        <f aca="false">MROUND(A1179,"00:01:00")</f>
        <v>45357.2291666667</v>
      </c>
      <c r="C1179" s="27" t="n">
        <v>2.70129090909091</v>
      </c>
      <c r="D1179" s="27" t="n">
        <v>0.301172727272727</v>
      </c>
      <c r="E1179" s="27" t="n">
        <v>1399.81428571429</v>
      </c>
      <c r="F1179" s="27" t="n">
        <v>40.2647619047619</v>
      </c>
      <c r="G1179" s="27" t="n">
        <v>28.86</v>
      </c>
      <c r="H1179" s="27" t="n">
        <v>35.005</v>
      </c>
      <c r="I1179" s="27" t="n">
        <v>6.606</v>
      </c>
      <c r="J1179" s="27" t="n">
        <v>1.44</v>
      </c>
      <c r="K1179" s="27" t="n">
        <v>26.3971428571429</v>
      </c>
      <c r="L1179" s="32"/>
      <c r="M1179" s="27" t="n">
        <v>44346</v>
      </c>
      <c r="N1179" s="27" t="n">
        <v>2767.18957142857</v>
      </c>
      <c r="O1179" s="32"/>
    </row>
    <row r="1180" customFormat="false" ht="14.25" hidden="false" customHeight="false" outlineLevel="0" collapsed="false">
      <c r="A1180" s="29" t="n">
        <v>45357.229837963</v>
      </c>
      <c r="B1180" s="30" t="n">
        <f aca="false">MROUND(A1180,"00:01:00")</f>
        <v>45357.2298611111</v>
      </c>
      <c r="C1180" s="27" t="n">
        <v>2.69896363636364</v>
      </c>
      <c r="D1180" s="27" t="n">
        <v>0.301268181818182</v>
      </c>
      <c r="E1180" s="27" t="n">
        <v>1399.88636363636</v>
      </c>
      <c r="F1180" s="27" t="n">
        <v>39.4205263157895</v>
      </c>
      <c r="G1180" s="27" t="n">
        <v>29.035</v>
      </c>
      <c r="H1180" s="27" t="n">
        <v>35.005</v>
      </c>
      <c r="I1180" s="27" t="n">
        <v>6.60242857142857</v>
      </c>
      <c r="J1180" s="27" t="n">
        <v>1.455</v>
      </c>
      <c r="K1180" s="27" t="n">
        <v>26.37</v>
      </c>
      <c r="L1180" s="32"/>
      <c r="M1180" s="27" t="n">
        <v>44375.6666666667</v>
      </c>
      <c r="N1180" s="27" t="n">
        <v>2766.83863636364</v>
      </c>
      <c r="O1180" s="32"/>
    </row>
    <row r="1181" customFormat="false" ht="14.25" hidden="false" customHeight="false" outlineLevel="0" collapsed="false">
      <c r="A1181" s="29" t="n">
        <v>45357.2305324074</v>
      </c>
      <c r="B1181" s="30" t="n">
        <f aca="false">MROUND(A1181,"00:01:00")</f>
        <v>45357.2305555556</v>
      </c>
      <c r="C1181" s="27" t="n">
        <v>2.69055</v>
      </c>
      <c r="D1181" s="27" t="n">
        <v>0.309540909090909</v>
      </c>
      <c r="E1181" s="27" t="n">
        <v>1400.07619047619</v>
      </c>
      <c r="F1181" s="27" t="n">
        <v>39.422</v>
      </c>
      <c r="G1181" s="27" t="n">
        <v>29.17</v>
      </c>
      <c r="H1181" s="27" t="n">
        <v>35.0155555555556</v>
      </c>
      <c r="I1181" s="27" t="n">
        <v>6.6065</v>
      </c>
      <c r="J1181" s="27" t="n">
        <v>1.46666666666667</v>
      </c>
      <c r="K1181" s="27" t="n">
        <v>26.355</v>
      </c>
      <c r="L1181" s="32"/>
      <c r="M1181" s="27" t="n">
        <v>44375.6666666667</v>
      </c>
      <c r="N1181" s="27" t="n">
        <v>2766.48681818182</v>
      </c>
      <c r="O1181" s="32"/>
    </row>
    <row r="1182" customFormat="false" ht="14.25" hidden="false" customHeight="false" outlineLevel="0" collapsed="false">
      <c r="A1182" s="29" t="n">
        <v>45357.2312268519</v>
      </c>
      <c r="B1182" s="30" t="n">
        <f aca="false">MROUND(A1182,"00:01:00")</f>
        <v>45357.23125</v>
      </c>
      <c r="C1182" s="27" t="n">
        <v>2.68824347826087</v>
      </c>
      <c r="D1182" s="27" t="n">
        <v>0.311118181818182</v>
      </c>
      <c r="E1182" s="27" t="n">
        <v>1399.74347826087</v>
      </c>
      <c r="F1182" s="27" t="n">
        <v>40.0975</v>
      </c>
      <c r="G1182" s="27" t="n">
        <v>29.145</v>
      </c>
      <c r="H1182" s="27" t="n">
        <v>35.0142857142857</v>
      </c>
      <c r="I1182" s="27" t="n">
        <v>6.60028571428571</v>
      </c>
      <c r="J1182" s="27" t="n">
        <v>1.465</v>
      </c>
      <c r="K1182" s="27" t="n">
        <v>26.4711111111111</v>
      </c>
      <c r="L1182" s="32"/>
      <c r="M1182" s="27" t="n">
        <v>44401</v>
      </c>
      <c r="N1182" s="27" t="n">
        <v>2766.1277826087</v>
      </c>
      <c r="O1182" s="32"/>
    </row>
    <row r="1183" customFormat="false" ht="14.25" hidden="false" customHeight="false" outlineLevel="0" collapsed="false">
      <c r="A1183" s="29" t="n">
        <v>45357.2319212963</v>
      </c>
      <c r="B1183" s="30" t="n">
        <f aca="false">MROUND(A1183,"00:01:00")</f>
        <v>45357.2319444444</v>
      </c>
      <c r="C1183" s="27" t="n">
        <v>2.6920652173913</v>
      </c>
      <c r="D1183" s="27" t="n">
        <v>0.306818181818182</v>
      </c>
      <c r="E1183" s="27" t="n">
        <v>1399.93913043478</v>
      </c>
      <c r="F1183" s="27" t="n">
        <v>40.4873684210526</v>
      </c>
      <c r="G1183" s="27" t="n">
        <v>29.025</v>
      </c>
      <c r="H1183" s="27" t="n">
        <v>35.0157142857143</v>
      </c>
      <c r="I1183" s="27" t="n">
        <v>6.6063</v>
      </c>
      <c r="J1183" s="27" t="n">
        <v>1.47</v>
      </c>
      <c r="K1183" s="27" t="n">
        <v>26.57</v>
      </c>
      <c r="L1183" s="32"/>
      <c r="M1183" s="27" t="n">
        <v>44430</v>
      </c>
      <c r="N1183" s="27" t="n">
        <v>2765.76586363636</v>
      </c>
      <c r="O1183" s="32"/>
    </row>
    <row r="1184" customFormat="false" ht="14.25" hidden="false" customHeight="false" outlineLevel="0" collapsed="false">
      <c r="A1184" s="29" t="n">
        <v>45357.2326157407</v>
      </c>
      <c r="B1184" s="30" t="n">
        <f aca="false">MROUND(A1184,"00:01:00")</f>
        <v>45357.2326388889</v>
      </c>
      <c r="C1184" s="27" t="n">
        <v>2.69337272727273</v>
      </c>
      <c r="D1184" s="27" t="n">
        <v>0.306809090909091</v>
      </c>
      <c r="E1184" s="27" t="n">
        <v>1400.01052631579</v>
      </c>
      <c r="F1184" s="27" t="n">
        <v>39.4404545454545</v>
      </c>
      <c r="G1184" s="27" t="n">
        <v>29.185</v>
      </c>
      <c r="H1184" s="27" t="n">
        <v>35.015</v>
      </c>
      <c r="I1184" s="27" t="n">
        <v>6.60083333333333</v>
      </c>
      <c r="J1184" s="27" t="n">
        <v>1.47</v>
      </c>
      <c r="K1184" s="27" t="n">
        <v>26.5933333333333</v>
      </c>
      <c r="L1184" s="32"/>
      <c r="M1184" s="27" t="n">
        <v>44439.3333333333</v>
      </c>
      <c r="N1184" s="27" t="n">
        <v>2765.41304545455</v>
      </c>
      <c r="O1184" s="32"/>
    </row>
    <row r="1185" customFormat="false" ht="14.25" hidden="false" customHeight="false" outlineLevel="0" collapsed="false">
      <c r="A1185" s="29" t="n">
        <v>45357.2333101852</v>
      </c>
      <c r="B1185" s="30" t="n">
        <f aca="false">MROUND(A1185,"00:01:00")</f>
        <v>45357.2333333333</v>
      </c>
      <c r="C1185" s="27" t="n">
        <v>2.68446818181818</v>
      </c>
      <c r="D1185" s="27" t="n">
        <v>0.315359090909091</v>
      </c>
      <c r="E1185" s="27" t="n">
        <v>1400.02272727273</v>
      </c>
      <c r="F1185" s="27" t="n">
        <v>39.2365</v>
      </c>
      <c r="G1185" s="27" t="n">
        <v>29.375</v>
      </c>
      <c r="H1185" s="27" t="n">
        <v>35.015</v>
      </c>
      <c r="I1185" s="27" t="n">
        <v>6.6056</v>
      </c>
      <c r="J1185" s="27" t="n">
        <v>1.475</v>
      </c>
      <c r="K1185" s="27" t="n">
        <v>26.54875</v>
      </c>
      <c r="L1185" s="32"/>
      <c r="M1185" s="27" t="n">
        <v>44472</v>
      </c>
      <c r="N1185" s="27" t="n">
        <v>2765.0625</v>
      </c>
      <c r="O1185" s="32"/>
    </row>
    <row r="1186" customFormat="false" ht="14.25" hidden="false" customHeight="false" outlineLevel="0" collapsed="false">
      <c r="A1186" s="29" t="n">
        <v>45357.2340046296</v>
      </c>
      <c r="B1186" s="30" t="n">
        <f aca="false">MROUND(A1186,"00:01:00")</f>
        <v>45357.2340277778</v>
      </c>
      <c r="C1186" s="27" t="n">
        <v>2.68032608695652</v>
      </c>
      <c r="D1186" s="27" t="n">
        <v>0.31715652173913</v>
      </c>
      <c r="E1186" s="27" t="n">
        <v>1400.02727272727</v>
      </c>
      <c r="F1186" s="27" t="n">
        <v>39.9395</v>
      </c>
      <c r="G1186" s="27" t="n">
        <v>29.35</v>
      </c>
      <c r="H1186" s="27" t="n">
        <v>35.015</v>
      </c>
      <c r="I1186" s="27" t="n">
        <v>6.6015</v>
      </c>
      <c r="J1186" s="27" t="n">
        <v>1.48</v>
      </c>
      <c r="K1186" s="27" t="n">
        <v>26.646</v>
      </c>
      <c r="L1186" s="32"/>
      <c r="M1186" s="27" t="n">
        <v>44472</v>
      </c>
      <c r="N1186" s="27" t="n">
        <v>2764.69526086957</v>
      </c>
      <c r="O1186" s="32"/>
    </row>
    <row r="1187" customFormat="false" ht="14.25" hidden="false" customHeight="false" outlineLevel="0" collapsed="false">
      <c r="A1187" s="29" t="n">
        <v>45357.2346990741</v>
      </c>
      <c r="B1187" s="30" t="n">
        <f aca="false">MROUND(A1187,"00:01:00")</f>
        <v>45357.2347222222</v>
      </c>
      <c r="C1187" s="27" t="n">
        <v>2.68365652173913</v>
      </c>
      <c r="D1187" s="27" t="n">
        <v>0.317321739130435</v>
      </c>
      <c r="E1187" s="27" t="n">
        <v>1399.69130434783</v>
      </c>
      <c r="F1187" s="27" t="n">
        <v>40.3289473684211</v>
      </c>
      <c r="G1187" s="27" t="n">
        <v>29.28</v>
      </c>
      <c r="H1187" s="27" t="n">
        <v>35.016</v>
      </c>
      <c r="I1187" s="27" t="n">
        <v>6.6045</v>
      </c>
      <c r="J1187" s="27" t="n">
        <v>1.48</v>
      </c>
      <c r="K1187" s="27" t="n">
        <v>26.765</v>
      </c>
      <c r="L1187" s="32"/>
      <c r="M1187" s="27" t="n">
        <v>44496</v>
      </c>
      <c r="N1187" s="27" t="n">
        <v>2764.3392173913</v>
      </c>
      <c r="O1187" s="32"/>
    </row>
    <row r="1188" customFormat="false" ht="14.25" hidden="false" customHeight="false" outlineLevel="0" collapsed="false">
      <c r="A1188" s="29" t="n">
        <v>45357.2353935185</v>
      </c>
      <c r="B1188" s="30" t="n">
        <f aca="false">MROUND(A1188,"00:01:00")</f>
        <v>45357.2354166667</v>
      </c>
      <c r="C1188" s="27" t="n">
        <v>2.68535</v>
      </c>
      <c r="D1188" s="27" t="n">
        <v>0.313559090909091</v>
      </c>
      <c r="E1188" s="27" t="n">
        <v>1399.91818181818</v>
      </c>
      <c r="F1188" s="27" t="n">
        <v>40.1155</v>
      </c>
      <c r="G1188" s="27" t="n">
        <v>29.255</v>
      </c>
      <c r="H1188" s="27" t="n">
        <v>35.014</v>
      </c>
      <c r="I1188" s="27" t="n">
        <v>6.6025</v>
      </c>
      <c r="J1188" s="27" t="n">
        <v>1.49</v>
      </c>
      <c r="K1188" s="27" t="n">
        <v>26.78</v>
      </c>
      <c r="L1188" s="32"/>
      <c r="M1188" s="27" t="n">
        <v>44514</v>
      </c>
      <c r="N1188" s="27" t="n">
        <v>2763.97266666667</v>
      </c>
      <c r="O1188" s="32"/>
    </row>
    <row r="1189" customFormat="false" ht="14.25" hidden="false" customHeight="false" outlineLevel="0" collapsed="false">
      <c r="A1189" s="29" t="n">
        <v>45357.236087963</v>
      </c>
      <c r="B1189" s="30" t="n">
        <f aca="false">MROUND(A1189,"00:01:00")</f>
        <v>45357.2361111111</v>
      </c>
      <c r="C1189" s="27" t="n">
        <v>2.68387391304348</v>
      </c>
      <c r="D1189" s="27" t="n">
        <v>0.31475652173913</v>
      </c>
      <c r="E1189" s="27" t="n">
        <v>1399.78695652174</v>
      </c>
      <c r="F1189" s="27" t="n">
        <v>39.5018181818182</v>
      </c>
      <c r="G1189" s="27" t="n">
        <v>29.39</v>
      </c>
      <c r="H1189" s="27" t="n">
        <v>35.0166666666667</v>
      </c>
      <c r="I1189" s="27" t="n">
        <v>6.60488888888889</v>
      </c>
      <c r="J1189" s="27" t="n">
        <v>1.49666666666667</v>
      </c>
      <c r="K1189" s="27" t="n">
        <v>26.72</v>
      </c>
      <c r="L1189" s="32"/>
      <c r="M1189" s="27" t="n">
        <v>44539</v>
      </c>
      <c r="N1189" s="27" t="n">
        <v>2763.62213043478</v>
      </c>
      <c r="O1189" s="32"/>
    </row>
    <row r="1190" customFormat="false" ht="14.25" hidden="false" customHeight="false" outlineLevel="0" collapsed="false">
      <c r="A1190" s="29" t="n">
        <v>45357.2367824074</v>
      </c>
      <c r="B1190" s="30" t="n">
        <f aca="false">MROUND(A1190,"00:01:00")</f>
        <v>45357.2368055556</v>
      </c>
      <c r="C1190" s="27" t="n">
        <v>2.67664347826087</v>
      </c>
      <c r="D1190" s="27" t="n">
        <v>0.320795652173913</v>
      </c>
      <c r="E1190" s="27" t="n">
        <v>1399.72727272727</v>
      </c>
      <c r="F1190" s="27" t="n">
        <v>39.3390476190476</v>
      </c>
      <c r="G1190" s="27" t="n">
        <v>29.56</v>
      </c>
      <c r="H1190" s="27" t="n">
        <v>35.0144444444444</v>
      </c>
      <c r="I1190" s="27" t="n">
        <v>6.601</v>
      </c>
      <c r="J1190" s="27" t="n">
        <v>1.49666666666667</v>
      </c>
      <c r="K1190" s="27" t="n">
        <v>26.69</v>
      </c>
      <c r="L1190" s="27"/>
      <c r="M1190" s="27" t="n">
        <v>44556</v>
      </c>
      <c r="N1190" s="27" t="n">
        <v>2763.24959090909</v>
      </c>
      <c r="O1190" s="32"/>
    </row>
    <row r="1191" customFormat="false" ht="14.25" hidden="false" customHeight="false" outlineLevel="0" collapsed="false">
      <c r="A1191" s="29" t="n">
        <v>45357.2374768519</v>
      </c>
      <c r="B1191" s="30" t="n">
        <f aca="false">MROUND(A1191,"00:01:00")</f>
        <v>45357.2375</v>
      </c>
      <c r="C1191" s="27" t="n">
        <v>2.66924782608696</v>
      </c>
      <c r="D1191" s="27" t="n">
        <v>0.330295652173913</v>
      </c>
      <c r="E1191" s="27" t="n">
        <v>1400.22173913043</v>
      </c>
      <c r="F1191" s="27" t="n">
        <v>39.2315789473684</v>
      </c>
      <c r="G1191" s="27" t="n">
        <v>29.765</v>
      </c>
      <c r="H1191" s="27" t="n">
        <v>35.02</v>
      </c>
      <c r="I1191" s="27" t="n">
        <v>6.60555555555556</v>
      </c>
      <c r="J1191" s="27" t="n">
        <v>1.5</v>
      </c>
      <c r="K1191" s="27" t="n">
        <v>26.7763636363636</v>
      </c>
      <c r="L1191" s="32"/>
      <c r="M1191" s="27" t="n">
        <v>44584</v>
      </c>
      <c r="N1191" s="27" t="n">
        <v>2762.88086956522</v>
      </c>
      <c r="O1191" s="32"/>
    </row>
    <row r="1192" customFormat="false" ht="14.25" hidden="false" customHeight="false" outlineLevel="0" collapsed="false">
      <c r="A1192" s="29" t="n">
        <v>45357.2381712963</v>
      </c>
      <c r="B1192" s="30" t="n">
        <f aca="false">MROUND(A1192,"00:01:00")</f>
        <v>45357.2381944445</v>
      </c>
      <c r="C1192" s="27" t="n">
        <v>2.66532857142857</v>
      </c>
      <c r="D1192" s="27" t="n">
        <v>0.336428571428571</v>
      </c>
      <c r="E1192" s="27" t="n">
        <v>1399.93333333333</v>
      </c>
      <c r="F1192" s="27" t="n">
        <v>39.8794736842105</v>
      </c>
      <c r="G1192" s="27" t="n">
        <v>29.765</v>
      </c>
      <c r="H1192" s="27" t="n">
        <v>35.014</v>
      </c>
      <c r="I1192" s="27" t="n">
        <v>6.603</v>
      </c>
      <c r="J1192" s="27" t="n">
        <v>1.51</v>
      </c>
      <c r="K1192" s="27" t="n">
        <v>26.943</v>
      </c>
      <c r="L1192" s="32"/>
      <c r="M1192" s="27" t="n">
        <v>44597</v>
      </c>
      <c r="N1192" s="27" t="n">
        <v>2762.51838095238</v>
      </c>
      <c r="O1192" s="32"/>
    </row>
    <row r="1193" customFormat="false" ht="14.25" hidden="false" customHeight="false" outlineLevel="0" collapsed="false">
      <c r="A1193" s="29" t="n">
        <v>45357.2388657407</v>
      </c>
      <c r="B1193" s="30" t="n">
        <f aca="false">MROUND(A1193,"00:01:00")</f>
        <v>45357.2388888889</v>
      </c>
      <c r="C1193" s="27" t="n">
        <v>2.66851818181818</v>
      </c>
      <c r="D1193" s="27" t="n">
        <v>0.332686956521739</v>
      </c>
      <c r="E1193" s="27" t="n">
        <v>1400.29565217391</v>
      </c>
      <c r="F1193" s="27" t="n">
        <v>40.5184210526316</v>
      </c>
      <c r="G1193" s="27" t="n">
        <v>29.6933333333333</v>
      </c>
      <c r="H1193" s="27" t="n">
        <v>35.012</v>
      </c>
      <c r="I1193" s="27" t="n">
        <v>6.6045</v>
      </c>
      <c r="J1193" s="27" t="n">
        <v>1.51</v>
      </c>
      <c r="K1193" s="27" t="n">
        <v>27.0957142857143</v>
      </c>
      <c r="L1193" s="32"/>
      <c r="M1193" s="27" t="n">
        <v>44621.3333333333</v>
      </c>
      <c r="N1193" s="27" t="n">
        <v>2762.16208695652</v>
      </c>
      <c r="O1193" s="32"/>
    </row>
    <row r="1194" customFormat="false" ht="14.25" hidden="false" customHeight="false" outlineLevel="0" collapsed="false">
      <c r="A1194" s="29" t="n">
        <v>45357.2395601852</v>
      </c>
      <c r="B1194" s="30" t="n">
        <f aca="false">MROUND(A1194,"00:01:00")</f>
        <v>45357.2395833333</v>
      </c>
      <c r="C1194" s="27" t="n">
        <v>2.67540434782609</v>
      </c>
      <c r="D1194" s="27" t="n">
        <v>0.324627272727273</v>
      </c>
      <c r="E1194" s="27" t="n">
        <v>1400.13636363636</v>
      </c>
      <c r="F1194" s="27" t="n">
        <v>40.8004347826087</v>
      </c>
      <c r="G1194" s="27" t="n">
        <v>29.45</v>
      </c>
      <c r="H1194" s="27" t="n">
        <v>35.015</v>
      </c>
      <c r="I1194" s="27" t="n">
        <v>6.6035</v>
      </c>
      <c r="J1194" s="27" t="n">
        <v>1.515</v>
      </c>
      <c r="K1194" s="27" t="n">
        <v>27.12</v>
      </c>
      <c r="L1194" s="32"/>
      <c r="M1194" s="27" t="n">
        <v>44639</v>
      </c>
      <c r="N1194" s="27" t="n">
        <v>2761.79273913043</v>
      </c>
      <c r="O1194" s="32"/>
    </row>
    <row r="1195" customFormat="false" ht="14.25" hidden="false" customHeight="false" outlineLevel="0" collapsed="false">
      <c r="A1195" s="29" t="n">
        <v>45357.2402546296</v>
      </c>
      <c r="B1195" s="30" t="n">
        <f aca="false">MROUND(A1195,"00:01:00")</f>
        <v>45357.2402777778</v>
      </c>
      <c r="C1195" s="27" t="n">
        <v>2.67745652173913</v>
      </c>
      <c r="D1195" s="27" t="n">
        <v>0.3229</v>
      </c>
      <c r="E1195" s="27" t="n">
        <v>1400.32608695652</v>
      </c>
      <c r="F1195" s="27" t="n">
        <v>40.0018181818182</v>
      </c>
      <c r="G1195" s="27" t="n">
        <v>29.455</v>
      </c>
      <c r="H1195" s="27" t="n">
        <v>35.015</v>
      </c>
      <c r="I1195" s="27" t="n">
        <v>6.60355555555556</v>
      </c>
      <c r="J1195" s="27" t="n">
        <v>1.51666666666667</v>
      </c>
      <c r="K1195" s="27" t="n">
        <v>27.024</v>
      </c>
      <c r="L1195" s="32"/>
      <c r="M1195" s="27" t="n">
        <v>44664.3333333333</v>
      </c>
      <c r="N1195" s="27" t="n">
        <v>2761.42286956522</v>
      </c>
      <c r="O1195" s="32"/>
    </row>
    <row r="1196" customFormat="false" ht="14.25" hidden="false" customHeight="false" outlineLevel="0" collapsed="false">
      <c r="A1196" s="29" t="n">
        <v>45357.2409490741</v>
      </c>
      <c r="B1196" s="30" t="n">
        <f aca="false">MROUND(A1196,"00:01:00")</f>
        <v>45357.2409722222</v>
      </c>
      <c r="C1196" s="27" t="n">
        <v>2.67395217391304</v>
      </c>
      <c r="D1196" s="27" t="n">
        <v>0.325521739130435</v>
      </c>
      <c r="E1196" s="27" t="n">
        <v>1400.31363636364</v>
      </c>
      <c r="F1196" s="27" t="n">
        <v>39.1221739130435</v>
      </c>
      <c r="G1196" s="27" t="n">
        <v>29.685</v>
      </c>
      <c r="H1196" s="27" t="n">
        <v>35.014</v>
      </c>
      <c r="I1196" s="27" t="n">
        <v>6.604</v>
      </c>
      <c r="J1196" s="27" t="n">
        <v>1.515</v>
      </c>
      <c r="K1196" s="27" t="n">
        <v>26.8814285714286</v>
      </c>
      <c r="L1196" s="32"/>
      <c r="M1196" s="27" t="n">
        <v>44681</v>
      </c>
      <c r="N1196" s="27" t="n">
        <v>2761.05286956522</v>
      </c>
      <c r="O1196" s="32"/>
    </row>
    <row r="1197" customFormat="false" ht="14.25" hidden="false" customHeight="false" outlineLevel="0" collapsed="false">
      <c r="A1197" s="29" t="n">
        <v>45357.2416435185</v>
      </c>
      <c r="B1197" s="30" t="n">
        <f aca="false">MROUND(A1197,"00:01:00")</f>
        <v>45357.2416666667</v>
      </c>
      <c r="C1197" s="27" t="n">
        <v>2.66218260869565</v>
      </c>
      <c r="D1197" s="27" t="n">
        <v>0.338765217391304</v>
      </c>
      <c r="E1197" s="27" t="n">
        <v>1399.88695652174</v>
      </c>
      <c r="F1197" s="27" t="n">
        <v>38.7052631578947</v>
      </c>
      <c r="G1197" s="27" t="n">
        <v>30.025</v>
      </c>
      <c r="H1197" s="27" t="n">
        <v>35.0083333333333</v>
      </c>
      <c r="I1197" s="27" t="n">
        <v>6.604125</v>
      </c>
      <c r="J1197" s="27" t="n">
        <v>1.51</v>
      </c>
      <c r="K1197" s="27" t="n">
        <v>26.8666666666667</v>
      </c>
      <c r="L1197" s="32"/>
      <c r="M1197" s="27" t="n">
        <v>44705.5</v>
      </c>
      <c r="N1197" s="27" t="n">
        <v>2760.68752173913</v>
      </c>
      <c r="O1197" s="32"/>
    </row>
    <row r="1198" customFormat="false" ht="14.25" hidden="false" customHeight="false" outlineLevel="0" collapsed="false">
      <c r="A1198" s="29" t="n">
        <v>45357.242337963</v>
      </c>
      <c r="B1198" s="30" t="n">
        <f aca="false">MROUND(A1198,"00:01:00")</f>
        <v>45357.2423611111</v>
      </c>
      <c r="C1198" s="27" t="n">
        <v>2.65226363636364</v>
      </c>
      <c r="D1198" s="27" t="n">
        <v>0.34765</v>
      </c>
      <c r="E1198" s="27" t="n">
        <v>1400.12272727273</v>
      </c>
      <c r="F1198" s="27" t="n">
        <v>39.2328571428571</v>
      </c>
      <c r="G1198" s="27" t="n">
        <v>30.205</v>
      </c>
      <c r="H1198" s="27" t="n">
        <v>35.015</v>
      </c>
      <c r="I1198" s="27" t="n">
        <v>6.6025</v>
      </c>
      <c r="J1198" s="27" t="n">
        <v>1.52</v>
      </c>
      <c r="K1198" s="27" t="n">
        <v>27.0366666666667</v>
      </c>
      <c r="L1198" s="32"/>
      <c r="M1198" s="27" t="n">
        <v>44722</v>
      </c>
      <c r="N1198" s="27" t="n">
        <v>2760.31495454545</v>
      </c>
      <c r="O1198" s="32"/>
    </row>
    <row r="1199" customFormat="false" ht="14.25" hidden="false" customHeight="false" outlineLevel="0" collapsed="false">
      <c r="A1199" s="29" t="n">
        <v>45357.2430324074</v>
      </c>
      <c r="B1199" s="30" t="n">
        <f aca="false">MROUND(A1199,"00:01:00")</f>
        <v>45357.2430555556</v>
      </c>
      <c r="C1199" s="27" t="n">
        <v>2.6532625</v>
      </c>
      <c r="D1199" s="27" t="n">
        <v>0.3449</v>
      </c>
      <c r="E1199" s="27" t="n">
        <v>1400.05833333333</v>
      </c>
      <c r="F1199" s="27" t="n">
        <v>41.1047826086957</v>
      </c>
      <c r="G1199" s="27" t="n">
        <v>29.905</v>
      </c>
      <c r="H1199" s="27" t="n">
        <v>35.0155555555556</v>
      </c>
      <c r="I1199" s="27" t="n">
        <v>6.60358333333333</v>
      </c>
      <c r="J1199" s="27" t="n">
        <v>1.53</v>
      </c>
      <c r="K1199" s="27" t="n">
        <v>27.305</v>
      </c>
      <c r="L1199" s="32"/>
      <c r="M1199" s="27" t="n">
        <v>44749.25</v>
      </c>
      <c r="N1199" s="27" t="n">
        <v>2759.95143478261</v>
      </c>
      <c r="O1199" s="32"/>
    </row>
    <row r="1200" customFormat="false" ht="14.25" hidden="false" customHeight="false" outlineLevel="0" collapsed="false">
      <c r="A1200" s="29" t="n">
        <v>45357.2437268519</v>
      </c>
      <c r="B1200" s="30" t="n">
        <f aca="false">MROUND(A1200,"00:01:00")</f>
        <v>45357.24375</v>
      </c>
      <c r="C1200" s="27" t="n">
        <v>2.66444782608696</v>
      </c>
      <c r="D1200" s="27" t="n">
        <v>0.335259090909091</v>
      </c>
      <c r="E1200" s="27" t="n">
        <v>1400.51304347826</v>
      </c>
      <c r="F1200" s="27" t="n">
        <v>40.5281818181818</v>
      </c>
      <c r="G1200" s="27" t="n">
        <v>29.78</v>
      </c>
      <c r="H1200" s="27" t="n">
        <v>35.006</v>
      </c>
      <c r="I1200" s="27" t="n">
        <v>6.60085714285714</v>
      </c>
      <c r="J1200" s="27" t="n">
        <v>1.535</v>
      </c>
      <c r="K1200" s="27" t="n">
        <v>27.40125</v>
      </c>
      <c r="L1200" s="32"/>
      <c r="M1200" s="27" t="n">
        <v>44774</v>
      </c>
      <c r="N1200" s="27" t="n">
        <v>2759.56473913043</v>
      </c>
      <c r="O1200" s="32"/>
    </row>
    <row r="1201" customFormat="false" ht="14.25" hidden="false" customHeight="false" outlineLevel="0" collapsed="false">
      <c r="A1201" s="29" t="n">
        <v>45357.2444212963</v>
      </c>
      <c r="B1201" s="30" t="n">
        <f aca="false">MROUND(A1201,"00:01:00")</f>
        <v>45357.2444444445</v>
      </c>
      <c r="C1201" s="27" t="n">
        <v>2.66583181818182</v>
      </c>
      <c r="D1201" s="27" t="n">
        <v>0.334127272727273</v>
      </c>
      <c r="E1201" s="27" t="n">
        <v>1400.08181818182</v>
      </c>
      <c r="F1201" s="27" t="n">
        <v>39.7022727272727</v>
      </c>
      <c r="G1201" s="27" t="n">
        <v>29.865</v>
      </c>
      <c r="H1201" s="27" t="n">
        <v>35.005</v>
      </c>
      <c r="I1201" s="27" t="n">
        <v>6.6085</v>
      </c>
      <c r="J1201" s="27" t="n">
        <v>1.535</v>
      </c>
      <c r="K1201" s="27" t="n">
        <v>27.25</v>
      </c>
      <c r="L1201" s="32"/>
      <c r="M1201" s="27" t="n">
        <v>44806</v>
      </c>
      <c r="N1201" s="27" t="n">
        <v>2759.19538095238</v>
      </c>
      <c r="O1201" s="32"/>
    </row>
    <row r="1202" customFormat="false" ht="14.25" hidden="false" customHeight="false" outlineLevel="0" collapsed="false">
      <c r="A1202" s="29" t="n">
        <v>45357.2451157407</v>
      </c>
      <c r="B1202" s="30" t="n">
        <f aca="false">MROUND(A1202,"00:01:00")</f>
        <v>45357.2451388889</v>
      </c>
      <c r="C1202" s="27" t="n">
        <v>2.65879565217391</v>
      </c>
      <c r="D1202" s="27" t="n">
        <v>0.346795652173913</v>
      </c>
      <c r="E1202" s="27" t="n">
        <v>1400.1</v>
      </c>
      <c r="F1202" s="27" t="n">
        <v>38.9836842105263</v>
      </c>
      <c r="G1202" s="27" t="n">
        <v>30.145</v>
      </c>
      <c r="H1202" s="27" t="n">
        <v>35</v>
      </c>
      <c r="I1202" s="27" t="n">
        <v>6.60122222222222</v>
      </c>
      <c r="J1202" s="27" t="n">
        <v>1.54</v>
      </c>
      <c r="K1202" s="27" t="n">
        <v>27.1766666666667</v>
      </c>
      <c r="L1202" s="32"/>
      <c r="M1202" s="27" t="n">
        <v>44806</v>
      </c>
      <c r="N1202" s="27" t="n">
        <v>2758.82808695652</v>
      </c>
      <c r="O1202" s="32"/>
    </row>
    <row r="1203" customFormat="false" ht="14.25" hidden="false" customHeight="false" outlineLevel="0" collapsed="false">
      <c r="A1203" s="29" t="n">
        <v>45357.2458101852</v>
      </c>
      <c r="B1203" s="30" t="n">
        <f aca="false">MROUND(A1203,"00:01:00")</f>
        <v>45357.2458333333</v>
      </c>
      <c r="C1203" s="27" t="n">
        <v>2.64658260869565</v>
      </c>
      <c r="D1203" s="27" t="n">
        <v>0.354695652173913</v>
      </c>
      <c r="E1203" s="27" t="n">
        <v>1399.92608695652</v>
      </c>
      <c r="F1203" s="27" t="n">
        <v>39.6966666666667</v>
      </c>
      <c r="G1203" s="27" t="n">
        <v>30.305</v>
      </c>
      <c r="H1203" s="27" t="n">
        <v>35.006</v>
      </c>
      <c r="I1203" s="27" t="n">
        <v>6.60445454545455</v>
      </c>
      <c r="J1203" s="27" t="n">
        <v>1.545</v>
      </c>
      <c r="K1203" s="27" t="n">
        <v>27.265</v>
      </c>
      <c r="L1203" s="32"/>
      <c r="M1203" s="27" t="n">
        <v>44828</v>
      </c>
      <c r="N1203" s="27" t="n">
        <v>2758.46454545455</v>
      </c>
      <c r="O1203" s="32"/>
    </row>
    <row r="1204" customFormat="false" ht="14.25" hidden="false" customHeight="false" outlineLevel="0" collapsed="false">
      <c r="A1204" s="29" t="n">
        <v>45357.2465046296</v>
      </c>
      <c r="B1204" s="30" t="n">
        <f aca="false">MROUND(A1204,"00:01:00")</f>
        <v>45357.2465277778</v>
      </c>
      <c r="C1204" s="27" t="n">
        <v>2.64733636363636</v>
      </c>
      <c r="D1204" s="27" t="n">
        <v>0.3497</v>
      </c>
      <c r="E1204" s="27" t="n">
        <v>1400.08636363636</v>
      </c>
      <c r="F1204" s="27" t="n">
        <v>40.6391304347826</v>
      </c>
      <c r="G1204" s="27" t="n">
        <v>30.11</v>
      </c>
      <c r="H1204" s="27" t="n">
        <v>35.0042857142857</v>
      </c>
      <c r="I1204" s="27" t="n">
        <v>6.6015</v>
      </c>
      <c r="J1204" s="27" t="n">
        <v>1.545</v>
      </c>
      <c r="K1204" s="27" t="n">
        <v>27.4508333333333</v>
      </c>
      <c r="L1204" s="32"/>
      <c r="M1204" s="27" t="n">
        <v>44848</v>
      </c>
      <c r="N1204" s="27" t="n">
        <v>2758.08304347826</v>
      </c>
      <c r="O1204" s="32"/>
    </row>
    <row r="1205" customFormat="false" ht="14.25" hidden="false" customHeight="false" outlineLevel="0" collapsed="false">
      <c r="A1205" s="29" t="n">
        <v>45357.2471990741</v>
      </c>
      <c r="B1205" s="30" t="n">
        <f aca="false">MROUND(A1205,"00:01:00")</f>
        <v>45357.2472222222</v>
      </c>
      <c r="C1205" s="27" t="n">
        <v>2.65865217391304</v>
      </c>
      <c r="D1205" s="27" t="n">
        <v>0.343526086956522</v>
      </c>
      <c r="E1205" s="27" t="n">
        <v>1399.865</v>
      </c>
      <c r="F1205" s="27" t="n">
        <v>40.7936363636364</v>
      </c>
      <c r="G1205" s="27" t="n">
        <v>29.905</v>
      </c>
      <c r="H1205" s="27" t="n">
        <v>35.005</v>
      </c>
      <c r="I1205" s="27" t="n">
        <v>6.6047</v>
      </c>
      <c r="J1205" s="27" t="n">
        <v>1.55</v>
      </c>
      <c r="K1205" s="27" t="n">
        <v>27.538</v>
      </c>
      <c r="L1205" s="32"/>
      <c r="M1205" s="27" t="n">
        <v>44875.5</v>
      </c>
      <c r="N1205" s="27" t="n">
        <v>2757.71347826087</v>
      </c>
      <c r="O1205" s="32"/>
    </row>
    <row r="1206" customFormat="false" ht="14.25" hidden="false" customHeight="false" outlineLevel="0" collapsed="false">
      <c r="A1206" s="29" t="n">
        <v>45357.2478935185</v>
      </c>
      <c r="B1206" s="30" t="n">
        <f aca="false">MROUND(A1206,"00:01:00")</f>
        <v>45357.2479166667</v>
      </c>
      <c r="C1206" s="27" t="n">
        <v>2.66600434782609</v>
      </c>
      <c r="D1206" s="27" t="n">
        <v>0.337660869565217</v>
      </c>
      <c r="E1206" s="27" t="n">
        <v>1400.18260869565</v>
      </c>
      <c r="F1206" s="27" t="n">
        <v>40.557619047619</v>
      </c>
      <c r="G1206" s="27" t="n">
        <v>29.79</v>
      </c>
      <c r="H1206" s="27" t="n">
        <v>34.995</v>
      </c>
      <c r="I1206" s="27" t="n">
        <v>6.6025</v>
      </c>
      <c r="J1206" s="27" t="n">
        <v>1.55</v>
      </c>
      <c r="K1206" s="27" t="n">
        <v>27.43</v>
      </c>
      <c r="L1206" s="32"/>
      <c r="M1206" s="27" t="n">
        <v>44890</v>
      </c>
      <c r="N1206" s="27" t="n">
        <v>2757.33947826087</v>
      </c>
      <c r="O1206" s="32"/>
    </row>
    <row r="1207" customFormat="false" ht="14.25" hidden="false" customHeight="false" outlineLevel="0" collapsed="false">
      <c r="A1207" s="29" t="n">
        <v>45357.248587963</v>
      </c>
      <c r="B1207" s="30" t="n">
        <f aca="false">MROUND(A1207,"00:01:00")</f>
        <v>45357.2486111111</v>
      </c>
      <c r="C1207" s="27" t="n">
        <v>2.65781739130435</v>
      </c>
      <c r="D1207" s="27" t="n">
        <v>0.342021739130435</v>
      </c>
      <c r="E1207" s="27" t="n">
        <v>1400.08636363636</v>
      </c>
      <c r="F1207" s="27" t="n">
        <v>37.3469565217391</v>
      </c>
      <c r="G1207" s="27" t="n">
        <v>30.44</v>
      </c>
      <c r="H1207" s="27" t="n">
        <v>35.0066666666667</v>
      </c>
      <c r="I1207" s="27" t="n">
        <v>6.60533333333333</v>
      </c>
      <c r="J1207" s="27" t="n">
        <v>1.56</v>
      </c>
      <c r="K1207" s="27" t="n">
        <v>27.2790909090909</v>
      </c>
      <c r="L1207" s="32"/>
      <c r="M1207" s="27" t="n">
        <v>44911</v>
      </c>
      <c r="N1207" s="27" t="n">
        <v>2756.96382608696</v>
      </c>
      <c r="O1207" s="32"/>
    </row>
    <row r="1208" customFormat="false" ht="14.25" hidden="false" customHeight="false" outlineLevel="0" collapsed="false">
      <c r="A1208" s="29" t="n">
        <v>45357.2492824074</v>
      </c>
      <c r="B1208" s="30" t="n">
        <f aca="false">MROUND(A1208,"00:01:00")</f>
        <v>45357.2493055556</v>
      </c>
      <c r="C1208" s="27" t="n">
        <v>2.63642916666667</v>
      </c>
      <c r="D1208" s="27" t="n">
        <v>0.3644375</v>
      </c>
      <c r="E1208" s="27" t="n">
        <v>1399.99583333333</v>
      </c>
      <c r="F1208" s="27" t="n">
        <v>39.3447826086957</v>
      </c>
      <c r="G1208" s="27" t="n">
        <v>30.6</v>
      </c>
      <c r="H1208" s="27" t="n">
        <v>35.0066666666667</v>
      </c>
      <c r="I1208" s="27" t="n">
        <v>6.604</v>
      </c>
      <c r="J1208" s="27" t="n">
        <v>1.555</v>
      </c>
      <c r="K1208" s="27" t="n">
        <v>27.24</v>
      </c>
      <c r="L1208" s="32"/>
      <c r="M1208" s="27" t="n">
        <v>44932</v>
      </c>
      <c r="N1208" s="27" t="n">
        <v>2756.58708333333</v>
      </c>
      <c r="O1208" s="32"/>
    </row>
    <row r="1209" customFormat="false" ht="14.25" hidden="false" customHeight="false" outlineLevel="0" collapsed="false">
      <c r="A1209" s="29" t="n">
        <v>45357.2499768519</v>
      </c>
      <c r="B1209" s="30" t="n">
        <f aca="false">MROUND(A1209,"00:01:00")</f>
        <v>45357.25</v>
      </c>
      <c r="C1209" s="27" t="n">
        <v>2.63247727272727</v>
      </c>
      <c r="D1209" s="27" t="n">
        <v>0.367518181818182</v>
      </c>
      <c r="E1209" s="27" t="n">
        <v>1399.93636363636</v>
      </c>
      <c r="F1209" s="27" t="n">
        <v>40.0077272727273</v>
      </c>
      <c r="G1209" s="27" t="n">
        <v>30.65</v>
      </c>
      <c r="H1209" s="27" t="n">
        <v>35.005</v>
      </c>
      <c r="I1209" s="27" t="n">
        <v>6.60071428571429</v>
      </c>
      <c r="J1209" s="27" t="n">
        <v>1.57</v>
      </c>
      <c r="K1209" s="27" t="n">
        <v>27.6030769230769</v>
      </c>
      <c r="L1209" s="32"/>
      <c r="M1209" s="27" t="n">
        <v>44955</v>
      </c>
      <c r="N1209" s="27" t="n">
        <v>2756.1939047619</v>
      </c>
      <c r="O1209" s="32"/>
    </row>
    <row r="1210" customFormat="false" ht="14.25" hidden="false" customHeight="false" outlineLevel="0" collapsed="false">
      <c r="A1210" s="29" t="n">
        <v>45357.2506712963</v>
      </c>
      <c r="B1210" s="30" t="n">
        <f aca="false">MROUND(A1210,"00:01:00")</f>
        <v>45357.2506944445</v>
      </c>
      <c r="C1210" s="27" t="n">
        <v>2.64536818181818</v>
      </c>
      <c r="D1210" s="27" t="n">
        <v>0.360031818181818</v>
      </c>
      <c r="E1210" s="27" t="n">
        <v>1400.24285714286</v>
      </c>
      <c r="F1210" s="27" t="n">
        <v>41.5009523809524</v>
      </c>
      <c r="G1210" s="27" t="n">
        <v>30.23</v>
      </c>
      <c r="H1210" s="27" t="n">
        <v>35.005</v>
      </c>
      <c r="I1210" s="27" t="n">
        <v>6.60245454545455</v>
      </c>
      <c r="J1210" s="27" t="n">
        <v>1.57666666666667</v>
      </c>
      <c r="K1210" s="27" t="n">
        <v>27.842</v>
      </c>
      <c r="L1210" s="32"/>
      <c r="M1210" s="27" t="n">
        <v>44998</v>
      </c>
      <c r="N1210" s="27" t="n">
        <v>2755.81781818182</v>
      </c>
      <c r="O1210" s="32"/>
    </row>
    <row r="1211" customFormat="false" ht="14.25" hidden="false" customHeight="false" outlineLevel="0" collapsed="false">
      <c r="A1211" s="29" t="n">
        <v>45357.2513657407</v>
      </c>
      <c r="B1211" s="30" t="n">
        <f aca="false">MROUND(A1211,"00:01:00")</f>
        <v>45357.2513888889</v>
      </c>
      <c r="C1211" s="27" t="n">
        <v>2.64701</v>
      </c>
      <c r="D1211" s="27" t="n">
        <v>0.348586363636364</v>
      </c>
      <c r="E1211" s="27" t="n">
        <v>1400.27142857143</v>
      </c>
      <c r="F1211" s="27" t="n">
        <v>39.5152380952381</v>
      </c>
      <c r="G1211" s="27" t="n">
        <v>30.39</v>
      </c>
      <c r="H1211" s="27" t="n">
        <v>35</v>
      </c>
      <c r="I1211" s="27" t="n">
        <v>6.6055</v>
      </c>
      <c r="J1211" s="27" t="n">
        <v>1.57</v>
      </c>
      <c r="K1211" s="27" t="n">
        <v>27.8333333333333</v>
      </c>
      <c r="L1211" s="32"/>
      <c r="M1211" s="27" t="n">
        <v>44998</v>
      </c>
      <c r="N1211" s="27" t="n">
        <v>2755.43871428571</v>
      </c>
      <c r="O1211" s="32"/>
    </row>
    <row r="1212" customFormat="false" ht="14.25" hidden="false" customHeight="false" outlineLevel="0" collapsed="false">
      <c r="A1212" s="29" t="n">
        <v>45357.2520601852</v>
      </c>
      <c r="B1212" s="30" t="n">
        <f aca="false">MROUND(A1212,"00:01:00")</f>
        <v>45357.2520833333</v>
      </c>
      <c r="C1212" s="27" t="n">
        <v>2.64209130434783</v>
      </c>
      <c r="D1212" s="27" t="n">
        <v>0.357730434782609</v>
      </c>
      <c r="E1212" s="27" t="n">
        <v>1399.94347826087</v>
      </c>
      <c r="F1212" s="27" t="n">
        <v>38.6172727272727</v>
      </c>
      <c r="G1212" s="27" t="n">
        <v>30.745</v>
      </c>
      <c r="H1212" s="27" t="n">
        <v>35.01</v>
      </c>
      <c r="I1212" s="27" t="n">
        <v>6.6014</v>
      </c>
      <c r="J1212" s="27" t="n">
        <v>1.58</v>
      </c>
      <c r="K1212" s="27" t="n">
        <v>27.6457142857143</v>
      </c>
      <c r="L1212" s="32"/>
      <c r="M1212" s="27" t="n">
        <v>45031.75</v>
      </c>
      <c r="N1212" s="27" t="n">
        <v>2755.05909090909</v>
      </c>
      <c r="O1212" s="32"/>
    </row>
    <row r="1213" customFormat="false" ht="14.25" hidden="false" customHeight="false" outlineLevel="0" collapsed="false">
      <c r="A1213" s="29" t="n">
        <v>45357.2527546296</v>
      </c>
      <c r="B1213" s="30" t="n">
        <f aca="false">MROUND(A1213,"00:01:00")</f>
        <v>45357.2527777778</v>
      </c>
      <c r="C1213" s="27" t="n">
        <v>2.61917826086957</v>
      </c>
      <c r="D1213" s="27" t="n">
        <v>0.379434782608696</v>
      </c>
      <c r="E1213" s="27" t="n">
        <v>1400.1</v>
      </c>
      <c r="F1213" s="27" t="n">
        <v>39.1530434782609</v>
      </c>
      <c r="G1213" s="27" t="n">
        <v>30.965</v>
      </c>
      <c r="H1213" s="27" t="n">
        <v>35.0142857142857</v>
      </c>
      <c r="I1213" s="27" t="n">
        <v>6.60533333333333</v>
      </c>
      <c r="J1213" s="27" t="n">
        <v>1.58</v>
      </c>
      <c r="K1213" s="27" t="n">
        <v>27.67875</v>
      </c>
      <c r="L1213" s="32"/>
      <c r="M1213" s="27" t="n">
        <v>45031.75</v>
      </c>
      <c r="N1213" s="27" t="n">
        <v>2754.67482608696</v>
      </c>
      <c r="O1213" s="32"/>
    </row>
    <row r="1214" customFormat="false" ht="14.25" hidden="false" customHeight="false" outlineLevel="0" collapsed="false">
      <c r="A1214" s="29" t="n">
        <v>45357.2534490741</v>
      </c>
      <c r="B1214" s="30" t="n">
        <f aca="false">MROUND(A1214,"00:01:00")</f>
        <v>45357.2534722222</v>
      </c>
      <c r="C1214" s="27" t="n">
        <v>2.62766363636364</v>
      </c>
      <c r="D1214" s="27" t="n">
        <v>0.368836363636364</v>
      </c>
      <c r="E1214" s="27" t="n">
        <v>1399.92</v>
      </c>
      <c r="F1214" s="27" t="n">
        <v>41.8380952380952</v>
      </c>
      <c r="G1214" s="27" t="n">
        <v>30.475</v>
      </c>
      <c r="H1214" s="27" t="n">
        <v>35.004</v>
      </c>
      <c r="I1214" s="27" t="n">
        <v>6.60285714285714</v>
      </c>
      <c r="J1214" s="27" t="n">
        <v>1.59</v>
      </c>
      <c r="K1214" s="27" t="n">
        <v>27.9576923076923</v>
      </c>
      <c r="L1214" s="32"/>
      <c r="M1214" s="27" t="n">
        <v>45073.8</v>
      </c>
      <c r="N1214" s="27" t="n">
        <v>2754.29545</v>
      </c>
      <c r="O1214" s="32"/>
    </row>
    <row r="1215" customFormat="false" ht="14.25" hidden="false" customHeight="false" outlineLevel="0" collapsed="false">
      <c r="A1215" s="29" t="n">
        <v>45357.2541435185</v>
      </c>
      <c r="B1215" s="30" t="n">
        <f aca="false">MROUND(A1215,"00:01:00")</f>
        <v>45357.2541666667</v>
      </c>
      <c r="C1215" s="27" t="n">
        <v>2.64651304347826</v>
      </c>
      <c r="D1215" s="27" t="n">
        <v>0.356947826086957</v>
      </c>
      <c r="E1215" s="27" t="n">
        <v>1399.85238095238</v>
      </c>
      <c r="F1215" s="27" t="n">
        <v>40.2060869565217</v>
      </c>
      <c r="G1215" s="27" t="n">
        <v>30.465</v>
      </c>
      <c r="H1215" s="27" t="n">
        <v>34.995</v>
      </c>
      <c r="I1215" s="27" t="n">
        <v>6.605</v>
      </c>
      <c r="J1215" s="27" t="n">
        <v>1.6</v>
      </c>
      <c r="K1215" s="27" t="n">
        <v>28.0877777777778</v>
      </c>
      <c r="L1215" s="32"/>
      <c r="M1215" s="27" t="n">
        <v>45099</v>
      </c>
      <c r="N1215" s="27" t="n">
        <v>2753.91160869565</v>
      </c>
      <c r="O1215" s="32"/>
    </row>
    <row r="1216" customFormat="false" ht="14.25" hidden="false" customHeight="false" outlineLevel="0" collapsed="false">
      <c r="A1216" s="29" t="n">
        <v>45357.254837963</v>
      </c>
      <c r="B1216" s="30" t="n">
        <f aca="false">MROUND(A1216,"00:01:00")</f>
        <v>45357.2548611111</v>
      </c>
      <c r="C1216" s="27" t="n">
        <v>2.63102608695652</v>
      </c>
      <c r="D1216" s="27" t="n">
        <v>0.368491304347826</v>
      </c>
      <c r="E1216" s="27" t="n">
        <v>1400.42272727273</v>
      </c>
      <c r="F1216" s="27" t="n">
        <v>38.9704761904762</v>
      </c>
      <c r="G1216" s="27" t="n">
        <v>30.745</v>
      </c>
      <c r="H1216" s="27" t="n">
        <v>34.998</v>
      </c>
      <c r="I1216" s="27" t="n">
        <v>6.60116666666667</v>
      </c>
      <c r="J1216" s="27" t="n">
        <v>1.59</v>
      </c>
      <c r="K1216" s="27" t="n">
        <v>27.8163636363636</v>
      </c>
      <c r="L1216" s="32"/>
      <c r="M1216" s="27" t="n">
        <v>45135.3333333333</v>
      </c>
      <c r="N1216" s="27" t="n">
        <v>2753.52339130435</v>
      </c>
      <c r="O1216" s="32"/>
    </row>
    <row r="1217" customFormat="false" ht="14.25" hidden="false" customHeight="false" outlineLevel="0" collapsed="false">
      <c r="A1217" s="29" t="n">
        <v>45357.2555324074</v>
      </c>
      <c r="B1217" s="30" t="n">
        <f aca="false">MROUND(A1217,"00:01:00")</f>
        <v>45357.2555555556</v>
      </c>
      <c r="C1217" s="27" t="n">
        <v>2.62540869565217</v>
      </c>
      <c r="D1217" s="27" t="n">
        <v>0.3723</v>
      </c>
      <c r="E1217" s="27" t="n">
        <v>1400.28181818182</v>
      </c>
      <c r="F1217" s="27" t="n">
        <v>39.1373913043478</v>
      </c>
      <c r="G1217" s="27" t="n">
        <v>30.95</v>
      </c>
      <c r="H1217" s="27" t="n">
        <v>35.02</v>
      </c>
      <c r="I1217" s="27" t="n">
        <v>6.6191</v>
      </c>
      <c r="J1217" s="27" t="n">
        <v>1.595</v>
      </c>
      <c r="K1217" s="27" t="n">
        <v>27.8091666666667</v>
      </c>
      <c r="L1217" s="32"/>
      <c r="M1217" s="27" t="n">
        <v>45135.3333333333</v>
      </c>
      <c r="N1217" s="27" t="n">
        <v>2753.13882608696</v>
      </c>
      <c r="O1217" s="32"/>
    </row>
    <row r="1218" customFormat="false" ht="14.25" hidden="false" customHeight="false" outlineLevel="0" collapsed="false">
      <c r="A1218" s="29" t="n">
        <v>45357.2562268519</v>
      </c>
      <c r="B1218" s="30" t="n">
        <f aca="false">MROUND(A1218,"00:01:00")</f>
        <v>45357.25625</v>
      </c>
      <c r="C1218" s="27" t="n">
        <v>2.62259545454545</v>
      </c>
      <c r="D1218" s="27" t="n">
        <v>0.379954545454545</v>
      </c>
      <c r="E1218" s="27" t="n">
        <v>1399.76363636364</v>
      </c>
      <c r="F1218" s="27" t="n">
        <v>39.9875</v>
      </c>
      <c r="G1218" s="27" t="n">
        <v>30.965</v>
      </c>
      <c r="H1218" s="27" t="n">
        <v>35.01</v>
      </c>
      <c r="I1218" s="27" t="n">
        <v>6.613</v>
      </c>
      <c r="J1218" s="27" t="n">
        <v>1.59</v>
      </c>
      <c r="K1218" s="27" t="n">
        <v>27.9781818181818</v>
      </c>
      <c r="L1218" s="32"/>
      <c r="M1218" s="27" t="n">
        <v>45181</v>
      </c>
      <c r="N1218" s="27" t="n">
        <v>2752.74872727273</v>
      </c>
      <c r="O1218" s="32"/>
    </row>
    <row r="1219" customFormat="false" ht="14.25" hidden="false" customHeight="false" outlineLevel="0" collapsed="false">
      <c r="A1219" s="29" t="n">
        <v>45357.2569212963</v>
      </c>
      <c r="B1219" s="30" t="n">
        <f aca="false">MROUND(A1219,"00:01:00")</f>
        <v>45357.2569444444</v>
      </c>
      <c r="C1219" s="27" t="n">
        <v>2.62312173913043</v>
      </c>
      <c r="D1219" s="27" t="n">
        <v>0.373178260869565</v>
      </c>
      <c r="E1219" s="27" t="n">
        <v>1399.87826086957</v>
      </c>
      <c r="F1219" s="27" t="n">
        <v>40.7469565217391</v>
      </c>
      <c r="G1219" s="27" t="n">
        <v>30.79</v>
      </c>
      <c r="H1219" s="27" t="n">
        <v>35.005</v>
      </c>
      <c r="I1219" s="27" t="n">
        <v>6.606</v>
      </c>
      <c r="J1219" s="27" t="n">
        <v>1.59</v>
      </c>
      <c r="K1219" s="27" t="n">
        <v>28.147</v>
      </c>
      <c r="L1219" s="32"/>
      <c r="M1219" s="27" t="n">
        <v>45181</v>
      </c>
      <c r="N1219" s="27" t="n">
        <v>2752.36391304348</v>
      </c>
      <c r="O1219" s="32"/>
    </row>
    <row r="1220" customFormat="false" ht="14.25" hidden="false" customHeight="false" outlineLevel="0" collapsed="false">
      <c r="A1220" s="29" t="n">
        <v>45357.2576157407</v>
      </c>
      <c r="B1220" s="30" t="n">
        <f aca="false">MROUND(A1220,"00:01:00")</f>
        <v>45357.2576388889</v>
      </c>
      <c r="C1220" s="27" t="n">
        <v>2.62609565217391</v>
      </c>
      <c r="D1220" s="27" t="n">
        <v>0.371278260869565</v>
      </c>
      <c r="E1220" s="27" t="n">
        <v>1400.02173913043</v>
      </c>
      <c r="F1220" s="27" t="n">
        <v>39.6352173913044</v>
      </c>
      <c r="G1220" s="27" t="n">
        <v>30.905</v>
      </c>
      <c r="H1220" s="27" t="n">
        <v>35.005</v>
      </c>
      <c r="I1220" s="27" t="n">
        <v>6.6014</v>
      </c>
      <c r="J1220" s="27" t="n">
        <v>1.6</v>
      </c>
      <c r="K1220" s="27" t="n">
        <v>28.1916666666667</v>
      </c>
      <c r="L1220" s="32"/>
      <c r="M1220" s="27" t="n">
        <v>45205.3333333333</v>
      </c>
      <c r="N1220" s="27" t="n">
        <v>2751.9717826087</v>
      </c>
      <c r="O1220" s="32"/>
    </row>
    <row r="1221" customFormat="false" ht="14.25" hidden="false" customHeight="false" outlineLevel="0" collapsed="false">
      <c r="A1221" s="29" t="n">
        <v>45357.2583101852</v>
      </c>
      <c r="B1221" s="30" t="n">
        <f aca="false">MROUND(A1221,"00:01:00")</f>
        <v>45357.2583333333</v>
      </c>
      <c r="C1221" s="27" t="n">
        <v>2.62174761904762</v>
      </c>
      <c r="D1221" s="27" t="n">
        <v>0.3773</v>
      </c>
      <c r="E1221" s="27" t="n">
        <v>1400.49444444444</v>
      </c>
      <c r="F1221" s="27" t="n">
        <v>39.4138095238095</v>
      </c>
      <c r="G1221" s="27" t="n">
        <v>31.05</v>
      </c>
      <c r="H1221" s="27" t="n">
        <v>35.02</v>
      </c>
      <c r="I1221" s="27" t="n">
        <v>6.59966666666667</v>
      </c>
      <c r="J1221" s="27" t="n">
        <v>1.615</v>
      </c>
      <c r="K1221" s="27" t="n">
        <v>28.1183333333333</v>
      </c>
      <c r="L1221" s="32"/>
      <c r="M1221" s="27" t="n">
        <v>45270.75</v>
      </c>
      <c r="N1221" s="27" t="n">
        <v>2751.59376190476</v>
      </c>
      <c r="O1221" s="32"/>
    </row>
    <row r="1222" customFormat="false" ht="14.25" hidden="false" customHeight="false" outlineLevel="0" collapsed="false">
      <c r="A1222" s="29" t="n">
        <v>45357.2590046296</v>
      </c>
      <c r="B1222" s="30" t="n">
        <f aca="false">MROUND(A1222,"00:01:00")</f>
        <v>45357.2590277778</v>
      </c>
      <c r="C1222" s="27" t="n">
        <v>2.61252173913043</v>
      </c>
      <c r="D1222" s="27" t="n">
        <v>0.385278260869565</v>
      </c>
      <c r="E1222" s="27" t="n">
        <v>1399.99565217391</v>
      </c>
      <c r="F1222" s="27" t="n">
        <v>39.0085714285714</v>
      </c>
      <c r="G1222" s="27" t="n">
        <v>31.32</v>
      </c>
      <c r="H1222" s="27" t="n">
        <v>35.035</v>
      </c>
      <c r="I1222" s="27" t="n">
        <v>6.62233333333333</v>
      </c>
      <c r="J1222" s="27" t="n">
        <v>1.63</v>
      </c>
      <c r="K1222" s="27" t="n">
        <v>28.155</v>
      </c>
      <c r="L1222" s="32"/>
      <c r="M1222" s="27" t="n">
        <v>45334.6666666667</v>
      </c>
      <c r="N1222" s="27" t="n">
        <v>2751.1982173913</v>
      </c>
      <c r="O1222" s="32"/>
    </row>
    <row r="1223" customFormat="false" ht="14.25" hidden="false" customHeight="false" outlineLevel="0" collapsed="false">
      <c r="A1223" s="29" t="n">
        <v>45357.2596990741</v>
      </c>
      <c r="B1223" s="30" t="n">
        <f aca="false">MROUND(A1223,"00:01:00")</f>
        <v>45357.2597222222</v>
      </c>
      <c r="C1223" s="27" t="n">
        <v>2.61208695652174</v>
      </c>
      <c r="D1223" s="27" t="n">
        <v>0.392563636363636</v>
      </c>
      <c r="E1223" s="27" t="n">
        <v>1399.85652173913</v>
      </c>
      <c r="F1223" s="27" t="n">
        <v>40.7331818181818</v>
      </c>
      <c r="G1223" s="27" t="n">
        <v>31.11</v>
      </c>
      <c r="H1223" s="27" t="n">
        <v>35.02</v>
      </c>
      <c r="I1223" s="27" t="n">
        <v>6.6225</v>
      </c>
      <c r="J1223" s="27" t="n">
        <v>1.615</v>
      </c>
      <c r="K1223" s="27" t="n">
        <v>28.295</v>
      </c>
      <c r="L1223" s="32"/>
      <c r="M1223" s="27" t="n">
        <v>45359</v>
      </c>
      <c r="N1223" s="27" t="n">
        <v>2750.80491304348</v>
      </c>
      <c r="O1223" s="32"/>
    </row>
    <row r="1224" customFormat="false" ht="14.25" hidden="false" customHeight="false" outlineLevel="0" collapsed="false">
      <c r="A1224" s="29" t="n">
        <v>45357.2603935185</v>
      </c>
      <c r="B1224" s="30" t="n">
        <f aca="false">MROUND(A1224,"00:01:00")</f>
        <v>45357.2604166667</v>
      </c>
      <c r="C1224" s="27" t="n">
        <v>2.62145238095238</v>
      </c>
      <c r="D1224" s="27" t="n">
        <v>0.381581818181818</v>
      </c>
      <c r="E1224" s="27" t="n">
        <v>1399.91904761905</v>
      </c>
      <c r="F1224" s="27" t="n">
        <v>41.043</v>
      </c>
      <c r="G1224" s="27" t="n">
        <v>30.88</v>
      </c>
      <c r="H1224" s="27" t="n">
        <v>35.0066666666667</v>
      </c>
      <c r="I1224" s="27" t="n">
        <v>6.615</v>
      </c>
      <c r="J1224" s="27" t="n">
        <v>1.605</v>
      </c>
      <c r="K1224" s="27" t="n">
        <v>28.4328571428571</v>
      </c>
      <c r="L1224" s="32"/>
      <c r="M1224" s="27" t="n">
        <v>45359</v>
      </c>
      <c r="N1224" s="27" t="n">
        <v>2750.41977272727</v>
      </c>
      <c r="O1224" s="32"/>
    </row>
    <row r="1225" customFormat="false" ht="14.25" hidden="false" customHeight="false" outlineLevel="0" collapsed="false">
      <c r="A1225" s="29" t="n">
        <v>45357.261087963</v>
      </c>
      <c r="B1225" s="30" t="n">
        <f aca="false">MROUND(A1225,"00:01:00")</f>
        <v>45357.2611111111</v>
      </c>
      <c r="C1225" s="27" t="n">
        <v>2.61576818181818</v>
      </c>
      <c r="D1225" s="27" t="n">
        <v>0.38405</v>
      </c>
      <c r="E1225" s="27" t="n">
        <v>1400.09047619048</v>
      </c>
      <c r="F1225" s="27" t="n">
        <v>38.3590476190476</v>
      </c>
      <c r="G1225" s="27" t="n">
        <v>31.335</v>
      </c>
      <c r="H1225" s="27" t="n">
        <v>35.0066666666667</v>
      </c>
      <c r="I1225" s="27" t="n">
        <v>6.60811111111111</v>
      </c>
      <c r="J1225" s="27" t="n">
        <v>1.61666666666667</v>
      </c>
      <c r="K1225" s="27" t="n">
        <v>28.2966666666667</v>
      </c>
      <c r="L1225" s="32"/>
      <c r="M1225" s="27" t="n">
        <v>45359</v>
      </c>
      <c r="N1225" s="27" t="n">
        <v>2750.02963636364</v>
      </c>
      <c r="O1225" s="32"/>
    </row>
    <row r="1226" customFormat="false" ht="14.25" hidden="false" customHeight="false" outlineLevel="0" collapsed="false">
      <c r="A1226" s="29" t="n">
        <v>45357.2617824074</v>
      </c>
      <c r="B1226" s="30" t="n">
        <f aca="false">MROUND(A1226,"00:01:00")</f>
        <v>45357.2618055556</v>
      </c>
      <c r="C1226" s="27" t="n">
        <v>2.60976086956522</v>
      </c>
      <c r="D1226" s="27" t="n">
        <v>0.391239130434783</v>
      </c>
      <c r="E1226" s="27" t="n">
        <v>1400.25652173913</v>
      </c>
      <c r="F1226" s="27" t="n">
        <v>40.4026086956522</v>
      </c>
      <c r="G1226" s="27" t="n">
        <v>31.185</v>
      </c>
      <c r="H1226" s="27" t="n">
        <v>35.0075</v>
      </c>
      <c r="I1226" s="27" t="n">
        <v>6.601</v>
      </c>
      <c r="J1226" s="27" t="n">
        <v>1.62666666666667</v>
      </c>
      <c r="K1226" s="27" t="n">
        <v>28.25</v>
      </c>
      <c r="L1226" s="32"/>
      <c r="M1226" s="27" t="n">
        <v>45364</v>
      </c>
      <c r="N1226" s="27" t="n">
        <v>2749.63395652174</v>
      </c>
      <c r="O1226" s="32"/>
    </row>
    <row r="1227" customFormat="false" ht="14.25" hidden="false" customHeight="false" outlineLevel="0" collapsed="false">
      <c r="A1227" s="29" t="n">
        <v>45357.2624768519</v>
      </c>
      <c r="B1227" s="30" t="n">
        <f aca="false">MROUND(A1227,"00:01:00")</f>
        <v>45357.2625</v>
      </c>
      <c r="C1227" s="27" t="n">
        <v>2.60639130434783</v>
      </c>
      <c r="D1227" s="27" t="n">
        <v>0.395395652173913</v>
      </c>
      <c r="E1227" s="27" t="n">
        <v>1399.92608695652</v>
      </c>
      <c r="F1227" s="27" t="n">
        <v>38.8547619047619</v>
      </c>
      <c r="G1227" s="27" t="n">
        <v>31.515</v>
      </c>
      <c r="H1227" s="27" t="n">
        <v>35.035</v>
      </c>
      <c r="I1227" s="27" t="n">
        <v>6.61436363636364</v>
      </c>
      <c r="J1227" s="27" t="n">
        <v>1.65</v>
      </c>
      <c r="K1227" s="27" t="n">
        <v>28.3925</v>
      </c>
      <c r="L1227" s="32"/>
      <c r="M1227" s="27" t="n">
        <v>45414</v>
      </c>
      <c r="N1227" s="27" t="n">
        <v>2749.24556521739</v>
      </c>
      <c r="O1227" s="32"/>
    </row>
    <row r="1228" customFormat="false" ht="14.25" hidden="false" customHeight="false" outlineLevel="0" collapsed="false">
      <c r="A1228" s="29" t="n">
        <v>45357.2631712963</v>
      </c>
      <c r="B1228" s="30" t="n">
        <f aca="false">MROUND(A1228,"00:01:00")</f>
        <v>45357.2631944444</v>
      </c>
      <c r="C1228" s="27" t="n">
        <v>2.60294545454545</v>
      </c>
      <c r="D1228" s="27" t="n">
        <v>0.397027272727273</v>
      </c>
      <c r="E1228" s="27" t="n">
        <v>1399.99</v>
      </c>
      <c r="F1228" s="27" t="n">
        <v>40.4104545454545</v>
      </c>
      <c r="G1228" s="27" t="n">
        <v>31.365</v>
      </c>
      <c r="H1228" s="27" t="n">
        <v>35.022</v>
      </c>
      <c r="I1228" s="27" t="n">
        <v>6.615</v>
      </c>
      <c r="J1228" s="27" t="n">
        <v>1.65</v>
      </c>
      <c r="K1228" s="27" t="n">
        <v>28.4688888888889</v>
      </c>
      <c r="L1228" s="32"/>
      <c r="M1228" s="27" t="n">
        <v>45441</v>
      </c>
      <c r="N1228" s="27" t="n">
        <v>2748.8465</v>
      </c>
      <c r="O1228" s="32"/>
    </row>
    <row r="1229" customFormat="false" ht="14.25" hidden="false" customHeight="false" outlineLevel="0" collapsed="false">
      <c r="A1229" s="29" t="n">
        <v>45357.2638657407</v>
      </c>
      <c r="B1229" s="30" t="n">
        <f aca="false">MROUND(A1229,"00:01:00")</f>
        <v>45357.2638888889</v>
      </c>
      <c r="C1229" s="27" t="n">
        <v>2.60664090909091</v>
      </c>
      <c r="D1229" s="27" t="n">
        <v>0.391531818181818</v>
      </c>
      <c r="E1229" s="27" t="n">
        <v>1399.95909090909</v>
      </c>
      <c r="F1229" s="27" t="n">
        <v>40.2654545454545</v>
      </c>
      <c r="G1229" s="27" t="n">
        <v>31.27</v>
      </c>
      <c r="H1229" s="27" t="n">
        <v>35.01</v>
      </c>
      <c r="I1229" s="27" t="n">
        <v>6.608</v>
      </c>
      <c r="J1229" s="27" t="n">
        <v>1.65</v>
      </c>
      <c r="K1229" s="27" t="n">
        <v>28.5911111111111</v>
      </c>
      <c r="L1229" s="32"/>
      <c r="M1229" s="27" t="n">
        <v>45441</v>
      </c>
      <c r="N1229" s="27" t="n">
        <v>2748.45095454545</v>
      </c>
      <c r="O1229" s="32"/>
    </row>
    <row r="1230" customFormat="false" ht="14.25" hidden="false" customHeight="false" outlineLevel="0" collapsed="false">
      <c r="A1230" s="29" t="n">
        <v>45357.2645601852</v>
      </c>
      <c r="B1230" s="30" t="n">
        <f aca="false">MROUND(A1230,"00:01:00")</f>
        <v>45357.2645833333</v>
      </c>
      <c r="C1230" s="27" t="n">
        <v>2.60985909090909</v>
      </c>
      <c r="D1230" s="27" t="n">
        <v>0.390009090909091</v>
      </c>
      <c r="E1230" s="27" t="n">
        <v>1400.04285714286</v>
      </c>
      <c r="F1230" s="27" t="n">
        <v>39.9019047619048</v>
      </c>
      <c r="G1230" s="27" t="n">
        <v>31.21</v>
      </c>
      <c r="H1230" s="27" t="n">
        <v>35.0033333333333</v>
      </c>
      <c r="I1230" s="27" t="n">
        <v>6.60125</v>
      </c>
      <c r="J1230" s="27" t="n">
        <v>1.645</v>
      </c>
      <c r="K1230" s="27" t="n">
        <v>28.5436363636364</v>
      </c>
      <c r="L1230" s="32"/>
      <c r="M1230" s="27" t="n">
        <v>45458.2</v>
      </c>
      <c r="N1230" s="27" t="n">
        <v>2748.04428571429</v>
      </c>
      <c r="O1230" s="32"/>
    </row>
    <row r="1231" customFormat="false" ht="14.25" hidden="false" customHeight="false" outlineLevel="0" collapsed="false">
      <c r="A1231" s="29" t="n">
        <v>45357.2652546296</v>
      </c>
      <c r="B1231" s="30" t="n">
        <f aca="false">MROUND(A1231,"00:01:00")</f>
        <v>45357.2652777778</v>
      </c>
      <c r="C1231" s="27" t="n">
        <v>2.61345909090909</v>
      </c>
      <c r="D1231" s="27" t="n">
        <v>0.384431818181818</v>
      </c>
      <c r="E1231" s="27" t="n">
        <v>1400.16818181818</v>
      </c>
      <c r="F1231" s="27" t="n">
        <v>39.4772727272727</v>
      </c>
      <c r="G1231" s="27" t="n">
        <v>31.32</v>
      </c>
      <c r="H1231" s="27" t="n">
        <v>35.015</v>
      </c>
      <c r="I1231" s="27" t="n">
        <v>6.60071428571429</v>
      </c>
      <c r="J1231" s="27" t="n">
        <v>1.66</v>
      </c>
      <c r="K1231" s="27" t="n">
        <v>28.4483333333333</v>
      </c>
      <c r="L1231" s="32"/>
      <c r="M1231" s="27" t="n">
        <v>45497</v>
      </c>
      <c r="N1231" s="27" t="n">
        <v>2747.65359090909</v>
      </c>
      <c r="O1231" s="32"/>
    </row>
    <row r="1232" customFormat="false" ht="14.25" hidden="false" customHeight="false" outlineLevel="0" collapsed="false">
      <c r="A1232" s="29" t="n">
        <v>45357.2659490741</v>
      </c>
      <c r="B1232" s="30" t="n">
        <f aca="false">MROUND(A1232,"00:01:00")</f>
        <v>45357.2659722222</v>
      </c>
      <c r="C1232" s="27" t="n">
        <v>2.59972173913043</v>
      </c>
      <c r="D1232" s="27" t="n">
        <v>0.400730434782609</v>
      </c>
      <c r="E1232" s="27" t="n">
        <v>1399.87826086957</v>
      </c>
      <c r="F1232" s="27" t="n">
        <v>38.31</v>
      </c>
      <c r="G1232" s="27" t="n">
        <v>31.77</v>
      </c>
      <c r="H1232" s="27" t="n">
        <v>35.03</v>
      </c>
      <c r="I1232" s="27" t="n">
        <v>6.61190909090909</v>
      </c>
      <c r="J1232" s="27" t="n">
        <v>1.67</v>
      </c>
      <c r="K1232" s="27" t="n">
        <v>28.3833333333333</v>
      </c>
      <c r="L1232" s="32"/>
      <c r="M1232" s="27" t="n">
        <v>45537</v>
      </c>
      <c r="N1232" s="27" t="n">
        <v>2747.2535</v>
      </c>
      <c r="O1232" s="32"/>
    </row>
    <row r="1233" customFormat="false" ht="14.25" hidden="false" customHeight="false" outlineLevel="0" collapsed="false">
      <c r="A1233" s="29" t="n">
        <v>45357.2666435185</v>
      </c>
      <c r="B1233" s="30" t="n">
        <f aca="false">MROUND(A1233,"00:01:00")</f>
        <v>45357.2666666667</v>
      </c>
      <c r="C1233" s="27" t="n">
        <v>2.59044761904762</v>
      </c>
      <c r="D1233" s="27" t="n">
        <v>0.412142857142857</v>
      </c>
      <c r="E1233" s="27" t="n">
        <v>1399.91428571429</v>
      </c>
      <c r="F1233" s="27" t="n">
        <v>40.0442857142857</v>
      </c>
      <c r="G1233" s="27" t="n">
        <v>31.72</v>
      </c>
      <c r="H1233" s="27" t="n">
        <v>35.024</v>
      </c>
      <c r="I1233" s="27" t="n">
        <v>6.614</v>
      </c>
      <c r="J1233" s="27" t="n">
        <v>1.66</v>
      </c>
      <c r="K1233" s="27" t="n">
        <v>28.515</v>
      </c>
      <c r="L1233" s="32"/>
      <c r="M1233" s="27" t="n">
        <v>45565</v>
      </c>
      <c r="N1233" s="27" t="n">
        <v>2746.858</v>
      </c>
      <c r="O1233" s="32"/>
    </row>
    <row r="1234" customFormat="false" ht="14.25" hidden="false" customHeight="false" outlineLevel="0" collapsed="false">
      <c r="A1234" s="29" t="n">
        <v>45357.267337963</v>
      </c>
      <c r="B1234" s="30" t="n">
        <f aca="false">MROUND(A1234,"00:01:00")</f>
        <v>45357.2673611111</v>
      </c>
      <c r="C1234" s="27" t="n">
        <v>2.59554545454545</v>
      </c>
      <c r="D1234" s="27" t="n">
        <v>0.406080952380952</v>
      </c>
      <c r="E1234" s="27" t="n">
        <v>1399.77619047619</v>
      </c>
      <c r="F1234" s="27" t="n">
        <v>40.4089473684211</v>
      </c>
      <c r="G1234" s="27" t="n">
        <v>31.59</v>
      </c>
      <c r="H1234" s="27" t="n">
        <v>35.0171428571429</v>
      </c>
      <c r="I1234" s="27" t="n">
        <v>6.607</v>
      </c>
      <c r="J1234" s="27" t="n">
        <v>1.66</v>
      </c>
      <c r="K1234" s="27" t="n">
        <v>28.7666666666667</v>
      </c>
      <c r="L1234" s="32"/>
      <c r="M1234" s="27" t="n">
        <v>45565</v>
      </c>
      <c r="N1234" s="27" t="n">
        <v>2746.46668181818</v>
      </c>
      <c r="O1234" s="32"/>
    </row>
    <row r="1235" customFormat="false" ht="14.25" hidden="false" customHeight="false" outlineLevel="0" collapsed="false">
      <c r="A1235" s="29" t="n">
        <v>45357.2680324074</v>
      </c>
      <c r="B1235" s="30" t="n">
        <f aca="false">MROUND(A1235,"00:01:00")</f>
        <v>45357.2680555556</v>
      </c>
      <c r="C1235" s="27" t="n">
        <v>2.59852727272727</v>
      </c>
      <c r="D1235" s="27" t="n">
        <v>0.4024</v>
      </c>
      <c r="E1235" s="27" t="n">
        <v>1399.95217391304</v>
      </c>
      <c r="F1235" s="27" t="n">
        <v>39.9694736842105</v>
      </c>
      <c r="G1235" s="27" t="n">
        <v>31.565</v>
      </c>
      <c r="H1235" s="27" t="n">
        <v>35.0166666666667</v>
      </c>
      <c r="I1235" s="27" t="n">
        <v>6.60141666666667</v>
      </c>
      <c r="J1235" s="27" t="n">
        <v>1.66666666666667</v>
      </c>
      <c r="K1235" s="27" t="n">
        <v>28.78</v>
      </c>
      <c r="L1235" s="32"/>
      <c r="M1235" s="27" t="n">
        <v>45586.25</v>
      </c>
      <c r="N1235" s="27" t="n">
        <v>2746.06273913043</v>
      </c>
      <c r="O1235" s="32"/>
    </row>
    <row r="1236" customFormat="false" ht="14.25" hidden="false" customHeight="false" outlineLevel="0" collapsed="false">
      <c r="A1236" s="29" t="n">
        <v>45357.2687268519</v>
      </c>
      <c r="B1236" s="30" t="n">
        <f aca="false">MROUND(A1236,"00:01:00")</f>
        <v>45357.26875</v>
      </c>
      <c r="C1236" s="27" t="n">
        <v>2.59710434782609</v>
      </c>
      <c r="D1236" s="27" t="n">
        <v>0.403514285714286</v>
      </c>
      <c r="E1236" s="27" t="n">
        <v>1400.13333333333</v>
      </c>
      <c r="F1236" s="27" t="n">
        <v>39.7385714285714</v>
      </c>
      <c r="G1236" s="27" t="n">
        <v>31.635</v>
      </c>
      <c r="H1236" s="27" t="n">
        <v>35.015</v>
      </c>
      <c r="I1236" s="27" t="n">
        <v>6.60625</v>
      </c>
      <c r="J1236" s="27" t="n">
        <v>1.68</v>
      </c>
      <c r="K1236" s="27" t="n">
        <v>28.71</v>
      </c>
      <c r="L1236" s="32"/>
      <c r="M1236" s="27" t="n">
        <v>45586.25</v>
      </c>
      <c r="N1236" s="27" t="n">
        <v>2745.66339130435</v>
      </c>
      <c r="O1236" s="32"/>
    </row>
    <row r="1237" customFormat="false" ht="14.25" hidden="false" customHeight="false" outlineLevel="0" collapsed="false">
      <c r="A1237" s="29" t="n">
        <v>45357.2694212963</v>
      </c>
      <c r="B1237" s="30" t="n">
        <f aca="false">MROUND(A1237,"00:01:00")</f>
        <v>45357.2694444445</v>
      </c>
      <c r="C1237" s="27" t="n">
        <v>2.59534545454545</v>
      </c>
      <c r="D1237" s="27" t="n">
        <v>0.402172727272727</v>
      </c>
      <c r="E1237" s="27" t="n">
        <v>1399.67727272727</v>
      </c>
      <c r="F1237" s="27" t="n">
        <v>39.7405882352941</v>
      </c>
      <c r="G1237" s="27" t="n">
        <v>31.725</v>
      </c>
      <c r="H1237" s="27" t="n">
        <v>35.02</v>
      </c>
      <c r="I1237" s="27" t="n">
        <v>6.6012</v>
      </c>
      <c r="J1237" s="27" t="n">
        <v>1.68</v>
      </c>
      <c r="K1237" s="27" t="n">
        <v>28.7</v>
      </c>
      <c r="L1237" s="32"/>
      <c r="M1237" s="27" t="n">
        <v>45644.1666666667</v>
      </c>
      <c r="N1237" s="27" t="n">
        <v>2745.26272727273</v>
      </c>
      <c r="O1237" s="32"/>
    </row>
    <row r="1238" customFormat="false" ht="14.25" hidden="false" customHeight="false" outlineLevel="0" collapsed="false">
      <c r="A1238" s="29" t="n">
        <v>45357.2701157407</v>
      </c>
      <c r="B1238" s="30" t="n">
        <f aca="false">MROUND(A1238,"00:01:00")</f>
        <v>45357.2701388889</v>
      </c>
      <c r="C1238" s="27" t="n">
        <v>2.58888181818182</v>
      </c>
      <c r="D1238" s="27" t="n">
        <v>0.409440909090909</v>
      </c>
      <c r="E1238" s="27" t="n">
        <v>1400.16363636364</v>
      </c>
      <c r="F1238" s="27" t="n">
        <v>39.1171428571429</v>
      </c>
      <c r="G1238" s="27" t="n">
        <v>31.94</v>
      </c>
      <c r="H1238" s="27" t="n">
        <v>35.025</v>
      </c>
      <c r="I1238" s="27" t="n">
        <v>6.6168</v>
      </c>
      <c r="J1238" s="27" t="n">
        <v>1.69</v>
      </c>
      <c r="K1238" s="27" t="n">
        <v>28.74</v>
      </c>
      <c r="L1238" s="32"/>
      <c r="M1238" s="27" t="n">
        <v>45644.1666666667</v>
      </c>
      <c r="N1238" s="27" t="n">
        <v>2744.8630952381</v>
      </c>
      <c r="O1238" s="32"/>
    </row>
    <row r="1239" customFormat="false" ht="14.25" hidden="false" customHeight="false" outlineLevel="0" collapsed="false">
      <c r="A1239" s="29" t="n">
        <v>45357.2708101852</v>
      </c>
      <c r="B1239" s="30" t="n">
        <f aca="false">MROUND(A1239,"00:01:00")</f>
        <v>45357.2708333333</v>
      </c>
      <c r="C1239" s="27" t="n">
        <v>2.58534545454545</v>
      </c>
      <c r="D1239" s="27" t="n">
        <v>0.416177272727273</v>
      </c>
      <c r="E1239" s="27" t="n">
        <v>1400.02777777778</v>
      </c>
      <c r="F1239" s="27" t="n">
        <v>40.4086363636364</v>
      </c>
      <c r="G1239" s="27" t="n">
        <v>31.805</v>
      </c>
      <c r="H1239" s="27" t="n">
        <v>35.02</v>
      </c>
      <c r="I1239" s="27" t="n">
        <v>6.6105</v>
      </c>
      <c r="J1239" s="27" t="n">
        <v>1.695</v>
      </c>
      <c r="K1239" s="27" t="n">
        <v>28.825</v>
      </c>
      <c r="L1239" s="32"/>
      <c r="M1239" s="27" t="n">
        <v>45689</v>
      </c>
      <c r="N1239" s="27" t="n">
        <v>2744.448</v>
      </c>
      <c r="O1239" s="32"/>
    </row>
    <row r="1240" customFormat="false" ht="14.25" hidden="false" customHeight="false" outlineLevel="0" collapsed="false">
      <c r="A1240" s="29" t="n">
        <v>45357.2715046296</v>
      </c>
      <c r="B1240" s="30" t="n">
        <f aca="false">MROUND(A1240,"00:01:00")</f>
        <v>45357.2715277778</v>
      </c>
      <c r="C1240" s="27" t="n">
        <v>2.58930454545455</v>
      </c>
      <c r="D1240" s="27" t="n">
        <v>0.408722727272727</v>
      </c>
      <c r="E1240" s="27" t="n">
        <v>1399.66666666667</v>
      </c>
      <c r="F1240" s="27" t="n">
        <v>40.1994117647059</v>
      </c>
      <c r="G1240" s="27" t="n">
        <v>31.77</v>
      </c>
      <c r="H1240" s="27" t="n">
        <v>35.015</v>
      </c>
      <c r="I1240" s="27" t="n">
        <v>6.603</v>
      </c>
      <c r="J1240" s="27" t="n">
        <v>1.68666666666667</v>
      </c>
      <c r="K1240" s="27" t="n">
        <v>28.9425</v>
      </c>
      <c r="L1240" s="32"/>
      <c r="M1240" s="27" t="n">
        <v>45689</v>
      </c>
      <c r="N1240" s="27" t="n">
        <v>2744.04159090909</v>
      </c>
      <c r="O1240" s="32"/>
    </row>
    <row r="1241" customFormat="false" ht="14.25" hidden="false" customHeight="false" outlineLevel="0" collapsed="false">
      <c r="A1241" s="29" t="n">
        <v>45357.2721990741</v>
      </c>
      <c r="B1241" s="30" t="n">
        <f aca="false">MROUND(A1241,"00:01:00")</f>
        <v>45357.2722222222</v>
      </c>
      <c r="C1241" s="27" t="n">
        <v>2.58886666666667</v>
      </c>
      <c r="D1241" s="27" t="n">
        <v>0.408061904761905</v>
      </c>
      <c r="E1241" s="27" t="n">
        <v>1400.025</v>
      </c>
      <c r="F1241" s="27" t="n">
        <v>39.5528571428571</v>
      </c>
      <c r="G1241" s="27" t="n">
        <v>31.88</v>
      </c>
      <c r="H1241" s="27" t="n">
        <v>35.02</v>
      </c>
      <c r="I1241" s="27" t="n">
        <v>6.601875</v>
      </c>
      <c r="J1241" s="27" t="n">
        <v>1.7</v>
      </c>
      <c r="K1241" s="27" t="n">
        <v>28.9083333333333</v>
      </c>
      <c r="L1241" s="32"/>
      <c r="M1241" s="27" t="n">
        <v>45716.6666666667</v>
      </c>
      <c r="N1241" s="27" t="n">
        <v>2743.63965</v>
      </c>
      <c r="O1241" s="32"/>
    </row>
    <row r="1242" customFormat="false" ht="14.25" hidden="false" customHeight="false" outlineLevel="0" collapsed="false">
      <c r="A1242" s="29" t="n">
        <v>45357.2728935185</v>
      </c>
      <c r="B1242" s="30" t="n">
        <f aca="false">MROUND(A1242,"00:01:00")</f>
        <v>45357.2729166667</v>
      </c>
      <c r="C1242" s="27" t="n">
        <v>2.58605454545455</v>
      </c>
      <c r="D1242" s="27" t="n">
        <v>0.414663636363636</v>
      </c>
      <c r="E1242" s="27" t="n">
        <v>1399.87727272727</v>
      </c>
      <c r="F1242" s="27" t="n">
        <v>39.5175</v>
      </c>
      <c r="G1242" s="27" t="n">
        <v>32.005</v>
      </c>
      <c r="H1242" s="27" t="n">
        <v>35.015</v>
      </c>
      <c r="I1242" s="27" t="n">
        <v>6.6005</v>
      </c>
      <c r="J1242" s="27" t="n">
        <v>1.71</v>
      </c>
      <c r="K1242" s="27" t="n">
        <v>28.935</v>
      </c>
      <c r="L1242" s="32"/>
      <c r="M1242" s="27" t="n">
        <v>45739</v>
      </c>
      <c r="N1242" s="27" t="n">
        <v>2743.2385</v>
      </c>
      <c r="O1242" s="32"/>
    </row>
    <row r="1243" customFormat="false" ht="14.25" hidden="false" customHeight="false" outlineLevel="0" collapsed="false">
      <c r="A1243" s="29" t="n">
        <v>45357.273587963</v>
      </c>
      <c r="B1243" s="30" t="n">
        <f aca="false">MROUND(A1243,"00:01:00")</f>
        <v>45357.2736111111</v>
      </c>
      <c r="C1243" s="27" t="n">
        <v>2.57821304347826</v>
      </c>
      <c r="D1243" s="27" t="n">
        <v>0.423165217391304</v>
      </c>
      <c r="E1243" s="27" t="n">
        <v>1400.09130434783</v>
      </c>
      <c r="F1243" s="27" t="n">
        <v>39.088</v>
      </c>
      <c r="G1243" s="27" t="n">
        <v>32.25</v>
      </c>
      <c r="H1243" s="27" t="n">
        <v>35.016</v>
      </c>
      <c r="I1243" s="27" t="n">
        <v>6.60481818181818</v>
      </c>
      <c r="J1243" s="27" t="n">
        <v>1.716</v>
      </c>
      <c r="K1243" s="27" t="n">
        <v>28.9866666666667</v>
      </c>
      <c r="L1243" s="32"/>
      <c r="M1243" s="27" t="n">
        <v>45767</v>
      </c>
      <c r="N1243" s="27" t="n">
        <v>2742.83452173913</v>
      </c>
      <c r="O1243" s="32"/>
    </row>
    <row r="1244" customFormat="false" ht="14.25" hidden="false" customHeight="false" outlineLevel="0" collapsed="false">
      <c r="A1244" s="29" t="n">
        <v>45357.2742824074</v>
      </c>
      <c r="B1244" s="30" t="n">
        <f aca="false">MROUND(A1244,"00:01:00")</f>
        <v>45357.2743055556</v>
      </c>
      <c r="C1244" s="27" t="n">
        <v>2.57001904761905</v>
      </c>
      <c r="D1244" s="27" t="n">
        <v>0.429791304347826</v>
      </c>
      <c r="E1244" s="27" t="n">
        <v>1399.9</v>
      </c>
      <c r="F1244" s="27" t="n">
        <v>39.8695454545455</v>
      </c>
      <c r="G1244" s="27" t="n">
        <v>32.285</v>
      </c>
      <c r="H1244" s="27" t="n">
        <v>35.015</v>
      </c>
      <c r="I1244" s="27" t="n">
        <v>6.60085714285714</v>
      </c>
      <c r="J1244" s="27" t="n">
        <v>1.71</v>
      </c>
      <c r="K1244" s="27" t="n">
        <v>29.097</v>
      </c>
      <c r="L1244" s="32"/>
      <c r="M1244" s="27" t="n">
        <v>45793.6</v>
      </c>
      <c r="N1244" s="27" t="n">
        <v>2742.41869565217</v>
      </c>
      <c r="O1244" s="32"/>
    </row>
    <row r="1245" customFormat="false" ht="14.25" hidden="false" customHeight="false" outlineLevel="0" collapsed="false">
      <c r="A1245" s="29" t="n">
        <v>45357.2749768519</v>
      </c>
      <c r="B1245" s="30" t="n">
        <f aca="false">MROUND(A1245,"00:01:00")</f>
        <v>45357.275</v>
      </c>
      <c r="C1245" s="27" t="n">
        <v>2.57677391304348</v>
      </c>
      <c r="D1245" s="27" t="n">
        <v>0.426339130434783</v>
      </c>
      <c r="E1245" s="27" t="n">
        <v>1399.99565217391</v>
      </c>
      <c r="F1245" s="27" t="n">
        <v>40.9877272727273</v>
      </c>
      <c r="G1245" s="27" t="n">
        <v>32.005</v>
      </c>
      <c r="H1245" s="27" t="n">
        <v>35.015</v>
      </c>
      <c r="I1245" s="27" t="n">
        <v>6.60511111111111</v>
      </c>
      <c r="J1245" s="27" t="n">
        <v>1.72333333333333</v>
      </c>
      <c r="K1245" s="27" t="n">
        <v>29.2690909090909</v>
      </c>
      <c r="L1245" s="32"/>
      <c r="M1245" s="27" t="n">
        <v>45793.6</v>
      </c>
      <c r="N1245" s="27" t="n">
        <v>2742.00469565217</v>
      </c>
      <c r="O1245" s="32"/>
    </row>
    <row r="1246" customFormat="false" ht="14.25" hidden="false" customHeight="false" outlineLevel="0" collapsed="false">
      <c r="A1246" s="29" t="n">
        <v>45357.2756712963</v>
      </c>
      <c r="B1246" s="30" t="n">
        <f aca="false">MROUND(A1246,"00:01:00")</f>
        <v>45357.2756944445</v>
      </c>
      <c r="C1246" s="27" t="n">
        <v>2.5832</v>
      </c>
      <c r="D1246" s="27" t="n">
        <v>0.414214285714286</v>
      </c>
      <c r="E1246" s="27" t="n">
        <v>1399.50476190476</v>
      </c>
      <c r="F1246" s="27" t="n">
        <v>39.6655555555556</v>
      </c>
      <c r="G1246" s="27" t="n">
        <v>32.065</v>
      </c>
      <c r="H1246" s="27" t="n">
        <v>35.015</v>
      </c>
      <c r="I1246" s="27" t="n">
        <v>6.60122222222222</v>
      </c>
      <c r="J1246" s="27" t="n">
        <v>1.725</v>
      </c>
      <c r="K1246" s="27" t="n">
        <v>29.2577777777778</v>
      </c>
      <c r="L1246" s="32"/>
      <c r="M1246" s="27" t="n">
        <v>45832.6</v>
      </c>
      <c r="N1246" s="27" t="n">
        <v>2741.59557142857</v>
      </c>
      <c r="O1246" s="32"/>
    </row>
    <row r="1247" customFormat="false" ht="14.25" hidden="false" customHeight="false" outlineLevel="0" collapsed="false">
      <c r="A1247" s="29" t="n">
        <v>45357.2763657407</v>
      </c>
      <c r="B1247" s="30" t="n">
        <f aca="false">MROUND(A1247,"00:01:00")</f>
        <v>45357.2763888889</v>
      </c>
      <c r="C1247" s="27" t="n">
        <v>2.56884347826087</v>
      </c>
      <c r="D1247" s="27" t="n">
        <v>0.426465217391304</v>
      </c>
      <c r="E1247" s="27" t="n">
        <v>1400.00869565217</v>
      </c>
      <c r="F1247" s="27" t="n">
        <v>39.075</v>
      </c>
      <c r="G1247" s="27" t="n">
        <v>32.395</v>
      </c>
      <c r="H1247" s="27" t="n">
        <v>35.015</v>
      </c>
      <c r="I1247" s="27" t="n">
        <v>6.60536363636364</v>
      </c>
      <c r="J1247" s="27" t="n">
        <v>1.72</v>
      </c>
      <c r="K1247" s="27" t="n">
        <v>29.1090909090909</v>
      </c>
      <c r="L1247" s="32"/>
      <c r="M1247" s="27" t="n">
        <v>45832.6</v>
      </c>
      <c r="N1247" s="27" t="n">
        <v>2741.19056521739</v>
      </c>
      <c r="O1247" s="32"/>
    </row>
    <row r="1248" customFormat="false" ht="14.25" hidden="false" customHeight="false" outlineLevel="0" collapsed="false">
      <c r="A1248" s="29" t="n">
        <v>45357.2770601852</v>
      </c>
      <c r="B1248" s="30" t="n">
        <f aca="false">MROUND(A1248,"00:01:00")</f>
        <v>45357.2770833333</v>
      </c>
      <c r="C1248" s="27" t="n">
        <v>2.56903333333333</v>
      </c>
      <c r="D1248" s="27" t="n">
        <v>0.431</v>
      </c>
      <c r="E1248" s="27" t="n">
        <v>1400.07391304348</v>
      </c>
      <c r="F1248" s="27" t="n">
        <v>40.3413636363636</v>
      </c>
      <c r="G1248" s="27" t="n">
        <v>32.285</v>
      </c>
      <c r="H1248" s="27" t="n">
        <v>35.03</v>
      </c>
      <c r="I1248" s="27" t="n">
        <v>6.60714285714286</v>
      </c>
      <c r="J1248" s="27" t="n">
        <v>1.73</v>
      </c>
      <c r="K1248" s="27" t="n">
        <v>29.2172727272727</v>
      </c>
      <c r="L1248" s="32"/>
      <c r="M1248" s="27" t="n">
        <v>45897.1428571429</v>
      </c>
      <c r="N1248" s="27" t="n">
        <v>2740.77181818182</v>
      </c>
      <c r="O1248" s="32"/>
    </row>
    <row r="1249" customFormat="false" ht="14.25" hidden="false" customHeight="false" outlineLevel="0" collapsed="false">
      <c r="A1249" s="29" t="n">
        <v>45357.2777546296</v>
      </c>
      <c r="B1249" s="30" t="n">
        <f aca="false">MROUND(A1249,"00:01:00")</f>
        <v>45357.2777777778</v>
      </c>
      <c r="C1249" s="27" t="n">
        <v>2.5712</v>
      </c>
      <c r="D1249" s="27" t="n">
        <v>0.427565217391304</v>
      </c>
      <c r="E1249" s="27" t="n">
        <v>1399.96956521739</v>
      </c>
      <c r="F1249" s="27" t="n">
        <v>39.7278260869565</v>
      </c>
      <c r="G1249" s="27" t="n">
        <v>32.345</v>
      </c>
      <c r="H1249" s="27" t="n">
        <v>35.0325</v>
      </c>
      <c r="I1249" s="27" t="n">
        <v>6.617</v>
      </c>
      <c r="J1249" s="27" t="n">
        <v>1.725</v>
      </c>
      <c r="K1249" s="27" t="n">
        <v>29.3671428571429</v>
      </c>
      <c r="L1249" s="32"/>
      <c r="M1249" s="27" t="n">
        <v>45897.1428571429</v>
      </c>
      <c r="N1249" s="27" t="n">
        <v>2740.3592173913</v>
      </c>
      <c r="O1249" s="32"/>
    </row>
    <row r="1250" customFormat="false" ht="14.25" hidden="false" customHeight="false" outlineLevel="0" collapsed="false">
      <c r="A1250" s="29" t="n">
        <v>45357.2784490741</v>
      </c>
      <c r="B1250" s="30" t="n">
        <f aca="false">MROUND(A1250,"00:01:00")</f>
        <v>45357.2784722222</v>
      </c>
      <c r="C1250" s="27" t="n">
        <v>2.56549090909091</v>
      </c>
      <c r="D1250" s="27" t="n">
        <v>0.435186363636364</v>
      </c>
      <c r="E1250" s="27" t="n">
        <v>1400.28571428571</v>
      </c>
      <c r="F1250" s="27" t="n">
        <v>39.8761904761905</v>
      </c>
      <c r="G1250" s="27" t="n">
        <v>32.36</v>
      </c>
      <c r="H1250" s="27" t="n">
        <v>35.01</v>
      </c>
      <c r="I1250" s="27" t="n">
        <v>6.61</v>
      </c>
      <c r="J1250" s="27" t="n">
        <v>1.715</v>
      </c>
      <c r="K1250" s="27" t="n">
        <v>29.36</v>
      </c>
      <c r="L1250" s="27"/>
      <c r="M1250" s="27" t="n">
        <v>45939</v>
      </c>
      <c r="N1250" s="27" t="n">
        <v>2739.94595454545</v>
      </c>
      <c r="O1250" s="32"/>
    </row>
    <row r="1251" customFormat="false" ht="14.25" hidden="false" customHeight="false" outlineLevel="0" collapsed="false">
      <c r="A1251" s="29" t="n">
        <v>45357.2791435185</v>
      </c>
      <c r="B1251" s="30" t="n">
        <f aca="false">MROUND(A1251,"00:01:00")</f>
        <v>45357.2791666667</v>
      </c>
      <c r="C1251" s="27" t="n">
        <v>2.56648695652174</v>
      </c>
      <c r="D1251" s="27" t="n">
        <v>0.428186956521739</v>
      </c>
      <c r="E1251" s="27" t="n">
        <v>1399.86956521739</v>
      </c>
      <c r="F1251" s="27" t="n">
        <v>39.6285714285714</v>
      </c>
      <c r="G1251" s="27" t="n">
        <v>32.505</v>
      </c>
      <c r="H1251" s="27" t="n">
        <v>35.005</v>
      </c>
      <c r="I1251" s="27" t="n">
        <v>6.603</v>
      </c>
      <c r="J1251" s="27" t="n">
        <v>1.72333333333333</v>
      </c>
      <c r="K1251" s="27" t="n">
        <v>29.38</v>
      </c>
      <c r="L1251" s="32"/>
      <c r="M1251" s="27" t="n">
        <v>45939</v>
      </c>
      <c r="N1251" s="27" t="n">
        <v>2739.53539130435</v>
      </c>
      <c r="O1251" s="32"/>
    </row>
    <row r="1252" customFormat="false" ht="14.25" hidden="false" customHeight="false" outlineLevel="0" collapsed="false">
      <c r="A1252" s="29" t="n">
        <v>45357.279837963</v>
      </c>
      <c r="B1252" s="30" t="n">
        <f aca="false">MROUND(A1252,"00:01:00")</f>
        <v>45357.2798611111</v>
      </c>
      <c r="C1252" s="27" t="n">
        <v>2.55750869565217</v>
      </c>
      <c r="D1252" s="27" t="n">
        <v>0.432804347826087</v>
      </c>
      <c r="E1252" s="27" t="n">
        <v>1400.17391304348</v>
      </c>
      <c r="F1252" s="27" t="n">
        <v>39.1030434782609</v>
      </c>
      <c r="G1252" s="27" t="n">
        <v>32.84</v>
      </c>
      <c r="H1252" s="27" t="n">
        <v>35.01</v>
      </c>
      <c r="I1252" s="27" t="n">
        <v>6.6029</v>
      </c>
      <c r="J1252" s="27" t="n">
        <v>1.735</v>
      </c>
      <c r="K1252" s="27" t="n">
        <v>29.4266666666667</v>
      </c>
      <c r="L1252" s="32"/>
      <c r="M1252" s="27" t="n">
        <v>45964.25</v>
      </c>
      <c r="N1252" s="27" t="n">
        <v>2739.11852173913</v>
      </c>
      <c r="O1252" s="32"/>
    </row>
    <row r="1253" customFormat="false" ht="14.25" hidden="false" customHeight="false" outlineLevel="0" collapsed="false">
      <c r="A1253" s="29" t="n">
        <v>45357.2805324074</v>
      </c>
      <c r="B1253" s="30" t="n">
        <f aca="false">MROUND(A1253,"00:01:00")</f>
        <v>45357.2805555556</v>
      </c>
      <c r="C1253" s="27" t="n">
        <v>2.55369565217391</v>
      </c>
      <c r="D1253" s="27" t="n">
        <v>0.447478260869565</v>
      </c>
      <c r="E1253" s="27" t="n">
        <v>1400.06363636364</v>
      </c>
      <c r="F1253" s="27" t="n">
        <v>40.4839130434783</v>
      </c>
      <c r="G1253" s="27" t="n">
        <v>32.615</v>
      </c>
      <c r="H1253" s="27" t="n">
        <v>35.02</v>
      </c>
      <c r="I1253" s="27" t="n">
        <v>6.601</v>
      </c>
      <c r="J1253" s="27" t="n">
        <v>1.75</v>
      </c>
      <c r="K1253" s="27" t="n">
        <v>29.5458333333333</v>
      </c>
      <c r="L1253" s="32"/>
      <c r="M1253" s="27" t="n">
        <v>45988</v>
      </c>
      <c r="N1253" s="27" t="n">
        <v>2738.69634782609</v>
      </c>
      <c r="O1253" s="32"/>
    </row>
    <row r="1254" customFormat="false" ht="14.25" hidden="false" customHeight="false" outlineLevel="0" collapsed="false">
      <c r="A1254" s="29" t="n">
        <v>45357.2812268519</v>
      </c>
      <c r="B1254" s="30" t="n">
        <f aca="false">MROUND(A1254,"00:01:00")</f>
        <v>45357.28125</v>
      </c>
      <c r="C1254" s="27" t="n">
        <v>2.56421818181818</v>
      </c>
      <c r="D1254" s="27" t="n">
        <v>0.433918181818182</v>
      </c>
      <c r="E1254" s="27" t="n">
        <v>1399.74</v>
      </c>
      <c r="F1254" s="27" t="n">
        <v>40.56</v>
      </c>
      <c r="G1254" s="27" t="n">
        <v>32.415</v>
      </c>
      <c r="H1254" s="27" t="n">
        <v>35.02</v>
      </c>
      <c r="I1254" s="27" t="n">
        <v>6.605</v>
      </c>
      <c r="J1254" s="27" t="n">
        <v>1.75666666666667</v>
      </c>
      <c r="K1254" s="27" t="n">
        <v>29.675</v>
      </c>
      <c r="L1254" s="32"/>
      <c r="M1254" s="27" t="n">
        <v>46011.5</v>
      </c>
      <c r="N1254" s="27" t="n">
        <v>2738.28345454545</v>
      </c>
      <c r="O1254" s="32"/>
    </row>
    <row r="1255" customFormat="false" ht="14.25" hidden="false" customHeight="false" outlineLevel="0" collapsed="false">
      <c r="A1255" s="29" t="n">
        <v>45357.2819212963</v>
      </c>
      <c r="B1255" s="30" t="n">
        <f aca="false">MROUND(A1255,"00:01:00")</f>
        <v>45357.2819444445</v>
      </c>
      <c r="C1255" s="27" t="n">
        <v>2.55953913043478</v>
      </c>
      <c r="D1255" s="27" t="n">
        <v>0.441295652173913</v>
      </c>
      <c r="E1255" s="27" t="n">
        <v>1400.01304347826</v>
      </c>
      <c r="F1255" s="27" t="n">
        <v>38.633</v>
      </c>
      <c r="G1255" s="27" t="n">
        <v>32.82</v>
      </c>
      <c r="H1255" s="27" t="n">
        <v>35.0166666666667</v>
      </c>
      <c r="I1255" s="27" t="n">
        <v>6.6005</v>
      </c>
      <c r="J1255" s="27" t="n">
        <v>1.75</v>
      </c>
      <c r="K1255" s="27" t="n">
        <v>29.5946153846154</v>
      </c>
      <c r="L1255" s="32"/>
      <c r="M1255" s="27" t="n">
        <v>46030</v>
      </c>
      <c r="N1255" s="27" t="n">
        <v>2737.87239130435</v>
      </c>
      <c r="O1255" s="32"/>
    </row>
    <row r="1256" customFormat="false" ht="14.25" hidden="false" customHeight="false" outlineLevel="0" collapsed="false">
      <c r="A1256" s="29" t="n">
        <v>45357.2826157407</v>
      </c>
      <c r="B1256" s="30" t="n">
        <f aca="false">MROUND(A1256,"00:01:00")</f>
        <v>45357.2826388889</v>
      </c>
      <c r="C1256" s="27" t="n">
        <v>2.54865</v>
      </c>
      <c r="D1256" s="27" t="n">
        <v>0.451686363636364</v>
      </c>
      <c r="E1256" s="27" t="n">
        <v>1399.88571428571</v>
      </c>
      <c r="F1256" s="27" t="n">
        <v>39.9904545454545</v>
      </c>
      <c r="G1256" s="27" t="n">
        <v>32.795</v>
      </c>
      <c r="H1256" s="27" t="n">
        <v>35.025</v>
      </c>
      <c r="I1256" s="27" t="n">
        <v>6.60416666666667</v>
      </c>
      <c r="J1256" s="27" t="n">
        <v>1.76</v>
      </c>
      <c r="K1256" s="27" t="n">
        <v>29.5425</v>
      </c>
      <c r="L1256" s="32"/>
      <c r="M1256" s="27" t="n">
        <v>46059.5</v>
      </c>
      <c r="N1256" s="27" t="n">
        <v>2737.45395454545</v>
      </c>
      <c r="O1256" s="32"/>
    </row>
    <row r="1257" customFormat="false" ht="14.25" hidden="false" customHeight="false" outlineLevel="0" collapsed="false">
      <c r="A1257" s="29" t="n">
        <v>45357.2833101852</v>
      </c>
      <c r="B1257" s="30" t="n">
        <f aca="false">MROUND(A1257,"00:01:00")</f>
        <v>45357.2833333333</v>
      </c>
      <c r="C1257" s="27" t="n">
        <v>2.55042608695652</v>
      </c>
      <c r="D1257" s="27" t="n">
        <v>0.446821739130435</v>
      </c>
      <c r="E1257" s="27" t="n">
        <v>1399.93043478261</v>
      </c>
      <c r="F1257" s="27" t="n">
        <v>39.9826315789474</v>
      </c>
      <c r="G1257" s="27" t="n">
        <v>32.82</v>
      </c>
      <c r="H1257" s="27" t="n">
        <v>35.025</v>
      </c>
      <c r="I1257" s="27" t="n">
        <v>6.6005</v>
      </c>
      <c r="J1257" s="27" t="n">
        <v>1.765</v>
      </c>
      <c r="K1257" s="27" t="n">
        <v>29.7155555555556</v>
      </c>
      <c r="L1257" s="32"/>
      <c r="M1257" s="27" t="n">
        <v>46084.75</v>
      </c>
      <c r="N1257" s="27" t="n">
        <v>2737.0332173913</v>
      </c>
      <c r="O1257" s="32"/>
    </row>
    <row r="1258" customFormat="false" ht="14.25" hidden="false" customHeight="false" outlineLevel="0" collapsed="false">
      <c r="A1258" s="29" t="n">
        <v>45357.2840046296</v>
      </c>
      <c r="B1258" s="30" t="n">
        <f aca="false">MROUND(A1258,"00:01:00")</f>
        <v>45357.2840277778</v>
      </c>
      <c r="C1258" s="27" t="n">
        <v>2.55198260869565</v>
      </c>
      <c r="D1258" s="27" t="n">
        <v>0.445930434782609</v>
      </c>
      <c r="E1258" s="27" t="n">
        <v>1399.72727272727</v>
      </c>
      <c r="F1258" s="27" t="n">
        <v>40.1161111111111</v>
      </c>
      <c r="G1258" s="27" t="n">
        <v>32.77</v>
      </c>
      <c r="H1258" s="27" t="n">
        <v>35.02</v>
      </c>
      <c r="I1258" s="27" t="n">
        <v>6.60588888888889</v>
      </c>
      <c r="J1258" s="27" t="n">
        <v>1.76666666666667</v>
      </c>
      <c r="K1258" s="27" t="n">
        <v>29.7766666666667</v>
      </c>
      <c r="L1258" s="32"/>
      <c r="M1258" s="27" t="n">
        <v>46084.75</v>
      </c>
      <c r="N1258" s="27" t="n">
        <v>2736.60882608696</v>
      </c>
      <c r="O1258" s="32"/>
    </row>
    <row r="1259" customFormat="false" ht="14.25" hidden="false" customHeight="false" outlineLevel="0" collapsed="false">
      <c r="A1259" s="29" t="n">
        <v>45357.2846990741</v>
      </c>
      <c r="B1259" s="30" t="n">
        <f aca="false">MROUND(A1259,"00:01:00")</f>
        <v>45357.2847222222</v>
      </c>
      <c r="C1259" s="27" t="n">
        <v>2.55098695652174</v>
      </c>
      <c r="D1259" s="27" t="n">
        <v>0.446165217391304</v>
      </c>
      <c r="E1259" s="27" t="n">
        <v>1400.01304347826</v>
      </c>
      <c r="F1259" s="27" t="n">
        <v>39.9621052631579</v>
      </c>
      <c r="G1259" s="27" t="n">
        <v>32.8</v>
      </c>
      <c r="H1259" s="27" t="n">
        <v>35.0166666666667</v>
      </c>
      <c r="I1259" s="27" t="n">
        <v>6.6019</v>
      </c>
      <c r="J1259" s="27" t="n">
        <v>1.775</v>
      </c>
      <c r="K1259" s="27" t="n">
        <v>29.78</v>
      </c>
      <c r="L1259" s="32"/>
      <c r="M1259" s="27" t="n">
        <v>46127.75</v>
      </c>
      <c r="N1259" s="27" t="n">
        <v>2736.1842173913</v>
      </c>
      <c r="O1259" s="32"/>
    </row>
    <row r="1260" customFormat="false" ht="14.25" hidden="false" customHeight="false" outlineLevel="0" collapsed="false">
      <c r="A1260" s="29" t="n">
        <v>45357.2853935185</v>
      </c>
      <c r="B1260" s="30" t="n">
        <f aca="false">MROUND(A1260,"00:01:00")</f>
        <v>45357.2854166667</v>
      </c>
      <c r="C1260" s="27" t="n">
        <v>2.55295909090909</v>
      </c>
      <c r="D1260" s="27" t="n">
        <v>0.446918181818182</v>
      </c>
      <c r="E1260" s="27" t="n">
        <v>1400.23181818182</v>
      </c>
      <c r="F1260" s="27" t="n">
        <v>40.07</v>
      </c>
      <c r="G1260" s="27" t="n">
        <v>32.77</v>
      </c>
      <c r="H1260" s="27" t="n">
        <v>35.024</v>
      </c>
      <c r="I1260" s="27" t="n">
        <v>6.605</v>
      </c>
      <c r="J1260" s="27" t="n">
        <v>1.77666666666667</v>
      </c>
      <c r="K1260" s="27" t="n">
        <v>29.755</v>
      </c>
      <c r="L1260" s="32"/>
      <c r="M1260" s="27" t="n">
        <v>46127.75</v>
      </c>
      <c r="N1260" s="27" t="n">
        <v>2735.75586363636</v>
      </c>
      <c r="O1260" s="32"/>
    </row>
    <row r="1261" customFormat="false" ht="14.25" hidden="false" customHeight="false" outlineLevel="0" collapsed="false">
      <c r="A1261" s="29" t="n">
        <v>45357.286087963</v>
      </c>
      <c r="B1261" s="30" t="n">
        <f aca="false">MROUND(A1261,"00:01:00")</f>
        <v>45357.2861111111</v>
      </c>
      <c r="C1261" s="27" t="n">
        <v>2.55201428571429</v>
      </c>
      <c r="D1261" s="27" t="n">
        <v>0.448685714285714</v>
      </c>
      <c r="E1261" s="27" t="n">
        <v>1400.18095238095</v>
      </c>
      <c r="F1261" s="27" t="n">
        <v>39.8805263157895</v>
      </c>
      <c r="G1261" s="27" t="n">
        <v>32.82</v>
      </c>
      <c r="H1261" s="27" t="n">
        <v>35.025</v>
      </c>
      <c r="I1261" s="27" t="n">
        <v>6.60272727272727</v>
      </c>
      <c r="J1261" s="27" t="n">
        <v>1.77666666666667</v>
      </c>
      <c r="K1261" s="27" t="n">
        <v>29.74</v>
      </c>
      <c r="L1261" s="32"/>
      <c r="M1261" s="27" t="n">
        <v>46169.75</v>
      </c>
      <c r="N1261" s="27" t="n">
        <v>2735.33457142857</v>
      </c>
      <c r="O1261" s="32"/>
    </row>
    <row r="1262" customFormat="false" ht="14.25" hidden="false" customHeight="false" outlineLevel="0" collapsed="false">
      <c r="A1262" s="29" t="n">
        <v>45357.2867824074</v>
      </c>
      <c r="B1262" s="30" t="n">
        <f aca="false">MROUND(A1262,"00:01:00")</f>
        <v>45357.2868055556</v>
      </c>
      <c r="C1262" s="27" t="n">
        <v>2.54613181818182</v>
      </c>
      <c r="D1262" s="27" t="n">
        <v>0.459363636363636</v>
      </c>
      <c r="E1262" s="27" t="n">
        <v>1400.01904761905</v>
      </c>
      <c r="F1262" s="27" t="n">
        <v>39.192380952381</v>
      </c>
      <c r="G1262" s="27" t="n">
        <v>33.065</v>
      </c>
      <c r="H1262" s="27" t="n">
        <v>35.015</v>
      </c>
      <c r="I1262" s="27" t="n">
        <v>6.604</v>
      </c>
      <c r="J1262" s="27" t="n">
        <v>1.78</v>
      </c>
      <c r="K1262" s="27" t="n">
        <v>29.74</v>
      </c>
      <c r="L1262" s="32"/>
      <c r="M1262" s="27" t="n">
        <v>46169.75</v>
      </c>
      <c r="N1262" s="27" t="n">
        <v>2734.91354545455</v>
      </c>
      <c r="O1262" s="32"/>
    </row>
    <row r="1263" customFormat="false" ht="14.25" hidden="false" customHeight="false" outlineLevel="0" collapsed="false">
      <c r="A1263" s="29" t="n">
        <v>45357.2874768519</v>
      </c>
      <c r="B1263" s="30" t="n">
        <f aca="false">MROUND(A1263,"00:01:00")</f>
        <v>45357.2875</v>
      </c>
      <c r="C1263" s="27" t="n">
        <v>2.54571739130435</v>
      </c>
      <c r="D1263" s="27" t="n">
        <v>0.45905652173913</v>
      </c>
      <c r="E1263" s="27" t="n">
        <v>1400.10476190476</v>
      </c>
      <c r="F1263" s="27" t="n">
        <v>40.7139130434783</v>
      </c>
      <c r="G1263" s="27" t="n">
        <v>32.845</v>
      </c>
      <c r="H1263" s="27" t="n">
        <v>35.025</v>
      </c>
      <c r="I1263" s="27" t="n">
        <v>6.6037</v>
      </c>
      <c r="J1263" s="27" t="n">
        <v>1.785</v>
      </c>
      <c r="K1263" s="27" t="n">
        <v>29.825</v>
      </c>
      <c r="L1263" s="32"/>
      <c r="M1263" s="27" t="n">
        <v>46212.2</v>
      </c>
      <c r="N1263" s="27" t="n">
        <v>2734.48243478261</v>
      </c>
      <c r="O1263" s="32"/>
    </row>
    <row r="1264" customFormat="false" ht="14.25" hidden="false" customHeight="false" outlineLevel="0" collapsed="false">
      <c r="A1264" s="29" t="n">
        <v>45357.2881712963</v>
      </c>
      <c r="B1264" s="30" t="n">
        <f aca="false">MROUND(A1264,"00:01:00")</f>
        <v>45357.2881944444</v>
      </c>
      <c r="C1264" s="27" t="n">
        <v>2.54733913043478</v>
      </c>
      <c r="D1264" s="27" t="n">
        <v>0.456904347826087</v>
      </c>
      <c r="E1264" s="27" t="n">
        <v>1400.05909090909</v>
      </c>
      <c r="F1264" s="27" t="n">
        <v>39.1391304347826</v>
      </c>
      <c r="G1264" s="27" t="n">
        <v>33.13</v>
      </c>
      <c r="H1264" s="27" t="n">
        <v>35.025</v>
      </c>
      <c r="I1264" s="27" t="n">
        <v>6.6035</v>
      </c>
      <c r="J1264" s="27" t="n">
        <v>1.795</v>
      </c>
      <c r="K1264" s="27" t="n">
        <v>29.9071428571429</v>
      </c>
      <c r="L1264" s="32"/>
      <c r="M1264" s="27" t="n">
        <v>46232</v>
      </c>
      <c r="N1264" s="27" t="n">
        <v>2734.04960869565</v>
      </c>
      <c r="O1264" s="32"/>
    </row>
    <row r="1265" customFormat="false" ht="14.25" hidden="false" customHeight="false" outlineLevel="0" collapsed="false">
      <c r="A1265" s="29" t="n">
        <v>45357.2888657407</v>
      </c>
      <c r="B1265" s="30" t="n">
        <f aca="false">MROUND(A1265,"00:01:00")</f>
        <v>45357.2888888889</v>
      </c>
      <c r="C1265" s="27" t="n">
        <v>2.53261739130435</v>
      </c>
      <c r="D1265" s="27" t="n">
        <v>0.468986956521739</v>
      </c>
      <c r="E1265" s="27" t="n">
        <v>1399.6</v>
      </c>
      <c r="F1265" s="27" t="n">
        <v>39.1913636363636</v>
      </c>
      <c r="G1265" s="27" t="n">
        <v>33.295</v>
      </c>
      <c r="H1265" s="27" t="n">
        <v>35.025</v>
      </c>
      <c r="I1265" s="27" t="n">
        <v>6.60455555555556</v>
      </c>
      <c r="J1265" s="27" t="n">
        <v>1.79333333333333</v>
      </c>
      <c r="K1265" s="27" t="n">
        <v>29.87375</v>
      </c>
      <c r="L1265" s="32"/>
      <c r="M1265" s="27" t="n">
        <v>46258</v>
      </c>
      <c r="N1265" s="27" t="n">
        <v>2733.61943478261</v>
      </c>
      <c r="O1265" s="32"/>
    </row>
    <row r="1266" customFormat="false" ht="14.25" hidden="false" customHeight="false" outlineLevel="0" collapsed="false">
      <c r="A1266" s="29" t="n">
        <v>45357.2895601852</v>
      </c>
      <c r="B1266" s="30" t="n">
        <f aca="false">MROUND(A1266,"00:01:00")</f>
        <v>45357.2895833333</v>
      </c>
      <c r="C1266" s="27" t="n">
        <v>2.53628636363636</v>
      </c>
      <c r="D1266" s="27" t="n">
        <v>0.45985</v>
      </c>
      <c r="E1266" s="27" t="n">
        <v>1400.34285714286</v>
      </c>
      <c r="F1266" s="27" t="n">
        <v>40.8122727272727</v>
      </c>
      <c r="G1266" s="27" t="n">
        <v>33.05</v>
      </c>
      <c r="H1266" s="27" t="n">
        <v>35.025</v>
      </c>
      <c r="I1266" s="27" t="n">
        <v>6.6015</v>
      </c>
      <c r="J1266" s="27" t="n">
        <v>1.8</v>
      </c>
      <c r="K1266" s="27" t="n">
        <v>30.0230769230769</v>
      </c>
      <c r="L1266" s="32"/>
      <c r="M1266" s="27" t="n">
        <v>46281</v>
      </c>
      <c r="N1266" s="27" t="n">
        <v>2733.1950952381</v>
      </c>
      <c r="O1266" s="32"/>
    </row>
    <row r="1267" customFormat="false" ht="14.25" hidden="false" customHeight="false" outlineLevel="0" collapsed="false">
      <c r="A1267" s="29" t="n">
        <v>45357.2902546296</v>
      </c>
      <c r="B1267" s="30" t="n">
        <f aca="false">MROUND(A1267,"00:01:00")</f>
        <v>45357.2902777778</v>
      </c>
      <c r="C1267" s="27" t="n">
        <v>2.54102727272727</v>
      </c>
      <c r="D1267" s="27" t="n">
        <v>0.4622</v>
      </c>
      <c r="E1267" s="27" t="n">
        <v>1400.03636363636</v>
      </c>
      <c r="F1267" s="27" t="n">
        <v>39.7657142857143</v>
      </c>
      <c r="G1267" s="27" t="n">
        <v>33.15</v>
      </c>
      <c r="H1267" s="27" t="n">
        <v>35.025</v>
      </c>
      <c r="I1267" s="27" t="n">
        <v>6.60433333333333</v>
      </c>
      <c r="J1267" s="27" t="n">
        <v>1.805</v>
      </c>
      <c r="K1267" s="27" t="n">
        <v>30.1171428571429</v>
      </c>
      <c r="L1267" s="32"/>
      <c r="M1267" s="27" t="n">
        <v>46307.5</v>
      </c>
      <c r="N1267" s="27" t="n">
        <v>2732.75622727273</v>
      </c>
      <c r="O1267" s="32"/>
    </row>
    <row r="1268" customFormat="false" ht="14.25" hidden="false" customHeight="false" outlineLevel="0" collapsed="false">
      <c r="A1268" s="29" t="n">
        <v>45357.2909490741</v>
      </c>
      <c r="B1268" s="30" t="n">
        <f aca="false">MROUND(A1268,"00:01:00")</f>
        <v>45357.2909722222</v>
      </c>
      <c r="C1268" s="27" t="n">
        <v>2.53151304347826</v>
      </c>
      <c r="D1268" s="27" t="n">
        <v>0.4653</v>
      </c>
      <c r="E1268" s="27" t="n">
        <v>1399.89047619048</v>
      </c>
      <c r="F1268" s="27" t="n">
        <v>39.1842105263158</v>
      </c>
      <c r="G1268" s="27" t="n">
        <v>33.355</v>
      </c>
      <c r="H1268" s="27" t="n">
        <v>35.015</v>
      </c>
      <c r="I1268" s="27" t="n">
        <v>6.6015</v>
      </c>
      <c r="J1268" s="27" t="n">
        <v>1.814</v>
      </c>
      <c r="K1268" s="27" t="n">
        <v>30.0275</v>
      </c>
      <c r="L1268" s="32"/>
      <c r="M1268" s="27" t="n">
        <v>46338.5</v>
      </c>
      <c r="N1268" s="27" t="n">
        <v>2732.31552173913</v>
      </c>
      <c r="O1268" s="32"/>
    </row>
    <row r="1269" customFormat="false" ht="14.25" hidden="false" customHeight="false" outlineLevel="0" collapsed="false">
      <c r="A1269" s="29" t="n">
        <v>45357.2916435185</v>
      </c>
      <c r="B1269" s="30" t="n">
        <f aca="false">MROUND(A1269,"00:01:00")</f>
        <v>45357.2916666667</v>
      </c>
      <c r="C1269" s="27" t="n">
        <v>2.53130909090909</v>
      </c>
      <c r="D1269" s="27" t="n">
        <v>0.470281818181818</v>
      </c>
      <c r="E1269" s="27" t="n">
        <v>1400.085</v>
      </c>
      <c r="F1269" s="27" t="n">
        <v>40.5468421052632</v>
      </c>
      <c r="G1269" s="27" t="n">
        <v>33.215</v>
      </c>
      <c r="H1269" s="27" t="n">
        <v>35.015</v>
      </c>
      <c r="I1269" s="27" t="n">
        <v>6.60575</v>
      </c>
      <c r="J1269" s="27" t="n">
        <v>1.82</v>
      </c>
      <c r="K1269" s="27" t="n">
        <v>30.0672727272727</v>
      </c>
      <c r="L1269" s="32"/>
      <c r="M1269" s="27" t="n">
        <v>46338.5</v>
      </c>
      <c r="N1269" s="27" t="n">
        <v>2731.88163636364</v>
      </c>
      <c r="O1269" s="32"/>
    </row>
    <row r="1270" customFormat="false" ht="14.25" hidden="false" customHeight="false" outlineLevel="0" collapsed="false">
      <c r="A1270" s="29" t="n">
        <v>45357.292337963</v>
      </c>
      <c r="B1270" s="30" t="n">
        <f aca="false">MROUND(A1270,"00:01:00")</f>
        <v>45357.2923611111</v>
      </c>
      <c r="C1270" s="27" t="n">
        <v>2.53743636363636</v>
      </c>
      <c r="D1270" s="27" t="n">
        <v>0.466272727272727</v>
      </c>
      <c r="E1270" s="27" t="n">
        <v>1400.00909090909</v>
      </c>
      <c r="F1270" s="27" t="n">
        <v>40.0514285714286</v>
      </c>
      <c r="G1270" s="27" t="n">
        <v>33.22</v>
      </c>
      <c r="H1270" s="27" t="n">
        <v>35.0133333333333</v>
      </c>
      <c r="I1270" s="27" t="n">
        <v>6.6013</v>
      </c>
      <c r="J1270" s="27" t="n">
        <v>1.83</v>
      </c>
      <c r="K1270" s="27" t="n">
        <v>30.1775</v>
      </c>
      <c r="L1270" s="32"/>
      <c r="M1270" s="27" t="n">
        <v>46377.75</v>
      </c>
      <c r="N1270" s="27" t="n">
        <v>2731.43995454545</v>
      </c>
      <c r="O1270" s="32"/>
    </row>
    <row r="1271" customFormat="false" ht="14.25" hidden="false" customHeight="false" outlineLevel="0" collapsed="false">
      <c r="A1271" s="29" t="n">
        <v>45357.2930324074</v>
      </c>
      <c r="B1271" s="30" t="n">
        <f aca="false">MROUND(A1271,"00:01:00")</f>
        <v>45357.2930555556</v>
      </c>
      <c r="C1271" s="27" t="n">
        <v>2.53499565217391</v>
      </c>
      <c r="D1271" s="27" t="n">
        <v>0.466286956521739</v>
      </c>
      <c r="E1271" s="27" t="n">
        <v>1400.08181818182</v>
      </c>
      <c r="F1271" s="27" t="n">
        <v>40.0759090909091</v>
      </c>
      <c r="G1271" s="27" t="n">
        <v>33.21</v>
      </c>
      <c r="H1271" s="27" t="n">
        <v>35.015</v>
      </c>
      <c r="I1271" s="27" t="n">
        <v>6.6045</v>
      </c>
      <c r="J1271" s="27" t="n">
        <v>1.82333333333333</v>
      </c>
      <c r="K1271" s="27" t="n">
        <v>30.15</v>
      </c>
      <c r="L1271" s="32"/>
      <c r="M1271" s="27" t="n">
        <v>46377.75</v>
      </c>
      <c r="N1271" s="27" t="n">
        <v>2731.00473913043</v>
      </c>
      <c r="O1271" s="32"/>
    </row>
    <row r="1272" customFormat="false" ht="14.25" hidden="false" customHeight="false" outlineLevel="0" collapsed="false">
      <c r="A1272" s="29" t="n">
        <v>45357.2937268519</v>
      </c>
      <c r="B1272" s="30" t="n">
        <f aca="false">MROUND(A1272,"00:01:00")</f>
        <v>45357.29375</v>
      </c>
      <c r="C1272" s="27" t="n">
        <v>2.53143333333333</v>
      </c>
      <c r="D1272" s="27" t="n">
        <v>0.466838095238095</v>
      </c>
      <c r="E1272" s="27" t="n">
        <v>1399.80952380952</v>
      </c>
      <c r="F1272" s="27" t="n">
        <v>39.2657894736842</v>
      </c>
      <c r="G1272" s="27" t="n">
        <v>33.41</v>
      </c>
      <c r="H1272" s="27" t="n">
        <v>35.015</v>
      </c>
      <c r="I1272" s="27" t="n">
        <v>6.602625</v>
      </c>
      <c r="J1272" s="27" t="n">
        <v>1.835</v>
      </c>
      <c r="K1272" s="27" t="n">
        <v>30.12</v>
      </c>
      <c r="L1272" s="32"/>
      <c r="M1272" s="27" t="n">
        <v>46416.5</v>
      </c>
      <c r="N1272" s="27" t="n">
        <v>2730.5719047619</v>
      </c>
      <c r="O1272" s="32"/>
    </row>
    <row r="1273" customFormat="false" ht="14.25" hidden="false" customHeight="false" outlineLevel="0" collapsed="false">
      <c r="A1273" s="29" t="n">
        <v>45357.2944212963</v>
      </c>
      <c r="B1273" s="30" t="n">
        <f aca="false">MROUND(A1273,"00:01:00")</f>
        <v>45357.2944444444</v>
      </c>
      <c r="C1273" s="27" t="n">
        <v>2.52361304347826</v>
      </c>
      <c r="D1273" s="27" t="n">
        <v>0.481152173913043</v>
      </c>
      <c r="E1273" s="27" t="n">
        <v>1400.05454545455</v>
      </c>
      <c r="F1273" s="27" t="n">
        <v>39.07</v>
      </c>
      <c r="G1273" s="27" t="n">
        <v>33.65</v>
      </c>
      <c r="H1273" s="27" t="n">
        <v>35.01</v>
      </c>
      <c r="I1273" s="27" t="n">
        <v>6.6035</v>
      </c>
      <c r="J1273" s="27" t="n">
        <v>1.835</v>
      </c>
      <c r="K1273" s="27" t="n">
        <v>30.152</v>
      </c>
      <c r="L1273" s="32"/>
      <c r="M1273" s="27" t="n">
        <v>46441</v>
      </c>
      <c r="N1273" s="27" t="n">
        <v>2730.12986956522</v>
      </c>
      <c r="O1273" s="32"/>
    </row>
    <row r="1274" customFormat="false" ht="14.25" hidden="false" customHeight="false" outlineLevel="0" collapsed="false">
      <c r="A1274" s="29" t="n">
        <v>45357.2951157407</v>
      </c>
      <c r="B1274" s="30" t="n">
        <f aca="false">MROUND(A1274,"00:01:00")</f>
        <v>45357.2951388889</v>
      </c>
      <c r="C1274" s="27" t="n">
        <v>2.51833181818182</v>
      </c>
      <c r="D1274" s="27" t="n">
        <v>0.486090909090909</v>
      </c>
      <c r="E1274" s="27" t="n">
        <v>1399.90909090909</v>
      </c>
      <c r="F1274" s="27" t="n">
        <v>39.9740909090909</v>
      </c>
      <c r="G1274" s="27" t="n">
        <v>33.69</v>
      </c>
      <c r="H1274" s="27" t="n">
        <v>35.01</v>
      </c>
      <c r="I1274" s="27" t="n">
        <v>6.60266666666667</v>
      </c>
      <c r="J1274" s="27" t="n">
        <v>1.835</v>
      </c>
      <c r="K1274" s="27" t="n">
        <v>30.2716666666667</v>
      </c>
      <c r="L1274" s="32"/>
      <c r="M1274" s="27" t="n">
        <v>46470</v>
      </c>
      <c r="N1274" s="27" t="n">
        <v>2729.69436363636</v>
      </c>
      <c r="O1274" s="32"/>
    </row>
    <row r="1275" customFormat="false" ht="14.25" hidden="false" customHeight="false" outlineLevel="0" collapsed="false">
      <c r="A1275" s="29" t="n">
        <v>45357.2958101852</v>
      </c>
      <c r="B1275" s="30" t="n">
        <f aca="false">MROUND(A1275,"00:01:00")</f>
        <v>45357.2958333333</v>
      </c>
      <c r="C1275" s="27" t="n">
        <v>2.52255454545455</v>
      </c>
      <c r="D1275" s="27" t="n">
        <v>0.477518181818182</v>
      </c>
      <c r="E1275" s="27" t="n">
        <v>1400.25714285714</v>
      </c>
      <c r="F1275" s="27" t="n">
        <v>40.8235</v>
      </c>
      <c r="G1275" s="27" t="n">
        <v>33.455</v>
      </c>
      <c r="H1275" s="27" t="n">
        <v>35.01</v>
      </c>
      <c r="I1275" s="27" t="n">
        <v>6.601</v>
      </c>
      <c r="J1275" s="27" t="n">
        <v>1.845</v>
      </c>
      <c r="K1275" s="27" t="n">
        <v>30.461</v>
      </c>
      <c r="L1275" s="32"/>
      <c r="M1275" s="27" t="n">
        <v>46488.6666666667</v>
      </c>
      <c r="N1275" s="27" t="n">
        <v>2729.25931818182</v>
      </c>
      <c r="O1275" s="32"/>
    </row>
    <row r="1276" customFormat="false" ht="14.25" hidden="false" customHeight="false" outlineLevel="0" collapsed="false">
      <c r="A1276" s="29" t="n">
        <v>45357.2965046296</v>
      </c>
      <c r="B1276" s="30" t="n">
        <f aca="false">MROUND(A1276,"00:01:00")</f>
        <v>45357.2965277778</v>
      </c>
      <c r="C1276" s="27" t="n">
        <v>2.52349090909091</v>
      </c>
      <c r="D1276" s="27" t="n">
        <v>0.478352380952381</v>
      </c>
      <c r="E1276" s="27" t="n">
        <v>1399.97272727273</v>
      </c>
      <c r="F1276" s="27" t="n">
        <v>39.0814285714286</v>
      </c>
      <c r="G1276" s="27" t="n">
        <v>33.725</v>
      </c>
      <c r="H1276" s="27" t="n">
        <v>35.014</v>
      </c>
      <c r="I1276" s="27" t="n">
        <v>6.60522222222222</v>
      </c>
      <c r="J1276" s="27" t="n">
        <v>1.84666666666667</v>
      </c>
      <c r="K1276" s="27" t="n">
        <v>30.51375</v>
      </c>
      <c r="L1276" s="32"/>
      <c r="M1276" s="27" t="n">
        <v>46523</v>
      </c>
      <c r="N1276" s="27" t="n">
        <v>2728.82336363636</v>
      </c>
      <c r="O1276" s="32"/>
    </row>
    <row r="1277" customFormat="false" ht="14.25" hidden="false" customHeight="false" outlineLevel="0" collapsed="false">
      <c r="A1277" s="29" t="n">
        <v>45357.2971990741</v>
      </c>
      <c r="B1277" s="30" t="n">
        <f aca="false">MROUND(A1277,"00:01:00")</f>
        <v>45357.2972222222</v>
      </c>
      <c r="C1277" s="27" t="n">
        <v>2.51316086956522</v>
      </c>
      <c r="D1277" s="27" t="n">
        <v>0.47755652173913</v>
      </c>
      <c r="E1277" s="27" t="n">
        <v>1400.24545454545</v>
      </c>
      <c r="F1277" s="27" t="n">
        <v>39.7765217391304</v>
      </c>
      <c r="G1277" s="27" t="n">
        <v>33.735</v>
      </c>
      <c r="H1277" s="27" t="n">
        <v>35.0033333333333</v>
      </c>
      <c r="I1277" s="27" t="n">
        <v>6.60088888888889</v>
      </c>
      <c r="J1277" s="27" t="n">
        <v>1.84</v>
      </c>
      <c r="K1277" s="27" t="n">
        <v>30.4314285714286</v>
      </c>
      <c r="L1277" s="32"/>
      <c r="M1277" s="27" t="n">
        <v>46546.25</v>
      </c>
      <c r="N1277" s="27" t="n">
        <v>2728.3802173913</v>
      </c>
      <c r="O1277" s="32"/>
    </row>
    <row r="1278" customFormat="false" ht="14.25" hidden="false" customHeight="false" outlineLevel="0" collapsed="false">
      <c r="A1278" s="29" t="n">
        <v>45357.2978935185</v>
      </c>
      <c r="B1278" s="30" t="n">
        <f aca="false">MROUND(A1278,"00:01:00")</f>
        <v>45357.2979166667</v>
      </c>
      <c r="C1278" s="27" t="n">
        <v>2.52055217391304</v>
      </c>
      <c r="D1278" s="27" t="n">
        <v>0.485030434782609</v>
      </c>
      <c r="E1278" s="27" t="n">
        <v>1399.9652173913</v>
      </c>
      <c r="F1278" s="27" t="n">
        <v>40.2165217391304</v>
      </c>
      <c r="G1278" s="27" t="n">
        <v>33.66</v>
      </c>
      <c r="H1278" s="27" t="n">
        <v>35.01</v>
      </c>
      <c r="I1278" s="27" t="n">
        <v>6.605</v>
      </c>
      <c r="J1278" s="27" t="n">
        <v>1.85</v>
      </c>
      <c r="K1278" s="27" t="n">
        <v>30.52</v>
      </c>
      <c r="L1278" s="32"/>
      <c r="M1278" s="27" t="n">
        <v>46546.25</v>
      </c>
      <c r="N1278" s="27" t="n">
        <v>2727.92995652174</v>
      </c>
      <c r="O1278" s="32"/>
    </row>
    <row r="1279" customFormat="false" ht="14.25" hidden="false" customHeight="false" outlineLevel="0" collapsed="false">
      <c r="A1279" s="29" t="n">
        <v>45357.298587963</v>
      </c>
      <c r="B1279" s="30" t="n">
        <f aca="false">MROUND(A1279,"00:01:00")</f>
        <v>45357.2986111111</v>
      </c>
      <c r="C1279" s="27" t="n">
        <v>2.51337727272727</v>
      </c>
      <c r="D1279" s="27" t="n">
        <v>0.485786363636364</v>
      </c>
      <c r="E1279" s="27" t="n">
        <v>1399.98095238095</v>
      </c>
      <c r="F1279" s="27" t="n">
        <v>39.3390909090909</v>
      </c>
      <c r="G1279" s="27" t="n">
        <v>33.82</v>
      </c>
      <c r="H1279" s="27" t="n">
        <v>35.005</v>
      </c>
      <c r="I1279" s="27" t="n">
        <v>6.60290909090909</v>
      </c>
      <c r="J1279" s="27" t="n">
        <v>1.85666666666667</v>
      </c>
      <c r="K1279" s="27" t="n">
        <v>30.548</v>
      </c>
      <c r="L1279" s="32"/>
      <c r="M1279" s="27" t="n">
        <v>46585.8</v>
      </c>
      <c r="N1279" s="27" t="n">
        <v>2727.48057142857</v>
      </c>
      <c r="O1279" s="32"/>
    </row>
    <row r="1280" customFormat="false" ht="14.25" hidden="false" customHeight="false" outlineLevel="0" collapsed="false">
      <c r="A1280" s="29" t="n">
        <v>45357.2992824074</v>
      </c>
      <c r="B1280" s="30" t="n">
        <f aca="false">MROUND(A1280,"00:01:00")</f>
        <v>45357.2993055556</v>
      </c>
      <c r="C1280" s="27" t="n">
        <v>2.5142</v>
      </c>
      <c r="D1280" s="27" t="n">
        <v>0.489740909090909</v>
      </c>
      <c r="E1280" s="27" t="n">
        <v>1400.07619047619</v>
      </c>
      <c r="F1280" s="27" t="n">
        <v>40.4328571428571</v>
      </c>
      <c r="G1280" s="27" t="n">
        <v>33.69</v>
      </c>
      <c r="H1280" s="27" t="n">
        <v>35.015</v>
      </c>
      <c r="I1280" s="27" t="n">
        <v>6.6045</v>
      </c>
      <c r="J1280" s="27" t="n">
        <v>1.86</v>
      </c>
      <c r="K1280" s="27" t="n">
        <v>30.5542857142857</v>
      </c>
      <c r="L1280" s="32"/>
      <c r="M1280" s="27" t="n">
        <v>46585.8</v>
      </c>
      <c r="N1280" s="27" t="n">
        <v>2727.05318181818</v>
      </c>
      <c r="O1280" s="32"/>
    </row>
    <row r="1281" customFormat="false" ht="14.25" hidden="false" customHeight="false" outlineLevel="0" collapsed="false">
      <c r="A1281" s="29" t="n">
        <v>45357.2999768519</v>
      </c>
      <c r="B1281" s="30" t="n">
        <f aca="false">MROUND(A1281,"00:01:00")</f>
        <v>45357.3</v>
      </c>
      <c r="C1281" s="27" t="n">
        <v>2.51873636363636</v>
      </c>
      <c r="D1281" s="27" t="n">
        <v>0.48075</v>
      </c>
      <c r="E1281" s="27" t="n">
        <v>1399.93333333333</v>
      </c>
      <c r="F1281" s="27" t="n">
        <v>39.8966666666667</v>
      </c>
      <c r="G1281" s="27" t="n">
        <v>33.725</v>
      </c>
      <c r="H1281" s="27" t="n">
        <v>35.015</v>
      </c>
      <c r="I1281" s="27" t="n">
        <v>6.602</v>
      </c>
      <c r="J1281" s="27" t="n">
        <v>1.87</v>
      </c>
      <c r="K1281" s="27" t="n">
        <v>30.59</v>
      </c>
      <c r="L1281" s="32"/>
      <c r="M1281" s="27" t="n">
        <v>46626</v>
      </c>
      <c r="N1281" s="27" t="n">
        <v>2726.59627272727</v>
      </c>
      <c r="O1281" s="32"/>
    </row>
    <row r="1282" customFormat="false" ht="14.25" hidden="false" customHeight="false" outlineLevel="0" collapsed="false">
      <c r="A1282" s="29" t="n">
        <v>45357.3006712963</v>
      </c>
      <c r="B1282" s="30" t="n">
        <f aca="false">MROUND(A1282,"00:01:00")</f>
        <v>45357.3006944445</v>
      </c>
      <c r="C1282" s="27" t="n">
        <v>2.5105</v>
      </c>
      <c r="D1282" s="27" t="n">
        <v>0.49312380952381</v>
      </c>
      <c r="E1282" s="27" t="n">
        <v>1400.0380952381</v>
      </c>
      <c r="F1282" s="27" t="n">
        <v>39.2666666666667</v>
      </c>
      <c r="G1282" s="27" t="n">
        <v>33.905</v>
      </c>
      <c r="H1282" s="27" t="n">
        <v>35.005</v>
      </c>
      <c r="I1282" s="27" t="n">
        <v>6.602</v>
      </c>
      <c r="J1282" s="27" t="n">
        <v>1.87</v>
      </c>
      <c r="K1282" s="27" t="n">
        <v>30.554</v>
      </c>
      <c r="L1282" s="32"/>
      <c r="M1282" s="27" t="n">
        <v>46626</v>
      </c>
      <c r="N1282" s="27" t="n">
        <v>2726.1555</v>
      </c>
      <c r="O1282" s="32"/>
    </row>
    <row r="1283" customFormat="false" ht="14.25" hidden="false" customHeight="false" outlineLevel="0" collapsed="false">
      <c r="A1283" s="29" t="n">
        <v>45357.3013657407</v>
      </c>
      <c r="B1283" s="30" t="n">
        <f aca="false">MROUND(A1283,"00:01:00")</f>
        <v>45357.3013888889</v>
      </c>
      <c r="C1283" s="27" t="n">
        <v>2.51371818181818</v>
      </c>
      <c r="D1283" s="27" t="n">
        <v>0.480536363636364</v>
      </c>
      <c r="E1283" s="27" t="n">
        <v>1399.67368421053</v>
      </c>
      <c r="F1283" s="27" t="n">
        <v>39.871</v>
      </c>
      <c r="G1283" s="27" t="n">
        <v>33.93</v>
      </c>
      <c r="H1283" s="27" t="n">
        <v>35.008</v>
      </c>
      <c r="I1283" s="27" t="n">
        <v>6.60693333333333</v>
      </c>
      <c r="J1283" s="27" t="n">
        <v>1.875</v>
      </c>
      <c r="K1283" s="27" t="n">
        <v>30.62</v>
      </c>
      <c r="L1283" s="32"/>
      <c r="M1283" s="27" t="n">
        <v>46684</v>
      </c>
      <c r="N1283" s="27" t="n">
        <v>2725.70559090909</v>
      </c>
      <c r="O1283" s="32"/>
    </row>
    <row r="1284" customFormat="false" ht="14.25" hidden="false" customHeight="false" outlineLevel="0" collapsed="false">
      <c r="A1284" s="29" t="n">
        <v>45357.3020601852</v>
      </c>
      <c r="B1284" s="30" t="n">
        <f aca="false">MROUND(A1284,"00:01:00")</f>
        <v>45357.3020833333</v>
      </c>
      <c r="C1284" s="27" t="n">
        <v>2.50379130434783</v>
      </c>
      <c r="D1284" s="27" t="n">
        <v>0.4997</v>
      </c>
      <c r="E1284" s="27" t="n">
        <v>1400.01428571429</v>
      </c>
      <c r="F1284" s="27" t="n">
        <v>39.9004347826087</v>
      </c>
      <c r="G1284" s="27" t="n">
        <v>33.985</v>
      </c>
      <c r="H1284" s="27" t="n">
        <v>35.014</v>
      </c>
      <c r="I1284" s="27" t="n">
        <v>6.6105</v>
      </c>
      <c r="J1284" s="27" t="n">
        <v>1.865</v>
      </c>
      <c r="K1284" s="27" t="n">
        <v>30.68</v>
      </c>
      <c r="L1284" s="32"/>
      <c r="M1284" s="27" t="n">
        <v>46734</v>
      </c>
      <c r="N1284" s="27" t="n">
        <v>2725.25926086956</v>
      </c>
      <c r="O1284" s="32"/>
    </row>
    <row r="1285" customFormat="false" ht="14.25" hidden="false" customHeight="false" outlineLevel="0" collapsed="false">
      <c r="A1285" s="29" t="n">
        <v>45357.3027546296</v>
      </c>
      <c r="B1285" s="30" t="n">
        <f aca="false">MROUND(A1285,"00:01:00")</f>
        <v>45357.3027777778</v>
      </c>
      <c r="C1285" s="27" t="n">
        <v>2.50704347826087</v>
      </c>
      <c r="D1285" s="27" t="n">
        <v>0.493586956521739</v>
      </c>
      <c r="E1285" s="27" t="n">
        <v>1400.01363636364</v>
      </c>
      <c r="F1285" s="27" t="n">
        <v>39.8459090909091</v>
      </c>
      <c r="G1285" s="27" t="n">
        <v>34.03</v>
      </c>
      <c r="H1285" s="27" t="n">
        <v>35.0042857142857</v>
      </c>
      <c r="I1285" s="27" t="n">
        <v>6.6025</v>
      </c>
      <c r="J1285" s="27" t="n">
        <v>1.87</v>
      </c>
      <c r="K1285" s="27" t="n">
        <v>30.758</v>
      </c>
      <c r="L1285" s="32"/>
      <c r="M1285" s="27" t="n">
        <v>46734</v>
      </c>
      <c r="N1285" s="27" t="n">
        <v>2724.81695652174</v>
      </c>
      <c r="O1285" s="32"/>
    </row>
    <row r="1286" customFormat="false" ht="14.25" hidden="false" customHeight="false" outlineLevel="0" collapsed="false">
      <c r="A1286" s="29" t="n">
        <v>45357.3034490741</v>
      </c>
      <c r="B1286" s="30" t="n">
        <f aca="false">MROUND(A1286,"00:01:00")</f>
        <v>45357.3034722222</v>
      </c>
      <c r="C1286" s="27" t="n">
        <v>2.50422608695652</v>
      </c>
      <c r="D1286" s="27" t="n">
        <v>0.497845833333333</v>
      </c>
      <c r="E1286" s="27" t="n">
        <v>1399.9875</v>
      </c>
      <c r="F1286" s="27" t="n">
        <v>39.9058823529412</v>
      </c>
      <c r="G1286" s="27" t="n">
        <v>34.03</v>
      </c>
      <c r="H1286" s="27" t="n">
        <v>35.005</v>
      </c>
      <c r="I1286" s="27" t="n">
        <v>6.60311111111111</v>
      </c>
      <c r="J1286" s="27" t="n">
        <v>1.875</v>
      </c>
      <c r="K1286" s="27" t="n">
        <v>30.805</v>
      </c>
      <c r="L1286" s="32"/>
      <c r="M1286" s="27" t="n">
        <v>46758</v>
      </c>
      <c r="N1286" s="27" t="n">
        <v>2724.359375</v>
      </c>
      <c r="O1286" s="32"/>
    </row>
    <row r="1287" customFormat="false" ht="14.25" hidden="false" customHeight="false" outlineLevel="0" collapsed="false">
      <c r="A1287" s="29" t="n">
        <v>45357.3041435185</v>
      </c>
      <c r="B1287" s="30" t="n">
        <f aca="false">MROUND(A1287,"00:01:00")</f>
        <v>45357.3041666667</v>
      </c>
      <c r="C1287" s="27" t="n">
        <v>2.50416956521739</v>
      </c>
      <c r="D1287" s="27" t="n">
        <v>0.49434347826087</v>
      </c>
      <c r="E1287" s="27" t="n">
        <v>1399.96956521739</v>
      </c>
      <c r="F1287" s="27" t="n">
        <v>40.0638888888889</v>
      </c>
      <c r="G1287" s="27" t="n">
        <v>34.03</v>
      </c>
      <c r="H1287" s="27" t="n">
        <v>35.0057142857143</v>
      </c>
      <c r="I1287" s="27" t="n">
        <v>6.60275</v>
      </c>
      <c r="J1287" s="27" t="n">
        <v>1.89</v>
      </c>
      <c r="K1287" s="27" t="n">
        <v>30.825</v>
      </c>
      <c r="L1287" s="32"/>
      <c r="M1287" s="27" t="n">
        <v>46797</v>
      </c>
      <c r="N1287" s="27" t="n">
        <v>2723.89526086957</v>
      </c>
      <c r="O1287" s="32"/>
    </row>
    <row r="1288" customFormat="false" ht="14.25" hidden="false" customHeight="false" outlineLevel="0" collapsed="false">
      <c r="A1288" s="29" t="n">
        <v>45357.304837963</v>
      </c>
      <c r="B1288" s="30" t="n">
        <f aca="false">MROUND(A1288,"00:01:00")</f>
        <v>45357.3048611111</v>
      </c>
      <c r="C1288" s="27" t="n">
        <v>2.50234090909091</v>
      </c>
      <c r="D1288" s="27" t="n">
        <v>0.4958</v>
      </c>
      <c r="E1288" s="27" t="n">
        <v>1399.75714285714</v>
      </c>
      <c r="F1288" s="27" t="n">
        <v>39.1980952380952</v>
      </c>
      <c r="G1288" s="27" t="n">
        <v>34.165</v>
      </c>
      <c r="H1288" s="27" t="n">
        <v>35.0033333333333</v>
      </c>
      <c r="I1288" s="27" t="n">
        <v>6.605</v>
      </c>
      <c r="J1288" s="27" t="n">
        <v>1.9</v>
      </c>
      <c r="K1288" s="27" t="n">
        <v>30.85</v>
      </c>
      <c r="L1288" s="32"/>
      <c r="M1288" s="27" t="n">
        <v>46797</v>
      </c>
      <c r="N1288" s="27" t="n">
        <v>2723.44763636364</v>
      </c>
      <c r="O1288" s="32"/>
    </row>
    <row r="1289" customFormat="false" ht="14.25" hidden="false" customHeight="false" outlineLevel="0" collapsed="false">
      <c r="A1289" s="29" t="n">
        <v>45357.3055324074</v>
      </c>
      <c r="B1289" s="30" t="n">
        <f aca="false">MROUND(A1289,"00:01:00")</f>
        <v>45357.3055555556</v>
      </c>
      <c r="C1289" s="27" t="n">
        <v>2.50119</v>
      </c>
      <c r="D1289" s="27" t="n">
        <v>0.500047619047619</v>
      </c>
      <c r="E1289" s="27" t="n">
        <v>1399.76</v>
      </c>
      <c r="F1289" s="27" t="n">
        <v>40.3471428571429</v>
      </c>
      <c r="G1289" s="27" t="n">
        <v>34.15</v>
      </c>
      <c r="H1289" s="27" t="n">
        <v>35.01</v>
      </c>
      <c r="I1289" s="27" t="n">
        <v>6.60233333333333</v>
      </c>
      <c r="J1289" s="27" t="n">
        <v>1.9</v>
      </c>
      <c r="K1289" s="27" t="n">
        <v>30.855</v>
      </c>
      <c r="L1289" s="32"/>
      <c r="M1289" s="27" t="n">
        <v>46837.4</v>
      </c>
      <c r="N1289" s="27" t="n">
        <v>2722.97652380952</v>
      </c>
      <c r="O1289" s="32"/>
    </row>
    <row r="1290" customFormat="false" ht="14.25" hidden="false" customHeight="false" outlineLevel="0" collapsed="false">
      <c r="A1290" s="29" t="n">
        <v>45357.3062268519</v>
      </c>
      <c r="B1290" s="30" t="n">
        <f aca="false">MROUND(A1290,"00:01:00")</f>
        <v>45357.30625</v>
      </c>
      <c r="C1290" s="27" t="n">
        <v>2.49126363636364</v>
      </c>
      <c r="D1290" s="27" t="n">
        <v>0.506772727272727</v>
      </c>
      <c r="E1290" s="27" t="n">
        <v>1399.7</v>
      </c>
      <c r="F1290" s="27" t="n">
        <v>38.4361111111111</v>
      </c>
      <c r="G1290" s="27" t="n">
        <v>34.605</v>
      </c>
      <c r="H1290" s="27" t="n">
        <v>35.015</v>
      </c>
      <c r="I1290" s="27" t="n">
        <v>6.60309090909091</v>
      </c>
      <c r="J1290" s="27" t="n">
        <v>1.905</v>
      </c>
      <c r="K1290" s="27" t="n">
        <v>30.905</v>
      </c>
      <c r="L1290" s="32"/>
      <c r="M1290" s="27" t="n">
        <v>46837.4</v>
      </c>
      <c r="N1290" s="27" t="n">
        <v>2722.53459090909</v>
      </c>
      <c r="O1290" s="32"/>
    </row>
    <row r="1291" customFormat="false" ht="14.25" hidden="false" customHeight="false" outlineLevel="0" collapsed="false">
      <c r="A1291" s="29" t="n">
        <v>45357.3069212963</v>
      </c>
      <c r="B1291" s="30" t="n">
        <f aca="false">MROUND(A1291,"00:01:00")</f>
        <v>45357.3069444445</v>
      </c>
      <c r="C1291" s="27" t="n">
        <v>2.48501739130435</v>
      </c>
      <c r="D1291" s="27" t="n">
        <v>0.512569565217391</v>
      </c>
      <c r="E1291" s="27" t="n">
        <v>1400.01818181818</v>
      </c>
      <c r="F1291" s="27" t="n">
        <v>40.585</v>
      </c>
      <c r="G1291" s="27" t="n">
        <v>34.345</v>
      </c>
      <c r="H1291" s="27" t="n">
        <v>35.02</v>
      </c>
      <c r="I1291" s="27" t="n">
        <v>6.60655555555556</v>
      </c>
      <c r="J1291" s="27" t="n">
        <v>1.905</v>
      </c>
      <c r="K1291" s="27" t="n">
        <v>31.025</v>
      </c>
      <c r="L1291" s="32"/>
      <c r="M1291" s="27" t="n">
        <v>46874.25</v>
      </c>
      <c r="N1291" s="27" t="n">
        <v>2722.07434782609</v>
      </c>
      <c r="O1291" s="32"/>
    </row>
    <row r="1292" customFormat="false" ht="14.25" hidden="false" customHeight="false" outlineLevel="0" collapsed="false">
      <c r="A1292" s="29" t="n">
        <v>45357.3076157407</v>
      </c>
      <c r="B1292" s="30" t="n">
        <f aca="false">MROUND(A1292,"00:01:00")</f>
        <v>45357.3076388889</v>
      </c>
      <c r="C1292" s="27" t="n">
        <v>2.49761363636364</v>
      </c>
      <c r="D1292" s="27" t="n">
        <v>0.509338095238095</v>
      </c>
      <c r="E1292" s="27" t="n">
        <v>1399.99090909091</v>
      </c>
      <c r="F1292" s="27" t="n">
        <v>40.2904761904762</v>
      </c>
      <c r="G1292" s="27" t="n">
        <v>34.31</v>
      </c>
      <c r="H1292" s="27" t="n">
        <v>35.005</v>
      </c>
      <c r="I1292" s="27" t="n">
        <v>6.601</v>
      </c>
      <c r="J1292" s="27" t="n">
        <v>1.905</v>
      </c>
      <c r="K1292" s="27" t="n">
        <v>31.2333333333333</v>
      </c>
      <c r="L1292" s="32"/>
      <c r="M1292" s="27" t="n">
        <v>46908</v>
      </c>
      <c r="N1292" s="27" t="n">
        <v>2721.62445454545</v>
      </c>
      <c r="O1292" s="32"/>
    </row>
    <row r="1293" customFormat="false" ht="14.25" hidden="false" customHeight="false" outlineLevel="0" collapsed="false">
      <c r="A1293" s="29" t="n">
        <v>45357.3083101852</v>
      </c>
      <c r="B1293" s="30" t="n">
        <f aca="false">MROUND(A1293,"00:01:00")</f>
        <v>45357.3083333333</v>
      </c>
      <c r="C1293" s="27" t="n">
        <v>2.48945652173913</v>
      </c>
      <c r="D1293" s="27" t="n">
        <v>0.509839130434783</v>
      </c>
      <c r="E1293" s="27" t="n">
        <v>1399.87826086957</v>
      </c>
      <c r="F1293" s="27" t="n">
        <v>39.3228571428571</v>
      </c>
      <c r="G1293" s="27" t="n">
        <v>34.485</v>
      </c>
      <c r="H1293" s="27" t="n">
        <v>35.0066666666667</v>
      </c>
      <c r="I1293" s="27" t="n">
        <v>6.60488888888889</v>
      </c>
      <c r="J1293" s="27" t="n">
        <v>1.905</v>
      </c>
      <c r="K1293" s="27" t="n">
        <v>31.1736363636364</v>
      </c>
      <c r="L1293" s="32"/>
      <c r="M1293" s="27" t="n">
        <v>46933.5</v>
      </c>
      <c r="N1293" s="27" t="n">
        <v>2721.17465217391</v>
      </c>
      <c r="O1293" s="32"/>
    </row>
    <row r="1294" customFormat="false" ht="14.25" hidden="false" customHeight="false" outlineLevel="0" collapsed="false">
      <c r="A1294" s="29" t="n">
        <v>45357.3090046296</v>
      </c>
      <c r="B1294" s="30" t="n">
        <f aca="false">MROUND(A1294,"00:01:00")</f>
        <v>45357.3090277778</v>
      </c>
      <c r="C1294" s="27" t="n">
        <v>2.49018571428571</v>
      </c>
      <c r="D1294" s="27" t="n">
        <v>0.5084</v>
      </c>
      <c r="E1294" s="27" t="n">
        <v>1399.97272727273</v>
      </c>
      <c r="F1294" s="27" t="n">
        <v>40.4263636363636</v>
      </c>
      <c r="G1294" s="27" t="n">
        <v>34.345</v>
      </c>
      <c r="H1294" s="27" t="n">
        <v>35.005</v>
      </c>
      <c r="I1294" s="27" t="n">
        <v>6.60009090909091</v>
      </c>
      <c r="J1294" s="27" t="n">
        <v>1.92</v>
      </c>
      <c r="K1294" s="27" t="n">
        <v>31.13875</v>
      </c>
      <c r="L1294" s="32"/>
      <c r="M1294" s="27" t="n">
        <v>46963</v>
      </c>
      <c r="N1294" s="27" t="n">
        <v>2720.70577272727</v>
      </c>
      <c r="O1294" s="32"/>
    </row>
    <row r="1295" customFormat="false" ht="14.25" hidden="false" customHeight="false" outlineLevel="0" collapsed="false">
      <c r="A1295" s="29" t="n">
        <v>45357.3096990741</v>
      </c>
      <c r="B1295" s="30" t="n">
        <f aca="false">MROUND(A1295,"00:01:00")</f>
        <v>45357.3097222222</v>
      </c>
      <c r="C1295" s="27" t="n">
        <v>2.49144782608696</v>
      </c>
      <c r="D1295" s="27" t="n">
        <v>0.50705652173913</v>
      </c>
      <c r="E1295" s="27" t="n">
        <v>1400.15263157895</v>
      </c>
      <c r="F1295" s="27" t="n">
        <v>40.0015789473684</v>
      </c>
      <c r="G1295" s="27" t="n">
        <v>34.36</v>
      </c>
      <c r="H1295" s="27" t="n">
        <v>35.02</v>
      </c>
      <c r="I1295" s="27" t="n">
        <v>6.60442857142857</v>
      </c>
      <c r="J1295" s="27" t="n">
        <v>1.925</v>
      </c>
      <c r="K1295" s="27" t="n">
        <v>31.2</v>
      </c>
      <c r="L1295" s="32"/>
      <c r="M1295" s="27" t="n">
        <v>46963</v>
      </c>
      <c r="N1295" s="27" t="n">
        <v>2720.24617391304</v>
      </c>
      <c r="O1295" s="32"/>
    </row>
    <row r="1296" customFormat="false" ht="14.25" hidden="false" customHeight="false" outlineLevel="0" collapsed="false">
      <c r="A1296" s="29" t="n">
        <v>45357.3103935185</v>
      </c>
      <c r="B1296" s="30" t="n">
        <f aca="false">MROUND(A1296,"00:01:00")</f>
        <v>45357.3104166667</v>
      </c>
      <c r="C1296" s="27" t="n">
        <v>2.49242272727273</v>
      </c>
      <c r="D1296" s="27" t="n">
        <v>0.50695</v>
      </c>
      <c r="E1296" s="27" t="n">
        <v>1400.00952380952</v>
      </c>
      <c r="F1296" s="27" t="n">
        <v>40.1836363636364</v>
      </c>
      <c r="G1296" s="27" t="n">
        <v>34.345</v>
      </c>
      <c r="H1296" s="27" t="n">
        <v>35.02</v>
      </c>
      <c r="I1296" s="27" t="n">
        <v>6.60227272727273</v>
      </c>
      <c r="J1296" s="27" t="n">
        <v>1.925</v>
      </c>
      <c r="K1296" s="27" t="n">
        <v>31.18</v>
      </c>
      <c r="L1296" s="32"/>
      <c r="M1296" s="27" t="n">
        <v>47005</v>
      </c>
      <c r="N1296" s="27" t="n">
        <v>2719.79427272727</v>
      </c>
      <c r="O1296" s="32"/>
    </row>
    <row r="1297" customFormat="false" ht="14.25" hidden="false" customHeight="false" outlineLevel="0" collapsed="false">
      <c r="A1297" s="29" t="n">
        <v>45357.311087963</v>
      </c>
      <c r="B1297" s="30" t="n">
        <f aca="false">MROUND(A1297,"00:01:00")</f>
        <v>45357.3111111111</v>
      </c>
      <c r="C1297" s="27" t="n">
        <v>2.48677142857143</v>
      </c>
      <c r="D1297" s="27" t="n">
        <v>0.5074</v>
      </c>
      <c r="E1297" s="27" t="n">
        <v>1399.91428571429</v>
      </c>
      <c r="F1297" s="27" t="n">
        <v>38.7665</v>
      </c>
      <c r="G1297" s="27" t="n">
        <v>34.68</v>
      </c>
      <c r="H1297" s="27" t="n">
        <v>35.015</v>
      </c>
      <c r="I1297" s="27" t="n">
        <v>6.6025</v>
      </c>
      <c r="J1297" s="27" t="n">
        <v>1.935</v>
      </c>
      <c r="K1297" s="27" t="n">
        <v>31.145</v>
      </c>
      <c r="L1297" s="32"/>
      <c r="M1297" s="27" t="n">
        <v>47041</v>
      </c>
      <c r="N1297" s="27" t="n">
        <v>2719.32480952381</v>
      </c>
      <c r="O1297" s="32"/>
    </row>
    <row r="1298" customFormat="false" ht="14.25" hidden="false" customHeight="false" outlineLevel="0" collapsed="false">
      <c r="A1298" s="29" t="n">
        <v>45357.3117824074</v>
      </c>
      <c r="B1298" s="30" t="n">
        <f aca="false">MROUND(A1298,"00:01:00")</f>
        <v>45357.3118055556</v>
      </c>
      <c r="C1298" s="27" t="n">
        <v>2.48443181818182</v>
      </c>
      <c r="D1298" s="27" t="n">
        <v>0.518527272727273</v>
      </c>
      <c r="E1298" s="27" t="n">
        <v>1399.98</v>
      </c>
      <c r="F1298" s="27" t="n">
        <v>41.267619047619</v>
      </c>
      <c r="G1298" s="27" t="n">
        <v>34.435</v>
      </c>
      <c r="H1298" s="27" t="n">
        <v>35.015</v>
      </c>
      <c r="I1298" s="27" t="n">
        <v>6.606</v>
      </c>
      <c r="J1298" s="27" t="n">
        <v>1.93</v>
      </c>
      <c r="K1298" s="27" t="n">
        <v>31.2009090909091</v>
      </c>
      <c r="L1298" s="32"/>
      <c r="M1298" s="27" t="n">
        <v>47067.5</v>
      </c>
      <c r="N1298" s="27" t="n">
        <v>2718.85390909091</v>
      </c>
      <c r="O1298" s="32"/>
    </row>
    <row r="1299" customFormat="false" ht="14.25" hidden="false" customHeight="false" outlineLevel="0" collapsed="false">
      <c r="A1299" s="29" t="n">
        <v>45357.3124768519</v>
      </c>
      <c r="B1299" s="30" t="n">
        <f aca="false">MROUND(A1299,"00:01:00")</f>
        <v>45357.3125</v>
      </c>
      <c r="C1299" s="27" t="n">
        <v>2.48746363636364</v>
      </c>
      <c r="D1299" s="27" t="n">
        <v>0.513695454545455</v>
      </c>
      <c r="E1299" s="27" t="n">
        <v>1400.045</v>
      </c>
      <c r="F1299" s="27" t="n">
        <v>39.5195</v>
      </c>
      <c r="G1299" s="27" t="n">
        <v>34.58</v>
      </c>
      <c r="H1299" s="27" t="n">
        <v>35.0166666666667</v>
      </c>
      <c r="I1299" s="27" t="n">
        <v>6.601</v>
      </c>
      <c r="J1299" s="27" t="n">
        <v>1.94</v>
      </c>
      <c r="K1299" s="27" t="n">
        <v>31.32625</v>
      </c>
      <c r="L1299" s="32"/>
      <c r="M1299" s="27" t="n">
        <v>47075.5</v>
      </c>
      <c r="N1299" s="27" t="n">
        <v>2718.39640909091</v>
      </c>
      <c r="O1299" s="32"/>
    </row>
    <row r="1300" customFormat="false" ht="14.25" hidden="false" customHeight="false" outlineLevel="0" collapsed="false">
      <c r="A1300" s="29" t="n">
        <v>45357.3131712963</v>
      </c>
      <c r="B1300" s="30" t="n">
        <f aca="false">MROUND(A1300,"00:01:00")</f>
        <v>45357.3131944445</v>
      </c>
      <c r="C1300" s="27" t="n">
        <v>2.48633636363636</v>
      </c>
      <c r="D1300" s="27" t="n">
        <v>0.513454545454545</v>
      </c>
      <c r="E1300" s="27" t="n">
        <v>1400.04545454545</v>
      </c>
      <c r="F1300" s="27" t="n">
        <v>40.1065</v>
      </c>
      <c r="G1300" s="27" t="n">
        <v>34.545</v>
      </c>
      <c r="H1300" s="27" t="n">
        <v>35.0183333333333</v>
      </c>
      <c r="I1300" s="27" t="n">
        <v>6.6035</v>
      </c>
      <c r="J1300" s="27" t="n">
        <v>1.95333333333333</v>
      </c>
      <c r="K1300" s="27" t="n">
        <v>31.274</v>
      </c>
      <c r="L1300" s="32"/>
      <c r="M1300" s="27" t="n">
        <v>47098</v>
      </c>
      <c r="N1300" s="27" t="n">
        <v>2717.94481818182</v>
      </c>
      <c r="O1300" s="32"/>
    </row>
    <row r="1301" customFormat="false" ht="14.25" hidden="false" customHeight="false" outlineLevel="0" collapsed="false">
      <c r="A1301" s="29" t="n">
        <v>45357.3138657407</v>
      </c>
      <c r="B1301" s="30" t="n">
        <f aca="false">MROUND(A1301,"00:01:00")</f>
        <v>45357.3138888889</v>
      </c>
      <c r="C1301" s="27" t="n">
        <v>2.48386666666667</v>
      </c>
      <c r="D1301" s="27" t="n">
        <v>0.515209090909091</v>
      </c>
      <c r="E1301" s="27" t="n">
        <v>1400.18636363636</v>
      </c>
      <c r="F1301" s="27" t="n">
        <v>39.4990909090909</v>
      </c>
      <c r="G1301" s="27" t="n">
        <v>34.7</v>
      </c>
      <c r="H1301" s="27" t="n">
        <v>35.015</v>
      </c>
      <c r="I1301" s="27" t="n">
        <v>6.60146153846154</v>
      </c>
      <c r="J1301" s="27" t="n">
        <v>1.965</v>
      </c>
      <c r="K1301" s="27" t="n">
        <v>31.265</v>
      </c>
      <c r="L1301" s="32"/>
      <c r="M1301" s="27" t="n">
        <v>47128.75</v>
      </c>
      <c r="N1301" s="27" t="n">
        <v>2717.46568181818</v>
      </c>
      <c r="O1301" s="32"/>
    </row>
    <row r="1302" customFormat="false" ht="14.25" hidden="false" customHeight="false" outlineLevel="0" collapsed="false">
      <c r="A1302" s="29" t="n">
        <v>45357.3145601852</v>
      </c>
      <c r="B1302" s="30" t="n">
        <f aca="false">MROUND(A1302,"00:01:00")</f>
        <v>45357.3145833333</v>
      </c>
      <c r="C1302" s="27" t="n">
        <v>2.47279545454545</v>
      </c>
      <c r="D1302" s="27" t="n">
        <v>0.530804545454545</v>
      </c>
      <c r="E1302" s="27" t="n">
        <v>1399.91363636364</v>
      </c>
      <c r="F1302" s="27" t="n">
        <v>38.7104761904762</v>
      </c>
      <c r="G1302" s="27" t="n">
        <v>35.04</v>
      </c>
      <c r="H1302" s="27" t="n">
        <v>35.015</v>
      </c>
      <c r="I1302" s="27" t="n">
        <v>6.6035</v>
      </c>
      <c r="J1302" s="27" t="n">
        <v>1.96333333333333</v>
      </c>
      <c r="K1302" s="27" t="n">
        <v>31.28</v>
      </c>
      <c r="L1302" s="32"/>
      <c r="M1302" s="27" t="n">
        <v>47128.75</v>
      </c>
      <c r="N1302" s="27" t="n">
        <v>2717.00063636364</v>
      </c>
      <c r="O1302" s="32"/>
    </row>
    <row r="1303" customFormat="false" ht="14.25" hidden="false" customHeight="false" outlineLevel="0" collapsed="false">
      <c r="A1303" s="29" t="n">
        <v>45357.3152546296</v>
      </c>
      <c r="B1303" s="30" t="n">
        <f aca="false">MROUND(A1303,"00:01:00")</f>
        <v>45357.3152777778</v>
      </c>
      <c r="C1303" s="27" t="n">
        <v>2.46551363636364</v>
      </c>
      <c r="D1303" s="27" t="n">
        <v>0.538131818181818</v>
      </c>
      <c r="E1303" s="27" t="n">
        <v>1399.87727272727</v>
      </c>
      <c r="F1303" s="27" t="n">
        <v>40.0352380952381</v>
      </c>
      <c r="G1303" s="27" t="n">
        <v>35.02</v>
      </c>
      <c r="H1303" s="27" t="n">
        <v>35.0177777777778</v>
      </c>
      <c r="I1303" s="27" t="n">
        <v>6.60709090909091</v>
      </c>
      <c r="J1303" s="27" t="n">
        <v>1.955</v>
      </c>
      <c r="K1303" s="27" t="n">
        <v>31.4230769230769</v>
      </c>
      <c r="L1303" s="32"/>
      <c r="M1303" s="27" t="n">
        <v>47194.2857142857</v>
      </c>
      <c r="N1303" s="27" t="n">
        <v>2716.53245454545</v>
      </c>
      <c r="O1303" s="32"/>
    </row>
    <row r="1304" customFormat="false" ht="14.25" hidden="false" customHeight="false" outlineLevel="0" collapsed="false">
      <c r="A1304" s="29" t="n">
        <v>45357.3159490741</v>
      </c>
      <c r="B1304" s="30" t="n">
        <f aca="false">MROUND(A1304,"00:01:00")</f>
        <v>45357.3159722222</v>
      </c>
      <c r="C1304" s="27" t="n">
        <v>2.47060869565217</v>
      </c>
      <c r="D1304" s="27" t="n">
        <v>0.529391304347826</v>
      </c>
      <c r="E1304" s="27" t="n">
        <v>1399.8</v>
      </c>
      <c r="F1304" s="27" t="n">
        <v>40.3355</v>
      </c>
      <c r="G1304" s="27" t="n">
        <v>34.91</v>
      </c>
      <c r="H1304" s="27" t="n">
        <v>35.025</v>
      </c>
      <c r="I1304" s="27" t="n">
        <v>6.613</v>
      </c>
      <c r="J1304" s="27" t="n">
        <v>1.965</v>
      </c>
      <c r="K1304" s="27" t="n">
        <v>31.6690909090909</v>
      </c>
      <c r="L1304" s="32"/>
      <c r="M1304" s="27" t="n">
        <v>47194.2857142857</v>
      </c>
      <c r="N1304" s="27" t="n">
        <v>2716.06156521739</v>
      </c>
      <c r="O1304" s="32"/>
    </row>
    <row r="1305" customFormat="false" ht="14.25" hidden="false" customHeight="false" outlineLevel="0" collapsed="false">
      <c r="A1305" s="29" t="n">
        <v>45357.3166435185</v>
      </c>
      <c r="B1305" s="30" t="n">
        <f aca="false">MROUND(A1305,"00:01:00")</f>
        <v>45357.3166666667</v>
      </c>
      <c r="C1305" s="27" t="n">
        <v>2.46909545454545</v>
      </c>
      <c r="D1305" s="27" t="n">
        <v>0.531072727272727</v>
      </c>
      <c r="E1305" s="27" t="n">
        <v>1400.15</v>
      </c>
      <c r="F1305" s="27" t="n">
        <v>39.282380952381</v>
      </c>
      <c r="G1305" s="27" t="n">
        <v>35.07</v>
      </c>
      <c r="H1305" s="27" t="n">
        <v>35.0133333333333</v>
      </c>
      <c r="I1305" s="27" t="n">
        <v>6.6045</v>
      </c>
      <c r="J1305" s="27" t="n">
        <v>1.965</v>
      </c>
      <c r="K1305" s="27" t="n">
        <v>31.6875</v>
      </c>
      <c r="L1305" s="32"/>
      <c r="M1305" s="27" t="n">
        <v>47236</v>
      </c>
      <c r="N1305" s="27" t="n">
        <v>2715.59559090909</v>
      </c>
      <c r="O1305" s="32"/>
    </row>
    <row r="1306" customFormat="false" ht="14.25" hidden="false" customHeight="false" outlineLevel="0" collapsed="false">
      <c r="A1306" s="29" t="n">
        <v>45357.317337963</v>
      </c>
      <c r="B1306" s="30" t="n">
        <f aca="false">MROUND(A1306,"00:01:00")</f>
        <v>45357.3173611111</v>
      </c>
      <c r="C1306" s="27" t="n">
        <v>2.46403636363636</v>
      </c>
      <c r="D1306" s="27" t="n">
        <v>0.535045454545454</v>
      </c>
      <c r="E1306" s="27" t="n">
        <v>1400.11904761905</v>
      </c>
      <c r="F1306" s="27" t="n">
        <v>39.12</v>
      </c>
      <c r="G1306" s="27" t="n">
        <v>35.235</v>
      </c>
      <c r="H1306" s="27" t="n">
        <v>35.02</v>
      </c>
      <c r="I1306" s="27" t="n">
        <v>6.60316666666667</v>
      </c>
      <c r="J1306" s="27" t="n">
        <v>1.965</v>
      </c>
      <c r="K1306" s="27" t="n">
        <v>31.65</v>
      </c>
      <c r="L1306" s="32"/>
      <c r="M1306" s="27" t="n">
        <v>47263.5</v>
      </c>
      <c r="N1306" s="27" t="n">
        <v>2715.13654545455</v>
      </c>
      <c r="O1306" s="32"/>
    </row>
    <row r="1307" customFormat="false" ht="14.25" hidden="false" customHeight="false" outlineLevel="0" collapsed="false">
      <c r="A1307" s="29" t="n">
        <v>45357.3180324074</v>
      </c>
      <c r="B1307" s="30" t="n">
        <f aca="false">MROUND(A1307,"00:01:00")</f>
        <v>45357.3180555556</v>
      </c>
      <c r="C1307" s="27" t="n">
        <v>2.46095217391304</v>
      </c>
      <c r="D1307" s="27" t="n">
        <v>0.544221739130435</v>
      </c>
      <c r="E1307" s="27" t="n">
        <v>1399.90909090909</v>
      </c>
      <c r="F1307" s="27" t="n">
        <v>40.74</v>
      </c>
      <c r="G1307" s="27" t="n">
        <v>35.225</v>
      </c>
      <c r="H1307" s="27" t="n">
        <v>35.02</v>
      </c>
      <c r="I1307" s="27" t="n">
        <v>6.6025</v>
      </c>
      <c r="J1307" s="27" t="n">
        <v>1.98</v>
      </c>
      <c r="K1307" s="27" t="n">
        <v>31.7288888888889</v>
      </c>
      <c r="L1307" s="32"/>
      <c r="M1307" s="27" t="n">
        <v>47277</v>
      </c>
      <c r="N1307" s="27" t="n">
        <v>2714.66295454545</v>
      </c>
      <c r="O1307" s="32"/>
    </row>
    <row r="1308" customFormat="false" ht="14.25" hidden="false" customHeight="false" outlineLevel="0" collapsed="false">
      <c r="A1308" s="29" t="n">
        <v>45357.3187268519</v>
      </c>
      <c r="B1308" s="30" t="n">
        <f aca="false">MROUND(A1308,"00:01:00")</f>
        <v>45357.31875</v>
      </c>
      <c r="C1308" s="27" t="n">
        <v>2.45411363636364</v>
      </c>
      <c r="D1308" s="27" t="n">
        <v>0.556322727272727</v>
      </c>
      <c r="E1308" s="27" t="n">
        <v>1399.92272727273</v>
      </c>
      <c r="F1308" s="27" t="n">
        <v>39.4895454545455</v>
      </c>
      <c r="G1308" s="27" t="n">
        <v>35.375</v>
      </c>
      <c r="H1308" s="27" t="n">
        <v>35.03</v>
      </c>
      <c r="I1308" s="27" t="n">
        <v>6.601</v>
      </c>
      <c r="J1308" s="27" t="n">
        <v>1.985</v>
      </c>
      <c r="K1308" s="27" t="n">
        <v>31.806</v>
      </c>
      <c r="L1308" s="32"/>
      <c r="M1308" s="27" t="n">
        <v>47335</v>
      </c>
      <c r="N1308" s="27" t="n">
        <v>2714.18554545455</v>
      </c>
      <c r="O1308" s="32"/>
    </row>
    <row r="1309" customFormat="false" ht="14.25" hidden="false" customHeight="false" outlineLevel="0" collapsed="false">
      <c r="A1309" s="29" t="n">
        <v>45357.3194212963</v>
      </c>
      <c r="B1309" s="30" t="n">
        <f aca="false">MROUND(A1309,"00:01:00")</f>
        <v>45357.3194444444</v>
      </c>
      <c r="C1309" s="27" t="n">
        <v>2.4634</v>
      </c>
      <c r="D1309" s="27" t="n">
        <v>0.535908695652174</v>
      </c>
      <c r="E1309" s="27" t="n">
        <v>1400.01739130435</v>
      </c>
      <c r="F1309" s="27" t="n">
        <v>41.8131818181818</v>
      </c>
      <c r="G1309" s="27" t="n">
        <v>34.91</v>
      </c>
      <c r="H1309" s="27" t="n">
        <v>35.035</v>
      </c>
      <c r="I1309" s="27" t="n">
        <v>6.61645454545455</v>
      </c>
      <c r="J1309" s="27" t="n">
        <v>2</v>
      </c>
      <c r="K1309" s="27" t="n">
        <v>31.901</v>
      </c>
      <c r="L1309" s="32"/>
      <c r="M1309" s="27" t="n">
        <v>47335</v>
      </c>
      <c r="N1309" s="27" t="n">
        <v>2713.70934782609</v>
      </c>
      <c r="O1309" s="32"/>
    </row>
    <row r="1310" customFormat="false" ht="14.25" hidden="false" customHeight="false" outlineLevel="0" collapsed="false">
      <c r="A1310" s="29" t="n">
        <v>45357.3201157407</v>
      </c>
      <c r="B1310" s="30" t="n">
        <f aca="false">MROUND(A1310,"00:01:00")</f>
        <v>45357.3201388889</v>
      </c>
      <c r="C1310" s="27" t="n">
        <v>2.46671304347826</v>
      </c>
      <c r="D1310" s="27" t="n">
        <v>0.533217391304348</v>
      </c>
      <c r="E1310" s="27" t="n">
        <v>1399.87391304348</v>
      </c>
      <c r="F1310" s="27" t="n">
        <v>39.1247826086957</v>
      </c>
      <c r="G1310" s="27" t="n">
        <v>35.1</v>
      </c>
      <c r="H1310" s="27" t="n">
        <v>35.024</v>
      </c>
      <c r="I1310" s="27" t="n">
        <v>6.609</v>
      </c>
      <c r="J1310" s="27" t="n">
        <v>1.98666666666667</v>
      </c>
      <c r="K1310" s="27" t="n">
        <v>31.905</v>
      </c>
      <c r="L1310" s="27"/>
      <c r="M1310" s="27" t="n">
        <v>47402</v>
      </c>
      <c r="N1310" s="27" t="n">
        <v>2713.22369565217</v>
      </c>
      <c r="O1310" s="32"/>
    </row>
    <row r="1311" customFormat="false" ht="14.25" hidden="false" customHeight="false" outlineLevel="0" collapsed="false">
      <c r="A1311" s="29" t="n">
        <v>45357.3208101852</v>
      </c>
      <c r="B1311" s="30" t="n">
        <f aca="false">MROUND(A1311,"00:01:00")</f>
        <v>45357.3208333333</v>
      </c>
      <c r="C1311" s="27" t="n">
        <v>2.468</v>
      </c>
      <c r="D1311" s="27" t="n">
        <v>0.525795238095238</v>
      </c>
      <c r="E1311" s="27" t="n">
        <v>1399.93</v>
      </c>
      <c r="F1311" s="27" t="n">
        <v>39.9575</v>
      </c>
      <c r="G1311" s="27" t="n">
        <v>34.97</v>
      </c>
      <c r="H1311" s="27" t="n">
        <v>35.0057142857143</v>
      </c>
      <c r="I1311" s="27" t="n">
        <v>6.60066666666667</v>
      </c>
      <c r="J1311" s="27" t="n">
        <v>1.99</v>
      </c>
      <c r="K1311" s="27" t="n">
        <v>31.7</v>
      </c>
      <c r="L1311" s="32"/>
      <c r="M1311" s="27" t="n">
        <v>47418.3333333333</v>
      </c>
      <c r="N1311" s="27" t="n">
        <v>2712.75823809524</v>
      </c>
      <c r="O1311" s="32"/>
    </row>
    <row r="1312" customFormat="false" ht="14.25" hidden="false" customHeight="false" outlineLevel="0" collapsed="false">
      <c r="A1312" s="29" t="n">
        <v>45357.3215046296</v>
      </c>
      <c r="B1312" s="30" t="n">
        <f aca="false">MROUND(A1312,"00:01:00")</f>
        <v>45357.3215277778</v>
      </c>
      <c r="C1312" s="27" t="n">
        <v>2.45034347826087</v>
      </c>
      <c r="D1312" s="27" t="n">
        <v>0.553365217391304</v>
      </c>
      <c r="E1312" s="27" t="n">
        <v>1399.90434782609</v>
      </c>
      <c r="F1312" s="27" t="n">
        <v>38.6963636363636</v>
      </c>
      <c r="G1312" s="27" t="n">
        <v>35.4466666666667</v>
      </c>
      <c r="H1312" s="27" t="n">
        <v>35.0225</v>
      </c>
      <c r="I1312" s="27" t="n">
        <v>6.61490909090909</v>
      </c>
      <c r="J1312" s="27" t="n">
        <v>2.01</v>
      </c>
      <c r="K1312" s="27" t="n">
        <v>31.685</v>
      </c>
      <c r="L1312" s="32"/>
      <c r="M1312" s="27" t="n">
        <v>47460.3333333333</v>
      </c>
      <c r="N1312" s="27" t="n">
        <v>2712.27626086957</v>
      </c>
      <c r="O1312" s="32"/>
    </row>
    <row r="1313" customFormat="false" ht="14.25" hidden="false" customHeight="false" outlineLevel="0" collapsed="false">
      <c r="A1313" s="29" t="n">
        <v>45357.3221990741</v>
      </c>
      <c r="B1313" s="30" t="n">
        <f aca="false">MROUND(A1313,"00:01:00")</f>
        <v>45357.3222222222</v>
      </c>
      <c r="C1313" s="27" t="n">
        <v>2.45183636363636</v>
      </c>
      <c r="D1313" s="27" t="n">
        <v>0.545178260869565</v>
      </c>
      <c r="E1313" s="27" t="n">
        <v>1400.0619047619</v>
      </c>
      <c r="F1313" s="27" t="n">
        <v>39.8021739130435</v>
      </c>
      <c r="G1313" s="27" t="n">
        <v>35.495</v>
      </c>
      <c r="H1313" s="27" t="n">
        <v>35.02</v>
      </c>
      <c r="I1313" s="27" t="n">
        <v>6.612</v>
      </c>
      <c r="J1313" s="27" t="n">
        <v>2.005</v>
      </c>
      <c r="K1313" s="27" t="n">
        <v>31.8525</v>
      </c>
      <c r="L1313" s="32"/>
      <c r="M1313" s="27" t="n">
        <v>47484</v>
      </c>
      <c r="N1313" s="27" t="n">
        <v>2711.79008695652</v>
      </c>
      <c r="O1313" s="32"/>
    </row>
    <row r="1314" customFormat="false" ht="14.25" hidden="false" customHeight="false" outlineLevel="0" collapsed="false">
      <c r="A1314" s="29" t="n">
        <v>45357.3228935185</v>
      </c>
      <c r="B1314" s="30" t="n">
        <f aca="false">MROUND(A1314,"00:01:00")</f>
        <v>45357.3229166667</v>
      </c>
      <c r="C1314" s="27" t="n">
        <v>2.45343636363636</v>
      </c>
      <c r="D1314" s="27" t="n">
        <v>0.549395238095238</v>
      </c>
      <c r="E1314" s="27" t="n">
        <v>1400.12857142857</v>
      </c>
      <c r="F1314" s="27" t="n">
        <v>41.4740909090909</v>
      </c>
      <c r="G1314" s="27" t="n">
        <v>35.16</v>
      </c>
      <c r="H1314" s="27" t="n">
        <v>35.0128571428571</v>
      </c>
      <c r="I1314" s="27" t="n">
        <v>6.603</v>
      </c>
      <c r="J1314" s="27" t="n">
        <v>2.01</v>
      </c>
      <c r="K1314" s="27" t="n">
        <v>32.015</v>
      </c>
      <c r="L1314" s="32"/>
      <c r="M1314" s="27" t="n">
        <v>47484</v>
      </c>
      <c r="N1314" s="27" t="n">
        <v>2711.31772727273</v>
      </c>
      <c r="O1314" s="32"/>
    </row>
    <row r="1315" customFormat="false" ht="14.25" hidden="false" customHeight="false" outlineLevel="0" collapsed="false">
      <c r="A1315" s="29" t="n">
        <v>45357.323587963</v>
      </c>
      <c r="B1315" s="30" t="n">
        <f aca="false">MROUND(A1315,"00:01:00")</f>
        <v>45357.3236111111</v>
      </c>
      <c r="C1315" s="27" t="n">
        <v>2.45921739130435</v>
      </c>
      <c r="D1315" s="27" t="n">
        <v>0.542586956521739</v>
      </c>
      <c r="E1315" s="27" t="n">
        <v>1399.97727272727</v>
      </c>
      <c r="F1315" s="27" t="n">
        <v>38.7778260869565</v>
      </c>
      <c r="G1315" s="27" t="n">
        <v>35.3366666666667</v>
      </c>
      <c r="H1315" s="27" t="n">
        <v>35.01</v>
      </c>
      <c r="I1315" s="27" t="n">
        <v>6.6039</v>
      </c>
      <c r="J1315" s="27" t="n">
        <v>2.025</v>
      </c>
      <c r="K1315" s="27" t="n">
        <v>31.987</v>
      </c>
      <c r="L1315" s="32"/>
      <c r="M1315" s="27" t="n">
        <v>47511</v>
      </c>
      <c r="N1315" s="27" t="n">
        <v>2710.83826086957</v>
      </c>
      <c r="O1315" s="32"/>
    </row>
    <row r="1316" customFormat="false" ht="14.25" hidden="false" customHeight="false" outlineLevel="0" collapsed="false">
      <c r="A1316" s="29" t="n">
        <v>45357.3242824074</v>
      </c>
      <c r="B1316" s="30" t="n">
        <f aca="false">MROUND(A1316,"00:01:00")</f>
        <v>45357.3243055556</v>
      </c>
      <c r="C1316" s="27" t="n">
        <v>2.45275454545455</v>
      </c>
      <c r="D1316" s="27" t="n">
        <v>0.546263636363636</v>
      </c>
      <c r="E1316" s="27" t="n">
        <v>1399.94761904762</v>
      </c>
      <c r="F1316" s="27" t="n">
        <v>40.6718181818182</v>
      </c>
      <c r="G1316" s="27" t="n">
        <v>35.26</v>
      </c>
      <c r="H1316" s="27" t="n">
        <v>35.014</v>
      </c>
      <c r="I1316" s="27" t="n">
        <v>6.6009</v>
      </c>
      <c r="J1316" s="27" t="n">
        <v>2.04</v>
      </c>
      <c r="K1316" s="27" t="n">
        <v>31.85</v>
      </c>
      <c r="L1316" s="32"/>
      <c r="M1316" s="27" t="n">
        <v>47541.25</v>
      </c>
      <c r="N1316" s="27" t="n">
        <v>2710.36127272727</v>
      </c>
      <c r="O1316" s="32"/>
    </row>
    <row r="1317" customFormat="false" ht="14.25" hidden="false" customHeight="false" outlineLevel="0" collapsed="false">
      <c r="A1317" s="29" t="n">
        <v>45357.3249768519</v>
      </c>
      <c r="B1317" s="30" t="n">
        <f aca="false">MROUND(A1317,"00:01:00")</f>
        <v>45357.325</v>
      </c>
      <c r="C1317" s="27" t="n">
        <v>2.45415</v>
      </c>
      <c r="D1317" s="27" t="n">
        <v>0.538108695652174</v>
      </c>
      <c r="E1317" s="27" t="n">
        <v>1399.83043478261</v>
      </c>
      <c r="F1317" s="27" t="n">
        <v>39.8765</v>
      </c>
      <c r="G1317" s="27" t="n">
        <v>35.32</v>
      </c>
      <c r="H1317" s="27" t="n">
        <v>35.0166666666667</v>
      </c>
      <c r="I1317" s="27" t="n">
        <v>6.605</v>
      </c>
      <c r="J1317" s="27" t="n">
        <v>2.045</v>
      </c>
      <c r="K1317" s="27" t="n">
        <v>31.9333333333333</v>
      </c>
      <c r="L1317" s="32"/>
      <c r="M1317" s="27" t="n">
        <v>47541.25</v>
      </c>
      <c r="N1317" s="27" t="n">
        <v>2709.88045454545</v>
      </c>
      <c r="O1317" s="32"/>
    </row>
    <row r="1318" customFormat="false" ht="14.25" hidden="false" customHeight="false" outlineLevel="0" collapsed="false">
      <c r="A1318" s="29" t="n">
        <v>45357.3256712963</v>
      </c>
      <c r="B1318" s="30" t="n">
        <f aca="false">MROUND(A1318,"00:01:00")</f>
        <v>45357.3256944444</v>
      </c>
      <c r="C1318" s="27" t="n">
        <v>2.45070454545455</v>
      </c>
      <c r="D1318" s="27" t="n">
        <v>0.543836363636364</v>
      </c>
      <c r="E1318" s="27" t="n">
        <v>1400.28181818182</v>
      </c>
      <c r="F1318" s="27" t="n">
        <v>38.9954545454545</v>
      </c>
      <c r="G1318" s="27" t="n">
        <v>35.555</v>
      </c>
      <c r="H1318" s="27" t="n">
        <v>35.02</v>
      </c>
      <c r="I1318" s="27" t="n">
        <v>6.6033</v>
      </c>
      <c r="J1318" s="27" t="n">
        <v>2.05</v>
      </c>
      <c r="K1318" s="27" t="n">
        <v>31.925</v>
      </c>
      <c r="L1318" s="32"/>
      <c r="M1318" s="27" t="n">
        <v>47592</v>
      </c>
      <c r="N1318" s="27" t="n">
        <v>2709.387</v>
      </c>
      <c r="O1318" s="32"/>
    </row>
    <row r="1319" customFormat="false" ht="14.25" hidden="false" customHeight="false" outlineLevel="0" collapsed="false">
      <c r="A1319" s="29" t="n">
        <v>45357.3263657407</v>
      </c>
      <c r="B1319" s="30" t="n">
        <f aca="false">MROUND(A1319,"00:01:00")</f>
        <v>45357.3263888889</v>
      </c>
      <c r="C1319" s="27" t="n">
        <v>2.44605</v>
      </c>
      <c r="D1319" s="27" t="n">
        <v>0.553336363636364</v>
      </c>
      <c r="E1319" s="27" t="n">
        <v>1399.99545454545</v>
      </c>
      <c r="F1319" s="27" t="n">
        <v>40.5077272727273</v>
      </c>
      <c r="G1319" s="27" t="n">
        <v>35.4</v>
      </c>
      <c r="H1319" s="27" t="n">
        <v>35.015</v>
      </c>
      <c r="I1319" s="27" t="n">
        <v>6.6035</v>
      </c>
      <c r="J1319" s="27" t="n">
        <v>2.05</v>
      </c>
      <c r="K1319" s="27" t="n">
        <v>31.9766666666667</v>
      </c>
      <c r="L1319" s="32"/>
      <c r="M1319" s="27" t="n">
        <v>47592</v>
      </c>
      <c r="N1319" s="27" t="n">
        <v>2708.89490909091</v>
      </c>
      <c r="O1319" s="32"/>
    </row>
    <row r="1320" customFormat="false" ht="14.25" hidden="false" customHeight="false" outlineLevel="0" collapsed="false">
      <c r="A1320" s="29" t="n">
        <v>45357.3270601852</v>
      </c>
      <c r="B1320" s="30" t="n">
        <f aca="false">MROUND(A1320,"00:01:00")</f>
        <v>45357.3270833333</v>
      </c>
      <c r="C1320" s="27" t="n">
        <v>2.45331363636364</v>
      </c>
      <c r="D1320" s="27" t="n">
        <v>0.539836363636364</v>
      </c>
      <c r="E1320" s="27" t="n">
        <v>1399.94</v>
      </c>
      <c r="F1320" s="27" t="n">
        <v>40.2409523809524</v>
      </c>
      <c r="G1320" s="27" t="n">
        <v>35.36</v>
      </c>
      <c r="H1320" s="27" t="n">
        <v>35.015</v>
      </c>
      <c r="I1320" s="27" t="n">
        <v>6.6043</v>
      </c>
      <c r="J1320" s="27" t="n">
        <v>2.06</v>
      </c>
      <c r="K1320" s="27" t="n">
        <v>32.0788888888889</v>
      </c>
      <c r="L1320" s="32"/>
      <c r="M1320" s="27" t="n">
        <v>47626.8</v>
      </c>
      <c r="N1320" s="27" t="n">
        <v>2708.40895454545</v>
      </c>
      <c r="O1320" s="32"/>
    </row>
    <row r="1321" customFormat="false" ht="14.25" hidden="false" customHeight="false" outlineLevel="0" collapsed="false">
      <c r="A1321" s="29" t="n">
        <v>45357.3277546296</v>
      </c>
      <c r="B1321" s="30" t="n">
        <f aca="false">MROUND(A1321,"00:01:00")</f>
        <v>45357.3277777778</v>
      </c>
      <c r="C1321" s="27" t="n">
        <v>2.45284761904762</v>
      </c>
      <c r="D1321" s="27" t="n">
        <v>0.550061904761905</v>
      </c>
      <c r="E1321" s="27" t="n">
        <v>1399.83333333333</v>
      </c>
      <c r="F1321" s="27" t="n">
        <v>39.6655555555556</v>
      </c>
      <c r="G1321" s="27" t="n">
        <v>35.41</v>
      </c>
      <c r="H1321" s="27" t="n">
        <v>35.015</v>
      </c>
      <c r="I1321" s="27" t="n">
        <v>6.60109090909091</v>
      </c>
      <c r="J1321" s="27" t="n">
        <v>2.055</v>
      </c>
      <c r="K1321" s="27" t="n">
        <v>32.012</v>
      </c>
      <c r="L1321" s="32"/>
      <c r="M1321" s="27" t="n">
        <v>47669</v>
      </c>
      <c r="N1321" s="27" t="n">
        <v>2707.93457142857</v>
      </c>
      <c r="O1321" s="32"/>
    </row>
    <row r="1322" customFormat="false" ht="14.25" hidden="false" customHeight="false" outlineLevel="0" collapsed="false">
      <c r="A1322" s="29" t="n">
        <v>45357.3284490741</v>
      </c>
      <c r="B1322" s="30" t="n">
        <f aca="false">MROUND(A1322,"00:01:00")</f>
        <v>45357.3284722222</v>
      </c>
      <c r="C1322" s="27" t="n">
        <v>2.44873913043478</v>
      </c>
      <c r="D1322" s="27" t="n">
        <v>0.543134782608696</v>
      </c>
      <c r="E1322" s="27" t="n">
        <v>1400.06818181818</v>
      </c>
      <c r="F1322" s="27" t="n">
        <v>39.3127777777778</v>
      </c>
      <c r="G1322" s="27" t="n">
        <v>35.59</v>
      </c>
      <c r="H1322" s="27" t="n">
        <v>35.025</v>
      </c>
      <c r="I1322" s="27" t="n">
        <v>6.60518181818182</v>
      </c>
      <c r="J1322" s="27" t="n">
        <v>2.055</v>
      </c>
      <c r="K1322" s="27" t="n">
        <v>31.935</v>
      </c>
      <c r="L1322" s="32"/>
      <c r="M1322" s="27" t="n">
        <v>47693</v>
      </c>
      <c r="N1322" s="27" t="n">
        <v>2707.44130434783</v>
      </c>
      <c r="O1322" s="32"/>
    </row>
    <row r="1323" customFormat="false" ht="14.25" hidden="false" customHeight="false" outlineLevel="0" collapsed="false">
      <c r="A1323" s="29" t="n">
        <v>45357.3291435185</v>
      </c>
      <c r="B1323" s="30" t="n">
        <f aca="false">MROUND(A1323,"00:01:00")</f>
        <v>45357.3291666667</v>
      </c>
      <c r="C1323" s="27" t="n">
        <v>2.44241818181818</v>
      </c>
      <c r="D1323" s="27" t="n">
        <v>0.559245454545454</v>
      </c>
      <c r="E1323" s="27" t="n">
        <v>1400.06842105263</v>
      </c>
      <c r="F1323" s="27" t="n">
        <v>39.6233333333333</v>
      </c>
      <c r="G1323" s="27" t="n">
        <v>35.665</v>
      </c>
      <c r="H1323" s="27" t="n">
        <v>35.02</v>
      </c>
      <c r="I1323" s="27" t="n">
        <v>6.60254545454545</v>
      </c>
      <c r="J1323" s="27" t="n">
        <v>2.07</v>
      </c>
      <c r="K1323" s="27" t="n">
        <v>32.01</v>
      </c>
      <c r="L1323" s="32"/>
      <c r="M1323" s="27" t="n">
        <v>47710</v>
      </c>
      <c r="N1323" s="27" t="n">
        <v>2706.94863636364</v>
      </c>
      <c r="O1323" s="32"/>
    </row>
    <row r="1324" customFormat="false" ht="14.25" hidden="false" customHeight="false" outlineLevel="0" collapsed="false">
      <c r="A1324" s="29" t="n">
        <v>45357.329837963</v>
      </c>
      <c r="B1324" s="30" t="n">
        <f aca="false">MROUND(A1324,"00:01:00")</f>
        <v>45357.3298611111</v>
      </c>
      <c r="C1324" s="27" t="n">
        <v>2.44535454545455</v>
      </c>
      <c r="D1324" s="27" t="n">
        <v>0.554676190476191</v>
      </c>
      <c r="E1324" s="27" t="n">
        <v>1399.78421052632</v>
      </c>
      <c r="F1324" s="27" t="n">
        <v>39.9652380952381</v>
      </c>
      <c r="G1324" s="27" t="n">
        <v>35.615</v>
      </c>
      <c r="H1324" s="27" t="n">
        <v>35.02</v>
      </c>
      <c r="I1324" s="27" t="n">
        <v>6.603</v>
      </c>
      <c r="J1324" s="27" t="n">
        <v>2.07666666666667</v>
      </c>
      <c r="K1324" s="27" t="n">
        <v>32.1572727272727</v>
      </c>
      <c r="L1324" s="32"/>
      <c r="M1324" s="27" t="n">
        <v>47710</v>
      </c>
      <c r="N1324" s="27" t="n">
        <v>2706.45031818182</v>
      </c>
      <c r="O1324" s="32"/>
    </row>
    <row r="1325" customFormat="false" ht="14.25" hidden="false" customHeight="false" outlineLevel="0" collapsed="false">
      <c r="A1325" s="29" t="n">
        <v>45357.3305324074</v>
      </c>
      <c r="B1325" s="30" t="n">
        <f aca="false">MROUND(A1325,"00:01:00")</f>
        <v>45357.3305555556</v>
      </c>
      <c r="C1325" s="27" t="n">
        <v>2.44052380952381</v>
      </c>
      <c r="D1325" s="27" t="n">
        <v>0.559542857142857</v>
      </c>
      <c r="E1325" s="27" t="n">
        <v>1399.73684210526</v>
      </c>
      <c r="F1325" s="27" t="n">
        <v>39.9985</v>
      </c>
      <c r="G1325" s="27" t="n">
        <v>35.65</v>
      </c>
      <c r="H1325" s="27" t="n">
        <v>35.0166666666667</v>
      </c>
      <c r="I1325" s="27" t="n">
        <v>6.60442857142857</v>
      </c>
      <c r="J1325" s="27" t="n">
        <v>2.075</v>
      </c>
      <c r="K1325" s="27" t="n">
        <v>32.185</v>
      </c>
      <c r="L1325" s="32"/>
      <c r="M1325" s="27" t="n">
        <v>47751.25</v>
      </c>
      <c r="N1325" s="27" t="n">
        <v>2705.96605</v>
      </c>
      <c r="O1325" s="32"/>
    </row>
    <row r="1326" customFormat="false" ht="14.25" hidden="false" customHeight="false" outlineLevel="0" collapsed="false">
      <c r="A1326" s="29" t="n">
        <v>45357.3312268519</v>
      </c>
      <c r="B1326" s="30" t="n">
        <f aca="false">MROUND(A1326,"00:01:00")</f>
        <v>45357.33125</v>
      </c>
      <c r="C1326" s="27" t="n">
        <v>2.44508181818182</v>
      </c>
      <c r="D1326" s="27" t="n">
        <v>0.553227272727273</v>
      </c>
      <c r="E1326" s="27" t="n">
        <v>1400.15238095238</v>
      </c>
      <c r="F1326" s="27" t="n">
        <v>40.3878947368421</v>
      </c>
      <c r="G1326" s="27" t="n">
        <v>35.545</v>
      </c>
      <c r="H1326" s="27" t="n">
        <v>35.005</v>
      </c>
      <c r="I1326" s="27" t="n">
        <v>6.600875</v>
      </c>
      <c r="J1326" s="27" t="n">
        <v>2.085</v>
      </c>
      <c r="K1326" s="27" t="n">
        <v>32.175</v>
      </c>
      <c r="L1326" s="32"/>
      <c r="M1326" s="27" t="n">
        <v>47798.5</v>
      </c>
      <c r="N1326" s="27" t="n">
        <v>2705.46527272727</v>
      </c>
      <c r="O1326" s="32"/>
    </row>
    <row r="1327" customFormat="false" ht="14.25" hidden="false" customHeight="false" outlineLevel="0" collapsed="false">
      <c r="A1327" s="29" t="n">
        <v>45357.3319212963</v>
      </c>
      <c r="B1327" s="30" t="n">
        <f aca="false">MROUND(A1327,"00:01:00")</f>
        <v>45357.3319444445</v>
      </c>
      <c r="C1327" s="27" t="n">
        <v>2.44122727272727</v>
      </c>
      <c r="D1327" s="27" t="n">
        <v>0.556940909090909</v>
      </c>
      <c r="E1327" s="27" t="n">
        <v>1400.05</v>
      </c>
      <c r="F1327" s="27" t="n">
        <v>38.1763636363636</v>
      </c>
      <c r="G1327" s="27" t="n">
        <v>36.01</v>
      </c>
      <c r="H1327" s="27" t="n">
        <v>35.005</v>
      </c>
      <c r="I1327" s="27" t="n">
        <v>6.6044</v>
      </c>
      <c r="J1327" s="27" t="n">
        <v>2.085</v>
      </c>
      <c r="K1327" s="27" t="n">
        <v>32.17</v>
      </c>
      <c r="L1327" s="32"/>
      <c r="M1327" s="27" t="n">
        <v>47798.5</v>
      </c>
      <c r="N1327" s="27" t="n">
        <v>2704.96640909091</v>
      </c>
      <c r="O1327" s="32"/>
    </row>
    <row r="1328" customFormat="false" ht="14.25" hidden="false" customHeight="false" outlineLevel="0" collapsed="false">
      <c r="A1328" s="29" t="n">
        <v>45357.3326157407</v>
      </c>
      <c r="B1328" s="30" t="n">
        <f aca="false">MROUND(A1328,"00:01:00")</f>
        <v>45357.3326388889</v>
      </c>
      <c r="C1328" s="27" t="n">
        <v>2.43561739130435</v>
      </c>
      <c r="D1328" s="27" t="n">
        <v>0.563569565217391</v>
      </c>
      <c r="E1328" s="27" t="n">
        <v>1400.16818181818</v>
      </c>
      <c r="F1328" s="27" t="n">
        <v>41.8947826086957</v>
      </c>
      <c r="G1328" s="27" t="n">
        <v>35.58</v>
      </c>
      <c r="H1328" s="27" t="n">
        <v>35.0066666666667</v>
      </c>
      <c r="I1328" s="27" t="n">
        <v>6.60192307692308</v>
      </c>
      <c r="J1328" s="27" t="n">
        <v>2.09</v>
      </c>
      <c r="K1328" s="27" t="n">
        <v>32.1888888888889</v>
      </c>
      <c r="L1328" s="32"/>
      <c r="M1328" s="27" t="n">
        <v>47839</v>
      </c>
      <c r="N1328" s="27" t="n">
        <v>2704.47018181818</v>
      </c>
      <c r="O1328" s="32"/>
    </row>
    <row r="1329" customFormat="false" ht="14.25" hidden="false" customHeight="false" outlineLevel="0" collapsed="false">
      <c r="A1329" s="29" t="n">
        <v>45357.3333101852</v>
      </c>
      <c r="B1329" s="30" t="n">
        <f aca="false">MROUND(A1329,"00:01:00")</f>
        <v>45357.3333333333</v>
      </c>
      <c r="C1329" s="27" t="n">
        <v>2.4441347826087</v>
      </c>
      <c r="D1329" s="27" t="n">
        <v>0.558539130434783</v>
      </c>
      <c r="E1329" s="27" t="n">
        <v>1399.92608695652</v>
      </c>
      <c r="F1329" s="27" t="n">
        <v>38.5509523809524</v>
      </c>
      <c r="G1329" s="27" t="n">
        <v>35.8133333333333</v>
      </c>
      <c r="H1329" s="27" t="n">
        <v>35.005</v>
      </c>
      <c r="I1329" s="27" t="n">
        <v>6.6025</v>
      </c>
      <c r="J1329" s="27" t="n">
        <v>2.1</v>
      </c>
      <c r="K1329" s="27" t="n">
        <v>32.3066666666667</v>
      </c>
      <c r="L1329" s="32"/>
      <c r="M1329" s="27" t="n">
        <v>47875</v>
      </c>
      <c r="N1329" s="27" t="n">
        <v>2703.97165217391</v>
      </c>
      <c r="O1329" s="32"/>
    </row>
    <row r="1330" customFormat="false" ht="14.25" hidden="false" customHeight="false" outlineLevel="0" collapsed="false">
      <c r="A1330" s="29" t="n">
        <v>45357.3340046296</v>
      </c>
      <c r="B1330" s="30" t="n">
        <f aca="false">MROUND(A1330,"00:01:00")</f>
        <v>45357.3340277778</v>
      </c>
      <c r="C1330" s="27" t="n">
        <v>2.43718695652174</v>
      </c>
      <c r="D1330" s="27" t="n">
        <v>0.562309090909091</v>
      </c>
      <c r="E1330" s="27" t="n">
        <v>1399.5652173913</v>
      </c>
      <c r="F1330" s="27" t="n">
        <v>40.9147826086957</v>
      </c>
      <c r="G1330" s="27" t="n">
        <v>35.59</v>
      </c>
      <c r="H1330" s="27" t="n">
        <v>35.004</v>
      </c>
      <c r="I1330" s="27" t="n">
        <v>6.6058</v>
      </c>
      <c r="J1330" s="27" t="n">
        <v>2.10666666666667</v>
      </c>
      <c r="K1330" s="27" t="n">
        <v>32.2018181818182</v>
      </c>
      <c r="L1330" s="32"/>
      <c r="M1330" s="27" t="n">
        <v>47891.5</v>
      </c>
      <c r="N1330" s="27" t="n">
        <v>2703.47347826087</v>
      </c>
      <c r="O1330" s="32"/>
    </row>
    <row r="1331" customFormat="false" ht="14.25" hidden="false" customHeight="false" outlineLevel="0" collapsed="false">
      <c r="A1331" s="29" t="n">
        <v>45357.3346990741</v>
      </c>
      <c r="B1331" s="30" t="n">
        <f aca="false">MROUND(A1331,"00:01:00")</f>
        <v>45357.3347222222</v>
      </c>
      <c r="C1331" s="27" t="n">
        <v>2.44251363636364</v>
      </c>
      <c r="D1331" s="27" t="n">
        <v>0.556122727272727</v>
      </c>
      <c r="E1331" s="27" t="n">
        <v>1399.85238095238</v>
      </c>
      <c r="F1331" s="27" t="n">
        <v>39.7368181818182</v>
      </c>
      <c r="G1331" s="27" t="n">
        <v>35.78</v>
      </c>
      <c r="H1331" s="27" t="n">
        <v>35</v>
      </c>
      <c r="I1331" s="27" t="n">
        <v>6.60272727272727</v>
      </c>
      <c r="J1331" s="27" t="n">
        <v>2.11666666666667</v>
      </c>
      <c r="K1331" s="27" t="n">
        <v>32.291</v>
      </c>
      <c r="L1331" s="32"/>
      <c r="M1331" s="27" t="n">
        <v>47922.5</v>
      </c>
      <c r="N1331" s="27" t="n">
        <v>2702.98045454545</v>
      </c>
      <c r="O1331" s="32"/>
    </row>
    <row r="1332" customFormat="false" ht="14.25" hidden="false" customHeight="false" outlineLevel="0" collapsed="false">
      <c r="A1332" s="29" t="n">
        <v>45357.3353935185</v>
      </c>
      <c r="B1332" s="30" t="n">
        <f aca="false">MROUND(A1332,"00:01:00")</f>
        <v>45357.3354166667</v>
      </c>
      <c r="C1332" s="27" t="n">
        <v>2.44257391304348</v>
      </c>
      <c r="D1332" s="27" t="n">
        <v>0.552</v>
      </c>
      <c r="E1332" s="27" t="n">
        <v>1399.72173913043</v>
      </c>
      <c r="F1332" s="27" t="n">
        <v>39.5878260869565</v>
      </c>
      <c r="G1332" s="27" t="n">
        <v>35.68</v>
      </c>
      <c r="H1332" s="27" t="n">
        <v>34.995</v>
      </c>
      <c r="I1332" s="27" t="n">
        <v>6.605</v>
      </c>
      <c r="J1332" s="27" t="n">
        <v>2.11</v>
      </c>
      <c r="K1332" s="27" t="n">
        <v>32.22</v>
      </c>
      <c r="L1332" s="32"/>
      <c r="M1332" s="27" t="n">
        <v>47922.5</v>
      </c>
      <c r="N1332" s="27" t="n">
        <v>2702.48252173913</v>
      </c>
      <c r="O1332" s="32"/>
    </row>
    <row r="1333" customFormat="false" ht="14.25" hidden="false" customHeight="false" outlineLevel="0" collapsed="false">
      <c r="A1333" s="29" t="n">
        <v>45357.336087963</v>
      </c>
      <c r="B1333" s="30" t="n">
        <f aca="false">MROUND(A1333,"00:01:00")</f>
        <v>45357.3361111111</v>
      </c>
      <c r="C1333" s="27" t="n">
        <v>2.43473636363636</v>
      </c>
      <c r="D1333" s="27" t="n">
        <v>0.565530434782609</v>
      </c>
      <c r="E1333" s="27" t="n">
        <v>1399.80434782609</v>
      </c>
      <c r="F1333" s="27" t="n">
        <v>37.7813043478261</v>
      </c>
      <c r="G1333" s="27" t="n">
        <v>36.3066666666667</v>
      </c>
      <c r="H1333" s="27" t="n">
        <v>34.995</v>
      </c>
      <c r="I1333" s="27" t="n">
        <v>6.60286666666667</v>
      </c>
      <c r="J1333" s="27" t="n">
        <v>2.11</v>
      </c>
      <c r="K1333" s="27" t="n">
        <v>32.1871428571429</v>
      </c>
      <c r="L1333" s="32"/>
      <c r="M1333" s="27" t="n">
        <v>47963.6</v>
      </c>
      <c r="N1333" s="27" t="n">
        <v>2701.97452173913</v>
      </c>
      <c r="O1333" s="32"/>
    </row>
    <row r="1334" customFormat="false" ht="14.25" hidden="false" customHeight="false" outlineLevel="0" collapsed="false">
      <c r="A1334" s="29" t="n">
        <v>45357.3367824074</v>
      </c>
      <c r="B1334" s="30" t="n">
        <f aca="false">MROUND(A1334,"00:01:00")</f>
        <v>45357.3368055556</v>
      </c>
      <c r="C1334" s="27" t="n">
        <v>2.38855652173913</v>
      </c>
      <c r="D1334" s="27" t="n">
        <v>0.61165652173913</v>
      </c>
      <c r="E1334" s="27" t="n">
        <v>1399.74782608696</v>
      </c>
      <c r="F1334" s="27" t="n">
        <v>37.0578260869565</v>
      </c>
      <c r="G1334" s="27" t="n">
        <v>37.18</v>
      </c>
      <c r="H1334" s="27" t="n">
        <v>35.005</v>
      </c>
      <c r="I1334" s="27" t="n">
        <v>6.6001</v>
      </c>
      <c r="J1334" s="27" t="n">
        <v>2.125</v>
      </c>
      <c r="K1334" s="27" t="n">
        <v>32.29</v>
      </c>
      <c r="L1334" s="32"/>
      <c r="M1334" s="27" t="n">
        <v>48012</v>
      </c>
      <c r="N1334" s="27" t="n">
        <v>2701.46631818182</v>
      </c>
      <c r="O1334" s="32"/>
    </row>
    <row r="1335" customFormat="false" ht="14.25" hidden="false" customHeight="false" outlineLevel="0" collapsed="false">
      <c r="A1335" s="29" t="n">
        <v>45357.3374768519</v>
      </c>
      <c r="B1335" s="30" t="n">
        <f aca="false">MROUND(A1335,"00:01:00")</f>
        <v>45357.3375</v>
      </c>
      <c r="C1335" s="27" t="n">
        <v>2.39403181818182</v>
      </c>
      <c r="D1335" s="27" t="n">
        <v>0.604804545454545</v>
      </c>
      <c r="E1335" s="27" t="n">
        <v>1400.05909090909</v>
      </c>
      <c r="F1335" s="27" t="n">
        <v>42.2704545454545</v>
      </c>
      <c r="G1335" s="27" t="n">
        <v>36.61</v>
      </c>
      <c r="H1335" s="27" t="n">
        <v>35.005</v>
      </c>
      <c r="I1335" s="27" t="n">
        <v>6.60463636363636</v>
      </c>
      <c r="J1335" s="27" t="n">
        <v>2.145</v>
      </c>
      <c r="K1335" s="27" t="n">
        <v>32.8875</v>
      </c>
      <c r="L1335" s="32"/>
      <c r="M1335" s="27" t="n">
        <v>48012</v>
      </c>
      <c r="N1335" s="27" t="n">
        <v>2700.97795454545</v>
      </c>
      <c r="O1335" s="32"/>
    </row>
    <row r="1336" customFormat="false" ht="14.25" hidden="false" customHeight="false" outlineLevel="0" collapsed="false">
      <c r="A1336" s="29" t="n">
        <v>45357.3381712963</v>
      </c>
      <c r="B1336" s="30" t="n">
        <f aca="false">MROUND(A1336,"00:01:00")</f>
        <v>45357.3381944445</v>
      </c>
      <c r="C1336" s="27" t="n">
        <v>2.41511818181818</v>
      </c>
      <c r="D1336" s="27" t="n">
        <v>0.577718181818182</v>
      </c>
      <c r="E1336" s="27" t="n">
        <v>1399.8</v>
      </c>
      <c r="F1336" s="27" t="n">
        <v>40.6709090909091</v>
      </c>
      <c r="G1336" s="27" t="n">
        <v>36.335</v>
      </c>
      <c r="H1336" s="27" t="n">
        <v>34.995</v>
      </c>
      <c r="I1336" s="27" t="n">
        <v>6.6031</v>
      </c>
      <c r="J1336" s="27" t="n">
        <v>2.165</v>
      </c>
      <c r="K1336" s="27" t="n">
        <v>33.3146153846154</v>
      </c>
      <c r="L1336" s="32"/>
      <c r="M1336" s="27" t="n">
        <v>48059.6666666667</v>
      </c>
      <c r="N1336" s="27" t="n">
        <v>2700.48054545455</v>
      </c>
      <c r="O1336" s="32"/>
    </row>
    <row r="1337" customFormat="false" ht="14.25" hidden="false" customHeight="false" outlineLevel="0" collapsed="false">
      <c r="A1337" s="29" t="n">
        <v>45357.3388657407</v>
      </c>
      <c r="B1337" s="30" t="n">
        <f aca="false">MROUND(A1337,"00:01:00")</f>
        <v>45357.3388888889</v>
      </c>
      <c r="C1337" s="27" t="n">
        <v>2.41348260869565</v>
      </c>
      <c r="D1337" s="27" t="n">
        <v>0.582904347826087</v>
      </c>
      <c r="E1337" s="27" t="n">
        <v>1399.96956521739</v>
      </c>
      <c r="F1337" s="27" t="n">
        <v>39.6938095238095</v>
      </c>
      <c r="G1337" s="27" t="n">
        <v>36.445</v>
      </c>
      <c r="H1337" s="27" t="n">
        <v>34.99</v>
      </c>
      <c r="I1337" s="27" t="n">
        <v>6.60163636363636</v>
      </c>
      <c r="J1337" s="27" t="n">
        <v>2.165</v>
      </c>
      <c r="K1337" s="27" t="n">
        <v>33.0315384615385</v>
      </c>
      <c r="L1337" s="32"/>
      <c r="M1337" s="27" t="n">
        <v>48092.5</v>
      </c>
      <c r="N1337" s="27" t="n">
        <v>2699.97508695652</v>
      </c>
      <c r="O1337" s="32"/>
    </row>
    <row r="1338" customFormat="false" ht="14.25" hidden="false" customHeight="false" outlineLevel="0" collapsed="false">
      <c r="A1338" s="29" t="n">
        <v>45357.3395601852</v>
      </c>
      <c r="B1338" s="30" t="n">
        <f aca="false">MROUND(A1338,"00:01:00")</f>
        <v>45357.3395833333</v>
      </c>
      <c r="C1338" s="27" t="n">
        <v>2.42095</v>
      </c>
      <c r="D1338" s="27" t="n">
        <v>0.5757875</v>
      </c>
      <c r="E1338" s="27" t="n">
        <v>1400.20909090909</v>
      </c>
      <c r="F1338" s="27" t="n">
        <v>41.294347826087</v>
      </c>
      <c r="G1338" s="27" t="n">
        <v>36.17</v>
      </c>
      <c r="H1338" s="27" t="n">
        <v>34.995</v>
      </c>
      <c r="I1338" s="27" t="n">
        <v>6.6063</v>
      </c>
      <c r="J1338" s="27" t="n">
        <v>2.175</v>
      </c>
      <c r="K1338" s="27" t="n">
        <v>32.87</v>
      </c>
      <c r="L1338" s="32"/>
      <c r="M1338" s="27" t="n">
        <v>48111</v>
      </c>
      <c r="N1338" s="27" t="n">
        <v>2699.45383333333</v>
      </c>
      <c r="O1338" s="32"/>
    </row>
    <row r="1339" customFormat="false" ht="14.25" hidden="false" customHeight="false" outlineLevel="0" collapsed="false">
      <c r="A1339" s="29" t="n">
        <v>45357.3402546296</v>
      </c>
      <c r="B1339" s="30" t="n">
        <f aca="false">MROUND(A1339,"00:01:00")</f>
        <v>45357.3402777778</v>
      </c>
      <c r="C1339" s="27" t="n">
        <v>2.42836363636364</v>
      </c>
      <c r="D1339" s="27" t="n">
        <v>0.579595454545454</v>
      </c>
      <c r="E1339" s="27" t="n">
        <v>1399.74545454545</v>
      </c>
      <c r="F1339" s="27" t="n">
        <v>40.2704545454545</v>
      </c>
      <c r="G1339" s="27" t="n">
        <v>36.17</v>
      </c>
      <c r="H1339" s="27" t="n">
        <v>34.9966666666667</v>
      </c>
      <c r="I1339" s="27" t="n">
        <v>6.6017</v>
      </c>
      <c r="J1339" s="27" t="n">
        <v>2.175</v>
      </c>
      <c r="K1339" s="27" t="n">
        <v>32.78875</v>
      </c>
      <c r="L1339" s="32"/>
      <c r="M1339" s="27" t="n">
        <v>48133.2</v>
      </c>
      <c r="N1339" s="27" t="n">
        <v>2698.939</v>
      </c>
      <c r="O1339" s="32"/>
    </row>
    <row r="1340" customFormat="false" ht="14.25" hidden="false" customHeight="false" outlineLevel="0" collapsed="false">
      <c r="A1340" s="29" t="n">
        <v>45357.3409490741</v>
      </c>
      <c r="B1340" s="30" t="n">
        <f aca="false">MROUND(A1340,"00:01:00")</f>
        <v>45357.3409722222</v>
      </c>
      <c r="C1340" s="27" t="n">
        <v>2.42095652173913</v>
      </c>
      <c r="D1340" s="27" t="n">
        <v>0.571221739130435</v>
      </c>
      <c r="E1340" s="27" t="n">
        <v>1399.81304347826</v>
      </c>
      <c r="F1340" s="27" t="n">
        <v>39.1686363636364</v>
      </c>
      <c r="G1340" s="27" t="n">
        <v>36.2566666666667</v>
      </c>
      <c r="H1340" s="27" t="n">
        <v>34.9942857142857</v>
      </c>
      <c r="I1340" s="27" t="n">
        <v>6.604</v>
      </c>
      <c r="J1340" s="27" t="n">
        <v>2.18</v>
      </c>
      <c r="K1340" s="27" t="n">
        <v>32.6122222222222</v>
      </c>
      <c r="L1340" s="32"/>
      <c r="M1340" s="27" t="n">
        <v>48133.2</v>
      </c>
      <c r="N1340" s="27" t="n">
        <v>2698.43404347826</v>
      </c>
      <c r="O1340" s="32"/>
    </row>
    <row r="1341" customFormat="false" ht="14.25" hidden="false" customHeight="false" outlineLevel="0" collapsed="false">
      <c r="A1341" s="29" t="n">
        <v>45357.3416435185</v>
      </c>
      <c r="B1341" s="30" t="n">
        <f aca="false">MROUND(A1341,"00:01:00")</f>
        <v>45357.3416666667</v>
      </c>
      <c r="C1341" s="27" t="n">
        <v>2.42562727272727</v>
      </c>
      <c r="D1341" s="27" t="n">
        <v>0.571465217391304</v>
      </c>
      <c r="E1341" s="27" t="n">
        <v>1399.98260869565</v>
      </c>
      <c r="F1341" s="27" t="n">
        <v>42.3830434782609</v>
      </c>
      <c r="G1341" s="27" t="n">
        <v>35.86</v>
      </c>
      <c r="H1341" s="27" t="n">
        <v>34.985</v>
      </c>
      <c r="I1341" s="27" t="n">
        <v>6.601</v>
      </c>
      <c r="J1341" s="27" t="n">
        <v>2.185</v>
      </c>
      <c r="K1341" s="27" t="n">
        <v>32.594</v>
      </c>
      <c r="L1341" s="32"/>
      <c r="M1341" s="27" t="n">
        <v>48173.8</v>
      </c>
      <c r="N1341" s="27" t="n">
        <v>2697.917</v>
      </c>
      <c r="O1341" s="32"/>
    </row>
    <row r="1342" customFormat="false" ht="14.25" hidden="false" customHeight="false" outlineLevel="0" collapsed="false">
      <c r="A1342" s="29" t="n">
        <v>45357.342337963</v>
      </c>
      <c r="B1342" s="30" t="n">
        <f aca="false">MROUND(A1342,"00:01:00")</f>
        <v>45357.3423611111</v>
      </c>
      <c r="C1342" s="27" t="n">
        <v>2.43802173913043</v>
      </c>
      <c r="D1342" s="27" t="n">
        <v>0.564147826086957</v>
      </c>
      <c r="E1342" s="27" t="n">
        <v>1400.1</v>
      </c>
      <c r="F1342" s="27" t="n">
        <v>40.6227272727273</v>
      </c>
      <c r="G1342" s="27" t="n">
        <v>35.775</v>
      </c>
      <c r="H1342" s="27" t="n">
        <v>34.995</v>
      </c>
      <c r="I1342" s="27" t="n">
        <v>6.6038</v>
      </c>
      <c r="J1342" s="27" t="n">
        <v>2.19</v>
      </c>
      <c r="K1342" s="27" t="n">
        <v>32.6227272727273</v>
      </c>
      <c r="L1342" s="32"/>
      <c r="M1342" s="27" t="n">
        <v>48219.5</v>
      </c>
      <c r="N1342" s="27" t="n">
        <v>2697.39856521739</v>
      </c>
      <c r="O1342" s="32"/>
    </row>
    <row r="1343" customFormat="false" ht="14.25" hidden="false" customHeight="false" outlineLevel="0" collapsed="false">
      <c r="A1343" s="29" t="n">
        <v>45357.3430324074</v>
      </c>
      <c r="B1343" s="30" t="n">
        <f aca="false">MROUND(A1343,"00:01:00")</f>
        <v>45357.3430555556</v>
      </c>
      <c r="C1343" s="27" t="n">
        <v>2.43608571428571</v>
      </c>
      <c r="D1343" s="27" t="n">
        <v>0.561461904761905</v>
      </c>
      <c r="E1343" s="27" t="n">
        <v>1400.08947368421</v>
      </c>
      <c r="F1343" s="27" t="n">
        <v>39.0704761904762</v>
      </c>
      <c r="G1343" s="27" t="n">
        <v>35.87</v>
      </c>
      <c r="H1343" s="27" t="n">
        <v>34.995</v>
      </c>
      <c r="I1343" s="27" t="n">
        <v>6.604</v>
      </c>
      <c r="J1343" s="27" t="n">
        <v>2.18</v>
      </c>
      <c r="K1343" s="27" t="n">
        <v>32.405</v>
      </c>
      <c r="L1343" s="32"/>
      <c r="M1343" s="27" t="n">
        <v>48219.5</v>
      </c>
      <c r="N1343" s="27" t="n">
        <v>2696.89142857143</v>
      </c>
      <c r="O1343" s="32"/>
    </row>
    <row r="1344" customFormat="false" ht="14.25" hidden="false" customHeight="false" outlineLevel="0" collapsed="false">
      <c r="A1344" s="29" t="n">
        <v>45357.3437268519</v>
      </c>
      <c r="B1344" s="30" t="n">
        <f aca="false">MROUND(A1344,"00:01:00")</f>
        <v>45357.34375</v>
      </c>
      <c r="C1344" s="27" t="n">
        <v>2.42081739130435</v>
      </c>
      <c r="D1344" s="27" t="n">
        <v>0.574765217391304</v>
      </c>
      <c r="E1344" s="27" t="n">
        <v>1400.34090909091</v>
      </c>
      <c r="F1344" s="27" t="n">
        <v>38.5386956521739</v>
      </c>
      <c r="G1344" s="27" t="n">
        <v>36.32</v>
      </c>
      <c r="H1344" s="27" t="n">
        <v>34.9942857142857</v>
      </c>
      <c r="I1344" s="27" t="n">
        <v>6.60363636363636</v>
      </c>
      <c r="J1344" s="27" t="n">
        <v>2.17666666666667</v>
      </c>
      <c r="K1344" s="27" t="n">
        <v>32.2814285714286</v>
      </c>
      <c r="L1344" s="32"/>
      <c r="M1344" s="27" t="n">
        <v>48254.8</v>
      </c>
      <c r="N1344" s="27" t="n">
        <v>2696.37195652174</v>
      </c>
      <c r="O1344" s="32"/>
    </row>
    <row r="1345" customFormat="false" ht="14.25" hidden="false" customHeight="false" outlineLevel="0" collapsed="false">
      <c r="A1345" s="29" t="n">
        <v>45357.3444212963</v>
      </c>
      <c r="B1345" s="30" t="n">
        <f aca="false">MROUND(A1345,"00:01:00")</f>
        <v>45357.3444444445</v>
      </c>
      <c r="C1345" s="27" t="n">
        <v>2.42271818181818</v>
      </c>
      <c r="D1345" s="27" t="n">
        <v>0.575004545454545</v>
      </c>
      <c r="E1345" s="27" t="n">
        <v>1399.87619047619</v>
      </c>
      <c r="F1345" s="27" t="n">
        <v>40.1309523809524</v>
      </c>
      <c r="G1345" s="27" t="n">
        <v>36.17</v>
      </c>
      <c r="H1345" s="27" t="n">
        <v>34.9966666666667</v>
      </c>
      <c r="I1345" s="27" t="n">
        <v>6.60216666666667</v>
      </c>
      <c r="J1345" s="27" t="n">
        <v>2.17666666666667</v>
      </c>
      <c r="K1345" s="27" t="n">
        <v>32.5083333333333</v>
      </c>
      <c r="L1345" s="32"/>
      <c r="M1345" s="27" t="n">
        <v>48306.6666666667</v>
      </c>
      <c r="N1345" s="27" t="n">
        <v>2695.85081818182</v>
      </c>
      <c r="O1345" s="32"/>
    </row>
    <row r="1346" customFormat="false" ht="14.25" hidden="false" customHeight="false" outlineLevel="0" collapsed="false">
      <c r="A1346" s="29" t="n">
        <v>45357.3451157407</v>
      </c>
      <c r="B1346" s="30" t="n">
        <f aca="false">MROUND(A1346,"00:01:00")</f>
        <v>45357.3451388889</v>
      </c>
      <c r="C1346" s="27" t="n">
        <v>2.42171739130435</v>
      </c>
      <c r="D1346" s="27" t="n">
        <v>0.57285652173913</v>
      </c>
      <c r="E1346" s="27" t="n">
        <v>1400.30909090909</v>
      </c>
      <c r="F1346" s="27" t="n">
        <v>40.3265</v>
      </c>
      <c r="G1346" s="27" t="n">
        <v>36.165</v>
      </c>
      <c r="H1346" s="27" t="n">
        <v>34.994</v>
      </c>
      <c r="I1346" s="27" t="n">
        <v>6.604</v>
      </c>
      <c r="J1346" s="27" t="n">
        <v>2.185</v>
      </c>
      <c r="K1346" s="27" t="n">
        <v>32.6666666666667</v>
      </c>
      <c r="L1346" s="32"/>
      <c r="M1346" s="27" t="n">
        <v>48306.6666666667</v>
      </c>
      <c r="N1346" s="27" t="n">
        <v>2695.34365217391</v>
      </c>
      <c r="O1346" s="32"/>
    </row>
    <row r="1347" customFormat="false" ht="14.25" hidden="false" customHeight="false" outlineLevel="0" collapsed="false">
      <c r="A1347" s="29" t="n">
        <v>45357.3458101852</v>
      </c>
      <c r="B1347" s="30" t="n">
        <f aca="false">MROUND(A1347,"00:01:00")</f>
        <v>45357.3458333333</v>
      </c>
      <c r="C1347" s="27" t="n">
        <v>2.42917391304348</v>
      </c>
      <c r="D1347" s="27" t="n">
        <v>0.570865217391304</v>
      </c>
      <c r="E1347" s="27" t="n">
        <v>1399.84347826087</v>
      </c>
      <c r="F1347" s="27" t="n">
        <v>40.5145454545455</v>
      </c>
      <c r="G1347" s="27" t="n">
        <v>36.005</v>
      </c>
      <c r="H1347" s="27" t="n">
        <v>34.9957142857143</v>
      </c>
      <c r="I1347" s="27" t="n">
        <v>6.60472727272727</v>
      </c>
      <c r="J1347" s="27" t="n">
        <v>2.2</v>
      </c>
      <c r="K1347" s="27" t="n">
        <v>32.59</v>
      </c>
      <c r="L1347" s="32"/>
      <c r="M1347" s="27" t="n">
        <v>48345</v>
      </c>
      <c r="N1347" s="27" t="n">
        <v>2694.8222173913</v>
      </c>
      <c r="O1347" s="32"/>
    </row>
    <row r="1348" customFormat="false" ht="14.25" hidden="false" customHeight="false" outlineLevel="0" collapsed="false">
      <c r="A1348" s="29" t="n">
        <v>45357.3465046296</v>
      </c>
      <c r="B1348" s="30" t="n">
        <f aca="false">MROUND(A1348,"00:01:00")</f>
        <v>45357.3465277778</v>
      </c>
      <c r="C1348" s="27" t="n">
        <v>2.42729545454545</v>
      </c>
      <c r="D1348" s="27" t="n">
        <v>0.570409090909091</v>
      </c>
      <c r="E1348" s="27" t="n">
        <v>1400.15</v>
      </c>
      <c r="F1348" s="27" t="n">
        <v>39.7840909090909</v>
      </c>
      <c r="G1348" s="27" t="n">
        <v>36.09</v>
      </c>
      <c r="H1348" s="27" t="n">
        <v>34.9885714285714</v>
      </c>
      <c r="I1348" s="27" t="n">
        <v>6.6012</v>
      </c>
      <c r="J1348" s="27" t="n">
        <v>2.205</v>
      </c>
      <c r="K1348" s="27" t="n">
        <v>32.49</v>
      </c>
      <c r="L1348" s="32"/>
      <c r="M1348" s="27" t="n">
        <v>48378.25</v>
      </c>
      <c r="N1348" s="27" t="n">
        <v>2694.29018181818</v>
      </c>
      <c r="O1348" s="32"/>
    </row>
    <row r="1349" customFormat="false" ht="14.25" hidden="false" customHeight="false" outlineLevel="0" collapsed="false">
      <c r="A1349" s="29" t="n">
        <v>45357.3471990741</v>
      </c>
      <c r="B1349" s="30" t="n">
        <f aca="false">MROUND(A1349,"00:01:00")</f>
        <v>45357.3472222222</v>
      </c>
      <c r="C1349" s="27" t="n">
        <v>2.42871818181818</v>
      </c>
      <c r="D1349" s="27" t="n">
        <v>0.571209090909091</v>
      </c>
      <c r="E1349" s="27" t="n">
        <v>1399.96363636364</v>
      </c>
      <c r="F1349" s="27" t="n">
        <v>40.1833333333333</v>
      </c>
      <c r="G1349" s="27" t="n">
        <v>36.03</v>
      </c>
      <c r="H1349" s="27" t="n">
        <v>34.9955555555556</v>
      </c>
      <c r="I1349" s="27" t="n">
        <v>6.60444444444444</v>
      </c>
      <c r="J1349" s="27" t="n">
        <v>2.20333333333333</v>
      </c>
      <c r="K1349" s="27" t="n">
        <v>32.445</v>
      </c>
      <c r="L1349" s="32"/>
      <c r="M1349" s="27" t="n">
        <v>48378.25</v>
      </c>
      <c r="N1349" s="27" t="n">
        <v>2693.76690909091</v>
      </c>
      <c r="O1349" s="32"/>
    </row>
    <row r="1350" customFormat="false" ht="14.25" hidden="false" customHeight="false" outlineLevel="0" collapsed="false">
      <c r="A1350" s="29" t="n">
        <v>45357.3478935185</v>
      </c>
      <c r="B1350" s="30" t="n">
        <f aca="false">MROUND(A1350,"00:01:00")</f>
        <v>45357.3479166667</v>
      </c>
      <c r="C1350" s="27" t="n">
        <v>2.42592272727273</v>
      </c>
      <c r="D1350" s="27" t="n">
        <v>0.573577272727273</v>
      </c>
      <c r="E1350" s="27" t="n">
        <v>1399.91818181818</v>
      </c>
      <c r="F1350" s="27" t="n">
        <v>39.3086363636364</v>
      </c>
      <c r="G1350" s="27" t="n">
        <v>36.19</v>
      </c>
      <c r="H1350" s="27" t="n">
        <v>34.995</v>
      </c>
      <c r="I1350" s="27" t="n">
        <v>6.602</v>
      </c>
      <c r="J1350" s="27" t="n">
        <v>2.215</v>
      </c>
      <c r="K1350" s="27" t="n">
        <v>32.445</v>
      </c>
      <c r="L1350" s="32"/>
      <c r="M1350" s="27" t="n">
        <v>48425.5</v>
      </c>
      <c r="N1350" s="27" t="n">
        <v>2693.24936363636</v>
      </c>
      <c r="O1350" s="32"/>
    </row>
    <row r="1351" customFormat="false" ht="14.25" hidden="false" customHeight="false" outlineLevel="0" collapsed="false">
      <c r="A1351" s="29" t="n">
        <v>45357.348587963</v>
      </c>
      <c r="B1351" s="30" t="n">
        <f aca="false">MROUND(A1351,"00:01:00")</f>
        <v>45357.3486111111</v>
      </c>
      <c r="C1351" s="27" t="n">
        <v>2.42790869565217</v>
      </c>
      <c r="D1351" s="27" t="n">
        <v>0.58205652173913</v>
      </c>
      <c r="E1351" s="27" t="n">
        <v>1399.8</v>
      </c>
      <c r="F1351" s="27" t="n">
        <v>41.5063636363636</v>
      </c>
      <c r="G1351" s="27" t="n">
        <v>36.115</v>
      </c>
      <c r="H1351" s="27" t="n">
        <v>34.995</v>
      </c>
      <c r="I1351" s="27" t="n">
        <v>6.60225</v>
      </c>
      <c r="J1351" s="27" t="n">
        <v>2.22</v>
      </c>
      <c r="K1351" s="27" t="n">
        <v>32.4675</v>
      </c>
      <c r="L1351" s="32"/>
      <c r="M1351" s="27" t="n">
        <v>48468.5</v>
      </c>
      <c r="N1351" s="27" t="n">
        <v>2692.73073913043</v>
      </c>
      <c r="O1351" s="32"/>
    </row>
    <row r="1352" customFormat="false" ht="14.25" hidden="false" customHeight="false" outlineLevel="0" collapsed="false">
      <c r="A1352" s="29" t="n">
        <v>45357.3492824074</v>
      </c>
      <c r="B1352" s="30" t="n">
        <f aca="false">MROUND(A1352,"00:01:00")</f>
        <v>45357.3493055556</v>
      </c>
      <c r="C1352" s="27" t="n">
        <v>2.44068260869565</v>
      </c>
      <c r="D1352" s="27" t="n">
        <v>0.563208695652174</v>
      </c>
      <c r="E1352" s="27" t="n">
        <v>1400.06956521739</v>
      </c>
      <c r="F1352" s="27" t="n">
        <v>40.1886956521739</v>
      </c>
      <c r="G1352" s="27" t="n">
        <v>35.675</v>
      </c>
      <c r="H1352" s="27" t="n">
        <v>34.995</v>
      </c>
      <c r="I1352" s="27" t="n">
        <v>6.605</v>
      </c>
      <c r="J1352" s="27" t="n">
        <v>2.22</v>
      </c>
      <c r="K1352" s="27" t="n">
        <v>32.50125</v>
      </c>
      <c r="L1352" s="32"/>
      <c r="M1352" s="27" t="n">
        <v>48468.5</v>
      </c>
      <c r="N1352" s="27" t="n">
        <v>2692.21343478261</v>
      </c>
      <c r="O1352" s="32"/>
    </row>
    <row r="1353" customFormat="false" ht="14.25" hidden="false" customHeight="false" outlineLevel="0" collapsed="false">
      <c r="A1353" s="29" t="n">
        <v>45357.3499768519</v>
      </c>
      <c r="B1353" s="30" t="n">
        <f aca="false">MROUND(A1353,"00:01:00")</f>
        <v>45357.35</v>
      </c>
      <c r="C1353" s="27" t="n">
        <v>2.43418260869565</v>
      </c>
      <c r="D1353" s="27" t="n">
        <v>0.562860869565217</v>
      </c>
      <c r="E1353" s="27" t="n">
        <v>1400.10952380952</v>
      </c>
      <c r="F1353" s="27" t="n">
        <v>40.7573913043478</v>
      </c>
      <c r="G1353" s="27" t="n">
        <v>35.89</v>
      </c>
      <c r="H1353" s="27" t="n">
        <v>35</v>
      </c>
      <c r="I1353" s="27" t="n">
        <v>6.60338461538461</v>
      </c>
      <c r="J1353" s="27" t="n">
        <v>2.22666666666667</v>
      </c>
      <c r="K1353" s="27" t="n">
        <v>32.3</v>
      </c>
      <c r="L1353" s="32"/>
      <c r="M1353" s="27" t="n">
        <v>48505</v>
      </c>
      <c r="N1353" s="27" t="n">
        <v>2691.68395652174</v>
      </c>
      <c r="O1353" s="32"/>
    </row>
    <row r="1354" customFormat="false" ht="14.25" hidden="false" customHeight="false" outlineLevel="0" collapsed="false">
      <c r="A1354" s="29" t="n">
        <v>45357.3506712963</v>
      </c>
      <c r="B1354" s="30" t="n">
        <f aca="false">MROUND(A1354,"00:01:00")</f>
        <v>45357.3506944444</v>
      </c>
      <c r="C1354" s="27" t="n">
        <v>2.43990434782609</v>
      </c>
      <c r="D1354" s="27" t="n">
        <v>0.552965217391304</v>
      </c>
      <c r="E1354" s="27" t="n">
        <v>1400.07272727273</v>
      </c>
      <c r="F1354" s="27" t="n">
        <v>39.5682608695652</v>
      </c>
      <c r="G1354" s="27" t="n">
        <v>35.69</v>
      </c>
      <c r="H1354" s="27" t="n">
        <v>35</v>
      </c>
      <c r="I1354" s="27" t="n">
        <v>6.601875</v>
      </c>
      <c r="J1354" s="27" t="n">
        <v>2.22</v>
      </c>
      <c r="K1354" s="27" t="n">
        <v>32.2275</v>
      </c>
      <c r="L1354" s="32"/>
      <c r="M1354" s="27" t="n">
        <v>48550</v>
      </c>
      <c r="N1354" s="27" t="n">
        <v>2691.14765217391</v>
      </c>
      <c r="O1354" s="32"/>
    </row>
    <row r="1355" customFormat="false" ht="14.25" hidden="false" customHeight="false" outlineLevel="0" collapsed="false">
      <c r="A1355" s="29" t="n">
        <v>45357.3513657407</v>
      </c>
      <c r="B1355" s="30" t="n">
        <f aca="false">MROUND(A1355,"00:01:00")</f>
        <v>45357.3513888889</v>
      </c>
      <c r="C1355" s="27" t="n">
        <v>2.44787727272727</v>
      </c>
      <c r="D1355" s="27" t="n">
        <v>0.553654545454546</v>
      </c>
      <c r="E1355" s="27" t="n">
        <v>1400.20952380952</v>
      </c>
      <c r="F1355" s="27" t="n">
        <v>40.805</v>
      </c>
      <c r="G1355" s="27" t="n">
        <v>35.52</v>
      </c>
      <c r="H1355" s="27" t="n">
        <v>35.0055555555556</v>
      </c>
      <c r="I1355" s="27" t="n">
        <v>6.60536363636364</v>
      </c>
      <c r="J1355" s="27" t="n">
        <v>2.23333333333333</v>
      </c>
      <c r="K1355" s="27" t="n">
        <v>32.1533333333333</v>
      </c>
      <c r="L1355" s="32"/>
      <c r="M1355" s="27" t="n">
        <v>48550</v>
      </c>
      <c r="N1355" s="27" t="n">
        <v>2690.62204545455</v>
      </c>
      <c r="O1355" s="32"/>
    </row>
    <row r="1356" customFormat="false" ht="14.25" hidden="false" customHeight="false" outlineLevel="0" collapsed="false">
      <c r="A1356" s="29" t="n">
        <v>45357.3520601852</v>
      </c>
      <c r="B1356" s="30" t="n">
        <f aca="false">MROUND(A1356,"00:01:00")</f>
        <v>45357.3520833333</v>
      </c>
      <c r="C1356" s="27" t="n">
        <v>2.43528695652174</v>
      </c>
      <c r="D1356" s="27" t="n">
        <v>0.571517391304348</v>
      </c>
      <c r="E1356" s="27" t="n">
        <v>1400.15217391304</v>
      </c>
      <c r="F1356" s="27" t="n">
        <v>37.6873913043478</v>
      </c>
      <c r="G1356" s="27" t="n">
        <v>36.0366666666667</v>
      </c>
      <c r="H1356" s="27" t="n">
        <v>35.01</v>
      </c>
      <c r="I1356" s="27" t="n">
        <v>6.60454545454546</v>
      </c>
      <c r="J1356" s="27" t="n">
        <v>2.23666666666667</v>
      </c>
      <c r="K1356" s="27" t="n">
        <v>32.034</v>
      </c>
      <c r="L1356" s="32"/>
      <c r="M1356" s="27" t="n">
        <v>48595.75</v>
      </c>
      <c r="N1356" s="27" t="n">
        <v>2690.06743478261</v>
      </c>
      <c r="O1356" s="32"/>
    </row>
    <row r="1357" customFormat="false" ht="14.25" hidden="false" customHeight="false" outlineLevel="0" collapsed="false">
      <c r="A1357" s="29" t="n">
        <v>45357.3527546296</v>
      </c>
      <c r="B1357" s="30" t="n">
        <f aca="false">MROUND(A1357,"00:01:00")</f>
        <v>45357.3527777778</v>
      </c>
      <c r="C1357" s="27" t="n">
        <v>2.41913913043478</v>
      </c>
      <c r="D1357" s="27" t="n">
        <v>0.578186956521739</v>
      </c>
      <c r="E1357" s="27" t="n">
        <v>1400.04</v>
      </c>
      <c r="F1357" s="27" t="n">
        <v>39.9965217391304</v>
      </c>
      <c r="G1357" s="27" t="n">
        <v>36.14</v>
      </c>
      <c r="H1357" s="27" t="n">
        <v>35.004</v>
      </c>
      <c r="I1357" s="27" t="n">
        <v>6.6015</v>
      </c>
      <c r="J1357" s="27" t="n">
        <v>2.23666666666667</v>
      </c>
      <c r="K1357" s="27" t="n">
        <v>32.0375</v>
      </c>
      <c r="L1357" s="32"/>
      <c r="M1357" s="27" t="n">
        <v>48618</v>
      </c>
      <c r="N1357" s="27" t="n">
        <v>2689.5307826087</v>
      </c>
      <c r="O1357" s="32"/>
    </row>
    <row r="1358" customFormat="false" ht="14.25" hidden="false" customHeight="false" outlineLevel="0" collapsed="false">
      <c r="A1358" s="29" t="n">
        <v>45357.3534490741</v>
      </c>
      <c r="B1358" s="30" t="n">
        <f aca="false">MROUND(A1358,"00:01:00")</f>
        <v>45357.3534722222</v>
      </c>
      <c r="C1358" s="27" t="n">
        <v>2.42923636363636</v>
      </c>
      <c r="D1358" s="27" t="n">
        <v>0.568486363636364</v>
      </c>
      <c r="E1358" s="27" t="n">
        <v>1400.035</v>
      </c>
      <c r="F1358" s="27" t="n">
        <v>41.2213636363636</v>
      </c>
      <c r="G1358" s="27" t="n">
        <v>35.87</v>
      </c>
      <c r="H1358" s="27" t="n">
        <v>35.006</v>
      </c>
      <c r="I1358" s="27" t="n">
        <v>6.60436363636364</v>
      </c>
      <c r="J1358" s="27" t="n">
        <v>2.245</v>
      </c>
      <c r="K1358" s="27" t="n">
        <v>32.38</v>
      </c>
      <c r="L1358" s="32"/>
      <c r="M1358" s="27" t="n">
        <v>48647.5</v>
      </c>
      <c r="N1358" s="27" t="n">
        <v>2689.01140909091</v>
      </c>
      <c r="O1358" s="32"/>
    </row>
    <row r="1359" customFormat="false" ht="14.25" hidden="false" customHeight="false" outlineLevel="0" collapsed="false">
      <c r="A1359" s="29" t="n">
        <v>45357.3541435185</v>
      </c>
      <c r="B1359" s="30" t="n">
        <f aca="false">MROUND(A1359,"00:01:00")</f>
        <v>45357.3541666667</v>
      </c>
      <c r="C1359" s="27" t="n">
        <v>2.44163913043478</v>
      </c>
      <c r="D1359" s="27" t="n">
        <v>0.558721739130435</v>
      </c>
      <c r="E1359" s="27" t="n">
        <v>1399.91363636364</v>
      </c>
      <c r="F1359" s="27" t="n">
        <v>40.3686363636364</v>
      </c>
      <c r="G1359" s="27" t="n">
        <v>35.7</v>
      </c>
      <c r="H1359" s="27" t="n">
        <v>35.005</v>
      </c>
      <c r="I1359" s="27" t="n">
        <v>6.60238461538462</v>
      </c>
      <c r="J1359" s="27" t="n">
        <v>2.26</v>
      </c>
      <c r="K1359" s="27" t="n">
        <v>32.41</v>
      </c>
      <c r="L1359" s="32"/>
      <c r="M1359" s="27" t="n">
        <v>48680.3333333333</v>
      </c>
      <c r="N1359" s="27" t="n">
        <v>2688.48452173913</v>
      </c>
      <c r="O1359" s="32"/>
    </row>
    <row r="1360" customFormat="false" ht="14.25" hidden="false" customHeight="false" outlineLevel="0" collapsed="false">
      <c r="A1360" s="29" t="n">
        <v>45357.354837963</v>
      </c>
      <c r="B1360" s="30" t="n">
        <f aca="false">MROUND(A1360,"00:01:00")</f>
        <v>45357.3548611111</v>
      </c>
      <c r="C1360" s="27" t="n">
        <v>2.43748636363636</v>
      </c>
      <c r="D1360" s="27" t="n">
        <v>0.5599</v>
      </c>
      <c r="E1360" s="27" t="n">
        <v>1399.67272727273</v>
      </c>
      <c r="F1360" s="27" t="n">
        <v>39.744</v>
      </c>
      <c r="G1360" s="27" t="n">
        <v>35.81</v>
      </c>
      <c r="H1360" s="27" t="n">
        <v>35.005</v>
      </c>
      <c r="I1360" s="27" t="n">
        <v>6.6025</v>
      </c>
      <c r="J1360" s="27" t="n">
        <v>2.26</v>
      </c>
      <c r="K1360" s="27" t="n">
        <v>32.2121428571429</v>
      </c>
      <c r="L1360" s="32"/>
      <c r="M1360" s="27" t="n">
        <v>48700</v>
      </c>
      <c r="N1360" s="27" t="n">
        <v>2687.94640909091</v>
      </c>
      <c r="O1360" s="32"/>
    </row>
    <row r="1361" customFormat="false" ht="14.25" hidden="false" customHeight="false" outlineLevel="0" collapsed="false">
      <c r="A1361" s="29" t="n">
        <v>45357.3555324074</v>
      </c>
      <c r="B1361" s="30" t="n">
        <f aca="false">MROUND(A1361,"00:01:00")</f>
        <v>45357.3555555556</v>
      </c>
      <c r="C1361" s="27" t="n">
        <v>2.43726818181818</v>
      </c>
      <c r="D1361" s="27" t="n">
        <v>0.562159090909091</v>
      </c>
      <c r="E1361" s="27" t="n">
        <v>1400.16363636364</v>
      </c>
      <c r="F1361" s="27" t="n">
        <v>39.7694736842105</v>
      </c>
      <c r="G1361" s="27" t="n">
        <v>35.86</v>
      </c>
      <c r="H1361" s="27" t="n">
        <v>35.005</v>
      </c>
      <c r="I1361" s="27" t="n">
        <v>6.60509090909091</v>
      </c>
      <c r="J1361" s="27" t="n">
        <v>2.255</v>
      </c>
      <c r="K1361" s="27" t="n">
        <v>32.11</v>
      </c>
      <c r="L1361" s="32"/>
      <c r="M1361" s="27" t="n">
        <v>48720.6666666667</v>
      </c>
      <c r="N1361" s="27" t="n">
        <v>2687.41090909091</v>
      </c>
      <c r="O1361" s="32"/>
    </row>
    <row r="1362" customFormat="false" ht="14.25" hidden="false" customHeight="false" outlineLevel="0" collapsed="false">
      <c r="A1362" s="29" t="n">
        <v>45357.3562268519</v>
      </c>
      <c r="B1362" s="30" t="n">
        <f aca="false">MROUND(A1362,"00:01:00")</f>
        <v>45357.35625</v>
      </c>
      <c r="C1362" s="27" t="n">
        <v>2.43130454545455</v>
      </c>
      <c r="D1362" s="27" t="n">
        <v>0.569059090909091</v>
      </c>
      <c r="E1362" s="27" t="n">
        <v>1400.25454545455</v>
      </c>
      <c r="F1362" s="27" t="n">
        <v>39.5205</v>
      </c>
      <c r="G1362" s="27" t="n">
        <v>35.97</v>
      </c>
      <c r="H1362" s="27" t="n">
        <v>35.005</v>
      </c>
      <c r="I1362" s="27" t="n">
        <v>6.602</v>
      </c>
      <c r="J1362" s="27" t="n">
        <v>2.265</v>
      </c>
      <c r="K1362" s="27" t="n">
        <v>32.135</v>
      </c>
      <c r="L1362" s="32"/>
      <c r="M1362" s="27" t="n">
        <v>48763.25</v>
      </c>
      <c r="N1362" s="27" t="n">
        <v>2686.88213636364</v>
      </c>
      <c r="O1362" s="32"/>
    </row>
    <row r="1363" customFormat="false" ht="14.25" hidden="false" customHeight="false" outlineLevel="0" collapsed="false">
      <c r="A1363" s="29" t="n">
        <v>45357.3569212963</v>
      </c>
      <c r="B1363" s="30" t="n">
        <f aca="false">MROUND(A1363,"00:01:00")</f>
        <v>45357.3569444444</v>
      </c>
      <c r="C1363" s="27" t="n">
        <v>2.43037391304348</v>
      </c>
      <c r="D1363" s="27" t="n">
        <v>0.569395652173913</v>
      </c>
      <c r="E1363" s="27" t="n">
        <v>1399.79545454545</v>
      </c>
      <c r="F1363" s="27" t="n">
        <v>40.6604761904762</v>
      </c>
      <c r="G1363" s="27" t="n">
        <v>35.935</v>
      </c>
      <c r="H1363" s="27" t="n">
        <v>35.005</v>
      </c>
      <c r="I1363" s="27" t="n">
        <v>6.6035</v>
      </c>
      <c r="J1363" s="27" t="n">
        <v>2.27</v>
      </c>
      <c r="K1363" s="27" t="n">
        <v>32.18</v>
      </c>
      <c r="L1363" s="32"/>
      <c r="M1363" s="27" t="n">
        <v>48785</v>
      </c>
      <c r="N1363" s="27" t="n">
        <v>2686.34256521739</v>
      </c>
      <c r="O1363" s="32"/>
    </row>
    <row r="1364" customFormat="false" ht="14.25" hidden="false" customHeight="false" outlineLevel="0" collapsed="false">
      <c r="A1364" s="29" t="n">
        <v>45357.3576157407</v>
      </c>
      <c r="B1364" s="30" t="n">
        <f aca="false">MROUND(A1364,"00:01:00")</f>
        <v>45357.3576388889</v>
      </c>
      <c r="C1364" s="27" t="n">
        <v>2.43425909090909</v>
      </c>
      <c r="D1364" s="27" t="n">
        <v>0.56235</v>
      </c>
      <c r="E1364" s="27" t="n">
        <v>1400.02272727273</v>
      </c>
      <c r="F1364" s="27" t="n">
        <v>40.1613636363636</v>
      </c>
      <c r="G1364" s="27" t="n">
        <v>35.875</v>
      </c>
      <c r="H1364" s="27" t="n">
        <v>35.006</v>
      </c>
      <c r="I1364" s="27" t="n">
        <v>6.60566666666667</v>
      </c>
      <c r="J1364" s="27" t="n">
        <v>2.27</v>
      </c>
      <c r="K1364" s="27" t="n">
        <v>32.225</v>
      </c>
      <c r="L1364" s="32"/>
      <c r="M1364" s="27" t="n">
        <v>48810.6666666667</v>
      </c>
      <c r="N1364" s="27" t="n">
        <v>2685.80745454545</v>
      </c>
      <c r="O1364" s="32"/>
    </row>
    <row r="1365" customFormat="false" ht="14.25" hidden="false" customHeight="false" outlineLevel="0" collapsed="false">
      <c r="A1365" s="29" t="n">
        <v>45357.3583101852</v>
      </c>
      <c r="B1365" s="30" t="n">
        <f aca="false">MROUND(A1365,"00:01:00")</f>
        <v>45357.3583333333</v>
      </c>
      <c r="C1365" s="27" t="n">
        <v>2.43688181818182</v>
      </c>
      <c r="D1365" s="27" t="n">
        <v>0.564263636363636</v>
      </c>
      <c r="E1365" s="27" t="n">
        <v>1399.82</v>
      </c>
      <c r="F1365" s="27" t="n">
        <v>41.2718181818182</v>
      </c>
      <c r="G1365" s="27" t="n">
        <v>35.725</v>
      </c>
      <c r="H1365" s="27" t="n">
        <v>35.005</v>
      </c>
      <c r="I1365" s="27" t="n">
        <v>6.60154545454546</v>
      </c>
      <c r="J1365" s="27" t="n">
        <v>2.27666666666667</v>
      </c>
      <c r="K1365" s="27" t="n">
        <v>32.18</v>
      </c>
      <c r="L1365" s="32"/>
      <c r="M1365" s="27" t="n">
        <v>48843</v>
      </c>
      <c r="N1365" s="27" t="n">
        <v>2685.26831818182</v>
      </c>
      <c r="O1365" s="32"/>
    </row>
    <row r="1366" customFormat="false" ht="14.25" hidden="false" customHeight="false" outlineLevel="0" collapsed="false">
      <c r="A1366" s="29" t="n">
        <v>45357.3590046296</v>
      </c>
      <c r="B1366" s="30" t="n">
        <f aca="false">MROUND(A1366,"00:01:00")</f>
        <v>45357.3590277778</v>
      </c>
      <c r="C1366" s="27" t="n">
        <v>2.44544545454545</v>
      </c>
      <c r="D1366" s="27" t="n">
        <v>0.553136363636364</v>
      </c>
      <c r="E1366" s="27" t="n">
        <v>1400.1380952381</v>
      </c>
      <c r="F1366" s="27" t="n">
        <v>38.7613636363636</v>
      </c>
      <c r="G1366" s="27" t="n">
        <v>35.59</v>
      </c>
      <c r="H1366" s="27" t="n">
        <v>35.012</v>
      </c>
      <c r="I1366" s="27" t="n">
        <v>6.604</v>
      </c>
      <c r="J1366" s="27" t="n">
        <v>2.29</v>
      </c>
      <c r="K1366" s="27" t="n">
        <v>32.105</v>
      </c>
      <c r="L1366" s="32"/>
      <c r="M1366" s="27" t="n">
        <v>48843</v>
      </c>
      <c r="N1366" s="27" t="n">
        <v>2684.71813636364</v>
      </c>
      <c r="O1366" s="32"/>
    </row>
    <row r="1367" customFormat="false" ht="14.25" hidden="false" customHeight="false" outlineLevel="0" collapsed="false">
      <c r="A1367" s="29" t="n">
        <v>45357.3596990741</v>
      </c>
      <c r="B1367" s="30" t="n">
        <f aca="false">MROUND(A1367,"00:01:00")</f>
        <v>45357.3597222222</v>
      </c>
      <c r="C1367" s="27" t="n">
        <v>2.41664090909091</v>
      </c>
      <c r="D1367" s="27" t="n">
        <v>0.575</v>
      </c>
      <c r="E1367" s="27" t="n">
        <v>1399.99523809524</v>
      </c>
      <c r="F1367" s="27" t="n">
        <v>39.5090909090909</v>
      </c>
      <c r="G1367" s="27" t="n">
        <v>36.345</v>
      </c>
      <c r="H1367" s="27" t="n">
        <v>35.0133333333333</v>
      </c>
      <c r="I1367" s="27" t="n">
        <v>6.60333333333333</v>
      </c>
      <c r="J1367" s="27" t="n">
        <v>2.29</v>
      </c>
      <c r="K1367" s="27" t="n">
        <v>31.9491666666667</v>
      </c>
      <c r="L1367" s="32"/>
      <c r="M1367" s="27" t="n">
        <v>48889.6666666667</v>
      </c>
      <c r="N1367" s="27" t="n">
        <v>2684.17986363636</v>
      </c>
      <c r="O1367" s="32"/>
    </row>
    <row r="1368" customFormat="false" ht="14.25" hidden="false" customHeight="false" outlineLevel="0" collapsed="false">
      <c r="A1368" s="29" t="n">
        <v>45357.3603935185</v>
      </c>
      <c r="B1368" s="30" t="n">
        <f aca="false">MROUND(A1368,"00:01:00")</f>
        <v>45357.3604166667</v>
      </c>
      <c r="C1368" s="27" t="n">
        <v>2.42896956521739</v>
      </c>
      <c r="D1368" s="27" t="n">
        <v>0.561026086956522</v>
      </c>
      <c r="E1368" s="27" t="n">
        <v>1400.21363636364</v>
      </c>
      <c r="F1368" s="27" t="n">
        <v>39.734347826087</v>
      </c>
      <c r="G1368" s="27" t="n">
        <v>35.97</v>
      </c>
      <c r="H1368" s="27" t="n">
        <v>35.016</v>
      </c>
      <c r="I1368" s="27" t="n">
        <v>6.60236363636364</v>
      </c>
      <c r="J1368" s="27" t="n">
        <v>2.305</v>
      </c>
      <c r="K1368" s="27" t="n">
        <v>32.2427272727273</v>
      </c>
      <c r="L1368" s="32"/>
      <c r="M1368" s="27" t="n">
        <v>48933.3333333333</v>
      </c>
      <c r="N1368" s="27" t="n">
        <v>2683.62873913043</v>
      </c>
      <c r="O1368" s="32"/>
    </row>
    <row r="1369" customFormat="false" ht="14.25" hidden="false" customHeight="false" outlineLevel="0" collapsed="false">
      <c r="A1369" s="29" t="n">
        <v>45357.361087963</v>
      </c>
      <c r="B1369" s="30" t="n">
        <f aca="false">MROUND(A1369,"00:01:00")</f>
        <v>45357.3611111111</v>
      </c>
      <c r="C1369" s="27" t="n">
        <v>2.42338636363636</v>
      </c>
      <c r="D1369" s="27" t="n">
        <v>0.573868181818182</v>
      </c>
      <c r="E1369" s="27" t="n">
        <v>1399.37619047619</v>
      </c>
      <c r="F1369" s="27" t="n">
        <v>40.2610526315789</v>
      </c>
      <c r="G1369" s="27" t="n">
        <v>36.2</v>
      </c>
      <c r="H1369" s="27" t="n">
        <v>35.0133333333333</v>
      </c>
      <c r="I1369" s="27" t="n">
        <v>6.603</v>
      </c>
      <c r="J1369" s="27" t="n">
        <v>2.305</v>
      </c>
      <c r="K1369" s="27" t="n">
        <v>32.345</v>
      </c>
      <c r="L1369" s="32"/>
      <c r="M1369" s="27" t="n">
        <v>48962</v>
      </c>
      <c r="N1369" s="27" t="n">
        <v>2683.08059090909</v>
      </c>
      <c r="O1369" s="32"/>
    </row>
    <row r="1370" customFormat="false" ht="14.25" hidden="false" customHeight="false" outlineLevel="0" collapsed="false">
      <c r="A1370" s="29" t="n">
        <v>45357.3617824074</v>
      </c>
      <c r="B1370" s="30" t="n">
        <f aca="false">MROUND(A1370,"00:01:00")</f>
        <v>45357.3618055556</v>
      </c>
      <c r="C1370" s="27" t="n">
        <v>2.42872727272727</v>
      </c>
      <c r="D1370" s="27" t="n">
        <v>0.576590909090909</v>
      </c>
      <c r="E1370" s="27" t="n">
        <v>1399.91904761905</v>
      </c>
      <c r="F1370" s="27" t="n">
        <v>39.8735</v>
      </c>
      <c r="G1370" s="27" t="n">
        <v>36.08</v>
      </c>
      <c r="H1370" s="27" t="n">
        <v>35.02</v>
      </c>
      <c r="I1370" s="27" t="n">
        <v>6.60463636363636</v>
      </c>
      <c r="J1370" s="27" t="n">
        <v>2.325</v>
      </c>
      <c r="K1370" s="27" t="n">
        <v>32.3516666666667</v>
      </c>
      <c r="L1370" s="27"/>
      <c r="M1370" s="27" t="n">
        <v>48980</v>
      </c>
      <c r="N1370" s="27" t="n">
        <v>2682.53627272727</v>
      </c>
      <c r="O1370" s="32"/>
    </row>
    <row r="1371" customFormat="false" ht="14.25" hidden="false" customHeight="false" outlineLevel="0" collapsed="false">
      <c r="A1371" s="29" t="n">
        <v>45357.3624768519</v>
      </c>
      <c r="B1371" s="30" t="n">
        <f aca="false">MROUND(A1371,"00:01:00")</f>
        <v>45357.3625</v>
      </c>
      <c r="C1371" s="27" t="n">
        <v>2.42818181818182</v>
      </c>
      <c r="D1371" s="27" t="n">
        <v>0.572790909090909</v>
      </c>
      <c r="E1371" s="27" t="n">
        <v>1399.78636363636</v>
      </c>
      <c r="F1371" s="27" t="n">
        <v>40.7936363636364</v>
      </c>
      <c r="G1371" s="27" t="n">
        <v>36.005</v>
      </c>
      <c r="H1371" s="27" t="n">
        <v>35.015</v>
      </c>
      <c r="I1371" s="27" t="n">
        <v>6.60155555555556</v>
      </c>
      <c r="J1371" s="27" t="n">
        <v>2.325</v>
      </c>
      <c r="K1371" s="27" t="n">
        <v>32.326</v>
      </c>
      <c r="L1371" s="32"/>
      <c r="M1371" s="27" t="n">
        <v>49017</v>
      </c>
      <c r="N1371" s="27" t="n">
        <v>2681.99186363636</v>
      </c>
      <c r="O1371" s="32"/>
    </row>
    <row r="1372" customFormat="false" ht="14.25" hidden="false" customHeight="false" outlineLevel="0" collapsed="false">
      <c r="A1372" s="29" t="n">
        <v>45357.3631712963</v>
      </c>
      <c r="B1372" s="30" t="n">
        <f aca="false">MROUND(A1372,"00:01:00")</f>
        <v>45357.3631944445</v>
      </c>
      <c r="C1372" s="27" t="n">
        <v>2.43690833333333</v>
      </c>
      <c r="D1372" s="27" t="n">
        <v>0.562675</v>
      </c>
      <c r="E1372" s="27" t="n">
        <v>1399.92916666667</v>
      </c>
      <c r="F1372" s="27" t="n">
        <v>40.5073913043478</v>
      </c>
      <c r="G1372" s="27" t="n">
        <v>35.84</v>
      </c>
      <c r="H1372" s="27" t="n">
        <v>35.0142857142857</v>
      </c>
      <c r="I1372" s="27" t="n">
        <v>6.6025</v>
      </c>
      <c r="J1372" s="27" t="n">
        <v>2.33</v>
      </c>
      <c r="K1372" s="27" t="n">
        <v>32.2877777777778</v>
      </c>
      <c r="L1372" s="32"/>
      <c r="M1372" s="27" t="n">
        <v>49046</v>
      </c>
      <c r="N1372" s="27" t="n">
        <v>2681.43825</v>
      </c>
      <c r="O1372" s="32"/>
    </row>
    <row r="1373" customFormat="false" ht="14.25" hidden="false" customHeight="false" outlineLevel="0" collapsed="false">
      <c r="A1373" s="29" t="n">
        <v>45357.3638657407</v>
      </c>
      <c r="B1373" s="30" t="n">
        <f aca="false">MROUND(A1373,"00:01:00")</f>
        <v>45357.3638888889</v>
      </c>
      <c r="C1373" s="27" t="n">
        <v>2.43718181818182</v>
      </c>
      <c r="D1373" s="27" t="n">
        <v>0.560518181818182</v>
      </c>
      <c r="E1373" s="27" t="n">
        <v>1399.67142857143</v>
      </c>
      <c r="F1373" s="27" t="n">
        <v>42.0228571428571</v>
      </c>
      <c r="G1373" s="27" t="n">
        <v>35.85</v>
      </c>
      <c r="H1373" s="27" t="n">
        <v>35.0083333333333</v>
      </c>
      <c r="I1373" s="27" t="n">
        <v>6.604</v>
      </c>
      <c r="J1373" s="27" t="n">
        <v>2.33</v>
      </c>
      <c r="K1373" s="27" t="n">
        <v>32.1777777777778</v>
      </c>
      <c r="L1373" s="32"/>
      <c r="M1373" s="27" t="n">
        <v>49065</v>
      </c>
      <c r="N1373" s="27" t="n">
        <v>2680.88459090909</v>
      </c>
      <c r="O1373" s="32"/>
    </row>
    <row r="1374" customFormat="false" ht="14.25" hidden="false" customHeight="false" outlineLevel="0" collapsed="false">
      <c r="A1374" s="29" t="n">
        <v>45357.3645601852</v>
      </c>
      <c r="B1374" s="30" t="n">
        <f aca="false">MROUND(A1374,"00:01:00")</f>
        <v>45357.3645833333</v>
      </c>
      <c r="C1374" s="27" t="n">
        <v>2.56580416666667</v>
      </c>
      <c r="D1374" s="27" t="n">
        <v>0.4367375</v>
      </c>
      <c r="E1374" s="27" t="n">
        <v>1400.08181818182</v>
      </c>
      <c r="F1374" s="27" t="n">
        <v>50.9679166666667</v>
      </c>
      <c r="G1374" s="27" t="n">
        <v>31.865</v>
      </c>
      <c r="H1374" s="27" t="n">
        <v>34.975</v>
      </c>
      <c r="I1374" s="27" t="n">
        <v>6.60077777777778</v>
      </c>
      <c r="J1374" s="27" t="n">
        <v>2.335</v>
      </c>
      <c r="K1374" s="27" t="n">
        <v>32.0442857142857</v>
      </c>
      <c r="L1374" s="32"/>
      <c r="M1374" s="27" t="n">
        <v>49090</v>
      </c>
      <c r="N1374" s="27" t="n">
        <v>2680.33858333333</v>
      </c>
      <c r="O1374" s="32"/>
    </row>
    <row r="1375" customFormat="false" ht="14.25" hidden="false" customHeight="false" outlineLevel="0" collapsed="false">
      <c r="A1375" s="29" t="n">
        <v>45357.3652546296</v>
      </c>
      <c r="B1375" s="30" t="n">
        <f aca="false">MROUND(A1375,"00:01:00")</f>
        <v>45357.3652777778</v>
      </c>
      <c r="C1375" s="27" t="n">
        <v>2.51442727272727</v>
      </c>
      <c r="D1375" s="27" t="n">
        <v>0.482781818181818</v>
      </c>
      <c r="E1375" s="27" t="n">
        <v>1399.96363636364</v>
      </c>
      <c r="F1375" s="27" t="n">
        <v>26.2019047619048</v>
      </c>
      <c r="G1375" s="27" t="n">
        <v>34.24</v>
      </c>
      <c r="H1375" s="27" t="n">
        <v>34.985</v>
      </c>
      <c r="I1375" s="27" t="n">
        <v>6.6051</v>
      </c>
      <c r="J1375" s="27" t="n">
        <v>2.315</v>
      </c>
      <c r="K1375" s="27" t="n">
        <v>30.5969230769231</v>
      </c>
      <c r="L1375" s="32"/>
      <c r="M1375" s="27" t="n">
        <v>49090</v>
      </c>
      <c r="N1375" s="27" t="n">
        <v>2679.79136363636</v>
      </c>
      <c r="O1375" s="32"/>
    </row>
    <row r="1376" customFormat="false" ht="14.25" hidden="false" customHeight="false" outlineLevel="0" collapsed="false">
      <c r="A1376" s="29" t="n">
        <v>45357.3659490741</v>
      </c>
      <c r="B1376" s="30" t="n">
        <f aca="false">MROUND(A1376,"00:01:00")</f>
        <v>45357.3659722222</v>
      </c>
      <c r="C1376" s="27" t="n">
        <v>2.41709545454545</v>
      </c>
      <c r="D1376" s="27" t="n">
        <v>0.579759090909091</v>
      </c>
      <c r="E1376" s="27" t="n">
        <v>1400.23636363636</v>
      </c>
      <c r="F1376" s="27" t="n">
        <v>37.5431818181818</v>
      </c>
      <c r="G1376" s="27" t="n">
        <v>36.495</v>
      </c>
      <c r="H1376" s="27" t="n">
        <v>35.005</v>
      </c>
      <c r="I1376" s="27" t="n">
        <v>6.60323076923077</v>
      </c>
      <c r="J1376" s="27" t="n">
        <v>2.295</v>
      </c>
      <c r="K1376" s="27" t="n">
        <v>29.58</v>
      </c>
      <c r="L1376" s="32"/>
      <c r="M1376" s="27" t="n">
        <v>49141</v>
      </c>
      <c r="N1376" s="27" t="n">
        <v>2679.24013636364</v>
      </c>
      <c r="O1376" s="32"/>
    </row>
    <row r="1377" customFormat="false" ht="14.25" hidden="false" customHeight="false" outlineLevel="0" collapsed="false">
      <c r="A1377" s="29" t="n">
        <v>45357.3666435185</v>
      </c>
      <c r="B1377" s="30" t="n">
        <f aca="false">MROUND(A1377,"00:01:00")</f>
        <v>45357.3666666667</v>
      </c>
      <c r="C1377" s="27" t="n">
        <v>2.4386</v>
      </c>
      <c r="D1377" s="27" t="n">
        <v>0.560381818181818</v>
      </c>
      <c r="E1377" s="27" t="n">
        <v>1400.125</v>
      </c>
      <c r="F1377" s="27" t="n">
        <v>41.1113636363636</v>
      </c>
      <c r="G1377" s="27" t="n">
        <v>35.69</v>
      </c>
      <c r="H1377" s="27" t="n">
        <v>35.016</v>
      </c>
      <c r="I1377" s="27" t="n">
        <v>6.6025</v>
      </c>
      <c r="J1377" s="27" t="n">
        <v>2.31</v>
      </c>
      <c r="K1377" s="27" t="n">
        <v>31.4016666666667</v>
      </c>
      <c r="L1377" s="32"/>
      <c r="M1377" s="27" t="n">
        <v>49178.75</v>
      </c>
      <c r="N1377" s="27" t="n">
        <v>2678.67845454545</v>
      </c>
      <c r="O1377" s="32"/>
    </row>
    <row r="1378" customFormat="false" ht="14.25" hidden="false" customHeight="false" outlineLevel="0" collapsed="false">
      <c r="A1378" s="29" t="n">
        <v>45357.367337963</v>
      </c>
      <c r="B1378" s="30" t="n">
        <f aca="false">MROUND(A1378,"00:01:00")</f>
        <v>45357.3673611111</v>
      </c>
      <c r="C1378" s="27" t="n">
        <v>2.43113913043478</v>
      </c>
      <c r="D1378" s="27" t="n">
        <v>0.568582608695652</v>
      </c>
      <c r="E1378" s="27" t="n">
        <v>1399.91363636364</v>
      </c>
      <c r="F1378" s="27" t="n">
        <v>38.6222727272727</v>
      </c>
      <c r="G1378" s="27" t="n">
        <v>35.995</v>
      </c>
      <c r="H1378" s="27" t="n">
        <v>35.0142857142857</v>
      </c>
      <c r="I1378" s="27" t="n">
        <v>6.605</v>
      </c>
      <c r="J1378" s="27" t="n">
        <v>2.31666666666667</v>
      </c>
      <c r="K1378" s="27" t="n">
        <v>32.1</v>
      </c>
      <c r="L1378" s="32"/>
      <c r="M1378" s="27" t="n">
        <v>49178.75</v>
      </c>
      <c r="N1378" s="27" t="n">
        <v>2678.12386956522</v>
      </c>
      <c r="O1378" s="32"/>
    </row>
    <row r="1379" customFormat="false" ht="14.25" hidden="false" customHeight="false" outlineLevel="0" collapsed="false">
      <c r="A1379" s="29" t="n">
        <v>45357.3680324074</v>
      </c>
      <c r="B1379" s="30" t="n">
        <f aca="false">MROUND(A1379,"00:01:00")</f>
        <v>45357.3680555556</v>
      </c>
      <c r="C1379" s="27" t="n">
        <v>2.42390909090909</v>
      </c>
      <c r="D1379" s="27" t="n">
        <v>0.584090909090909</v>
      </c>
      <c r="E1379" s="27" t="n">
        <v>1400.0619047619</v>
      </c>
      <c r="F1379" s="27" t="n">
        <v>40.3336363636364</v>
      </c>
      <c r="G1379" s="27" t="n">
        <v>36.19</v>
      </c>
      <c r="H1379" s="27" t="n">
        <v>35.0142857142857</v>
      </c>
      <c r="I1379" s="27" t="n">
        <v>6.604</v>
      </c>
      <c r="J1379" s="27" t="n">
        <v>2.33</v>
      </c>
      <c r="K1379" s="27" t="n">
        <v>32.06125</v>
      </c>
      <c r="L1379" s="32"/>
      <c r="M1379" s="27" t="n">
        <v>49220</v>
      </c>
      <c r="N1379" s="27" t="n">
        <v>2677.567</v>
      </c>
      <c r="O1379" s="32"/>
    </row>
    <row r="1380" customFormat="false" ht="14.25" hidden="false" customHeight="false" outlineLevel="0" collapsed="false">
      <c r="A1380" s="29" t="n">
        <v>45357.3687268519</v>
      </c>
      <c r="B1380" s="30" t="n">
        <f aca="false">MROUND(A1380,"00:01:00")</f>
        <v>45357.36875</v>
      </c>
      <c r="C1380" s="27" t="n">
        <v>2.42875217391304</v>
      </c>
      <c r="D1380" s="27" t="n">
        <v>0.570121739130435</v>
      </c>
      <c r="E1380" s="27" t="n">
        <v>1399.88636363636</v>
      </c>
      <c r="F1380" s="27" t="n">
        <v>40.2504347826087</v>
      </c>
      <c r="G1380" s="27" t="n">
        <v>36</v>
      </c>
      <c r="H1380" s="27" t="n">
        <v>35.015</v>
      </c>
      <c r="I1380" s="27" t="n">
        <v>6.60085714285714</v>
      </c>
      <c r="J1380" s="27" t="n">
        <v>2.35</v>
      </c>
      <c r="K1380" s="27" t="n">
        <v>32.23125</v>
      </c>
      <c r="L1380" s="32"/>
      <c r="M1380" s="27" t="n">
        <v>49267.3333333333</v>
      </c>
      <c r="N1380" s="27" t="n">
        <v>2676.99547826087</v>
      </c>
      <c r="O1380" s="32"/>
    </row>
    <row r="1381" customFormat="false" ht="14.25" hidden="false" customHeight="false" outlineLevel="0" collapsed="false">
      <c r="A1381" s="29" t="n">
        <v>45357.3694212963</v>
      </c>
      <c r="B1381" s="30" t="n">
        <f aca="false">MROUND(A1381,"00:01:00")</f>
        <v>45357.3694444445</v>
      </c>
      <c r="C1381" s="27" t="n">
        <v>2.42615</v>
      </c>
      <c r="D1381" s="27" t="n">
        <v>0.572819047619048</v>
      </c>
      <c r="E1381" s="27" t="n">
        <v>1399.80555555556</v>
      </c>
      <c r="F1381" s="27" t="n">
        <v>39.0942857142857</v>
      </c>
      <c r="G1381" s="27" t="n">
        <v>36.17</v>
      </c>
      <c r="H1381" s="27" t="n">
        <v>35.015</v>
      </c>
      <c r="I1381" s="27" t="n">
        <v>6.603</v>
      </c>
      <c r="J1381" s="27" t="n">
        <v>2.365</v>
      </c>
      <c r="K1381" s="27" t="n">
        <v>32.2483333333333</v>
      </c>
      <c r="L1381" s="32"/>
      <c r="M1381" s="27" t="n">
        <v>49267.3333333333</v>
      </c>
      <c r="N1381" s="27" t="n">
        <v>2676.44338095238</v>
      </c>
      <c r="O1381" s="32"/>
    </row>
    <row r="1382" customFormat="false" ht="14.25" hidden="false" customHeight="false" outlineLevel="0" collapsed="false">
      <c r="A1382" s="29" t="n">
        <v>45357.3701157407</v>
      </c>
      <c r="B1382" s="30" t="n">
        <f aca="false">MROUND(A1382,"00:01:00")</f>
        <v>45357.3701388889</v>
      </c>
      <c r="C1382" s="27" t="n">
        <v>2.40936363636364</v>
      </c>
      <c r="D1382" s="27" t="n">
        <v>0.588659090909091</v>
      </c>
      <c r="E1382" s="27" t="n">
        <v>1400.09090909091</v>
      </c>
      <c r="F1382" s="27" t="n">
        <v>38.1545454545455</v>
      </c>
      <c r="G1382" s="27" t="n">
        <v>36.62</v>
      </c>
      <c r="H1382" s="27" t="n">
        <v>35.02</v>
      </c>
      <c r="I1382" s="27" t="n">
        <v>6.60433333333333</v>
      </c>
      <c r="J1382" s="27" t="n">
        <v>2.38</v>
      </c>
      <c r="K1382" s="27" t="n">
        <v>32.19125</v>
      </c>
      <c r="L1382" s="32"/>
      <c r="M1382" s="27" t="n">
        <v>49312.3333333333</v>
      </c>
      <c r="N1382" s="27" t="n">
        <v>2675.87709090909</v>
      </c>
      <c r="O1382" s="32"/>
    </row>
    <row r="1383" customFormat="false" ht="14.25" hidden="false" customHeight="false" outlineLevel="0" collapsed="false">
      <c r="A1383" s="29" t="n">
        <v>45357.3708101852</v>
      </c>
      <c r="B1383" s="30" t="n">
        <f aca="false">MROUND(A1383,"00:01:00")</f>
        <v>45357.3708333333</v>
      </c>
      <c r="C1383" s="27" t="n">
        <v>2.40682608695652</v>
      </c>
      <c r="D1383" s="27" t="n">
        <v>0.589165217391304</v>
      </c>
      <c r="E1383" s="27" t="n">
        <v>1399.91363636364</v>
      </c>
      <c r="F1383" s="27" t="n">
        <v>41.3069565217391</v>
      </c>
      <c r="G1383" s="27" t="n">
        <v>36.61</v>
      </c>
      <c r="H1383" s="27" t="n">
        <v>35.0133333333333</v>
      </c>
      <c r="I1383" s="27" t="n">
        <v>6.60081818181818</v>
      </c>
      <c r="J1383" s="27" t="n">
        <v>2.39</v>
      </c>
      <c r="K1383" s="27" t="n">
        <v>32.4284615384615</v>
      </c>
      <c r="L1383" s="32"/>
      <c r="M1383" s="27" t="n">
        <v>49350.3333333333</v>
      </c>
      <c r="N1383" s="27" t="n">
        <v>2675.30786956522</v>
      </c>
      <c r="O1383" s="32"/>
    </row>
    <row r="1384" customFormat="false" ht="14.25" hidden="false" customHeight="false" outlineLevel="0" collapsed="false">
      <c r="A1384" s="29" t="n">
        <v>45357.3715046296</v>
      </c>
      <c r="B1384" s="30" t="n">
        <f aca="false">MROUND(A1384,"00:01:00")</f>
        <v>45357.3715277778</v>
      </c>
      <c r="C1384" s="27" t="n">
        <v>2.41722272727273</v>
      </c>
      <c r="D1384" s="27" t="n">
        <v>0.585282608695652</v>
      </c>
      <c r="E1384" s="27" t="n">
        <v>1399.80909090909</v>
      </c>
      <c r="F1384" s="27" t="n">
        <v>40.2618181818182</v>
      </c>
      <c r="G1384" s="27" t="n">
        <v>36.31</v>
      </c>
      <c r="H1384" s="27" t="n">
        <v>35.0155555555556</v>
      </c>
      <c r="I1384" s="27" t="n">
        <v>6.60207692307692</v>
      </c>
      <c r="J1384" s="27" t="n">
        <v>2.4</v>
      </c>
      <c r="K1384" s="27" t="n">
        <v>32.7327272727273</v>
      </c>
      <c r="L1384" s="32"/>
      <c r="M1384" s="27" t="n">
        <v>49386.75</v>
      </c>
      <c r="N1384" s="27" t="n">
        <v>2674.74034782609</v>
      </c>
      <c r="O1384" s="32"/>
    </row>
    <row r="1385" customFormat="false" ht="14.25" hidden="false" customHeight="false" outlineLevel="0" collapsed="false">
      <c r="A1385" s="29" t="n">
        <v>45357.3721990741</v>
      </c>
      <c r="B1385" s="30" t="n">
        <f aca="false">MROUND(A1385,"00:01:00")</f>
        <v>45357.3722222222</v>
      </c>
      <c r="C1385" s="27" t="n">
        <v>2.4234347826087</v>
      </c>
      <c r="D1385" s="27" t="n">
        <v>0.571595652173913</v>
      </c>
      <c r="E1385" s="27" t="n">
        <v>1399.89545454545</v>
      </c>
      <c r="F1385" s="27" t="n">
        <v>39.4104347826087</v>
      </c>
      <c r="G1385" s="27" t="n">
        <v>36.19</v>
      </c>
      <c r="H1385" s="27" t="n">
        <v>35.015</v>
      </c>
      <c r="I1385" s="27" t="n">
        <v>6.60583333333333</v>
      </c>
      <c r="J1385" s="27" t="n">
        <v>2.4</v>
      </c>
      <c r="K1385" s="27" t="n">
        <v>32.5561538461538</v>
      </c>
      <c r="L1385" s="32"/>
      <c r="M1385" s="27" t="n">
        <v>49386.75</v>
      </c>
      <c r="N1385" s="27" t="n">
        <v>2674.17260869565</v>
      </c>
      <c r="O1385" s="32"/>
    </row>
    <row r="1386" customFormat="false" ht="14.25" hidden="false" customHeight="false" outlineLevel="0" collapsed="false">
      <c r="A1386" s="29" t="n">
        <v>45357.3728935185</v>
      </c>
      <c r="B1386" s="30" t="n">
        <f aca="false">MROUND(A1386,"00:01:00")</f>
        <v>45357.3729166667</v>
      </c>
      <c r="C1386" s="27" t="n">
        <v>2.40853043478261</v>
      </c>
      <c r="D1386" s="27" t="n">
        <v>0.586239130434783</v>
      </c>
      <c r="E1386" s="27" t="n">
        <v>1400.00869565217</v>
      </c>
      <c r="F1386" s="27" t="n">
        <v>39.8113043478261</v>
      </c>
      <c r="G1386" s="27" t="n">
        <v>36.555</v>
      </c>
      <c r="H1386" s="27" t="n">
        <v>35.0133333333333</v>
      </c>
      <c r="I1386" s="27" t="n">
        <v>6.6033</v>
      </c>
      <c r="J1386" s="27" t="n">
        <v>2.41</v>
      </c>
      <c r="K1386" s="27" t="n">
        <v>32.4025</v>
      </c>
      <c r="L1386" s="32"/>
      <c r="M1386" s="27" t="n">
        <v>49429.6666666667</v>
      </c>
      <c r="N1386" s="27" t="n">
        <v>2673.60708695652</v>
      </c>
      <c r="O1386" s="32"/>
    </row>
    <row r="1387" customFormat="false" ht="14.25" hidden="false" customHeight="false" outlineLevel="0" collapsed="false">
      <c r="A1387" s="29" t="n">
        <v>45357.373587963</v>
      </c>
      <c r="B1387" s="30" t="n">
        <f aca="false">MROUND(A1387,"00:01:00")</f>
        <v>45357.3736111111</v>
      </c>
      <c r="C1387" s="27" t="n">
        <v>2.42297272727273</v>
      </c>
      <c r="D1387" s="27" t="n">
        <v>0.580754545454545</v>
      </c>
      <c r="E1387" s="27" t="n">
        <v>1400.07619047619</v>
      </c>
      <c r="F1387" s="27" t="n">
        <v>41.63</v>
      </c>
      <c r="G1387" s="27" t="n">
        <v>36.115</v>
      </c>
      <c r="H1387" s="27" t="n">
        <v>35.0033333333333</v>
      </c>
      <c r="I1387" s="27" t="n">
        <v>6.6029</v>
      </c>
      <c r="J1387" s="27" t="n">
        <v>2.415</v>
      </c>
      <c r="K1387" s="27" t="n">
        <v>32.504</v>
      </c>
      <c r="L1387" s="32"/>
      <c r="M1387" s="27" t="n">
        <v>49466.5</v>
      </c>
      <c r="N1387" s="27" t="n">
        <v>2673.03663636364</v>
      </c>
      <c r="O1387" s="32"/>
    </row>
    <row r="1388" customFormat="false" ht="14.25" hidden="false" customHeight="false" outlineLevel="0" collapsed="false">
      <c r="A1388" s="29" t="n">
        <v>45357.3742824074</v>
      </c>
      <c r="B1388" s="30" t="n">
        <f aca="false">MROUND(A1388,"00:01:00")</f>
        <v>45357.3743055556</v>
      </c>
      <c r="C1388" s="27" t="n">
        <v>2.43137826086957</v>
      </c>
      <c r="D1388" s="27" t="n">
        <v>0.56615652173913</v>
      </c>
      <c r="E1388" s="27" t="n">
        <v>1400.02380952381</v>
      </c>
      <c r="F1388" s="27" t="n">
        <v>39.4286956521739</v>
      </c>
      <c r="G1388" s="27" t="n">
        <v>35.91</v>
      </c>
      <c r="H1388" s="27" t="n">
        <v>35.01</v>
      </c>
      <c r="I1388" s="27" t="n">
        <v>6.60257142857143</v>
      </c>
      <c r="J1388" s="27" t="n">
        <v>2.41333333333333</v>
      </c>
      <c r="K1388" s="27" t="n">
        <v>32.467</v>
      </c>
      <c r="L1388" s="32"/>
      <c r="M1388" s="27" t="n">
        <v>49508.5</v>
      </c>
      <c r="N1388" s="27" t="n">
        <v>2672.47654545455</v>
      </c>
      <c r="O1388" s="32"/>
    </row>
    <row r="1389" customFormat="false" ht="14.25" hidden="false" customHeight="false" outlineLevel="0" collapsed="false">
      <c r="A1389" s="29" t="n">
        <v>45357.3749768519</v>
      </c>
      <c r="B1389" s="30" t="n">
        <f aca="false">MROUND(A1389,"00:01:00")</f>
        <v>45357.375</v>
      </c>
      <c r="C1389" s="27" t="n">
        <v>2.41777142857143</v>
      </c>
      <c r="D1389" s="27" t="n">
        <v>0.579028571428571</v>
      </c>
      <c r="E1389" s="27" t="n">
        <v>1399.825</v>
      </c>
      <c r="F1389" s="27" t="n">
        <v>39.1009523809524</v>
      </c>
      <c r="G1389" s="27" t="n">
        <v>36.375</v>
      </c>
      <c r="H1389" s="27" t="n">
        <v>35.0042857142857</v>
      </c>
      <c r="I1389" s="27" t="n">
        <v>6.6035</v>
      </c>
      <c r="J1389" s="27" t="n">
        <v>2.415</v>
      </c>
      <c r="K1389" s="27" t="n">
        <v>32.19</v>
      </c>
      <c r="L1389" s="32"/>
      <c r="M1389" s="27" t="n">
        <v>49508.5</v>
      </c>
      <c r="N1389" s="27" t="n">
        <v>2671.90071428571</v>
      </c>
      <c r="O1389" s="32"/>
    </row>
    <row r="1390" customFormat="false" ht="14.25" hidden="false" customHeight="false" outlineLevel="0" collapsed="false">
      <c r="A1390" s="29" t="n">
        <v>45357.3756712963</v>
      </c>
      <c r="B1390" s="30" t="n">
        <f aca="false">MROUND(A1390,"00:01:00")</f>
        <v>45357.3756944445</v>
      </c>
      <c r="C1390" s="27" t="n">
        <v>2.42391363636364</v>
      </c>
      <c r="D1390" s="27" t="n">
        <v>0.574281818181818</v>
      </c>
      <c r="E1390" s="27" t="n">
        <v>1399.89523809524</v>
      </c>
      <c r="F1390" s="27" t="n">
        <v>40.8555</v>
      </c>
      <c r="G1390" s="27" t="n">
        <v>36.165</v>
      </c>
      <c r="H1390" s="27" t="n">
        <v>35.005</v>
      </c>
      <c r="I1390" s="27" t="n">
        <v>6.60376923076923</v>
      </c>
      <c r="J1390" s="27" t="n">
        <v>2.415</v>
      </c>
      <c r="K1390" s="27" t="n">
        <v>32.2583333333333</v>
      </c>
      <c r="L1390" s="32"/>
      <c r="M1390" s="27" t="n">
        <v>49560</v>
      </c>
      <c r="N1390" s="27" t="n">
        <v>2671.33757142857</v>
      </c>
      <c r="O1390" s="32"/>
    </row>
    <row r="1391" customFormat="false" ht="14.25" hidden="false" customHeight="false" outlineLevel="0" collapsed="false">
      <c r="A1391" s="29" t="n">
        <v>45357.3763657407</v>
      </c>
      <c r="B1391" s="30" t="n">
        <f aca="false">MROUND(A1391,"00:01:00")</f>
        <v>45357.3763888889</v>
      </c>
      <c r="C1391" s="27" t="n">
        <v>2.42950909090909</v>
      </c>
      <c r="D1391" s="27" t="n">
        <v>0.568117391304348</v>
      </c>
      <c r="E1391" s="27" t="n">
        <v>1399.77391304348</v>
      </c>
      <c r="F1391" s="27" t="n">
        <v>40.3591304347826</v>
      </c>
      <c r="G1391" s="27" t="n">
        <v>36.01</v>
      </c>
      <c r="H1391" s="27" t="n">
        <v>34.99</v>
      </c>
      <c r="I1391" s="27" t="n">
        <v>6.60183333333333</v>
      </c>
      <c r="J1391" s="27" t="n">
        <v>2.415</v>
      </c>
      <c r="K1391" s="27" t="n">
        <v>32.37</v>
      </c>
      <c r="L1391" s="32"/>
      <c r="M1391" s="27" t="n">
        <v>49602.6666666667</v>
      </c>
      <c r="N1391" s="27" t="n">
        <v>2670.74317391304</v>
      </c>
      <c r="O1391" s="32"/>
    </row>
    <row r="1392" customFormat="false" ht="14.25" hidden="false" customHeight="false" outlineLevel="0" collapsed="false">
      <c r="A1392" s="29" t="n">
        <v>45357.3770601852</v>
      </c>
      <c r="B1392" s="30" t="n">
        <f aca="false">MROUND(A1392,"00:01:00")</f>
        <v>45357.3770833333</v>
      </c>
      <c r="C1392" s="27" t="n">
        <v>2.4307347826087</v>
      </c>
      <c r="D1392" s="27" t="n">
        <v>0.573260869565217</v>
      </c>
      <c r="E1392" s="27" t="n">
        <v>1400.33913043478</v>
      </c>
      <c r="F1392" s="27" t="n">
        <v>39.474</v>
      </c>
      <c r="G1392" s="27" t="n">
        <v>36.01</v>
      </c>
      <c r="H1392" s="27" t="n">
        <v>34.99</v>
      </c>
      <c r="I1392" s="27" t="n">
        <v>6.602</v>
      </c>
      <c r="J1392" s="27" t="n">
        <v>2.415</v>
      </c>
      <c r="K1392" s="27" t="n">
        <v>32.2375</v>
      </c>
      <c r="L1392" s="32"/>
      <c r="M1392" s="27" t="n">
        <v>49618</v>
      </c>
      <c r="N1392" s="27" t="n">
        <v>2670.16765217391</v>
      </c>
      <c r="O1392" s="32"/>
    </row>
    <row r="1393" customFormat="false" ht="14.25" hidden="false" customHeight="false" outlineLevel="0" collapsed="false">
      <c r="A1393" s="29" t="n">
        <v>45357.3777546296</v>
      </c>
      <c r="B1393" s="30" t="n">
        <f aca="false">MROUND(A1393,"00:01:00")</f>
        <v>45357.3777777778</v>
      </c>
      <c r="C1393" s="27" t="n">
        <v>2.42658181818182</v>
      </c>
      <c r="D1393" s="27" t="n">
        <v>0.570427272727273</v>
      </c>
      <c r="E1393" s="27" t="n">
        <v>1400.11818181818</v>
      </c>
      <c r="F1393" s="27" t="n">
        <v>40.3922727272727</v>
      </c>
      <c r="G1393" s="27" t="n">
        <v>36.08</v>
      </c>
      <c r="H1393" s="27" t="n">
        <v>34.99</v>
      </c>
      <c r="I1393" s="27" t="n">
        <v>6.60416666666667</v>
      </c>
      <c r="J1393" s="27" t="n">
        <v>2.415</v>
      </c>
      <c r="K1393" s="27" t="n">
        <v>32.14</v>
      </c>
      <c r="L1393" s="32"/>
      <c r="M1393" s="27" t="n">
        <v>49647</v>
      </c>
      <c r="N1393" s="27" t="n">
        <v>2669.57695454545</v>
      </c>
      <c r="O1393" s="32"/>
    </row>
    <row r="1394" customFormat="false" ht="14.25" hidden="false" customHeight="false" outlineLevel="0" collapsed="false">
      <c r="A1394" s="29" t="n">
        <v>45357.3784490741</v>
      </c>
      <c r="B1394" s="30" t="n">
        <f aca="false">MROUND(A1394,"00:01:00")</f>
        <v>45357.3784722222</v>
      </c>
      <c r="C1394" s="27" t="n">
        <v>2.43204090909091</v>
      </c>
      <c r="D1394" s="27" t="n">
        <v>0.559309523809524</v>
      </c>
      <c r="E1394" s="27" t="n">
        <v>1400.01363636364</v>
      </c>
      <c r="F1394" s="27" t="n">
        <v>39.3077272727273</v>
      </c>
      <c r="G1394" s="27" t="n">
        <v>35.935</v>
      </c>
      <c r="H1394" s="27" t="n">
        <v>34.9866666666667</v>
      </c>
      <c r="I1394" s="27" t="n">
        <v>6.60161538461538</v>
      </c>
      <c r="J1394" s="27" t="n">
        <v>2.415</v>
      </c>
      <c r="K1394" s="27" t="n">
        <v>32.176</v>
      </c>
      <c r="L1394" s="32"/>
      <c r="M1394" s="27" t="n">
        <v>49684.75</v>
      </c>
      <c r="N1394" s="27" t="n">
        <v>2668.99725</v>
      </c>
      <c r="O1394" s="32"/>
    </row>
    <row r="1395" customFormat="false" ht="14.25" hidden="false" customHeight="false" outlineLevel="0" collapsed="false">
      <c r="A1395" s="29" t="n">
        <v>45357.3791435185</v>
      </c>
      <c r="B1395" s="30" t="n">
        <f aca="false">MROUND(A1395,"00:01:00")</f>
        <v>45357.3791666667</v>
      </c>
      <c r="C1395" s="27" t="n">
        <v>2.42056086956522</v>
      </c>
      <c r="D1395" s="27" t="n">
        <v>0.58144347826087</v>
      </c>
      <c r="E1395" s="27" t="n">
        <v>1400.12173913043</v>
      </c>
      <c r="F1395" s="27" t="n">
        <v>39.5934782608696</v>
      </c>
      <c r="G1395" s="27" t="n">
        <v>36.3</v>
      </c>
      <c r="H1395" s="27" t="n">
        <v>34.9833333333333</v>
      </c>
      <c r="I1395" s="27" t="n">
        <v>6.6025</v>
      </c>
      <c r="J1395" s="27" t="n">
        <v>2.425</v>
      </c>
      <c r="K1395" s="27" t="n">
        <v>32.1275</v>
      </c>
      <c r="L1395" s="32"/>
      <c r="M1395" s="27" t="n">
        <v>49684.75</v>
      </c>
      <c r="N1395" s="27" t="n">
        <v>2668.4272173913</v>
      </c>
      <c r="O1395" s="32"/>
    </row>
    <row r="1396" customFormat="false" ht="14.25" hidden="false" customHeight="false" outlineLevel="0" collapsed="false">
      <c r="A1396" s="29" t="n">
        <v>45357.379837963</v>
      </c>
      <c r="B1396" s="30" t="n">
        <f aca="false">MROUND(A1396,"00:01:00")</f>
        <v>45357.3798611111</v>
      </c>
      <c r="C1396" s="27" t="n">
        <v>2.42224782608696</v>
      </c>
      <c r="D1396" s="27" t="n">
        <v>0.573669565217391</v>
      </c>
      <c r="E1396" s="27" t="n">
        <v>1400.22173913043</v>
      </c>
      <c r="F1396" s="27" t="n">
        <v>40.0881818181818</v>
      </c>
      <c r="G1396" s="27" t="n">
        <v>36.21</v>
      </c>
      <c r="H1396" s="27" t="n">
        <v>34.986</v>
      </c>
      <c r="I1396" s="27" t="n">
        <v>6.603</v>
      </c>
      <c r="J1396" s="27" t="n">
        <v>2.42666666666667</v>
      </c>
      <c r="K1396" s="27" t="n">
        <v>32.2271428571429</v>
      </c>
      <c r="L1396" s="32"/>
      <c r="M1396" s="27" t="n">
        <v>49729</v>
      </c>
      <c r="N1396" s="27" t="n">
        <v>2667.83695652174</v>
      </c>
      <c r="O1396" s="32"/>
    </row>
    <row r="1397" customFormat="false" ht="14.25" hidden="false" customHeight="false" outlineLevel="0" collapsed="false">
      <c r="A1397" s="29" t="n">
        <v>45357.3805324074</v>
      </c>
      <c r="B1397" s="30" t="n">
        <f aca="false">MROUND(A1397,"00:01:00")</f>
        <v>45357.3805555556</v>
      </c>
      <c r="C1397" s="27" t="n">
        <v>2.41857391304348</v>
      </c>
      <c r="D1397" s="27" t="n">
        <v>0.571495652173913</v>
      </c>
      <c r="E1397" s="27" t="n">
        <v>1400.09130434783</v>
      </c>
      <c r="F1397" s="27" t="n">
        <v>39.791</v>
      </c>
      <c r="G1397" s="27" t="n">
        <v>36.265</v>
      </c>
      <c r="H1397" s="27" t="n">
        <v>34.99</v>
      </c>
      <c r="I1397" s="27" t="n">
        <v>6.60309090909091</v>
      </c>
      <c r="J1397" s="27" t="n">
        <v>2.42666666666667</v>
      </c>
      <c r="K1397" s="27" t="n">
        <v>32.334</v>
      </c>
      <c r="L1397" s="32"/>
      <c r="M1397" s="27" t="n">
        <v>49769</v>
      </c>
      <c r="N1397" s="27" t="n">
        <v>2667.247</v>
      </c>
      <c r="O1397" s="32"/>
    </row>
    <row r="1398" customFormat="false" ht="14.25" hidden="false" customHeight="false" outlineLevel="0" collapsed="false">
      <c r="A1398" s="29" t="n">
        <v>45357.3812268519</v>
      </c>
      <c r="B1398" s="30" t="n">
        <f aca="false">MROUND(A1398,"00:01:00")</f>
        <v>45357.38125</v>
      </c>
      <c r="C1398" s="27" t="n">
        <v>2.41430909090909</v>
      </c>
      <c r="D1398" s="27" t="n">
        <v>0.579691304347826</v>
      </c>
      <c r="E1398" s="27" t="n">
        <v>1400.28260869565</v>
      </c>
      <c r="F1398" s="27" t="n">
        <v>39.1947619047619</v>
      </c>
      <c r="G1398" s="27" t="n">
        <v>36.42</v>
      </c>
      <c r="H1398" s="27" t="n">
        <v>34.99</v>
      </c>
      <c r="I1398" s="27" t="n">
        <v>6.60072727272727</v>
      </c>
      <c r="J1398" s="27" t="n">
        <v>2.435</v>
      </c>
      <c r="K1398" s="27" t="n">
        <v>32.35</v>
      </c>
      <c r="L1398" s="32"/>
      <c r="M1398" s="27" t="n">
        <v>49805</v>
      </c>
      <c r="N1398" s="27" t="n">
        <v>2666.65652173913</v>
      </c>
      <c r="O1398" s="32"/>
    </row>
    <row r="1399" customFormat="false" ht="14.25" hidden="false" customHeight="false" outlineLevel="0" collapsed="false">
      <c r="A1399" s="29" t="n">
        <v>45357.3819212963</v>
      </c>
      <c r="B1399" s="30" t="n">
        <f aca="false">MROUND(A1399,"00:01:00")</f>
        <v>45357.3819444444</v>
      </c>
      <c r="C1399" s="27" t="n">
        <v>2.40997826086957</v>
      </c>
      <c r="D1399" s="27" t="n">
        <v>0.593030434782609</v>
      </c>
      <c r="E1399" s="27" t="n">
        <v>1400.15454545455</v>
      </c>
      <c r="F1399" s="27" t="n">
        <v>39.8636363636364</v>
      </c>
      <c r="G1399" s="27" t="n">
        <v>36.56</v>
      </c>
      <c r="H1399" s="27" t="n">
        <v>34.9933333333333</v>
      </c>
      <c r="I1399" s="27" t="n">
        <v>6.6044</v>
      </c>
      <c r="J1399" s="27" t="n">
        <v>2.445</v>
      </c>
      <c r="K1399" s="27" t="n">
        <v>32.433</v>
      </c>
      <c r="L1399" s="32"/>
      <c r="M1399" s="27" t="n">
        <v>49828</v>
      </c>
      <c r="N1399" s="27" t="n">
        <v>2666.09304545455</v>
      </c>
      <c r="O1399" s="32"/>
    </row>
    <row r="1400" customFormat="false" ht="14.25" hidden="false" customHeight="false" outlineLevel="0" collapsed="false">
      <c r="A1400" s="29" t="n">
        <v>45357.3826157407</v>
      </c>
      <c r="B1400" s="30" t="n">
        <f aca="false">MROUND(A1400,"00:01:00")</f>
        <v>45357.3826388889</v>
      </c>
      <c r="C1400" s="27" t="n">
        <v>2.4066</v>
      </c>
      <c r="D1400" s="27" t="n">
        <v>0.587431818181818</v>
      </c>
      <c r="E1400" s="27" t="n">
        <v>1399.79523809524</v>
      </c>
      <c r="F1400" s="27" t="n">
        <v>39.8889473684211</v>
      </c>
      <c r="G1400" s="27" t="n">
        <v>36.56</v>
      </c>
      <c r="H1400" s="27" t="n">
        <v>35.0025</v>
      </c>
      <c r="I1400" s="27" t="n">
        <v>6.60433333333333</v>
      </c>
      <c r="J1400" s="27" t="n">
        <v>2.445</v>
      </c>
      <c r="K1400" s="27" t="n">
        <v>32.5736363636364</v>
      </c>
      <c r="L1400" s="32"/>
      <c r="M1400" s="27" t="n">
        <v>49853.6666666667</v>
      </c>
      <c r="N1400" s="27" t="n">
        <v>2665.50795454545</v>
      </c>
      <c r="O1400" s="32"/>
    </row>
    <row r="1401" customFormat="false" ht="14.25" hidden="false" customHeight="false" outlineLevel="0" collapsed="false">
      <c r="A1401" s="29" t="n">
        <v>45357.3833101852</v>
      </c>
      <c r="B1401" s="30" t="n">
        <f aca="false">MROUND(A1401,"00:01:00")</f>
        <v>45357.3833333333</v>
      </c>
      <c r="C1401" s="27" t="n">
        <v>2.40708333333333</v>
      </c>
      <c r="D1401" s="27" t="n">
        <v>0.593883333333333</v>
      </c>
      <c r="E1401" s="27" t="n">
        <v>1399.95</v>
      </c>
      <c r="F1401" s="27" t="n">
        <v>39.6634782608696</v>
      </c>
      <c r="G1401" s="27" t="n">
        <v>36.63</v>
      </c>
      <c r="H1401" s="27" t="n">
        <v>35.005</v>
      </c>
      <c r="I1401" s="27" t="n">
        <v>6.60215384615385</v>
      </c>
      <c r="J1401" s="27" t="n">
        <v>2.45</v>
      </c>
      <c r="K1401" s="27" t="n">
        <v>32.648</v>
      </c>
      <c r="L1401" s="32"/>
      <c r="M1401" s="27" t="n">
        <v>49890</v>
      </c>
      <c r="N1401" s="27" t="n">
        <v>2664.95008333333</v>
      </c>
      <c r="O1401" s="32"/>
    </row>
    <row r="1402" customFormat="false" ht="14.25" hidden="false" customHeight="false" outlineLevel="0" collapsed="false">
      <c r="A1402" s="29" t="n">
        <v>45357.3840046296</v>
      </c>
      <c r="B1402" s="30" t="n">
        <f aca="false">MROUND(A1402,"00:01:00")</f>
        <v>45357.3840277778</v>
      </c>
      <c r="C1402" s="27" t="n">
        <v>2.39309565217391</v>
      </c>
      <c r="D1402" s="27" t="n">
        <v>0.612652173913043</v>
      </c>
      <c r="E1402" s="27" t="n">
        <v>1400.03043478261</v>
      </c>
      <c r="F1402" s="27" t="n">
        <v>37.1014285714286</v>
      </c>
      <c r="G1402" s="27" t="n">
        <v>37.02</v>
      </c>
      <c r="H1402" s="27" t="n">
        <v>35.01</v>
      </c>
      <c r="I1402" s="27" t="n">
        <v>6.60118181818182</v>
      </c>
      <c r="J1402" s="27" t="n">
        <v>2.44428571428571</v>
      </c>
      <c r="K1402" s="27" t="n">
        <v>32.716</v>
      </c>
      <c r="L1402" s="32"/>
      <c r="M1402" s="27" t="n">
        <v>49928.5</v>
      </c>
      <c r="N1402" s="27" t="n">
        <v>2664.3632173913</v>
      </c>
      <c r="O1402" s="32"/>
    </row>
    <row r="1403" customFormat="false" ht="14.25" hidden="false" customHeight="false" outlineLevel="0" collapsed="false">
      <c r="A1403" s="29" t="n">
        <v>45357.3846990741</v>
      </c>
      <c r="B1403" s="30" t="n">
        <f aca="false">MROUND(A1403,"00:01:00")</f>
        <v>45357.3847222222</v>
      </c>
      <c r="C1403" s="27" t="n">
        <v>2.34930909090909</v>
      </c>
      <c r="D1403" s="27" t="n">
        <v>0.652322727272727</v>
      </c>
      <c r="E1403" s="27" t="n">
        <v>1400.12272727273</v>
      </c>
      <c r="F1403" s="27" t="n">
        <v>35.5652380952381</v>
      </c>
      <c r="G1403" s="27" t="n">
        <v>38.275</v>
      </c>
      <c r="H1403" s="27" t="n">
        <v>35.0154545454545</v>
      </c>
      <c r="I1403" s="27" t="n">
        <v>6.601</v>
      </c>
      <c r="J1403" s="27" t="n">
        <v>2.4</v>
      </c>
      <c r="K1403" s="27" t="n">
        <v>32.919</v>
      </c>
      <c r="L1403" s="32"/>
      <c r="M1403" s="27" t="n">
        <v>49963</v>
      </c>
      <c r="N1403" s="27" t="n">
        <v>2663.77904545455</v>
      </c>
      <c r="O1403" s="32"/>
    </row>
    <row r="1404" customFormat="false" ht="14.25" hidden="false" customHeight="false" outlineLevel="0" collapsed="false">
      <c r="A1404" s="29" t="n">
        <v>45357.3853935185</v>
      </c>
      <c r="B1404" s="30" t="n">
        <f aca="false">MROUND(A1404,"00:01:00")</f>
        <v>45357.3854166667</v>
      </c>
      <c r="C1404" s="27" t="n">
        <v>2.33378181818182</v>
      </c>
      <c r="D1404" s="27" t="n">
        <v>0.666575</v>
      </c>
      <c r="E1404" s="27" t="n">
        <v>1400.03333333333</v>
      </c>
      <c r="F1404" s="27" t="n">
        <v>41.7929166666667</v>
      </c>
      <c r="G1404" s="27" t="n">
        <v>38.545</v>
      </c>
      <c r="H1404" s="27" t="n">
        <v>35</v>
      </c>
      <c r="I1404" s="27" t="n">
        <v>6.60361538461538</v>
      </c>
      <c r="J1404" s="27" t="n">
        <v>2.40166666666667</v>
      </c>
      <c r="K1404" s="27" t="n">
        <v>33.6092307692308</v>
      </c>
      <c r="L1404" s="32"/>
      <c r="M1404" s="27" t="n">
        <v>49995</v>
      </c>
      <c r="N1404" s="27" t="n">
        <v>2663.17729166667</v>
      </c>
      <c r="O1404" s="32"/>
    </row>
    <row r="1405" customFormat="false" ht="14.25" hidden="false" customHeight="false" outlineLevel="0" collapsed="false">
      <c r="A1405" s="29" t="n">
        <v>45357.386087963</v>
      </c>
      <c r="B1405" s="30" t="n">
        <f aca="false">MROUND(A1405,"00:01:00")</f>
        <v>45357.3861111111</v>
      </c>
      <c r="C1405" s="27" t="n">
        <v>2.35933043478261</v>
      </c>
      <c r="D1405" s="27" t="n">
        <v>0.63555652173913</v>
      </c>
      <c r="E1405" s="27" t="n">
        <v>1400.11304347826</v>
      </c>
      <c r="F1405" s="27" t="n">
        <v>40.2647826086957</v>
      </c>
      <c r="G1405" s="27" t="n">
        <v>37.8</v>
      </c>
      <c r="H1405" s="27" t="n">
        <v>34.988</v>
      </c>
      <c r="I1405" s="27" t="n">
        <v>6.60136363636364</v>
      </c>
      <c r="J1405" s="27" t="n">
        <v>2.425</v>
      </c>
      <c r="K1405" s="27" t="n">
        <v>34.347</v>
      </c>
      <c r="L1405" s="32"/>
      <c r="M1405" s="27" t="n">
        <v>50019</v>
      </c>
      <c r="N1405" s="27" t="n">
        <v>2662.5567826087</v>
      </c>
      <c r="O1405" s="32"/>
    </row>
    <row r="1406" customFormat="false" ht="14.25" hidden="false" customHeight="false" outlineLevel="0" collapsed="false">
      <c r="A1406" s="29" t="n">
        <v>45357.3867824074</v>
      </c>
      <c r="B1406" s="30" t="n">
        <f aca="false">MROUND(A1406,"00:01:00")</f>
        <v>45357.3868055556</v>
      </c>
      <c r="C1406" s="27" t="n">
        <v>2.3433652173913</v>
      </c>
      <c r="D1406" s="27" t="n">
        <v>0.654395652173913</v>
      </c>
      <c r="E1406" s="27" t="n">
        <v>1399.83043478261</v>
      </c>
      <c r="F1406" s="27" t="n">
        <v>38.4985</v>
      </c>
      <c r="G1406" s="27" t="n">
        <v>38.305</v>
      </c>
      <c r="H1406" s="27" t="n">
        <v>34.99</v>
      </c>
      <c r="I1406" s="27" t="n">
        <v>6.60181818181818</v>
      </c>
      <c r="J1406" s="27" t="n">
        <v>2.44333333333333</v>
      </c>
      <c r="K1406" s="27" t="n">
        <v>34.17</v>
      </c>
      <c r="L1406" s="32"/>
      <c r="M1406" s="27" t="n">
        <v>50061.3333333333</v>
      </c>
      <c r="N1406" s="27" t="n">
        <v>2661.94943478261</v>
      </c>
      <c r="O1406" s="32"/>
    </row>
    <row r="1407" customFormat="false" ht="14.25" hidden="false" customHeight="false" outlineLevel="0" collapsed="false">
      <c r="A1407" s="29" t="n">
        <v>45357.3874768519</v>
      </c>
      <c r="B1407" s="30" t="n">
        <f aca="false">MROUND(A1407,"00:01:00")</f>
        <v>45357.3875</v>
      </c>
      <c r="C1407" s="27" t="n">
        <v>2.33849565217391</v>
      </c>
      <c r="D1407" s="27" t="n">
        <v>0.654430434782609</v>
      </c>
      <c r="E1407" s="27" t="n">
        <v>1399.91739130435</v>
      </c>
      <c r="F1407" s="27" t="n">
        <v>40.7069565217391</v>
      </c>
      <c r="G1407" s="27" t="n">
        <v>38.425</v>
      </c>
      <c r="H1407" s="27" t="n">
        <v>34.996</v>
      </c>
      <c r="I1407" s="27" t="n">
        <v>6.60253846153846</v>
      </c>
      <c r="J1407" s="27" t="n">
        <v>2.455</v>
      </c>
      <c r="K1407" s="27" t="n">
        <v>34.118</v>
      </c>
      <c r="L1407" s="32"/>
      <c r="M1407" s="27" t="n">
        <v>50101.25</v>
      </c>
      <c r="N1407" s="27" t="n">
        <v>2661.35345454545</v>
      </c>
      <c r="O1407" s="32"/>
    </row>
    <row r="1408" customFormat="false" ht="14.25" hidden="false" customHeight="false" outlineLevel="0" collapsed="false">
      <c r="A1408" s="29" t="n">
        <v>45357.3881712963</v>
      </c>
      <c r="B1408" s="30" t="n">
        <f aca="false">MROUND(A1408,"00:01:00")</f>
        <v>45357.3881944444</v>
      </c>
      <c r="C1408" s="27" t="n">
        <v>2.35491818181818</v>
      </c>
      <c r="D1408" s="27" t="n">
        <v>0.639014285714286</v>
      </c>
      <c r="E1408" s="27" t="n">
        <v>1400.175</v>
      </c>
      <c r="F1408" s="27" t="n">
        <v>41.1040909090909</v>
      </c>
      <c r="G1408" s="27" t="n">
        <v>37.95</v>
      </c>
      <c r="H1408" s="27" t="n">
        <v>34.9933333333333</v>
      </c>
      <c r="I1408" s="27" t="n">
        <v>6.6035</v>
      </c>
      <c r="J1408" s="27" t="n">
        <v>2.475</v>
      </c>
      <c r="K1408" s="27" t="n">
        <v>34.3190909090909</v>
      </c>
      <c r="L1408" s="32"/>
      <c r="M1408" s="27" t="n">
        <v>50101.25</v>
      </c>
      <c r="N1408" s="27" t="n">
        <v>2660.78059090909</v>
      </c>
      <c r="O1408" s="32"/>
    </row>
    <row r="1409" customFormat="false" ht="14.25" hidden="false" customHeight="false" outlineLevel="0" collapsed="false">
      <c r="A1409" s="29" t="n">
        <v>45357.3888657407</v>
      </c>
      <c r="B1409" s="30" t="n">
        <f aca="false">MROUND(A1409,"00:01:00")</f>
        <v>45357.3888888889</v>
      </c>
      <c r="C1409" s="27" t="n">
        <v>2.35413636363636</v>
      </c>
      <c r="D1409" s="27" t="n">
        <v>0.638163636363636</v>
      </c>
      <c r="E1409" s="27" t="n">
        <v>1399.57727272727</v>
      </c>
      <c r="F1409" s="27" t="n">
        <v>39.8885</v>
      </c>
      <c r="G1409" s="27" t="n">
        <v>38.01</v>
      </c>
      <c r="H1409" s="27" t="n">
        <v>34.984</v>
      </c>
      <c r="I1409" s="27" t="n">
        <v>6.60176923076923</v>
      </c>
      <c r="J1409" s="27" t="n">
        <v>2.475</v>
      </c>
      <c r="K1409" s="27" t="n">
        <v>34.2184615384615</v>
      </c>
      <c r="L1409" s="32"/>
      <c r="M1409" s="27" t="n">
        <v>50144.5</v>
      </c>
      <c r="N1409" s="27" t="n">
        <v>2660.18081818182</v>
      </c>
      <c r="O1409" s="32"/>
    </row>
    <row r="1410" customFormat="false" ht="14.25" hidden="false" customHeight="false" outlineLevel="0" collapsed="false">
      <c r="A1410" s="29" t="n">
        <v>45357.3895601852</v>
      </c>
      <c r="B1410" s="30" t="n">
        <f aca="false">MROUND(A1410,"00:01:00")</f>
        <v>45357.3895833333</v>
      </c>
      <c r="C1410" s="27" t="n">
        <v>2.36038181818182</v>
      </c>
      <c r="D1410" s="27" t="n">
        <v>0.630430434782609</v>
      </c>
      <c r="E1410" s="27" t="n">
        <v>1399.9652173913</v>
      </c>
      <c r="F1410" s="27" t="n">
        <v>41.1357142857143</v>
      </c>
      <c r="G1410" s="27" t="n">
        <v>37.8</v>
      </c>
      <c r="H1410" s="27" t="n">
        <v>34.9825</v>
      </c>
      <c r="I1410" s="27" t="n">
        <v>6.60518181818182</v>
      </c>
      <c r="J1410" s="27" t="n">
        <v>2.49</v>
      </c>
      <c r="K1410" s="27" t="n">
        <v>34.0575</v>
      </c>
      <c r="L1410" s="32"/>
      <c r="M1410" s="27" t="n">
        <v>50186.75</v>
      </c>
      <c r="N1410" s="27" t="n">
        <v>2659.57460869565</v>
      </c>
      <c r="O1410" s="32"/>
    </row>
    <row r="1411" customFormat="false" ht="14.25" hidden="false" customHeight="false" outlineLevel="0" collapsed="false">
      <c r="A1411" s="29" t="n">
        <v>45357.3902546296</v>
      </c>
      <c r="B1411" s="30" t="n">
        <f aca="false">MROUND(A1411,"00:01:00")</f>
        <v>45357.3902777778</v>
      </c>
      <c r="C1411" s="27" t="n">
        <v>2.3591</v>
      </c>
      <c r="D1411" s="27" t="n">
        <v>0.640663636363636</v>
      </c>
      <c r="E1411" s="27" t="n">
        <v>1399.99523809524</v>
      </c>
      <c r="F1411" s="27" t="n">
        <v>39.6838095238095</v>
      </c>
      <c r="G1411" s="27" t="n">
        <v>37.88</v>
      </c>
      <c r="H1411" s="27" t="n">
        <v>34.9885714285714</v>
      </c>
      <c r="I1411" s="27" t="n">
        <v>6.60246153846154</v>
      </c>
      <c r="J1411" s="27" t="n">
        <v>2.495</v>
      </c>
      <c r="K1411" s="27" t="n">
        <v>33.971</v>
      </c>
      <c r="L1411" s="32"/>
      <c r="M1411" s="27" t="n">
        <v>50236</v>
      </c>
      <c r="N1411" s="27" t="n">
        <v>2658.96931818182</v>
      </c>
      <c r="O1411" s="32"/>
    </row>
    <row r="1412" customFormat="false" ht="14.25" hidden="false" customHeight="false" outlineLevel="0" collapsed="false">
      <c r="A1412" s="29" t="n">
        <v>45357.3909490741</v>
      </c>
      <c r="B1412" s="30" t="n">
        <f aca="false">MROUND(A1412,"00:01:00")</f>
        <v>45357.3909722222</v>
      </c>
      <c r="C1412" s="27" t="n">
        <v>2.36047727272727</v>
      </c>
      <c r="D1412" s="27" t="n">
        <v>0.645931818181818</v>
      </c>
      <c r="E1412" s="27" t="n">
        <v>1400.0619047619</v>
      </c>
      <c r="F1412" s="27" t="n">
        <v>39.6536842105263</v>
      </c>
      <c r="G1412" s="27" t="n">
        <v>37.935</v>
      </c>
      <c r="H1412" s="27" t="n">
        <v>34.995</v>
      </c>
      <c r="I1412" s="27" t="n">
        <v>6.603</v>
      </c>
      <c r="J1412" s="27" t="n">
        <v>2.504</v>
      </c>
      <c r="K1412" s="27" t="n">
        <v>33.864</v>
      </c>
      <c r="L1412" s="32"/>
      <c r="M1412" s="27" t="n">
        <v>50248</v>
      </c>
      <c r="N1412" s="27" t="n">
        <v>2658.37018181818</v>
      </c>
      <c r="O1412" s="32"/>
      <c r="R1412" s="11"/>
    </row>
    <row r="1413" customFormat="false" ht="14.25" hidden="false" customHeight="false" outlineLevel="0" collapsed="false">
      <c r="A1413" s="29" t="n">
        <v>45357.3916435185</v>
      </c>
      <c r="B1413" s="30" t="n">
        <f aca="false">MROUND(A1413,"00:01:00")</f>
        <v>45357.3916666667</v>
      </c>
      <c r="C1413" s="27" t="n">
        <v>2.34927272727273</v>
      </c>
      <c r="D1413" s="27" t="n">
        <v>0.647239130434783</v>
      </c>
      <c r="E1413" s="27" t="n">
        <v>1399.80869565217</v>
      </c>
      <c r="F1413" s="27" t="n">
        <v>38.5773913043478</v>
      </c>
      <c r="G1413" s="27" t="n">
        <v>38.19</v>
      </c>
      <c r="H1413" s="27" t="n">
        <v>34.995</v>
      </c>
      <c r="I1413" s="27" t="n">
        <v>6.60407692307692</v>
      </c>
      <c r="J1413" s="27" t="n">
        <v>2.51</v>
      </c>
      <c r="K1413" s="27" t="n">
        <v>33.9</v>
      </c>
      <c r="L1413" s="32"/>
      <c r="M1413" s="27" t="n">
        <v>50274</v>
      </c>
      <c r="N1413" s="27" t="n">
        <v>2657.763</v>
      </c>
      <c r="O1413" s="32"/>
      <c r="R1413" s="11"/>
    </row>
    <row r="1414" customFormat="false" ht="14.25" hidden="false" customHeight="false" outlineLevel="0" collapsed="false">
      <c r="A1414" s="29" t="n">
        <v>45357.392337963</v>
      </c>
      <c r="B1414" s="30" t="n">
        <f aca="false">MROUND(A1414,"00:01:00")</f>
        <v>45357.3923611111</v>
      </c>
      <c r="C1414" s="27" t="n">
        <v>2.34559130434783</v>
      </c>
      <c r="D1414" s="27" t="n">
        <v>0.651734782608696</v>
      </c>
      <c r="E1414" s="27" t="n">
        <v>1400</v>
      </c>
      <c r="F1414" s="27" t="n">
        <v>41.6404347826087</v>
      </c>
      <c r="G1414" s="27" t="n">
        <v>38.195</v>
      </c>
      <c r="H1414" s="27" t="n">
        <v>34.995</v>
      </c>
      <c r="I1414" s="27" t="n">
        <v>6.60215384615385</v>
      </c>
      <c r="J1414" s="27" t="n">
        <v>2.505</v>
      </c>
      <c r="K1414" s="27" t="n">
        <v>34.0218181818182</v>
      </c>
      <c r="L1414" s="32"/>
      <c r="M1414" s="27" t="n">
        <v>50318.3333333333</v>
      </c>
      <c r="N1414" s="27" t="n">
        <v>2657.15539130435</v>
      </c>
      <c r="O1414" s="32"/>
      <c r="R1414" s="11"/>
    </row>
    <row r="1415" customFormat="false" ht="14.25" hidden="false" customHeight="false" outlineLevel="0" collapsed="false">
      <c r="A1415" s="29" t="n">
        <v>45357.3930324074</v>
      </c>
      <c r="B1415" s="30" t="n">
        <f aca="false">MROUND(A1415,"00:01:00")</f>
        <v>45357.3930555556</v>
      </c>
      <c r="C1415" s="27" t="n">
        <v>2.36434583333333</v>
      </c>
      <c r="D1415" s="27" t="n">
        <v>0.6397375</v>
      </c>
      <c r="E1415" s="27" t="n">
        <v>1399.85833333333</v>
      </c>
      <c r="F1415" s="27" t="n">
        <v>39.8330434782609</v>
      </c>
      <c r="G1415" s="27" t="n">
        <v>37.74</v>
      </c>
      <c r="H1415" s="27" t="n">
        <v>34.985</v>
      </c>
      <c r="I1415" s="27" t="n">
        <v>6.60075</v>
      </c>
      <c r="J1415" s="27" t="n">
        <v>2.51666666666667</v>
      </c>
      <c r="K1415" s="27" t="n">
        <v>34.2145454545455</v>
      </c>
      <c r="L1415" s="32"/>
      <c r="M1415" s="27" t="n">
        <v>50336.5</v>
      </c>
      <c r="N1415" s="27" t="n">
        <v>2656.54991666667</v>
      </c>
      <c r="O1415" s="32"/>
      <c r="R1415" s="11"/>
    </row>
    <row r="1416" customFormat="false" ht="14.25" hidden="false" customHeight="false" outlineLevel="0" collapsed="false">
      <c r="A1416" s="29" t="n">
        <v>45357.3937268519</v>
      </c>
      <c r="B1416" s="30" t="n">
        <f aca="false">MROUND(A1416,"00:01:00")</f>
        <v>45357.39375</v>
      </c>
      <c r="C1416" s="27" t="n">
        <v>2.34582608695652</v>
      </c>
      <c r="D1416" s="27" t="n">
        <v>0.649973913043478</v>
      </c>
      <c r="E1416" s="27" t="n">
        <v>1399.99090909091</v>
      </c>
      <c r="F1416" s="27" t="n">
        <v>38.9227272727273</v>
      </c>
      <c r="G1416" s="27" t="n">
        <v>38.295</v>
      </c>
      <c r="H1416" s="27" t="n">
        <v>34.9983333333333</v>
      </c>
      <c r="I1416" s="27" t="n">
        <v>6.6125</v>
      </c>
      <c r="J1416" s="27" t="n">
        <v>2.52</v>
      </c>
      <c r="K1416" s="27" t="n">
        <v>34.0209090909091</v>
      </c>
      <c r="L1416" s="32"/>
      <c r="M1416" s="27" t="n">
        <v>50383.8</v>
      </c>
      <c r="N1416" s="27" t="n">
        <v>2655.93247826087</v>
      </c>
      <c r="O1416" s="32"/>
      <c r="R1416" s="11"/>
    </row>
    <row r="1417" customFormat="false" ht="14.25" hidden="false" customHeight="false" outlineLevel="0" collapsed="false">
      <c r="A1417" s="29" t="n">
        <v>45357.3944212963</v>
      </c>
      <c r="B1417" s="30" t="n">
        <f aca="false">MROUND(A1417,"00:01:00")</f>
        <v>45357.3944444445</v>
      </c>
      <c r="C1417" s="27" t="n">
        <v>2.34617826086957</v>
      </c>
      <c r="D1417" s="27" t="n">
        <v>0.649691304347826</v>
      </c>
      <c r="E1417" s="27" t="n">
        <v>1400.09565217391</v>
      </c>
      <c r="F1417" s="27" t="n">
        <v>40.1945454545455</v>
      </c>
      <c r="G1417" s="27" t="n">
        <v>38.155</v>
      </c>
      <c r="H1417" s="27" t="n">
        <v>34.995</v>
      </c>
      <c r="I1417" s="27" t="n">
        <v>6.609</v>
      </c>
      <c r="J1417" s="27" t="n">
        <v>2.52333333333333</v>
      </c>
      <c r="K1417" s="27" t="n">
        <v>34.0358333333333</v>
      </c>
      <c r="L1417" s="32"/>
      <c r="M1417" s="27" t="n">
        <v>50412</v>
      </c>
      <c r="N1417" s="27" t="n">
        <v>2655.33669565217</v>
      </c>
      <c r="O1417" s="32"/>
      <c r="R1417" s="11"/>
    </row>
    <row r="1418" customFormat="false" ht="14.25" hidden="false" customHeight="false" outlineLevel="0" collapsed="false">
      <c r="A1418" s="29" t="n">
        <v>45357.3951157407</v>
      </c>
      <c r="B1418" s="30" t="n">
        <f aca="false">MROUND(A1418,"00:01:00")</f>
        <v>45357.3951388889</v>
      </c>
      <c r="C1418" s="27" t="n">
        <v>2.34339583333333</v>
      </c>
      <c r="D1418" s="27" t="n">
        <v>0.655220833333333</v>
      </c>
      <c r="E1418" s="27" t="n">
        <v>1399.78260869565</v>
      </c>
      <c r="F1418" s="27" t="n">
        <v>39.5795833333333</v>
      </c>
      <c r="G1418" s="27" t="n">
        <v>38.28</v>
      </c>
      <c r="H1418" s="27" t="n">
        <v>34.988</v>
      </c>
      <c r="I1418" s="27" t="n">
        <v>6.60221428571429</v>
      </c>
      <c r="J1418" s="27" t="n">
        <v>2.52</v>
      </c>
      <c r="K1418" s="27" t="n">
        <v>34.18</v>
      </c>
      <c r="L1418" s="32"/>
      <c r="M1418" s="27" t="n">
        <v>50456.4</v>
      </c>
      <c r="N1418" s="27" t="n">
        <v>2654.72970833333</v>
      </c>
      <c r="O1418" s="32"/>
      <c r="R1418" s="11"/>
    </row>
    <row r="1419" customFormat="false" ht="14.25" hidden="false" customHeight="false" outlineLevel="0" collapsed="false">
      <c r="A1419" s="29" t="n">
        <v>45357.3958101852</v>
      </c>
      <c r="B1419" s="30" t="n">
        <f aca="false">MROUND(A1419,"00:01:00")</f>
        <v>45357.3958333333</v>
      </c>
      <c r="C1419" s="27" t="n">
        <v>2.33726086956522</v>
      </c>
      <c r="D1419" s="27" t="n">
        <v>0.662752173913043</v>
      </c>
      <c r="E1419" s="27" t="n">
        <v>1400.33043478261</v>
      </c>
      <c r="F1419" s="27" t="n">
        <v>39.3</v>
      </c>
      <c r="G1419" s="27" t="n">
        <v>38.485</v>
      </c>
      <c r="H1419" s="27" t="n">
        <v>34.99</v>
      </c>
      <c r="I1419" s="27" t="n">
        <v>6.61544444444444</v>
      </c>
      <c r="J1419" s="27" t="n">
        <v>2.545</v>
      </c>
      <c r="K1419" s="27" t="n">
        <v>34.21</v>
      </c>
      <c r="L1419" s="32"/>
      <c r="M1419" s="27" t="n">
        <v>50456.4</v>
      </c>
      <c r="N1419" s="27" t="n">
        <v>2654.10760869565</v>
      </c>
      <c r="O1419" s="32"/>
      <c r="R1419" s="11"/>
    </row>
    <row r="1420" customFormat="false" ht="14.25" hidden="false" customHeight="false" outlineLevel="0" collapsed="false">
      <c r="A1420" s="29" t="n">
        <v>45357.3965046296</v>
      </c>
      <c r="B1420" s="30" t="n">
        <f aca="false">MROUND(A1420,"00:01:00")</f>
        <v>45357.3965277778</v>
      </c>
      <c r="C1420" s="27" t="n">
        <v>2.34134347826087</v>
      </c>
      <c r="D1420" s="27" t="n">
        <v>0.6612</v>
      </c>
      <c r="E1420" s="27" t="n">
        <v>1399.75652173913</v>
      </c>
      <c r="F1420" s="27" t="n">
        <v>41.6304761904762</v>
      </c>
      <c r="G1420" s="27" t="n">
        <v>38.23</v>
      </c>
      <c r="H1420" s="27" t="n">
        <v>34.995</v>
      </c>
      <c r="I1420" s="27" t="n">
        <v>6.6045</v>
      </c>
      <c r="J1420" s="27" t="n">
        <v>2.555</v>
      </c>
      <c r="K1420" s="27" t="n">
        <v>34.3177777777778</v>
      </c>
      <c r="L1420" s="32"/>
      <c r="M1420" s="27" t="n">
        <v>50495</v>
      </c>
      <c r="N1420" s="27" t="n">
        <v>2653.49171428571</v>
      </c>
      <c r="O1420" s="32"/>
      <c r="R1420" s="11"/>
    </row>
    <row r="1421" customFormat="false" ht="14.25" hidden="false" customHeight="false" outlineLevel="0" collapsed="false">
      <c r="A1421" s="29" t="n">
        <v>45357.3971990741</v>
      </c>
      <c r="B1421" s="30" t="n">
        <f aca="false">MROUND(A1421,"00:01:00")</f>
        <v>45357.3972222222</v>
      </c>
      <c r="C1421" s="27" t="n">
        <v>2.35443913043478</v>
      </c>
      <c r="D1421" s="27" t="n">
        <v>0.65065</v>
      </c>
      <c r="E1421" s="27" t="n">
        <v>1400.15909090909</v>
      </c>
      <c r="F1421" s="27" t="n">
        <v>38.9957142857143</v>
      </c>
      <c r="G1421" s="27" t="n">
        <v>37.985</v>
      </c>
      <c r="H1421" s="27" t="n">
        <v>35.004</v>
      </c>
      <c r="I1421" s="27" t="n">
        <v>6.6076875</v>
      </c>
      <c r="J1421" s="27" t="n">
        <v>2.55</v>
      </c>
      <c r="K1421" s="27" t="n">
        <v>34.338</v>
      </c>
      <c r="L1421" s="32"/>
      <c r="M1421" s="27" t="n">
        <v>50538</v>
      </c>
      <c r="N1421" s="27" t="n">
        <v>2652.849</v>
      </c>
      <c r="O1421" s="32"/>
      <c r="R1421" s="11"/>
    </row>
    <row r="1422" customFormat="false" ht="14.25" hidden="false" customHeight="false" outlineLevel="0" collapsed="false">
      <c r="A1422" s="29" t="n">
        <v>45357.3978935185</v>
      </c>
      <c r="B1422" s="30" t="n">
        <f aca="false">MROUND(A1422,"00:01:00")</f>
        <v>45357.3979166667</v>
      </c>
      <c r="C1422" s="27" t="n">
        <v>2.32978181818182</v>
      </c>
      <c r="D1422" s="27" t="n">
        <v>0.670490909090909</v>
      </c>
      <c r="E1422" s="27" t="n">
        <v>1400.25714285714</v>
      </c>
      <c r="F1422" s="27" t="n">
        <v>38.0254545454545</v>
      </c>
      <c r="G1422" s="27" t="n">
        <v>38.69</v>
      </c>
      <c r="H1422" s="27" t="n">
        <v>35.025</v>
      </c>
      <c r="I1422" s="27" t="n">
        <v>6.6125</v>
      </c>
      <c r="J1422" s="27" t="n">
        <v>2.555</v>
      </c>
      <c r="K1422" s="27" t="n">
        <v>34.1177777777778</v>
      </c>
      <c r="L1422" s="32"/>
      <c r="M1422" s="27" t="n">
        <v>50578</v>
      </c>
      <c r="N1422" s="27" t="n">
        <v>2652.21995454545</v>
      </c>
      <c r="O1422" s="32"/>
      <c r="R1422" s="11"/>
    </row>
    <row r="1423" customFormat="false" ht="14.25" hidden="false" customHeight="false" outlineLevel="0" collapsed="false">
      <c r="A1423" s="29" t="n">
        <v>45357.398587963</v>
      </c>
      <c r="B1423" s="30" t="n">
        <f aca="false">MROUND(A1423,"00:01:00")</f>
        <v>45357.3986111111</v>
      </c>
      <c r="C1423" s="27" t="n">
        <v>2.33406086956522</v>
      </c>
      <c r="D1423" s="27" t="n">
        <v>0.66864347826087</v>
      </c>
      <c r="E1423" s="27" t="n">
        <v>1399.80909090909</v>
      </c>
      <c r="F1423" s="27" t="n">
        <v>41.2560869565217</v>
      </c>
      <c r="G1423" s="27" t="n">
        <v>38.46</v>
      </c>
      <c r="H1423" s="27" t="n">
        <v>35.015</v>
      </c>
      <c r="I1423" s="27" t="n">
        <v>6.6015</v>
      </c>
      <c r="J1423" s="27" t="n">
        <v>2.55666666666667</v>
      </c>
      <c r="K1423" s="27" t="n">
        <v>34.3858333333333</v>
      </c>
      <c r="L1423" s="32"/>
      <c r="M1423" s="27" t="n">
        <v>50601.75</v>
      </c>
      <c r="N1423" s="27" t="n">
        <v>2651.625</v>
      </c>
      <c r="O1423" s="32"/>
      <c r="R1423" s="11"/>
    </row>
    <row r="1424" customFormat="false" ht="14.25" hidden="false" customHeight="false" outlineLevel="0" collapsed="false">
      <c r="A1424" s="29" t="n">
        <v>45357.3992824074</v>
      </c>
      <c r="B1424" s="30" t="n">
        <f aca="false">MROUND(A1424,"00:01:00")</f>
        <v>45357.3993055556</v>
      </c>
      <c r="C1424" s="27" t="n">
        <v>2.3402375</v>
      </c>
      <c r="D1424" s="27" t="n">
        <v>0.659729166666667</v>
      </c>
      <c r="E1424" s="27" t="n">
        <v>1399.80869565217</v>
      </c>
      <c r="F1424" s="27" t="n">
        <v>39.5816666666667</v>
      </c>
      <c r="G1424" s="27" t="n">
        <v>38.39</v>
      </c>
      <c r="H1424" s="27" t="n">
        <v>35.02</v>
      </c>
      <c r="I1424" s="27" t="n">
        <v>6.60785714285714</v>
      </c>
      <c r="J1424" s="27" t="n">
        <v>2.565</v>
      </c>
      <c r="K1424" s="27" t="n">
        <v>34.6069230769231</v>
      </c>
      <c r="L1424" s="32"/>
      <c r="M1424" s="27" t="n">
        <v>50645.6666666667</v>
      </c>
      <c r="N1424" s="27" t="n">
        <v>2650.98882608696</v>
      </c>
      <c r="O1424" s="32"/>
      <c r="R1424" s="11"/>
    </row>
    <row r="1425" customFormat="false" ht="14.25" hidden="false" customHeight="false" outlineLevel="0" collapsed="false">
      <c r="A1425" s="29" t="n">
        <v>45357.3999768519</v>
      </c>
      <c r="B1425" s="30" t="n">
        <f aca="false">MROUND(A1425,"00:01:00")</f>
        <v>45357.4</v>
      </c>
      <c r="C1425" s="27" t="n">
        <v>2.34115217391304</v>
      </c>
      <c r="D1425" s="27" t="n">
        <v>0.664360869565217</v>
      </c>
      <c r="E1425" s="27" t="n">
        <v>1399.95217391304</v>
      </c>
      <c r="F1425" s="27" t="n">
        <v>40.6390909090909</v>
      </c>
      <c r="G1425" s="27" t="n">
        <v>38.365</v>
      </c>
      <c r="H1425" s="27" t="n">
        <v>35.02</v>
      </c>
      <c r="I1425" s="27" t="n">
        <v>6.60076923076923</v>
      </c>
      <c r="J1425" s="27" t="n">
        <v>2.59</v>
      </c>
      <c r="K1425" s="27" t="n">
        <v>34.4288888888889</v>
      </c>
      <c r="L1425" s="32"/>
      <c r="M1425" s="27" t="n">
        <v>50676.5</v>
      </c>
      <c r="N1425" s="27" t="n">
        <v>2650.38385714286</v>
      </c>
      <c r="O1425" s="32"/>
      <c r="R1425" s="11"/>
    </row>
    <row r="1426" customFormat="false" ht="14.25" hidden="false" customHeight="false" outlineLevel="0" collapsed="false">
      <c r="A1426" s="29" t="n">
        <v>45357.4006712963</v>
      </c>
      <c r="B1426" s="30" t="n">
        <f aca="false">MROUND(A1426,"00:01:00")</f>
        <v>45357.4006944445</v>
      </c>
      <c r="C1426" s="27" t="n">
        <v>2.33846086956522</v>
      </c>
      <c r="D1426" s="27" t="n">
        <v>0.66054347826087</v>
      </c>
      <c r="E1426" s="27" t="n">
        <v>1399.85652173913</v>
      </c>
      <c r="F1426" s="27" t="n">
        <v>39.05</v>
      </c>
      <c r="G1426" s="27" t="n">
        <v>38.435</v>
      </c>
      <c r="H1426" s="27" t="n">
        <v>35.015</v>
      </c>
      <c r="I1426" s="27" t="n">
        <v>6.60381818181818</v>
      </c>
      <c r="J1426" s="27" t="n">
        <v>2.595</v>
      </c>
      <c r="K1426" s="27" t="n">
        <v>34.38</v>
      </c>
      <c r="L1426" s="32"/>
      <c r="M1426" s="27" t="n">
        <v>50676.5</v>
      </c>
      <c r="N1426" s="27" t="n">
        <v>2649.75704347826</v>
      </c>
      <c r="O1426" s="32"/>
      <c r="R1426" s="11"/>
    </row>
    <row r="1427" customFormat="false" ht="14.25" hidden="false" customHeight="false" outlineLevel="0" collapsed="false">
      <c r="A1427" s="29" t="n">
        <v>45357.4013657407</v>
      </c>
      <c r="B1427" s="30" t="n">
        <f aca="false">MROUND(A1427,"00:01:00")</f>
        <v>45357.4013888889</v>
      </c>
      <c r="C1427" s="27" t="n">
        <v>2.33422916666667</v>
      </c>
      <c r="D1427" s="27" t="n">
        <v>0.662754166666667</v>
      </c>
      <c r="E1427" s="27" t="n">
        <v>1400.09583333333</v>
      </c>
      <c r="F1427" s="27" t="n">
        <v>40.6620833333333</v>
      </c>
      <c r="G1427" s="27" t="n">
        <v>38.535</v>
      </c>
      <c r="H1427" s="27" t="n">
        <v>35.015</v>
      </c>
      <c r="I1427" s="27" t="n">
        <v>6.60275</v>
      </c>
      <c r="J1427" s="27" t="n">
        <v>2.59666666666667</v>
      </c>
      <c r="K1427" s="27" t="n">
        <v>34.3728571428571</v>
      </c>
      <c r="L1427" s="32"/>
      <c r="M1427" s="27" t="n">
        <v>50724.3333333333</v>
      </c>
      <c r="N1427" s="27" t="n">
        <v>2649.13333333333</v>
      </c>
      <c r="O1427" s="32"/>
      <c r="R1427" s="11"/>
    </row>
    <row r="1428" customFormat="false" ht="14.25" hidden="false" customHeight="false" outlineLevel="0" collapsed="false">
      <c r="A1428" s="29" t="n">
        <v>45357.4020601852</v>
      </c>
      <c r="B1428" s="30" t="n">
        <f aca="false">MROUND(A1428,"00:01:00")</f>
        <v>45357.4020833333</v>
      </c>
      <c r="C1428" s="27" t="n">
        <v>2.34889090909091</v>
      </c>
      <c r="D1428" s="27" t="n">
        <v>0.642895454545455</v>
      </c>
      <c r="E1428" s="27" t="n">
        <v>1399.63181818182</v>
      </c>
      <c r="F1428" s="27" t="n">
        <v>40.4363636363636</v>
      </c>
      <c r="G1428" s="27" t="n">
        <v>38.155</v>
      </c>
      <c r="H1428" s="27" t="n">
        <v>35.016</v>
      </c>
      <c r="I1428" s="27" t="n">
        <v>6.60284615384615</v>
      </c>
      <c r="J1428" s="27" t="n">
        <v>2.605</v>
      </c>
      <c r="K1428" s="27" t="n">
        <v>34.44875</v>
      </c>
      <c r="L1428" s="32"/>
      <c r="M1428" s="27" t="n">
        <v>50769.3333333333</v>
      </c>
      <c r="N1428" s="27" t="n">
        <v>2648.50528571429</v>
      </c>
      <c r="O1428" s="32"/>
      <c r="R1428" s="11"/>
    </row>
    <row r="1429" customFormat="false" ht="14.25" hidden="false" customHeight="false" outlineLevel="0" collapsed="false">
      <c r="A1429" s="29" t="n">
        <v>45357.4027546296</v>
      </c>
      <c r="B1429" s="30" t="n">
        <f aca="false">MROUND(A1429,"00:01:00")</f>
        <v>45357.4027777778</v>
      </c>
      <c r="C1429" s="27" t="n">
        <v>2.33595652173913</v>
      </c>
      <c r="D1429" s="27" t="n">
        <v>0.65965652173913</v>
      </c>
      <c r="E1429" s="27" t="n">
        <v>1400.14090909091</v>
      </c>
      <c r="F1429" s="27" t="n">
        <v>38.492380952381</v>
      </c>
      <c r="G1429" s="27" t="n">
        <v>38.61</v>
      </c>
      <c r="H1429" s="27" t="n">
        <v>35.015</v>
      </c>
      <c r="I1429" s="27" t="n">
        <v>6.60175</v>
      </c>
      <c r="J1429" s="27" t="n">
        <v>2.605</v>
      </c>
      <c r="K1429" s="27" t="n">
        <v>34.32</v>
      </c>
      <c r="L1429" s="32"/>
      <c r="M1429" s="27" t="n">
        <v>50809.75</v>
      </c>
      <c r="N1429" s="27" t="n">
        <v>2647.89391304348</v>
      </c>
      <c r="O1429" s="32"/>
      <c r="R1429" s="11"/>
    </row>
    <row r="1430" customFormat="false" ht="14.25" hidden="false" customHeight="false" outlineLevel="0" collapsed="false">
      <c r="A1430" s="29" t="n">
        <v>45357.4034490741</v>
      </c>
      <c r="B1430" s="30" t="n">
        <f aca="false">MROUND(A1430,"00:01:00")</f>
        <v>45357.4034722222</v>
      </c>
      <c r="C1430" s="27" t="n">
        <v>2.32770434782609</v>
      </c>
      <c r="D1430" s="27" t="n">
        <v>0.661913043478261</v>
      </c>
      <c r="E1430" s="27" t="n">
        <v>1400.10869565217</v>
      </c>
      <c r="F1430" s="27" t="n">
        <v>40.0134782608696</v>
      </c>
      <c r="G1430" s="27" t="n">
        <v>38.645</v>
      </c>
      <c r="H1430" s="27" t="n">
        <v>35.014</v>
      </c>
      <c r="I1430" s="27" t="n">
        <v>6.60333333333333</v>
      </c>
      <c r="J1430" s="27" t="n">
        <v>2.605</v>
      </c>
      <c r="K1430" s="27" t="n">
        <v>34.34</v>
      </c>
      <c r="L1430" s="27"/>
      <c r="M1430" s="27" t="n">
        <v>50809.75</v>
      </c>
      <c r="N1430" s="27" t="n">
        <v>2647.25260869565</v>
      </c>
      <c r="O1430" s="32"/>
      <c r="R1430" s="11"/>
    </row>
    <row r="1431" customFormat="false" ht="14.25" hidden="false" customHeight="false" outlineLevel="0" collapsed="false">
      <c r="A1431" s="29" t="n">
        <v>45357.4041435185</v>
      </c>
      <c r="B1431" s="30" t="n">
        <f aca="false">MROUND(A1431,"00:01:00")</f>
        <v>45357.4041666667</v>
      </c>
      <c r="C1431" s="27" t="n">
        <v>2.32219565217391</v>
      </c>
      <c r="D1431" s="27" t="n">
        <v>0.687721739130435</v>
      </c>
      <c r="E1431" s="27" t="n">
        <v>1399.92608695652</v>
      </c>
      <c r="F1431" s="27" t="n">
        <v>39.1059090909091</v>
      </c>
      <c r="G1431" s="27" t="n">
        <v>38.855</v>
      </c>
      <c r="H1431" s="27" t="n">
        <v>35.0316666666667</v>
      </c>
      <c r="I1431" s="27" t="n">
        <v>6.61053846153846</v>
      </c>
      <c r="J1431" s="27" t="n">
        <v>2.595</v>
      </c>
      <c r="K1431" s="27" t="n">
        <v>34.5</v>
      </c>
      <c r="L1431" s="32"/>
      <c r="M1431" s="27" t="n">
        <v>50868.6</v>
      </c>
      <c r="N1431" s="27" t="n">
        <v>2646.62940909091</v>
      </c>
      <c r="O1431" s="32"/>
      <c r="R1431" s="11"/>
    </row>
    <row r="1432" customFormat="false" ht="14.25" hidden="false" customHeight="false" outlineLevel="0" collapsed="false">
      <c r="A1432" s="29" t="n">
        <v>45357.404837963</v>
      </c>
      <c r="B1432" s="30" t="n">
        <f aca="false">MROUND(A1432,"00:01:00")</f>
        <v>45357.4048611111</v>
      </c>
      <c r="C1432" s="27" t="n">
        <v>2.32484782608696</v>
      </c>
      <c r="D1432" s="27" t="n">
        <v>0.679673913043478</v>
      </c>
      <c r="E1432" s="27" t="n">
        <v>1399.70909090909</v>
      </c>
      <c r="F1432" s="27" t="n">
        <v>40.9145454545455</v>
      </c>
      <c r="G1432" s="27" t="n">
        <v>38.73</v>
      </c>
      <c r="H1432" s="27" t="n">
        <v>35.02</v>
      </c>
      <c r="I1432" s="27" t="n">
        <v>6.611</v>
      </c>
      <c r="J1432" s="27" t="n">
        <v>2.606</v>
      </c>
      <c r="K1432" s="27" t="n">
        <v>34.584</v>
      </c>
      <c r="L1432" s="32"/>
      <c r="M1432" s="27" t="n">
        <v>50910</v>
      </c>
      <c r="N1432" s="27" t="n">
        <v>2646.00509090909</v>
      </c>
      <c r="O1432" s="32"/>
      <c r="R1432" s="11"/>
    </row>
    <row r="1433" customFormat="false" ht="14.25" hidden="false" customHeight="false" outlineLevel="0" collapsed="false">
      <c r="A1433" s="29" t="n">
        <v>45357.4055324074</v>
      </c>
      <c r="B1433" s="30" t="n">
        <f aca="false">MROUND(A1433,"00:01:00")</f>
        <v>45357.4055555556</v>
      </c>
      <c r="C1433" s="27" t="n">
        <v>2.3315347826087</v>
      </c>
      <c r="D1433" s="27" t="n">
        <v>0.671578260869565</v>
      </c>
      <c r="E1433" s="27" t="n">
        <v>1399.85</v>
      </c>
      <c r="F1433" s="27" t="n">
        <v>39.495</v>
      </c>
      <c r="G1433" s="27" t="n">
        <v>38.63</v>
      </c>
      <c r="H1433" s="27" t="n">
        <v>35.02</v>
      </c>
      <c r="I1433" s="27" t="n">
        <v>6.60125</v>
      </c>
      <c r="J1433" s="27" t="n">
        <v>2.61</v>
      </c>
      <c r="K1433" s="27" t="n">
        <v>34.6425</v>
      </c>
      <c r="L1433" s="32"/>
      <c r="M1433" s="27" t="n">
        <v>50932.5</v>
      </c>
      <c r="N1433" s="27" t="n">
        <v>2645.35582608696</v>
      </c>
      <c r="O1433" s="32"/>
      <c r="R1433" s="11"/>
    </row>
    <row r="1434" customFormat="false" ht="14.25" hidden="false" customHeight="false" outlineLevel="0" collapsed="false">
      <c r="A1434" s="29" t="n">
        <v>45357.4062268519</v>
      </c>
      <c r="B1434" s="30" t="n">
        <f aca="false">MROUND(A1434,"00:01:00")</f>
        <v>45357.40625</v>
      </c>
      <c r="C1434" s="27" t="n">
        <v>2.31003913043478</v>
      </c>
      <c r="D1434" s="27" t="n">
        <v>0.687295652173913</v>
      </c>
      <c r="E1434" s="27" t="n">
        <v>1399.93043478261</v>
      </c>
      <c r="F1434" s="27" t="n">
        <v>38.2481818181818</v>
      </c>
      <c r="G1434" s="27" t="n">
        <v>39.22</v>
      </c>
      <c r="H1434" s="27" t="n">
        <v>35.0266666666667</v>
      </c>
      <c r="I1434" s="27" t="n">
        <v>6.60175</v>
      </c>
      <c r="J1434" s="27" t="n">
        <v>2.626</v>
      </c>
      <c r="K1434" s="27" t="n">
        <v>34.5388888888889</v>
      </c>
      <c r="L1434" s="32"/>
      <c r="M1434" s="27" t="n">
        <v>50971.25</v>
      </c>
      <c r="N1434" s="27" t="n">
        <v>2644.72582608696</v>
      </c>
      <c r="O1434" s="32"/>
      <c r="R1434" s="11"/>
    </row>
    <row r="1435" customFormat="false" ht="14.25" hidden="false" customHeight="false" outlineLevel="0" collapsed="false">
      <c r="A1435" s="29" t="n">
        <v>45357.4069212963</v>
      </c>
      <c r="B1435" s="30" t="n">
        <f aca="false">MROUND(A1435,"00:01:00")</f>
        <v>45357.4069444445</v>
      </c>
      <c r="C1435" s="27" t="n">
        <v>2.30908571428571</v>
      </c>
      <c r="D1435" s="27" t="n">
        <v>0.692460869565217</v>
      </c>
      <c r="E1435" s="27" t="n">
        <v>1399.71363636364</v>
      </c>
      <c r="F1435" s="27" t="n">
        <v>40.4242857142857</v>
      </c>
      <c r="G1435" s="27" t="n">
        <v>39.17</v>
      </c>
      <c r="H1435" s="27" t="n">
        <v>35.028</v>
      </c>
      <c r="I1435" s="27" t="n">
        <v>6.60091666666667</v>
      </c>
      <c r="J1435" s="27" t="n">
        <v>2.645</v>
      </c>
      <c r="K1435" s="27" t="n">
        <v>34.6915384615385</v>
      </c>
      <c r="L1435" s="32"/>
      <c r="M1435" s="27" t="n">
        <v>51017.3333333333</v>
      </c>
      <c r="N1435" s="27" t="n">
        <v>2644.06639130435</v>
      </c>
      <c r="O1435" s="32"/>
      <c r="R1435" s="11"/>
    </row>
    <row r="1436" customFormat="false" ht="14.25" hidden="false" customHeight="false" outlineLevel="0" collapsed="false">
      <c r="A1436" s="29" t="n">
        <v>45357.4076157407</v>
      </c>
      <c r="B1436" s="30" t="n">
        <f aca="false">MROUND(A1436,"00:01:00")</f>
        <v>45357.4076388889</v>
      </c>
      <c r="C1436" s="27" t="n">
        <v>2.1690652173913</v>
      </c>
      <c r="D1436" s="27" t="n">
        <v>0.83474347826087</v>
      </c>
      <c r="E1436" s="27" t="n">
        <v>1399.96086956522</v>
      </c>
      <c r="F1436" s="27" t="n">
        <v>9.63347826086956</v>
      </c>
      <c r="G1436" s="27" t="n">
        <v>43.81</v>
      </c>
      <c r="H1436" s="27" t="n">
        <v>35.11</v>
      </c>
      <c r="I1436" s="27" t="n">
        <v>6.60328571428571</v>
      </c>
      <c r="J1436" s="27" t="n">
        <v>2.67</v>
      </c>
      <c r="K1436" s="27" t="n">
        <v>34.9325</v>
      </c>
      <c r="L1436" s="32"/>
      <c r="M1436" s="27" t="n">
        <v>51088.8</v>
      </c>
      <c r="N1436" s="27" t="n">
        <v>2643.17572727273</v>
      </c>
      <c r="O1436" s="32"/>
      <c r="R1436" s="11"/>
    </row>
    <row r="1437" customFormat="false" ht="14.25" hidden="false" customHeight="false" outlineLevel="0" collapsed="false">
      <c r="A1437" s="29" t="n">
        <v>45357.4083101852</v>
      </c>
      <c r="B1437" s="30" t="n">
        <f aca="false">MROUND(A1437,"00:01:00")</f>
        <v>45357.4083333333</v>
      </c>
      <c r="C1437" s="27" t="n">
        <v>1.91070909090909</v>
      </c>
      <c r="D1437" s="27" t="n">
        <v>1.08100454545455</v>
      </c>
      <c r="E1437" s="27" t="n">
        <v>1399.89</v>
      </c>
      <c r="F1437" s="27" t="n">
        <v>37.7559090909091</v>
      </c>
      <c r="G1437" s="27" t="n">
        <v>49.9</v>
      </c>
      <c r="H1437" s="27" t="n">
        <v>35.1375</v>
      </c>
      <c r="I1437" s="27" t="n">
        <v>6.61585714285714</v>
      </c>
      <c r="J1437" s="27" t="n">
        <v>2.79923076923077</v>
      </c>
      <c r="K1437" s="27" t="n">
        <v>36.03</v>
      </c>
      <c r="L1437" s="32"/>
      <c r="M1437" s="27" t="n">
        <v>51155</v>
      </c>
      <c r="N1437" s="27" t="n">
        <v>2642.63414285714</v>
      </c>
      <c r="O1437" s="32"/>
      <c r="R1437" s="11"/>
    </row>
    <row r="1438" customFormat="false" ht="14.25" hidden="false" customHeight="false" outlineLevel="0" collapsed="false">
      <c r="A1438" s="29" t="n">
        <v>45357.4090046296</v>
      </c>
      <c r="B1438" s="30" t="n">
        <f aca="false">MROUND(A1438,"00:01:00")</f>
        <v>45357.4090277778</v>
      </c>
      <c r="C1438" s="27" t="n">
        <v>2.27834545454545</v>
      </c>
      <c r="D1438" s="27" t="n">
        <v>0.7278</v>
      </c>
      <c r="E1438" s="27" t="n">
        <v>1400.07391304348</v>
      </c>
      <c r="F1438" s="27" t="n">
        <v>90.9408695652174</v>
      </c>
      <c r="G1438" s="27" t="n">
        <v>37.825</v>
      </c>
      <c r="H1438" s="27" t="n">
        <v>34.9319047619048</v>
      </c>
      <c r="I1438" s="27" t="n">
        <v>6.6234</v>
      </c>
      <c r="J1438" s="27" t="n">
        <v>3.03222222222222</v>
      </c>
      <c r="K1438" s="27" t="n">
        <v>41.026</v>
      </c>
      <c r="L1438" s="32"/>
      <c r="M1438" s="27" t="n">
        <v>51158</v>
      </c>
      <c r="N1438" s="27" t="n">
        <v>2642.09943478261</v>
      </c>
      <c r="O1438" s="32"/>
      <c r="R1438" s="11"/>
    </row>
    <row r="1439" customFormat="false" ht="14.25" hidden="false" customHeight="false" outlineLevel="0" collapsed="false">
      <c r="A1439" s="29" t="n">
        <v>45357.4096990741</v>
      </c>
      <c r="B1439" s="30" t="n">
        <f aca="false">MROUND(A1439,"00:01:00")</f>
        <v>45357.4097222222</v>
      </c>
      <c r="C1439" s="27" t="n">
        <v>2.64540454545455</v>
      </c>
      <c r="D1439" s="27" t="n">
        <v>0.357939130434783</v>
      </c>
      <c r="E1439" s="27" t="n">
        <v>1399.89130434783</v>
      </c>
      <c r="F1439" s="27" t="n">
        <v>53.5947826086957</v>
      </c>
      <c r="G1439" s="27" t="n">
        <v>29.965</v>
      </c>
      <c r="H1439" s="27" t="n">
        <v>34.7</v>
      </c>
      <c r="I1439" s="27" t="n">
        <v>6.6195</v>
      </c>
      <c r="J1439" s="27" t="n">
        <v>3.01666666666667</v>
      </c>
      <c r="K1439" s="27" t="n">
        <v>39.6763636363636</v>
      </c>
      <c r="L1439" s="32"/>
      <c r="M1439" s="27" t="n">
        <v>51158</v>
      </c>
      <c r="N1439" s="27" t="n">
        <v>2641.58417391304</v>
      </c>
      <c r="O1439" s="32"/>
      <c r="R1439" s="11"/>
    </row>
    <row r="1440" customFormat="false" ht="14.25" hidden="false" customHeight="false" outlineLevel="0" collapsed="false">
      <c r="A1440" s="29" t="n">
        <v>45357.4103935185</v>
      </c>
      <c r="B1440" s="30" t="n">
        <f aca="false">MROUND(A1440,"00:01:00")</f>
        <v>45357.4104166667</v>
      </c>
      <c r="C1440" s="27" t="n">
        <v>2.5851652173913</v>
      </c>
      <c r="D1440" s="27" t="n">
        <v>0.412821739130435</v>
      </c>
      <c r="E1440" s="27" t="n">
        <v>1399.99565217391</v>
      </c>
      <c r="F1440" s="27" t="n">
        <v>30.0204347826087</v>
      </c>
      <c r="G1440" s="27" t="n">
        <v>32.305</v>
      </c>
      <c r="H1440" s="27" t="n">
        <v>34.5253846153846</v>
      </c>
      <c r="I1440" s="27" t="n">
        <v>6.612</v>
      </c>
      <c r="J1440" s="27" t="n">
        <v>2.83583333333333</v>
      </c>
      <c r="K1440" s="27" t="n">
        <v>31.5261538461538</v>
      </c>
      <c r="L1440" s="32"/>
      <c r="M1440" s="27" t="n">
        <v>51158</v>
      </c>
      <c r="N1440" s="27" t="n">
        <v>2641.06152173913</v>
      </c>
      <c r="O1440" s="32"/>
      <c r="R1440" s="11"/>
    </row>
    <row r="1441" customFormat="false" ht="14.25" hidden="false" customHeight="false" outlineLevel="0" collapsed="false">
      <c r="A1441" s="29" t="n">
        <v>45357.411087963</v>
      </c>
      <c r="B1441" s="30" t="n">
        <f aca="false">MROUND(A1441,"00:01:00")</f>
        <v>45357.4111111111</v>
      </c>
      <c r="C1441" s="27" t="n">
        <v>2.50751363636364</v>
      </c>
      <c r="D1441" s="27" t="n">
        <v>0.498647826086957</v>
      </c>
      <c r="E1441" s="27" t="n">
        <v>1400.06666666667</v>
      </c>
      <c r="F1441" s="27" t="n">
        <v>36.2013043478261</v>
      </c>
      <c r="G1441" s="27" t="n">
        <v>34.14</v>
      </c>
      <c r="H1441" s="27" t="n">
        <v>34.415</v>
      </c>
      <c r="I1441" s="27" t="n">
        <v>6.60218181818182</v>
      </c>
      <c r="J1441" s="27" t="n">
        <v>2.6425</v>
      </c>
      <c r="K1441" s="27" t="n">
        <v>28.2861538461538</v>
      </c>
      <c r="L1441" s="32"/>
      <c r="M1441" s="27" t="n">
        <v>51165</v>
      </c>
      <c r="N1441" s="27" t="n">
        <v>2640.52652173913</v>
      </c>
      <c r="O1441" s="32"/>
      <c r="R1441" s="11"/>
    </row>
    <row r="1442" customFormat="false" ht="14.25" hidden="false" customHeight="false" outlineLevel="0" collapsed="false">
      <c r="A1442" s="29" t="n">
        <v>45357.4117824074</v>
      </c>
      <c r="B1442" s="30" t="n">
        <f aca="false">MROUND(A1442,"00:01:00")</f>
        <v>45357.4118055556</v>
      </c>
      <c r="C1442" s="27" t="n">
        <v>2.51044782608696</v>
      </c>
      <c r="D1442" s="27" t="n">
        <v>0.48724347826087</v>
      </c>
      <c r="E1442" s="27" t="n">
        <v>1400.1</v>
      </c>
      <c r="F1442" s="27" t="n">
        <v>41.495</v>
      </c>
      <c r="G1442" s="27" t="n">
        <v>33.785</v>
      </c>
      <c r="H1442" s="27" t="n">
        <v>34.36</v>
      </c>
      <c r="I1442" s="27" t="n">
        <v>6.60475</v>
      </c>
      <c r="J1442" s="27" t="n">
        <v>2.49</v>
      </c>
      <c r="K1442" s="27" t="n">
        <v>29.6261538461538</v>
      </c>
      <c r="L1442" s="32"/>
      <c r="M1442" s="27" t="n">
        <v>51187.5</v>
      </c>
      <c r="N1442" s="27" t="n">
        <v>2639.98360869565</v>
      </c>
      <c r="O1442" s="32"/>
      <c r="R1442" s="11"/>
    </row>
    <row r="1443" customFormat="false" ht="14.25" hidden="false" customHeight="false" outlineLevel="0" collapsed="false">
      <c r="A1443" s="29" t="n">
        <v>45357.4124768519</v>
      </c>
      <c r="B1443" s="30" t="n">
        <f aca="false">MROUND(A1443,"00:01:00")</f>
        <v>45357.4125</v>
      </c>
      <c r="C1443" s="27" t="n">
        <v>2.51162608695652</v>
      </c>
      <c r="D1443" s="27" t="n">
        <v>0.482578260869565</v>
      </c>
      <c r="E1443" s="27" t="n">
        <v>1400.05909090909</v>
      </c>
      <c r="F1443" s="27" t="n">
        <v>37.9986956521739</v>
      </c>
      <c r="G1443" s="27" t="n">
        <v>33.945</v>
      </c>
      <c r="H1443" s="27" t="n">
        <v>34.32</v>
      </c>
      <c r="I1443" s="27" t="n">
        <v>6.60384615384615</v>
      </c>
      <c r="J1443" s="27" t="n">
        <v>2.395</v>
      </c>
      <c r="K1443" s="27" t="n">
        <v>30.3611111111111</v>
      </c>
      <c r="L1443" s="32"/>
      <c r="M1443" s="27" t="n">
        <v>51221</v>
      </c>
      <c r="N1443" s="27" t="n">
        <v>2639.44339130435</v>
      </c>
      <c r="O1443" s="32"/>
      <c r="R1443" s="11"/>
    </row>
    <row r="1444" customFormat="false" ht="14.25" hidden="false" customHeight="false" outlineLevel="0" collapsed="false">
      <c r="A1444" s="29" t="n">
        <v>45357.4131712963</v>
      </c>
      <c r="B1444" s="30" t="n">
        <f aca="false">MROUND(A1444,"00:01:00")</f>
        <v>45357.4131944444</v>
      </c>
      <c r="C1444" s="27" t="n">
        <v>2.49252608695652</v>
      </c>
      <c r="D1444" s="27" t="n">
        <v>0.510191304347826</v>
      </c>
      <c r="E1444" s="27" t="n">
        <v>1400.01363636364</v>
      </c>
      <c r="F1444" s="27" t="n">
        <v>38.5430434782609</v>
      </c>
      <c r="G1444" s="27" t="n">
        <v>34.385</v>
      </c>
      <c r="H1444" s="27" t="n">
        <v>34.26</v>
      </c>
      <c r="I1444" s="27" t="n">
        <v>6.6015</v>
      </c>
      <c r="J1444" s="27" t="n">
        <v>2.345</v>
      </c>
      <c r="K1444" s="27" t="n">
        <v>30.308</v>
      </c>
      <c r="L1444" s="32"/>
      <c r="M1444" s="27" t="n">
        <v>51262.25</v>
      </c>
      <c r="N1444" s="27" t="n">
        <v>2638.86413043478</v>
      </c>
      <c r="O1444" s="32"/>
      <c r="R1444" s="11"/>
    </row>
    <row r="1445" customFormat="false" ht="14.25" hidden="false" customHeight="false" outlineLevel="0" collapsed="false">
      <c r="A1445" s="29" t="n">
        <v>45357.4138657407</v>
      </c>
      <c r="B1445" s="30" t="n">
        <f aca="false">MROUND(A1445,"00:01:00")</f>
        <v>45357.4138888889</v>
      </c>
      <c r="C1445" s="27" t="n">
        <v>2.48454782608696</v>
      </c>
      <c r="D1445" s="27" t="n">
        <v>0.509678260869565</v>
      </c>
      <c r="E1445" s="27" t="n">
        <v>1400.09047619048</v>
      </c>
      <c r="F1445" s="27" t="n">
        <v>40.5586956521739</v>
      </c>
      <c r="G1445" s="27" t="n">
        <v>34.54</v>
      </c>
      <c r="H1445" s="27" t="n">
        <v>34.19</v>
      </c>
      <c r="I1445" s="27" t="n">
        <v>6.60433333333333</v>
      </c>
      <c r="J1445" s="27" t="n">
        <v>2.32</v>
      </c>
      <c r="K1445" s="27" t="n">
        <v>30.6133333333333</v>
      </c>
      <c r="L1445" s="32"/>
      <c r="M1445" s="27" t="n">
        <v>51262.25</v>
      </c>
      <c r="N1445" s="27" t="n">
        <v>2638.36030434783</v>
      </c>
      <c r="O1445" s="32"/>
      <c r="R1445" s="11"/>
    </row>
    <row r="1446" customFormat="false" ht="14.25" hidden="false" customHeight="false" outlineLevel="0" collapsed="false">
      <c r="A1446" s="29" t="n">
        <v>45357.4145601852</v>
      </c>
      <c r="B1446" s="30" t="n">
        <f aca="false">MROUND(A1446,"00:01:00")</f>
        <v>45357.4145833333</v>
      </c>
      <c r="C1446" s="27" t="n">
        <v>2.50229545454545</v>
      </c>
      <c r="D1446" s="27" t="n">
        <v>0.498795652173913</v>
      </c>
      <c r="E1446" s="27" t="n">
        <v>1400.05714285714</v>
      </c>
      <c r="F1446" s="27" t="n">
        <v>40.9086956521739</v>
      </c>
      <c r="G1446" s="27" t="n">
        <v>34.065</v>
      </c>
      <c r="H1446" s="27" t="n">
        <v>34.1416666666667</v>
      </c>
      <c r="I1446" s="27" t="n">
        <v>6.60481818181818</v>
      </c>
      <c r="J1446" s="27" t="n">
        <v>2.32666666666667</v>
      </c>
      <c r="K1446" s="27" t="n">
        <v>30.8066666666667</v>
      </c>
      <c r="L1446" s="32"/>
      <c r="M1446" s="27" t="n">
        <v>51309.3333333333</v>
      </c>
      <c r="N1446" s="27" t="n">
        <v>2637.81347826087</v>
      </c>
      <c r="O1446" s="32"/>
      <c r="R1446" s="11"/>
    </row>
    <row r="1447" customFormat="false" ht="14.25" hidden="false" customHeight="false" outlineLevel="0" collapsed="false">
      <c r="A1447" s="29" t="n">
        <v>45357.4152546296</v>
      </c>
      <c r="B1447" s="30" t="n">
        <f aca="false">MROUND(A1447,"00:01:00")</f>
        <v>45357.4152777778</v>
      </c>
      <c r="C1447" s="27" t="n">
        <v>2.50287391304348</v>
      </c>
      <c r="D1447" s="27" t="n">
        <v>0.492404347826087</v>
      </c>
      <c r="E1447" s="27" t="n">
        <v>1400.09565217391</v>
      </c>
      <c r="F1447" s="27" t="n">
        <v>39.6634782608696</v>
      </c>
      <c r="G1447" s="27" t="n">
        <v>34.13</v>
      </c>
      <c r="H1447" s="27" t="n">
        <v>34.095</v>
      </c>
      <c r="I1447" s="27" t="n">
        <v>6.60271428571429</v>
      </c>
      <c r="J1447" s="27" t="n">
        <v>2.325</v>
      </c>
      <c r="K1447" s="27" t="n">
        <v>30.6621428571429</v>
      </c>
      <c r="L1447" s="32"/>
      <c r="M1447" s="27" t="n">
        <v>51348.25</v>
      </c>
      <c r="N1447" s="27" t="n">
        <v>2637.25939130435</v>
      </c>
      <c r="O1447" s="32"/>
      <c r="R1447" s="11"/>
    </row>
    <row r="1448" customFormat="false" ht="14.25" hidden="false" customHeight="false" outlineLevel="0" collapsed="false">
      <c r="A1448" s="29" t="n">
        <v>45357.4159490741</v>
      </c>
      <c r="B1448" s="30" t="n">
        <f aca="false">MROUND(A1448,"00:01:00")</f>
        <v>45357.4159722222</v>
      </c>
      <c r="C1448" s="27" t="n">
        <v>2.49835217391304</v>
      </c>
      <c r="D1448" s="27" t="n">
        <v>0.510908695652174</v>
      </c>
      <c r="E1448" s="27" t="n">
        <v>1400.10869565217</v>
      </c>
      <c r="F1448" s="27" t="n">
        <v>39.7509090909091</v>
      </c>
      <c r="G1448" s="27" t="n">
        <v>34.24</v>
      </c>
      <c r="H1448" s="27" t="n">
        <v>34.045</v>
      </c>
      <c r="I1448" s="27" t="n">
        <v>6.603</v>
      </c>
      <c r="J1448" s="27" t="n">
        <v>2.335</v>
      </c>
      <c r="K1448" s="27" t="n">
        <v>30.4925</v>
      </c>
      <c r="L1448" s="32"/>
      <c r="M1448" s="27" t="n">
        <v>51348.25</v>
      </c>
      <c r="N1448" s="27" t="n">
        <v>2636.73386363636</v>
      </c>
      <c r="O1448" s="32"/>
      <c r="R1448" s="11"/>
    </row>
    <row r="1449" customFormat="false" ht="14.25" hidden="false" customHeight="false" outlineLevel="0" collapsed="false">
      <c r="A1449" s="29" t="n">
        <v>45357.4166435185</v>
      </c>
      <c r="B1449" s="30" t="n">
        <f aca="false">MROUND(A1449,"00:01:00")</f>
        <v>45357.4166666667</v>
      </c>
      <c r="C1449" s="27" t="n">
        <v>2.49409090909091</v>
      </c>
      <c r="D1449" s="27" t="n">
        <v>0.506486363636364</v>
      </c>
      <c r="E1449" s="27" t="n">
        <v>1399.98181818182</v>
      </c>
      <c r="F1449" s="27" t="n">
        <v>39.8328571428571</v>
      </c>
      <c r="G1449" s="27" t="n">
        <v>34.3</v>
      </c>
      <c r="H1449" s="27" t="n">
        <v>34</v>
      </c>
      <c r="I1449" s="27" t="n">
        <v>6.61181818181818</v>
      </c>
      <c r="J1449" s="27" t="n">
        <v>2.335</v>
      </c>
      <c r="K1449" s="27" t="n">
        <v>30.545</v>
      </c>
      <c r="L1449" s="32"/>
      <c r="M1449" s="27" t="n">
        <v>51414.1666666667</v>
      </c>
      <c r="N1449" s="27" t="n">
        <v>2636.18781818182</v>
      </c>
      <c r="O1449" s="32"/>
      <c r="R1449" s="11"/>
    </row>
    <row r="1450" customFormat="false" ht="14.25" hidden="false" customHeight="false" outlineLevel="0" collapsed="false">
      <c r="A1450" s="29" t="n">
        <v>45357.417337963</v>
      </c>
      <c r="B1450" s="30" t="n">
        <f aca="false">MROUND(A1450,"00:01:00")</f>
        <v>45357.4173611111</v>
      </c>
      <c r="C1450" s="27" t="n">
        <v>2.49676086956522</v>
      </c>
      <c r="D1450" s="27" t="n">
        <v>0.504517391304348</v>
      </c>
      <c r="E1450" s="27" t="n">
        <v>1400.10869565217</v>
      </c>
      <c r="F1450" s="27" t="n">
        <v>40.7477272727273</v>
      </c>
      <c r="G1450" s="27" t="n">
        <v>34.185</v>
      </c>
      <c r="H1450" s="27" t="n">
        <v>33.9716666666667</v>
      </c>
      <c r="I1450" s="27" t="n">
        <v>6.6135</v>
      </c>
      <c r="J1450" s="27" t="n">
        <v>2.325</v>
      </c>
      <c r="K1450" s="27" t="n">
        <v>30.63</v>
      </c>
      <c r="L1450" s="32"/>
      <c r="M1450" s="27" t="n">
        <v>51449</v>
      </c>
      <c r="N1450" s="27" t="n">
        <v>2635.62556521739</v>
      </c>
      <c r="O1450" s="32"/>
      <c r="R1450" s="11"/>
    </row>
    <row r="1451" customFormat="false" ht="14.25" hidden="false" customHeight="false" outlineLevel="0" collapsed="false">
      <c r="A1451" s="29" t="n">
        <v>45357.4180324074</v>
      </c>
      <c r="B1451" s="30" t="n">
        <f aca="false">MROUND(A1451,"00:01:00")</f>
        <v>45357.4180555556</v>
      </c>
      <c r="C1451" s="27" t="n">
        <v>2.4958347826087</v>
      </c>
      <c r="D1451" s="27" t="n">
        <v>0.501234782608696</v>
      </c>
      <c r="E1451" s="27" t="n">
        <v>1400.18571428571</v>
      </c>
      <c r="F1451" s="27" t="n">
        <v>39.6434782608696</v>
      </c>
      <c r="G1451" s="27" t="n">
        <v>34.3</v>
      </c>
      <c r="H1451" s="27" t="n">
        <v>33.9222222222222</v>
      </c>
      <c r="I1451" s="27" t="n">
        <v>6.60175</v>
      </c>
      <c r="J1451" s="27" t="n">
        <v>2.325</v>
      </c>
      <c r="K1451" s="27" t="n">
        <v>30.6283333333333</v>
      </c>
      <c r="L1451" s="32"/>
      <c r="M1451" s="27" t="n">
        <v>51463</v>
      </c>
      <c r="N1451" s="27" t="n">
        <v>2635.07704347826</v>
      </c>
      <c r="O1451" s="32"/>
      <c r="R1451" s="11"/>
    </row>
    <row r="1452" customFormat="false" ht="14.25" hidden="false" customHeight="false" outlineLevel="0" collapsed="false">
      <c r="A1452" s="29" t="n">
        <v>45357.4187268519</v>
      </c>
      <c r="B1452" s="30" t="n">
        <f aca="false">MROUND(A1452,"00:01:00")</f>
        <v>45357.41875</v>
      </c>
      <c r="C1452" s="27" t="n">
        <v>2.49575</v>
      </c>
      <c r="D1452" s="27" t="n">
        <v>0.504022727272727</v>
      </c>
      <c r="E1452" s="27" t="n">
        <v>1399.9619047619</v>
      </c>
      <c r="F1452" s="27" t="n">
        <v>40.1981818181818</v>
      </c>
      <c r="G1452" s="27" t="n">
        <v>34.225</v>
      </c>
      <c r="H1452" s="27" t="n">
        <v>33.885</v>
      </c>
      <c r="I1452" s="27" t="n">
        <v>6.60516666666667</v>
      </c>
      <c r="J1452" s="27" t="n">
        <v>2.335</v>
      </c>
      <c r="K1452" s="27" t="n">
        <v>30.582</v>
      </c>
      <c r="L1452" s="32"/>
      <c r="M1452" s="27" t="n">
        <v>51484.5</v>
      </c>
      <c r="N1452" s="27" t="n">
        <v>2634.52527272727</v>
      </c>
      <c r="O1452" s="32"/>
      <c r="R1452" s="11"/>
    </row>
    <row r="1453" customFormat="false" ht="14.25" hidden="false" customHeight="false" outlineLevel="0" collapsed="false">
      <c r="A1453" s="29" t="n">
        <v>45357.4194212963</v>
      </c>
      <c r="B1453" s="30" t="n">
        <f aca="false">MROUND(A1453,"00:01:00")</f>
        <v>45357.4194444444</v>
      </c>
      <c r="C1453" s="27" t="n">
        <v>2.50150434782609</v>
      </c>
      <c r="D1453" s="27" t="n">
        <v>0.495095652173913</v>
      </c>
      <c r="E1453" s="27" t="n">
        <v>1400.31818181818</v>
      </c>
      <c r="F1453" s="27" t="n">
        <v>40.9939130434783</v>
      </c>
      <c r="G1453" s="27" t="n">
        <v>34.075</v>
      </c>
      <c r="H1453" s="27" t="n">
        <v>33.865</v>
      </c>
      <c r="I1453" s="27" t="n">
        <v>6.60190909090909</v>
      </c>
      <c r="J1453" s="27" t="n">
        <v>2.35</v>
      </c>
      <c r="K1453" s="27" t="n">
        <v>30.575</v>
      </c>
      <c r="L1453" s="32"/>
      <c r="M1453" s="27" t="n">
        <v>51518.3333333333</v>
      </c>
      <c r="N1453" s="27" t="n">
        <v>2633.97526086957</v>
      </c>
      <c r="O1453" s="32"/>
      <c r="R1453" s="11"/>
    </row>
    <row r="1454" customFormat="false" ht="14.25" hidden="false" customHeight="false" outlineLevel="0" collapsed="false">
      <c r="A1454" s="29" t="n">
        <v>45357.4201157407</v>
      </c>
      <c r="B1454" s="30" t="n">
        <f aca="false">MROUND(A1454,"00:01:00")</f>
        <v>45357.4201388889</v>
      </c>
      <c r="C1454" s="27" t="n">
        <v>2.5131875</v>
      </c>
      <c r="D1454" s="27" t="n">
        <v>0.483404166666667</v>
      </c>
      <c r="E1454" s="27" t="n">
        <v>1399.9375</v>
      </c>
      <c r="F1454" s="27" t="n">
        <v>40.36875</v>
      </c>
      <c r="G1454" s="27" t="n">
        <v>33.775</v>
      </c>
      <c r="H1454" s="27" t="n">
        <v>33.835</v>
      </c>
      <c r="I1454" s="27" t="n">
        <v>6.60175</v>
      </c>
      <c r="J1454" s="27" t="n">
        <v>2.34333333333333</v>
      </c>
      <c r="K1454" s="27" t="n">
        <v>30.5</v>
      </c>
      <c r="L1454" s="32"/>
      <c r="M1454" s="27" t="n">
        <v>51540.5</v>
      </c>
      <c r="N1454" s="27" t="n">
        <v>2633.415125</v>
      </c>
      <c r="O1454" s="32"/>
      <c r="R1454" s="11"/>
    </row>
    <row r="1455" customFormat="false" ht="14.25" hidden="false" customHeight="false" outlineLevel="0" collapsed="false">
      <c r="A1455" s="29" t="n">
        <v>45357.4208101852</v>
      </c>
      <c r="B1455" s="30" t="n">
        <f aca="false">MROUND(A1455,"00:01:00")</f>
        <v>45357.4208333333</v>
      </c>
      <c r="C1455" s="27" t="n">
        <v>2.50747826086957</v>
      </c>
      <c r="D1455" s="27" t="n">
        <v>0.4919</v>
      </c>
      <c r="E1455" s="27" t="n">
        <v>1399.78636363636</v>
      </c>
      <c r="F1455" s="27" t="n">
        <v>38.3986956521739</v>
      </c>
      <c r="G1455" s="27" t="n">
        <v>34.02</v>
      </c>
      <c r="H1455" s="27" t="n">
        <v>33.818</v>
      </c>
      <c r="I1455" s="27" t="n">
        <v>6.60466666666667</v>
      </c>
      <c r="J1455" s="27" t="n">
        <v>2.355</v>
      </c>
      <c r="K1455" s="27" t="n">
        <v>30.2827272727273</v>
      </c>
      <c r="L1455" s="32"/>
      <c r="M1455" s="27" t="n">
        <v>51567.5</v>
      </c>
      <c r="N1455" s="27" t="n">
        <v>2632.85808695652</v>
      </c>
      <c r="O1455" s="32"/>
      <c r="R1455" s="11"/>
    </row>
    <row r="1456" customFormat="false" ht="14.25" hidden="false" customHeight="false" outlineLevel="0" collapsed="false">
      <c r="A1456" s="29" t="n">
        <v>45357.4215046296</v>
      </c>
      <c r="B1456" s="30" t="n">
        <f aca="false">MROUND(A1456,"00:01:00")</f>
        <v>45357.4215277778</v>
      </c>
      <c r="C1456" s="27" t="n">
        <v>2.48722608695652</v>
      </c>
      <c r="D1456" s="27" t="n">
        <v>0.515082608695652</v>
      </c>
      <c r="E1456" s="27" t="n">
        <v>1400.15217391304</v>
      </c>
      <c r="F1456" s="27" t="n">
        <v>38.6654545454545</v>
      </c>
      <c r="G1456" s="27" t="n">
        <v>34.545</v>
      </c>
      <c r="H1456" s="27" t="n">
        <v>33.795</v>
      </c>
      <c r="I1456" s="27" t="n">
        <v>6.60408333333333</v>
      </c>
      <c r="J1456" s="27" t="n">
        <v>2.365</v>
      </c>
      <c r="K1456" s="27" t="n">
        <v>30.3107692307692</v>
      </c>
      <c r="L1456" s="32"/>
      <c r="M1456" s="27" t="n">
        <v>51603.6666666667</v>
      </c>
      <c r="N1456" s="27" t="n">
        <v>2632.30773913044</v>
      </c>
      <c r="O1456" s="32"/>
      <c r="R1456" s="11"/>
    </row>
    <row r="1457" customFormat="false" ht="14.25" hidden="false" customHeight="false" outlineLevel="0" collapsed="false">
      <c r="A1457" s="29" t="n">
        <v>45357.4221990741</v>
      </c>
      <c r="B1457" s="30" t="n">
        <f aca="false">MROUND(A1457,"00:01:00")</f>
        <v>45357.4222222222</v>
      </c>
      <c r="C1457" s="27" t="n">
        <v>2.48569545454545</v>
      </c>
      <c r="D1457" s="27" t="n">
        <v>0.514504761904762</v>
      </c>
      <c r="E1457" s="27" t="n">
        <v>1400.12727272727</v>
      </c>
      <c r="F1457" s="27" t="n">
        <v>40.8919047619048</v>
      </c>
      <c r="G1457" s="27" t="n">
        <v>34.505</v>
      </c>
      <c r="H1457" s="27" t="n">
        <v>33.775</v>
      </c>
      <c r="I1457" s="27" t="n">
        <v>6.60092307692308</v>
      </c>
      <c r="J1457" s="27" t="n">
        <v>2.37</v>
      </c>
      <c r="K1457" s="27" t="n">
        <v>30.6353846153846</v>
      </c>
      <c r="L1457" s="32"/>
      <c r="M1457" s="27" t="n">
        <v>51645.6666666667</v>
      </c>
      <c r="N1457" s="27" t="n">
        <v>2631.74613636364</v>
      </c>
      <c r="O1457" s="32"/>
      <c r="R1457" s="11"/>
    </row>
    <row r="1458" customFormat="false" ht="14.25" hidden="false" customHeight="false" outlineLevel="0" collapsed="false">
      <c r="A1458" s="29" t="n">
        <v>45357.4228935185</v>
      </c>
      <c r="B1458" s="30" t="n">
        <f aca="false">MROUND(A1458,"00:01:00")</f>
        <v>45357.4229166667</v>
      </c>
      <c r="C1458" s="27" t="n">
        <v>2.49237727272727</v>
      </c>
      <c r="D1458" s="27" t="n">
        <v>0.507081818181818</v>
      </c>
      <c r="E1458" s="27" t="n">
        <v>1400.51818181818</v>
      </c>
      <c r="F1458" s="27" t="n">
        <v>39.1595</v>
      </c>
      <c r="G1458" s="27" t="n">
        <v>34.37</v>
      </c>
      <c r="H1458" s="27" t="n">
        <v>33.76</v>
      </c>
      <c r="I1458" s="27" t="n">
        <v>6.60481818181818</v>
      </c>
      <c r="J1458" s="27" t="n">
        <v>2.375</v>
      </c>
      <c r="K1458" s="27" t="n">
        <v>30.849</v>
      </c>
      <c r="L1458" s="32"/>
      <c r="M1458" s="27" t="n">
        <v>51645.6666666667</v>
      </c>
      <c r="N1458" s="27" t="n">
        <v>2631.179</v>
      </c>
      <c r="O1458" s="32"/>
      <c r="R1458" s="11"/>
    </row>
    <row r="1459" customFormat="false" ht="14.25" hidden="false" customHeight="false" outlineLevel="0" collapsed="false">
      <c r="A1459" s="29" t="n">
        <v>45357.423587963</v>
      </c>
      <c r="B1459" s="30" t="n">
        <f aca="false">MROUND(A1459,"00:01:00")</f>
        <v>45357.4236111111</v>
      </c>
      <c r="C1459" s="27" t="n">
        <v>2.47306956521739</v>
      </c>
      <c r="D1459" s="27" t="n">
        <v>0.520852173913044</v>
      </c>
      <c r="E1459" s="27" t="n">
        <v>1399.95909090909</v>
      </c>
      <c r="F1459" s="27" t="n">
        <v>39.1782608695652</v>
      </c>
      <c r="G1459" s="27" t="n">
        <v>34.955</v>
      </c>
      <c r="H1459" s="27" t="n">
        <v>33.7433333333333</v>
      </c>
      <c r="I1459" s="27" t="n">
        <v>6.60366666666667</v>
      </c>
      <c r="J1459" s="27" t="n">
        <v>2.385</v>
      </c>
      <c r="K1459" s="27" t="n">
        <v>30.725</v>
      </c>
      <c r="L1459" s="32"/>
      <c r="M1459" s="27" t="n">
        <v>51682.6666666667</v>
      </c>
      <c r="N1459" s="27" t="n">
        <v>2630.62056521739</v>
      </c>
      <c r="O1459" s="32"/>
      <c r="R1459" s="11"/>
    </row>
    <row r="1460" customFormat="false" ht="14.25" hidden="false" customHeight="false" outlineLevel="0" collapsed="false">
      <c r="A1460" s="29" t="n">
        <v>45357.4242824074</v>
      </c>
      <c r="B1460" s="30" t="n">
        <f aca="false">MROUND(A1460,"00:01:00")</f>
        <v>45357.4243055556</v>
      </c>
      <c r="C1460" s="27" t="n">
        <v>2.48256086956522</v>
      </c>
      <c r="D1460" s="27" t="n">
        <v>0.514721739130435</v>
      </c>
      <c r="E1460" s="27" t="n">
        <v>1399.62</v>
      </c>
      <c r="F1460" s="27" t="n">
        <v>41.8422727272727</v>
      </c>
      <c r="G1460" s="27" t="n">
        <v>34.47</v>
      </c>
      <c r="H1460" s="27" t="n">
        <v>33.725</v>
      </c>
      <c r="I1460" s="27" t="n">
        <v>6.60291666666667</v>
      </c>
      <c r="J1460" s="27" t="n">
        <v>2.38666666666667</v>
      </c>
      <c r="K1460" s="27" t="n">
        <v>30.9064285714286</v>
      </c>
      <c r="L1460" s="32"/>
      <c r="M1460" s="27" t="n">
        <v>51728.6666666667</v>
      </c>
      <c r="N1460" s="27" t="n">
        <v>2630.04586956522</v>
      </c>
      <c r="O1460" s="32"/>
      <c r="R1460" s="11"/>
    </row>
    <row r="1461" customFormat="false" ht="14.25" hidden="false" customHeight="false" outlineLevel="0" collapsed="false">
      <c r="A1461" s="29" t="n">
        <v>45357.4249768519</v>
      </c>
      <c r="B1461" s="30" t="n">
        <f aca="false">MROUND(A1461,"00:01:00")</f>
        <v>45357.425</v>
      </c>
      <c r="C1461" s="27" t="n">
        <v>2.48690869565217</v>
      </c>
      <c r="D1461" s="27" t="n">
        <v>0.514360869565217</v>
      </c>
      <c r="E1461" s="27" t="n">
        <v>1400.05652173913</v>
      </c>
      <c r="F1461" s="27" t="n">
        <v>38.9991304347826</v>
      </c>
      <c r="G1461" s="27" t="n">
        <v>34.57</v>
      </c>
      <c r="H1461" s="27" t="n">
        <v>33.71</v>
      </c>
      <c r="I1461" s="27" t="n">
        <v>6.60166666666667</v>
      </c>
      <c r="J1461" s="27" t="n">
        <v>2.4</v>
      </c>
      <c r="K1461" s="27" t="n">
        <v>30.9836363636364</v>
      </c>
      <c r="L1461" s="32"/>
      <c r="M1461" s="27" t="n">
        <v>51753</v>
      </c>
      <c r="N1461" s="27" t="n">
        <v>2629.47639130435</v>
      </c>
      <c r="O1461" s="32"/>
      <c r="R1461" s="11"/>
    </row>
    <row r="1462" customFormat="false" ht="14.25" hidden="false" customHeight="false" outlineLevel="0" collapsed="false">
      <c r="A1462" s="29" t="n">
        <v>45357.4256712963</v>
      </c>
      <c r="B1462" s="30" t="n">
        <f aca="false">MROUND(A1462,"00:01:00")</f>
        <v>45357.4256944445</v>
      </c>
      <c r="C1462" s="27" t="n">
        <v>2.4868</v>
      </c>
      <c r="D1462" s="27" t="n">
        <v>0.512178260869565</v>
      </c>
      <c r="E1462" s="27" t="n">
        <v>1400.21818181818</v>
      </c>
      <c r="F1462" s="27" t="n">
        <v>41.0160869565217</v>
      </c>
      <c r="G1462" s="27" t="n">
        <v>34.42</v>
      </c>
      <c r="H1462" s="27" t="n">
        <v>33.69</v>
      </c>
      <c r="I1462" s="27" t="n">
        <v>6.60342857142857</v>
      </c>
      <c r="J1462" s="27" t="n">
        <v>2.405</v>
      </c>
      <c r="K1462" s="27" t="n">
        <v>30.7833333333333</v>
      </c>
      <c r="L1462" s="32"/>
      <c r="M1462" s="27" t="n">
        <v>51770.5</v>
      </c>
      <c r="N1462" s="27" t="n">
        <v>2628.89986956522</v>
      </c>
      <c r="O1462" s="32"/>
      <c r="R1462" s="11"/>
    </row>
    <row r="1463" customFormat="false" ht="14.25" hidden="false" customHeight="false" outlineLevel="0" collapsed="false">
      <c r="A1463" s="29" t="n">
        <v>45357.4263657407</v>
      </c>
      <c r="B1463" s="30" t="n">
        <f aca="false">MROUND(A1463,"00:01:00")</f>
        <v>45357.4263888889</v>
      </c>
      <c r="C1463" s="27" t="n">
        <v>2.4888380952381</v>
      </c>
      <c r="D1463" s="27" t="n">
        <v>0.512457142857143</v>
      </c>
      <c r="E1463" s="27" t="n">
        <v>1400.165</v>
      </c>
      <c r="F1463" s="27" t="n">
        <v>39.6861904761905</v>
      </c>
      <c r="G1463" s="27" t="n">
        <v>34.54</v>
      </c>
      <c r="H1463" s="27" t="n">
        <v>33.68</v>
      </c>
      <c r="I1463" s="27" t="n">
        <v>6.60354545454545</v>
      </c>
      <c r="J1463" s="27" t="n">
        <v>2.41</v>
      </c>
      <c r="K1463" s="27" t="n">
        <v>30.7885714285714</v>
      </c>
      <c r="L1463" s="32"/>
      <c r="M1463" s="27" t="n">
        <v>51811.6666666667</v>
      </c>
      <c r="N1463" s="27" t="n">
        <v>2628.3330952381</v>
      </c>
      <c r="O1463" s="32"/>
      <c r="R1463" s="11"/>
    </row>
    <row r="1464" customFormat="false" ht="14.25" hidden="false" customHeight="false" outlineLevel="0" collapsed="false">
      <c r="A1464" s="29" t="n">
        <v>45357.4270601852</v>
      </c>
      <c r="B1464" s="30" t="n">
        <f aca="false">MROUND(A1464,"00:01:00")</f>
        <v>45357.4270833333</v>
      </c>
      <c r="C1464" s="27" t="n">
        <v>2.48324347826087</v>
      </c>
      <c r="D1464" s="27" t="n">
        <v>0.507665217391304</v>
      </c>
      <c r="E1464" s="27" t="n">
        <v>1400.08181818182</v>
      </c>
      <c r="F1464" s="27" t="n">
        <v>39.5334782608696</v>
      </c>
      <c r="G1464" s="27" t="n">
        <v>34.63</v>
      </c>
      <c r="H1464" s="27" t="n">
        <v>33.665</v>
      </c>
      <c r="I1464" s="27" t="n">
        <v>6.59966666666667</v>
      </c>
      <c r="J1464" s="27" t="n">
        <v>2.425</v>
      </c>
      <c r="K1464" s="27" t="n">
        <v>30.7071428571429</v>
      </c>
      <c r="L1464" s="32"/>
      <c r="M1464" s="27" t="n">
        <v>51847.6666666667</v>
      </c>
      <c r="N1464" s="27" t="n">
        <v>2627.75617391304</v>
      </c>
      <c r="O1464" s="32"/>
      <c r="R1464" s="11"/>
    </row>
    <row r="1465" customFormat="false" ht="14.25" hidden="false" customHeight="false" outlineLevel="0" collapsed="false">
      <c r="A1465" s="29" t="n">
        <v>45357.4277546296</v>
      </c>
      <c r="B1465" s="30" t="n">
        <f aca="false">MROUND(A1465,"00:01:00")</f>
        <v>45357.4277777778</v>
      </c>
      <c r="C1465" s="27" t="n">
        <v>2.48469047619048</v>
      </c>
      <c r="D1465" s="27" t="n">
        <v>0.506686956521739</v>
      </c>
      <c r="E1465" s="27" t="n">
        <v>1400.09565217391</v>
      </c>
      <c r="F1465" s="27" t="n">
        <v>40.7621739130435</v>
      </c>
      <c r="G1465" s="27" t="n">
        <v>34.455</v>
      </c>
      <c r="H1465" s="27" t="n">
        <v>33.66</v>
      </c>
      <c r="I1465" s="27" t="n">
        <v>6.60607692307692</v>
      </c>
      <c r="J1465" s="27" t="n">
        <v>2.425</v>
      </c>
      <c r="K1465" s="27" t="n">
        <v>30.76</v>
      </c>
      <c r="L1465" s="32"/>
      <c r="M1465" s="27" t="n">
        <v>51897</v>
      </c>
      <c r="N1465" s="27" t="n">
        <v>2627.17717391304</v>
      </c>
      <c r="O1465" s="32"/>
      <c r="R1465" s="11"/>
    </row>
    <row r="1466" customFormat="false" ht="14.25" hidden="false" customHeight="false" outlineLevel="0" collapsed="false">
      <c r="A1466" s="29" t="n">
        <v>45357.4284490741</v>
      </c>
      <c r="B1466" s="30" t="n">
        <f aca="false">MROUND(A1466,"00:01:00")</f>
        <v>45357.4284722222</v>
      </c>
      <c r="C1466" s="27" t="n">
        <v>2.48405</v>
      </c>
      <c r="D1466" s="27" t="n">
        <v>0.511778260869565</v>
      </c>
      <c r="E1466" s="27" t="n">
        <v>1399.9652173913</v>
      </c>
      <c r="F1466" s="27" t="n">
        <v>39.5730434782609</v>
      </c>
      <c r="G1466" s="27" t="n">
        <v>34.615</v>
      </c>
      <c r="H1466" s="27" t="n">
        <v>33.645</v>
      </c>
      <c r="I1466" s="27" t="n">
        <v>6.6016</v>
      </c>
      <c r="J1466" s="27" t="n">
        <v>2.435</v>
      </c>
      <c r="K1466" s="27" t="n">
        <v>30.76</v>
      </c>
      <c r="L1466" s="32"/>
      <c r="M1466" s="27" t="n">
        <v>51927</v>
      </c>
      <c r="N1466" s="27" t="n">
        <v>2626.60104347826</v>
      </c>
      <c r="O1466" s="32"/>
      <c r="R1466" s="11"/>
    </row>
    <row r="1467" customFormat="false" ht="14.25" hidden="false" customHeight="false" outlineLevel="0" collapsed="false">
      <c r="A1467" s="29" t="n">
        <v>45357.4291435185</v>
      </c>
      <c r="B1467" s="30" t="n">
        <f aca="false">MROUND(A1467,"00:01:00")</f>
        <v>45357.4291666667</v>
      </c>
      <c r="C1467" s="27" t="n">
        <v>2.48603636363636</v>
      </c>
      <c r="D1467" s="27" t="n">
        <v>0.514295454545454</v>
      </c>
      <c r="E1467" s="27" t="n">
        <v>1399.88181818182</v>
      </c>
      <c r="F1467" s="27" t="n">
        <v>40.2955</v>
      </c>
      <c r="G1467" s="27" t="n">
        <v>34.51</v>
      </c>
      <c r="H1467" s="27" t="n">
        <v>33.634</v>
      </c>
      <c r="I1467" s="27" t="n">
        <v>6.6015</v>
      </c>
      <c r="J1467" s="27" t="n">
        <v>2.44</v>
      </c>
      <c r="K1467" s="27" t="n">
        <v>30.74</v>
      </c>
      <c r="L1467" s="32"/>
      <c r="M1467" s="27" t="n">
        <v>51960.5</v>
      </c>
      <c r="N1467" s="27" t="n">
        <v>2626.02572727273</v>
      </c>
      <c r="O1467" s="32"/>
      <c r="R1467" s="11"/>
    </row>
    <row r="1468" customFormat="false" ht="14.25" hidden="false" customHeight="false" outlineLevel="0" collapsed="false">
      <c r="A1468" s="29" t="n">
        <v>45357.429837963</v>
      </c>
      <c r="B1468" s="30" t="n">
        <f aca="false">MROUND(A1468,"00:01:00")</f>
        <v>45357.4298611111</v>
      </c>
      <c r="C1468" s="27" t="n">
        <v>2.48958695652174</v>
      </c>
      <c r="D1468" s="27" t="n">
        <v>0.517839130434783</v>
      </c>
      <c r="E1468" s="27" t="n">
        <v>1399.99545454545</v>
      </c>
      <c r="F1468" s="27" t="n">
        <v>40.4433333333333</v>
      </c>
      <c r="G1468" s="27" t="n">
        <v>34.405</v>
      </c>
      <c r="H1468" s="27" t="n">
        <v>33.6242857142857</v>
      </c>
      <c r="I1468" s="27" t="n">
        <v>6.60209090909091</v>
      </c>
      <c r="J1468" s="27" t="n">
        <v>2.44</v>
      </c>
      <c r="K1468" s="27" t="n">
        <v>30.76</v>
      </c>
      <c r="L1468" s="32"/>
      <c r="M1468" s="27" t="n">
        <v>52001</v>
      </c>
      <c r="N1468" s="27" t="n">
        <v>2625.43134782609</v>
      </c>
      <c r="O1468" s="32"/>
      <c r="R1468" s="11"/>
    </row>
    <row r="1469" customFormat="false" ht="14.25" hidden="false" customHeight="false" outlineLevel="0" collapsed="false">
      <c r="A1469" s="29" t="n">
        <v>45357.4305324074</v>
      </c>
      <c r="B1469" s="30" t="n">
        <f aca="false">MROUND(A1469,"00:01:00")</f>
        <v>45357.4305555556</v>
      </c>
      <c r="C1469" s="27" t="n">
        <v>2.48881304347826</v>
      </c>
      <c r="D1469" s="27" t="n">
        <v>0.510682608695652</v>
      </c>
      <c r="E1469" s="27" t="n">
        <v>1400.10869565217</v>
      </c>
      <c r="F1469" s="27" t="n">
        <v>39.3754545454545</v>
      </c>
      <c r="G1469" s="27" t="n">
        <v>34.49</v>
      </c>
      <c r="H1469" s="27" t="n">
        <v>33.61</v>
      </c>
      <c r="I1469" s="27" t="n">
        <v>6.60475</v>
      </c>
      <c r="J1469" s="27" t="n">
        <v>2.44</v>
      </c>
      <c r="K1469" s="27" t="n">
        <v>30.6777777777778</v>
      </c>
      <c r="L1469" s="32"/>
      <c r="M1469" s="27" t="n">
        <v>52035</v>
      </c>
      <c r="N1469" s="27" t="n">
        <v>2624.83973913043</v>
      </c>
      <c r="O1469" s="32"/>
      <c r="R1469" s="11"/>
    </row>
    <row r="1470" customFormat="false" ht="14.25" hidden="false" customHeight="false" outlineLevel="0" collapsed="false">
      <c r="A1470" s="29" t="n">
        <v>45357.4312268519</v>
      </c>
      <c r="B1470" s="30" t="n">
        <f aca="false">MROUND(A1470,"00:01:00")</f>
        <v>45357.43125</v>
      </c>
      <c r="C1470" s="27" t="n">
        <v>2.47942380952381</v>
      </c>
      <c r="D1470" s="27" t="n">
        <v>0.514022727272727</v>
      </c>
      <c r="E1470" s="27" t="n">
        <v>1399.62</v>
      </c>
      <c r="F1470" s="27" t="n">
        <v>40.355</v>
      </c>
      <c r="G1470" s="27" t="n">
        <v>34.655</v>
      </c>
      <c r="H1470" s="27" t="n">
        <v>33.606</v>
      </c>
      <c r="I1470" s="27" t="n">
        <v>6.60346153846154</v>
      </c>
      <c r="J1470" s="27" t="n">
        <v>2.44</v>
      </c>
      <c r="K1470" s="27" t="n">
        <v>30.6244444444444</v>
      </c>
      <c r="L1470" s="32"/>
      <c r="M1470" s="27" t="n">
        <v>52057.25</v>
      </c>
      <c r="N1470" s="27" t="n">
        <v>2624.26331818182</v>
      </c>
      <c r="O1470" s="32"/>
      <c r="R1470" s="11"/>
    </row>
    <row r="1471" customFormat="false" ht="14.25" hidden="false" customHeight="false" outlineLevel="0" collapsed="false">
      <c r="A1471" s="29" t="n">
        <v>45357.4319212963</v>
      </c>
      <c r="B1471" s="30" t="n">
        <f aca="false">MROUND(A1471,"00:01:00")</f>
        <v>45357.4319444445</v>
      </c>
      <c r="C1471" s="27" t="n">
        <v>2.49116086956522</v>
      </c>
      <c r="D1471" s="27" t="n">
        <v>0.50905652173913</v>
      </c>
      <c r="E1471" s="27" t="n">
        <v>1399.93181818182</v>
      </c>
      <c r="F1471" s="27" t="n">
        <v>40.5681818181818</v>
      </c>
      <c r="G1471" s="27" t="n">
        <v>34.37</v>
      </c>
      <c r="H1471" s="27" t="n">
        <v>33.5966666666667</v>
      </c>
      <c r="I1471" s="27" t="n">
        <v>6.60215384615385</v>
      </c>
      <c r="J1471" s="27" t="n">
        <v>2.435</v>
      </c>
      <c r="K1471" s="27" t="n">
        <v>30.786</v>
      </c>
      <c r="L1471" s="32"/>
      <c r="M1471" s="27" t="n">
        <v>52100.5</v>
      </c>
      <c r="N1471" s="27" t="n">
        <v>2623.67513043478</v>
      </c>
      <c r="O1471" s="32"/>
      <c r="R1471" s="11"/>
    </row>
    <row r="1472" customFormat="false" ht="14.25" hidden="false" customHeight="false" outlineLevel="0" collapsed="false">
      <c r="A1472" s="29" t="n">
        <v>45357.4326157407</v>
      </c>
      <c r="B1472" s="30" t="n">
        <f aca="false">MROUND(A1472,"00:01:00")</f>
        <v>45357.4326388889</v>
      </c>
      <c r="C1472" s="27" t="n">
        <v>2.4919652173913</v>
      </c>
      <c r="D1472" s="27" t="n">
        <v>0.502365217391304</v>
      </c>
      <c r="E1472" s="27" t="n">
        <v>1400.05714285714</v>
      </c>
      <c r="F1472" s="27" t="n">
        <v>40.497619047619</v>
      </c>
      <c r="G1472" s="27" t="n">
        <v>34.35</v>
      </c>
      <c r="H1472" s="27" t="n">
        <v>33.59</v>
      </c>
      <c r="I1472" s="27" t="n">
        <v>6.6025</v>
      </c>
      <c r="J1472" s="27" t="n">
        <v>2.445</v>
      </c>
      <c r="K1472" s="27" t="n">
        <v>30.7283333333333</v>
      </c>
      <c r="L1472" s="32"/>
      <c r="M1472" s="27" t="n">
        <v>52129</v>
      </c>
      <c r="N1472" s="27" t="n">
        <v>2623.08386956522</v>
      </c>
      <c r="O1472" s="32"/>
      <c r="R1472" s="11"/>
    </row>
    <row r="1473" customFormat="false" ht="14.25" hidden="false" customHeight="false" outlineLevel="0" collapsed="false">
      <c r="A1473" s="29" t="n">
        <v>45357.4333101852</v>
      </c>
      <c r="B1473" s="30" t="n">
        <f aca="false">MROUND(A1473,"00:01:00")</f>
        <v>45357.4333333333</v>
      </c>
      <c r="C1473" s="27" t="n">
        <v>2.4928875</v>
      </c>
      <c r="D1473" s="27" t="n">
        <v>0.5120875</v>
      </c>
      <c r="E1473" s="27" t="n">
        <v>1400.15652173913</v>
      </c>
      <c r="F1473" s="27" t="n">
        <v>40.1670833333333</v>
      </c>
      <c r="G1473" s="27" t="n">
        <v>34.31</v>
      </c>
      <c r="H1473" s="27" t="n">
        <v>33.5933333333333</v>
      </c>
      <c r="I1473" s="27" t="n">
        <v>6.60858333333333</v>
      </c>
      <c r="J1473" s="27" t="n">
        <v>2.44</v>
      </c>
      <c r="K1473" s="27" t="n">
        <v>30.57375</v>
      </c>
      <c r="L1473" s="32"/>
      <c r="M1473" s="27" t="n">
        <v>52176.2</v>
      </c>
      <c r="N1473" s="27" t="n">
        <v>2622.49429166667</v>
      </c>
      <c r="O1473" s="32"/>
      <c r="R1473" s="11"/>
    </row>
    <row r="1474" customFormat="false" ht="14.25" hidden="false" customHeight="false" outlineLevel="0" collapsed="false">
      <c r="A1474" s="29" t="n">
        <v>45357.4340046296</v>
      </c>
      <c r="B1474" s="30" t="n">
        <f aca="false">MROUND(A1474,"00:01:00")</f>
        <v>45357.4340277778</v>
      </c>
      <c r="C1474" s="27" t="n">
        <v>2.51059523809524</v>
      </c>
      <c r="D1474" s="27" t="n">
        <v>0.495990909090909</v>
      </c>
      <c r="E1474" s="27" t="n">
        <v>1400.17272727273</v>
      </c>
      <c r="F1474" s="27" t="n">
        <v>43.2090909090909</v>
      </c>
      <c r="G1474" s="27" t="n">
        <v>33.76</v>
      </c>
      <c r="H1474" s="27" t="n">
        <v>33.59</v>
      </c>
      <c r="I1474" s="27" t="n">
        <v>6.603</v>
      </c>
      <c r="J1474" s="27" t="n">
        <v>2.44</v>
      </c>
      <c r="K1474" s="27" t="n">
        <v>30.502</v>
      </c>
      <c r="L1474" s="32"/>
      <c r="M1474" s="27" t="n">
        <v>52209.6666666667</v>
      </c>
      <c r="N1474" s="27" t="n">
        <v>2621.90004545455</v>
      </c>
      <c r="O1474" s="32"/>
      <c r="R1474" s="11"/>
    </row>
    <row r="1475" customFormat="false" ht="14.25" hidden="false" customHeight="false" outlineLevel="0" collapsed="false">
      <c r="A1475" s="29" t="n">
        <v>45357.4346990741</v>
      </c>
      <c r="B1475" s="30" t="n">
        <f aca="false">MROUND(A1475,"00:01:00")</f>
        <v>45357.4347222222</v>
      </c>
      <c r="C1475" s="27" t="n">
        <v>2.51639130434783</v>
      </c>
      <c r="D1475" s="27" t="n">
        <v>0.487782608695652</v>
      </c>
      <c r="E1475" s="27" t="n">
        <v>1400.02608695652</v>
      </c>
      <c r="F1475" s="27" t="n">
        <v>36.8265217391304</v>
      </c>
      <c r="G1475" s="27" t="n">
        <v>33.87</v>
      </c>
      <c r="H1475" s="27" t="n">
        <v>33.575</v>
      </c>
      <c r="I1475" s="27" t="n">
        <v>6.60223076923077</v>
      </c>
      <c r="J1475" s="27" t="n">
        <v>2.455</v>
      </c>
      <c r="K1475" s="27" t="n">
        <v>30.3408333333333</v>
      </c>
      <c r="L1475" s="32"/>
      <c r="M1475" s="27" t="n">
        <v>52230.5</v>
      </c>
      <c r="N1475" s="27" t="n">
        <v>2621.30895652174</v>
      </c>
      <c r="O1475" s="32"/>
      <c r="R1475" s="11"/>
    </row>
    <row r="1476" customFormat="false" ht="14.25" hidden="false" customHeight="false" outlineLevel="0" collapsed="false">
      <c r="A1476" s="29" t="n">
        <v>45357.4353935185</v>
      </c>
      <c r="B1476" s="30" t="n">
        <f aca="false">MROUND(A1476,"00:01:00")</f>
        <v>45357.4354166667</v>
      </c>
      <c r="C1476" s="27" t="n">
        <v>2.48213636363636</v>
      </c>
      <c r="D1476" s="27" t="n">
        <v>0.517740909090909</v>
      </c>
      <c r="E1476" s="27" t="n">
        <v>1399.69047619048</v>
      </c>
      <c r="F1476" s="27" t="n">
        <v>38.3781818181818</v>
      </c>
      <c r="G1476" s="27" t="n">
        <v>34.675</v>
      </c>
      <c r="H1476" s="27" t="n">
        <v>33.575</v>
      </c>
      <c r="I1476" s="27" t="n">
        <v>6.60335714285714</v>
      </c>
      <c r="J1476" s="27" t="n">
        <v>2.455</v>
      </c>
      <c r="K1476" s="27" t="n">
        <v>29.9663636363636</v>
      </c>
      <c r="L1476" s="32"/>
      <c r="M1476" s="27" t="n">
        <v>52264</v>
      </c>
      <c r="N1476" s="27" t="n">
        <v>2620.71786363636</v>
      </c>
      <c r="O1476" s="32"/>
      <c r="R1476" s="11"/>
    </row>
    <row r="1477" customFormat="false" ht="14.25" hidden="false" customHeight="false" outlineLevel="0" collapsed="false">
      <c r="A1477" s="29" t="n">
        <v>45357.436087963</v>
      </c>
      <c r="B1477" s="30" t="n">
        <f aca="false">MROUND(A1477,"00:01:00")</f>
        <v>45357.4361111111</v>
      </c>
      <c r="C1477" s="27" t="n">
        <v>2.49504761904762</v>
      </c>
      <c r="D1477" s="27" t="n">
        <v>0.495054545454545</v>
      </c>
      <c r="E1477" s="27" t="n">
        <v>1400.21428571429</v>
      </c>
      <c r="F1477" s="27" t="n">
        <v>44.8536363636364</v>
      </c>
      <c r="G1477" s="27" t="n">
        <v>33.965</v>
      </c>
      <c r="H1477" s="27" t="n">
        <v>33.565</v>
      </c>
      <c r="I1477" s="27" t="n">
        <v>6.60321428571429</v>
      </c>
      <c r="J1477" s="27" t="n">
        <v>2.45333333333333</v>
      </c>
      <c r="K1477" s="27" t="n">
        <v>30.3941666666667</v>
      </c>
      <c r="L1477" s="32"/>
      <c r="M1477" s="27" t="n">
        <v>52311.3333333333</v>
      </c>
      <c r="N1477" s="27" t="n">
        <v>2620.12004545455</v>
      </c>
      <c r="O1477" s="32"/>
      <c r="R1477" s="11"/>
    </row>
    <row r="1478" customFormat="false" ht="14.25" hidden="false" customHeight="false" outlineLevel="0" collapsed="false">
      <c r="A1478" s="29" t="n">
        <v>45357.4367824074</v>
      </c>
      <c r="B1478" s="30" t="n">
        <f aca="false">MROUND(A1478,"00:01:00")</f>
        <v>45357.4368055556</v>
      </c>
      <c r="C1478" s="27" t="n">
        <v>2.57678695652174</v>
      </c>
      <c r="D1478" s="27" t="n">
        <v>0.420173913043478</v>
      </c>
      <c r="E1478" s="27" t="n">
        <v>1400.19090909091</v>
      </c>
      <c r="F1478" s="27" t="n">
        <v>46.2421739130435</v>
      </c>
      <c r="G1478" s="27" t="n">
        <v>31.83</v>
      </c>
      <c r="H1478" s="27" t="n">
        <v>33.5816666666667</v>
      </c>
      <c r="I1478" s="27" t="n">
        <v>6.60075</v>
      </c>
      <c r="J1478" s="27" t="n">
        <v>2.47</v>
      </c>
      <c r="K1478" s="27" t="n">
        <v>30.5425</v>
      </c>
      <c r="L1478" s="32"/>
      <c r="M1478" s="27" t="n">
        <v>52352</v>
      </c>
      <c r="N1478" s="27" t="n">
        <v>2619.5022173913</v>
      </c>
      <c r="O1478" s="32"/>
      <c r="R1478" s="11"/>
    </row>
    <row r="1479" customFormat="false" ht="14.25" hidden="false" customHeight="false" outlineLevel="0" collapsed="false">
      <c r="A1479" s="29" t="n">
        <v>45357.4374768519</v>
      </c>
      <c r="B1479" s="30" t="n">
        <f aca="false">MROUND(A1479,"00:01:00")</f>
        <v>45357.4375</v>
      </c>
      <c r="C1479" s="27" t="n">
        <v>2.59956956521739</v>
      </c>
      <c r="D1479" s="27" t="n">
        <v>0.395265217391304</v>
      </c>
      <c r="E1479" s="27" t="n">
        <v>1399.87272727273</v>
      </c>
      <c r="F1479" s="27" t="n">
        <v>39.5947826086957</v>
      </c>
      <c r="G1479" s="27" t="n">
        <v>31.67</v>
      </c>
      <c r="H1479" s="27" t="n">
        <v>33.5916666666667</v>
      </c>
      <c r="I1479" s="27" t="n">
        <v>6.60266666666667</v>
      </c>
      <c r="J1479" s="27" t="n">
        <v>2.49</v>
      </c>
      <c r="K1479" s="27" t="n">
        <v>29.4015384615385</v>
      </c>
      <c r="L1479" s="32"/>
      <c r="M1479" s="27" t="n">
        <v>52383</v>
      </c>
      <c r="N1479" s="27" t="n">
        <v>2618.90730434783</v>
      </c>
      <c r="O1479" s="32"/>
      <c r="R1479" s="11"/>
    </row>
    <row r="1480" customFormat="false" ht="14.25" hidden="false" customHeight="false" outlineLevel="0" collapsed="false">
      <c r="A1480" s="29" t="n">
        <v>45357.4381712963</v>
      </c>
      <c r="B1480" s="30" t="n">
        <f aca="false">MROUND(A1480,"00:01:00")</f>
        <v>45357.4381944445</v>
      </c>
      <c r="C1480" s="27" t="n">
        <v>2.57928636363636</v>
      </c>
      <c r="D1480" s="27" t="n">
        <v>0.420604347826087</v>
      </c>
      <c r="E1480" s="27" t="n">
        <v>1399.90434782609</v>
      </c>
      <c r="F1480" s="27" t="n">
        <v>37.3978260869565</v>
      </c>
      <c r="G1480" s="27" t="n">
        <v>32.22</v>
      </c>
      <c r="H1480" s="27" t="n">
        <v>33.58</v>
      </c>
      <c r="I1480" s="27" t="n">
        <v>6.60484615384615</v>
      </c>
      <c r="J1480" s="27" t="n">
        <v>2.48333333333333</v>
      </c>
      <c r="K1480" s="27" t="n">
        <v>28.1390909090909</v>
      </c>
      <c r="L1480" s="32"/>
      <c r="M1480" s="27" t="n">
        <v>52398.5</v>
      </c>
      <c r="N1480" s="27" t="n">
        <v>2618.30173913043</v>
      </c>
      <c r="O1480" s="32"/>
      <c r="R1480" s="11"/>
    </row>
    <row r="1481" customFormat="false" ht="14.25" hidden="false" customHeight="false" outlineLevel="0" collapsed="false">
      <c r="A1481" s="29" t="n">
        <v>45357.4388657407</v>
      </c>
      <c r="B1481" s="30" t="n">
        <f aca="false">MROUND(A1481,"00:01:00")</f>
        <v>45357.4388888889</v>
      </c>
      <c r="C1481" s="27" t="n">
        <v>2.56823043478261</v>
      </c>
      <c r="D1481" s="27" t="n">
        <v>0.4318</v>
      </c>
      <c r="E1481" s="27" t="n">
        <v>1399.77826086957</v>
      </c>
      <c r="F1481" s="27" t="n">
        <v>40.6959090909091</v>
      </c>
      <c r="G1481" s="27" t="n">
        <v>32.3</v>
      </c>
      <c r="H1481" s="27" t="n">
        <v>33.575</v>
      </c>
      <c r="I1481" s="27" t="n">
        <v>6.59963636363636</v>
      </c>
      <c r="J1481" s="27" t="n">
        <v>2.475</v>
      </c>
      <c r="K1481" s="27" t="n">
        <v>28.087</v>
      </c>
      <c r="L1481" s="32"/>
      <c r="M1481" s="27" t="n">
        <v>52438.3333333333</v>
      </c>
      <c r="N1481" s="27" t="n">
        <v>2617.70282608696</v>
      </c>
      <c r="O1481" s="32"/>
      <c r="R1481" s="11"/>
    </row>
    <row r="1482" customFormat="false" ht="14.25" hidden="false" customHeight="false" outlineLevel="0" collapsed="false">
      <c r="A1482" s="29" t="n">
        <v>45357.4395601852</v>
      </c>
      <c r="B1482" s="30" t="n">
        <f aca="false">MROUND(A1482,"00:01:00")</f>
        <v>45357.4395833333</v>
      </c>
      <c r="C1482" s="27" t="n">
        <v>2.58163043478261</v>
      </c>
      <c r="D1482" s="27" t="n">
        <v>0.419234782608696</v>
      </c>
      <c r="E1482" s="27" t="n">
        <v>1399.51304347826</v>
      </c>
      <c r="F1482" s="27" t="n">
        <v>41.7904545454545</v>
      </c>
      <c r="G1482" s="27" t="n">
        <v>31.93</v>
      </c>
      <c r="H1482" s="27" t="n">
        <v>33.575</v>
      </c>
      <c r="I1482" s="27" t="n">
        <v>6.601</v>
      </c>
      <c r="J1482" s="27" t="n">
        <v>2.46</v>
      </c>
      <c r="K1482" s="27" t="n">
        <v>28.4341666666667</v>
      </c>
      <c r="L1482" s="32"/>
      <c r="M1482" s="27" t="n">
        <v>52481.3333333333</v>
      </c>
      <c r="N1482" s="27" t="n">
        <v>2617.09256521739</v>
      </c>
      <c r="O1482" s="32"/>
      <c r="R1482" s="11"/>
    </row>
    <row r="1483" customFormat="false" ht="14.25" hidden="false" customHeight="false" outlineLevel="0" collapsed="false">
      <c r="A1483" s="29" t="n">
        <v>45357.4402546296</v>
      </c>
      <c r="B1483" s="30" t="n">
        <f aca="false">MROUND(A1483,"00:01:00")</f>
        <v>45357.4402777778</v>
      </c>
      <c r="C1483" s="27" t="n">
        <v>2.58361363636364</v>
      </c>
      <c r="D1483" s="27" t="n">
        <v>0.416890909090909</v>
      </c>
      <c r="E1483" s="27" t="n">
        <v>1400.06666666667</v>
      </c>
      <c r="F1483" s="27" t="n">
        <v>39.8640909090909</v>
      </c>
      <c r="G1483" s="27" t="n">
        <v>31.94</v>
      </c>
      <c r="H1483" s="27" t="n">
        <v>33.58</v>
      </c>
      <c r="I1483" s="27" t="n">
        <v>6.60328571428571</v>
      </c>
      <c r="J1483" s="27" t="n">
        <v>2.455</v>
      </c>
      <c r="K1483" s="27" t="n">
        <v>28.37</v>
      </c>
      <c r="L1483" s="32"/>
      <c r="M1483" s="27" t="n">
        <v>52523.6666666667</v>
      </c>
      <c r="N1483" s="27" t="n">
        <v>2616.48454545455</v>
      </c>
      <c r="O1483" s="32"/>
      <c r="R1483" s="11"/>
    </row>
    <row r="1484" customFormat="false" ht="14.25" hidden="false" customHeight="false" outlineLevel="0" collapsed="false">
      <c r="A1484" s="29" t="n">
        <v>45357.4409490741</v>
      </c>
      <c r="B1484" s="30" t="n">
        <f aca="false">MROUND(A1484,"00:01:00")</f>
        <v>45357.4409722222</v>
      </c>
      <c r="C1484" s="27" t="n">
        <v>2.58863913043478</v>
      </c>
      <c r="D1484" s="27" t="n">
        <v>0.414991304347826</v>
      </c>
      <c r="E1484" s="27" t="n">
        <v>1399.98695652174</v>
      </c>
      <c r="F1484" s="27" t="n">
        <v>40.2859090909091</v>
      </c>
      <c r="G1484" s="27" t="n">
        <v>31.83</v>
      </c>
      <c r="H1484" s="27" t="n">
        <v>33.5733333333333</v>
      </c>
      <c r="I1484" s="27" t="n">
        <v>6.60321428571429</v>
      </c>
      <c r="J1484" s="27" t="n">
        <v>2.455</v>
      </c>
      <c r="K1484" s="27" t="n">
        <v>28.1814285714286</v>
      </c>
      <c r="L1484" s="32"/>
      <c r="M1484" s="27" t="n">
        <v>52561.6666666667</v>
      </c>
      <c r="N1484" s="27" t="n">
        <v>2615.87865217391</v>
      </c>
      <c r="O1484" s="32"/>
      <c r="R1484" s="11"/>
    </row>
    <row r="1485" customFormat="false" ht="14.25" hidden="false" customHeight="false" outlineLevel="0" collapsed="false">
      <c r="A1485" s="29" t="n">
        <v>45357.4416435185</v>
      </c>
      <c r="B1485" s="30" t="n">
        <f aca="false">MROUND(A1485,"00:01:00")</f>
        <v>45357.4416666667</v>
      </c>
      <c r="C1485" s="27" t="n">
        <v>2.58651818181818</v>
      </c>
      <c r="D1485" s="27" t="n">
        <v>0.409818181818182</v>
      </c>
      <c r="E1485" s="27" t="n">
        <v>1400.31904761905</v>
      </c>
      <c r="F1485" s="27" t="n">
        <v>39.9104761904762</v>
      </c>
      <c r="G1485" s="27" t="n">
        <v>31.88</v>
      </c>
      <c r="H1485" s="27" t="n">
        <v>33.57</v>
      </c>
      <c r="I1485" s="27" t="n">
        <v>6.6054375</v>
      </c>
      <c r="J1485" s="27" t="n">
        <v>2.455</v>
      </c>
      <c r="K1485" s="27" t="n">
        <v>28.1</v>
      </c>
      <c r="L1485" s="32"/>
      <c r="M1485" s="27" t="n">
        <v>52627</v>
      </c>
      <c r="N1485" s="27" t="n">
        <v>2615.25045454545</v>
      </c>
      <c r="O1485" s="32"/>
      <c r="R1485" s="11"/>
    </row>
    <row r="1486" customFormat="false" ht="14.25" hidden="false" customHeight="false" outlineLevel="0" collapsed="false">
      <c r="A1486" s="29" t="n">
        <v>45357.442337963</v>
      </c>
      <c r="B1486" s="30" t="n">
        <f aca="false">MROUND(A1486,"00:01:00")</f>
        <v>45357.4423611111</v>
      </c>
      <c r="C1486" s="27" t="n">
        <v>2.5883347826087</v>
      </c>
      <c r="D1486" s="27" t="n">
        <v>0.408230434782609</v>
      </c>
      <c r="E1486" s="27" t="n">
        <v>1400.08181818182</v>
      </c>
      <c r="F1486" s="27" t="n">
        <v>40.2263636363636</v>
      </c>
      <c r="G1486" s="27" t="n">
        <v>31.805</v>
      </c>
      <c r="H1486" s="27" t="n">
        <v>33.57</v>
      </c>
      <c r="I1486" s="27" t="n">
        <v>6.6115</v>
      </c>
      <c r="J1486" s="27" t="n">
        <v>2.45</v>
      </c>
      <c r="K1486" s="27" t="n">
        <v>28.0633333333333</v>
      </c>
      <c r="L1486" s="32"/>
      <c r="M1486" s="27" t="n">
        <v>52627</v>
      </c>
      <c r="N1486" s="27" t="n">
        <v>2614.63852173913</v>
      </c>
      <c r="O1486" s="32"/>
      <c r="R1486" s="11"/>
    </row>
    <row r="1487" customFormat="false" ht="14.25" hidden="false" customHeight="false" outlineLevel="0" collapsed="false">
      <c r="A1487" s="29" t="n">
        <v>45357.4430324074</v>
      </c>
      <c r="B1487" s="30" t="n">
        <f aca="false">MROUND(A1487,"00:01:00")</f>
        <v>45357.4430555556</v>
      </c>
      <c r="C1487" s="27" t="n">
        <v>2.59156956521739</v>
      </c>
      <c r="D1487" s="27" t="n">
        <v>0.4108</v>
      </c>
      <c r="E1487" s="27" t="n">
        <v>1399.98695652174</v>
      </c>
      <c r="F1487" s="27" t="n">
        <v>40.2475</v>
      </c>
      <c r="G1487" s="27" t="n">
        <v>31.735</v>
      </c>
      <c r="H1487" s="27" t="n">
        <v>33.57</v>
      </c>
      <c r="I1487" s="27" t="n">
        <v>6.60213333333333</v>
      </c>
      <c r="J1487" s="27" t="n">
        <v>2.445</v>
      </c>
      <c r="K1487" s="27" t="n">
        <v>28.04</v>
      </c>
      <c r="L1487" s="32"/>
      <c r="M1487" s="27" t="n">
        <v>52697.8333333333</v>
      </c>
      <c r="N1487" s="27" t="n">
        <v>2614.02069565217</v>
      </c>
      <c r="O1487" s="32"/>
      <c r="R1487" s="11"/>
    </row>
    <row r="1488" customFormat="false" ht="14.25" hidden="false" customHeight="false" outlineLevel="0" collapsed="false">
      <c r="A1488" s="29" t="n">
        <v>45357.4437268519</v>
      </c>
      <c r="B1488" s="30" t="n">
        <f aca="false">MROUND(A1488,"00:01:00")</f>
        <v>45357.44375</v>
      </c>
      <c r="C1488" s="27" t="n">
        <v>2.58407727272727</v>
      </c>
      <c r="D1488" s="27" t="n">
        <v>0.414704545454545</v>
      </c>
      <c r="E1488" s="27" t="n">
        <v>1399.86315789474</v>
      </c>
      <c r="F1488" s="27" t="n">
        <v>39.1372727272727</v>
      </c>
      <c r="G1488" s="27" t="n">
        <v>31.965</v>
      </c>
      <c r="H1488" s="27" t="n">
        <v>33.57</v>
      </c>
      <c r="I1488" s="27" t="n">
        <v>6.614</v>
      </c>
      <c r="J1488" s="27" t="n">
        <v>2.46</v>
      </c>
      <c r="K1488" s="27" t="n">
        <v>27.99</v>
      </c>
      <c r="L1488" s="32"/>
      <c r="M1488" s="27" t="n">
        <v>52697.8333333333</v>
      </c>
      <c r="N1488" s="27" t="n">
        <v>2613.40868181818</v>
      </c>
      <c r="O1488" s="32"/>
      <c r="R1488" s="11"/>
    </row>
    <row r="1489" customFormat="false" ht="14.25" hidden="false" customHeight="false" outlineLevel="0" collapsed="false">
      <c r="A1489" s="29" t="n">
        <v>45357.4444212963</v>
      </c>
      <c r="B1489" s="30" t="n">
        <f aca="false">MROUND(A1489,"00:01:00")</f>
        <v>45357.4444444444</v>
      </c>
      <c r="C1489" s="27" t="n">
        <v>2.58397272727273</v>
      </c>
      <c r="D1489" s="27" t="n">
        <v>0.41674347826087</v>
      </c>
      <c r="E1489" s="27" t="n">
        <v>1400.15238095238</v>
      </c>
      <c r="F1489" s="27" t="n">
        <v>40.515652173913</v>
      </c>
      <c r="G1489" s="27" t="n">
        <v>31.93</v>
      </c>
      <c r="H1489" s="27" t="n">
        <v>33.555</v>
      </c>
      <c r="I1489" s="27" t="n">
        <v>6.60076470588235</v>
      </c>
      <c r="J1489" s="27" t="n">
        <v>2.45666666666667</v>
      </c>
      <c r="K1489" s="27" t="n">
        <v>28.0055555555556</v>
      </c>
      <c r="L1489" s="32"/>
      <c r="M1489" s="27" t="n">
        <v>52764.8</v>
      </c>
      <c r="N1489" s="27" t="n">
        <v>2612.79556521739</v>
      </c>
      <c r="O1489" s="32"/>
      <c r="R1489" s="11"/>
    </row>
    <row r="1490" customFormat="false" ht="14.25" hidden="false" customHeight="false" outlineLevel="0" collapsed="false">
      <c r="A1490" s="29" t="n">
        <v>45357.4451157407</v>
      </c>
      <c r="B1490" s="30" t="n">
        <f aca="false">MROUND(A1490,"00:01:00")</f>
        <v>45357.4451388889</v>
      </c>
      <c r="C1490" s="27" t="n">
        <v>2.58941739130435</v>
      </c>
      <c r="D1490" s="27" t="n">
        <v>0.408260869565217</v>
      </c>
      <c r="E1490" s="27" t="n">
        <v>1400.10454545455</v>
      </c>
      <c r="F1490" s="27" t="n">
        <v>40.0808695652174</v>
      </c>
      <c r="G1490" s="27" t="n">
        <v>31.77</v>
      </c>
      <c r="H1490" s="27" t="n">
        <v>33.545</v>
      </c>
      <c r="I1490" s="27" t="n">
        <v>6.60125</v>
      </c>
      <c r="J1490" s="27" t="n">
        <v>2.47</v>
      </c>
      <c r="K1490" s="27" t="n">
        <v>28.0933333333333</v>
      </c>
      <c r="L1490" s="27"/>
      <c r="M1490" s="27" t="n">
        <v>52812.25</v>
      </c>
      <c r="N1490" s="27" t="n">
        <v>2612.17404347826</v>
      </c>
      <c r="O1490" s="32"/>
      <c r="R1490" s="11"/>
    </row>
    <row r="1491" customFormat="false" ht="14.25" hidden="false" customHeight="false" outlineLevel="0" collapsed="false">
      <c r="A1491" s="29" t="n">
        <v>45357.4458101852</v>
      </c>
      <c r="B1491" s="30" t="n">
        <f aca="false">MROUND(A1491,"00:01:00")</f>
        <v>45357.4458333333</v>
      </c>
      <c r="C1491" s="27" t="n">
        <v>2.58872173913043</v>
      </c>
      <c r="D1491" s="27" t="n">
        <v>0.411652173913043</v>
      </c>
      <c r="E1491" s="27" t="n">
        <v>1400.30909090909</v>
      </c>
      <c r="F1491" s="27" t="n">
        <v>40.0947826086957</v>
      </c>
      <c r="G1491" s="27" t="n">
        <v>31.87</v>
      </c>
      <c r="H1491" s="27" t="n">
        <v>33.54</v>
      </c>
      <c r="I1491" s="27" t="n">
        <v>6.60154545454546</v>
      </c>
      <c r="J1491" s="27" t="n">
        <v>2.47</v>
      </c>
      <c r="K1491" s="27" t="n">
        <v>28.0233333333333</v>
      </c>
      <c r="L1491" s="32"/>
      <c r="M1491" s="27" t="n">
        <v>52838</v>
      </c>
      <c r="N1491" s="27" t="n">
        <v>2611.55447826087</v>
      </c>
      <c r="O1491" s="32"/>
      <c r="R1491" s="11"/>
    </row>
    <row r="1492" customFormat="false" ht="14.25" hidden="false" customHeight="false" outlineLevel="0" collapsed="false">
      <c r="A1492" s="29" t="n">
        <v>45357.4465046296</v>
      </c>
      <c r="B1492" s="30" t="n">
        <f aca="false">MROUND(A1492,"00:01:00")</f>
        <v>45357.4465277778</v>
      </c>
      <c r="C1492" s="27" t="n">
        <v>2.59096818181818</v>
      </c>
      <c r="D1492" s="27" t="n">
        <v>0.403547826086956</v>
      </c>
      <c r="E1492" s="27" t="n">
        <v>1399.91739130435</v>
      </c>
      <c r="F1492" s="27" t="n">
        <v>40.3827272727273</v>
      </c>
      <c r="G1492" s="27" t="n">
        <v>31.75</v>
      </c>
      <c r="H1492" s="27" t="n">
        <v>33.545</v>
      </c>
      <c r="I1492" s="27" t="n">
        <v>6.6115</v>
      </c>
      <c r="J1492" s="27" t="n">
        <v>2.475</v>
      </c>
      <c r="K1492" s="27" t="n">
        <v>27.988</v>
      </c>
      <c r="L1492" s="32"/>
      <c r="M1492" s="27" t="n">
        <v>52887</v>
      </c>
      <c r="N1492" s="27" t="n">
        <v>2610.93330434783</v>
      </c>
      <c r="O1492" s="32"/>
      <c r="R1492" s="11"/>
    </row>
    <row r="1493" customFormat="false" ht="14.25" hidden="false" customHeight="false" outlineLevel="0" collapsed="false">
      <c r="A1493" s="29" t="n">
        <v>45357.4471990741</v>
      </c>
      <c r="B1493" s="30" t="n">
        <f aca="false">MROUND(A1493,"00:01:00")</f>
        <v>45357.4472222222</v>
      </c>
      <c r="C1493" s="27" t="n">
        <v>2.59878636363636</v>
      </c>
      <c r="D1493" s="27" t="n">
        <v>0.399773913043478</v>
      </c>
      <c r="E1493" s="27" t="n">
        <v>1400.37391304348</v>
      </c>
      <c r="F1493" s="27" t="n">
        <v>40.7614285714286</v>
      </c>
      <c r="G1493" s="27" t="n">
        <v>31.48</v>
      </c>
      <c r="H1493" s="27" t="n">
        <v>33.5266666666667</v>
      </c>
      <c r="I1493" s="27" t="n">
        <v>6.604</v>
      </c>
      <c r="J1493" s="27" t="n">
        <v>2.475</v>
      </c>
      <c r="K1493" s="27" t="n">
        <v>27.9342857142857</v>
      </c>
      <c r="L1493" s="32"/>
      <c r="M1493" s="27" t="n">
        <v>52920</v>
      </c>
      <c r="N1493" s="27" t="n">
        <v>2610.31452173913</v>
      </c>
      <c r="O1493" s="32"/>
      <c r="R1493" s="11"/>
    </row>
    <row r="1494" customFormat="false" ht="14.25" hidden="false" customHeight="false" outlineLevel="0" collapsed="false">
      <c r="A1494" s="29" t="n">
        <v>45357.4478935185</v>
      </c>
      <c r="B1494" s="30" t="n">
        <f aca="false">MROUND(A1494,"00:01:00")</f>
        <v>45357.4479166667</v>
      </c>
      <c r="C1494" s="27" t="n">
        <v>2.60087391304348</v>
      </c>
      <c r="D1494" s="27" t="n">
        <v>0.40125652173913</v>
      </c>
      <c r="E1494" s="27" t="n">
        <v>1400</v>
      </c>
      <c r="F1494" s="27" t="n">
        <v>39.4785714285714</v>
      </c>
      <c r="G1494" s="27" t="n">
        <v>31.615</v>
      </c>
      <c r="H1494" s="27" t="n">
        <v>33.5316666666667</v>
      </c>
      <c r="I1494" s="27" t="n">
        <v>6.60213333333333</v>
      </c>
      <c r="J1494" s="27" t="n">
        <v>2.48</v>
      </c>
      <c r="K1494" s="27" t="n">
        <v>27.81</v>
      </c>
      <c r="L1494" s="32"/>
      <c r="M1494" s="27" t="n">
        <v>52955.5</v>
      </c>
      <c r="N1494" s="27" t="n">
        <v>2609.69104347826</v>
      </c>
      <c r="O1494" s="32"/>
      <c r="R1494" s="11"/>
    </row>
    <row r="1495" customFormat="false" ht="14.25" hidden="false" customHeight="false" outlineLevel="0" collapsed="false">
      <c r="A1495" s="29" t="n">
        <v>45357.448587963</v>
      </c>
      <c r="B1495" s="30" t="n">
        <f aca="false">MROUND(A1495,"00:01:00")</f>
        <v>45357.4486111111</v>
      </c>
      <c r="C1495" s="27" t="n">
        <v>2.59712608695652</v>
      </c>
      <c r="D1495" s="27" t="n">
        <v>0.40285652173913</v>
      </c>
      <c r="E1495" s="27" t="n">
        <v>1400.11428571429</v>
      </c>
      <c r="F1495" s="27" t="n">
        <v>40.5260869565217</v>
      </c>
      <c r="G1495" s="27" t="n">
        <v>31.48</v>
      </c>
      <c r="H1495" s="27" t="n">
        <v>33.5366666666667</v>
      </c>
      <c r="I1495" s="27" t="n">
        <v>6.60266666666667</v>
      </c>
      <c r="J1495" s="27" t="n">
        <v>2.486</v>
      </c>
      <c r="K1495" s="27" t="n">
        <v>27.7</v>
      </c>
      <c r="L1495" s="32"/>
      <c r="M1495" s="27" t="n">
        <v>52991</v>
      </c>
      <c r="N1495" s="27" t="n">
        <v>2609.06047826087</v>
      </c>
      <c r="O1495" s="32"/>
      <c r="R1495" s="11"/>
    </row>
    <row r="1496" customFormat="false" ht="14.25" hidden="false" customHeight="false" outlineLevel="0" collapsed="false">
      <c r="A1496" s="29" t="n">
        <v>45357.4492824074</v>
      </c>
      <c r="B1496" s="30" t="n">
        <f aca="false">MROUND(A1496,"00:01:00")</f>
        <v>45357.4493055556</v>
      </c>
      <c r="C1496" s="27" t="n">
        <v>2.59798695652174</v>
      </c>
      <c r="D1496" s="27" t="n">
        <v>0.401591304347826</v>
      </c>
      <c r="E1496" s="27" t="n">
        <v>1400.05</v>
      </c>
      <c r="F1496" s="27" t="n">
        <v>39.4319047619048</v>
      </c>
      <c r="G1496" s="27" t="n">
        <v>31.6</v>
      </c>
      <c r="H1496" s="27" t="n">
        <v>33.535</v>
      </c>
      <c r="I1496" s="27" t="n">
        <v>6.60078571428571</v>
      </c>
      <c r="J1496" s="27" t="n">
        <v>2.485</v>
      </c>
      <c r="K1496" s="27" t="n">
        <v>27.7216666666667</v>
      </c>
      <c r="L1496" s="32"/>
      <c r="M1496" s="27" t="n">
        <v>53021.3333333333</v>
      </c>
      <c r="N1496" s="27" t="n">
        <v>2608.41469565217</v>
      </c>
      <c r="O1496" s="32"/>
      <c r="R1496" s="11"/>
    </row>
    <row r="1497" customFormat="false" ht="14.25" hidden="false" customHeight="false" outlineLevel="0" collapsed="false">
      <c r="A1497" s="29" t="n">
        <v>45357.4499768519</v>
      </c>
      <c r="B1497" s="30" t="n">
        <f aca="false">MROUND(A1497,"00:01:00")</f>
        <v>45357.45</v>
      </c>
      <c r="C1497" s="27" t="n">
        <v>2.59464782608696</v>
      </c>
      <c r="D1497" s="27" t="n">
        <v>0.404621739130435</v>
      </c>
      <c r="E1497" s="27" t="n">
        <v>1399.9619047619</v>
      </c>
      <c r="F1497" s="27" t="n">
        <v>40.2408695652174</v>
      </c>
      <c r="G1497" s="27" t="n">
        <v>31.6</v>
      </c>
      <c r="H1497" s="27" t="n">
        <v>33.534</v>
      </c>
      <c r="I1497" s="27" t="n">
        <v>6.60321428571429</v>
      </c>
      <c r="J1497" s="27" t="n">
        <v>2.48</v>
      </c>
      <c r="K1497" s="27" t="n">
        <v>27.685</v>
      </c>
      <c r="L1497" s="32"/>
      <c r="M1497" s="27" t="n">
        <v>53063.6666666667</v>
      </c>
      <c r="N1497" s="27" t="n">
        <v>2607.77260869565</v>
      </c>
      <c r="O1497" s="32"/>
      <c r="R1497" s="11"/>
    </row>
    <row r="1498" customFormat="false" ht="14.25" hidden="false" customHeight="false" outlineLevel="0" collapsed="false">
      <c r="A1498" s="29" t="n">
        <v>45357.4506712963</v>
      </c>
      <c r="B1498" s="30" t="n">
        <f aca="false">MROUND(A1498,"00:01:00")</f>
        <v>45357.4506944444</v>
      </c>
      <c r="C1498" s="27" t="n">
        <v>2.60019545454545</v>
      </c>
      <c r="D1498" s="27" t="n">
        <v>0.399368181818182</v>
      </c>
      <c r="E1498" s="27" t="n">
        <v>1399.95714285714</v>
      </c>
      <c r="F1498" s="27" t="n">
        <v>40.7254545454545</v>
      </c>
      <c r="G1498" s="27" t="n">
        <v>31.44</v>
      </c>
      <c r="H1498" s="27" t="n">
        <v>33.5366666666667</v>
      </c>
      <c r="I1498" s="27" t="n">
        <v>6.60225</v>
      </c>
      <c r="J1498" s="27" t="n">
        <v>2.49</v>
      </c>
      <c r="K1498" s="27" t="n">
        <v>27.7371428571429</v>
      </c>
      <c r="L1498" s="32"/>
      <c r="M1498" s="27" t="n">
        <v>53105.75</v>
      </c>
      <c r="N1498" s="27" t="n">
        <v>2607.14968181818</v>
      </c>
      <c r="O1498" s="32"/>
      <c r="R1498" s="11"/>
    </row>
    <row r="1499" customFormat="false" ht="14.25" hidden="false" customHeight="false" outlineLevel="0" collapsed="false">
      <c r="A1499" s="29" t="n">
        <v>45357.4513657407</v>
      </c>
      <c r="B1499" s="30" t="n">
        <f aca="false">MROUND(A1499,"00:01:00")</f>
        <v>45357.4513888889</v>
      </c>
      <c r="C1499" s="27" t="n">
        <v>2.60230909090909</v>
      </c>
      <c r="D1499" s="27" t="n">
        <v>0.398259090909091</v>
      </c>
      <c r="E1499" s="27" t="n">
        <v>1399.91904761905</v>
      </c>
      <c r="F1499" s="27" t="n">
        <v>39.5876190476191</v>
      </c>
      <c r="G1499" s="27" t="n">
        <v>31.5</v>
      </c>
      <c r="H1499" s="27" t="n">
        <v>33.535</v>
      </c>
      <c r="I1499" s="27" t="n">
        <v>6.60225</v>
      </c>
      <c r="J1499" s="27" t="n">
        <v>2.49</v>
      </c>
      <c r="K1499" s="27" t="n">
        <v>27.67</v>
      </c>
      <c r="L1499" s="32"/>
      <c r="M1499" s="27" t="n">
        <v>53148.6666666667</v>
      </c>
      <c r="N1499" s="27" t="n">
        <v>2606.51672727273</v>
      </c>
      <c r="O1499" s="32"/>
      <c r="R1499" s="11"/>
    </row>
    <row r="1500" customFormat="false" ht="14.25" hidden="false" customHeight="false" outlineLevel="0" collapsed="false">
      <c r="A1500" s="29" t="n">
        <v>45357.4520601852</v>
      </c>
      <c r="B1500" s="30" t="n">
        <f aca="false">MROUND(A1500,"00:01:00")</f>
        <v>45357.4520833333</v>
      </c>
      <c r="C1500" s="27" t="n">
        <v>2.59981304347826</v>
      </c>
      <c r="D1500" s="27" t="n">
        <v>0.3987</v>
      </c>
      <c r="E1500" s="27" t="n">
        <v>1399.80869565217</v>
      </c>
      <c r="F1500" s="27" t="n">
        <v>40.2154545454545</v>
      </c>
      <c r="G1500" s="27" t="n">
        <v>31.505</v>
      </c>
      <c r="H1500" s="27" t="n">
        <v>33.534</v>
      </c>
      <c r="I1500" s="27" t="n">
        <v>6.60133333333333</v>
      </c>
      <c r="J1500" s="27" t="n">
        <v>2.5</v>
      </c>
      <c r="K1500" s="27" t="n">
        <v>27.5671428571429</v>
      </c>
      <c r="L1500" s="32"/>
      <c r="M1500" s="27" t="n">
        <v>53189.3333333333</v>
      </c>
      <c r="N1500" s="27" t="n">
        <v>2605.87808695652</v>
      </c>
      <c r="O1500" s="32"/>
      <c r="R1500" s="11"/>
    </row>
    <row r="1501" customFormat="false" ht="14.25" hidden="false" customHeight="false" outlineLevel="0" collapsed="false">
      <c r="A1501" s="29" t="n">
        <v>45357.4527546296</v>
      </c>
      <c r="B1501" s="30" t="n">
        <f aca="false">MROUND(A1501,"00:01:00")</f>
        <v>45357.4527777778</v>
      </c>
      <c r="C1501" s="27" t="n">
        <v>2.60577916666667</v>
      </c>
      <c r="D1501" s="27" t="n">
        <v>0.391545833333333</v>
      </c>
      <c r="E1501" s="27" t="n">
        <v>1400.01363636364</v>
      </c>
      <c r="F1501" s="27" t="n">
        <v>40.71875</v>
      </c>
      <c r="G1501" s="27" t="n">
        <v>31.32</v>
      </c>
      <c r="H1501" s="27" t="n">
        <v>33.536</v>
      </c>
      <c r="I1501" s="27" t="n">
        <v>6.60230769230769</v>
      </c>
      <c r="J1501" s="27" t="n">
        <v>2.5</v>
      </c>
      <c r="K1501" s="27" t="n">
        <v>27.5933333333333</v>
      </c>
      <c r="L1501" s="32"/>
      <c r="M1501" s="27" t="n">
        <v>53231.75</v>
      </c>
      <c r="N1501" s="27" t="n">
        <v>2605.240375</v>
      </c>
      <c r="O1501" s="32"/>
      <c r="R1501" s="11"/>
    </row>
    <row r="1502" customFormat="false" ht="14.25" hidden="false" customHeight="false" outlineLevel="0" collapsed="false">
      <c r="A1502" s="29" t="n">
        <v>45357.4534490741</v>
      </c>
      <c r="B1502" s="30" t="n">
        <f aca="false">MROUND(A1502,"00:01:00")</f>
        <v>45357.4534722222</v>
      </c>
      <c r="C1502" s="27" t="n">
        <v>2.60675909090909</v>
      </c>
      <c r="D1502" s="27" t="n">
        <v>0.392781818181818</v>
      </c>
      <c r="E1502" s="27" t="n">
        <v>1400.11428571429</v>
      </c>
      <c r="F1502" s="27" t="n">
        <v>39.4242857142857</v>
      </c>
      <c r="G1502" s="27" t="n">
        <v>31.38</v>
      </c>
      <c r="H1502" s="27" t="n">
        <v>33.5333333333333</v>
      </c>
      <c r="I1502" s="27" t="n">
        <v>6.603875</v>
      </c>
      <c r="J1502" s="27" t="n">
        <v>2.5</v>
      </c>
      <c r="K1502" s="27" t="n">
        <v>27.53</v>
      </c>
      <c r="L1502" s="32"/>
      <c r="M1502" s="27" t="n">
        <v>53274</v>
      </c>
      <c r="N1502" s="27" t="n">
        <v>2604.59440909091</v>
      </c>
      <c r="O1502" s="32"/>
      <c r="R1502" s="11"/>
    </row>
    <row r="1503" customFormat="false" ht="14.25" hidden="false" customHeight="false" outlineLevel="0" collapsed="false">
      <c r="A1503" s="29" t="n">
        <v>45357.4541435185</v>
      </c>
      <c r="B1503" s="30" t="n">
        <f aca="false">MROUND(A1503,"00:01:00")</f>
        <v>45357.4541666667</v>
      </c>
      <c r="C1503" s="27" t="n">
        <v>2.60103181818182</v>
      </c>
      <c r="D1503" s="27" t="n">
        <v>0.401472727272727</v>
      </c>
      <c r="E1503" s="27" t="n">
        <v>1399.96666666667</v>
      </c>
      <c r="F1503" s="27" t="n">
        <v>39.9731818181818</v>
      </c>
      <c r="G1503" s="27" t="n">
        <v>31.475</v>
      </c>
      <c r="H1503" s="27" t="n">
        <v>33.5333333333333</v>
      </c>
      <c r="I1503" s="27" t="n">
        <v>6.60253846153846</v>
      </c>
      <c r="J1503" s="27" t="n">
        <v>2.505</v>
      </c>
      <c r="K1503" s="27" t="n">
        <v>27.4766666666667</v>
      </c>
      <c r="L1503" s="32"/>
      <c r="M1503" s="27" t="n">
        <v>53309.25</v>
      </c>
      <c r="N1503" s="27" t="n">
        <v>2603.95418181818</v>
      </c>
      <c r="O1503" s="32"/>
      <c r="R1503" s="11"/>
    </row>
    <row r="1504" customFormat="false" ht="14.25" hidden="false" customHeight="false" outlineLevel="0" collapsed="false">
      <c r="A1504" s="29" t="n">
        <v>45357.454837963</v>
      </c>
      <c r="B1504" s="30" t="n">
        <f aca="false">MROUND(A1504,"00:01:00")</f>
        <v>45357.4548611111</v>
      </c>
      <c r="C1504" s="27" t="n">
        <v>2.60329090909091</v>
      </c>
      <c r="D1504" s="27" t="n">
        <v>0.398382608695652</v>
      </c>
      <c r="E1504" s="27" t="n">
        <v>1399.93181818182</v>
      </c>
      <c r="F1504" s="27" t="n">
        <v>39.6826086956522</v>
      </c>
      <c r="G1504" s="27" t="n">
        <v>31.43</v>
      </c>
      <c r="H1504" s="27" t="n">
        <v>33.535</v>
      </c>
      <c r="I1504" s="27" t="n">
        <v>6.603</v>
      </c>
      <c r="J1504" s="27" t="n">
        <v>2.505</v>
      </c>
      <c r="K1504" s="27" t="n">
        <v>27.58375</v>
      </c>
      <c r="L1504" s="32"/>
      <c r="M1504" s="27" t="n">
        <v>53356.3333333333</v>
      </c>
      <c r="N1504" s="27" t="n">
        <v>2603.31556521739</v>
      </c>
      <c r="O1504" s="32"/>
      <c r="R1504" s="11"/>
    </row>
    <row r="1505" customFormat="false" ht="14.25" hidden="false" customHeight="false" outlineLevel="0" collapsed="false">
      <c r="A1505" s="29" t="n">
        <v>45357.4555324074</v>
      </c>
      <c r="B1505" s="30" t="n">
        <f aca="false">MROUND(A1505,"00:01:00")</f>
        <v>45357.4555555556</v>
      </c>
      <c r="C1505" s="27" t="n">
        <v>2.59627727272727</v>
      </c>
      <c r="D1505" s="27" t="n">
        <v>0.407573913043478</v>
      </c>
      <c r="E1505" s="27" t="n">
        <v>1400.12173913043</v>
      </c>
      <c r="F1505" s="27" t="n">
        <v>39.5252173913044</v>
      </c>
      <c r="G1505" s="27" t="n">
        <v>31.66</v>
      </c>
      <c r="H1505" s="27" t="n">
        <v>33.525</v>
      </c>
      <c r="I1505" s="27" t="n">
        <v>6.6009375</v>
      </c>
      <c r="J1505" s="27" t="n">
        <v>2.52</v>
      </c>
      <c r="K1505" s="27" t="n">
        <v>27.6536363636364</v>
      </c>
      <c r="L1505" s="32"/>
      <c r="M1505" s="27" t="n">
        <v>53401.6666666667</v>
      </c>
      <c r="N1505" s="27" t="n">
        <v>2602.66491304348</v>
      </c>
      <c r="O1505" s="32"/>
      <c r="R1505" s="11"/>
    </row>
    <row r="1506" customFormat="false" ht="14.25" hidden="false" customHeight="false" outlineLevel="0" collapsed="false">
      <c r="A1506" s="29" t="n">
        <v>45357.4562268519</v>
      </c>
      <c r="B1506" s="30" t="n">
        <f aca="false">MROUND(A1506,"00:01:00")</f>
        <v>45357.45625</v>
      </c>
      <c r="C1506" s="27" t="n">
        <v>2.59833043478261</v>
      </c>
      <c r="D1506" s="27" t="n">
        <v>0.39705652173913</v>
      </c>
      <c r="E1506" s="27" t="n">
        <v>1399.93913043478</v>
      </c>
      <c r="F1506" s="27" t="n">
        <v>40.7621739130435</v>
      </c>
      <c r="G1506" s="27" t="n">
        <v>31.505</v>
      </c>
      <c r="H1506" s="27" t="n">
        <v>33.52</v>
      </c>
      <c r="I1506" s="27" t="n">
        <v>6.602</v>
      </c>
      <c r="J1506" s="27" t="n">
        <v>2.52</v>
      </c>
      <c r="K1506" s="27" t="n">
        <v>27.6722222222222</v>
      </c>
      <c r="L1506" s="32"/>
      <c r="M1506" s="27" t="n">
        <v>53438.75</v>
      </c>
      <c r="N1506" s="27" t="n">
        <v>2602.00495652174</v>
      </c>
      <c r="O1506" s="32"/>
      <c r="R1506" s="11"/>
    </row>
    <row r="1507" customFormat="false" ht="14.25" hidden="false" customHeight="false" outlineLevel="0" collapsed="false">
      <c r="A1507" s="29" t="n">
        <v>45357.4569212963</v>
      </c>
      <c r="B1507" s="30" t="n">
        <f aca="false">MROUND(A1507,"00:01:00")</f>
        <v>45357.4569444445</v>
      </c>
      <c r="C1507" s="27" t="n">
        <v>2.60554782608696</v>
      </c>
      <c r="D1507" s="27" t="n">
        <v>0.392660869565217</v>
      </c>
      <c r="E1507" s="27" t="n">
        <v>1400.10869565217</v>
      </c>
      <c r="F1507" s="27" t="n">
        <v>40.1690476190476</v>
      </c>
      <c r="G1507" s="27" t="n">
        <v>31.36</v>
      </c>
      <c r="H1507" s="27" t="n">
        <v>33.5257142857143</v>
      </c>
      <c r="I1507" s="27" t="n">
        <v>6.6025</v>
      </c>
      <c r="J1507" s="27" t="n">
        <v>2.53</v>
      </c>
      <c r="K1507" s="27" t="n">
        <v>27.6485714285714</v>
      </c>
      <c r="L1507" s="32"/>
      <c r="M1507" s="27" t="n">
        <v>53472</v>
      </c>
      <c r="N1507" s="27" t="n">
        <v>2601.35556521739</v>
      </c>
      <c r="O1507" s="32"/>
      <c r="R1507" s="11"/>
    </row>
    <row r="1508" customFormat="false" ht="14.25" hidden="false" customHeight="false" outlineLevel="0" collapsed="false">
      <c r="A1508" s="29" t="n">
        <v>45357.4576157407</v>
      </c>
      <c r="B1508" s="30" t="n">
        <f aca="false">MROUND(A1508,"00:01:00")</f>
        <v>45357.4576388889</v>
      </c>
      <c r="C1508" s="27" t="n">
        <v>2.60323181818182</v>
      </c>
      <c r="D1508" s="27" t="n">
        <v>0.39514347826087</v>
      </c>
      <c r="E1508" s="27" t="n">
        <v>1400.07142857143</v>
      </c>
      <c r="F1508" s="27" t="n">
        <v>39.4977272727273</v>
      </c>
      <c r="G1508" s="27" t="n">
        <v>31.45</v>
      </c>
      <c r="H1508" s="27" t="n">
        <v>33.525</v>
      </c>
      <c r="I1508" s="27" t="n">
        <v>6.60157142857143</v>
      </c>
      <c r="J1508" s="27" t="n">
        <v>2.53</v>
      </c>
      <c r="K1508" s="27" t="n">
        <v>27.5309090909091</v>
      </c>
      <c r="L1508" s="32"/>
      <c r="M1508" s="27" t="n">
        <v>53500.5</v>
      </c>
      <c r="N1508" s="27" t="n">
        <v>2600.69639130435</v>
      </c>
      <c r="O1508" s="32"/>
      <c r="R1508" s="11"/>
    </row>
    <row r="1509" customFormat="false" ht="14.25" hidden="false" customHeight="false" outlineLevel="0" collapsed="false">
      <c r="A1509" s="29" t="n">
        <v>45357.4583101852</v>
      </c>
      <c r="B1509" s="30" t="n">
        <f aca="false">MROUND(A1509,"00:01:00")</f>
        <v>45357.4583333333</v>
      </c>
      <c r="C1509" s="27" t="n">
        <v>2.5921347826087</v>
      </c>
      <c r="D1509" s="27" t="n">
        <v>0.405460869565217</v>
      </c>
      <c r="E1509" s="27" t="n">
        <v>1400.15</v>
      </c>
      <c r="F1509" s="27" t="n">
        <v>39.3569565217391</v>
      </c>
      <c r="G1509" s="27" t="n">
        <v>31.76</v>
      </c>
      <c r="H1509" s="27" t="n">
        <v>33.5328571428571</v>
      </c>
      <c r="I1509" s="27" t="n">
        <v>6.60335714285714</v>
      </c>
      <c r="J1509" s="27" t="n">
        <v>2.545</v>
      </c>
      <c r="K1509" s="27" t="n">
        <v>27.5071428571429</v>
      </c>
      <c r="L1509" s="32"/>
      <c r="M1509" s="27" t="n">
        <v>53528.5</v>
      </c>
      <c r="N1509" s="27" t="n">
        <v>2600.03943478261</v>
      </c>
      <c r="O1509" s="32"/>
      <c r="R1509" s="11"/>
    </row>
    <row r="1510" customFormat="false" ht="14.25" hidden="false" customHeight="false" outlineLevel="0" collapsed="false">
      <c r="A1510" s="29" t="n">
        <v>45357.4590046296</v>
      </c>
      <c r="B1510" s="30" t="n">
        <f aca="false">MROUND(A1510,"00:01:00")</f>
        <v>45357.4590277778</v>
      </c>
      <c r="C1510" s="27" t="n">
        <v>2.59833636363636</v>
      </c>
      <c r="D1510" s="27" t="n">
        <v>0.407481818181818</v>
      </c>
      <c r="E1510" s="27" t="n">
        <v>1399.87619047619</v>
      </c>
      <c r="F1510" s="27" t="n">
        <v>41.1995238095238</v>
      </c>
      <c r="G1510" s="27" t="n">
        <v>31.51</v>
      </c>
      <c r="H1510" s="27" t="n">
        <v>33.526</v>
      </c>
      <c r="I1510" s="27" t="n">
        <v>6.60216666666667</v>
      </c>
      <c r="J1510" s="27" t="n">
        <v>2.54</v>
      </c>
      <c r="K1510" s="27" t="n">
        <v>27.645</v>
      </c>
      <c r="L1510" s="32"/>
      <c r="M1510" s="27" t="n">
        <v>53569</v>
      </c>
      <c r="N1510" s="27" t="n">
        <v>2599.39181818182</v>
      </c>
      <c r="O1510" s="32"/>
      <c r="R1510" s="11"/>
    </row>
    <row r="1511" customFormat="false" ht="14.25" hidden="false" customHeight="false" outlineLevel="0" collapsed="false">
      <c r="A1511" s="29" t="n">
        <v>45357.4596990741</v>
      </c>
      <c r="B1511" s="30" t="n">
        <f aca="false">MROUND(A1511,"00:01:00")</f>
        <v>45357.4597222222</v>
      </c>
      <c r="C1511" s="27" t="n">
        <v>2.60728695652174</v>
      </c>
      <c r="D1511" s="27" t="n">
        <v>0.391065217391304</v>
      </c>
      <c r="E1511" s="27" t="n">
        <v>1399.79565217391</v>
      </c>
      <c r="F1511" s="27" t="n">
        <v>40.3586956521739</v>
      </c>
      <c r="G1511" s="27" t="n">
        <v>31.27</v>
      </c>
      <c r="H1511" s="27" t="n">
        <v>33.5242857142857</v>
      </c>
      <c r="I1511" s="27" t="n">
        <v>6.604125</v>
      </c>
      <c r="J1511" s="27" t="n">
        <v>2.555</v>
      </c>
      <c r="K1511" s="27" t="n">
        <v>27.7422222222222</v>
      </c>
      <c r="L1511" s="32"/>
      <c r="M1511" s="27" t="n">
        <v>53606</v>
      </c>
      <c r="N1511" s="27" t="n">
        <v>2598.74982608696</v>
      </c>
      <c r="O1511" s="32"/>
      <c r="R1511" s="11"/>
    </row>
    <row r="1512" customFormat="false" ht="14.25" hidden="false" customHeight="false" outlineLevel="0" collapsed="false">
      <c r="A1512" s="29" t="n">
        <v>45357.4603935185</v>
      </c>
      <c r="B1512" s="30" t="n">
        <f aca="false">MROUND(A1512,"00:01:00")</f>
        <v>45357.4604166667</v>
      </c>
      <c r="C1512" s="27" t="n">
        <v>2.60287727272727</v>
      </c>
      <c r="D1512" s="27" t="n">
        <v>0.394513043478261</v>
      </c>
      <c r="E1512" s="27" t="n">
        <v>1399.98</v>
      </c>
      <c r="F1512" s="27" t="n">
        <v>39.2513043478261</v>
      </c>
      <c r="G1512" s="27" t="n">
        <v>31.515</v>
      </c>
      <c r="H1512" s="27" t="n">
        <v>33.526</v>
      </c>
      <c r="I1512" s="27" t="n">
        <v>6.60146153846154</v>
      </c>
      <c r="J1512" s="27" t="n">
        <v>2.555</v>
      </c>
      <c r="K1512" s="27" t="n">
        <v>27.5718181818182</v>
      </c>
      <c r="L1512" s="32"/>
      <c r="M1512" s="27" t="n">
        <v>53647</v>
      </c>
      <c r="N1512" s="27" t="n">
        <v>2598.0772173913</v>
      </c>
      <c r="O1512" s="32"/>
      <c r="R1512" s="11"/>
    </row>
    <row r="1513" customFormat="false" ht="14.25" hidden="false" customHeight="false" outlineLevel="0" collapsed="false">
      <c r="A1513" s="29" t="n">
        <v>45357.461087963</v>
      </c>
      <c r="B1513" s="30" t="n">
        <f aca="false">MROUND(A1513,"00:01:00")</f>
        <v>45357.4611111111</v>
      </c>
      <c r="C1513" s="27" t="n">
        <v>2.59773181818182</v>
      </c>
      <c r="D1513" s="27" t="n">
        <v>0.407021739130435</v>
      </c>
      <c r="E1513" s="27" t="n">
        <v>1400.2652173913</v>
      </c>
      <c r="F1513" s="27" t="n">
        <v>39.8792307692308</v>
      </c>
      <c r="G1513" s="27" t="n">
        <v>31.55</v>
      </c>
      <c r="H1513" s="27" t="n">
        <v>33.525</v>
      </c>
      <c r="I1513" s="27" t="n">
        <v>6.60226666666667</v>
      </c>
      <c r="J1513" s="27" t="n">
        <v>2.555</v>
      </c>
      <c r="K1513" s="27" t="n">
        <v>27.4914285714286</v>
      </c>
      <c r="L1513" s="32"/>
      <c r="M1513" s="27" t="n">
        <v>53694.3333333333</v>
      </c>
      <c r="N1513" s="27" t="n">
        <v>2597.41082608696</v>
      </c>
      <c r="O1513" s="32"/>
      <c r="R1513" s="11"/>
    </row>
    <row r="1514" customFormat="false" ht="14.25" hidden="false" customHeight="false" outlineLevel="0" collapsed="false">
      <c r="A1514" s="29" t="n">
        <v>45357.4617824074</v>
      </c>
      <c r="B1514" s="30" t="n">
        <f aca="false">MROUND(A1514,"00:01:00")</f>
        <v>45357.4618055556</v>
      </c>
      <c r="C1514" s="27" t="n">
        <v>2.59879565217391</v>
      </c>
      <c r="D1514" s="27" t="n">
        <v>0.394665217391304</v>
      </c>
      <c r="E1514" s="27" t="n">
        <v>1399.66818181818</v>
      </c>
      <c r="F1514" s="27" t="n">
        <v>39.9981818181818</v>
      </c>
      <c r="G1514" s="27" t="n">
        <v>31.55</v>
      </c>
      <c r="H1514" s="27" t="n">
        <v>33.525</v>
      </c>
      <c r="I1514" s="27" t="n">
        <v>6.60358823529412</v>
      </c>
      <c r="J1514" s="27" t="n">
        <v>2.55</v>
      </c>
      <c r="K1514" s="27" t="n">
        <v>27.55</v>
      </c>
      <c r="L1514" s="32"/>
      <c r="M1514" s="27" t="n">
        <v>53736.6666666667</v>
      </c>
      <c r="N1514" s="27" t="n">
        <v>2596.75126086957</v>
      </c>
      <c r="O1514" s="32"/>
      <c r="R1514" s="11"/>
    </row>
    <row r="1515" customFormat="false" ht="14.25" hidden="false" customHeight="false" outlineLevel="0" collapsed="false">
      <c r="A1515" s="29" t="n">
        <v>45357.4624768519</v>
      </c>
      <c r="B1515" s="30" t="n">
        <f aca="false">MROUND(A1515,"00:01:00")</f>
        <v>45357.4625</v>
      </c>
      <c r="C1515" s="27" t="n">
        <v>2.5993652173913</v>
      </c>
      <c r="D1515" s="27" t="n">
        <v>0.4014</v>
      </c>
      <c r="E1515" s="27" t="n">
        <v>1400.22608695652</v>
      </c>
      <c r="F1515" s="27" t="n">
        <v>39.944</v>
      </c>
      <c r="G1515" s="27" t="n">
        <v>31.55</v>
      </c>
      <c r="H1515" s="27" t="n">
        <v>33.525</v>
      </c>
      <c r="I1515" s="27" t="n">
        <v>6.60311764705882</v>
      </c>
      <c r="J1515" s="27" t="n">
        <v>2.555</v>
      </c>
      <c r="K1515" s="27" t="n">
        <v>27.57</v>
      </c>
      <c r="L1515" s="32"/>
      <c r="M1515" s="27" t="n">
        <v>53797.2</v>
      </c>
      <c r="N1515" s="27" t="n">
        <v>2596.0907826087</v>
      </c>
      <c r="O1515" s="32"/>
      <c r="R1515" s="11"/>
    </row>
    <row r="1516" customFormat="false" ht="14.25" hidden="false" customHeight="false" outlineLevel="0" collapsed="false">
      <c r="A1516" s="29" t="n">
        <v>45357.4631712963</v>
      </c>
      <c r="B1516" s="30" t="n">
        <f aca="false">MROUND(A1516,"00:01:00")</f>
        <v>45357.4631944445</v>
      </c>
      <c r="C1516" s="27" t="n">
        <v>2.59758260869565</v>
      </c>
      <c r="D1516" s="27" t="n">
        <v>0.401604347826087</v>
      </c>
      <c r="E1516" s="27" t="n">
        <v>1400.41739130435</v>
      </c>
      <c r="F1516" s="27" t="n">
        <v>40.04</v>
      </c>
      <c r="G1516" s="27" t="n">
        <v>31.58</v>
      </c>
      <c r="H1516" s="27" t="n">
        <v>33.52</v>
      </c>
      <c r="I1516" s="27" t="n">
        <v>6.6135</v>
      </c>
      <c r="J1516" s="27" t="n">
        <v>2.565</v>
      </c>
      <c r="K1516" s="27" t="n">
        <v>27.59</v>
      </c>
      <c r="L1516" s="32"/>
      <c r="M1516" s="27" t="n">
        <v>53797.2</v>
      </c>
      <c r="N1516" s="27" t="n">
        <v>2595.42169565217</v>
      </c>
      <c r="O1516" s="32"/>
      <c r="R1516" s="11"/>
    </row>
    <row r="1517" customFormat="false" ht="14.25" hidden="false" customHeight="false" outlineLevel="0" collapsed="false">
      <c r="A1517" s="29" t="n">
        <v>45357.4638657407</v>
      </c>
      <c r="B1517" s="30" t="n">
        <f aca="false">MROUND(A1517,"00:01:00")</f>
        <v>45357.4638888889</v>
      </c>
      <c r="C1517" s="27" t="n">
        <v>2.60061739130435</v>
      </c>
      <c r="D1517" s="27" t="n">
        <v>0.395404347826087</v>
      </c>
      <c r="E1517" s="27" t="n">
        <v>1400.15238095238</v>
      </c>
      <c r="F1517" s="27" t="n">
        <v>40.1208695652174</v>
      </c>
      <c r="G1517" s="27" t="n">
        <v>31.5</v>
      </c>
      <c r="H1517" s="27" t="n">
        <v>33.515</v>
      </c>
      <c r="I1517" s="27" t="n">
        <v>6.60093333333333</v>
      </c>
      <c r="J1517" s="27" t="n">
        <v>2.565</v>
      </c>
      <c r="K1517" s="27" t="n">
        <v>27.671</v>
      </c>
      <c r="L1517" s="32"/>
      <c r="M1517" s="27" t="n">
        <v>53875.1428571429</v>
      </c>
      <c r="N1517" s="27" t="n">
        <v>2594.75665217391</v>
      </c>
      <c r="O1517" s="32"/>
      <c r="R1517" s="11"/>
    </row>
    <row r="1518" customFormat="false" ht="14.25" hidden="false" customHeight="false" outlineLevel="0" collapsed="false">
      <c r="A1518" s="29" t="n">
        <v>45357.4645601852</v>
      </c>
      <c r="B1518" s="30" t="n">
        <f aca="false">MROUND(A1518,"00:01:00")</f>
        <v>45357.4645833333</v>
      </c>
      <c r="C1518" s="27" t="n">
        <v>2.59850909090909</v>
      </c>
      <c r="D1518" s="27" t="n">
        <v>0.404172727272727</v>
      </c>
      <c r="E1518" s="27" t="n">
        <v>1399.85</v>
      </c>
      <c r="F1518" s="27" t="n">
        <v>39.358947368421</v>
      </c>
      <c r="G1518" s="27" t="n">
        <v>31.625</v>
      </c>
      <c r="H1518" s="27" t="n">
        <v>33.515</v>
      </c>
      <c r="I1518" s="27" t="n">
        <v>6.61513333333333</v>
      </c>
      <c r="J1518" s="27" t="n">
        <v>2.565</v>
      </c>
      <c r="K1518" s="27" t="n">
        <v>27.6</v>
      </c>
      <c r="L1518" s="32"/>
      <c r="M1518" s="27" t="n">
        <v>53875.1428571429</v>
      </c>
      <c r="N1518" s="27" t="n">
        <v>2594.09804545455</v>
      </c>
      <c r="O1518" s="32"/>
      <c r="R1518" s="11"/>
    </row>
    <row r="1519" customFormat="false" ht="14.25" hidden="false" customHeight="false" outlineLevel="0" collapsed="false">
      <c r="A1519" s="29" t="n">
        <v>45357.4652546296</v>
      </c>
      <c r="B1519" s="30" t="n">
        <f aca="false">MROUND(A1519,"00:01:00")</f>
        <v>45357.4652777778</v>
      </c>
      <c r="C1519" s="27" t="n">
        <v>2.59224285714286</v>
      </c>
      <c r="D1519" s="27" t="n">
        <v>0.406754545454545</v>
      </c>
      <c r="E1519" s="27" t="n">
        <v>1400.375</v>
      </c>
      <c r="F1519" s="27" t="n">
        <v>39.5890909090909</v>
      </c>
      <c r="G1519" s="27" t="n">
        <v>31.76</v>
      </c>
      <c r="H1519" s="27" t="n">
        <v>33.5157142857143</v>
      </c>
      <c r="I1519" s="27" t="n">
        <v>6.602</v>
      </c>
      <c r="J1519" s="27" t="n">
        <v>2.585</v>
      </c>
      <c r="K1519" s="27" t="n">
        <v>27.6114285714286</v>
      </c>
      <c r="L1519" s="32"/>
      <c r="M1519" s="27" t="n">
        <v>53933.4</v>
      </c>
      <c r="N1519" s="27" t="n">
        <v>2593.42922727273</v>
      </c>
      <c r="O1519" s="32"/>
      <c r="R1519" s="11"/>
    </row>
    <row r="1520" customFormat="false" ht="14.25" hidden="false" customHeight="false" outlineLevel="0" collapsed="false">
      <c r="A1520" s="29" t="n">
        <v>45357.4659490741</v>
      </c>
      <c r="B1520" s="30" t="n">
        <f aca="false">MROUND(A1520,"00:01:00")</f>
        <v>45357.4659722222</v>
      </c>
      <c r="C1520" s="27" t="n">
        <v>2.59153333333333</v>
      </c>
      <c r="D1520" s="27" t="n">
        <v>0.4117</v>
      </c>
      <c r="E1520" s="27" t="n">
        <v>1400.10476190476</v>
      </c>
      <c r="F1520" s="27" t="n">
        <v>40.1388888888889</v>
      </c>
      <c r="G1520" s="27" t="n">
        <v>31.785</v>
      </c>
      <c r="H1520" s="27" t="n">
        <v>33.525</v>
      </c>
      <c r="I1520" s="27" t="n">
        <v>6.61353333333333</v>
      </c>
      <c r="J1520" s="27" t="n">
        <v>2.585</v>
      </c>
      <c r="K1520" s="27" t="n">
        <v>27.6966666666667</v>
      </c>
      <c r="L1520" s="32"/>
      <c r="M1520" s="27" t="n">
        <v>53996</v>
      </c>
      <c r="N1520" s="27" t="n">
        <v>2592.75986363636</v>
      </c>
      <c r="O1520" s="32"/>
      <c r="R1520" s="11"/>
    </row>
    <row r="1521" customFormat="false" ht="14.25" hidden="false" customHeight="false" outlineLevel="0" collapsed="false">
      <c r="A1521" s="29" t="n">
        <v>45357.4666435185</v>
      </c>
      <c r="B1521" s="30" t="n">
        <f aca="false">MROUND(A1521,"00:01:00")</f>
        <v>45357.4666666667</v>
      </c>
      <c r="C1521" s="27" t="n">
        <v>2.59553043478261</v>
      </c>
      <c r="D1521" s="27" t="n">
        <v>0.399313043478261</v>
      </c>
      <c r="E1521" s="27" t="n">
        <v>1399.94090909091</v>
      </c>
      <c r="F1521" s="27" t="n">
        <v>40.5545</v>
      </c>
      <c r="G1521" s="27" t="n">
        <v>31.6</v>
      </c>
      <c r="H1521" s="27" t="n">
        <v>33.5133333333333</v>
      </c>
      <c r="I1521" s="27" t="n">
        <v>6.603125</v>
      </c>
      <c r="J1521" s="27" t="n">
        <v>2.596</v>
      </c>
      <c r="K1521" s="27" t="n">
        <v>27.75</v>
      </c>
      <c r="L1521" s="32"/>
      <c r="M1521" s="27" t="n">
        <v>54015.5</v>
      </c>
      <c r="N1521" s="27" t="n">
        <v>2592.09956521739</v>
      </c>
      <c r="O1521" s="32"/>
      <c r="R1521" s="11"/>
    </row>
    <row r="1522" customFormat="false" ht="14.25" hidden="false" customHeight="false" outlineLevel="0" collapsed="false">
      <c r="A1522" s="29" t="n">
        <v>45357.467337963</v>
      </c>
      <c r="B1522" s="30" t="n">
        <f aca="false">MROUND(A1522,"00:01:00")</f>
        <v>45357.4673611111</v>
      </c>
      <c r="C1522" s="27" t="n">
        <v>2.59668636363636</v>
      </c>
      <c r="D1522" s="27" t="n">
        <v>0.402821739130435</v>
      </c>
      <c r="E1522" s="27" t="n">
        <v>1399.66956521739</v>
      </c>
      <c r="F1522" s="27" t="n">
        <v>39.7844444444444</v>
      </c>
      <c r="G1522" s="27" t="n">
        <v>31.635</v>
      </c>
      <c r="H1522" s="27" t="n">
        <v>33.515</v>
      </c>
      <c r="I1522" s="27" t="n">
        <v>6.603125</v>
      </c>
      <c r="J1522" s="27" t="n">
        <v>2.61</v>
      </c>
      <c r="K1522" s="27" t="n">
        <v>27.685</v>
      </c>
      <c r="L1522" s="32"/>
      <c r="M1522" s="27" t="n">
        <v>54055</v>
      </c>
      <c r="N1522" s="27" t="n">
        <v>2591.4252173913</v>
      </c>
      <c r="O1522" s="32"/>
      <c r="R1522" s="11"/>
    </row>
    <row r="1523" customFormat="false" ht="14.25" hidden="false" customHeight="false" outlineLevel="0" collapsed="false">
      <c r="A1523" s="29" t="n">
        <v>45357.4680324074</v>
      </c>
      <c r="B1523" s="30" t="n">
        <f aca="false">MROUND(A1523,"00:01:00")</f>
        <v>45357.4680555556</v>
      </c>
      <c r="C1523" s="27" t="n">
        <v>2.59499545454545</v>
      </c>
      <c r="D1523" s="27" t="n">
        <v>0.40825652173913</v>
      </c>
      <c r="E1523" s="27" t="n">
        <v>1400.37272727273</v>
      </c>
      <c r="F1523" s="27" t="n">
        <v>39.747</v>
      </c>
      <c r="G1523" s="27" t="n">
        <v>31.695</v>
      </c>
      <c r="H1523" s="27" t="n">
        <v>33.5242857142857</v>
      </c>
      <c r="I1523" s="27" t="n">
        <v>6.611</v>
      </c>
      <c r="J1523" s="27" t="n">
        <v>2.625</v>
      </c>
      <c r="K1523" s="27" t="n">
        <v>27.61</v>
      </c>
      <c r="L1523" s="32"/>
      <c r="M1523" s="27" t="n">
        <v>54094.75</v>
      </c>
      <c r="N1523" s="27" t="n">
        <v>2590.74834782609</v>
      </c>
      <c r="O1523" s="32"/>
      <c r="R1523" s="11"/>
    </row>
    <row r="1524" customFormat="false" ht="14.25" hidden="false" customHeight="false" outlineLevel="0" collapsed="false">
      <c r="A1524" s="29" t="n">
        <v>45357.4687268519</v>
      </c>
      <c r="B1524" s="30" t="n">
        <f aca="false">MROUND(A1524,"00:01:00")</f>
        <v>45357.46875</v>
      </c>
      <c r="C1524" s="27" t="n">
        <v>2.5900619047619</v>
      </c>
      <c r="D1524" s="27" t="n">
        <v>0.41143</v>
      </c>
      <c r="E1524" s="27" t="n">
        <v>1400.06666666667</v>
      </c>
      <c r="F1524" s="27" t="n">
        <v>39.4777777777778</v>
      </c>
      <c r="G1524" s="27" t="n">
        <v>31.805</v>
      </c>
      <c r="H1524" s="27" t="n">
        <v>33.518</v>
      </c>
      <c r="I1524" s="27" t="n">
        <v>6.604</v>
      </c>
      <c r="J1524" s="27" t="n">
        <v>2.616</v>
      </c>
      <c r="K1524" s="27" t="n">
        <v>27.63</v>
      </c>
      <c r="L1524" s="32"/>
      <c r="M1524" s="27" t="n">
        <v>54130</v>
      </c>
      <c r="N1524" s="27" t="n">
        <v>2590.05268181818</v>
      </c>
      <c r="O1524" s="32"/>
      <c r="R1524" s="11"/>
    </row>
    <row r="1525" customFormat="false" ht="14.25" hidden="false" customHeight="false" outlineLevel="0" collapsed="false">
      <c r="A1525" s="29" t="n">
        <v>45357.4694212963</v>
      </c>
      <c r="B1525" s="30" t="n">
        <f aca="false">MROUND(A1525,"00:01:00")</f>
        <v>45357.4694444445</v>
      </c>
      <c r="C1525" s="27" t="n">
        <v>2.58464347826087</v>
      </c>
      <c r="D1525" s="27" t="n">
        <v>0.414160869565217</v>
      </c>
      <c r="E1525" s="27" t="n">
        <v>1399.73043478261</v>
      </c>
      <c r="F1525" s="27" t="n">
        <v>39.4461111111111</v>
      </c>
      <c r="G1525" s="27" t="n">
        <v>31.965</v>
      </c>
      <c r="H1525" s="27" t="n">
        <v>33.525</v>
      </c>
      <c r="I1525" s="27" t="n">
        <v>6.61317647058824</v>
      </c>
      <c r="J1525" s="27" t="n">
        <v>2.63</v>
      </c>
      <c r="K1525" s="27" t="n">
        <v>27.6922222222222</v>
      </c>
      <c r="L1525" s="32"/>
      <c r="M1525" s="27" t="n">
        <v>54179.2</v>
      </c>
      <c r="N1525" s="27" t="n">
        <v>2589.37786956522</v>
      </c>
      <c r="O1525" s="32"/>
      <c r="R1525" s="11"/>
    </row>
    <row r="1526" customFormat="false" ht="14.25" hidden="false" customHeight="false" outlineLevel="0" collapsed="false">
      <c r="A1526" s="29" t="n">
        <v>45357.4701157407</v>
      </c>
      <c r="B1526" s="30" t="n">
        <f aca="false">MROUND(A1526,"00:01:00")</f>
        <v>45357.4701388889</v>
      </c>
      <c r="C1526" s="27" t="n">
        <v>2.58068260869565</v>
      </c>
      <c r="D1526" s="27" t="n">
        <v>0.417239130434783</v>
      </c>
      <c r="E1526" s="27" t="n">
        <v>1399.71818181818</v>
      </c>
      <c r="F1526" s="27" t="n">
        <v>39.7852380952381</v>
      </c>
      <c r="G1526" s="27" t="n">
        <v>32.09</v>
      </c>
      <c r="H1526" s="27" t="n">
        <v>33.5233333333333</v>
      </c>
      <c r="I1526" s="27" t="n">
        <v>6.6068125</v>
      </c>
      <c r="J1526" s="27" t="n">
        <v>2.63</v>
      </c>
      <c r="K1526" s="27" t="n">
        <v>27.8088888888889</v>
      </c>
      <c r="L1526" s="32"/>
      <c r="M1526" s="27" t="n">
        <v>54206</v>
      </c>
      <c r="N1526" s="27" t="n">
        <v>2588.69504347826</v>
      </c>
      <c r="O1526" s="32"/>
      <c r="R1526" s="11"/>
    </row>
    <row r="1527" customFormat="false" ht="14.25" hidden="false" customHeight="false" outlineLevel="0" collapsed="false">
      <c r="A1527" s="29" t="n">
        <v>45357.4708101852</v>
      </c>
      <c r="B1527" s="30" t="n">
        <f aca="false">MROUND(A1527,"00:01:00")</f>
        <v>45357.4708333333</v>
      </c>
      <c r="C1527" s="27" t="n">
        <v>2.58417619047619</v>
      </c>
      <c r="D1527" s="27" t="n">
        <v>0.425719047619048</v>
      </c>
      <c r="E1527" s="27" t="n">
        <v>1400.04285714286</v>
      </c>
      <c r="F1527" s="27" t="n">
        <v>40.628</v>
      </c>
      <c r="G1527" s="27" t="n">
        <v>31.865</v>
      </c>
      <c r="H1527" s="27" t="n">
        <v>33.52</v>
      </c>
      <c r="I1527" s="27" t="n">
        <v>6.6105</v>
      </c>
      <c r="J1527" s="27" t="n">
        <v>2.645</v>
      </c>
      <c r="K1527" s="27" t="n">
        <v>27.9355555555556</v>
      </c>
      <c r="L1527" s="32"/>
      <c r="M1527" s="27" t="n">
        <v>54243.3333333333</v>
      </c>
      <c r="N1527" s="27" t="n">
        <v>2588.02033333333</v>
      </c>
      <c r="O1527" s="32"/>
      <c r="R1527" s="11"/>
    </row>
    <row r="1528" customFormat="false" ht="14.25" hidden="false" customHeight="false" outlineLevel="0" collapsed="false">
      <c r="A1528" s="29" t="n">
        <v>45357.4715046296</v>
      </c>
      <c r="B1528" s="30" t="n">
        <f aca="false">MROUND(A1528,"00:01:00")</f>
        <v>45357.4715277778</v>
      </c>
      <c r="C1528" s="27" t="n">
        <v>2.57925652173913</v>
      </c>
      <c r="D1528" s="27" t="n">
        <v>0.425173913043478</v>
      </c>
      <c r="E1528" s="27" t="n">
        <v>1400.09090909091</v>
      </c>
      <c r="F1528" s="27" t="n">
        <v>39.28</v>
      </c>
      <c r="G1528" s="27" t="n">
        <v>32.115</v>
      </c>
      <c r="H1528" s="27" t="n">
        <v>33.52</v>
      </c>
      <c r="I1528" s="27" t="n">
        <v>6.608</v>
      </c>
      <c r="J1528" s="27" t="n">
        <v>2.645</v>
      </c>
      <c r="K1528" s="27" t="n">
        <v>27.9383333333333</v>
      </c>
      <c r="L1528" s="32"/>
      <c r="M1528" s="27" t="n">
        <v>54288</v>
      </c>
      <c r="N1528" s="27" t="n">
        <v>2587.32160869565</v>
      </c>
      <c r="O1528" s="32"/>
      <c r="R1528" s="11"/>
    </row>
    <row r="1529" customFormat="false" ht="14.25" hidden="false" customHeight="false" outlineLevel="0" collapsed="false">
      <c r="A1529" s="29" t="n">
        <v>45357.4721990741</v>
      </c>
      <c r="B1529" s="30" t="n">
        <f aca="false">MROUND(A1529,"00:01:00")</f>
        <v>45357.4722222222</v>
      </c>
      <c r="C1529" s="27" t="n">
        <v>2.58164285714286</v>
      </c>
      <c r="D1529" s="27" t="n">
        <v>0.412031818181818</v>
      </c>
      <c r="E1529" s="27" t="n">
        <v>1399.88421052632</v>
      </c>
      <c r="F1529" s="27" t="n">
        <v>40.4831818181818</v>
      </c>
      <c r="G1529" s="27" t="n">
        <v>31.945</v>
      </c>
      <c r="H1529" s="27" t="n">
        <v>33.5133333333333</v>
      </c>
      <c r="I1529" s="27" t="n">
        <v>6.60184615384615</v>
      </c>
      <c r="J1529" s="27" t="n">
        <v>2.645</v>
      </c>
      <c r="K1529" s="27" t="n">
        <v>27.9555555555556</v>
      </c>
      <c r="L1529" s="32"/>
      <c r="M1529" s="27" t="n">
        <v>54309.5</v>
      </c>
      <c r="N1529" s="27" t="n">
        <v>2586.61754545455</v>
      </c>
      <c r="O1529" s="32"/>
      <c r="R1529" s="11"/>
    </row>
    <row r="1530" customFormat="false" ht="14.25" hidden="false" customHeight="false" outlineLevel="0" collapsed="false">
      <c r="A1530" s="29" t="n">
        <v>45357.4728935185</v>
      </c>
      <c r="B1530" s="30" t="n">
        <f aca="false">MROUND(A1530,"00:01:00")</f>
        <v>45357.4729166667</v>
      </c>
      <c r="C1530" s="27" t="n">
        <v>2.581025</v>
      </c>
      <c r="D1530" s="27" t="n">
        <v>0.4118</v>
      </c>
      <c r="E1530" s="27" t="n">
        <v>1400.15</v>
      </c>
      <c r="F1530" s="27" t="n">
        <v>39.3961904761905</v>
      </c>
      <c r="G1530" s="27" t="n">
        <v>32.085</v>
      </c>
      <c r="H1530" s="27" t="n">
        <v>33.505</v>
      </c>
      <c r="I1530" s="27" t="n">
        <v>6.60485714285714</v>
      </c>
      <c r="J1530" s="27" t="n">
        <v>2.665</v>
      </c>
      <c r="K1530" s="27" t="n">
        <v>27.963</v>
      </c>
      <c r="L1530" s="32"/>
      <c r="M1530" s="27" t="n">
        <v>54368.1666666667</v>
      </c>
      <c r="N1530" s="27" t="n">
        <v>2585.91991666667</v>
      </c>
      <c r="O1530" s="32"/>
      <c r="R1530" s="11"/>
    </row>
    <row r="1531" customFormat="false" ht="14.25" hidden="false" customHeight="false" outlineLevel="0" collapsed="false">
      <c r="A1531" s="29" t="n">
        <v>45357.473587963</v>
      </c>
      <c r="B1531" s="30" t="n">
        <f aca="false">MROUND(A1531,"00:01:00")</f>
        <v>45357.4736111111</v>
      </c>
      <c r="C1531" s="27" t="n">
        <v>2.57576086956522</v>
      </c>
      <c r="D1531" s="27" t="n">
        <v>0.428404347826087</v>
      </c>
      <c r="E1531" s="27" t="n">
        <v>1399.91818181818</v>
      </c>
      <c r="F1531" s="27" t="n">
        <v>39.4561904761905</v>
      </c>
      <c r="G1531" s="27" t="n">
        <v>32.225</v>
      </c>
      <c r="H1531" s="27" t="n">
        <v>33.505</v>
      </c>
      <c r="I1531" s="27" t="n">
        <v>6.614</v>
      </c>
      <c r="J1531" s="27" t="n">
        <v>2.665</v>
      </c>
      <c r="K1531" s="27" t="n">
        <v>27.935</v>
      </c>
      <c r="L1531" s="32"/>
      <c r="M1531" s="27" t="n">
        <v>54368.1666666667</v>
      </c>
      <c r="N1531" s="27" t="n">
        <v>2585.22769565217</v>
      </c>
      <c r="O1531" s="32"/>
      <c r="R1531" s="11"/>
    </row>
    <row r="1532" customFormat="false" ht="14.25" hidden="false" customHeight="false" outlineLevel="0" collapsed="false">
      <c r="A1532" s="29" t="n">
        <v>45357.4742824074</v>
      </c>
      <c r="B1532" s="30" t="n">
        <f aca="false">MROUND(A1532,"00:01:00")</f>
        <v>45357.4743055556</v>
      </c>
      <c r="C1532" s="27" t="n">
        <v>2.57042173913043</v>
      </c>
      <c r="D1532" s="27" t="n">
        <v>0.42325652173913</v>
      </c>
      <c r="E1532" s="27" t="n">
        <v>1400.20454545455</v>
      </c>
      <c r="F1532" s="27" t="n">
        <v>40.2622727272727</v>
      </c>
      <c r="G1532" s="27" t="n">
        <v>32.235</v>
      </c>
      <c r="H1532" s="27" t="n">
        <v>33.515</v>
      </c>
      <c r="I1532" s="27" t="n">
        <v>6.602125</v>
      </c>
      <c r="J1532" s="27" t="n">
        <v>2.665</v>
      </c>
      <c r="K1532" s="27" t="n">
        <v>28.0409090909091</v>
      </c>
      <c r="L1532" s="32"/>
      <c r="M1532" s="27" t="n">
        <v>54445.8571428571</v>
      </c>
      <c r="N1532" s="27" t="n">
        <v>2584.53530434783</v>
      </c>
      <c r="O1532" s="32"/>
      <c r="R1532" s="11"/>
    </row>
    <row r="1533" customFormat="false" ht="14.25" hidden="false" customHeight="false" outlineLevel="0" collapsed="false">
      <c r="A1533" s="29" t="n">
        <v>45357.4749768519</v>
      </c>
      <c r="B1533" s="30" t="n">
        <f aca="false">MROUND(A1533,"00:01:00")</f>
        <v>45357.475</v>
      </c>
      <c r="C1533" s="27" t="n">
        <v>2.57366086956522</v>
      </c>
      <c r="D1533" s="27" t="n">
        <v>0.417269565217391</v>
      </c>
      <c r="E1533" s="27" t="n">
        <v>1399.78571428571</v>
      </c>
      <c r="F1533" s="27" t="n">
        <v>39.6113636363636</v>
      </c>
      <c r="G1533" s="27" t="n">
        <v>32.21</v>
      </c>
      <c r="H1533" s="27" t="n">
        <v>33.525</v>
      </c>
      <c r="I1533" s="27" t="n">
        <v>6.61575</v>
      </c>
      <c r="J1533" s="27" t="n">
        <v>2.684</v>
      </c>
      <c r="K1533" s="27" t="n">
        <v>28.14</v>
      </c>
      <c r="L1533" s="32"/>
      <c r="M1533" s="27" t="n">
        <v>54445.8571428571</v>
      </c>
      <c r="N1533" s="27" t="n">
        <v>2583.84086956522</v>
      </c>
      <c r="O1533" s="32"/>
      <c r="R1533" s="11"/>
    </row>
    <row r="1534" customFormat="false" ht="14.25" hidden="false" customHeight="false" outlineLevel="0" collapsed="false">
      <c r="A1534" s="29" t="n">
        <v>45357.4756712963</v>
      </c>
      <c r="B1534" s="30" t="n">
        <f aca="false">MROUND(A1534,"00:01:00")</f>
        <v>45357.4756944444</v>
      </c>
      <c r="C1534" s="27" t="n">
        <v>2.56990454545455</v>
      </c>
      <c r="D1534" s="27" t="n">
        <v>0.42945</v>
      </c>
      <c r="E1534" s="27" t="n">
        <v>1399.98571428571</v>
      </c>
      <c r="F1534" s="27" t="n">
        <v>39.9328571428571</v>
      </c>
      <c r="G1534" s="27" t="n">
        <v>32.28</v>
      </c>
      <c r="H1534" s="27" t="n">
        <v>33.51</v>
      </c>
      <c r="I1534" s="27" t="n">
        <v>6.60169230769231</v>
      </c>
      <c r="J1534" s="27" t="n">
        <v>2.674</v>
      </c>
      <c r="K1534" s="27" t="n">
        <v>28.09</v>
      </c>
      <c r="L1534" s="32"/>
      <c r="M1534" s="27" t="n">
        <v>54516</v>
      </c>
      <c r="N1534" s="27" t="n">
        <v>2583.14754545455</v>
      </c>
      <c r="O1534" s="32"/>
      <c r="R1534" s="11"/>
    </row>
    <row r="1535" customFormat="false" ht="14.25" hidden="false" customHeight="false" outlineLevel="0" collapsed="false">
      <c r="A1535" s="29" t="n">
        <v>45357.4763657407</v>
      </c>
      <c r="B1535" s="30" t="n">
        <f aca="false">MROUND(A1535,"00:01:00")</f>
        <v>45357.4763888889</v>
      </c>
      <c r="C1535" s="27" t="n">
        <v>2.57386818181818</v>
      </c>
      <c r="D1535" s="27" t="n">
        <v>0.429604545454545</v>
      </c>
      <c r="E1535" s="27" t="n">
        <v>1399.75714285714</v>
      </c>
      <c r="F1535" s="27" t="n">
        <v>40.5638095238095</v>
      </c>
      <c r="G1535" s="27" t="n">
        <v>32.1</v>
      </c>
      <c r="H1535" s="27" t="n">
        <v>33.52</v>
      </c>
      <c r="I1535" s="27" t="n">
        <v>6.61466666666667</v>
      </c>
      <c r="J1535" s="27" t="n">
        <v>2.69</v>
      </c>
      <c r="K1535" s="27" t="n">
        <v>28.085</v>
      </c>
      <c r="L1535" s="32"/>
      <c r="M1535" s="27" t="n">
        <v>54571.5</v>
      </c>
      <c r="N1535" s="27" t="n">
        <v>2582.4605</v>
      </c>
      <c r="O1535" s="32"/>
      <c r="R1535" s="11"/>
    </row>
    <row r="1536" customFormat="false" ht="14.25" hidden="false" customHeight="false" outlineLevel="0" collapsed="false">
      <c r="A1536" s="29" t="n">
        <v>45357.4770601852</v>
      </c>
      <c r="B1536" s="30" t="n">
        <f aca="false">MROUND(A1536,"00:01:00")</f>
        <v>45357.4770833333</v>
      </c>
      <c r="C1536" s="27" t="n">
        <v>2.57278181818182</v>
      </c>
      <c r="D1536" s="27" t="n">
        <v>0.429963636363636</v>
      </c>
      <c r="E1536" s="27" t="n">
        <v>1400.165</v>
      </c>
      <c r="F1536" s="27" t="n">
        <v>38.9035</v>
      </c>
      <c r="G1536" s="27" t="n">
        <v>32.365</v>
      </c>
      <c r="H1536" s="27" t="n">
        <v>33.51</v>
      </c>
      <c r="I1536" s="27" t="n">
        <v>6.60473333333333</v>
      </c>
      <c r="J1536" s="27" t="n">
        <v>2.695</v>
      </c>
      <c r="K1536" s="27" t="n">
        <v>28.0457142857143</v>
      </c>
      <c r="L1536" s="32"/>
      <c r="M1536" s="27" t="n">
        <v>54585</v>
      </c>
      <c r="N1536" s="27" t="n">
        <v>2581.7605</v>
      </c>
      <c r="O1536" s="32"/>
      <c r="R1536" s="11"/>
    </row>
    <row r="1537" customFormat="false" ht="14.25" hidden="false" customHeight="false" outlineLevel="0" collapsed="false">
      <c r="A1537" s="29" t="n">
        <v>45357.4777546296</v>
      </c>
      <c r="B1537" s="30" t="n">
        <f aca="false">MROUND(A1537,"00:01:00")</f>
        <v>45357.4777777778</v>
      </c>
      <c r="C1537" s="27" t="n">
        <v>2.56343913043478</v>
      </c>
      <c r="D1537" s="27" t="n">
        <v>0.435630434782609</v>
      </c>
      <c r="E1537" s="27" t="n">
        <v>1399.98181818182</v>
      </c>
      <c r="F1537" s="27" t="n">
        <v>39.6605</v>
      </c>
      <c r="G1537" s="27" t="n">
        <v>32.49</v>
      </c>
      <c r="H1537" s="27" t="n">
        <v>33.525</v>
      </c>
      <c r="I1537" s="27" t="n">
        <v>6.60873333333333</v>
      </c>
      <c r="J1537" s="27" t="n">
        <v>2.71</v>
      </c>
      <c r="K1537" s="27" t="n">
        <v>28.04875</v>
      </c>
      <c r="L1537" s="32"/>
      <c r="M1537" s="27" t="n">
        <v>54630</v>
      </c>
      <c r="N1537" s="27" t="n">
        <v>2581.05647826087</v>
      </c>
      <c r="O1537" s="32"/>
      <c r="R1537" s="11"/>
    </row>
    <row r="1538" customFormat="false" ht="14.25" hidden="false" customHeight="false" outlineLevel="0" collapsed="false">
      <c r="A1538" s="29" t="n">
        <v>45357.4784490741</v>
      </c>
      <c r="B1538" s="30" t="n">
        <f aca="false">MROUND(A1538,"00:01:00")</f>
        <v>45357.4784722222</v>
      </c>
      <c r="C1538" s="27" t="n">
        <v>2.56437391304348</v>
      </c>
      <c r="D1538" s="27" t="n">
        <v>0.436930434782609</v>
      </c>
      <c r="E1538" s="27" t="n">
        <v>1399.60869565217</v>
      </c>
      <c r="F1538" s="27" t="n">
        <v>40.1813043478261</v>
      </c>
      <c r="G1538" s="27" t="n">
        <v>32.505</v>
      </c>
      <c r="H1538" s="27" t="n">
        <v>33.5242857142857</v>
      </c>
      <c r="I1538" s="27" t="n">
        <v>6.60264285714286</v>
      </c>
      <c r="J1538" s="27" t="n">
        <v>2.72666666666667</v>
      </c>
      <c r="K1538" s="27" t="n">
        <v>28.1890909090909</v>
      </c>
      <c r="L1538" s="32"/>
      <c r="M1538" s="27" t="n">
        <v>54680</v>
      </c>
      <c r="N1538" s="27" t="n">
        <v>2580.36891304348</v>
      </c>
      <c r="O1538" s="32"/>
      <c r="R1538" s="11"/>
    </row>
    <row r="1539" customFormat="false" ht="14.25" hidden="false" customHeight="false" outlineLevel="0" collapsed="false">
      <c r="A1539" s="29" t="n">
        <v>45357.4791435185</v>
      </c>
      <c r="B1539" s="30" t="n">
        <f aca="false">MROUND(A1539,"00:01:00")</f>
        <v>45357.4791666667</v>
      </c>
      <c r="C1539" s="27" t="n">
        <v>2.56451739130435</v>
      </c>
      <c r="D1539" s="27" t="n">
        <v>0.437395652173913</v>
      </c>
      <c r="E1539" s="27" t="n">
        <v>1399.80476190476</v>
      </c>
      <c r="F1539" s="27" t="n">
        <v>39.9414285714286</v>
      </c>
      <c r="G1539" s="27" t="n">
        <v>32.455</v>
      </c>
      <c r="H1539" s="27" t="n">
        <v>33.53</v>
      </c>
      <c r="I1539" s="27" t="n">
        <v>6.6138</v>
      </c>
      <c r="J1539" s="27" t="n">
        <v>2.73</v>
      </c>
      <c r="K1539" s="27" t="n">
        <v>28.286</v>
      </c>
      <c r="L1539" s="32"/>
      <c r="M1539" s="27" t="n">
        <v>54735.5</v>
      </c>
      <c r="N1539" s="27" t="n">
        <v>2579.66252173913</v>
      </c>
      <c r="O1539" s="32"/>
      <c r="R1539" s="11"/>
    </row>
    <row r="1540" customFormat="false" ht="14.25" hidden="false" customHeight="false" outlineLevel="0" collapsed="false">
      <c r="A1540" s="29" t="n">
        <v>45357.479837963</v>
      </c>
      <c r="B1540" s="30" t="n">
        <f aca="false">MROUND(A1540,"00:01:00")</f>
        <v>45357.4798611111</v>
      </c>
      <c r="C1540" s="27" t="n">
        <v>2.56450869565217</v>
      </c>
      <c r="D1540" s="27" t="n">
        <v>0.438760869565217</v>
      </c>
      <c r="E1540" s="27" t="n">
        <v>1400.06086956522</v>
      </c>
      <c r="F1540" s="27" t="n">
        <v>40.0527272727273</v>
      </c>
      <c r="G1540" s="27" t="n">
        <v>32.45</v>
      </c>
      <c r="H1540" s="27" t="n">
        <v>33.52</v>
      </c>
      <c r="I1540" s="27" t="n">
        <v>6.6035</v>
      </c>
      <c r="J1540" s="27" t="n">
        <v>2.735</v>
      </c>
      <c r="K1540" s="27" t="n">
        <v>28.275</v>
      </c>
      <c r="L1540" s="32"/>
      <c r="M1540" s="27" t="n">
        <v>54748.6666666667</v>
      </c>
      <c r="N1540" s="27" t="n">
        <v>2578.95295652174</v>
      </c>
      <c r="O1540" s="32"/>
      <c r="R1540" s="11"/>
    </row>
    <row r="1541" customFormat="false" ht="14.25" hidden="false" customHeight="false" outlineLevel="0" collapsed="false">
      <c r="A1541" s="29" t="n">
        <v>45357.4805324074</v>
      </c>
      <c r="B1541" s="30" t="n">
        <f aca="false">MROUND(A1541,"00:01:00")</f>
        <v>45357.4805555556</v>
      </c>
      <c r="C1541" s="27" t="n">
        <v>2.56384347826087</v>
      </c>
      <c r="D1541" s="27" t="n">
        <v>0.439982608695652</v>
      </c>
      <c r="E1541" s="27" t="n">
        <v>1399.88636363636</v>
      </c>
      <c r="F1541" s="27" t="n">
        <v>39.6377272727273</v>
      </c>
      <c r="G1541" s="27" t="n">
        <v>32.48</v>
      </c>
      <c r="H1541" s="27" t="n">
        <v>33.535</v>
      </c>
      <c r="I1541" s="27" t="n">
        <v>6.61293333333333</v>
      </c>
      <c r="J1541" s="27" t="n">
        <v>2.745</v>
      </c>
      <c r="K1541" s="27" t="n">
        <v>28.28</v>
      </c>
      <c r="L1541" s="32"/>
      <c r="M1541" s="27" t="n">
        <v>54801.6666666667</v>
      </c>
      <c r="N1541" s="27" t="n">
        <v>2578.24760869565</v>
      </c>
      <c r="O1541" s="32"/>
      <c r="R1541" s="11"/>
    </row>
    <row r="1542" customFormat="false" ht="14.25" hidden="false" customHeight="false" outlineLevel="0" collapsed="false">
      <c r="A1542" s="29" t="n">
        <v>45357.4812268519</v>
      </c>
      <c r="B1542" s="30" t="n">
        <f aca="false">MROUND(A1542,"00:01:00")</f>
        <v>45357.48125</v>
      </c>
      <c r="C1542" s="27" t="n">
        <v>2.55401739130435</v>
      </c>
      <c r="D1542" s="27" t="n">
        <v>0.442430434782609</v>
      </c>
      <c r="E1542" s="27" t="n">
        <v>1400.28181818182</v>
      </c>
      <c r="F1542" s="27" t="n">
        <v>39.1782608695652</v>
      </c>
      <c r="G1542" s="27" t="n">
        <v>32.88</v>
      </c>
      <c r="H1542" s="27" t="n">
        <v>33.53</v>
      </c>
      <c r="I1542" s="27" t="n">
        <v>6.6055</v>
      </c>
      <c r="J1542" s="27" t="n">
        <v>2.765</v>
      </c>
      <c r="K1542" s="27" t="n">
        <v>28.26</v>
      </c>
      <c r="L1542" s="32"/>
      <c r="M1542" s="27" t="n">
        <v>54834</v>
      </c>
      <c r="N1542" s="27" t="n">
        <v>2577.54591304348</v>
      </c>
      <c r="O1542" s="32"/>
      <c r="R1542" s="11"/>
    </row>
    <row r="1543" customFormat="false" ht="14.25" hidden="false" customHeight="false" outlineLevel="0" collapsed="false">
      <c r="A1543" s="29" t="n">
        <v>45357.4819212963</v>
      </c>
      <c r="B1543" s="30" t="n">
        <f aca="false">MROUND(A1543,"00:01:00")</f>
        <v>45357.4819444444</v>
      </c>
      <c r="C1543" s="27" t="n">
        <v>2.56102272727273</v>
      </c>
      <c r="D1543" s="27" t="n">
        <v>0.441063636363636</v>
      </c>
      <c r="E1543" s="27" t="n">
        <v>1400</v>
      </c>
      <c r="F1543" s="27" t="n">
        <v>41.1533333333333</v>
      </c>
      <c r="G1543" s="27" t="n">
        <v>32.49</v>
      </c>
      <c r="H1543" s="27" t="n">
        <v>33.53</v>
      </c>
      <c r="I1543" s="27" t="n">
        <v>6.61235714285714</v>
      </c>
      <c r="J1543" s="27" t="n">
        <v>2.77</v>
      </c>
      <c r="K1543" s="27" t="n">
        <v>28.3954545454545</v>
      </c>
      <c r="L1543" s="32"/>
      <c r="M1543" s="27" t="n">
        <v>54875</v>
      </c>
      <c r="N1543" s="27" t="n">
        <v>2576.83681818182</v>
      </c>
      <c r="O1543" s="32"/>
      <c r="R1543" s="11"/>
    </row>
    <row r="1544" customFormat="false" ht="14.25" hidden="false" customHeight="false" outlineLevel="0" collapsed="false">
      <c r="A1544" s="29" t="n">
        <v>45357.4826157407</v>
      </c>
      <c r="B1544" s="30" t="n">
        <f aca="false">MROUND(A1544,"00:01:00")</f>
        <v>45357.4826388889</v>
      </c>
      <c r="C1544" s="27" t="n">
        <v>2.56293913043478</v>
      </c>
      <c r="D1544" s="27" t="n">
        <v>0.4369</v>
      </c>
      <c r="E1544" s="27" t="n">
        <v>1399.69130434783</v>
      </c>
      <c r="F1544" s="27" t="n">
        <v>39.6665217391304</v>
      </c>
      <c r="G1544" s="27" t="n">
        <v>32.53</v>
      </c>
      <c r="H1544" s="27" t="n">
        <v>33.525</v>
      </c>
      <c r="I1544" s="27" t="n">
        <v>6.6055</v>
      </c>
      <c r="J1544" s="27" t="n">
        <v>2.77</v>
      </c>
      <c r="K1544" s="27" t="n">
        <v>28.437</v>
      </c>
      <c r="L1544" s="32"/>
      <c r="M1544" s="27" t="n">
        <v>54907</v>
      </c>
      <c r="N1544" s="27" t="n">
        <v>2576.13965217391</v>
      </c>
      <c r="O1544" s="32"/>
      <c r="R1544" s="11"/>
    </row>
    <row r="1545" customFormat="false" ht="14.25" hidden="false" customHeight="false" outlineLevel="0" collapsed="false">
      <c r="A1545" s="29" t="n">
        <v>45357.4833101852</v>
      </c>
      <c r="B1545" s="30" t="n">
        <f aca="false">MROUND(A1545,"00:01:00")</f>
        <v>45357.4833333333</v>
      </c>
      <c r="C1545" s="27" t="n">
        <v>2.55776363636364</v>
      </c>
      <c r="D1545" s="27" t="n">
        <v>0.441886956521739</v>
      </c>
      <c r="E1545" s="27" t="n">
        <v>1400.02173913043</v>
      </c>
      <c r="F1545" s="27" t="n">
        <v>39.5078260869565</v>
      </c>
      <c r="G1545" s="27" t="n">
        <v>32.635</v>
      </c>
      <c r="H1545" s="27" t="n">
        <v>33.535</v>
      </c>
      <c r="I1545" s="27" t="n">
        <v>6.60935714285714</v>
      </c>
      <c r="J1545" s="27" t="n">
        <v>2.77</v>
      </c>
      <c r="K1545" s="27" t="n">
        <v>28.304</v>
      </c>
      <c r="L1545" s="32"/>
      <c r="M1545" s="27" t="n">
        <v>54950.7142857143</v>
      </c>
      <c r="N1545" s="27" t="n">
        <v>2575.41873913043</v>
      </c>
      <c r="O1545" s="32"/>
      <c r="R1545" s="11"/>
    </row>
    <row r="1546" customFormat="false" ht="14.25" hidden="false" customHeight="false" outlineLevel="0" collapsed="false">
      <c r="A1546" s="29" t="n">
        <v>45357.4840046296</v>
      </c>
      <c r="B1546" s="30" t="n">
        <f aca="false">MROUND(A1546,"00:01:00")</f>
        <v>45357.4840277778</v>
      </c>
      <c r="C1546" s="27" t="n">
        <v>2.5517347826087</v>
      </c>
      <c r="D1546" s="27" t="n">
        <v>0.447845454545455</v>
      </c>
      <c r="E1546" s="27" t="n">
        <v>1399.90434782609</v>
      </c>
      <c r="F1546" s="27" t="n">
        <v>39.5495454545455</v>
      </c>
      <c r="G1546" s="27" t="n">
        <v>32.84</v>
      </c>
      <c r="H1546" s="27" t="n">
        <v>33.5333333333333</v>
      </c>
      <c r="I1546" s="27" t="n">
        <v>6.6085</v>
      </c>
      <c r="J1546" s="27" t="n">
        <v>2.79</v>
      </c>
      <c r="K1546" s="27" t="n">
        <v>28.315</v>
      </c>
      <c r="L1546" s="32"/>
      <c r="M1546" s="27" t="n">
        <v>54990</v>
      </c>
      <c r="N1546" s="27" t="n">
        <v>2574.6942173913</v>
      </c>
      <c r="O1546" s="32"/>
      <c r="R1546" s="11"/>
    </row>
    <row r="1547" customFormat="false" ht="14.25" hidden="false" customHeight="false" outlineLevel="0" collapsed="false">
      <c r="A1547" s="29" t="n">
        <v>45357.4846990741</v>
      </c>
      <c r="B1547" s="30" t="n">
        <f aca="false">MROUND(A1547,"00:01:00")</f>
        <v>45357.4847222222</v>
      </c>
      <c r="C1547" s="27" t="n">
        <v>2.55059090909091</v>
      </c>
      <c r="D1547" s="27" t="n">
        <v>0.449459090909091</v>
      </c>
      <c r="E1547" s="27" t="n">
        <v>1399.98636363636</v>
      </c>
      <c r="F1547" s="27" t="n">
        <v>40.0995454545454</v>
      </c>
      <c r="G1547" s="27" t="n">
        <v>32.76</v>
      </c>
      <c r="H1547" s="27" t="n">
        <v>33.532</v>
      </c>
      <c r="I1547" s="27" t="n">
        <v>6.60592857142857</v>
      </c>
      <c r="J1547" s="27" t="n">
        <v>2.785</v>
      </c>
      <c r="K1547" s="27" t="n">
        <v>28.4225</v>
      </c>
      <c r="L1547" s="32"/>
      <c r="M1547" s="27" t="n">
        <v>55030</v>
      </c>
      <c r="N1547" s="27" t="n">
        <v>2573.99918181818</v>
      </c>
      <c r="O1547" s="32"/>
      <c r="R1547" s="11"/>
    </row>
    <row r="1548" customFormat="false" ht="14.25" hidden="false" customHeight="false" outlineLevel="0" collapsed="false">
      <c r="A1548" s="29" t="n">
        <v>45357.4853935185</v>
      </c>
      <c r="B1548" s="30" t="n">
        <f aca="false">MROUND(A1548,"00:01:00")</f>
        <v>45357.4854166667</v>
      </c>
      <c r="C1548" s="27" t="n">
        <v>2.54762272727273</v>
      </c>
      <c r="D1548" s="27" t="n">
        <v>0.454877272727273</v>
      </c>
      <c r="E1548" s="27" t="n">
        <v>1399.74761904762</v>
      </c>
      <c r="F1548" s="27" t="n">
        <v>39.4680952380952</v>
      </c>
      <c r="G1548" s="27" t="n">
        <v>32.945</v>
      </c>
      <c r="H1548" s="27" t="n">
        <v>33.5333333333333</v>
      </c>
      <c r="I1548" s="27" t="n">
        <v>6.61086666666667</v>
      </c>
      <c r="J1548" s="27" t="n">
        <v>2.80333333333333</v>
      </c>
      <c r="K1548" s="27" t="n">
        <v>28.495</v>
      </c>
      <c r="L1548" s="32"/>
      <c r="M1548" s="27" t="n">
        <v>55030</v>
      </c>
      <c r="N1548" s="27" t="n">
        <v>2573.24831818182</v>
      </c>
      <c r="O1548" s="32"/>
      <c r="R1548" s="11"/>
    </row>
    <row r="1549" customFormat="false" ht="14.25" hidden="false" customHeight="false" outlineLevel="0" collapsed="false">
      <c r="A1549" s="29" t="n">
        <v>45357.486087963</v>
      </c>
      <c r="B1549" s="30" t="n">
        <f aca="false">MROUND(A1549,"00:01:00")</f>
        <v>45357.4861111111</v>
      </c>
      <c r="C1549" s="27" t="n">
        <v>2.54737826086957</v>
      </c>
      <c r="D1549" s="27" t="n">
        <v>0.45305652173913</v>
      </c>
      <c r="E1549" s="27" t="n">
        <v>1399.95652173913</v>
      </c>
      <c r="F1549" s="27" t="n">
        <v>40.3973913043478</v>
      </c>
      <c r="G1549" s="27" t="n">
        <v>32.87</v>
      </c>
      <c r="H1549" s="27" t="n">
        <v>33.5333333333333</v>
      </c>
      <c r="I1549" s="27" t="n">
        <v>6.6044</v>
      </c>
      <c r="J1549" s="27" t="n">
        <v>2.81</v>
      </c>
      <c r="K1549" s="27" t="n">
        <v>28.633</v>
      </c>
      <c r="L1549" s="32"/>
      <c r="M1549" s="27" t="n">
        <v>55110.625</v>
      </c>
      <c r="N1549" s="27" t="n">
        <v>2572.53747826087</v>
      </c>
      <c r="O1549" s="32"/>
      <c r="R1549" s="11"/>
    </row>
    <row r="1550" customFormat="false" ht="14.25" hidden="false" customHeight="false" outlineLevel="0" collapsed="false">
      <c r="A1550" s="29" t="n">
        <v>45357.4867824074</v>
      </c>
      <c r="B1550" s="30" t="n">
        <f aca="false">MROUND(A1550,"00:01:00")</f>
        <v>45357.4868055556</v>
      </c>
      <c r="C1550" s="27" t="n">
        <v>2.55052173913043</v>
      </c>
      <c r="D1550" s="27" t="n">
        <v>0.452208695652174</v>
      </c>
      <c r="E1550" s="27" t="n">
        <v>1400.1</v>
      </c>
      <c r="F1550" s="27" t="n">
        <v>39.5704761904762</v>
      </c>
      <c r="G1550" s="27" t="n">
        <v>32.92</v>
      </c>
      <c r="H1550" s="27" t="n">
        <v>33.535</v>
      </c>
      <c r="I1550" s="27" t="n">
        <v>6.6145</v>
      </c>
      <c r="J1550" s="27" t="n">
        <v>2.815</v>
      </c>
      <c r="K1550" s="27" t="n">
        <v>28.696</v>
      </c>
      <c r="L1550" s="27"/>
      <c r="M1550" s="27" t="n">
        <v>55110.625</v>
      </c>
      <c r="N1550" s="27" t="n">
        <v>2571.813</v>
      </c>
      <c r="O1550" s="32"/>
      <c r="R1550" s="11"/>
    </row>
    <row r="1551" customFormat="false" ht="14.25" hidden="false" customHeight="false" outlineLevel="0" collapsed="false">
      <c r="A1551" s="29" t="n">
        <v>45357.4874768519</v>
      </c>
      <c r="B1551" s="30" t="n">
        <f aca="false">MROUND(A1551,"00:01:00")</f>
        <v>45357.4875</v>
      </c>
      <c r="C1551" s="27" t="n">
        <v>2.54383181818182</v>
      </c>
      <c r="D1551" s="27" t="n">
        <v>0.451672727272727</v>
      </c>
      <c r="E1551" s="27" t="n">
        <v>1399.95454545455</v>
      </c>
      <c r="F1551" s="27" t="n">
        <v>40.015</v>
      </c>
      <c r="G1551" s="27" t="n">
        <v>32.98</v>
      </c>
      <c r="H1551" s="27" t="n">
        <v>33.525</v>
      </c>
      <c r="I1551" s="27" t="n">
        <v>6.60246666666667</v>
      </c>
      <c r="J1551" s="27" t="n">
        <v>2.83</v>
      </c>
      <c r="K1551" s="27" t="n">
        <v>28.654</v>
      </c>
      <c r="L1551" s="32"/>
      <c r="M1551" s="27" t="n">
        <v>55175.8</v>
      </c>
      <c r="N1551" s="27" t="n">
        <v>2571.09704545455</v>
      </c>
      <c r="O1551" s="32"/>
      <c r="R1551" s="11"/>
    </row>
    <row r="1552" customFormat="false" ht="14.25" hidden="false" customHeight="false" outlineLevel="0" collapsed="false">
      <c r="A1552" s="29" t="n">
        <v>45357.4881712963</v>
      </c>
      <c r="B1552" s="30" t="n">
        <f aca="false">MROUND(A1552,"00:01:00")</f>
        <v>45357.4881944445</v>
      </c>
      <c r="C1552" s="27" t="n">
        <v>2.5400652173913</v>
      </c>
      <c r="D1552" s="27" t="n">
        <v>0.460047826086956</v>
      </c>
      <c r="E1552" s="27" t="n">
        <v>1400.09565217391</v>
      </c>
      <c r="F1552" s="27" t="n">
        <v>39.3465217391304</v>
      </c>
      <c r="G1552" s="27" t="n">
        <v>33.14</v>
      </c>
      <c r="H1552" s="27" t="n">
        <v>33.525</v>
      </c>
      <c r="I1552" s="27" t="n">
        <v>6.60092857142857</v>
      </c>
      <c r="J1552" s="27" t="n">
        <v>2.84</v>
      </c>
      <c r="K1552" s="27" t="n">
        <v>28.68</v>
      </c>
      <c r="L1552" s="32"/>
      <c r="M1552" s="27" t="n">
        <v>55218.75</v>
      </c>
      <c r="N1552" s="27" t="n">
        <v>2570.38382608696</v>
      </c>
      <c r="O1552" s="32"/>
      <c r="R1552" s="11"/>
    </row>
    <row r="1553" customFormat="false" ht="14.25" hidden="false" customHeight="false" outlineLevel="0" collapsed="false">
      <c r="A1553" s="29" t="n">
        <v>45357.4888657407</v>
      </c>
      <c r="B1553" s="30" t="n">
        <f aca="false">MROUND(A1553,"00:01:00")</f>
        <v>45357.4888888889</v>
      </c>
      <c r="C1553" s="27" t="n">
        <v>2.53849545454545</v>
      </c>
      <c r="D1553" s="27" t="n">
        <v>0.46065652173913</v>
      </c>
      <c r="E1553" s="27" t="n">
        <v>1399.75652173913</v>
      </c>
      <c r="F1553" s="27" t="n">
        <v>39.9836363636364</v>
      </c>
      <c r="G1553" s="27" t="n">
        <v>33.11</v>
      </c>
      <c r="H1553" s="27" t="n">
        <v>33.5342857142857</v>
      </c>
      <c r="I1553" s="27" t="n">
        <v>6.61588235294118</v>
      </c>
      <c r="J1553" s="27" t="n">
        <v>2.86</v>
      </c>
      <c r="K1553" s="27" t="n">
        <v>28.7555555555556</v>
      </c>
      <c r="L1553" s="32"/>
      <c r="M1553" s="27" t="n">
        <v>55268.5</v>
      </c>
      <c r="N1553" s="27" t="n">
        <v>2569.65504347826</v>
      </c>
      <c r="O1553" s="32"/>
      <c r="R1553" s="11"/>
    </row>
    <row r="1554" customFormat="false" ht="14.25" hidden="false" customHeight="false" outlineLevel="0" collapsed="false">
      <c r="A1554" s="29" t="n">
        <v>45357.4895601852</v>
      </c>
      <c r="B1554" s="30" t="n">
        <f aca="false">MROUND(A1554,"00:01:00")</f>
        <v>45357.4895833333</v>
      </c>
      <c r="C1554" s="27" t="n">
        <v>2.53783181818182</v>
      </c>
      <c r="D1554" s="27" t="n">
        <v>0.458995652173913</v>
      </c>
      <c r="E1554" s="27" t="n">
        <v>1399.67826086957</v>
      </c>
      <c r="F1554" s="27" t="n">
        <v>39.9695652173913</v>
      </c>
      <c r="G1554" s="27" t="n">
        <v>33.1</v>
      </c>
      <c r="H1554" s="27" t="n">
        <v>33.52</v>
      </c>
      <c r="I1554" s="27" t="n">
        <v>6.606</v>
      </c>
      <c r="J1554" s="27" t="n">
        <v>2.855</v>
      </c>
      <c r="K1554" s="27" t="n">
        <v>28.825</v>
      </c>
      <c r="L1554" s="32"/>
      <c r="M1554" s="27" t="n">
        <v>55281</v>
      </c>
      <c r="N1554" s="27" t="n">
        <v>2568.93082608696</v>
      </c>
      <c r="O1554" s="32"/>
      <c r="R1554" s="11"/>
    </row>
    <row r="1555" customFormat="false" ht="14.25" hidden="false" customHeight="false" outlineLevel="0" collapsed="false">
      <c r="A1555" s="29" t="n">
        <v>45357.4902546296</v>
      </c>
      <c r="B1555" s="30" t="n">
        <f aca="false">MROUND(A1555,"00:01:00")</f>
        <v>45357.4902777778</v>
      </c>
      <c r="C1555" s="27" t="n">
        <v>2.53742916666667</v>
      </c>
      <c r="D1555" s="27" t="n">
        <v>0.465329166666667</v>
      </c>
      <c r="E1555" s="27" t="n">
        <v>1400.24782608696</v>
      </c>
      <c r="F1555" s="27" t="n">
        <v>39.7179166666667</v>
      </c>
      <c r="G1555" s="27" t="n">
        <v>33.2</v>
      </c>
      <c r="H1555" s="27" t="n">
        <v>33.5266666666667</v>
      </c>
      <c r="I1555" s="27" t="n">
        <v>6.60306666666667</v>
      </c>
      <c r="J1555" s="27" t="n">
        <v>2.86</v>
      </c>
      <c r="K1555" s="27" t="n">
        <v>28.815</v>
      </c>
      <c r="L1555" s="32"/>
      <c r="M1555" s="27" t="n">
        <v>55327.2</v>
      </c>
      <c r="N1555" s="27" t="n">
        <v>2568.1877826087</v>
      </c>
      <c r="O1555" s="32"/>
      <c r="R1555" s="11"/>
    </row>
    <row r="1556" customFormat="false" ht="14.25" hidden="false" customHeight="false" outlineLevel="0" collapsed="false">
      <c r="A1556" s="29" t="n">
        <v>45357.4909490741</v>
      </c>
      <c r="B1556" s="30" t="n">
        <f aca="false">MROUND(A1556,"00:01:00")</f>
        <v>45357.4909722222</v>
      </c>
      <c r="C1556" s="27" t="n">
        <v>2.53311739130435</v>
      </c>
      <c r="D1556" s="27" t="n">
        <v>0.465895652173913</v>
      </c>
      <c r="E1556" s="27" t="n">
        <v>1400.28695652174</v>
      </c>
      <c r="F1556" s="27" t="n">
        <v>39.3761904761905</v>
      </c>
      <c r="G1556" s="27" t="n">
        <v>33.37</v>
      </c>
      <c r="H1556" s="27" t="n">
        <v>33.53</v>
      </c>
      <c r="I1556" s="27" t="n">
        <v>6.60276470588235</v>
      </c>
      <c r="J1556" s="27" t="n">
        <v>2.87666666666667</v>
      </c>
      <c r="K1556" s="27" t="n">
        <v>28.825</v>
      </c>
      <c r="L1556" s="32"/>
      <c r="M1556" s="27" t="n">
        <v>55387.5</v>
      </c>
      <c r="N1556" s="27" t="n">
        <v>2567.44386956522</v>
      </c>
      <c r="O1556" s="32"/>
      <c r="R1556" s="11"/>
    </row>
    <row r="1557" customFormat="false" ht="14.25" hidden="false" customHeight="false" outlineLevel="0" collapsed="false">
      <c r="A1557" s="29" t="n">
        <v>45357.4916435185</v>
      </c>
      <c r="B1557" s="30" t="n">
        <f aca="false">MROUND(A1557,"00:01:00")</f>
        <v>45357.4916666667</v>
      </c>
      <c r="C1557" s="27" t="n">
        <v>2.53031818181818</v>
      </c>
      <c r="D1557" s="27" t="n">
        <v>0.465086956521739</v>
      </c>
      <c r="E1557" s="27" t="n">
        <v>1399.74782608696</v>
      </c>
      <c r="F1557" s="27" t="n">
        <v>40.1539130434783</v>
      </c>
      <c r="G1557" s="27" t="n">
        <v>33.33</v>
      </c>
      <c r="H1557" s="27" t="n">
        <v>33.535</v>
      </c>
      <c r="I1557" s="27" t="n">
        <v>6.61433333333333</v>
      </c>
      <c r="J1557" s="27" t="n">
        <v>2.875</v>
      </c>
      <c r="K1557" s="27" t="n">
        <v>28.8944444444444</v>
      </c>
      <c r="L1557" s="32"/>
      <c r="M1557" s="27" t="n">
        <v>55432.6666666667</v>
      </c>
      <c r="N1557" s="27" t="n">
        <v>2566.74347826087</v>
      </c>
      <c r="O1557" s="32"/>
      <c r="R1557" s="11"/>
    </row>
    <row r="1558" customFormat="false" ht="14.25" hidden="false" customHeight="false" outlineLevel="0" collapsed="false">
      <c r="A1558" s="29" t="n">
        <v>45357.492337963</v>
      </c>
      <c r="B1558" s="30" t="n">
        <f aca="false">MROUND(A1558,"00:01:00")</f>
        <v>45357.4923611111</v>
      </c>
      <c r="C1558" s="27" t="n">
        <v>2.52269583333333</v>
      </c>
      <c r="D1558" s="27" t="n">
        <v>0.473995833333333</v>
      </c>
      <c r="E1558" s="27" t="n">
        <v>1399.7347826087</v>
      </c>
      <c r="F1558" s="27" t="n">
        <v>37.755</v>
      </c>
      <c r="G1558" s="27" t="n">
        <v>33.675</v>
      </c>
      <c r="H1558" s="27" t="n">
        <v>33.535</v>
      </c>
      <c r="I1558" s="27" t="n">
        <v>6.6045</v>
      </c>
      <c r="J1558" s="27" t="n">
        <v>2.875</v>
      </c>
      <c r="K1558" s="27" t="n">
        <v>28.98</v>
      </c>
      <c r="L1558" s="32"/>
      <c r="M1558" s="27" t="n">
        <v>55454</v>
      </c>
      <c r="N1558" s="27" t="n">
        <v>2565.862</v>
      </c>
      <c r="O1558" s="32"/>
      <c r="R1558" s="11"/>
    </row>
    <row r="1559" customFormat="false" ht="14.25" hidden="false" customHeight="false" outlineLevel="0" collapsed="false">
      <c r="A1559" s="29" t="n">
        <v>45357.4930324074</v>
      </c>
      <c r="B1559" s="30" t="n">
        <f aca="false">MROUND(A1559,"00:01:00")</f>
        <v>45357.4930555556</v>
      </c>
      <c r="C1559" s="27" t="n">
        <v>2.49132380952381</v>
      </c>
      <c r="D1559" s="27" t="n">
        <v>0.507945454545454</v>
      </c>
      <c r="E1559" s="27" t="n">
        <v>1399.79523809524</v>
      </c>
      <c r="F1559" s="27" t="n">
        <v>37.0704545454545</v>
      </c>
      <c r="G1559" s="27" t="n">
        <v>34.57</v>
      </c>
      <c r="H1559" s="27" t="n">
        <v>33.5355555555556</v>
      </c>
      <c r="I1559" s="27" t="n">
        <v>6.61129411764706</v>
      </c>
      <c r="J1559" s="27" t="n">
        <v>2.875</v>
      </c>
      <c r="K1559" s="27" t="n">
        <v>29.107</v>
      </c>
      <c r="L1559" s="32"/>
      <c r="M1559" s="27" t="n">
        <v>55497.25</v>
      </c>
      <c r="N1559" s="27" t="n">
        <v>2565.04231818182</v>
      </c>
      <c r="O1559" s="32"/>
      <c r="R1559" s="11"/>
    </row>
    <row r="1560" customFormat="false" ht="14.25" hidden="false" customHeight="false" outlineLevel="0" collapsed="false">
      <c r="A1560" s="29" t="n">
        <v>45357.4937268519</v>
      </c>
      <c r="B1560" s="30" t="n">
        <f aca="false">MROUND(A1560,"00:01:00")</f>
        <v>45357.49375</v>
      </c>
      <c r="C1560" s="27" t="n">
        <v>2.47987826086957</v>
      </c>
      <c r="D1560" s="27" t="n">
        <v>0.519460869565217</v>
      </c>
      <c r="E1560" s="27" t="n">
        <v>1399.87826086957</v>
      </c>
      <c r="F1560" s="27" t="n">
        <v>39.8482608695652</v>
      </c>
      <c r="G1560" s="27" t="n">
        <v>34.63</v>
      </c>
      <c r="H1560" s="27" t="n">
        <v>33.5333333333333</v>
      </c>
      <c r="I1560" s="27" t="n">
        <v>6.6064</v>
      </c>
      <c r="J1560" s="27" t="n">
        <v>2.865</v>
      </c>
      <c r="K1560" s="27" t="n">
        <v>29.5433333333333</v>
      </c>
      <c r="L1560" s="32"/>
      <c r="M1560" s="27" t="n">
        <v>55529</v>
      </c>
      <c r="N1560" s="27" t="n">
        <v>2564.31543478261</v>
      </c>
      <c r="O1560" s="32"/>
      <c r="R1560" s="11"/>
    </row>
    <row r="1561" customFormat="false" ht="14.25" hidden="false" customHeight="false" outlineLevel="0" collapsed="false">
      <c r="A1561" s="29" t="n">
        <v>45357.4944212963</v>
      </c>
      <c r="B1561" s="30" t="n">
        <f aca="false">MROUND(A1561,"00:01:00")</f>
        <v>45357.4944444445</v>
      </c>
      <c r="C1561" s="27" t="n">
        <v>2.48221304347826</v>
      </c>
      <c r="D1561" s="27" t="n">
        <v>0.520575</v>
      </c>
      <c r="E1561" s="27" t="n">
        <v>1399.96086956522</v>
      </c>
      <c r="F1561" s="27" t="n">
        <v>40.7204166666667</v>
      </c>
      <c r="G1561" s="27" t="n">
        <v>34.59</v>
      </c>
      <c r="H1561" s="27" t="n">
        <v>33.525</v>
      </c>
      <c r="I1561" s="27" t="n">
        <v>6.60435714285714</v>
      </c>
      <c r="J1561" s="27" t="n">
        <v>2.88</v>
      </c>
      <c r="K1561" s="27" t="n">
        <v>30.105</v>
      </c>
      <c r="L1561" s="32"/>
      <c r="M1561" s="27" t="n">
        <v>55575.4</v>
      </c>
      <c r="N1561" s="27" t="n">
        <v>2563.56516666667</v>
      </c>
      <c r="O1561" s="32"/>
      <c r="R1561" s="11"/>
    </row>
    <row r="1562" customFormat="false" ht="14.25" hidden="false" customHeight="false" outlineLevel="0" collapsed="false">
      <c r="A1562" s="29" t="n">
        <v>45357.4951157407</v>
      </c>
      <c r="B1562" s="30" t="n">
        <f aca="false">MROUND(A1562,"00:01:00")</f>
        <v>45357.4951388889</v>
      </c>
      <c r="C1562" s="27" t="n">
        <v>2.48910909090909</v>
      </c>
      <c r="D1562" s="27" t="n">
        <v>0.505409090909091</v>
      </c>
      <c r="E1562" s="27" t="n">
        <v>1400.22380952381</v>
      </c>
      <c r="F1562" s="27" t="n">
        <v>39.5163636363636</v>
      </c>
      <c r="G1562" s="27" t="n">
        <v>34.495</v>
      </c>
      <c r="H1562" s="27" t="n">
        <v>33.535</v>
      </c>
      <c r="I1562" s="27" t="n">
        <v>6.60226666666667</v>
      </c>
      <c r="J1562" s="27" t="n">
        <v>2.895</v>
      </c>
      <c r="K1562" s="27" t="n">
        <v>30.2025</v>
      </c>
      <c r="L1562" s="32"/>
      <c r="M1562" s="27" t="n">
        <v>55658.2</v>
      </c>
      <c r="N1562" s="27" t="n">
        <v>2562.81340909091</v>
      </c>
      <c r="O1562" s="32"/>
      <c r="R1562" s="11"/>
    </row>
    <row r="1563" customFormat="false" ht="14.25" hidden="false" customHeight="false" outlineLevel="0" collapsed="false">
      <c r="A1563" s="29" t="n">
        <v>45357.4958101852</v>
      </c>
      <c r="B1563" s="30" t="n">
        <f aca="false">MROUND(A1563,"00:01:00")</f>
        <v>45357.4958333333</v>
      </c>
      <c r="C1563" s="27" t="n">
        <v>2.47768181818182</v>
      </c>
      <c r="D1563" s="27" t="n">
        <v>0.519218181818182</v>
      </c>
      <c r="E1563" s="27" t="n">
        <v>1400.04545454545</v>
      </c>
      <c r="F1563" s="27" t="n">
        <v>38.9445454545455</v>
      </c>
      <c r="G1563" s="27" t="n">
        <v>34.845</v>
      </c>
      <c r="H1563" s="27" t="n">
        <v>33.545</v>
      </c>
      <c r="I1563" s="27" t="n">
        <v>6.61786666666667</v>
      </c>
      <c r="J1563" s="27" t="n">
        <v>2.905</v>
      </c>
      <c r="K1563" s="27" t="n">
        <v>30.07625</v>
      </c>
      <c r="L1563" s="32"/>
      <c r="M1563" s="27" t="n">
        <v>55658.2</v>
      </c>
      <c r="N1563" s="27" t="n">
        <v>2562.09263636364</v>
      </c>
      <c r="O1563" s="32"/>
      <c r="R1563" s="11"/>
    </row>
    <row r="1564" customFormat="false" ht="14.25" hidden="false" customHeight="false" outlineLevel="0" collapsed="false">
      <c r="A1564" s="29" t="n">
        <v>45357.4965046296</v>
      </c>
      <c r="B1564" s="30" t="n">
        <f aca="false">MROUND(A1564,"00:01:00")</f>
        <v>45357.4965277778</v>
      </c>
      <c r="C1564" s="27" t="n">
        <v>2.47451304347826</v>
      </c>
      <c r="D1564" s="27" t="n">
        <v>0.5179</v>
      </c>
      <c r="E1564" s="27" t="n">
        <v>1399.69565217391</v>
      </c>
      <c r="F1564" s="27" t="n">
        <v>40.5547826086957</v>
      </c>
      <c r="G1564" s="27" t="n">
        <v>34.79</v>
      </c>
      <c r="H1564" s="27" t="n">
        <v>33.5285714285714</v>
      </c>
      <c r="I1564" s="27" t="n">
        <v>6.60446153846154</v>
      </c>
      <c r="J1564" s="27" t="n">
        <v>2.91</v>
      </c>
      <c r="K1564" s="27" t="n">
        <v>30.1630769230769</v>
      </c>
      <c r="L1564" s="32"/>
      <c r="M1564" s="27" t="n">
        <v>55701.5</v>
      </c>
      <c r="N1564" s="27" t="n">
        <v>2561.36213043478</v>
      </c>
      <c r="O1564" s="32"/>
      <c r="R1564" s="11"/>
    </row>
    <row r="1565" customFormat="false" ht="14.25" hidden="false" customHeight="false" outlineLevel="0" collapsed="false">
      <c r="A1565" s="29" t="n">
        <v>45357.4971990741</v>
      </c>
      <c r="B1565" s="30" t="n">
        <f aca="false">MROUND(A1565,"00:01:00")</f>
        <v>45357.4972222222</v>
      </c>
      <c r="C1565" s="27" t="n">
        <v>2.48084545454545</v>
      </c>
      <c r="D1565" s="27" t="n">
        <v>0.51825652173913</v>
      </c>
      <c r="E1565" s="27" t="n">
        <v>1400.05652173913</v>
      </c>
      <c r="F1565" s="27" t="n">
        <v>39.9347826086956</v>
      </c>
      <c r="G1565" s="27" t="n">
        <v>34.665</v>
      </c>
      <c r="H1565" s="27" t="n">
        <v>33.5333333333333</v>
      </c>
      <c r="I1565" s="27" t="n">
        <v>6.609625</v>
      </c>
      <c r="J1565" s="27" t="n">
        <v>2.935</v>
      </c>
      <c r="K1565" s="27" t="n">
        <v>30.313</v>
      </c>
      <c r="L1565" s="32"/>
      <c r="M1565" s="27" t="n">
        <v>55744.25</v>
      </c>
      <c r="N1565" s="27" t="n">
        <v>2560.6152173913</v>
      </c>
      <c r="O1565" s="32"/>
      <c r="R1565" s="11"/>
    </row>
    <row r="1566" customFormat="false" ht="14.25" hidden="false" customHeight="false" outlineLevel="0" collapsed="false">
      <c r="A1566" s="29" t="n">
        <v>45357.4978935185</v>
      </c>
      <c r="B1566" s="30" t="n">
        <f aca="false">MROUND(A1566,"00:01:00")</f>
        <v>45357.4979166667</v>
      </c>
      <c r="C1566" s="27" t="n">
        <v>2.47586956521739</v>
      </c>
      <c r="D1566" s="27" t="n">
        <v>0.525430434782609</v>
      </c>
      <c r="E1566" s="27" t="n">
        <v>1400.06956521739</v>
      </c>
      <c r="F1566" s="27" t="n">
        <v>39.582</v>
      </c>
      <c r="G1566" s="27" t="n">
        <v>34.795</v>
      </c>
      <c r="H1566" s="27" t="n">
        <v>33.5333333333333</v>
      </c>
      <c r="I1566" s="27" t="n">
        <v>6.60571428571429</v>
      </c>
      <c r="J1566" s="27" t="n">
        <v>2.94666666666667</v>
      </c>
      <c r="K1566" s="27" t="n">
        <v>30.26125</v>
      </c>
      <c r="L1566" s="32"/>
      <c r="M1566" s="27" t="n">
        <v>55778</v>
      </c>
      <c r="N1566" s="27" t="n">
        <v>2559.8602173913</v>
      </c>
      <c r="O1566" s="32"/>
      <c r="R1566" s="11"/>
    </row>
    <row r="1567" customFormat="false" ht="14.25" hidden="false" customHeight="false" outlineLevel="0" collapsed="false">
      <c r="A1567" s="29" t="n">
        <v>45357.498587963</v>
      </c>
      <c r="B1567" s="30" t="n">
        <f aca="false">MROUND(A1567,"00:01:00")</f>
        <v>45357.4986111111</v>
      </c>
      <c r="C1567" s="27" t="n">
        <v>2.47264583333333</v>
      </c>
      <c r="D1567" s="27" t="n">
        <v>0.5246875</v>
      </c>
      <c r="E1567" s="27" t="n">
        <v>1399.7875</v>
      </c>
      <c r="F1567" s="27" t="n">
        <v>39.674</v>
      </c>
      <c r="G1567" s="27" t="n">
        <v>34.885</v>
      </c>
      <c r="H1567" s="27" t="n">
        <v>33.5414285714286</v>
      </c>
      <c r="I1567" s="27" t="n">
        <v>6.608</v>
      </c>
      <c r="J1567" s="27" t="n">
        <v>2.95</v>
      </c>
      <c r="K1567" s="27" t="n">
        <v>30.235</v>
      </c>
      <c r="L1567" s="32"/>
      <c r="M1567" s="27" t="n">
        <v>55818.4285714286</v>
      </c>
      <c r="N1567" s="27" t="n">
        <v>2559.09166666667</v>
      </c>
      <c r="O1567" s="32"/>
      <c r="R1567" s="11"/>
    </row>
    <row r="1568" customFormat="false" ht="14.25" hidden="false" customHeight="false" outlineLevel="0" collapsed="false">
      <c r="A1568" s="29" t="n">
        <v>45357.4992824074</v>
      </c>
      <c r="B1568" s="30" t="n">
        <f aca="false">MROUND(A1568,"00:01:00")</f>
        <v>45357.4993055556</v>
      </c>
      <c r="C1568" s="27" t="n">
        <v>2.47030869565217</v>
      </c>
      <c r="D1568" s="27" t="n">
        <v>0.540817391304348</v>
      </c>
      <c r="E1568" s="27" t="n">
        <v>1400.21739130435</v>
      </c>
      <c r="F1568" s="27" t="n">
        <v>39.7816666666667</v>
      </c>
      <c r="G1568" s="27" t="n">
        <v>34.95</v>
      </c>
      <c r="H1568" s="27" t="n">
        <v>33.535</v>
      </c>
      <c r="I1568" s="27" t="n">
        <v>6.6092</v>
      </c>
      <c r="J1568" s="27" t="n">
        <v>2.97333333333333</v>
      </c>
      <c r="K1568" s="27" t="n">
        <v>30.285</v>
      </c>
      <c r="L1568" s="32"/>
      <c r="M1568" s="27" t="n">
        <v>55862</v>
      </c>
      <c r="N1568" s="27" t="n">
        <v>2558.33030434783</v>
      </c>
      <c r="O1568" s="32"/>
      <c r="R1568" s="11"/>
    </row>
    <row r="1569" customFormat="false" ht="14.25" hidden="false" customHeight="false" outlineLevel="0" collapsed="false">
      <c r="A1569" s="29" t="n">
        <v>45357.4999768519</v>
      </c>
      <c r="B1569" s="30" t="n">
        <f aca="false">MROUND(A1569,"00:01:00")</f>
        <v>45357.5</v>
      </c>
      <c r="C1569" s="27" t="n">
        <v>2.46982608695652</v>
      </c>
      <c r="D1569" s="27" t="n">
        <v>0.53354347826087</v>
      </c>
      <c r="E1569" s="27" t="n">
        <v>1399.79545454545</v>
      </c>
      <c r="F1569" s="27" t="n">
        <v>39.9505263157895</v>
      </c>
      <c r="G1569" s="27" t="n">
        <v>34.96</v>
      </c>
      <c r="H1569" s="27" t="n">
        <v>33.54</v>
      </c>
      <c r="I1569" s="27" t="n">
        <v>6.60676923076923</v>
      </c>
      <c r="J1569" s="27" t="n">
        <v>2.984</v>
      </c>
      <c r="K1569" s="27" t="n">
        <v>30.36</v>
      </c>
      <c r="L1569" s="32"/>
      <c r="M1569" s="27" t="n">
        <v>55906.6666666667</v>
      </c>
      <c r="N1569" s="27" t="n">
        <v>2557.57108695652</v>
      </c>
      <c r="O1569" s="32"/>
      <c r="R1569" s="11"/>
    </row>
    <row r="1570" customFormat="false" ht="14.25" hidden="false" customHeight="false" outlineLevel="0" collapsed="false">
      <c r="A1570" s="29" t="n">
        <v>45357.5006712963</v>
      </c>
      <c r="B1570" s="30" t="n">
        <f aca="false">MROUND(A1570,"00:01:00")</f>
        <v>45357.5006944445</v>
      </c>
      <c r="C1570" s="27" t="n">
        <v>2.46651363636364</v>
      </c>
      <c r="D1570" s="27" t="n">
        <v>0.524936363636364</v>
      </c>
      <c r="E1570" s="27" t="n">
        <v>1399.96818181818</v>
      </c>
      <c r="F1570" s="27" t="n">
        <v>39.6433333333333</v>
      </c>
      <c r="G1570" s="27" t="n">
        <v>35.03</v>
      </c>
      <c r="H1570" s="27" t="n">
        <v>33.54</v>
      </c>
      <c r="I1570" s="27" t="n">
        <v>6.61058823529412</v>
      </c>
      <c r="J1570" s="27" t="n">
        <v>3.005</v>
      </c>
      <c r="K1570" s="27" t="n">
        <v>30.38</v>
      </c>
      <c r="L1570" s="32"/>
      <c r="M1570" s="27" t="n">
        <v>55906.6666666667</v>
      </c>
      <c r="N1570" s="27" t="n">
        <v>2556.85559090909</v>
      </c>
      <c r="O1570" s="32"/>
      <c r="R1570" s="11"/>
    </row>
    <row r="1571" customFormat="false" ht="14.25" hidden="false" customHeight="false" outlineLevel="0" collapsed="false">
      <c r="A1571" s="29" t="n">
        <v>45357.5013657407</v>
      </c>
      <c r="B1571" s="30" t="n">
        <f aca="false">MROUND(A1571,"00:01:00")</f>
        <v>45357.5013888889</v>
      </c>
      <c r="C1571" s="27" t="n">
        <v>2.46372173913043</v>
      </c>
      <c r="D1571" s="27" t="n">
        <v>0.53934347826087</v>
      </c>
      <c r="E1571" s="27" t="n">
        <v>1400.0652173913</v>
      </c>
      <c r="F1571" s="27" t="n">
        <v>39.8252631578947</v>
      </c>
      <c r="G1571" s="27" t="n">
        <v>35.12</v>
      </c>
      <c r="H1571" s="27" t="n">
        <v>33.545</v>
      </c>
      <c r="I1571" s="27" t="n">
        <v>6.603</v>
      </c>
      <c r="J1571" s="27" t="n">
        <v>3</v>
      </c>
      <c r="K1571" s="27" t="n">
        <v>30.41</v>
      </c>
      <c r="L1571" s="32"/>
      <c r="M1571" s="27" t="n">
        <v>55959.25</v>
      </c>
      <c r="N1571" s="27" t="n">
        <v>2556.09017391304</v>
      </c>
      <c r="O1571" s="32"/>
      <c r="R1571" s="11"/>
    </row>
    <row r="1572" customFormat="false" ht="14.25" hidden="false" customHeight="false" outlineLevel="0" collapsed="false">
      <c r="A1572" s="29" t="n">
        <v>45357.5020601852</v>
      </c>
      <c r="B1572" s="30" t="n">
        <f aca="false">MROUND(A1572,"00:01:00")</f>
        <v>45357.5020833333</v>
      </c>
      <c r="C1572" s="27" t="n">
        <v>2.46464782608696</v>
      </c>
      <c r="D1572" s="27" t="n">
        <v>0.52985</v>
      </c>
      <c r="E1572" s="27" t="n">
        <v>1400.10869565217</v>
      </c>
      <c r="F1572" s="27" t="n">
        <v>39.3813043478261</v>
      </c>
      <c r="G1572" s="27" t="n">
        <v>35.115</v>
      </c>
      <c r="H1572" s="27" t="n">
        <v>33.545</v>
      </c>
      <c r="I1572" s="27" t="n">
        <v>6.60111764705882</v>
      </c>
      <c r="J1572" s="27" t="n">
        <v>3.025</v>
      </c>
      <c r="K1572" s="27" t="n">
        <v>30.47</v>
      </c>
      <c r="L1572" s="32"/>
      <c r="M1572" s="27" t="n">
        <v>56013</v>
      </c>
      <c r="N1572" s="27" t="n">
        <v>2555.32543478261</v>
      </c>
      <c r="O1572" s="32"/>
      <c r="R1572" s="11"/>
    </row>
    <row r="1573" customFormat="false" ht="14.25" hidden="false" customHeight="false" outlineLevel="0" collapsed="false">
      <c r="A1573" s="29" t="n">
        <v>45357.5027546296</v>
      </c>
      <c r="B1573" s="30" t="n">
        <f aca="false">MROUND(A1573,"00:01:00")</f>
        <v>45357.5027777778</v>
      </c>
      <c r="C1573" s="27" t="n">
        <v>2.45354545454545</v>
      </c>
      <c r="D1573" s="27" t="n">
        <v>0.549413636363636</v>
      </c>
      <c r="E1573" s="27" t="n">
        <v>1400.1</v>
      </c>
      <c r="F1573" s="27" t="n">
        <v>39.8695454545455</v>
      </c>
      <c r="G1573" s="27" t="n">
        <v>35.385</v>
      </c>
      <c r="H1573" s="27" t="n">
        <v>33.545</v>
      </c>
      <c r="I1573" s="27" t="n">
        <v>6.6022</v>
      </c>
      <c r="J1573" s="27" t="n">
        <v>3.04</v>
      </c>
      <c r="K1573" s="27" t="n">
        <v>30.4766666666667</v>
      </c>
      <c r="L1573" s="32"/>
      <c r="M1573" s="27" t="n">
        <v>56050.25</v>
      </c>
      <c r="N1573" s="27" t="n">
        <v>2554.57818181818</v>
      </c>
      <c r="O1573" s="32"/>
      <c r="R1573" s="11"/>
    </row>
    <row r="1574" customFormat="false" ht="14.25" hidden="false" customHeight="false" outlineLevel="0" collapsed="false">
      <c r="A1574" s="29" t="n">
        <v>45357.5034490741</v>
      </c>
      <c r="B1574" s="30" t="n">
        <f aca="false">MROUND(A1574,"00:01:00")</f>
        <v>45357.5034722222</v>
      </c>
      <c r="C1574" s="27" t="n">
        <v>2.46265454545455</v>
      </c>
      <c r="D1574" s="27" t="n">
        <v>0.539563636363636</v>
      </c>
      <c r="E1574" s="27" t="n">
        <v>1399.93636363636</v>
      </c>
      <c r="F1574" s="27" t="n">
        <v>40.5095454545455</v>
      </c>
      <c r="G1574" s="27" t="n">
        <v>35.125</v>
      </c>
      <c r="H1574" s="27" t="n">
        <v>33.545</v>
      </c>
      <c r="I1574" s="27" t="n">
        <v>6.6026875</v>
      </c>
      <c r="J1574" s="27" t="n">
        <v>3.04</v>
      </c>
      <c r="K1574" s="27" t="n">
        <v>30.6058333333333</v>
      </c>
      <c r="L1574" s="32"/>
      <c r="M1574" s="27" t="n">
        <v>56095.25</v>
      </c>
      <c r="N1574" s="27" t="n">
        <v>2553.83877272727</v>
      </c>
      <c r="O1574" s="32"/>
      <c r="R1574" s="11"/>
    </row>
    <row r="1575" customFormat="false" ht="14.25" hidden="false" customHeight="false" outlineLevel="0" collapsed="false">
      <c r="A1575" s="29" t="n">
        <v>45357.5041435185</v>
      </c>
      <c r="B1575" s="30" t="n">
        <f aca="false">MROUND(A1575,"00:01:00")</f>
        <v>45357.5041666667</v>
      </c>
      <c r="C1575" s="27" t="n">
        <v>2.46062608695652</v>
      </c>
      <c r="D1575" s="27" t="n">
        <v>0.542713043478261</v>
      </c>
      <c r="E1575" s="27" t="n">
        <v>1400.1</v>
      </c>
      <c r="F1575" s="27" t="n">
        <v>39.847619047619</v>
      </c>
      <c r="G1575" s="27" t="n">
        <v>35.21</v>
      </c>
      <c r="H1575" s="27" t="n">
        <v>33.545</v>
      </c>
      <c r="I1575" s="27" t="n">
        <v>6.60153333333333</v>
      </c>
      <c r="J1575" s="27" t="n">
        <v>3.04571428571429</v>
      </c>
      <c r="K1575" s="27" t="n">
        <v>30.6309090909091</v>
      </c>
      <c r="L1575" s="32"/>
      <c r="M1575" s="27" t="n">
        <v>56156.4</v>
      </c>
      <c r="N1575" s="27" t="n">
        <v>2553.05543478261</v>
      </c>
      <c r="O1575" s="32"/>
      <c r="R1575" s="11"/>
    </row>
    <row r="1576" customFormat="false" ht="14.25" hidden="false" customHeight="false" outlineLevel="0" collapsed="false">
      <c r="A1576" s="29" t="n">
        <v>45357.504837963</v>
      </c>
      <c r="B1576" s="30" t="n">
        <f aca="false">MROUND(A1576,"00:01:00")</f>
        <v>45357.5048611111</v>
      </c>
      <c r="C1576" s="27" t="n">
        <v>2.45961363636364</v>
      </c>
      <c r="D1576" s="27" t="n">
        <v>0.53994347826087</v>
      </c>
      <c r="E1576" s="27" t="n">
        <v>1399.79130434783</v>
      </c>
      <c r="F1576" s="27" t="n">
        <v>39.8963636363636</v>
      </c>
      <c r="G1576" s="27" t="n">
        <v>35.225</v>
      </c>
      <c r="H1576" s="27" t="n">
        <v>33.555</v>
      </c>
      <c r="I1576" s="27" t="n">
        <v>6.61766666666667</v>
      </c>
      <c r="J1576" s="27" t="n">
        <v>3.055</v>
      </c>
      <c r="K1576" s="27" t="n">
        <v>30.564</v>
      </c>
      <c r="L1576" s="32"/>
      <c r="M1576" s="27" t="n">
        <v>56156.4</v>
      </c>
      <c r="N1576" s="27" t="n">
        <v>2552.27856521739</v>
      </c>
      <c r="O1576" s="32"/>
      <c r="R1576" s="11"/>
    </row>
    <row r="1577" customFormat="false" ht="14.25" hidden="false" customHeight="false" outlineLevel="0" collapsed="false">
      <c r="A1577" s="29" t="n">
        <v>45357.5055324074</v>
      </c>
      <c r="B1577" s="30" t="n">
        <f aca="false">MROUND(A1577,"00:01:00")</f>
        <v>45357.5055555556</v>
      </c>
      <c r="C1577" s="27" t="n">
        <v>2.45685652173913</v>
      </c>
      <c r="D1577" s="27" t="n">
        <v>0.545986956521739</v>
      </c>
      <c r="E1577" s="27" t="n">
        <v>1400.1347826087</v>
      </c>
      <c r="F1577" s="27" t="n">
        <v>39.67125</v>
      </c>
      <c r="G1577" s="27" t="n">
        <v>35.315</v>
      </c>
      <c r="H1577" s="27" t="n">
        <v>33.54</v>
      </c>
      <c r="I1577" s="27" t="n">
        <v>6.604</v>
      </c>
      <c r="J1577" s="27" t="n">
        <v>3.056</v>
      </c>
      <c r="K1577" s="27" t="n">
        <v>30.595</v>
      </c>
      <c r="L1577" s="32"/>
      <c r="M1577" s="27" t="n">
        <v>56200</v>
      </c>
      <c r="N1577" s="27" t="n">
        <v>2551.5027826087</v>
      </c>
      <c r="O1577" s="32"/>
      <c r="R1577" s="11"/>
    </row>
    <row r="1578" customFormat="false" ht="14.25" hidden="false" customHeight="false" outlineLevel="0" collapsed="false">
      <c r="A1578" s="29" t="n">
        <v>45357.5062268519</v>
      </c>
      <c r="B1578" s="30" t="n">
        <f aca="false">MROUND(A1578,"00:01:00")</f>
        <v>45357.50625</v>
      </c>
      <c r="C1578" s="27" t="n">
        <v>2.45499545454545</v>
      </c>
      <c r="D1578" s="27" t="n">
        <v>0.539827272727273</v>
      </c>
      <c r="E1578" s="27" t="n">
        <v>1399.98636363636</v>
      </c>
      <c r="F1578" s="27" t="n">
        <v>39.8388888888889</v>
      </c>
      <c r="G1578" s="27" t="n">
        <v>35.36</v>
      </c>
      <c r="H1578" s="27" t="n">
        <v>33.545</v>
      </c>
      <c r="I1578" s="27" t="n">
        <v>6.6121875</v>
      </c>
      <c r="J1578" s="27" t="n">
        <v>3.07</v>
      </c>
      <c r="K1578" s="27" t="n">
        <v>30.625</v>
      </c>
      <c r="L1578" s="32"/>
      <c r="M1578" s="27" t="n">
        <v>56249.75</v>
      </c>
      <c r="N1578" s="27" t="n">
        <v>2550.74659090909</v>
      </c>
      <c r="O1578" s="32"/>
      <c r="R1578" s="11"/>
    </row>
    <row r="1579" customFormat="false" ht="14.25" hidden="false" customHeight="false" outlineLevel="0" collapsed="false">
      <c r="A1579" s="29" t="n">
        <v>45357.5069212963</v>
      </c>
      <c r="B1579" s="30" t="n">
        <f aca="false">MROUND(A1579,"00:01:00")</f>
        <v>45357.5069444444</v>
      </c>
      <c r="C1579" s="27" t="n">
        <v>2.45336086956522</v>
      </c>
      <c r="D1579" s="27" t="n">
        <v>0.548217391304348</v>
      </c>
      <c r="E1579" s="27" t="n">
        <v>1399.65263157895</v>
      </c>
      <c r="F1579" s="27" t="n">
        <v>39.8430769230769</v>
      </c>
      <c r="G1579" s="27" t="n">
        <v>35.395</v>
      </c>
      <c r="H1579" s="27" t="n">
        <v>33.5466666666667</v>
      </c>
      <c r="I1579" s="27" t="n">
        <v>6.608</v>
      </c>
      <c r="J1579" s="27" t="n">
        <v>3.07666666666667</v>
      </c>
      <c r="K1579" s="27" t="n">
        <v>30.68</v>
      </c>
      <c r="L1579" s="32"/>
      <c r="M1579" s="27" t="n">
        <v>56278</v>
      </c>
      <c r="N1579" s="27" t="n">
        <v>2549.97826086957</v>
      </c>
      <c r="O1579" s="32"/>
      <c r="R1579" s="11"/>
    </row>
    <row r="1580" customFormat="false" ht="14.25" hidden="false" customHeight="false" outlineLevel="0" collapsed="false">
      <c r="A1580" s="29" t="n">
        <v>45357.5076157407</v>
      </c>
      <c r="B1580" s="30" t="n">
        <f aca="false">MROUND(A1580,"00:01:00")</f>
        <v>45357.5076388889</v>
      </c>
      <c r="C1580" s="27" t="n">
        <v>2.45225652173913</v>
      </c>
      <c r="D1580" s="27" t="n">
        <v>0.545</v>
      </c>
      <c r="E1580" s="27" t="n">
        <v>1400.03913043478</v>
      </c>
      <c r="F1580" s="27" t="n">
        <v>39.9223529411765</v>
      </c>
      <c r="G1580" s="27" t="n">
        <v>35.395</v>
      </c>
      <c r="H1580" s="27" t="n">
        <v>33.545</v>
      </c>
      <c r="I1580" s="27" t="n">
        <v>6.60366666666667</v>
      </c>
      <c r="J1580" s="27" t="n">
        <v>3.08666666666667</v>
      </c>
      <c r="K1580" s="27" t="n">
        <v>30.71</v>
      </c>
      <c r="L1580" s="32"/>
      <c r="M1580" s="27" t="n">
        <v>56299</v>
      </c>
      <c r="N1580" s="27" t="n">
        <v>2549.20786956522</v>
      </c>
      <c r="O1580" s="32"/>
      <c r="R1580" s="11"/>
    </row>
    <row r="1581" customFormat="false" ht="14.25" hidden="false" customHeight="false" outlineLevel="0" collapsed="false">
      <c r="A1581" s="29" t="n">
        <v>45357.5083101852</v>
      </c>
      <c r="B1581" s="30" t="n">
        <f aca="false">MROUND(A1581,"00:01:00")</f>
        <v>45357.5083333333</v>
      </c>
      <c r="C1581" s="27" t="n">
        <v>2.45066956521739</v>
      </c>
      <c r="D1581" s="27" t="n">
        <v>0.549347826086957</v>
      </c>
      <c r="E1581" s="27" t="n">
        <v>1400.11363636364</v>
      </c>
      <c r="F1581" s="27" t="n">
        <v>39.5678260869565</v>
      </c>
      <c r="G1581" s="27" t="n">
        <v>35.4733333333333</v>
      </c>
      <c r="H1581" s="27" t="n">
        <v>33.5445454545455</v>
      </c>
      <c r="I1581" s="27" t="n">
        <v>6.6034</v>
      </c>
      <c r="J1581" s="27" t="n">
        <v>3.105</v>
      </c>
      <c r="K1581" s="27" t="n">
        <v>30.725</v>
      </c>
      <c r="L1581" s="32"/>
      <c r="M1581" s="27" t="n">
        <v>56345</v>
      </c>
      <c r="N1581" s="27" t="n">
        <v>2548.43969565217</v>
      </c>
      <c r="O1581" s="32"/>
      <c r="R1581" s="11"/>
    </row>
    <row r="1582" customFormat="false" ht="14.25" hidden="false" customHeight="false" outlineLevel="0" collapsed="false">
      <c r="A1582" s="29" t="n">
        <v>45357.5090046296</v>
      </c>
      <c r="B1582" s="30" t="n">
        <f aca="false">MROUND(A1582,"00:01:00")</f>
        <v>45357.5090277778</v>
      </c>
      <c r="C1582" s="27" t="n">
        <v>2.44555217391304</v>
      </c>
      <c r="D1582" s="27" t="n">
        <v>0.562004347826087</v>
      </c>
      <c r="E1582" s="27" t="n">
        <v>1400.05</v>
      </c>
      <c r="F1582" s="27" t="n">
        <v>39.835</v>
      </c>
      <c r="G1582" s="27" t="n">
        <v>35.58</v>
      </c>
      <c r="H1582" s="27" t="n">
        <v>33.5445454545455</v>
      </c>
      <c r="I1582" s="27" t="n">
        <v>6.60175</v>
      </c>
      <c r="J1582" s="27" t="n">
        <v>3.12</v>
      </c>
      <c r="K1582" s="27" t="n">
        <v>30.7977777777778</v>
      </c>
      <c r="L1582" s="32"/>
      <c r="M1582" s="27" t="n">
        <v>56387</v>
      </c>
      <c r="N1582" s="27" t="n">
        <v>2547.65008695652</v>
      </c>
      <c r="O1582" s="32"/>
      <c r="R1582" s="11"/>
    </row>
    <row r="1583" customFormat="false" ht="14.25" hidden="false" customHeight="false" outlineLevel="0" collapsed="false">
      <c r="A1583" s="29" t="n">
        <v>45357.5096990741</v>
      </c>
      <c r="B1583" s="30" t="n">
        <f aca="false">MROUND(A1583,"00:01:00")</f>
        <v>45357.5097222222</v>
      </c>
      <c r="C1583" s="27" t="n">
        <v>2.44677391304348</v>
      </c>
      <c r="D1583" s="27" t="n">
        <v>0.548026086956522</v>
      </c>
      <c r="E1583" s="27" t="n">
        <v>1400.16956521739</v>
      </c>
      <c r="F1583" s="27" t="n">
        <v>40.1372222222222</v>
      </c>
      <c r="G1583" s="27" t="n">
        <v>35.56</v>
      </c>
      <c r="H1583" s="27" t="n">
        <v>33.5433333333333</v>
      </c>
      <c r="I1583" s="27" t="n">
        <v>6.60318181818182</v>
      </c>
      <c r="J1583" s="27" t="n">
        <v>3.125</v>
      </c>
      <c r="K1583" s="27" t="n">
        <v>30.875</v>
      </c>
      <c r="L1583" s="32"/>
      <c r="M1583" s="27" t="n">
        <v>56426.5</v>
      </c>
      <c r="N1583" s="27" t="n">
        <v>2546.877</v>
      </c>
      <c r="O1583" s="32"/>
      <c r="R1583" s="11"/>
    </row>
    <row r="1584" customFormat="false" ht="14.25" hidden="false" customHeight="false" outlineLevel="0" collapsed="false">
      <c r="A1584" s="29" t="n">
        <v>45357.5103935185</v>
      </c>
      <c r="B1584" s="30" t="n">
        <f aca="false">MROUND(A1584,"00:01:00")</f>
        <v>45357.5104166667</v>
      </c>
      <c r="C1584" s="27" t="n">
        <v>2.44875714285714</v>
      </c>
      <c r="D1584" s="27" t="n">
        <v>0.546409090909091</v>
      </c>
      <c r="E1584" s="27" t="n">
        <v>1399.82727272727</v>
      </c>
      <c r="F1584" s="27" t="n">
        <v>40.165</v>
      </c>
      <c r="G1584" s="27" t="n">
        <v>35.495</v>
      </c>
      <c r="H1584" s="27" t="n">
        <v>33.5344444444444</v>
      </c>
      <c r="I1584" s="27" t="n">
        <v>6.60264285714286</v>
      </c>
      <c r="J1584" s="27" t="n">
        <v>3.125</v>
      </c>
      <c r="K1584" s="27" t="n">
        <v>30.88</v>
      </c>
      <c r="L1584" s="32"/>
      <c r="M1584" s="27" t="n">
        <v>56472</v>
      </c>
      <c r="N1584" s="27" t="n">
        <v>2546.10927272727</v>
      </c>
      <c r="O1584" s="32"/>
      <c r="R1584" s="11"/>
    </row>
    <row r="1585" customFormat="false" ht="14.25" hidden="false" customHeight="false" outlineLevel="0" collapsed="false">
      <c r="A1585" s="29" t="n">
        <v>45357.511087963</v>
      </c>
      <c r="B1585" s="30" t="n">
        <f aca="false">MROUND(A1585,"00:01:00")</f>
        <v>45357.5111111111</v>
      </c>
      <c r="C1585" s="27" t="n">
        <v>2.44977727272727</v>
      </c>
      <c r="D1585" s="27" t="n">
        <v>0.555354545454545</v>
      </c>
      <c r="E1585" s="27" t="n">
        <v>1400.1</v>
      </c>
      <c r="F1585" s="27" t="n">
        <v>39.6509523809524</v>
      </c>
      <c r="G1585" s="27" t="n">
        <v>35.58</v>
      </c>
      <c r="H1585" s="27" t="n">
        <v>33.544</v>
      </c>
      <c r="I1585" s="27" t="n">
        <v>6.61205882352941</v>
      </c>
      <c r="J1585" s="27" t="n">
        <v>3.14</v>
      </c>
      <c r="K1585" s="27" t="n">
        <v>30.835</v>
      </c>
      <c r="L1585" s="32"/>
      <c r="M1585" s="27" t="n">
        <v>56506</v>
      </c>
      <c r="N1585" s="27" t="n">
        <v>2545.31068181818</v>
      </c>
      <c r="O1585" s="32"/>
      <c r="R1585" s="11"/>
    </row>
    <row r="1586" customFormat="false" ht="14.25" hidden="false" customHeight="false" outlineLevel="0" collapsed="false">
      <c r="A1586" s="29" t="n">
        <v>45357.5117824074</v>
      </c>
      <c r="B1586" s="30" t="n">
        <f aca="false">MROUND(A1586,"00:01:00")</f>
        <v>45357.5118055556</v>
      </c>
      <c r="C1586" s="27" t="n">
        <v>2.44556086956522</v>
      </c>
      <c r="D1586" s="27" t="n">
        <v>0.550813043478261</v>
      </c>
      <c r="E1586" s="27" t="n">
        <v>1399.99565217391</v>
      </c>
      <c r="F1586" s="27" t="n">
        <v>39.8795652173913</v>
      </c>
      <c r="G1586" s="27" t="n">
        <v>35.6</v>
      </c>
      <c r="H1586" s="27" t="n">
        <v>33.5333333333333</v>
      </c>
      <c r="I1586" s="27" t="n">
        <v>6.6015</v>
      </c>
      <c r="J1586" s="27" t="n">
        <v>3.135</v>
      </c>
      <c r="K1586" s="27" t="n">
        <v>30.792</v>
      </c>
      <c r="L1586" s="32"/>
      <c r="M1586" s="27" t="n">
        <v>56547.5</v>
      </c>
      <c r="N1586" s="27" t="n">
        <v>2544.5262173913</v>
      </c>
      <c r="O1586" s="32"/>
      <c r="R1586" s="11"/>
    </row>
    <row r="1587" customFormat="false" ht="14.25" hidden="false" customHeight="false" outlineLevel="0" collapsed="false">
      <c r="A1587" s="29" t="n">
        <v>45357.5124768519</v>
      </c>
      <c r="B1587" s="30" t="n">
        <f aca="false">MROUND(A1587,"00:01:00")</f>
        <v>45357.5125</v>
      </c>
      <c r="C1587" s="27" t="n">
        <v>2.44449545454545</v>
      </c>
      <c r="D1587" s="27" t="n">
        <v>0.555495652173913</v>
      </c>
      <c r="E1587" s="27" t="n">
        <v>1400.12380952381</v>
      </c>
      <c r="F1587" s="27" t="n">
        <v>39.8505</v>
      </c>
      <c r="G1587" s="27" t="n">
        <v>35.63</v>
      </c>
      <c r="H1587" s="27" t="n">
        <v>33.5463636363636</v>
      </c>
      <c r="I1587" s="27" t="n">
        <v>6.61293333333333</v>
      </c>
      <c r="J1587" s="27" t="n">
        <v>3.155</v>
      </c>
      <c r="K1587" s="27" t="n">
        <v>30.84</v>
      </c>
      <c r="L1587" s="32"/>
      <c r="M1587" s="27" t="n">
        <v>56665.3333333333</v>
      </c>
      <c r="N1587" s="27" t="n">
        <v>2543.73691304348</v>
      </c>
      <c r="O1587" s="32"/>
      <c r="R1587" s="11"/>
    </row>
    <row r="1588" customFormat="false" ht="14.25" hidden="false" customHeight="false" outlineLevel="0" collapsed="false">
      <c r="A1588" s="29" t="n">
        <v>45357.5131712963</v>
      </c>
      <c r="B1588" s="30" t="n">
        <f aca="false">MROUND(A1588,"00:01:00")</f>
        <v>45357.5131944444</v>
      </c>
      <c r="C1588" s="27" t="n">
        <v>2.44201363636364</v>
      </c>
      <c r="D1588" s="27" t="n">
        <v>0.554477272727273</v>
      </c>
      <c r="E1588" s="27" t="n">
        <v>1399.88181818182</v>
      </c>
      <c r="F1588" s="27" t="n">
        <v>39.6333333333333</v>
      </c>
      <c r="G1588" s="27" t="n">
        <v>35.75</v>
      </c>
      <c r="H1588" s="27" t="n">
        <v>33.55</v>
      </c>
      <c r="I1588" s="27" t="n">
        <v>6.624</v>
      </c>
      <c r="J1588" s="27" t="n">
        <v>3.15</v>
      </c>
      <c r="K1588" s="27" t="n">
        <v>30.89</v>
      </c>
      <c r="L1588" s="32"/>
      <c r="M1588" s="27" t="n">
        <v>56736</v>
      </c>
      <c r="N1588" s="27" t="n">
        <v>2542.94818181818</v>
      </c>
      <c r="O1588" s="32"/>
      <c r="R1588" s="11"/>
    </row>
    <row r="1589" customFormat="false" ht="14.25" hidden="false" customHeight="false" outlineLevel="0" collapsed="false">
      <c r="A1589" s="29" t="n">
        <v>45357.5138657407</v>
      </c>
      <c r="B1589" s="30" t="n">
        <f aca="false">MROUND(A1589,"00:01:00")</f>
        <v>45357.5138888889</v>
      </c>
      <c r="C1589" s="27" t="n">
        <v>2.4414347826087</v>
      </c>
      <c r="D1589" s="27" t="n">
        <v>0.562347826086956</v>
      </c>
      <c r="E1589" s="27" t="n">
        <v>1399.93043478261</v>
      </c>
      <c r="F1589" s="27" t="n">
        <v>39.9430434782609</v>
      </c>
      <c r="G1589" s="27" t="n">
        <v>35.705</v>
      </c>
      <c r="H1589" s="27" t="n">
        <v>33.5388888888889</v>
      </c>
      <c r="I1589" s="27" t="n">
        <v>6.6085</v>
      </c>
      <c r="J1589" s="27" t="n">
        <v>3.11666666666667</v>
      </c>
      <c r="K1589" s="27" t="n">
        <v>30.93</v>
      </c>
      <c r="L1589" s="32"/>
      <c r="M1589" s="27" t="n">
        <v>56736</v>
      </c>
      <c r="N1589" s="27" t="n">
        <v>2542.16734782609</v>
      </c>
      <c r="O1589" s="32"/>
      <c r="R1589" s="11"/>
    </row>
    <row r="1590" customFormat="false" ht="14.25" hidden="false" customHeight="false" outlineLevel="0" collapsed="false">
      <c r="A1590" s="29" t="n">
        <v>45357.5145601852</v>
      </c>
      <c r="B1590" s="30" t="n">
        <f aca="false">MROUND(A1590,"00:01:00")</f>
        <v>45357.5145833333</v>
      </c>
      <c r="C1590" s="27" t="n">
        <v>2.43279130434783</v>
      </c>
      <c r="D1590" s="27" t="n">
        <v>0.563139130434783</v>
      </c>
      <c r="E1590" s="27" t="n">
        <v>1400.01818181818</v>
      </c>
      <c r="F1590" s="27" t="n">
        <v>38.7895</v>
      </c>
      <c r="G1590" s="27" t="n">
        <v>36.02</v>
      </c>
      <c r="H1590" s="27" t="n">
        <v>33.5385714285714</v>
      </c>
      <c r="I1590" s="27" t="n">
        <v>6.60706666666667</v>
      </c>
      <c r="J1590" s="27" t="n">
        <v>3.145</v>
      </c>
      <c r="K1590" s="27" t="n">
        <v>30.915</v>
      </c>
      <c r="L1590" s="32"/>
      <c r="M1590" s="27" t="n">
        <v>56767.8333333333</v>
      </c>
      <c r="N1590" s="27" t="n">
        <v>2541.37508695652</v>
      </c>
      <c r="O1590" s="32"/>
      <c r="R1590" s="11"/>
    </row>
    <row r="1591" customFormat="false" ht="14.25" hidden="false" customHeight="false" outlineLevel="0" collapsed="false">
      <c r="A1591" s="29" t="n">
        <v>45357.5152546296</v>
      </c>
      <c r="B1591" s="30" t="n">
        <f aca="false">MROUND(A1591,"00:01:00")</f>
        <v>45357.5152777778</v>
      </c>
      <c r="C1591" s="27" t="n">
        <v>2.43248181818182</v>
      </c>
      <c r="D1591" s="27" t="n">
        <v>0.57</v>
      </c>
      <c r="E1591" s="27" t="n">
        <v>1399.97272727273</v>
      </c>
      <c r="F1591" s="27" t="n">
        <v>40.59</v>
      </c>
      <c r="G1591" s="27" t="n">
        <v>35.955</v>
      </c>
      <c r="H1591" s="27" t="n">
        <v>33.545</v>
      </c>
      <c r="I1591" s="27" t="n">
        <v>6.61123529411765</v>
      </c>
      <c r="J1591" s="27" t="n">
        <v>3.18</v>
      </c>
      <c r="K1591" s="27" t="n">
        <v>31.0008333333333</v>
      </c>
      <c r="L1591" s="32"/>
      <c r="M1591" s="27" t="n">
        <v>56767.8333333333</v>
      </c>
      <c r="N1591" s="27" t="n">
        <v>2540.57772727273</v>
      </c>
      <c r="O1591" s="32"/>
      <c r="R1591" s="11"/>
    </row>
    <row r="1592" customFormat="false" ht="14.25" hidden="false" customHeight="false" outlineLevel="0" collapsed="false">
      <c r="A1592" s="29" t="n">
        <v>45357.5159490741</v>
      </c>
      <c r="B1592" s="30" t="n">
        <f aca="false">MROUND(A1592,"00:01:00")</f>
        <v>45357.5159722222</v>
      </c>
      <c r="C1592" s="27" t="n">
        <v>2.43811818181818</v>
      </c>
      <c r="D1592" s="27" t="n">
        <v>0.554636363636364</v>
      </c>
      <c r="E1592" s="27" t="n">
        <v>1399.94</v>
      </c>
      <c r="F1592" s="27" t="n">
        <v>40.3475</v>
      </c>
      <c r="G1592" s="27" t="n">
        <v>35.775</v>
      </c>
      <c r="H1592" s="27" t="n">
        <v>33.535</v>
      </c>
      <c r="I1592" s="27" t="n">
        <v>6.60273333333333</v>
      </c>
      <c r="J1592" s="27" t="n">
        <v>3.19</v>
      </c>
      <c r="K1592" s="27" t="n">
        <v>31.17125</v>
      </c>
      <c r="L1592" s="32"/>
      <c r="M1592" s="27" t="n">
        <v>56856.375</v>
      </c>
      <c r="N1592" s="27" t="n">
        <v>2539.79163636364</v>
      </c>
      <c r="O1592" s="32"/>
      <c r="R1592" s="11"/>
    </row>
    <row r="1593" customFormat="false" ht="14.25" hidden="false" customHeight="false" outlineLevel="0" collapsed="false">
      <c r="A1593" s="29" t="n">
        <v>45357.5166435185</v>
      </c>
      <c r="B1593" s="30" t="n">
        <f aca="false">MROUND(A1593,"00:01:00")</f>
        <v>45357.5166666667</v>
      </c>
      <c r="C1593" s="27" t="n">
        <v>2.43356956521739</v>
      </c>
      <c r="D1593" s="27" t="n">
        <v>0.557939130434783</v>
      </c>
      <c r="E1593" s="27" t="n">
        <v>1399.8619047619</v>
      </c>
      <c r="F1593" s="27" t="n">
        <v>39.2004545454545</v>
      </c>
      <c r="G1593" s="27" t="n">
        <v>35.955</v>
      </c>
      <c r="H1593" s="27" t="n">
        <v>33.54</v>
      </c>
      <c r="I1593" s="27" t="n">
        <v>6.609</v>
      </c>
      <c r="J1593" s="27" t="n">
        <v>3.2</v>
      </c>
      <c r="K1593" s="27" t="n">
        <v>31.0911111111111</v>
      </c>
      <c r="L1593" s="32"/>
      <c r="M1593" s="27" t="n">
        <v>56856.375</v>
      </c>
      <c r="N1593" s="27" t="n">
        <v>2538.99795652174</v>
      </c>
      <c r="O1593" s="32"/>
      <c r="R1593" s="11"/>
    </row>
    <row r="1594" customFormat="false" ht="14.25" hidden="false" customHeight="false" outlineLevel="0" collapsed="false">
      <c r="A1594" s="29" t="n">
        <v>45357.517337963</v>
      </c>
      <c r="B1594" s="30" t="n">
        <f aca="false">MROUND(A1594,"00:01:00")</f>
        <v>45357.5173611111</v>
      </c>
      <c r="C1594" s="27" t="n">
        <v>2.43115454545455</v>
      </c>
      <c r="D1594" s="27" t="n">
        <v>0.569731818181818</v>
      </c>
      <c r="E1594" s="27" t="n">
        <v>1399.95238095238</v>
      </c>
      <c r="F1594" s="27" t="n">
        <v>40.185</v>
      </c>
      <c r="G1594" s="27" t="n">
        <v>35.97</v>
      </c>
      <c r="H1594" s="27" t="n">
        <v>33.5357142857143</v>
      </c>
      <c r="I1594" s="27" t="n">
        <v>6.60307142857143</v>
      </c>
      <c r="J1594" s="27" t="n">
        <v>3.195</v>
      </c>
      <c r="K1594" s="27" t="n">
        <v>31.0344444444444</v>
      </c>
      <c r="L1594" s="32"/>
      <c r="M1594" s="27" t="n">
        <v>56919.2</v>
      </c>
      <c r="N1594" s="27" t="n">
        <v>2538.20940909091</v>
      </c>
      <c r="O1594" s="32"/>
      <c r="R1594" s="11"/>
    </row>
    <row r="1595" customFormat="false" ht="14.25" hidden="false" customHeight="false" outlineLevel="0" collapsed="false">
      <c r="A1595" s="29" t="n">
        <v>45357.5180324074</v>
      </c>
      <c r="B1595" s="30" t="n">
        <f aca="false">MROUND(A1595,"00:01:00")</f>
        <v>45357.5180555556</v>
      </c>
      <c r="C1595" s="27" t="n">
        <v>2.42967391304348</v>
      </c>
      <c r="D1595" s="27" t="n">
        <v>0.572695652173913</v>
      </c>
      <c r="E1595" s="27" t="n">
        <v>1399.91818181818</v>
      </c>
      <c r="F1595" s="27" t="n">
        <v>39.6009090909091</v>
      </c>
      <c r="G1595" s="27" t="n">
        <v>36.07</v>
      </c>
      <c r="H1595" s="27" t="n">
        <v>33.535</v>
      </c>
      <c r="I1595" s="27" t="n">
        <v>6.601875</v>
      </c>
      <c r="J1595" s="27" t="n">
        <v>3.21</v>
      </c>
      <c r="K1595" s="27" t="n">
        <v>31.1328571428571</v>
      </c>
      <c r="L1595" s="32"/>
      <c r="M1595" s="27" t="n">
        <v>56967.25</v>
      </c>
      <c r="N1595" s="27" t="n">
        <v>2537.41391304348</v>
      </c>
      <c r="O1595" s="32"/>
      <c r="R1595" s="11"/>
    </row>
    <row r="1596" customFormat="false" ht="14.25" hidden="false" customHeight="false" outlineLevel="0" collapsed="false">
      <c r="A1596" s="29" t="n">
        <v>45357.5187268519</v>
      </c>
      <c r="B1596" s="30" t="n">
        <f aca="false">MROUND(A1596,"00:01:00")</f>
        <v>45357.51875</v>
      </c>
      <c r="C1596" s="27" t="n">
        <v>2.42750454545455</v>
      </c>
      <c r="D1596" s="27" t="n">
        <v>0.5768</v>
      </c>
      <c r="E1596" s="27" t="n">
        <v>1399.84545454545</v>
      </c>
      <c r="F1596" s="27" t="n">
        <v>40.045</v>
      </c>
      <c r="G1596" s="27" t="n">
        <v>36.055</v>
      </c>
      <c r="H1596" s="27" t="n">
        <v>33.5342857142857</v>
      </c>
      <c r="I1596" s="27" t="n">
        <v>6.602625</v>
      </c>
      <c r="J1596" s="27" t="n">
        <v>3.22</v>
      </c>
      <c r="K1596" s="27" t="n">
        <v>31.19</v>
      </c>
      <c r="L1596" s="32"/>
      <c r="M1596" s="27" t="n">
        <v>57014.5</v>
      </c>
      <c r="N1596" s="27" t="n">
        <v>2536.59904545455</v>
      </c>
      <c r="O1596" s="32"/>
      <c r="R1596" s="11"/>
    </row>
    <row r="1597" customFormat="false" ht="14.25" hidden="false" customHeight="false" outlineLevel="0" collapsed="false">
      <c r="A1597" s="29" t="n">
        <v>45357.5194212963</v>
      </c>
      <c r="B1597" s="30" t="n">
        <f aca="false">MROUND(A1597,"00:01:00")</f>
        <v>45357.5194444445</v>
      </c>
      <c r="C1597" s="27" t="n">
        <v>2.4298</v>
      </c>
      <c r="D1597" s="27" t="n">
        <v>0.572408695652174</v>
      </c>
      <c r="E1597" s="27" t="n">
        <v>1400.20909090909</v>
      </c>
      <c r="F1597" s="27" t="n">
        <v>40.2778260869565</v>
      </c>
      <c r="G1597" s="27" t="n">
        <v>35.96</v>
      </c>
      <c r="H1597" s="27" t="n">
        <v>33.5357142857143</v>
      </c>
      <c r="I1597" s="27" t="n">
        <v>6.60216666666667</v>
      </c>
      <c r="J1597" s="27" t="n">
        <v>3.225</v>
      </c>
      <c r="K1597" s="27" t="n">
        <v>31.22</v>
      </c>
      <c r="L1597" s="32"/>
      <c r="M1597" s="27" t="n">
        <v>57055.3333333333</v>
      </c>
      <c r="N1597" s="27" t="n">
        <v>2535.78469565217</v>
      </c>
      <c r="O1597" s="32"/>
      <c r="R1597" s="11"/>
    </row>
    <row r="1598" customFormat="false" ht="14.25" hidden="false" customHeight="false" outlineLevel="0" collapsed="false">
      <c r="A1598" s="29" t="n">
        <v>45357.5201157407</v>
      </c>
      <c r="B1598" s="30" t="n">
        <f aca="false">MROUND(A1598,"00:01:00")</f>
        <v>45357.5201388889</v>
      </c>
      <c r="C1598" s="27" t="n">
        <v>2.42810454545455</v>
      </c>
      <c r="D1598" s="27" t="n">
        <v>0.575922727272727</v>
      </c>
      <c r="E1598" s="27" t="n">
        <v>1399.93181818182</v>
      </c>
      <c r="F1598" s="27" t="n">
        <v>39.5527272727273</v>
      </c>
      <c r="G1598" s="27" t="n">
        <v>36.09</v>
      </c>
      <c r="H1598" s="27" t="n">
        <v>33.5333333333333</v>
      </c>
      <c r="I1598" s="27" t="n">
        <v>6.602375</v>
      </c>
      <c r="J1598" s="27" t="n">
        <v>3.225</v>
      </c>
      <c r="K1598" s="27" t="n">
        <v>31.1733333333333</v>
      </c>
      <c r="L1598" s="32"/>
      <c r="M1598" s="27" t="n">
        <v>57086</v>
      </c>
      <c r="N1598" s="27" t="n">
        <v>2535.00222727273</v>
      </c>
      <c r="O1598" s="32"/>
      <c r="R1598" s="11"/>
    </row>
    <row r="1599" customFormat="false" ht="14.25" hidden="false" customHeight="false" outlineLevel="0" collapsed="false">
      <c r="A1599" s="29" t="n">
        <v>45357.5208101852</v>
      </c>
      <c r="B1599" s="30" t="n">
        <f aca="false">MROUND(A1599,"00:01:00")</f>
        <v>45357.5208333333</v>
      </c>
      <c r="C1599" s="27" t="n">
        <v>2.42590434782609</v>
      </c>
      <c r="D1599" s="27" t="n">
        <v>0.573779166666667</v>
      </c>
      <c r="E1599" s="27" t="n">
        <v>1400.15217391304</v>
      </c>
      <c r="F1599" s="27" t="n">
        <v>39.8071428571429</v>
      </c>
      <c r="G1599" s="27" t="n">
        <v>36.115</v>
      </c>
      <c r="H1599" s="27" t="n">
        <v>33.535</v>
      </c>
      <c r="I1599" s="27" t="n">
        <v>6.60335294117647</v>
      </c>
      <c r="J1599" s="27" t="n">
        <v>3.226</v>
      </c>
      <c r="K1599" s="27" t="n">
        <v>31.1716666666667</v>
      </c>
      <c r="L1599" s="32"/>
      <c r="M1599" s="27" t="n">
        <v>57129.4</v>
      </c>
      <c r="N1599" s="27" t="n">
        <v>2534.19783333333</v>
      </c>
      <c r="O1599" s="32"/>
      <c r="R1599" s="11"/>
    </row>
    <row r="1600" customFormat="false" ht="14.25" hidden="false" customHeight="false" outlineLevel="0" collapsed="false">
      <c r="A1600" s="29" t="n">
        <v>45357.5215046296</v>
      </c>
      <c r="B1600" s="30" t="n">
        <f aca="false">MROUND(A1600,"00:01:00")</f>
        <v>45357.5215277778</v>
      </c>
      <c r="C1600" s="27" t="n">
        <v>2.42381</v>
      </c>
      <c r="D1600" s="27" t="n">
        <v>0.583231818181818</v>
      </c>
      <c r="E1600" s="27" t="n">
        <v>1399.99090909091</v>
      </c>
      <c r="F1600" s="27" t="n">
        <v>39.7864285714286</v>
      </c>
      <c r="G1600" s="27" t="n">
        <v>36.2</v>
      </c>
      <c r="H1600" s="27" t="n">
        <v>33.535</v>
      </c>
      <c r="I1600" s="27" t="n">
        <v>6.6052</v>
      </c>
      <c r="J1600" s="27" t="n">
        <v>3.225</v>
      </c>
      <c r="K1600" s="27" t="n">
        <v>31.21</v>
      </c>
      <c r="L1600" s="32"/>
      <c r="M1600" s="27" t="n">
        <v>57129.4</v>
      </c>
      <c r="N1600" s="27" t="n">
        <v>2533.38268181818</v>
      </c>
      <c r="O1600" s="32"/>
      <c r="R1600" s="11"/>
    </row>
    <row r="1601" customFormat="false" ht="14.25" hidden="false" customHeight="false" outlineLevel="0" collapsed="false">
      <c r="A1601" s="29" t="n">
        <v>45357.5221990741</v>
      </c>
      <c r="B1601" s="30" t="n">
        <f aca="false">MROUND(A1601,"00:01:00")</f>
        <v>45357.5222222222</v>
      </c>
      <c r="C1601" s="27" t="n">
        <v>2.42223636363636</v>
      </c>
      <c r="D1601" s="27" t="n">
        <v>0.573413636363636</v>
      </c>
      <c r="E1601" s="27" t="n">
        <v>1400.12857142857</v>
      </c>
      <c r="F1601" s="27" t="n">
        <v>40.0840909090909</v>
      </c>
      <c r="G1601" s="27" t="n">
        <v>36.18</v>
      </c>
      <c r="H1601" s="27" t="n">
        <v>33.535</v>
      </c>
      <c r="I1601" s="27" t="n">
        <v>6.60257142857143</v>
      </c>
      <c r="J1601" s="27" t="n">
        <v>3.24</v>
      </c>
      <c r="K1601" s="27" t="n">
        <v>31.2755555555556</v>
      </c>
      <c r="L1601" s="32"/>
      <c r="M1601" s="27" t="n">
        <v>57181</v>
      </c>
      <c r="N1601" s="27" t="n">
        <v>2532.58931818182</v>
      </c>
      <c r="O1601" s="32"/>
      <c r="R1601" s="11"/>
    </row>
    <row r="1602" customFormat="false" ht="14.25" hidden="false" customHeight="false" outlineLevel="0" collapsed="false">
      <c r="A1602" s="29" t="n">
        <v>45357.5228935185</v>
      </c>
      <c r="B1602" s="30" t="n">
        <f aca="false">MROUND(A1602,"00:01:00")</f>
        <v>45357.5229166667</v>
      </c>
      <c r="C1602" s="27" t="n">
        <v>2.42291739130435</v>
      </c>
      <c r="D1602" s="27" t="n">
        <v>0.577773913043478</v>
      </c>
      <c r="E1602" s="27" t="n">
        <v>1400.07142857143</v>
      </c>
      <c r="F1602" s="27" t="n">
        <v>40.0204347826087</v>
      </c>
      <c r="G1602" s="27" t="n">
        <v>36.19</v>
      </c>
      <c r="H1602" s="27" t="n">
        <v>33.54</v>
      </c>
      <c r="I1602" s="27" t="n">
        <v>6.60786666666667</v>
      </c>
      <c r="J1602" s="27" t="n">
        <v>3.255</v>
      </c>
      <c r="K1602" s="27" t="n">
        <v>31.2875</v>
      </c>
      <c r="L1602" s="32"/>
      <c r="M1602" s="27" t="n">
        <v>57246.5</v>
      </c>
      <c r="N1602" s="27" t="n">
        <v>2531.77595652174</v>
      </c>
      <c r="O1602" s="32"/>
      <c r="R1602" s="11"/>
    </row>
    <row r="1603" customFormat="false" ht="14.25" hidden="false" customHeight="false" outlineLevel="0" collapsed="false">
      <c r="A1603" s="29" t="n">
        <v>45357.523587963</v>
      </c>
      <c r="B1603" s="30" t="n">
        <f aca="false">MROUND(A1603,"00:01:00")</f>
        <v>45357.5236111111</v>
      </c>
      <c r="C1603" s="27" t="n">
        <v>2.41995454545455</v>
      </c>
      <c r="D1603" s="27" t="n">
        <v>0.576759090909091</v>
      </c>
      <c r="E1603" s="27" t="n">
        <v>1399.98095238095</v>
      </c>
      <c r="F1603" s="27" t="n">
        <v>39.4875</v>
      </c>
      <c r="G1603" s="27" t="n">
        <v>36.3</v>
      </c>
      <c r="H1603" s="27" t="n">
        <v>33.535</v>
      </c>
      <c r="I1603" s="27" t="n">
        <v>6.615</v>
      </c>
      <c r="J1603" s="27" t="n">
        <v>3.25333333333333</v>
      </c>
      <c r="K1603" s="27" t="n">
        <v>31.295</v>
      </c>
      <c r="L1603" s="32"/>
      <c r="M1603" s="27" t="n">
        <v>57246.5</v>
      </c>
      <c r="N1603" s="27" t="n">
        <v>2530.96059090909</v>
      </c>
      <c r="O1603" s="32"/>
      <c r="R1603" s="11"/>
    </row>
    <row r="1604" customFormat="false" ht="14.25" hidden="false" customHeight="false" outlineLevel="0" collapsed="false">
      <c r="A1604" s="29" t="n">
        <v>45357.5242824074</v>
      </c>
      <c r="B1604" s="30" t="n">
        <f aca="false">MROUND(A1604,"00:01:00")</f>
        <v>45357.5243055556</v>
      </c>
      <c r="C1604" s="27" t="n">
        <v>2.41351818181818</v>
      </c>
      <c r="D1604" s="27" t="n">
        <v>0.587940909090909</v>
      </c>
      <c r="E1604" s="27" t="n">
        <v>1399.98095238095</v>
      </c>
      <c r="F1604" s="27" t="n">
        <v>39.7136842105263</v>
      </c>
      <c r="G1604" s="27" t="n">
        <v>36.365</v>
      </c>
      <c r="H1604" s="27" t="n">
        <v>33.535</v>
      </c>
      <c r="I1604" s="27" t="n">
        <v>6.6</v>
      </c>
      <c r="J1604" s="27" t="n">
        <v>3.244</v>
      </c>
      <c r="K1604" s="27" t="n">
        <v>31.324</v>
      </c>
      <c r="L1604" s="32"/>
      <c r="M1604" s="27" t="n">
        <v>57313.1666666667</v>
      </c>
      <c r="N1604" s="27" t="n">
        <v>2530.16090909091</v>
      </c>
      <c r="O1604" s="32"/>
      <c r="R1604" s="11"/>
    </row>
    <row r="1605" customFormat="false" ht="14.25" hidden="false" customHeight="false" outlineLevel="0" collapsed="false">
      <c r="A1605" s="29" t="n">
        <v>45357.5249768519</v>
      </c>
      <c r="B1605" s="30" t="n">
        <f aca="false">MROUND(A1605,"00:01:00")</f>
        <v>45357.525</v>
      </c>
      <c r="C1605" s="27" t="n">
        <v>2.41414782608696</v>
      </c>
      <c r="D1605" s="27" t="n">
        <v>0.582121739130435</v>
      </c>
      <c r="E1605" s="27" t="n">
        <v>1399.95238095238</v>
      </c>
      <c r="F1605" s="27" t="n">
        <v>39.5929411764706</v>
      </c>
      <c r="G1605" s="27" t="n">
        <v>36.455</v>
      </c>
      <c r="H1605" s="27" t="n">
        <v>33.535</v>
      </c>
      <c r="I1605" s="27" t="n">
        <v>6.60211111111111</v>
      </c>
      <c r="J1605" s="27" t="n">
        <v>3.28</v>
      </c>
      <c r="K1605" s="27" t="n">
        <v>31.38</v>
      </c>
      <c r="L1605" s="32"/>
      <c r="M1605" s="27" t="n">
        <v>57422.1666666667</v>
      </c>
      <c r="N1605" s="27" t="n">
        <v>2529.3217826087</v>
      </c>
      <c r="O1605" s="32"/>
      <c r="R1605" s="11"/>
    </row>
    <row r="1606" customFormat="false" ht="14.25" hidden="false" customHeight="false" outlineLevel="0" collapsed="false">
      <c r="A1606" s="29" t="n">
        <v>45357.5256712963</v>
      </c>
      <c r="B1606" s="30" t="n">
        <f aca="false">MROUND(A1606,"00:01:00")</f>
        <v>45357.5256944445</v>
      </c>
      <c r="C1606" s="27" t="n">
        <v>2.41201363636364</v>
      </c>
      <c r="D1606" s="27" t="n">
        <v>0.593072727272727</v>
      </c>
      <c r="E1606" s="27" t="n">
        <v>1400.24545454545</v>
      </c>
      <c r="F1606" s="27" t="n">
        <v>39.9428571428571</v>
      </c>
      <c r="G1606" s="27" t="n">
        <v>36.53</v>
      </c>
      <c r="H1606" s="27" t="n">
        <v>33.5366666666667</v>
      </c>
      <c r="I1606" s="27" t="n">
        <v>6.60264705882353</v>
      </c>
      <c r="J1606" s="27" t="n">
        <v>3.29</v>
      </c>
      <c r="K1606" s="27" t="n">
        <v>31.4571428571429</v>
      </c>
      <c r="L1606" s="32"/>
      <c r="M1606" s="27" t="n">
        <v>57535.2</v>
      </c>
      <c r="N1606" s="27" t="n">
        <v>2528.50186363636</v>
      </c>
      <c r="O1606" s="32"/>
      <c r="R1606" s="11"/>
    </row>
    <row r="1607" customFormat="false" ht="14.25" hidden="false" customHeight="false" outlineLevel="0" collapsed="false">
      <c r="A1607" s="29" t="n">
        <v>45357.5263657407</v>
      </c>
      <c r="B1607" s="30" t="n">
        <f aca="false">MROUND(A1607,"00:01:00")</f>
        <v>45357.5263888889</v>
      </c>
      <c r="C1607" s="27" t="n">
        <v>2.41476956521739</v>
      </c>
      <c r="D1607" s="27" t="n">
        <v>0.584534782608696</v>
      </c>
      <c r="E1607" s="27" t="n">
        <v>1400.29545454545</v>
      </c>
      <c r="F1607" s="27" t="n">
        <v>40.6505</v>
      </c>
      <c r="G1607" s="27" t="n">
        <v>36.35</v>
      </c>
      <c r="H1607" s="27" t="n">
        <v>33.5366666666667</v>
      </c>
      <c r="I1607" s="27" t="n">
        <v>6.6105</v>
      </c>
      <c r="J1607" s="27" t="n">
        <v>3.305</v>
      </c>
      <c r="K1607" s="27" t="n">
        <v>31.545</v>
      </c>
      <c r="L1607" s="32"/>
      <c r="M1607" s="27" t="n">
        <v>57535.2</v>
      </c>
      <c r="N1607" s="27" t="n">
        <v>2527.69060869565</v>
      </c>
      <c r="O1607" s="32"/>
      <c r="R1607" s="11"/>
    </row>
    <row r="1608" customFormat="false" ht="14.25" hidden="false" customHeight="false" outlineLevel="0" collapsed="false">
      <c r="A1608" s="29" t="n">
        <v>45357.5270601852</v>
      </c>
      <c r="B1608" s="30" t="n">
        <f aca="false">MROUND(A1608,"00:01:00")</f>
        <v>45357.5270833333</v>
      </c>
      <c r="C1608" s="27" t="n">
        <v>2.41759130434783</v>
      </c>
      <c r="D1608" s="27" t="n">
        <v>0.583113636363636</v>
      </c>
      <c r="E1608" s="27" t="n">
        <v>1399.68181818182</v>
      </c>
      <c r="F1608" s="27" t="n">
        <v>39.9595454545455</v>
      </c>
      <c r="G1608" s="27" t="n">
        <v>36.43</v>
      </c>
      <c r="H1608" s="27" t="n">
        <v>33.5344444444444</v>
      </c>
      <c r="I1608" s="27" t="n">
        <v>6.60378571428571</v>
      </c>
      <c r="J1608" s="27" t="n">
        <v>3.29</v>
      </c>
      <c r="K1608" s="27" t="n">
        <v>31.5355555555556</v>
      </c>
      <c r="L1608" s="32"/>
      <c r="M1608" s="27" t="n">
        <v>57591</v>
      </c>
      <c r="N1608" s="27" t="n">
        <v>2526.8857826087</v>
      </c>
      <c r="O1608" s="32"/>
      <c r="R1608" s="11"/>
    </row>
    <row r="1609" customFormat="false" ht="14.25" hidden="false" customHeight="false" outlineLevel="0" collapsed="false">
      <c r="A1609" s="29" t="n">
        <v>45357.5277546296</v>
      </c>
      <c r="B1609" s="30" t="n">
        <f aca="false">MROUND(A1609,"00:01:00")</f>
        <v>45357.5277777778</v>
      </c>
      <c r="C1609" s="27" t="n">
        <v>2.417225</v>
      </c>
      <c r="D1609" s="27" t="n">
        <v>0.578029166666667</v>
      </c>
      <c r="E1609" s="27" t="n">
        <v>1399.86086956522</v>
      </c>
      <c r="F1609" s="27" t="n">
        <v>40.1570833333333</v>
      </c>
      <c r="G1609" s="27" t="n">
        <v>36.275</v>
      </c>
      <c r="H1609" s="27" t="n">
        <v>33.525</v>
      </c>
      <c r="I1609" s="27" t="n">
        <v>6.60268421052632</v>
      </c>
      <c r="J1609" s="27" t="n">
        <v>3.3</v>
      </c>
      <c r="K1609" s="27" t="n">
        <v>31.4228571428571</v>
      </c>
      <c r="L1609" s="32"/>
      <c r="M1609" s="27" t="n">
        <v>57636.6666666667</v>
      </c>
      <c r="N1609" s="27" t="n">
        <v>2526.03658333333</v>
      </c>
      <c r="O1609" s="32"/>
      <c r="R1609" s="11"/>
    </row>
    <row r="1610" customFormat="false" ht="14.25" hidden="false" customHeight="false" outlineLevel="0" collapsed="false">
      <c r="A1610" s="29" t="n">
        <v>45357.5284490741</v>
      </c>
      <c r="B1610" s="30" t="n">
        <f aca="false">MROUND(A1610,"00:01:00")</f>
        <v>45357.5284722222</v>
      </c>
      <c r="C1610" s="27" t="n">
        <v>2.41004347826087</v>
      </c>
      <c r="D1610" s="27" t="n">
        <v>0.587878260869565</v>
      </c>
      <c r="E1610" s="27" t="n">
        <v>1400.14090909091</v>
      </c>
      <c r="F1610" s="27" t="n">
        <v>38.8086956521739</v>
      </c>
      <c r="G1610" s="27" t="n">
        <v>36.655</v>
      </c>
      <c r="H1610" s="27" t="n">
        <v>33.5233333333333</v>
      </c>
      <c r="I1610" s="27" t="n">
        <v>6.60073333333333</v>
      </c>
      <c r="J1610" s="27" t="n">
        <v>3.30666666666667</v>
      </c>
      <c r="K1610" s="27" t="n">
        <v>31.4214285714286</v>
      </c>
      <c r="L1610" s="27"/>
      <c r="M1610" s="27" t="n">
        <v>57678</v>
      </c>
      <c r="N1610" s="27" t="n">
        <v>2525.19447826087</v>
      </c>
      <c r="O1610" s="32"/>
      <c r="R1610" s="11"/>
    </row>
    <row r="1611" customFormat="false" ht="14.25" hidden="false" customHeight="false" outlineLevel="0" collapsed="false">
      <c r="A1611" s="29" t="n">
        <v>45357.5291435185</v>
      </c>
      <c r="B1611" s="30" t="n">
        <f aca="false">MROUND(A1611,"00:01:00")</f>
        <v>45357.5291666667</v>
      </c>
      <c r="C1611" s="27" t="n">
        <v>2.40928636363636</v>
      </c>
      <c r="D1611" s="27" t="n">
        <v>0.582545454545454</v>
      </c>
      <c r="E1611" s="27" t="n">
        <v>1399.53636363636</v>
      </c>
      <c r="F1611" s="27" t="n">
        <v>40.45</v>
      </c>
      <c r="G1611" s="27" t="n">
        <v>36.52</v>
      </c>
      <c r="H1611" s="27" t="n">
        <v>33.52</v>
      </c>
      <c r="I1611" s="27" t="n">
        <v>6.60107142857143</v>
      </c>
      <c r="J1611" s="27" t="n">
        <v>3.325</v>
      </c>
      <c r="K1611" s="27" t="n">
        <v>31.514</v>
      </c>
      <c r="L1611" s="32"/>
      <c r="M1611" s="27" t="n">
        <v>57727.8333333333</v>
      </c>
      <c r="N1611" s="27" t="n">
        <v>2524.36404545455</v>
      </c>
      <c r="O1611" s="32"/>
      <c r="R1611" s="11"/>
    </row>
    <row r="1612" customFormat="false" ht="14.25" hidden="false" customHeight="false" outlineLevel="0" collapsed="false">
      <c r="A1612" s="29" t="n">
        <v>45357.529837963</v>
      </c>
      <c r="B1612" s="30" t="n">
        <f aca="false">MROUND(A1612,"00:01:00")</f>
        <v>45357.5298611111</v>
      </c>
      <c r="C1612" s="27" t="n">
        <v>2.40411904761905</v>
      </c>
      <c r="D1612" s="27" t="n">
        <v>0.593885714285714</v>
      </c>
      <c r="E1612" s="27" t="n">
        <v>1399.82380952381</v>
      </c>
      <c r="F1612" s="27" t="n">
        <v>39.0571428571429</v>
      </c>
      <c r="G1612" s="27" t="n">
        <v>36.755</v>
      </c>
      <c r="H1612" s="27" t="n">
        <v>33.525</v>
      </c>
      <c r="I1612" s="27" t="n">
        <v>6.60176923076923</v>
      </c>
      <c r="J1612" s="27" t="n">
        <v>3.33</v>
      </c>
      <c r="K1612" s="27" t="n">
        <v>31.5825</v>
      </c>
      <c r="L1612" s="32"/>
      <c r="M1612" s="27" t="n">
        <v>57793</v>
      </c>
      <c r="N1612" s="27" t="n">
        <v>2523.53347619048</v>
      </c>
      <c r="O1612" s="32"/>
      <c r="R1612" s="11"/>
    </row>
    <row r="1613" customFormat="false" ht="14.25" hidden="false" customHeight="false" outlineLevel="0" collapsed="false">
      <c r="A1613" s="29" t="n">
        <v>45357.5305324074</v>
      </c>
      <c r="B1613" s="30" t="n">
        <f aca="false">MROUND(A1613,"00:01:00")</f>
        <v>45357.5305555556</v>
      </c>
      <c r="C1613" s="27" t="n">
        <v>2.40397727272727</v>
      </c>
      <c r="D1613" s="27" t="n">
        <v>0.598140909090909</v>
      </c>
      <c r="E1613" s="27" t="n">
        <v>1400.15909090909</v>
      </c>
      <c r="F1613" s="27" t="n">
        <v>40.542</v>
      </c>
      <c r="G1613" s="27" t="n">
        <v>36.63</v>
      </c>
      <c r="H1613" s="27" t="n">
        <v>33.525</v>
      </c>
      <c r="I1613" s="27" t="n">
        <v>6.602</v>
      </c>
      <c r="J1613" s="27" t="n">
        <v>3.335</v>
      </c>
      <c r="K1613" s="27" t="n">
        <v>31.6016666666667</v>
      </c>
      <c r="L1613" s="32"/>
      <c r="M1613" s="27" t="n">
        <v>57841.5</v>
      </c>
      <c r="N1613" s="27" t="n">
        <v>2522.70836363636</v>
      </c>
      <c r="O1613" s="32"/>
      <c r="R1613" s="11"/>
    </row>
    <row r="1614" customFormat="false" ht="14.25" hidden="false" customHeight="false" outlineLevel="0" collapsed="false">
      <c r="A1614" s="29" t="n">
        <v>45357.5312268519</v>
      </c>
      <c r="B1614" s="30" t="n">
        <f aca="false">MROUND(A1614,"00:01:00")</f>
        <v>45357.53125</v>
      </c>
      <c r="C1614" s="27" t="n">
        <v>2.40341818181818</v>
      </c>
      <c r="D1614" s="27" t="n">
        <v>0.597909090909091</v>
      </c>
      <c r="E1614" s="27" t="n">
        <v>1400.17142857143</v>
      </c>
      <c r="F1614" s="27" t="n">
        <v>39.4355</v>
      </c>
      <c r="G1614" s="27" t="n">
        <v>36.73</v>
      </c>
      <c r="H1614" s="27" t="n">
        <v>33.525</v>
      </c>
      <c r="I1614" s="27" t="n">
        <v>6.60025</v>
      </c>
      <c r="J1614" s="27" t="n">
        <v>3.345</v>
      </c>
      <c r="K1614" s="27" t="n">
        <v>31.6611111111111</v>
      </c>
      <c r="L1614" s="32"/>
      <c r="M1614" s="27" t="n">
        <v>57904</v>
      </c>
      <c r="N1614" s="27" t="n">
        <v>2521.85381818182</v>
      </c>
      <c r="O1614" s="32"/>
      <c r="R1614" s="11"/>
    </row>
    <row r="1615" customFormat="false" ht="14.25" hidden="false" customHeight="false" outlineLevel="0" collapsed="false">
      <c r="A1615" s="29" t="n">
        <v>45357.5319212963</v>
      </c>
      <c r="B1615" s="30" t="n">
        <f aca="false">MROUND(A1615,"00:01:00")</f>
        <v>45357.5319444445</v>
      </c>
      <c r="C1615" s="27" t="n">
        <v>2.39492272727273</v>
      </c>
      <c r="D1615" s="27" t="n">
        <v>0.592540909090909</v>
      </c>
      <c r="E1615" s="27" t="n">
        <v>1399.69545454545</v>
      </c>
      <c r="F1615" s="27" t="n">
        <v>39.4505263157895</v>
      </c>
      <c r="G1615" s="27" t="n">
        <v>36.91</v>
      </c>
      <c r="H1615" s="27" t="n">
        <v>33.5266666666667</v>
      </c>
      <c r="I1615" s="27" t="n">
        <v>6.61386666666667</v>
      </c>
      <c r="J1615" s="27" t="n">
        <v>3.344</v>
      </c>
      <c r="K1615" s="27" t="n">
        <v>31.6</v>
      </c>
      <c r="L1615" s="32"/>
      <c r="M1615" s="27" t="n">
        <v>57904</v>
      </c>
      <c r="N1615" s="27" t="n">
        <v>2521.03022727273</v>
      </c>
      <c r="O1615" s="32"/>
      <c r="R1615" s="11"/>
    </row>
    <row r="1616" customFormat="false" ht="14.25" hidden="false" customHeight="false" outlineLevel="0" collapsed="false">
      <c r="A1616" s="29" t="n">
        <v>45357.5326157407</v>
      </c>
      <c r="B1616" s="30" t="n">
        <f aca="false">MROUND(A1616,"00:01:00")</f>
        <v>45357.5326388889</v>
      </c>
      <c r="C1616" s="27" t="n">
        <v>2.42556956521739</v>
      </c>
      <c r="D1616" s="27" t="n">
        <v>0.573334782608696</v>
      </c>
      <c r="E1616" s="27" t="n">
        <v>1400.35217391304</v>
      </c>
      <c r="F1616" s="27" t="n">
        <v>48.0582608695652</v>
      </c>
      <c r="G1616" s="27" t="n">
        <v>35.42</v>
      </c>
      <c r="H1616" s="27" t="n">
        <v>33.4957142857143</v>
      </c>
      <c r="I1616" s="27" t="n">
        <v>6.6023</v>
      </c>
      <c r="J1616" s="27" t="n">
        <v>3.34</v>
      </c>
      <c r="K1616" s="27" t="n">
        <v>31.734</v>
      </c>
      <c r="L1616" s="32"/>
      <c r="M1616" s="27" t="n">
        <v>57949</v>
      </c>
      <c r="N1616" s="27" t="n">
        <v>2520.1972173913</v>
      </c>
      <c r="O1616" s="32"/>
      <c r="R1616" s="11"/>
    </row>
    <row r="1617" customFormat="false" ht="14.25" hidden="false" customHeight="false" outlineLevel="0" collapsed="false">
      <c r="A1617" s="29" t="n">
        <v>45357.5333101852</v>
      </c>
      <c r="B1617" s="30" t="n">
        <f aca="false">MROUND(A1617,"00:01:00")</f>
        <v>45357.5333333333</v>
      </c>
      <c r="C1617" s="27" t="n">
        <v>2.45835217391304</v>
      </c>
      <c r="D1617" s="27" t="n">
        <v>0.542673913043478</v>
      </c>
      <c r="E1617" s="27" t="n">
        <v>1399.8</v>
      </c>
      <c r="F1617" s="27" t="n">
        <v>34.8947826086957</v>
      </c>
      <c r="G1617" s="27" t="n">
        <v>35.785</v>
      </c>
      <c r="H1617" s="27" t="n">
        <v>33.502</v>
      </c>
      <c r="I1617" s="27" t="n">
        <v>6.60192857142857</v>
      </c>
      <c r="J1617" s="27" t="n">
        <v>3.34</v>
      </c>
      <c r="K1617" s="27" t="n">
        <v>31.5163636363636</v>
      </c>
      <c r="L1617" s="32"/>
      <c r="M1617" s="27" t="n">
        <v>57983</v>
      </c>
      <c r="N1617" s="27" t="n">
        <v>2519.36830434783</v>
      </c>
      <c r="O1617" s="32"/>
      <c r="R1617" s="11"/>
    </row>
    <row r="1618" customFormat="false" ht="14.25" hidden="false" customHeight="false" outlineLevel="0" collapsed="false">
      <c r="A1618" s="29" t="n">
        <v>45357.5340046296</v>
      </c>
      <c r="B1618" s="30" t="n">
        <f aca="false">MROUND(A1618,"00:01:00")</f>
        <v>45357.5340277778</v>
      </c>
      <c r="C1618" s="27" t="n">
        <v>2.3855652173913</v>
      </c>
      <c r="D1618" s="27" t="n">
        <v>0.610547826086957</v>
      </c>
      <c r="E1618" s="27" t="n">
        <v>1400.03043478261</v>
      </c>
      <c r="F1618" s="27" t="n">
        <v>36.2326086956522</v>
      </c>
      <c r="G1618" s="27" t="n">
        <v>37.39</v>
      </c>
      <c r="H1618" s="27" t="n">
        <v>33.525</v>
      </c>
      <c r="I1618" s="27" t="n">
        <v>6.60946666666667</v>
      </c>
      <c r="J1618" s="27" t="n">
        <v>3.35</v>
      </c>
      <c r="K1618" s="27" t="n">
        <v>30.575</v>
      </c>
      <c r="L1618" s="32"/>
      <c r="M1618" s="27" t="n">
        <v>58065.1428571429</v>
      </c>
      <c r="N1618" s="27" t="n">
        <v>2518.5247826087</v>
      </c>
      <c r="O1618" s="32"/>
      <c r="R1618" s="11"/>
    </row>
    <row r="1619" customFormat="false" ht="14.25" hidden="false" customHeight="false" outlineLevel="0" collapsed="false">
      <c r="A1619" s="29" t="n">
        <v>45357.5346990741</v>
      </c>
      <c r="B1619" s="30" t="n">
        <f aca="false">MROUND(A1619,"00:01:00")</f>
        <v>45357.5347222222</v>
      </c>
      <c r="C1619" s="27" t="n">
        <v>2.39200869565217</v>
      </c>
      <c r="D1619" s="27" t="n">
        <v>0.607626086956522</v>
      </c>
      <c r="E1619" s="27" t="n">
        <v>1400.28695652174</v>
      </c>
      <c r="F1619" s="27" t="n">
        <v>42.52</v>
      </c>
      <c r="G1619" s="27" t="n">
        <v>36.805</v>
      </c>
      <c r="H1619" s="27" t="n">
        <v>33.525</v>
      </c>
      <c r="I1619" s="27" t="n">
        <v>6.608</v>
      </c>
      <c r="J1619" s="27" t="n">
        <v>3.355</v>
      </c>
      <c r="K1619" s="27" t="n">
        <v>31.3642857142857</v>
      </c>
      <c r="L1619" s="32"/>
      <c r="M1619" s="27" t="n">
        <v>58125</v>
      </c>
      <c r="N1619" s="27" t="n">
        <v>2517.65956521739</v>
      </c>
      <c r="O1619" s="32"/>
      <c r="R1619" s="11"/>
    </row>
    <row r="1620" customFormat="false" ht="14.25" hidden="false" customHeight="false" outlineLevel="0" collapsed="false">
      <c r="A1620" s="29" t="n">
        <v>45357.5353935185</v>
      </c>
      <c r="B1620" s="30" t="n">
        <f aca="false">MROUND(A1620,"00:01:00")</f>
        <v>45357.5354166667</v>
      </c>
      <c r="C1620" s="27" t="n">
        <v>2.40966818181818</v>
      </c>
      <c r="D1620" s="27" t="n">
        <v>0.581377272727273</v>
      </c>
      <c r="E1620" s="27" t="n">
        <v>1399.9</v>
      </c>
      <c r="F1620" s="27" t="n">
        <v>39.6327272727273</v>
      </c>
      <c r="G1620" s="27" t="n">
        <v>36.59</v>
      </c>
      <c r="H1620" s="27" t="n">
        <v>33.525</v>
      </c>
      <c r="I1620" s="27" t="n">
        <v>6.6074</v>
      </c>
      <c r="J1620" s="27" t="n">
        <v>3.348</v>
      </c>
      <c r="K1620" s="27" t="n">
        <v>32.0145454545454</v>
      </c>
      <c r="L1620" s="32"/>
      <c r="M1620" s="27" t="n">
        <v>58161.3333333333</v>
      </c>
      <c r="N1620" s="27" t="n">
        <v>2516.94968181818</v>
      </c>
      <c r="O1620" s="32"/>
      <c r="R1620" s="11"/>
    </row>
    <row r="1621" customFormat="false" ht="14.25" hidden="false" customHeight="false" outlineLevel="0" collapsed="false">
      <c r="A1621" s="29" t="n">
        <v>45357.536087963</v>
      </c>
      <c r="B1621" s="30" t="n">
        <f aca="false">MROUND(A1621,"00:01:00")</f>
        <v>45357.5361111111</v>
      </c>
      <c r="C1621" s="27" t="n">
        <v>2.39268260869565</v>
      </c>
      <c r="D1621" s="27" t="n">
        <v>0.616682608695652</v>
      </c>
      <c r="E1621" s="27" t="n">
        <v>1399.74761904762</v>
      </c>
      <c r="F1621" s="27" t="n">
        <v>38.3895454545455</v>
      </c>
      <c r="G1621" s="27" t="n">
        <v>37.155</v>
      </c>
      <c r="H1621" s="27" t="n">
        <v>33.52</v>
      </c>
      <c r="I1621" s="27" t="n">
        <v>6.611</v>
      </c>
      <c r="J1621" s="27" t="n">
        <v>3.374</v>
      </c>
      <c r="K1621" s="27" t="n">
        <v>31.6744444444444</v>
      </c>
      <c r="L1621" s="32"/>
      <c r="M1621" s="27" t="n">
        <v>58208</v>
      </c>
      <c r="N1621" s="27" t="n">
        <v>2516.05952173913</v>
      </c>
      <c r="O1621" s="32"/>
      <c r="R1621" s="11"/>
    </row>
    <row r="1622" customFormat="false" ht="14.25" hidden="false" customHeight="false" outlineLevel="0" collapsed="false">
      <c r="A1622" s="29" t="n">
        <v>45357.5367824074</v>
      </c>
      <c r="B1622" s="30" t="n">
        <f aca="false">MROUND(A1622,"00:01:00")</f>
        <v>45357.5368055556</v>
      </c>
      <c r="C1622" s="27" t="n">
        <v>2.38789130434783</v>
      </c>
      <c r="D1622" s="27" t="n">
        <v>0.6126</v>
      </c>
      <c r="E1622" s="27" t="n">
        <v>1400.13913043478</v>
      </c>
      <c r="F1622" s="27" t="n">
        <v>40.4733333333333</v>
      </c>
      <c r="G1622" s="27" t="n">
        <v>37.035</v>
      </c>
      <c r="H1622" s="27" t="n">
        <v>33.52</v>
      </c>
      <c r="I1622" s="27" t="n">
        <v>6.60133333333333</v>
      </c>
      <c r="J1622" s="27" t="n">
        <v>3.376</v>
      </c>
      <c r="K1622" s="27" t="n">
        <v>31.7361538461538</v>
      </c>
      <c r="L1622" s="32"/>
      <c r="M1622" s="27" t="n">
        <v>58268.625</v>
      </c>
      <c r="N1622" s="27" t="n">
        <v>2515.20152173913</v>
      </c>
      <c r="O1622" s="32"/>
      <c r="R1622" s="11"/>
    </row>
    <row r="1623" customFormat="false" ht="14.25" hidden="false" customHeight="false" outlineLevel="0" collapsed="false">
      <c r="A1623" s="29" t="n">
        <v>45357.5374768519</v>
      </c>
      <c r="B1623" s="30" t="n">
        <f aca="false">MROUND(A1623,"00:01:00")</f>
        <v>45357.5375</v>
      </c>
      <c r="C1623" s="27" t="n">
        <v>2.38876086956522</v>
      </c>
      <c r="D1623" s="27" t="n">
        <v>0.606391304347826</v>
      </c>
      <c r="E1623" s="27" t="n">
        <v>1399.87272727273</v>
      </c>
      <c r="F1623" s="27" t="n">
        <v>40.0104545454545</v>
      </c>
      <c r="G1623" s="27" t="n">
        <v>37.055</v>
      </c>
      <c r="H1623" s="27" t="n">
        <v>33.535</v>
      </c>
      <c r="I1623" s="27" t="n">
        <v>6.6248</v>
      </c>
      <c r="J1623" s="27" t="n">
        <v>3.395</v>
      </c>
      <c r="K1623" s="27" t="n">
        <v>31.9728571428571</v>
      </c>
      <c r="L1623" s="32"/>
      <c r="M1623" s="27" t="n">
        <v>58268.625</v>
      </c>
      <c r="N1623" s="27" t="n">
        <v>2514.33669565217</v>
      </c>
      <c r="O1623" s="32"/>
      <c r="R1623" s="11"/>
    </row>
    <row r="1624" customFormat="false" ht="14.25" hidden="false" customHeight="false" outlineLevel="0" collapsed="false">
      <c r="A1624" s="29" t="n">
        <v>45357.5381712963</v>
      </c>
      <c r="B1624" s="30" t="n">
        <f aca="false">MROUND(A1624,"00:01:00")</f>
        <v>45357.5381944444</v>
      </c>
      <c r="C1624" s="27" t="n">
        <v>2.390035</v>
      </c>
      <c r="D1624" s="27" t="n">
        <v>0.610376190476191</v>
      </c>
      <c r="E1624" s="27" t="n">
        <v>1399.84210526316</v>
      </c>
      <c r="F1624" s="27" t="n">
        <v>40.2395</v>
      </c>
      <c r="G1624" s="27" t="n">
        <v>36.97</v>
      </c>
      <c r="H1624" s="27" t="n">
        <v>33.5233333333333</v>
      </c>
      <c r="I1624" s="27" t="n">
        <v>6.60766666666667</v>
      </c>
      <c r="J1624" s="27" t="n">
        <v>3.38666666666667</v>
      </c>
      <c r="K1624" s="27" t="n">
        <v>31.99</v>
      </c>
      <c r="L1624" s="32"/>
      <c r="M1624" s="27" t="n">
        <v>58345</v>
      </c>
      <c r="N1624" s="27" t="n">
        <v>2513.4810952381</v>
      </c>
      <c r="O1624" s="32"/>
      <c r="R1624" s="11"/>
    </row>
    <row r="1625" customFormat="false" ht="14.25" hidden="false" customHeight="false" outlineLevel="0" collapsed="false">
      <c r="A1625" s="29" t="n">
        <v>45357.5388657407</v>
      </c>
      <c r="B1625" s="30" t="n">
        <f aca="false">MROUND(A1625,"00:01:00")</f>
        <v>45357.5388888889</v>
      </c>
      <c r="C1625" s="27" t="n">
        <v>2.38496956521739</v>
      </c>
      <c r="D1625" s="27" t="n">
        <v>0.611952173913043</v>
      </c>
      <c r="E1625" s="27" t="n">
        <v>1400.05217391304</v>
      </c>
      <c r="F1625" s="27" t="n">
        <v>38.9604347826087</v>
      </c>
      <c r="G1625" s="27" t="n">
        <v>37.215</v>
      </c>
      <c r="H1625" s="27" t="n">
        <v>33.53</v>
      </c>
      <c r="I1625" s="27" t="n">
        <v>6.6078125</v>
      </c>
      <c r="J1625" s="27" t="n">
        <v>3.412</v>
      </c>
      <c r="K1625" s="27" t="n">
        <v>31.9433333333333</v>
      </c>
      <c r="L1625" s="32"/>
      <c r="M1625" s="27" t="n">
        <v>58393.2</v>
      </c>
      <c r="N1625" s="27" t="n">
        <v>2512.63882608696</v>
      </c>
      <c r="O1625" s="32"/>
      <c r="R1625" s="11"/>
    </row>
    <row r="1626" customFormat="false" ht="14.25" hidden="false" customHeight="false" outlineLevel="0" collapsed="false">
      <c r="A1626" s="29" t="n">
        <v>45357.5395601852</v>
      </c>
      <c r="B1626" s="30" t="n">
        <f aca="false">MROUND(A1626,"00:01:00")</f>
        <v>45357.5395833333</v>
      </c>
      <c r="C1626" s="27" t="n">
        <v>2.38332173913043</v>
      </c>
      <c r="D1626" s="27" t="n">
        <v>0.60914347826087</v>
      </c>
      <c r="E1626" s="27" t="n">
        <v>1400.22173913043</v>
      </c>
      <c r="F1626" s="27" t="n">
        <v>40.25</v>
      </c>
      <c r="G1626" s="27" t="n">
        <v>37.17</v>
      </c>
      <c r="H1626" s="27" t="n">
        <v>33.528</v>
      </c>
      <c r="I1626" s="27" t="n">
        <v>6.6115</v>
      </c>
      <c r="J1626" s="27" t="n">
        <v>3.438</v>
      </c>
      <c r="K1626" s="27" t="n">
        <v>31.9614285714286</v>
      </c>
      <c r="L1626" s="32"/>
      <c r="M1626" s="27" t="n">
        <v>58427</v>
      </c>
      <c r="N1626" s="27" t="n">
        <v>2511.77765217391</v>
      </c>
      <c r="O1626" s="32"/>
      <c r="R1626" s="11"/>
    </row>
    <row r="1627" customFormat="false" ht="14.25" hidden="false" customHeight="false" outlineLevel="0" collapsed="false">
      <c r="A1627" s="29" t="n">
        <v>45357.5402546296</v>
      </c>
      <c r="B1627" s="30" t="n">
        <f aca="false">MROUND(A1627,"00:01:00")</f>
        <v>45357.5402777778</v>
      </c>
      <c r="C1627" s="27" t="n">
        <v>2.38572727272727</v>
      </c>
      <c r="D1627" s="27" t="n">
        <v>0.620427272727273</v>
      </c>
      <c r="E1627" s="27" t="n">
        <v>1399.79523809524</v>
      </c>
      <c r="F1627" s="27" t="n">
        <v>40.0542857142857</v>
      </c>
      <c r="G1627" s="27" t="n">
        <v>37.13</v>
      </c>
      <c r="H1627" s="27" t="n">
        <v>33.5266666666667</v>
      </c>
      <c r="I1627" s="27" t="n">
        <v>6.60588235294118</v>
      </c>
      <c r="J1627" s="27" t="n">
        <v>3.42</v>
      </c>
      <c r="K1627" s="27" t="n">
        <v>32.08</v>
      </c>
      <c r="L1627" s="32"/>
      <c r="M1627" s="27" t="n">
        <v>58467.7142857143</v>
      </c>
      <c r="N1627" s="27" t="n">
        <v>2510.92204545455</v>
      </c>
      <c r="O1627" s="32"/>
      <c r="R1627" s="11"/>
    </row>
    <row r="1628" customFormat="false" ht="14.25" hidden="false" customHeight="false" outlineLevel="0" collapsed="false">
      <c r="A1628" s="29" t="n">
        <v>45357.5409490741</v>
      </c>
      <c r="B1628" s="30" t="n">
        <f aca="false">MROUND(A1628,"00:01:00")</f>
        <v>45357.5409722222</v>
      </c>
      <c r="C1628" s="27" t="n">
        <v>2.38105217391304</v>
      </c>
      <c r="D1628" s="27" t="n">
        <v>0.620526086956522</v>
      </c>
      <c r="E1628" s="27" t="n">
        <v>1399.9</v>
      </c>
      <c r="F1628" s="27" t="n">
        <v>39.3942857142857</v>
      </c>
      <c r="G1628" s="27" t="n">
        <v>37.35</v>
      </c>
      <c r="H1628" s="27" t="n">
        <v>33.535</v>
      </c>
      <c r="I1628" s="27" t="n">
        <v>6.60978571428571</v>
      </c>
      <c r="J1628" s="27" t="n">
        <v>3.45</v>
      </c>
      <c r="K1628" s="27" t="n">
        <v>32.0585714285714</v>
      </c>
      <c r="L1628" s="32"/>
      <c r="M1628" s="27" t="n">
        <v>58467.7142857143</v>
      </c>
      <c r="N1628" s="27" t="n">
        <v>2510.06665217391</v>
      </c>
      <c r="O1628" s="32"/>
      <c r="R1628" s="11"/>
    </row>
    <row r="1629" customFormat="false" ht="14.25" hidden="false" customHeight="false" outlineLevel="0" collapsed="false">
      <c r="A1629" s="29" t="n">
        <v>45357.5416435185</v>
      </c>
      <c r="B1629" s="30" t="n">
        <f aca="false">MROUND(A1629,"00:01:00")</f>
        <v>45357.5416666667</v>
      </c>
      <c r="C1629" s="27" t="n">
        <v>2.38100476190476</v>
      </c>
      <c r="D1629" s="27" t="n">
        <v>0.615377272727273</v>
      </c>
      <c r="E1629" s="27" t="n">
        <v>1399.94285714286</v>
      </c>
      <c r="F1629" s="27" t="n">
        <v>40.0622727272727</v>
      </c>
      <c r="G1629" s="27" t="n">
        <v>37.29</v>
      </c>
      <c r="H1629" s="27" t="n">
        <v>33.53</v>
      </c>
      <c r="I1629" s="27" t="n">
        <v>6.6059375</v>
      </c>
      <c r="J1629" s="27" t="n">
        <v>3.45</v>
      </c>
      <c r="K1629" s="27" t="n">
        <v>32.0728571428571</v>
      </c>
      <c r="L1629" s="32"/>
      <c r="M1629" s="27" t="n">
        <v>58546.8333333333</v>
      </c>
      <c r="N1629" s="27" t="n">
        <v>2509.17654545455</v>
      </c>
      <c r="O1629" s="32"/>
      <c r="R1629" s="11"/>
    </row>
    <row r="1630" customFormat="false" ht="14.25" hidden="false" customHeight="false" outlineLevel="0" collapsed="false">
      <c r="A1630" s="29" t="n">
        <v>45357.542337963</v>
      </c>
      <c r="B1630" s="30" t="n">
        <f aca="false">MROUND(A1630,"00:01:00")</f>
        <v>45357.5423611111</v>
      </c>
      <c r="C1630" s="27" t="n">
        <v>2.37731428571429</v>
      </c>
      <c r="D1630" s="27" t="n">
        <v>0.627671428571429</v>
      </c>
      <c r="E1630" s="27" t="n">
        <v>1400.02857142857</v>
      </c>
      <c r="F1630" s="27" t="n">
        <v>39.9015</v>
      </c>
      <c r="G1630" s="27" t="n">
        <v>37.39</v>
      </c>
      <c r="H1630" s="27" t="n">
        <v>33.53</v>
      </c>
      <c r="I1630" s="27" t="n">
        <v>6.61086666666667</v>
      </c>
      <c r="J1630" s="27" t="n">
        <v>3.47</v>
      </c>
      <c r="K1630" s="27" t="n">
        <v>32.115</v>
      </c>
      <c r="L1630" s="32"/>
      <c r="M1630" s="27" t="n">
        <v>58546.8333333333</v>
      </c>
      <c r="N1630" s="27" t="n">
        <v>2508.35585714286</v>
      </c>
      <c r="O1630" s="32"/>
      <c r="R1630" s="11"/>
    </row>
    <row r="1631" customFormat="false" ht="14.25" hidden="false" customHeight="false" outlineLevel="0" collapsed="false">
      <c r="A1631" s="29" t="n">
        <v>45357.5430324074</v>
      </c>
      <c r="B1631" s="30" t="n">
        <f aca="false">MROUND(A1631,"00:01:00")</f>
        <v>45357.5430555556</v>
      </c>
      <c r="C1631" s="27" t="n">
        <v>2.37991739130435</v>
      </c>
      <c r="D1631" s="27" t="n">
        <v>0.6235</v>
      </c>
      <c r="E1631" s="27" t="n">
        <v>1399.68260869565</v>
      </c>
      <c r="F1631" s="27" t="n">
        <v>40.1045</v>
      </c>
      <c r="G1631" s="27" t="n">
        <v>37.315</v>
      </c>
      <c r="H1631" s="27" t="n">
        <v>33.53</v>
      </c>
      <c r="I1631" s="27" t="n">
        <v>6.59988888888889</v>
      </c>
      <c r="J1631" s="27" t="n">
        <v>3.464</v>
      </c>
      <c r="K1631" s="27" t="n">
        <v>32.15</v>
      </c>
      <c r="L1631" s="32"/>
      <c r="M1631" s="27" t="n">
        <v>58614.75</v>
      </c>
      <c r="N1631" s="27" t="n">
        <v>2507.49339130435</v>
      </c>
      <c r="O1631" s="32"/>
      <c r="R1631" s="11"/>
    </row>
    <row r="1632" customFormat="false" ht="14.25" hidden="false" customHeight="false" outlineLevel="0" collapsed="false">
      <c r="A1632" s="29" t="n">
        <v>45357.5437268519</v>
      </c>
      <c r="B1632" s="30" t="n">
        <f aca="false">MROUND(A1632,"00:01:00")</f>
        <v>45357.54375</v>
      </c>
      <c r="C1632" s="27" t="n">
        <v>2.37818695652174</v>
      </c>
      <c r="D1632" s="27" t="n">
        <v>0.620626086956522</v>
      </c>
      <c r="E1632" s="27" t="n">
        <v>1399.93636363636</v>
      </c>
      <c r="F1632" s="27" t="n">
        <v>39.738</v>
      </c>
      <c r="G1632" s="27" t="n">
        <v>37.4</v>
      </c>
      <c r="H1632" s="27" t="n">
        <v>33.5325</v>
      </c>
      <c r="I1632" s="27" t="n">
        <v>6.60846666666667</v>
      </c>
      <c r="J1632" s="27" t="n">
        <v>3.47333333333333</v>
      </c>
      <c r="K1632" s="27" t="n">
        <v>32.15</v>
      </c>
      <c r="L1632" s="32"/>
      <c r="M1632" s="27" t="n">
        <v>58681.5</v>
      </c>
      <c r="N1632" s="27" t="n">
        <v>2506.61060869565</v>
      </c>
      <c r="O1632" s="32"/>
      <c r="R1632" s="11"/>
    </row>
    <row r="1633" customFormat="false" ht="14.25" hidden="false" customHeight="false" outlineLevel="0" collapsed="false">
      <c r="A1633" s="29" t="n">
        <v>45357.5444212963</v>
      </c>
      <c r="B1633" s="30" t="n">
        <f aca="false">MROUND(A1633,"00:01:00")</f>
        <v>45357.5444444444</v>
      </c>
      <c r="C1633" s="27" t="n">
        <v>2.37567826086957</v>
      </c>
      <c r="D1633" s="27" t="n">
        <v>0.623265217391304</v>
      </c>
      <c r="E1633" s="27" t="n">
        <v>1399.99545454545</v>
      </c>
      <c r="F1633" s="27" t="n">
        <v>39.8093333333333</v>
      </c>
      <c r="G1633" s="27" t="n">
        <v>37.45</v>
      </c>
      <c r="H1633" s="27" t="n">
        <v>33.535</v>
      </c>
      <c r="I1633" s="27" t="n">
        <v>6.60378571428571</v>
      </c>
      <c r="J1633" s="27" t="n">
        <v>3.48</v>
      </c>
      <c r="K1633" s="27" t="n">
        <v>32.145</v>
      </c>
      <c r="L1633" s="32"/>
      <c r="M1633" s="27" t="n">
        <v>58722.3333333333</v>
      </c>
      <c r="N1633" s="27" t="n">
        <v>2505.7457826087</v>
      </c>
      <c r="O1633" s="32"/>
      <c r="R1633" s="11"/>
    </row>
    <row r="1634" customFormat="false" ht="14.25" hidden="false" customHeight="false" outlineLevel="0" collapsed="false">
      <c r="A1634" s="29" t="n">
        <v>45357.5451157407</v>
      </c>
      <c r="B1634" s="30" t="n">
        <f aca="false">MROUND(A1634,"00:01:00")</f>
        <v>45357.5451388889</v>
      </c>
      <c r="C1634" s="27" t="n">
        <v>2.3733652173913</v>
      </c>
      <c r="D1634" s="27" t="n">
        <v>0.625813043478261</v>
      </c>
      <c r="E1634" s="27" t="n">
        <v>1400.11304347826</v>
      </c>
      <c r="F1634" s="27" t="n">
        <v>39.8261538461538</v>
      </c>
      <c r="G1634" s="27" t="n">
        <v>37.495</v>
      </c>
      <c r="H1634" s="27" t="n">
        <v>33.535</v>
      </c>
      <c r="I1634" s="27" t="n">
        <v>6.6076</v>
      </c>
      <c r="J1634" s="27" t="n">
        <v>3.48666666666667</v>
      </c>
      <c r="K1634" s="27" t="n">
        <v>32.2</v>
      </c>
      <c r="L1634" s="32"/>
      <c r="M1634" s="27" t="n">
        <v>58772.4</v>
      </c>
      <c r="N1634" s="27" t="n">
        <v>2504.87343478261</v>
      </c>
      <c r="O1634" s="32"/>
      <c r="R1634" s="11"/>
    </row>
    <row r="1635" customFormat="false" ht="14.25" hidden="false" customHeight="false" outlineLevel="0" collapsed="false">
      <c r="A1635" s="29" t="n">
        <v>45357.5458101852</v>
      </c>
      <c r="B1635" s="30" t="n">
        <f aca="false">MROUND(A1635,"00:01:00")</f>
        <v>45357.5458333333</v>
      </c>
      <c r="C1635" s="27" t="n">
        <v>2.37332608695652</v>
      </c>
      <c r="D1635" s="27" t="n">
        <v>0.627590909090909</v>
      </c>
      <c r="E1635" s="27" t="n">
        <v>1400.17727272727</v>
      </c>
      <c r="F1635" s="27" t="n">
        <v>39.7621052631579</v>
      </c>
      <c r="G1635" s="27" t="n">
        <v>37.545</v>
      </c>
      <c r="H1635" s="27" t="n">
        <v>33.525</v>
      </c>
      <c r="I1635" s="27" t="n">
        <v>6.60313333333333</v>
      </c>
      <c r="J1635" s="27" t="n">
        <v>3.49666666666667</v>
      </c>
      <c r="K1635" s="27" t="n">
        <v>32.24</v>
      </c>
      <c r="L1635" s="32"/>
      <c r="M1635" s="27" t="n">
        <v>58842.6</v>
      </c>
      <c r="N1635" s="27" t="n">
        <v>2504.01113043478</v>
      </c>
      <c r="O1635" s="32"/>
      <c r="R1635" s="11"/>
    </row>
    <row r="1636" customFormat="false" ht="14.25" hidden="false" customHeight="false" outlineLevel="0" collapsed="false">
      <c r="A1636" s="29" t="n">
        <v>45357.5465046296</v>
      </c>
      <c r="B1636" s="30" t="n">
        <f aca="false">MROUND(A1636,"00:01:00")</f>
        <v>45357.5465277778</v>
      </c>
      <c r="C1636" s="27" t="n">
        <v>2.3675</v>
      </c>
      <c r="D1636" s="27" t="n">
        <v>0.632973913043478</v>
      </c>
      <c r="E1636" s="27" t="n">
        <v>1400.14090909091</v>
      </c>
      <c r="F1636" s="27" t="n">
        <v>39.8895</v>
      </c>
      <c r="G1636" s="27" t="n">
        <v>37.645</v>
      </c>
      <c r="H1636" s="27" t="n">
        <v>33.535</v>
      </c>
      <c r="I1636" s="27" t="n">
        <v>6.6144</v>
      </c>
      <c r="J1636" s="27" t="n">
        <v>3.51</v>
      </c>
      <c r="K1636" s="27" t="n">
        <v>32.26</v>
      </c>
      <c r="L1636" s="32"/>
      <c r="M1636" s="27" t="n">
        <v>58842.6</v>
      </c>
      <c r="N1636" s="27" t="n">
        <v>2503.12991304348</v>
      </c>
      <c r="O1636" s="32"/>
      <c r="R1636" s="11"/>
    </row>
    <row r="1637" customFormat="false" ht="14.25" hidden="false" customHeight="false" outlineLevel="0" collapsed="false">
      <c r="A1637" s="29" t="n">
        <v>45357.5471990741</v>
      </c>
      <c r="B1637" s="30" t="n">
        <f aca="false">MROUND(A1637,"00:01:00")</f>
        <v>45357.5472222222</v>
      </c>
      <c r="C1637" s="27" t="n">
        <v>2.3707</v>
      </c>
      <c r="D1637" s="27" t="n">
        <v>0.627018181818182</v>
      </c>
      <c r="E1637" s="27" t="n">
        <v>1400.37142857143</v>
      </c>
      <c r="F1637" s="27" t="n">
        <v>39.9783333333333</v>
      </c>
      <c r="G1637" s="27" t="n">
        <v>37.595</v>
      </c>
      <c r="H1637" s="27" t="n">
        <v>33.525</v>
      </c>
      <c r="I1637" s="27" t="n">
        <v>6.60016666666667</v>
      </c>
      <c r="J1637" s="27" t="n">
        <v>3.49666666666667</v>
      </c>
      <c r="K1637" s="27" t="n">
        <v>32.315</v>
      </c>
      <c r="L1637" s="32"/>
      <c r="M1637" s="27" t="n">
        <v>58906</v>
      </c>
      <c r="N1637" s="27" t="n">
        <v>2502.27468181818</v>
      </c>
      <c r="O1637" s="32"/>
      <c r="R1637" s="11"/>
    </row>
    <row r="1638" customFormat="false" ht="14.25" hidden="false" customHeight="false" outlineLevel="0" collapsed="false">
      <c r="A1638" s="29" t="n">
        <v>45357.5478935185</v>
      </c>
      <c r="B1638" s="30" t="n">
        <f aca="false">MROUND(A1638,"00:01:00")</f>
        <v>45357.5479166667</v>
      </c>
      <c r="C1638" s="27" t="n">
        <v>2.36368260869565</v>
      </c>
      <c r="D1638" s="27" t="n">
        <v>0.640682608695652</v>
      </c>
      <c r="E1638" s="27" t="n">
        <v>1399.96086956522</v>
      </c>
      <c r="F1638" s="27" t="n">
        <v>39.5213636363636</v>
      </c>
      <c r="G1638" s="27" t="n">
        <v>37.775</v>
      </c>
      <c r="H1638" s="27" t="n">
        <v>33.536</v>
      </c>
      <c r="I1638" s="27" t="n">
        <v>6.6185625</v>
      </c>
      <c r="J1638" s="27" t="n">
        <v>3.515</v>
      </c>
      <c r="K1638" s="27" t="n">
        <v>32.33</v>
      </c>
      <c r="L1638" s="32"/>
      <c r="M1638" s="27" t="n">
        <v>58977.5</v>
      </c>
      <c r="N1638" s="27" t="n">
        <v>2501.41482608696</v>
      </c>
      <c r="O1638" s="32"/>
      <c r="R1638" s="11"/>
    </row>
    <row r="1639" customFormat="false" ht="14.25" hidden="false" customHeight="false" outlineLevel="0" collapsed="false">
      <c r="A1639" s="29" t="n">
        <v>45357.548587963</v>
      </c>
      <c r="B1639" s="30" t="n">
        <f aca="false">MROUND(A1639,"00:01:00")</f>
        <v>45357.5486111111</v>
      </c>
      <c r="C1639" s="27" t="n">
        <v>2.36678695652174</v>
      </c>
      <c r="D1639" s="27" t="n">
        <v>0.636926086956522</v>
      </c>
      <c r="E1639" s="27" t="n">
        <v>1400.04285714286</v>
      </c>
      <c r="F1639" s="27" t="n">
        <v>40.8091304347826</v>
      </c>
      <c r="G1639" s="27" t="n">
        <v>37.595</v>
      </c>
      <c r="H1639" s="27" t="n">
        <v>33.5333333333333</v>
      </c>
      <c r="I1639" s="27" t="n">
        <v>6.6174</v>
      </c>
      <c r="J1639" s="27" t="n">
        <v>3.505</v>
      </c>
      <c r="K1639" s="27" t="n">
        <v>32.407</v>
      </c>
      <c r="L1639" s="32"/>
      <c r="M1639" s="27" t="n">
        <v>59020</v>
      </c>
      <c r="N1639" s="27" t="n">
        <v>2500.53373913043</v>
      </c>
      <c r="O1639" s="32"/>
      <c r="R1639" s="11"/>
    </row>
    <row r="1640" customFormat="false" ht="14.25" hidden="false" customHeight="false" outlineLevel="0" collapsed="false">
      <c r="A1640" s="29" t="n">
        <v>45357.5492824074</v>
      </c>
      <c r="B1640" s="30" t="n">
        <f aca="false">MROUND(A1640,"00:01:00")</f>
        <v>45357.5493055556</v>
      </c>
      <c r="C1640" s="27" t="n">
        <v>2.36749545454545</v>
      </c>
      <c r="D1640" s="27" t="n">
        <v>0.641345454545455</v>
      </c>
      <c r="E1640" s="27" t="n">
        <v>1399.84761904762</v>
      </c>
      <c r="F1640" s="27" t="n">
        <v>39.1942857142857</v>
      </c>
      <c r="G1640" s="27" t="n">
        <v>37.73</v>
      </c>
      <c r="H1640" s="27" t="n">
        <v>33.5233333333333</v>
      </c>
      <c r="I1640" s="27" t="n">
        <v>6.60158333333333</v>
      </c>
      <c r="J1640" s="27" t="n">
        <v>3.5</v>
      </c>
      <c r="K1640" s="27" t="n">
        <v>32.45</v>
      </c>
      <c r="L1640" s="32"/>
      <c r="M1640" s="27" t="n">
        <v>59028.5</v>
      </c>
      <c r="N1640" s="27" t="n">
        <v>2499.65481818182</v>
      </c>
      <c r="O1640" s="32"/>
      <c r="R1640" s="11"/>
    </row>
    <row r="1641" customFormat="false" ht="14.25" hidden="false" customHeight="false" outlineLevel="0" collapsed="false">
      <c r="A1641" s="29" t="n">
        <v>45357.5499768519</v>
      </c>
      <c r="B1641" s="30" t="n">
        <f aca="false">MROUND(A1641,"00:01:00")</f>
        <v>45357.55</v>
      </c>
      <c r="C1641" s="27" t="n">
        <v>2.35952727272727</v>
      </c>
      <c r="D1641" s="27" t="n">
        <v>0.6383</v>
      </c>
      <c r="E1641" s="27" t="n">
        <v>1400.095</v>
      </c>
      <c r="F1641" s="27" t="n">
        <v>39.5430434782609</v>
      </c>
      <c r="G1641" s="27" t="n">
        <v>37.885</v>
      </c>
      <c r="H1641" s="27" t="n">
        <v>33.5266666666667</v>
      </c>
      <c r="I1641" s="27" t="n">
        <v>6.60466666666667</v>
      </c>
      <c r="J1641" s="27" t="n">
        <v>3.54</v>
      </c>
      <c r="K1641" s="27" t="n">
        <v>32.35625</v>
      </c>
      <c r="L1641" s="32"/>
      <c r="M1641" s="27" t="n">
        <v>59069.75</v>
      </c>
      <c r="N1641" s="27" t="n">
        <v>2498.76252173913</v>
      </c>
      <c r="O1641" s="32"/>
      <c r="R1641" s="11"/>
    </row>
    <row r="1642" customFormat="false" ht="14.25" hidden="false" customHeight="false" outlineLevel="0" collapsed="false">
      <c r="A1642" s="29" t="n">
        <v>45357.5506712963</v>
      </c>
      <c r="B1642" s="30" t="n">
        <f aca="false">MROUND(A1642,"00:01:00")</f>
        <v>45357.5506944445</v>
      </c>
      <c r="C1642" s="27" t="n">
        <v>2.35907391304348</v>
      </c>
      <c r="D1642" s="27" t="n">
        <v>0.64104347826087</v>
      </c>
      <c r="E1642" s="27" t="n">
        <v>1399.79130434783</v>
      </c>
      <c r="F1642" s="27" t="n">
        <v>40.3104761904762</v>
      </c>
      <c r="G1642" s="27" t="n">
        <v>37.84</v>
      </c>
      <c r="H1642" s="27" t="n">
        <v>33.5271428571429</v>
      </c>
      <c r="I1642" s="27" t="n">
        <v>6.60405882352941</v>
      </c>
      <c r="J1642" s="27" t="n">
        <v>3.57166666666667</v>
      </c>
      <c r="K1642" s="27" t="n">
        <v>32.4233333333333</v>
      </c>
      <c r="L1642" s="32"/>
      <c r="M1642" s="27" t="n">
        <v>59144.6666666667</v>
      </c>
      <c r="N1642" s="27" t="n">
        <v>2497.87360869565</v>
      </c>
      <c r="O1642" s="32"/>
      <c r="R1642" s="11"/>
    </row>
    <row r="1643" customFormat="false" ht="14.25" hidden="false" customHeight="false" outlineLevel="0" collapsed="false">
      <c r="A1643" s="29" t="n">
        <v>45357.5513657407</v>
      </c>
      <c r="B1643" s="30" t="n">
        <f aca="false">MROUND(A1643,"00:01:00")</f>
        <v>45357.5513888889</v>
      </c>
      <c r="C1643" s="27" t="n">
        <v>2.36214782608696</v>
      </c>
      <c r="D1643" s="27" t="n">
        <v>0.642278260869565</v>
      </c>
      <c r="E1643" s="27" t="n">
        <v>1400.25</v>
      </c>
      <c r="F1643" s="27" t="n">
        <v>40.027</v>
      </c>
      <c r="G1643" s="27" t="n">
        <v>37.83</v>
      </c>
      <c r="H1643" s="27" t="n">
        <v>33.53</v>
      </c>
      <c r="I1643" s="27" t="n">
        <v>6.61417647058824</v>
      </c>
      <c r="J1643" s="27" t="n">
        <v>3.58</v>
      </c>
      <c r="K1643" s="27" t="n">
        <v>32.505</v>
      </c>
      <c r="L1643" s="32"/>
      <c r="M1643" s="27" t="n">
        <v>59144.6666666667</v>
      </c>
      <c r="N1643" s="27" t="n">
        <v>2496.99191304348</v>
      </c>
      <c r="O1643" s="32"/>
      <c r="R1643" s="11"/>
    </row>
    <row r="1644" customFormat="false" ht="14.25" hidden="false" customHeight="false" outlineLevel="0" collapsed="false">
      <c r="A1644" s="29" t="n">
        <v>45357.5520601852</v>
      </c>
      <c r="B1644" s="30" t="n">
        <f aca="false">MROUND(A1644,"00:01:00")</f>
        <v>45357.5520833333</v>
      </c>
      <c r="C1644" s="27" t="n">
        <v>2.36171304347826</v>
      </c>
      <c r="D1644" s="27" t="n">
        <v>0.644530434782609</v>
      </c>
      <c r="E1644" s="27" t="n">
        <v>1400.04347826087</v>
      </c>
      <c r="F1644" s="27" t="n">
        <v>39.7405</v>
      </c>
      <c r="G1644" s="27" t="n">
        <v>37.88</v>
      </c>
      <c r="H1644" s="27" t="n">
        <v>33.536</v>
      </c>
      <c r="I1644" s="27" t="n">
        <v>6.60486666666667</v>
      </c>
      <c r="J1644" s="27" t="n">
        <v>3.575</v>
      </c>
      <c r="K1644" s="27" t="n">
        <v>32.5</v>
      </c>
      <c r="L1644" s="32"/>
      <c r="M1644" s="27" t="n">
        <v>59221.1428571429</v>
      </c>
      <c r="N1644" s="27" t="n">
        <v>2496.09747826087</v>
      </c>
      <c r="O1644" s="32"/>
      <c r="R1644" s="11"/>
    </row>
    <row r="1645" customFormat="false" ht="14.25" hidden="false" customHeight="false" outlineLevel="0" collapsed="false">
      <c r="A1645" s="29" t="n">
        <v>45357.5527546296</v>
      </c>
      <c r="B1645" s="30" t="n">
        <f aca="false">MROUND(A1645,"00:01:00")</f>
        <v>45357.5527777778</v>
      </c>
      <c r="C1645" s="27" t="n">
        <v>2.35292608695652</v>
      </c>
      <c r="D1645" s="27" t="n">
        <v>0.643539130434783</v>
      </c>
      <c r="E1645" s="27" t="n">
        <v>1399.73043478261</v>
      </c>
      <c r="F1645" s="27" t="n">
        <v>39.1152173913043</v>
      </c>
      <c r="G1645" s="27" t="n">
        <v>38.035</v>
      </c>
      <c r="H1645" s="27" t="n">
        <v>33.545</v>
      </c>
      <c r="I1645" s="27" t="n">
        <v>6.6165</v>
      </c>
      <c r="J1645" s="27" t="n">
        <v>3.58333333333333</v>
      </c>
      <c r="K1645" s="27" t="n">
        <v>32.48</v>
      </c>
      <c r="L1645" s="32"/>
      <c r="M1645" s="27" t="n">
        <v>59221.1428571429</v>
      </c>
      <c r="N1645" s="27" t="n">
        <v>2495.21030434783</v>
      </c>
      <c r="O1645" s="32"/>
      <c r="R1645" s="11"/>
    </row>
    <row r="1646" customFormat="false" ht="14.25" hidden="false" customHeight="false" outlineLevel="0" collapsed="false">
      <c r="A1646" s="29" t="n">
        <v>45357.5534490741</v>
      </c>
      <c r="B1646" s="30" t="n">
        <f aca="false">MROUND(A1646,"00:01:00")</f>
        <v>45357.5534722222</v>
      </c>
      <c r="C1646" s="27" t="n">
        <v>2.35334090909091</v>
      </c>
      <c r="D1646" s="27" t="n">
        <v>0.640690476190476</v>
      </c>
      <c r="E1646" s="27" t="n">
        <v>1400.015</v>
      </c>
      <c r="F1646" s="27" t="n">
        <v>40.267619047619</v>
      </c>
      <c r="G1646" s="27" t="n">
        <v>37.995</v>
      </c>
      <c r="H1646" s="27" t="n">
        <v>33.53</v>
      </c>
      <c r="I1646" s="27" t="n">
        <v>6.60161538461538</v>
      </c>
      <c r="J1646" s="27" t="n">
        <v>3.58</v>
      </c>
      <c r="K1646" s="27" t="n">
        <v>32.5572727272727</v>
      </c>
      <c r="L1646" s="32"/>
      <c r="M1646" s="27" t="n">
        <v>59288.6</v>
      </c>
      <c r="N1646" s="27" t="n">
        <v>2494.33145454545</v>
      </c>
      <c r="O1646" s="32"/>
      <c r="R1646" s="11"/>
    </row>
    <row r="1647" customFormat="false" ht="14.25" hidden="false" customHeight="false" outlineLevel="0" collapsed="false">
      <c r="A1647" s="29" t="n">
        <v>45357.5541435185</v>
      </c>
      <c r="B1647" s="30" t="n">
        <f aca="false">MROUND(A1647,"00:01:00")</f>
        <v>45357.5541666667</v>
      </c>
      <c r="C1647" s="27" t="n">
        <v>2.35138260869565</v>
      </c>
      <c r="D1647" s="27" t="n">
        <v>0.653769565217391</v>
      </c>
      <c r="E1647" s="27" t="n">
        <v>1399.94347826087</v>
      </c>
      <c r="F1647" s="27" t="n">
        <v>39.3147826086957</v>
      </c>
      <c r="G1647" s="27" t="n">
        <v>38.135</v>
      </c>
      <c r="H1647" s="27" t="n">
        <v>33.544</v>
      </c>
      <c r="I1647" s="27" t="n">
        <v>6.618625</v>
      </c>
      <c r="J1647" s="27" t="n">
        <v>3.605</v>
      </c>
      <c r="K1647" s="27" t="n">
        <v>32.6533333333333</v>
      </c>
      <c r="L1647" s="32"/>
      <c r="M1647" s="27" t="n">
        <v>59367.3333333333</v>
      </c>
      <c r="N1647" s="27" t="n">
        <v>2493.45939130435</v>
      </c>
      <c r="O1647" s="32"/>
      <c r="R1647" s="11"/>
    </row>
    <row r="1648" customFormat="false" ht="14.25" hidden="false" customHeight="false" outlineLevel="0" collapsed="false">
      <c r="A1648" s="29" t="n">
        <v>45357.554837963</v>
      </c>
      <c r="B1648" s="30" t="n">
        <f aca="false">MROUND(A1648,"00:01:00")</f>
        <v>45357.5548611111</v>
      </c>
      <c r="C1648" s="27" t="n">
        <v>2.3505347826087</v>
      </c>
      <c r="D1648" s="27" t="n">
        <v>0.647013043478261</v>
      </c>
      <c r="E1648" s="27" t="n">
        <v>1400</v>
      </c>
      <c r="F1648" s="27" t="n">
        <v>40.8634782608696</v>
      </c>
      <c r="G1648" s="27" t="n">
        <v>37.985</v>
      </c>
      <c r="H1648" s="27" t="n">
        <v>33.54</v>
      </c>
      <c r="I1648" s="27" t="n">
        <v>6.61326666666667</v>
      </c>
      <c r="J1648" s="27" t="n">
        <v>3.595</v>
      </c>
      <c r="K1648" s="27" t="n">
        <v>32.698</v>
      </c>
      <c r="L1648" s="32"/>
      <c r="M1648" s="27" t="n">
        <v>59409</v>
      </c>
      <c r="N1648" s="27" t="n">
        <v>2492.56108695652</v>
      </c>
      <c r="O1648" s="32"/>
      <c r="R1648" s="11"/>
    </row>
    <row r="1649" customFormat="false" ht="14.25" hidden="false" customHeight="false" outlineLevel="0" collapsed="false">
      <c r="A1649" s="29" t="n">
        <v>45357.5555324074</v>
      </c>
      <c r="B1649" s="30" t="n">
        <f aca="false">MROUND(A1649,"00:01:00")</f>
        <v>45357.5555555556</v>
      </c>
      <c r="C1649" s="27" t="n">
        <v>2.35412173913043</v>
      </c>
      <c r="D1649" s="27" t="n">
        <v>0.647317391304348</v>
      </c>
      <c r="E1649" s="27" t="n">
        <v>1400.2347826087</v>
      </c>
      <c r="F1649" s="27" t="n">
        <v>39.1795652173913</v>
      </c>
      <c r="G1649" s="27" t="n">
        <v>38.07</v>
      </c>
      <c r="H1649" s="27" t="n">
        <v>33.54</v>
      </c>
      <c r="I1649" s="27" t="n">
        <v>6.60075</v>
      </c>
      <c r="J1649" s="27" t="n">
        <v>3.61</v>
      </c>
      <c r="K1649" s="27" t="n">
        <v>32.739</v>
      </c>
      <c r="L1649" s="32"/>
      <c r="M1649" s="27" t="n">
        <v>59445</v>
      </c>
      <c r="N1649" s="27" t="n">
        <v>2491.66117391304</v>
      </c>
      <c r="O1649" s="32"/>
      <c r="R1649" s="11"/>
    </row>
    <row r="1650" customFormat="false" ht="14.25" hidden="false" customHeight="false" outlineLevel="0" collapsed="false">
      <c r="A1650" s="29" t="n">
        <v>45357.5562268519</v>
      </c>
      <c r="B1650" s="30" t="n">
        <f aca="false">MROUND(A1650,"00:01:00")</f>
        <v>45357.55625</v>
      </c>
      <c r="C1650" s="27" t="n">
        <v>2.34145217391304</v>
      </c>
      <c r="D1650" s="27" t="n">
        <v>0.657913043478261</v>
      </c>
      <c r="E1650" s="27" t="n">
        <v>1399.85238095238</v>
      </c>
      <c r="F1650" s="27" t="n">
        <v>39.2013043478261</v>
      </c>
      <c r="G1650" s="27" t="n">
        <v>38.385</v>
      </c>
      <c r="H1650" s="27" t="n">
        <v>33.5357142857143</v>
      </c>
      <c r="I1650" s="27" t="n">
        <v>6.60417647058824</v>
      </c>
      <c r="J1650" s="27" t="n">
        <v>3.64</v>
      </c>
      <c r="K1650" s="27" t="n">
        <v>32.62</v>
      </c>
      <c r="L1650" s="32"/>
      <c r="M1650" s="27" t="n">
        <v>59445</v>
      </c>
      <c r="N1650" s="27" t="n">
        <v>2490.7547826087</v>
      </c>
      <c r="O1650" s="32"/>
      <c r="R1650" s="11"/>
    </row>
    <row r="1651" customFormat="false" ht="14.25" hidden="false" customHeight="false" outlineLevel="0" collapsed="false">
      <c r="A1651" s="29" t="n">
        <v>45357.5569212963</v>
      </c>
      <c r="B1651" s="30" t="n">
        <f aca="false">MROUND(A1651,"00:01:00")</f>
        <v>45357.5569444445</v>
      </c>
      <c r="C1651" s="27" t="n">
        <v>2.34269565217391</v>
      </c>
      <c r="D1651" s="27" t="n">
        <v>0.656018181818182</v>
      </c>
      <c r="E1651" s="27" t="n">
        <v>1399.67826086957</v>
      </c>
      <c r="F1651" s="27" t="n">
        <v>40.4228571428571</v>
      </c>
      <c r="G1651" s="27" t="n">
        <v>38.27</v>
      </c>
      <c r="H1651" s="27" t="n">
        <v>33.535</v>
      </c>
      <c r="I1651" s="27" t="n">
        <v>6.61128571428571</v>
      </c>
      <c r="J1651" s="27" t="n">
        <v>3.655</v>
      </c>
      <c r="K1651" s="27" t="n">
        <v>32.79125</v>
      </c>
      <c r="L1651" s="32"/>
      <c r="M1651" s="27" t="n">
        <v>59534.8571428571</v>
      </c>
      <c r="N1651" s="27" t="n">
        <v>2489.85191304348</v>
      </c>
      <c r="O1651" s="32"/>
      <c r="R1651" s="11"/>
    </row>
    <row r="1652" customFormat="false" ht="14.25" hidden="false" customHeight="false" outlineLevel="0" collapsed="false">
      <c r="A1652" s="29" t="n">
        <v>45357.5576157407</v>
      </c>
      <c r="B1652" s="30" t="n">
        <f aca="false">MROUND(A1652,"00:01:00")</f>
        <v>45357.5576388889</v>
      </c>
      <c r="C1652" s="27" t="n">
        <v>2.34563636363636</v>
      </c>
      <c r="D1652" s="27" t="n">
        <v>0.658018181818182</v>
      </c>
      <c r="E1652" s="27" t="n">
        <v>1400.30952380952</v>
      </c>
      <c r="F1652" s="27" t="n">
        <v>40.46</v>
      </c>
      <c r="G1652" s="27" t="n">
        <v>38.17</v>
      </c>
      <c r="H1652" s="27" t="n">
        <v>33.534</v>
      </c>
      <c r="I1652" s="27" t="n">
        <v>6.60275</v>
      </c>
      <c r="J1652" s="27" t="n">
        <v>3.65</v>
      </c>
      <c r="K1652" s="27" t="n">
        <v>32.885</v>
      </c>
      <c r="L1652" s="32"/>
      <c r="M1652" s="27" t="n">
        <v>59606.3333333333</v>
      </c>
      <c r="N1652" s="27" t="n">
        <v>2488.96681818182</v>
      </c>
      <c r="O1652" s="32"/>
      <c r="R1652" s="11"/>
    </row>
    <row r="1653" customFormat="false" ht="14.25" hidden="false" customHeight="false" outlineLevel="0" collapsed="false">
      <c r="A1653" s="29" t="n">
        <v>45357.5583101852</v>
      </c>
      <c r="B1653" s="30" t="n">
        <f aca="false">MROUND(A1653,"00:01:00")</f>
        <v>45357.5583333333</v>
      </c>
      <c r="C1653" s="27" t="n">
        <v>2.34410869565217</v>
      </c>
      <c r="D1653" s="27" t="n">
        <v>0.651526086956522</v>
      </c>
      <c r="E1653" s="27" t="n">
        <v>1400.08695652174</v>
      </c>
      <c r="F1653" s="27" t="n">
        <v>39.4440909090909</v>
      </c>
      <c r="G1653" s="27" t="n">
        <v>38.29</v>
      </c>
      <c r="H1653" s="27" t="n">
        <v>33.535</v>
      </c>
      <c r="I1653" s="27" t="n">
        <v>6.60394117647059</v>
      </c>
      <c r="J1653" s="27" t="n">
        <v>3.63333333333333</v>
      </c>
      <c r="K1653" s="27" t="n">
        <v>32.83</v>
      </c>
      <c r="L1653" s="32"/>
      <c r="M1653" s="27" t="n">
        <v>59625.5</v>
      </c>
      <c r="N1653" s="27" t="n">
        <v>2488.05495652174</v>
      </c>
      <c r="O1653" s="32"/>
      <c r="R1653" s="11"/>
    </row>
    <row r="1654" customFormat="false" ht="14.25" hidden="false" customHeight="false" outlineLevel="0" collapsed="false">
      <c r="A1654" s="29" t="n">
        <v>45357.5590046296</v>
      </c>
      <c r="B1654" s="30" t="n">
        <f aca="false">MROUND(A1654,"00:01:00")</f>
        <v>45357.5590277778</v>
      </c>
      <c r="C1654" s="27" t="n">
        <v>2.33937727272727</v>
      </c>
      <c r="D1654" s="27" t="n">
        <v>0.664552173913043</v>
      </c>
      <c r="E1654" s="27" t="n">
        <v>1400.07142857143</v>
      </c>
      <c r="F1654" s="27" t="n">
        <v>39.6447826086956</v>
      </c>
      <c r="G1654" s="27" t="n">
        <v>38.41</v>
      </c>
      <c r="H1654" s="27" t="n">
        <v>33.536</v>
      </c>
      <c r="I1654" s="27" t="n">
        <v>6.6101875</v>
      </c>
      <c r="J1654" s="27" t="n">
        <v>3.65</v>
      </c>
      <c r="K1654" s="27" t="n">
        <v>32.77</v>
      </c>
      <c r="L1654" s="32"/>
      <c r="M1654" s="27" t="n">
        <v>59671.2</v>
      </c>
      <c r="N1654" s="27" t="n">
        <v>2487.16104347826</v>
      </c>
      <c r="O1654" s="32"/>
      <c r="R1654" s="11"/>
    </row>
    <row r="1655" customFormat="false" ht="14.25" hidden="false" customHeight="false" outlineLevel="0" collapsed="false">
      <c r="A1655" s="29" t="n">
        <v>45357.5596990741</v>
      </c>
      <c r="B1655" s="30" t="n">
        <f aca="false">MROUND(A1655,"00:01:00")</f>
        <v>45357.5597222222</v>
      </c>
      <c r="C1655" s="27" t="n">
        <v>2.33967391304348</v>
      </c>
      <c r="D1655" s="27" t="n">
        <v>0.662178260869565</v>
      </c>
      <c r="E1655" s="27" t="n">
        <v>1400.21739130435</v>
      </c>
      <c r="F1655" s="27" t="n">
        <v>40.4384210526316</v>
      </c>
      <c r="G1655" s="27" t="n">
        <v>38.305</v>
      </c>
      <c r="H1655" s="27" t="n">
        <v>33.534</v>
      </c>
      <c r="I1655" s="27" t="n">
        <v>6.6005</v>
      </c>
      <c r="J1655" s="27" t="n">
        <v>3.665</v>
      </c>
      <c r="K1655" s="27" t="n">
        <v>32.8611111111111</v>
      </c>
      <c r="L1655" s="32"/>
      <c r="M1655" s="27" t="n">
        <v>59720.6</v>
      </c>
      <c r="N1655" s="27" t="n">
        <v>2486.2682173913</v>
      </c>
      <c r="O1655" s="32"/>
      <c r="R1655" s="11"/>
    </row>
    <row r="1656" customFormat="false" ht="14.25" hidden="false" customHeight="false" outlineLevel="0" collapsed="false">
      <c r="A1656" s="29" t="n">
        <v>45357.5603935185</v>
      </c>
      <c r="B1656" s="30" t="n">
        <f aca="false">MROUND(A1656,"00:01:00")</f>
        <v>45357.5604166667</v>
      </c>
      <c r="C1656" s="27" t="n">
        <v>2.33665652173913</v>
      </c>
      <c r="D1656" s="27" t="n">
        <v>0.6567</v>
      </c>
      <c r="E1656" s="27" t="n">
        <v>1400.20434782609</v>
      </c>
      <c r="F1656" s="27" t="n">
        <v>39.4439130434783</v>
      </c>
      <c r="G1656" s="27" t="n">
        <v>38.485</v>
      </c>
      <c r="H1656" s="27" t="n">
        <v>33.535</v>
      </c>
      <c r="I1656" s="27" t="n">
        <v>6.61435294117647</v>
      </c>
      <c r="J1656" s="27" t="n">
        <v>3.665</v>
      </c>
      <c r="K1656" s="27" t="n">
        <v>32.895</v>
      </c>
      <c r="L1656" s="32"/>
      <c r="M1656" s="27" t="n">
        <v>59768.5</v>
      </c>
      <c r="N1656" s="27" t="n">
        <v>2485.35913043478</v>
      </c>
      <c r="O1656" s="32"/>
      <c r="R1656" s="11"/>
    </row>
    <row r="1657" customFormat="false" ht="14.25" hidden="false" customHeight="false" outlineLevel="0" collapsed="false">
      <c r="A1657" s="29" t="n">
        <v>45357.561087963</v>
      </c>
      <c r="B1657" s="30" t="n">
        <f aca="false">MROUND(A1657,"00:01:00")</f>
        <v>45357.5611111111</v>
      </c>
      <c r="C1657" s="27" t="n">
        <v>2.33831739130435</v>
      </c>
      <c r="D1657" s="27" t="n">
        <v>0.660134782608696</v>
      </c>
      <c r="E1657" s="27" t="n">
        <v>1400.0347826087</v>
      </c>
      <c r="F1657" s="27" t="n">
        <v>40.428</v>
      </c>
      <c r="G1657" s="27" t="n">
        <v>38.365</v>
      </c>
      <c r="H1657" s="27" t="n">
        <v>33.535</v>
      </c>
      <c r="I1657" s="27" t="n">
        <v>6.60213333333333</v>
      </c>
      <c r="J1657" s="27" t="n">
        <v>3.665</v>
      </c>
      <c r="K1657" s="27" t="n">
        <v>32.9</v>
      </c>
      <c r="L1657" s="32"/>
      <c r="M1657" s="27" t="n">
        <v>59791</v>
      </c>
      <c r="N1657" s="27" t="n">
        <v>2484.45095652174</v>
      </c>
      <c r="O1657" s="32"/>
      <c r="R1657" s="11"/>
    </row>
    <row r="1658" customFormat="false" ht="14.25" hidden="false" customHeight="false" outlineLevel="0" collapsed="false">
      <c r="A1658" s="29" t="n">
        <v>45357.5617824074</v>
      </c>
      <c r="B1658" s="30" t="n">
        <f aca="false">MROUND(A1658,"00:01:00")</f>
        <v>45357.5618055556</v>
      </c>
      <c r="C1658" s="27" t="n">
        <v>2.33955</v>
      </c>
      <c r="D1658" s="27" t="n">
        <v>0.658047619047619</v>
      </c>
      <c r="E1658" s="27" t="n">
        <v>1400.09473684211</v>
      </c>
      <c r="F1658" s="27" t="n">
        <v>39.7552631578947</v>
      </c>
      <c r="G1658" s="27" t="n">
        <v>38.415</v>
      </c>
      <c r="H1658" s="27" t="n">
        <v>33.525</v>
      </c>
      <c r="I1658" s="27" t="n">
        <v>6.60278571428571</v>
      </c>
      <c r="J1658" s="27" t="n">
        <v>3.67333333333333</v>
      </c>
      <c r="K1658" s="27" t="n">
        <v>32.95</v>
      </c>
      <c r="L1658" s="32"/>
      <c r="M1658" s="27" t="n">
        <v>59834.25</v>
      </c>
      <c r="N1658" s="27" t="n">
        <v>2483.50933333333</v>
      </c>
      <c r="O1658" s="32"/>
      <c r="R1658" s="11"/>
    </row>
    <row r="1659" customFormat="false" ht="14.25" hidden="false" customHeight="false" outlineLevel="0" collapsed="false">
      <c r="A1659" s="29" t="n">
        <v>45357.5624768519</v>
      </c>
      <c r="B1659" s="30" t="n">
        <f aca="false">MROUND(A1659,"00:01:00")</f>
        <v>45357.5625</v>
      </c>
      <c r="C1659" s="27" t="n">
        <v>2.33538571428571</v>
      </c>
      <c r="D1659" s="27" t="n">
        <v>0.660295454545455</v>
      </c>
      <c r="E1659" s="27" t="n">
        <v>1400.26</v>
      </c>
      <c r="F1659" s="27" t="n">
        <v>39.6692857142857</v>
      </c>
      <c r="G1659" s="27" t="n">
        <v>38.485</v>
      </c>
      <c r="H1659" s="27" t="n">
        <v>33.53</v>
      </c>
      <c r="I1659" s="27" t="n">
        <v>6.6085</v>
      </c>
      <c r="J1659" s="27" t="n">
        <v>3.695</v>
      </c>
      <c r="K1659" s="27" t="n">
        <v>32.9</v>
      </c>
      <c r="L1659" s="32"/>
      <c r="M1659" s="27" t="n">
        <v>59906.8333333333</v>
      </c>
      <c r="N1659" s="27" t="n">
        <v>2482.62136363636</v>
      </c>
      <c r="O1659" s="32"/>
      <c r="R1659" s="11"/>
    </row>
    <row r="1660" customFormat="false" ht="14.25" hidden="false" customHeight="false" outlineLevel="0" collapsed="false">
      <c r="A1660" s="29" t="n">
        <v>45357.5631712963</v>
      </c>
      <c r="B1660" s="30" t="n">
        <f aca="false">MROUND(A1660,"00:01:00")</f>
        <v>45357.5631944445</v>
      </c>
      <c r="C1660" s="27" t="n">
        <v>2.33581739130435</v>
      </c>
      <c r="D1660" s="27" t="n">
        <v>0.663213043478261</v>
      </c>
      <c r="E1660" s="27" t="n">
        <v>1399.91304347826</v>
      </c>
      <c r="F1660" s="27" t="n">
        <v>39.8878260869565</v>
      </c>
      <c r="G1660" s="27" t="n">
        <v>38.545</v>
      </c>
      <c r="H1660" s="27" t="n">
        <v>33.5342857142857</v>
      </c>
      <c r="I1660" s="27" t="n">
        <v>6.60993333333333</v>
      </c>
      <c r="J1660" s="27" t="n">
        <v>3.71</v>
      </c>
      <c r="K1660" s="27" t="n">
        <v>32.93</v>
      </c>
      <c r="L1660" s="32"/>
      <c r="M1660" s="27" t="n">
        <v>59951</v>
      </c>
      <c r="N1660" s="27" t="n">
        <v>2481.71143478261</v>
      </c>
      <c r="O1660" s="32"/>
      <c r="R1660" s="11"/>
    </row>
    <row r="1661" customFormat="false" ht="14.25" hidden="false" customHeight="false" outlineLevel="0" collapsed="false">
      <c r="A1661" s="29" t="n">
        <v>45357.5638657407</v>
      </c>
      <c r="B1661" s="30" t="n">
        <f aca="false">MROUND(A1661,"00:01:00")</f>
        <v>45357.5638888889</v>
      </c>
      <c r="C1661" s="27" t="n">
        <v>2.33425714285714</v>
      </c>
      <c r="D1661" s="27" t="n">
        <v>0.669285714285714</v>
      </c>
      <c r="E1661" s="27" t="n">
        <v>1400.17857142857</v>
      </c>
      <c r="F1661" s="27" t="n">
        <v>40.0823076923077</v>
      </c>
      <c r="G1661" s="27" t="n">
        <v>38.49</v>
      </c>
      <c r="H1661" s="27" t="n">
        <v>33.54</v>
      </c>
      <c r="I1661" s="27" t="n">
        <v>6.60577777777778</v>
      </c>
      <c r="J1661" s="27" t="n">
        <v>3.69</v>
      </c>
      <c r="K1661" s="27" t="n">
        <v>32.97</v>
      </c>
      <c r="L1661" s="32"/>
      <c r="M1661" s="27" t="n">
        <v>60013.5</v>
      </c>
      <c r="N1661" s="27" t="n">
        <v>2480.784</v>
      </c>
      <c r="O1661" s="32"/>
      <c r="R1661" s="11"/>
    </row>
    <row r="1662" customFormat="false" ht="14.25" hidden="false" customHeight="false" outlineLevel="0" collapsed="false">
      <c r="A1662" s="29" t="n">
        <v>45357.5645601852</v>
      </c>
      <c r="B1662" s="30" t="n">
        <f aca="false">MROUND(A1662,"00:01:00")</f>
        <v>45357.5645833333</v>
      </c>
      <c r="C1662" s="27" t="n">
        <v>2.32858461538462</v>
      </c>
      <c r="D1662" s="27" t="n">
        <v>0.659846153846154</v>
      </c>
      <c r="E1662" s="27" t="n">
        <v>1400.15</v>
      </c>
      <c r="F1662" s="27" t="n">
        <v>39.9284615384615</v>
      </c>
      <c r="G1662" s="27" t="n">
        <v>38.635</v>
      </c>
      <c r="H1662" s="27" t="n">
        <v>33.5333333333333</v>
      </c>
      <c r="I1662" s="27" t="n">
        <v>6.605</v>
      </c>
      <c r="J1662" s="27" t="n">
        <v>3.715</v>
      </c>
      <c r="K1662" s="27" t="n">
        <v>32.955</v>
      </c>
      <c r="L1662" s="32"/>
      <c r="M1662" s="27" t="n">
        <v>60013.5</v>
      </c>
      <c r="N1662" s="27" t="n">
        <v>2479.70930769231</v>
      </c>
      <c r="O1662" s="32"/>
      <c r="R1662" s="11"/>
    </row>
    <row r="1663" customFormat="false" ht="14.25" hidden="false" customHeight="false" outlineLevel="0" collapsed="false">
      <c r="A1663" s="29" t="n">
        <v>45357.5652546296</v>
      </c>
      <c r="B1663" s="30" t="n">
        <f aca="false">MROUND(A1663,"00:01:00")</f>
        <v>45357.5652777778</v>
      </c>
      <c r="C1663" s="27" t="n">
        <v>2.33276086956522</v>
      </c>
      <c r="D1663" s="27" t="n">
        <v>0.664265217391304</v>
      </c>
      <c r="E1663" s="27" t="n">
        <v>1399.95</v>
      </c>
      <c r="F1663" s="27" t="n">
        <v>40.0808695652174</v>
      </c>
      <c r="G1663" s="27" t="n">
        <v>38.535</v>
      </c>
      <c r="H1663" s="27" t="n">
        <v>33.525</v>
      </c>
      <c r="I1663" s="27" t="n">
        <v>6.61064705882353</v>
      </c>
      <c r="J1663" s="27" t="n">
        <v>3.73</v>
      </c>
      <c r="K1663" s="27" t="n">
        <v>32.9957142857143</v>
      </c>
      <c r="L1663" s="32"/>
      <c r="M1663" s="27" t="n">
        <v>60072.5</v>
      </c>
      <c r="N1663" s="27" t="n">
        <v>2478.98686956522</v>
      </c>
      <c r="O1663" s="32"/>
      <c r="R1663" s="11"/>
    </row>
    <row r="1664" customFormat="false" ht="14.25" hidden="false" customHeight="false" outlineLevel="0" collapsed="false">
      <c r="A1664" s="29" t="n">
        <v>45357.5659490741</v>
      </c>
      <c r="B1664" s="30" t="n">
        <f aca="false">MROUND(A1664,"00:01:00")</f>
        <v>45357.5659722222</v>
      </c>
      <c r="C1664" s="27" t="n">
        <v>2.33201739130435</v>
      </c>
      <c r="D1664" s="27" t="n">
        <v>0.664434782608696</v>
      </c>
      <c r="E1664" s="27" t="n">
        <v>1399.65217391304</v>
      </c>
      <c r="F1664" s="27" t="n">
        <v>39.9678260869565</v>
      </c>
      <c r="G1664" s="27" t="n">
        <v>38.62</v>
      </c>
      <c r="H1664" s="27" t="n">
        <v>33.5216666666667</v>
      </c>
      <c r="I1664" s="27" t="n">
        <v>6.6125625</v>
      </c>
      <c r="J1664" s="27" t="n">
        <v>3.745</v>
      </c>
      <c r="K1664" s="27" t="n">
        <v>33.01</v>
      </c>
      <c r="L1664" s="32"/>
      <c r="M1664" s="27" t="n">
        <v>60117</v>
      </c>
      <c r="N1664" s="27" t="n">
        <v>2478.07226086957</v>
      </c>
      <c r="O1664" s="32"/>
      <c r="R1664" s="11"/>
    </row>
    <row r="1665" customFormat="false" ht="14.25" hidden="false" customHeight="false" outlineLevel="0" collapsed="false">
      <c r="A1665" s="29" t="n">
        <v>45357.5666435185</v>
      </c>
      <c r="B1665" s="30" t="n">
        <f aca="false">MROUND(A1665,"00:01:00")</f>
        <v>45357.5666666667</v>
      </c>
      <c r="C1665" s="27" t="n">
        <v>2.3308652173913</v>
      </c>
      <c r="D1665" s="27" t="n">
        <v>0.675617391304348</v>
      </c>
      <c r="E1665" s="27" t="n">
        <v>1400.09130434783</v>
      </c>
      <c r="F1665" s="27" t="n">
        <v>39.8490909090909</v>
      </c>
      <c r="G1665" s="27" t="n">
        <v>38.61</v>
      </c>
      <c r="H1665" s="27" t="n">
        <v>33.5177777777778</v>
      </c>
      <c r="I1665" s="27" t="n">
        <v>6.603</v>
      </c>
      <c r="J1665" s="27" t="n">
        <v>3.73666666666667</v>
      </c>
      <c r="K1665" s="27" t="n">
        <v>33.03</v>
      </c>
      <c r="L1665" s="32"/>
      <c r="M1665" s="27" t="n">
        <v>60191.5</v>
      </c>
      <c r="N1665" s="27" t="n">
        <v>2477.15086956522</v>
      </c>
      <c r="O1665" s="32"/>
      <c r="R1665" s="11"/>
    </row>
    <row r="1666" customFormat="false" ht="14.25" hidden="false" customHeight="false" outlineLevel="0" collapsed="false">
      <c r="A1666" s="29" t="n">
        <v>45357.567337963</v>
      </c>
      <c r="B1666" s="30" t="n">
        <f aca="false">MROUND(A1666,"00:01:00")</f>
        <v>45357.5673611111</v>
      </c>
      <c r="C1666" s="27" t="n">
        <v>2.32651739130435</v>
      </c>
      <c r="D1666" s="27" t="n">
        <v>0.673382608695652</v>
      </c>
      <c r="E1666" s="27" t="n">
        <v>1399.87272727273</v>
      </c>
      <c r="F1666" s="27" t="n">
        <v>39.4904347826087</v>
      </c>
      <c r="G1666" s="27" t="n">
        <v>38.765</v>
      </c>
      <c r="H1666" s="27" t="n">
        <v>33.53</v>
      </c>
      <c r="I1666" s="27" t="n">
        <v>6.6178125</v>
      </c>
      <c r="J1666" s="27" t="n">
        <v>3.745</v>
      </c>
      <c r="K1666" s="27" t="n">
        <v>33.06</v>
      </c>
      <c r="L1666" s="32"/>
      <c r="M1666" s="27" t="n">
        <v>60191.5</v>
      </c>
      <c r="N1666" s="27" t="n">
        <v>2476.22</v>
      </c>
      <c r="O1666" s="32"/>
      <c r="R1666" s="11"/>
    </row>
    <row r="1667" customFormat="false" ht="14.25" hidden="false" customHeight="false" outlineLevel="0" collapsed="false">
      <c r="A1667" s="29" t="n">
        <v>45357.5680324074</v>
      </c>
      <c r="B1667" s="30" t="n">
        <f aca="false">MROUND(A1667,"00:01:00")</f>
        <v>45357.5680555556</v>
      </c>
      <c r="C1667" s="27" t="n">
        <v>2.32424090909091</v>
      </c>
      <c r="D1667" s="27" t="n">
        <v>0.673272727272727</v>
      </c>
      <c r="E1667" s="27" t="n">
        <v>1399.81363636364</v>
      </c>
      <c r="F1667" s="27" t="n">
        <v>40.146</v>
      </c>
      <c r="G1667" s="27" t="n">
        <v>38.72</v>
      </c>
      <c r="H1667" s="27" t="n">
        <v>33.524</v>
      </c>
      <c r="I1667" s="27" t="n">
        <v>6.60283333333333</v>
      </c>
      <c r="J1667" s="27" t="n">
        <v>3.745</v>
      </c>
      <c r="K1667" s="27" t="n">
        <v>33.115</v>
      </c>
      <c r="L1667" s="32"/>
      <c r="M1667" s="27" t="n">
        <v>60272.4</v>
      </c>
      <c r="N1667" s="27" t="n">
        <v>2475.28959090909</v>
      </c>
      <c r="O1667" s="32"/>
      <c r="R1667" s="11"/>
    </row>
    <row r="1668" customFormat="false" ht="14.25" hidden="false" customHeight="false" outlineLevel="0" collapsed="false">
      <c r="A1668" s="29" t="n">
        <v>45357.5687268519</v>
      </c>
      <c r="B1668" s="30" t="n">
        <f aca="false">MROUND(A1668,"00:01:00")</f>
        <v>45357.56875</v>
      </c>
      <c r="C1668" s="27" t="n">
        <v>2.32683636363636</v>
      </c>
      <c r="D1668" s="27" t="n">
        <v>0.665827272727273</v>
      </c>
      <c r="E1668" s="27" t="n">
        <v>1400.15454545455</v>
      </c>
      <c r="F1668" s="27" t="n">
        <v>39.5857142857143</v>
      </c>
      <c r="G1668" s="27" t="n">
        <v>38.8</v>
      </c>
      <c r="H1668" s="27" t="n">
        <v>33.534</v>
      </c>
      <c r="I1668" s="27" t="n">
        <v>6.617</v>
      </c>
      <c r="J1668" s="27" t="n">
        <v>3.755</v>
      </c>
      <c r="K1668" s="27" t="n">
        <v>33.165</v>
      </c>
      <c r="L1668" s="32"/>
      <c r="M1668" s="27" t="n">
        <v>60319.5</v>
      </c>
      <c r="N1668" s="27" t="n">
        <v>2474.38081818182</v>
      </c>
      <c r="O1668" s="32"/>
      <c r="R1668" s="11"/>
    </row>
    <row r="1669" customFormat="false" ht="14.25" hidden="false" customHeight="false" outlineLevel="0" collapsed="false">
      <c r="A1669" s="29" t="n">
        <v>45357.5694212963</v>
      </c>
      <c r="B1669" s="30" t="n">
        <f aca="false">MROUND(A1669,"00:01:00")</f>
        <v>45357.5694444444</v>
      </c>
      <c r="C1669" s="27" t="n">
        <v>2.32778260869565</v>
      </c>
      <c r="D1669" s="27" t="n">
        <v>0.679234782608696</v>
      </c>
      <c r="E1669" s="27" t="n">
        <v>1400.05217391304</v>
      </c>
      <c r="F1669" s="27" t="n">
        <v>40.2569565217391</v>
      </c>
      <c r="G1669" s="27" t="n">
        <v>38.71</v>
      </c>
      <c r="H1669" s="27" t="n">
        <v>33.524</v>
      </c>
      <c r="I1669" s="27" t="n">
        <v>6.6045</v>
      </c>
      <c r="J1669" s="27" t="n">
        <v>3.77333333333333</v>
      </c>
      <c r="K1669" s="27" t="n">
        <v>33.2214285714286</v>
      </c>
      <c r="L1669" s="32"/>
      <c r="M1669" s="27" t="n">
        <v>60343</v>
      </c>
      <c r="N1669" s="27" t="n">
        <v>2473.47152173913</v>
      </c>
      <c r="O1669" s="32"/>
      <c r="R1669" s="11"/>
    </row>
    <row r="1670" customFormat="false" ht="14.25" hidden="false" customHeight="false" outlineLevel="0" collapsed="false">
      <c r="A1670" s="29" t="n">
        <v>45357.5701157407</v>
      </c>
      <c r="B1670" s="30" t="n">
        <f aca="false">MROUND(A1670,"00:01:00")</f>
        <v>45357.5701388889</v>
      </c>
      <c r="C1670" s="27" t="n">
        <v>2.32294545454545</v>
      </c>
      <c r="D1670" s="27" t="n">
        <v>0.680304545454545</v>
      </c>
      <c r="E1670" s="27" t="n">
        <v>1399.88095238095</v>
      </c>
      <c r="F1670" s="27" t="n">
        <v>39.207619047619</v>
      </c>
      <c r="G1670" s="27" t="n">
        <v>38.94</v>
      </c>
      <c r="H1670" s="27" t="n">
        <v>33.5266666666667</v>
      </c>
      <c r="I1670" s="27" t="n">
        <v>6.6148125</v>
      </c>
      <c r="J1670" s="27" t="n">
        <v>3.79</v>
      </c>
      <c r="K1670" s="27" t="n">
        <v>33.2566666666667</v>
      </c>
      <c r="L1670" s="27"/>
      <c r="M1670" s="27" t="n">
        <v>60389.25</v>
      </c>
      <c r="N1670" s="27" t="n">
        <v>2472.52809090909</v>
      </c>
      <c r="O1670" s="32"/>
      <c r="R1670" s="11"/>
    </row>
    <row r="1671" customFormat="false" ht="14.25" hidden="false" customHeight="false" outlineLevel="0" collapsed="false">
      <c r="A1671" s="29" t="n">
        <v>45357.5708101852</v>
      </c>
      <c r="B1671" s="30" t="n">
        <f aca="false">MROUND(A1671,"00:01:00")</f>
        <v>45357.5708333333</v>
      </c>
      <c r="C1671" s="27" t="n">
        <v>2.32148695652174</v>
      </c>
      <c r="D1671" s="27" t="n">
        <v>0.684630434782609</v>
      </c>
      <c r="E1671" s="27" t="n">
        <v>1400.31363636364</v>
      </c>
      <c r="F1671" s="27" t="n">
        <v>40.7468181818182</v>
      </c>
      <c r="G1671" s="27" t="n">
        <v>38.805</v>
      </c>
      <c r="H1671" s="27" t="n">
        <v>33.52</v>
      </c>
      <c r="I1671" s="27" t="n">
        <v>6.607</v>
      </c>
      <c r="J1671" s="27" t="n">
        <v>3.785</v>
      </c>
      <c r="K1671" s="27" t="n">
        <v>33.21875</v>
      </c>
      <c r="L1671" s="32"/>
      <c r="M1671" s="27" t="n">
        <v>60419</v>
      </c>
      <c r="N1671" s="27" t="n">
        <v>2471.59647826087</v>
      </c>
      <c r="O1671" s="32"/>
      <c r="R1671" s="11"/>
    </row>
    <row r="1672" customFormat="false" ht="14.25" hidden="false" customHeight="false" outlineLevel="0" collapsed="false">
      <c r="A1672" s="29" t="n">
        <v>45357.5715046296</v>
      </c>
      <c r="B1672" s="30" t="n">
        <f aca="false">MROUND(A1672,"00:01:00")</f>
        <v>45357.5715277778</v>
      </c>
      <c r="C1672" s="27" t="n">
        <v>2.32475652173913</v>
      </c>
      <c r="D1672" s="27" t="n">
        <v>0.677791304347826</v>
      </c>
      <c r="E1672" s="27" t="n">
        <v>1400.1347826087</v>
      </c>
      <c r="F1672" s="27" t="n">
        <v>39.3826086956522</v>
      </c>
      <c r="G1672" s="27" t="n">
        <v>38.875</v>
      </c>
      <c r="H1672" s="27" t="n">
        <v>33.5257142857143</v>
      </c>
      <c r="I1672" s="27" t="n">
        <v>6.6078</v>
      </c>
      <c r="J1672" s="27" t="n">
        <v>3.78833333333333</v>
      </c>
      <c r="K1672" s="27" t="n">
        <v>33.3491666666667</v>
      </c>
      <c r="L1672" s="32"/>
      <c r="M1672" s="27" t="n">
        <v>60463.4</v>
      </c>
      <c r="N1672" s="27" t="n">
        <v>2470.66434782609</v>
      </c>
      <c r="O1672" s="32"/>
      <c r="R1672" s="11"/>
    </row>
    <row r="1673" customFormat="false" ht="14.25" hidden="false" customHeight="false" outlineLevel="0" collapsed="false">
      <c r="A1673" s="29" t="n">
        <v>45357.5721990741</v>
      </c>
      <c r="B1673" s="30" t="n">
        <f aca="false">MROUND(A1673,"00:01:00")</f>
        <v>45357.5722222222</v>
      </c>
      <c r="C1673" s="27" t="n">
        <v>2.31612727272727</v>
      </c>
      <c r="D1673" s="27" t="n">
        <v>0.676963636363636</v>
      </c>
      <c r="E1673" s="27" t="n">
        <v>1399.98</v>
      </c>
      <c r="F1673" s="27" t="n">
        <v>40.04</v>
      </c>
      <c r="G1673" s="27" t="n">
        <v>38.95</v>
      </c>
      <c r="H1673" s="27" t="n">
        <v>33.52</v>
      </c>
      <c r="I1673" s="27" t="n">
        <v>6.603</v>
      </c>
      <c r="J1673" s="27" t="n">
        <v>3.815</v>
      </c>
      <c r="K1673" s="27" t="n">
        <v>33.2211111111111</v>
      </c>
      <c r="L1673" s="32"/>
      <c r="M1673" s="27" t="n">
        <v>60508</v>
      </c>
      <c r="N1673" s="27" t="n">
        <v>2469.73345454545</v>
      </c>
      <c r="O1673" s="32"/>
      <c r="R1673" s="11"/>
    </row>
    <row r="1674" customFormat="false" ht="14.25" hidden="false" customHeight="false" outlineLevel="0" collapsed="false">
      <c r="A1674" s="29" t="n">
        <v>45357.5728935185</v>
      </c>
      <c r="B1674" s="30" t="n">
        <f aca="false">MROUND(A1674,"00:01:00")</f>
        <v>45357.5729166667</v>
      </c>
      <c r="C1674" s="27" t="n">
        <v>2.32125</v>
      </c>
      <c r="D1674" s="27" t="n">
        <v>0.678531818181818</v>
      </c>
      <c r="E1674" s="27" t="n">
        <v>1400.20952380952</v>
      </c>
      <c r="F1674" s="27" t="n">
        <v>40.0704545454545</v>
      </c>
      <c r="G1674" s="27" t="n">
        <v>38.85</v>
      </c>
      <c r="H1674" s="27" t="n">
        <v>33.525</v>
      </c>
      <c r="I1674" s="27" t="n">
        <v>6.60763157894737</v>
      </c>
      <c r="J1674" s="27" t="n">
        <v>3.815</v>
      </c>
      <c r="K1674" s="27" t="n">
        <v>33.2916666666667</v>
      </c>
      <c r="L1674" s="32"/>
      <c r="M1674" s="27" t="n">
        <v>60555</v>
      </c>
      <c r="N1674" s="27" t="n">
        <v>2468.82818181818</v>
      </c>
      <c r="O1674" s="32"/>
      <c r="R1674" s="11"/>
    </row>
    <row r="1675" customFormat="false" ht="14.25" hidden="false" customHeight="false" outlineLevel="0" collapsed="false">
      <c r="A1675" s="29" t="n">
        <v>45357.573587963</v>
      </c>
      <c r="B1675" s="30" t="n">
        <f aca="false">MROUND(A1675,"00:01:00")</f>
        <v>45357.5736111111</v>
      </c>
      <c r="C1675" s="27" t="n">
        <v>2.31778260869565</v>
      </c>
      <c r="D1675" s="27" t="n">
        <v>0.682930434782609</v>
      </c>
      <c r="E1675" s="27" t="n">
        <v>1399.98181818182</v>
      </c>
      <c r="F1675" s="27" t="n">
        <v>39.4175</v>
      </c>
      <c r="G1675" s="27" t="n">
        <v>39.01</v>
      </c>
      <c r="H1675" s="27" t="n">
        <v>33.525</v>
      </c>
      <c r="I1675" s="27" t="n">
        <v>6.6018</v>
      </c>
      <c r="J1675" s="27" t="n">
        <v>3.825</v>
      </c>
      <c r="K1675" s="27" t="n">
        <v>33.28375</v>
      </c>
      <c r="L1675" s="32"/>
      <c r="M1675" s="27" t="n">
        <v>60609.6666666667</v>
      </c>
      <c r="N1675" s="27" t="n">
        <v>2467.88443478261</v>
      </c>
      <c r="O1675" s="32"/>
      <c r="R1675" s="11"/>
    </row>
    <row r="1676" customFormat="false" ht="14.25" hidden="false" customHeight="false" outlineLevel="0" collapsed="false">
      <c r="A1676" s="29" t="n">
        <v>45357.5742824074</v>
      </c>
      <c r="B1676" s="30" t="n">
        <f aca="false">MROUND(A1676,"00:01:00")</f>
        <v>45357.5743055556</v>
      </c>
      <c r="C1676" s="27" t="n">
        <v>2.31068695652174</v>
      </c>
      <c r="D1676" s="27" t="n">
        <v>0.685895652173913</v>
      </c>
      <c r="E1676" s="27" t="n">
        <v>1400.22727272727</v>
      </c>
      <c r="F1676" s="27" t="n">
        <v>39.525</v>
      </c>
      <c r="G1676" s="27" t="n">
        <v>39.17</v>
      </c>
      <c r="H1676" s="27" t="n">
        <v>33.525</v>
      </c>
      <c r="I1676" s="27" t="n">
        <v>6.60011764705882</v>
      </c>
      <c r="J1676" s="27" t="n">
        <v>3.835</v>
      </c>
      <c r="K1676" s="27" t="n">
        <v>33.2816666666667</v>
      </c>
      <c r="L1676" s="32"/>
      <c r="M1676" s="27" t="n">
        <v>60648.25</v>
      </c>
      <c r="N1676" s="27" t="n">
        <v>2466.93013043478</v>
      </c>
      <c r="O1676" s="32"/>
      <c r="R1676" s="11"/>
    </row>
    <row r="1677" customFormat="false" ht="14.25" hidden="false" customHeight="false" outlineLevel="0" collapsed="false">
      <c r="A1677" s="29" t="n">
        <v>45357.5749768519</v>
      </c>
      <c r="B1677" s="30" t="n">
        <f aca="false">MROUND(A1677,"00:01:00")</f>
        <v>45357.575</v>
      </c>
      <c r="C1677" s="27" t="n">
        <v>2.31294347826087</v>
      </c>
      <c r="D1677" s="27" t="n">
        <v>0.69235</v>
      </c>
      <c r="E1677" s="27" t="n">
        <v>1400.21363636364</v>
      </c>
      <c r="F1677" s="27" t="n">
        <v>40.2872727272727</v>
      </c>
      <c r="G1677" s="27" t="n">
        <v>39.1</v>
      </c>
      <c r="H1677" s="27" t="n">
        <v>33.53</v>
      </c>
      <c r="I1677" s="27" t="n">
        <v>6.61625</v>
      </c>
      <c r="J1677" s="27" t="n">
        <v>3.8475</v>
      </c>
      <c r="K1677" s="27" t="n">
        <v>33.4045454545455</v>
      </c>
      <c r="L1677" s="32"/>
      <c r="M1677" s="27" t="n">
        <v>60720.25</v>
      </c>
      <c r="N1677" s="27" t="n">
        <v>2465.99082608696</v>
      </c>
      <c r="O1677" s="32"/>
      <c r="R1677" s="11"/>
    </row>
    <row r="1678" customFormat="false" ht="14.25" hidden="false" customHeight="false" outlineLevel="0" collapsed="false">
      <c r="A1678" s="29" t="n">
        <v>45357.5756712963</v>
      </c>
      <c r="B1678" s="30" t="n">
        <f aca="false">MROUND(A1678,"00:01:00")</f>
        <v>45357.5756944444</v>
      </c>
      <c r="C1678" s="27" t="n">
        <v>2.31573043478261</v>
      </c>
      <c r="D1678" s="27" t="n">
        <v>0.685873913043478</v>
      </c>
      <c r="E1678" s="27" t="n">
        <v>1399.79130434783</v>
      </c>
      <c r="F1678" s="27" t="n">
        <v>40.4495454545455</v>
      </c>
      <c r="G1678" s="27" t="n">
        <v>38.95</v>
      </c>
      <c r="H1678" s="27" t="n">
        <v>33.5216666666667</v>
      </c>
      <c r="I1678" s="27" t="n">
        <v>6.60814285714286</v>
      </c>
      <c r="J1678" s="27" t="n">
        <v>3.83</v>
      </c>
      <c r="K1678" s="27" t="n">
        <v>33.545</v>
      </c>
      <c r="L1678" s="32"/>
      <c r="M1678" s="27" t="n">
        <v>60764</v>
      </c>
      <c r="N1678" s="27" t="n">
        <v>2464.969</v>
      </c>
      <c r="O1678" s="32"/>
      <c r="R1678" s="11"/>
    </row>
    <row r="1679" customFormat="false" ht="14.25" hidden="false" customHeight="false" outlineLevel="0" collapsed="false">
      <c r="A1679" s="29" t="n">
        <v>45357.5763657407</v>
      </c>
      <c r="B1679" s="30" t="n">
        <f aca="false">MROUND(A1679,"00:01:00")</f>
        <v>45357.5763888889</v>
      </c>
      <c r="C1679" s="27" t="n">
        <v>2.31210869565217</v>
      </c>
      <c r="D1679" s="27" t="n">
        <v>0.691904347826087</v>
      </c>
      <c r="E1679" s="27" t="n">
        <v>1400</v>
      </c>
      <c r="F1679" s="27" t="n">
        <v>38.9882608695652</v>
      </c>
      <c r="G1679" s="27" t="n">
        <v>39.18</v>
      </c>
      <c r="H1679" s="27" t="n">
        <v>33.5183333333333</v>
      </c>
      <c r="I1679" s="27" t="n">
        <v>6.60805882352941</v>
      </c>
      <c r="J1679" s="27" t="n">
        <v>3.82</v>
      </c>
      <c r="K1679" s="27" t="n">
        <v>33.4509090909091</v>
      </c>
      <c r="L1679" s="32"/>
      <c r="M1679" s="27" t="n">
        <v>60813.6</v>
      </c>
      <c r="N1679" s="27" t="n">
        <v>2463.94830434783</v>
      </c>
      <c r="O1679" s="32"/>
      <c r="R1679" s="11"/>
    </row>
    <row r="1680" customFormat="false" ht="14.25" hidden="false" customHeight="false" outlineLevel="0" collapsed="false">
      <c r="A1680" s="29" t="n">
        <v>45357.5770601852</v>
      </c>
      <c r="B1680" s="30" t="n">
        <f aca="false">MROUND(A1680,"00:01:00")</f>
        <v>45357.5770833333</v>
      </c>
      <c r="C1680" s="27" t="n">
        <v>2.30522608695652</v>
      </c>
      <c r="D1680" s="27" t="n">
        <v>0.694482608695652</v>
      </c>
      <c r="E1680" s="27" t="n">
        <v>1400</v>
      </c>
      <c r="F1680" s="27" t="n">
        <v>40.2452173913043</v>
      </c>
      <c r="G1680" s="27" t="n">
        <v>39.22</v>
      </c>
      <c r="H1680" s="27" t="n">
        <v>33.52</v>
      </c>
      <c r="I1680" s="27" t="n">
        <v>6.61133333333333</v>
      </c>
      <c r="J1680" s="27" t="n">
        <v>3.85</v>
      </c>
      <c r="K1680" s="27" t="n">
        <v>33.3875</v>
      </c>
      <c r="L1680" s="32"/>
      <c r="M1680" s="27" t="n">
        <v>60848</v>
      </c>
      <c r="N1680" s="27" t="n">
        <v>2463.00991304348</v>
      </c>
      <c r="O1680" s="32"/>
      <c r="R1680" s="11"/>
    </row>
    <row r="1681" customFormat="false" ht="14.25" hidden="false" customHeight="false" outlineLevel="0" collapsed="false">
      <c r="A1681" s="29" t="n">
        <v>45357.5777546296</v>
      </c>
      <c r="B1681" s="30" t="n">
        <f aca="false">MROUND(A1681,"00:01:00")</f>
        <v>45357.5777777778</v>
      </c>
      <c r="C1681" s="27" t="n">
        <v>2.3114</v>
      </c>
      <c r="D1681" s="27" t="n">
        <v>0.688726086956522</v>
      </c>
      <c r="E1681" s="27" t="n">
        <v>1399.7</v>
      </c>
      <c r="F1681" s="27" t="n">
        <v>39.9382608695652</v>
      </c>
      <c r="G1681" s="27" t="n">
        <v>39.145</v>
      </c>
      <c r="H1681" s="27" t="n">
        <v>33.5255555555556</v>
      </c>
      <c r="I1681" s="27" t="n">
        <v>6.60168421052632</v>
      </c>
      <c r="J1681" s="27" t="n">
        <v>3.86</v>
      </c>
      <c r="K1681" s="27" t="n">
        <v>33.5409090909091</v>
      </c>
      <c r="L1681" s="32"/>
      <c r="M1681" s="27" t="n">
        <v>60897.3333333333</v>
      </c>
      <c r="N1681" s="27" t="n">
        <v>2462.07</v>
      </c>
      <c r="O1681" s="32"/>
      <c r="R1681" s="11"/>
    </row>
    <row r="1682" customFormat="false" ht="14.25" hidden="false" customHeight="false" outlineLevel="0" collapsed="false">
      <c r="A1682" s="29" t="n">
        <v>45357.5784490741</v>
      </c>
      <c r="B1682" s="30" t="n">
        <f aca="false">MROUND(A1682,"00:01:00")</f>
        <v>45357.5784722222</v>
      </c>
      <c r="C1682" s="27" t="n">
        <v>2.30737272727273</v>
      </c>
      <c r="D1682" s="27" t="n">
        <v>0.693665217391304</v>
      </c>
      <c r="E1682" s="27" t="n">
        <v>1400.19130434783</v>
      </c>
      <c r="F1682" s="27" t="n">
        <v>39.77</v>
      </c>
      <c r="G1682" s="27" t="n">
        <v>39.255</v>
      </c>
      <c r="H1682" s="27" t="n">
        <v>33.524</v>
      </c>
      <c r="I1682" s="27" t="n">
        <v>6.6026875</v>
      </c>
      <c r="J1682" s="27" t="n">
        <v>3.884</v>
      </c>
      <c r="K1682" s="27" t="n">
        <v>33.526</v>
      </c>
      <c r="L1682" s="32"/>
      <c r="M1682" s="27" t="n">
        <v>60945.5</v>
      </c>
      <c r="N1682" s="27" t="n">
        <v>2461.11</v>
      </c>
      <c r="O1682" s="32"/>
      <c r="R1682" s="11"/>
    </row>
    <row r="1683" customFormat="false" ht="14.25" hidden="false" customHeight="false" outlineLevel="0" collapsed="false">
      <c r="A1683" s="29" t="n">
        <v>45357.5791435185</v>
      </c>
      <c r="B1683" s="30" t="n">
        <f aca="false">MROUND(A1683,"00:01:00")</f>
        <v>45357.5791666667</v>
      </c>
      <c r="C1683" s="27" t="n">
        <v>2.30603181818182</v>
      </c>
      <c r="D1683" s="27" t="n">
        <v>0.684318181818182</v>
      </c>
      <c r="E1683" s="27" t="n">
        <v>1399.84090909091</v>
      </c>
      <c r="F1683" s="27" t="n">
        <v>39.7140909090909</v>
      </c>
      <c r="G1683" s="27" t="n">
        <v>39.29</v>
      </c>
      <c r="H1683" s="27" t="n">
        <v>33.5333333333333</v>
      </c>
      <c r="I1683" s="27" t="n">
        <v>6.6164</v>
      </c>
      <c r="J1683" s="27" t="n">
        <v>3.905</v>
      </c>
      <c r="K1683" s="27" t="n">
        <v>33.495</v>
      </c>
      <c r="L1683" s="32"/>
      <c r="M1683" s="27" t="n">
        <v>60984.25</v>
      </c>
      <c r="N1683" s="27" t="n">
        <v>2460.18572727273</v>
      </c>
      <c r="O1683" s="32"/>
      <c r="R1683" s="11"/>
    </row>
    <row r="1684" customFormat="false" ht="14.25" hidden="false" customHeight="false" outlineLevel="0" collapsed="false">
      <c r="A1684" s="29" t="n">
        <v>45357.579837963</v>
      </c>
      <c r="B1684" s="30" t="n">
        <f aca="false">MROUND(A1684,"00:01:00")</f>
        <v>45357.5798611111</v>
      </c>
      <c r="C1684" s="27" t="n">
        <v>2.30616956521739</v>
      </c>
      <c r="D1684" s="27" t="n">
        <v>0.691008695652174</v>
      </c>
      <c r="E1684" s="27" t="n">
        <v>1399.54347826087</v>
      </c>
      <c r="F1684" s="27" t="n">
        <v>39.9831818181818</v>
      </c>
      <c r="G1684" s="27" t="n">
        <v>39.28</v>
      </c>
      <c r="H1684" s="27" t="n">
        <v>33.5233333333333</v>
      </c>
      <c r="I1684" s="27" t="n">
        <v>6.6063125</v>
      </c>
      <c r="J1684" s="27" t="n">
        <v>3.89833333333333</v>
      </c>
      <c r="K1684" s="27" t="n">
        <v>33.535</v>
      </c>
      <c r="L1684" s="32"/>
      <c r="M1684" s="27" t="n">
        <v>61015</v>
      </c>
      <c r="N1684" s="27" t="n">
        <v>2459.05834782609</v>
      </c>
      <c r="O1684" s="32"/>
      <c r="R1684" s="11"/>
    </row>
    <row r="1685" customFormat="false" ht="14.25" hidden="false" customHeight="false" outlineLevel="0" collapsed="false">
      <c r="A1685" s="29" t="n">
        <v>45357.5805324074</v>
      </c>
      <c r="B1685" s="30" t="n">
        <f aca="false">MROUND(A1685,"00:01:00")</f>
        <v>45357.5805555556</v>
      </c>
      <c r="C1685" s="27" t="n">
        <v>2.29965217391304</v>
      </c>
      <c r="D1685" s="27" t="n">
        <v>0.69704347826087</v>
      </c>
      <c r="E1685" s="27" t="n">
        <v>1399.89545454545</v>
      </c>
      <c r="F1685" s="27" t="n">
        <v>38.7473913043478</v>
      </c>
      <c r="G1685" s="27" t="n">
        <v>39.545</v>
      </c>
      <c r="H1685" s="27" t="n">
        <v>33.53</v>
      </c>
      <c r="I1685" s="27" t="n">
        <v>6.61384615384615</v>
      </c>
      <c r="J1685" s="27" t="n">
        <v>3.90166666666667</v>
      </c>
      <c r="K1685" s="27" t="n">
        <v>33.53</v>
      </c>
      <c r="L1685" s="32"/>
      <c r="M1685" s="27" t="n">
        <v>61060.2</v>
      </c>
      <c r="N1685" s="27" t="n">
        <v>2457.86069565217</v>
      </c>
      <c r="O1685" s="32"/>
      <c r="R1685" s="11"/>
    </row>
    <row r="1686" customFormat="false" ht="14.25" hidden="false" customHeight="false" outlineLevel="0" collapsed="false">
      <c r="A1686" s="29" t="n">
        <v>45357.5812268519</v>
      </c>
      <c r="B1686" s="30" t="n">
        <f aca="false">MROUND(A1686,"00:01:00")</f>
        <v>45357.58125</v>
      </c>
      <c r="C1686" s="27" t="n">
        <v>2.28930454545455</v>
      </c>
      <c r="D1686" s="27" t="n">
        <v>0.715121739130435</v>
      </c>
      <c r="E1686" s="27" t="n">
        <v>1399.9380952381</v>
      </c>
      <c r="F1686" s="27" t="n">
        <v>39.4491304347826</v>
      </c>
      <c r="G1686" s="27" t="n">
        <v>39.78</v>
      </c>
      <c r="H1686" s="27" t="n">
        <v>33.53</v>
      </c>
      <c r="I1686" s="27" t="n">
        <v>6.60986666666667</v>
      </c>
      <c r="J1686" s="27" t="n">
        <v>3.915</v>
      </c>
      <c r="K1686" s="27" t="n">
        <v>33.615</v>
      </c>
      <c r="L1686" s="32"/>
      <c r="M1686" s="27" t="n">
        <v>61098</v>
      </c>
      <c r="N1686" s="27" t="n">
        <v>2456.82913043478</v>
      </c>
      <c r="O1686" s="32"/>
      <c r="R1686" s="11"/>
    </row>
    <row r="1687" customFormat="false" ht="14.25" hidden="false" customHeight="false" outlineLevel="0" collapsed="false">
      <c r="A1687" s="29" t="n">
        <v>45357.5819212963</v>
      </c>
      <c r="B1687" s="30" t="n">
        <f aca="false">MROUND(A1687,"00:01:00")</f>
        <v>45357.5819444445</v>
      </c>
      <c r="C1687" s="27" t="n">
        <v>2.28393913043478</v>
      </c>
      <c r="D1687" s="27" t="n">
        <v>0.718052173913043</v>
      </c>
      <c r="E1687" s="27" t="n">
        <v>1399.99090909091</v>
      </c>
      <c r="F1687" s="27" t="n">
        <v>39.4159090909091</v>
      </c>
      <c r="G1687" s="27" t="n">
        <v>39.865</v>
      </c>
      <c r="H1687" s="27" t="n">
        <v>33.54</v>
      </c>
      <c r="I1687" s="27" t="n">
        <v>6.60245454545455</v>
      </c>
      <c r="J1687" s="27" t="n">
        <v>3.90666666666667</v>
      </c>
      <c r="K1687" s="27" t="n">
        <v>33.8876923076923</v>
      </c>
      <c r="L1687" s="32"/>
      <c r="M1687" s="27" t="n">
        <v>61147.3333333333</v>
      </c>
      <c r="N1687" s="27" t="n">
        <v>2455.91073913043</v>
      </c>
      <c r="O1687" s="32"/>
      <c r="R1687" s="11"/>
    </row>
    <row r="1688" customFormat="false" ht="14.25" hidden="false" customHeight="false" outlineLevel="0" collapsed="false">
      <c r="A1688" s="29" t="n">
        <v>45357.5826157407</v>
      </c>
      <c r="B1688" s="30" t="n">
        <f aca="false">MROUND(A1688,"00:01:00")</f>
        <v>45357.5826388889</v>
      </c>
      <c r="C1688" s="27" t="n">
        <v>2.27871739130435</v>
      </c>
      <c r="D1688" s="27" t="n">
        <v>0.720730434782609</v>
      </c>
      <c r="E1688" s="27" t="n">
        <v>1400.03636363636</v>
      </c>
      <c r="F1688" s="27" t="n">
        <v>39.7017391304348</v>
      </c>
      <c r="G1688" s="27" t="n">
        <v>40.015</v>
      </c>
      <c r="H1688" s="27" t="n">
        <v>33.545</v>
      </c>
      <c r="I1688" s="27" t="n">
        <v>6.60358823529412</v>
      </c>
      <c r="J1688" s="27" t="n">
        <v>3.93</v>
      </c>
      <c r="K1688" s="27" t="n">
        <v>34.0083333333333</v>
      </c>
      <c r="L1688" s="32"/>
      <c r="M1688" s="27" t="n">
        <v>61197</v>
      </c>
      <c r="N1688" s="27" t="n">
        <v>2454.96017391304</v>
      </c>
      <c r="O1688" s="32"/>
      <c r="R1688" s="11"/>
    </row>
    <row r="1689" customFormat="false" ht="14.25" hidden="false" customHeight="false" outlineLevel="0" collapsed="false">
      <c r="A1689" s="29" t="n">
        <v>45357.5833101852</v>
      </c>
      <c r="B1689" s="30" t="n">
        <f aca="false">MROUND(A1689,"00:01:00")</f>
        <v>45357.5833333333</v>
      </c>
      <c r="C1689" s="27" t="n">
        <v>2.27749545454545</v>
      </c>
      <c r="D1689" s="27" t="n">
        <v>0.72705</v>
      </c>
      <c r="E1689" s="27" t="n">
        <v>1400.16363636364</v>
      </c>
      <c r="F1689" s="27" t="n">
        <v>39.9561904761905</v>
      </c>
      <c r="G1689" s="27" t="n">
        <v>40.015</v>
      </c>
      <c r="H1689" s="27" t="n">
        <v>33.5366666666667</v>
      </c>
      <c r="I1689" s="27" t="n">
        <v>6.603</v>
      </c>
      <c r="J1689" s="27" t="n">
        <v>3.934</v>
      </c>
      <c r="K1689" s="27" t="n">
        <v>34.1254545454545</v>
      </c>
      <c r="L1689" s="32"/>
      <c r="M1689" s="27" t="n">
        <v>61213.5</v>
      </c>
      <c r="N1689" s="27" t="n">
        <v>2454.04481818182</v>
      </c>
      <c r="O1689" s="32"/>
      <c r="R1689" s="11"/>
    </row>
    <row r="1690" customFormat="false" ht="14.25" hidden="false" customHeight="false" outlineLevel="0" collapsed="false">
      <c r="A1690" s="29" t="n">
        <v>45357.5840046296</v>
      </c>
      <c r="B1690" s="30" t="n">
        <f aca="false">MROUND(A1690,"00:01:00")</f>
        <v>45357.5840277778</v>
      </c>
      <c r="C1690" s="27" t="n">
        <v>2.27221304347826</v>
      </c>
      <c r="D1690" s="27" t="n">
        <v>0.726373913043478</v>
      </c>
      <c r="E1690" s="27" t="n">
        <v>1400.03333333333</v>
      </c>
      <c r="F1690" s="27" t="n">
        <v>39.3917391304348</v>
      </c>
      <c r="G1690" s="27" t="n">
        <v>40.075</v>
      </c>
      <c r="H1690" s="27" t="n">
        <v>33.535</v>
      </c>
      <c r="I1690" s="27" t="n">
        <v>6.60278571428571</v>
      </c>
      <c r="J1690" s="27" t="n">
        <v>3.94333333333333</v>
      </c>
      <c r="K1690" s="27" t="n">
        <v>34.21</v>
      </c>
      <c r="L1690" s="32"/>
      <c r="M1690" s="27" t="n">
        <v>61264.8333333333</v>
      </c>
      <c r="N1690" s="27" t="n">
        <v>2453.08904347826</v>
      </c>
      <c r="O1690" s="32"/>
      <c r="R1690" s="11"/>
    </row>
    <row r="1691" customFormat="false" ht="14.25" hidden="false" customHeight="false" outlineLevel="0" collapsed="false">
      <c r="A1691" s="29" t="n">
        <v>45357.5846990741</v>
      </c>
      <c r="B1691" s="30" t="n">
        <f aca="false">MROUND(A1691,"00:01:00")</f>
        <v>45357.5847222222</v>
      </c>
      <c r="C1691" s="27" t="n">
        <v>2.27544090909091</v>
      </c>
      <c r="D1691" s="27" t="n">
        <v>0.7265</v>
      </c>
      <c r="E1691" s="27" t="n">
        <v>1400.32727272727</v>
      </c>
      <c r="F1691" s="27" t="n">
        <v>40.0704761904762</v>
      </c>
      <c r="G1691" s="27" t="n">
        <v>40.12</v>
      </c>
      <c r="H1691" s="27" t="n">
        <v>33.5433333333333</v>
      </c>
      <c r="I1691" s="27" t="n">
        <v>6.60233333333333</v>
      </c>
      <c r="J1691" s="27" t="n">
        <v>3.954</v>
      </c>
      <c r="K1691" s="27" t="n">
        <v>34.2511111111111</v>
      </c>
      <c r="L1691" s="32"/>
      <c r="M1691" s="27" t="n">
        <v>61334</v>
      </c>
      <c r="N1691" s="27" t="n">
        <v>2452.11404545455</v>
      </c>
      <c r="O1691" s="32"/>
      <c r="R1691" s="11"/>
    </row>
    <row r="1692" customFormat="false" ht="14.25" hidden="false" customHeight="false" outlineLevel="0" collapsed="false">
      <c r="A1692" s="29" t="n">
        <v>45357.5853935185</v>
      </c>
      <c r="B1692" s="30" t="n">
        <f aca="false">MROUND(A1692,"00:01:00")</f>
        <v>45357.5854166667</v>
      </c>
      <c r="C1692" s="27" t="n">
        <v>2.26879090909091</v>
      </c>
      <c r="D1692" s="27" t="n">
        <v>0.729627272727273</v>
      </c>
      <c r="E1692" s="27" t="n">
        <v>1399.85909090909</v>
      </c>
      <c r="F1692" s="27" t="n">
        <v>39.848</v>
      </c>
      <c r="G1692" s="27" t="n">
        <v>40.21</v>
      </c>
      <c r="H1692" s="27" t="n">
        <v>33.5466666666667</v>
      </c>
      <c r="I1692" s="27" t="n">
        <v>6.60133333333333</v>
      </c>
      <c r="J1692" s="27" t="n">
        <v>3.95666666666667</v>
      </c>
      <c r="K1692" s="27" t="n">
        <v>34.33</v>
      </c>
      <c r="L1692" s="32"/>
      <c r="M1692" s="27" t="n">
        <v>61397.1666666667</v>
      </c>
      <c r="N1692" s="27" t="n">
        <v>2451.16781818182</v>
      </c>
      <c r="O1692" s="32"/>
      <c r="R1692" s="11"/>
    </row>
    <row r="1693" customFormat="false" ht="14.25" hidden="false" customHeight="false" outlineLevel="0" collapsed="false">
      <c r="A1693" s="29" t="n">
        <v>45357.586087963</v>
      </c>
      <c r="B1693" s="30" t="n">
        <f aca="false">MROUND(A1693,"00:01:00")</f>
        <v>45357.5861111111</v>
      </c>
      <c r="C1693" s="27" t="n">
        <v>2.26982608695652</v>
      </c>
      <c r="D1693" s="27" t="n">
        <v>0.722739130434783</v>
      </c>
      <c r="E1693" s="27" t="n">
        <v>1399.64782608696</v>
      </c>
      <c r="F1693" s="27" t="n">
        <v>39.9363157894737</v>
      </c>
      <c r="G1693" s="27" t="n">
        <v>40.22</v>
      </c>
      <c r="H1693" s="27" t="n">
        <v>33.555</v>
      </c>
      <c r="I1693" s="27" t="n">
        <v>6.61752941176471</v>
      </c>
      <c r="J1693" s="27" t="n">
        <v>3.955</v>
      </c>
      <c r="K1693" s="27" t="n">
        <v>34.4316666666667</v>
      </c>
      <c r="L1693" s="32"/>
      <c r="M1693" s="27" t="n">
        <v>61397.1666666667</v>
      </c>
      <c r="N1693" s="27" t="n">
        <v>2450.21926086957</v>
      </c>
      <c r="O1693" s="32"/>
      <c r="R1693" s="11"/>
    </row>
    <row r="1694" customFormat="false" ht="14.25" hidden="false" customHeight="false" outlineLevel="0" collapsed="false">
      <c r="A1694" s="29" t="n">
        <v>45357.5867824074</v>
      </c>
      <c r="B1694" s="30" t="n">
        <f aca="false">MROUND(A1694,"00:01:00")</f>
        <v>45357.5868055556</v>
      </c>
      <c r="C1694" s="27" t="n">
        <v>2.26762173913043</v>
      </c>
      <c r="D1694" s="27" t="n">
        <v>0.734795652173913</v>
      </c>
      <c r="E1694" s="27" t="n">
        <v>1400.00869565217</v>
      </c>
      <c r="F1694" s="27" t="n">
        <v>39.7841176470588</v>
      </c>
      <c r="G1694" s="27" t="n">
        <v>40.255</v>
      </c>
      <c r="H1694" s="27" t="n">
        <v>33.545</v>
      </c>
      <c r="I1694" s="27" t="n">
        <v>6.6005</v>
      </c>
      <c r="J1694" s="27" t="n">
        <v>3.955</v>
      </c>
      <c r="K1694" s="27" t="n">
        <v>34.455</v>
      </c>
      <c r="L1694" s="32"/>
      <c r="M1694" s="27" t="n">
        <v>61456.25</v>
      </c>
      <c r="N1694" s="27" t="n">
        <v>2449.25695652174</v>
      </c>
      <c r="O1694" s="32"/>
      <c r="R1694" s="11"/>
    </row>
    <row r="1695" customFormat="false" ht="14.25" hidden="false" customHeight="false" outlineLevel="0" collapsed="false">
      <c r="A1695" s="29" t="n">
        <v>45357.5874768519</v>
      </c>
      <c r="B1695" s="30" t="n">
        <f aca="false">MROUND(A1695,"00:01:00")</f>
        <v>45357.5875</v>
      </c>
      <c r="C1695" s="27" t="n">
        <v>2.26583043478261</v>
      </c>
      <c r="D1695" s="27" t="n">
        <v>0.73945652173913</v>
      </c>
      <c r="E1695" s="27" t="n">
        <v>1399.91304347826</v>
      </c>
      <c r="F1695" s="27" t="n">
        <v>39.1609090909091</v>
      </c>
      <c r="G1695" s="27" t="n">
        <v>40.415</v>
      </c>
      <c r="H1695" s="27" t="n">
        <v>33.5642857142857</v>
      </c>
      <c r="I1695" s="27" t="n">
        <v>6.62533333333333</v>
      </c>
      <c r="J1695" s="27" t="n">
        <v>3.9725</v>
      </c>
      <c r="K1695" s="27" t="n">
        <v>34.435</v>
      </c>
      <c r="L1695" s="32"/>
      <c r="M1695" s="27" t="n">
        <v>61531.3333333333</v>
      </c>
      <c r="N1695" s="27" t="n">
        <v>2448.2892173913</v>
      </c>
      <c r="O1695" s="32"/>
      <c r="R1695" s="11"/>
    </row>
    <row r="1696" customFormat="false" ht="14.25" hidden="false" customHeight="false" outlineLevel="0" collapsed="false">
      <c r="A1696" s="29" t="n">
        <v>45357.5881712963</v>
      </c>
      <c r="B1696" s="30" t="n">
        <f aca="false">MROUND(A1696,"00:01:00")</f>
        <v>45357.5881944445</v>
      </c>
      <c r="C1696" s="27" t="n">
        <v>2.26287826086957</v>
      </c>
      <c r="D1696" s="27" t="n">
        <v>0.737043478260869</v>
      </c>
      <c r="E1696" s="27" t="n">
        <v>1400.05217391304</v>
      </c>
      <c r="F1696" s="27" t="n">
        <v>40.7030434782609</v>
      </c>
      <c r="G1696" s="27" t="n">
        <v>40.27</v>
      </c>
      <c r="H1696" s="27" t="n">
        <v>33.5533333333333</v>
      </c>
      <c r="I1696" s="27" t="n">
        <v>6.61970588235294</v>
      </c>
      <c r="J1696" s="27" t="n">
        <v>3.985</v>
      </c>
      <c r="K1696" s="27" t="n">
        <v>34.4981818181818</v>
      </c>
      <c r="L1696" s="32"/>
      <c r="M1696" s="27" t="n">
        <v>61574</v>
      </c>
      <c r="N1696" s="27" t="n">
        <v>2447.3467826087</v>
      </c>
      <c r="O1696" s="32"/>
      <c r="R1696" s="11"/>
    </row>
    <row r="1697" customFormat="false" ht="14.25" hidden="false" customHeight="false" outlineLevel="0" collapsed="false">
      <c r="A1697" s="29" t="n">
        <v>45357.5888657407</v>
      </c>
      <c r="B1697" s="30" t="n">
        <f aca="false">MROUND(A1697,"00:01:00")</f>
        <v>45357.5888888889</v>
      </c>
      <c r="C1697" s="27" t="n">
        <v>2.26380434782609</v>
      </c>
      <c r="D1697" s="27" t="n">
        <v>0.729086956521739</v>
      </c>
      <c r="E1697" s="27" t="n">
        <v>1399.87619047619</v>
      </c>
      <c r="F1697" s="27" t="n">
        <v>38.6695652173913</v>
      </c>
      <c r="G1697" s="27" t="n">
        <v>40.525</v>
      </c>
      <c r="H1697" s="27" t="n">
        <v>33.545</v>
      </c>
      <c r="I1697" s="27" t="n">
        <v>6.60253333333333</v>
      </c>
      <c r="J1697" s="27" t="n">
        <v>3.96166666666667</v>
      </c>
      <c r="K1697" s="27" t="n">
        <v>34.5628571428571</v>
      </c>
      <c r="L1697" s="32"/>
      <c r="M1697" s="27" t="n">
        <v>61601.3333333333</v>
      </c>
      <c r="N1697" s="27" t="n">
        <v>2446.35930434783</v>
      </c>
      <c r="O1697" s="32"/>
      <c r="R1697" s="11"/>
    </row>
    <row r="1698" customFormat="false" ht="14.25" hidden="false" customHeight="false" outlineLevel="0" collapsed="false">
      <c r="A1698" s="29" t="n">
        <v>45357.5895601852</v>
      </c>
      <c r="B1698" s="30" t="n">
        <f aca="false">MROUND(A1698,"00:01:00")</f>
        <v>45357.5895833333</v>
      </c>
      <c r="C1698" s="27" t="n">
        <v>2.25288260869565</v>
      </c>
      <c r="D1698" s="27" t="n">
        <v>0.753308695652174</v>
      </c>
      <c r="E1698" s="27" t="n">
        <v>1399.94545454545</v>
      </c>
      <c r="F1698" s="27" t="n">
        <v>39.7821739130435</v>
      </c>
      <c r="G1698" s="27" t="n">
        <v>40.68</v>
      </c>
      <c r="H1698" s="27" t="n">
        <v>33.556</v>
      </c>
      <c r="I1698" s="27" t="n">
        <v>6.61733333333333</v>
      </c>
      <c r="J1698" s="27" t="n">
        <v>4.005</v>
      </c>
      <c r="K1698" s="27" t="n">
        <v>34.4911111111111</v>
      </c>
      <c r="L1698" s="32"/>
      <c r="M1698" s="27" t="n">
        <v>61650</v>
      </c>
      <c r="N1698" s="27" t="n">
        <v>2445.38386956522</v>
      </c>
      <c r="O1698" s="32"/>
      <c r="R1698" s="11"/>
    </row>
    <row r="1699" customFormat="false" ht="14.25" hidden="false" customHeight="false" outlineLevel="0" collapsed="false">
      <c r="A1699" s="29" t="n">
        <v>45357.5902546296</v>
      </c>
      <c r="B1699" s="30" t="n">
        <f aca="false">MROUND(A1699,"00:01:00")</f>
        <v>45357.5902777778</v>
      </c>
      <c r="C1699" s="27" t="n">
        <v>2.25973913043478</v>
      </c>
      <c r="D1699" s="27" t="n">
        <v>0.743017391304348</v>
      </c>
      <c r="E1699" s="27" t="n">
        <v>1399.71818181818</v>
      </c>
      <c r="F1699" s="27" t="n">
        <v>40.715652173913</v>
      </c>
      <c r="G1699" s="27" t="n">
        <v>40.43</v>
      </c>
      <c r="H1699" s="27" t="n">
        <v>33.55</v>
      </c>
      <c r="I1699" s="27" t="n">
        <v>6.6045</v>
      </c>
      <c r="J1699" s="27" t="n">
        <v>4.035</v>
      </c>
      <c r="K1699" s="27" t="n">
        <v>34.696</v>
      </c>
      <c r="L1699" s="32"/>
      <c r="M1699" s="27" t="n">
        <v>61664</v>
      </c>
      <c r="N1699" s="27" t="n">
        <v>2444.41556521739</v>
      </c>
      <c r="O1699" s="32"/>
      <c r="R1699" s="11"/>
    </row>
    <row r="1700" customFormat="false" ht="14.25" hidden="false" customHeight="false" outlineLevel="0" collapsed="false">
      <c r="A1700" s="29" t="n">
        <v>45357.5909490741</v>
      </c>
      <c r="B1700" s="30" t="n">
        <f aca="false">MROUND(A1700,"00:01:00")</f>
        <v>45357.5909722222</v>
      </c>
      <c r="C1700" s="27" t="n">
        <v>2.25524347826087</v>
      </c>
      <c r="D1700" s="27" t="n">
        <v>0.740695652173913</v>
      </c>
      <c r="E1700" s="27" t="n">
        <v>1399.55238095238</v>
      </c>
      <c r="F1700" s="27" t="n">
        <v>38.9261904761905</v>
      </c>
      <c r="G1700" s="27" t="n">
        <v>40.72</v>
      </c>
      <c r="H1700" s="27" t="n">
        <v>33.545</v>
      </c>
      <c r="I1700" s="27" t="n">
        <v>6.6005</v>
      </c>
      <c r="J1700" s="27" t="n">
        <v>4.055</v>
      </c>
      <c r="K1700" s="27" t="n">
        <v>34.668</v>
      </c>
      <c r="L1700" s="32"/>
      <c r="M1700" s="27" t="n">
        <v>61723.5</v>
      </c>
      <c r="N1700" s="27" t="n">
        <v>2443.43308695652</v>
      </c>
      <c r="O1700" s="32"/>
      <c r="R1700" s="11"/>
    </row>
    <row r="1701" customFormat="false" ht="14.25" hidden="false" customHeight="false" outlineLevel="0" collapsed="false">
      <c r="A1701" s="29" t="n">
        <v>45357.5916435185</v>
      </c>
      <c r="B1701" s="30" t="n">
        <f aca="false">MROUND(A1701,"00:01:00")</f>
        <v>45357.5916666667</v>
      </c>
      <c r="C1701" s="27" t="n">
        <v>2.24822608695652</v>
      </c>
      <c r="D1701" s="27" t="n">
        <v>0.752295652173913</v>
      </c>
      <c r="E1701" s="27" t="n">
        <v>1399.97826086957</v>
      </c>
      <c r="F1701" s="27" t="n">
        <v>39.8930434782609</v>
      </c>
      <c r="G1701" s="27" t="n">
        <v>40.76</v>
      </c>
      <c r="H1701" s="27" t="n">
        <v>33.55</v>
      </c>
      <c r="I1701" s="27" t="n">
        <v>6.6035625</v>
      </c>
      <c r="J1701" s="27" t="n">
        <v>4.09</v>
      </c>
      <c r="K1701" s="27" t="n">
        <v>34.6166666666667</v>
      </c>
      <c r="L1701" s="32"/>
      <c r="M1701" s="27" t="n">
        <v>61781.5</v>
      </c>
      <c r="N1701" s="27" t="n">
        <v>2442.43717391304</v>
      </c>
      <c r="O1701" s="32"/>
      <c r="R1701" s="11"/>
    </row>
    <row r="1702" customFormat="false" ht="14.25" hidden="false" customHeight="false" outlineLevel="0" collapsed="false">
      <c r="A1702" s="29" t="n">
        <v>45357.592337963</v>
      </c>
      <c r="B1702" s="30" t="n">
        <f aca="false">MROUND(A1702,"00:01:00")</f>
        <v>45357.5923611111</v>
      </c>
      <c r="C1702" s="27" t="n">
        <v>2.24918571428571</v>
      </c>
      <c r="D1702" s="27" t="n">
        <v>0.755552380952381</v>
      </c>
      <c r="E1702" s="27" t="n">
        <v>1399.925</v>
      </c>
      <c r="F1702" s="27" t="n">
        <v>39.9847619047619</v>
      </c>
      <c r="G1702" s="27" t="n">
        <v>40.745</v>
      </c>
      <c r="H1702" s="27" t="n">
        <v>33.55</v>
      </c>
      <c r="I1702" s="27" t="n">
        <v>6.61271428571429</v>
      </c>
      <c r="J1702" s="27" t="n">
        <v>4.094</v>
      </c>
      <c r="K1702" s="27" t="n">
        <v>34.785</v>
      </c>
      <c r="L1702" s="32"/>
      <c r="M1702" s="27" t="n">
        <v>61829</v>
      </c>
      <c r="N1702" s="27" t="n">
        <v>2441.45752380952</v>
      </c>
      <c r="O1702" s="32"/>
      <c r="R1702" s="11"/>
    </row>
    <row r="1703" customFormat="false" ht="14.25" hidden="false" customHeight="false" outlineLevel="0" collapsed="false">
      <c r="A1703" s="29" t="n">
        <v>45357.5930324074</v>
      </c>
      <c r="B1703" s="30" t="n">
        <f aca="false">MROUND(A1703,"00:01:00")</f>
        <v>45357.5930555556</v>
      </c>
      <c r="C1703" s="27" t="n">
        <v>2.25062173913043</v>
      </c>
      <c r="D1703" s="27" t="n">
        <v>0.741182608695652</v>
      </c>
      <c r="E1703" s="27" t="n">
        <v>1399.78571428571</v>
      </c>
      <c r="F1703" s="27" t="n">
        <v>40.6077272727273</v>
      </c>
      <c r="G1703" s="27" t="n">
        <v>40.675</v>
      </c>
      <c r="H1703" s="27" t="n">
        <v>33.554</v>
      </c>
      <c r="I1703" s="27" t="n">
        <v>6.61335294117647</v>
      </c>
      <c r="J1703" s="27" t="n">
        <v>4.085</v>
      </c>
      <c r="K1703" s="27" t="n">
        <v>34.845</v>
      </c>
      <c r="L1703" s="32"/>
      <c r="M1703" s="27" t="n">
        <v>61865</v>
      </c>
      <c r="N1703" s="27" t="n">
        <v>2440.48573913043</v>
      </c>
      <c r="O1703" s="32"/>
      <c r="R1703" s="11"/>
    </row>
    <row r="1704" customFormat="false" ht="14.25" hidden="false" customHeight="false" outlineLevel="0" collapsed="false">
      <c r="A1704" s="29" t="n">
        <v>45357.5937268519</v>
      </c>
      <c r="B1704" s="30" t="n">
        <f aca="false">MROUND(A1704,"00:01:00")</f>
        <v>45357.59375</v>
      </c>
      <c r="C1704" s="27" t="n">
        <v>2.25240434782609</v>
      </c>
      <c r="D1704" s="27" t="n">
        <v>0.752039130434783</v>
      </c>
      <c r="E1704" s="27" t="n">
        <v>1400.18</v>
      </c>
      <c r="F1704" s="27" t="n">
        <v>39.2868181818182</v>
      </c>
      <c r="G1704" s="27" t="n">
        <v>40.74</v>
      </c>
      <c r="H1704" s="27" t="n">
        <v>33.548</v>
      </c>
      <c r="I1704" s="27" t="n">
        <v>6.60094736842105</v>
      </c>
      <c r="J1704" s="27" t="n">
        <v>4.05666666666667</v>
      </c>
      <c r="K1704" s="27" t="n">
        <v>34.82</v>
      </c>
      <c r="L1704" s="32"/>
      <c r="M1704" s="27" t="n">
        <v>61932</v>
      </c>
      <c r="N1704" s="27" t="n">
        <v>2439.50660869565</v>
      </c>
      <c r="O1704" s="32"/>
      <c r="R1704" s="11"/>
    </row>
    <row r="1705" customFormat="false" ht="14.25" hidden="false" customHeight="false" outlineLevel="0" collapsed="false">
      <c r="A1705" s="29" t="n">
        <v>45357.5944212963</v>
      </c>
      <c r="B1705" s="30" t="n">
        <f aca="false">MROUND(A1705,"00:01:00")</f>
        <v>45357.5944444445</v>
      </c>
      <c r="C1705" s="27" t="n">
        <v>2.241595</v>
      </c>
      <c r="D1705" s="27" t="n">
        <v>0.7546</v>
      </c>
      <c r="E1705" s="27" t="n">
        <v>1399.81428571429</v>
      </c>
      <c r="F1705" s="27" t="n">
        <v>40.2219047619048</v>
      </c>
      <c r="G1705" s="27" t="n">
        <v>40.905</v>
      </c>
      <c r="H1705" s="27" t="n">
        <v>33.554</v>
      </c>
      <c r="I1705" s="27" t="n">
        <v>6.62878571428571</v>
      </c>
      <c r="J1705" s="27" t="n">
        <v>4.09</v>
      </c>
      <c r="K1705" s="27" t="n">
        <v>34.7355555555556</v>
      </c>
      <c r="L1705" s="32"/>
      <c r="M1705" s="27" t="n">
        <v>61932</v>
      </c>
      <c r="N1705" s="27" t="n">
        <v>2438.50627272727</v>
      </c>
      <c r="O1705" s="32"/>
      <c r="R1705" s="11"/>
    </row>
    <row r="1706" customFormat="false" ht="14.25" hidden="false" customHeight="false" outlineLevel="0" collapsed="false">
      <c r="A1706" s="29" t="n">
        <v>45357.5951157407</v>
      </c>
      <c r="B1706" s="30" t="n">
        <f aca="false">MROUND(A1706,"00:01:00")</f>
        <v>45357.5951388889</v>
      </c>
      <c r="C1706" s="27" t="n">
        <v>2.25139130434783</v>
      </c>
      <c r="D1706" s="27" t="n">
        <v>0.744108695652174</v>
      </c>
      <c r="E1706" s="27" t="n">
        <v>1400.06818181818</v>
      </c>
      <c r="F1706" s="27" t="n">
        <v>40.4713043478261</v>
      </c>
      <c r="G1706" s="27" t="n">
        <v>40.65</v>
      </c>
      <c r="H1706" s="27" t="n">
        <v>33.5442857142857</v>
      </c>
      <c r="I1706" s="27" t="n">
        <v>6.610375</v>
      </c>
      <c r="J1706" s="27" t="n">
        <v>4.084</v>
      </c>
      <c r="K1706" s="27" t="n">
        <v>34.8430769230769</v>
      </c>
      <c r="L1706" s="32"/>
      <c r="M1706" s="27" t="n">
        <v>62003</v>
      </c>
      <c r="N1706" s="27" t="n">
        <v>2437.50760869565</v>
      </c>
      <c r="O1706" s="32"/>
      <c r="R1706" s="11"/>
    </row>
    <row r="1707" customFormat="false" ht="14.25" hidden="false" customHeight="false" outlineLevel="0" collapsed="false">
      <c r="A1707" s="29" t="n">
        <v>45357.5958101852</v>
      </c>
      <c r="B1707" s="30" t="n">
        <f aca="false">MROUND(A1707,"00:01:00")</f>
        <v>45357.5958333333</v>
      </c>
      <c r="C1707" s="27" t="n">
        <v>2.24374545454545</v>
      </c>
      <c r="D1707" s="27" t="n">
        <v>0.756431818181818</v>
      </c>
      <c r="E1707" s="27" t="n">
        <v>1400.14285714286</v>
      </c>
      <c r="F1707" s="27" t="n">
        <v>38.4305263157895</v>
      </c>
      <c r="G1707" s="27" t="n">
        <v>41.075</v>
      </c>
      <c r="H1707" s="27" t="n">
        <v>33.5457142857143</v>
      </c>
      <c r="I1707" s="27" t="n">
        <v>6.59905555555556</v>
      </c>
      <c r="J1707" s="27" t="n">
        <v>4.1</v>
      </c>
      <c r="K1707" s="27" t="n">
        <v>34.8254545454545</v>
      </c>
      <c r="L1707" s="32"/>
      <c r="M1707" s="27" t="n">
        <v>62027.75</v>
      </c>
      <c r="N1707" s="27" t="n">
        <v>2436.52986363636</v>
      </c>
      <c r="O1707" s="32"/>
      <c r="R1707" s="11"/>
    </row>
    <row r="1708" customFormat="false" ht="14.25" hidden="false" customHeight="false" outlineLevel="0" collapsed="false">
      <c r="A1708" s="29" t="n">
        <v>45357.5965046296</v>
      </c>
      <c r="B1708" s="30" t="n">
        <f aca="false">MROUND(A1708,"00:01:00")</f>
        <v>45357.5965277778</v>
      </c>
      <c r="C1708" s="27" t="n">
        <v>2.23315217391304</v>
      </c>
      <c r="D1708" s="27" t="n">
        <v>0.764921739130435</v>
      </c>
      <c r="E1708" s="27" t="n">
        <v>1399.90434782609</v>
      </c>
      <c r="F1708" s="27" t="n">
        <v>40.0626086956522</v>
      </c>
      <c r="G1708" s="27" t="n">
        <v>41.18</v>
      </c>
      <c r="H1708" s="27" t="n">
        <v>33.545</v>
      </c>
      <c r="I1708" s="27" t="n">
        <v>6.60852941176471</v>
      </c>
      <c r="J1708" s="27" t="n">
        <v>4.145</v>
      </c>
      <c r="K1708" s="27" t="n">
        <v>34.7981818181818</v>
      </c>
      <c r="L1708" s="32"/>
      <c r="M1708" s="27" t="n">
        <v>62084.8</v>
      </c>
      <c r="N1708" s="27" t="n">
        <v>2435.53386956522</v>
      </c>
      <c r="O1708" s="32"/>
      <c r="R1708" s="11"/>
    </row>
    <row r="1709" customFormat="false" ht="14.25" hidden="false" customHeight="false" outlineLevel="0" collapsed="false">
      <c r="A1709" s="29" t="n">
        <v>45357.5971990741</v>
      </c>
      <c r="B1709" s="30" t="n">
        <f aca="false">MROUND(A1709,"00:01:00")</f>
        <v>45357.5972222222</v>
      </c>
      <c r="C1709" s="27" t="n">
        <v>2.24696956521739</v>
      </c>
      <c r="D1709" s="27" t="n">
        <v>0.7526</v>
      </c>
      <c r="E1709" s="27" t="n">
        <v>1400.27391304348</v>
      </c>
      <c r="F1709" s="27" t="n">
        <v>41.6269565217391</v>
      </c>
      <c r="G1709" s="27" t="n">
        <v>40.67</v>
      </c>
      <c r="H1709" s="27" t="n">
        <v>33.5433333333333</v>
      </c>
      <c r="I1709" s="27" t="n">
        <v>6.60526666666667</v>
      </c>
      <c r="J1709" s="27" t="n">
        <v>4.172</v>
      </c>
      <c r="K1709" s="27" t="n">
        <v>35.0354545454545</v>
      </c>
      <c r="L1709" s="32"/>
      <c r="M1709" s="27" t="n">
        <v>62136</v>
      </c>
      <c r="N1709" s="27" t="n">
        <v>2434.53147826087</v>
      </c>
      <c r="O1709" s="32"/>
      <c r="R1709" s="11"/>
    </row>
    <row r="1710" customFormat="false" ht="14.25" hidden="false" customHeight="false" outlineLevel="0" collapsed="false">
      <c r="A1710" s="29" t="n">
        <v>45357.5978935185</v>
      </c>
      <c r="B1710" s="30" t="n">
        <f aca="false">MROUND(A1710,"00:01:00")</f>
        <v>45357.5979166667</v>
      </c>
      <c r="C1710" s="27" t="n">
        <v>2.24538695652174</v>
      </c>
      <c r="D1710" s="27" t="n">
        <v>0.758234782608696</v>
      </c>
      <c r="E1710" s="27" t="n">
        <v>1400.11739130435</v>
      </c>
      <c r="F1710" s="27" t="n">
        <v>38.3195454545455</v>
      </c>
      <c r="G1710" s="27" t="n">
        <v>41.075</v>
      </c>
      <c r="H1710" s="27" t="n">
        <v>33.55</v>
      </c>
      <c r="I1710" s="27" t="n">
        <v>6.61738888888889</v>
      </c>
      <c r="J1710" s="27" t="n">
        <v>4.17333333333333</v>
      </c>
      <c r="K1710" s="27" t="n">
        <v>34.9838461538462</v>
      </c>
      <c r="L1710" s="32"/>
      <c r="M1710" s="27" t="n">
        <v>62180.25</v>
      </c>
      <c r="N1710" s="27" t="n">
        <v>2433.53252173913</v>
      </c>
      <c r="O1710" s="32"/>
      <c r="R1710" s="11"/>
    </row>
    <row r="1711" customFormat="false" ht="14.25" hidden="false" customHeight="false" outlineLevel="0" collapsed="false">
      <c r="A1711" s="29" t="n">
        <v>45357.598587963</v>
      </c>
      <c r="B1711" s="30" t="n">
        <f aca="false">MROUND(A1711,"00:01:00")</f>
        <v>45357.5986111111</v>
      </c>
      <c r="C1711" s="27" t="n">
        <v>2.2349</v>
      </c>
      <c r="D1711" s="27" t="n">
        <v>0.755569565217391</v>
      </c>
      <c r="E1711" s="27" t="n">
        <v>1400.12608695652</v>
      </c>
      <c r="F1711" s="27" t="n">
        <v>40.5104347826087</v>
      </c>
      <c r="G1711" s="27" t="n">
        <v>41</v>
      </c>
      <c r="H1711" s="27" t="n">
        <v>33.54</v>
      </c>
      <c r="I1711" s="27" t="n">
        <v>6.60725</v>
      </c>
      <c r="J1711" s="27" t="n">
        <v>4.15</v>
      </c>
      <c r="K1711" s="27" t="n">
        <v>34.797</v>
      </c>
      <c r="L1711" s="32"/>
      <c r="M1711" s="27" t="n">
        <v>62211</v>
      </c>
      <c r="N1711" s="27" t="n">
        <v>2432.5482173913</v>
      </c>
      <c r="O1711" s="32"/>
      <c r="R1711" s="11"/>
    </row>
    <row r="1712" customFormat="false" ht="14.25" hidden="false" customHeight="false" outlineLevel="0" collapsed="false">
      <c r="A1712" s="29" t="n">
        <v>45357.5992824074</v>
      </c>
      <c r="B1712" s="30" t="n">
        <f aca="false">MROUND(A1712,"00:01:00")</f>
        <v>45357.5993055556</v>
      </c>
      <c r="C1712" s="27" t="n">
        <v>2.2375347826087</v>
      </c>
      <c r="D1712" s="27" t="n">
        <v>0.756986956521739</v>
      </c>
      <c r="E1712" s="27" t="n">
        <v>1400.02272727273</v>
      </c>
      <c r="F1712" s="27" t="n">
        <v>39.3121739130435</v>
      </c>
      <c r="G1712" s="27" t="n">
        <v>41.125</v>
      </c>
      <c r="H1712" s="27" t="n">
        <v>33.55</v>
      </c>
      <c r="I1712" s="27" t="n">
        <v>6.60641176470588</v>
      </c>
      <c r="J1712" s="27" t="n">
        <v>4.145</v>
      </c>
      <c r="K1712" s="27" t="n">
        <v>34.9788888888889</v>
      </c>
      <c r="L1712" s="32"/>
      <c r="M1712" s="27" t="n">
        <v>62253.6666666667</v>
      </c>
      <c r="N1712" s="27" t="n">
        <v>2431.56452173913</v>
      </c>
      <c r="O1712" s="32"/>
      <c r="R1712" s="11"/>
    </row>
    <row r="1713" customFormat="false" ht="14.25" hidden="false" customHeight="false" outlineLevel="0" collapsed="false">
      <c r="A1713" s="29" t="n">
        <v>45357.5999768519</v>
      </c>
      <c r="B1713" s="30" t="n">
        <f aca="false">MROUND(A1713,"00:01:00")</f>
        <v>45357.6</v>
      </c>
      <c r="C1713" s="27" t="n">
        <v>2.23388260869565</v>
      </c>
      <c r="D1713" s="27" t="n">
        <v>0.766034782608696</v>
      </c>
      <c r="E1713" s="27" t="n">
        <v>1399.45909090909</v>
      </c>
      <c r="F1713" s="27" t="n">
        <v>40.4380952380952</v>
      </c>
      <c r="G1713" s="27" t="n">
        <v>41.06</v>
      </c>
      <c r="H1713" s="27" t="n">
        <v>33.5383333333333</v>
      </c>
      <c r="I1713" s="27" t="n">
        <v>6.60813333333333</v>
      </c>
      <c r="J1713" s="27" t="n">
        <v>4.185</v>
      </c>
      <c r="K1713" s="27" t="n">
        <v>34.985</v>
      </c>
      <c r="L1713" s="32"/>
      <c r="M1713" s="27" t="n">
        <v>62296</v>
      </c>
      <c r="N1713" s="27" t="n">
        <v>2430.5627826087</v>
      </c>
      <c r="O1713" s="32"/>
      <c r="R1713" s="11"/>
    </row>
    <row r="1714" customFormat="false" ht="14.25" hidden="false" customHeight="false" outlineLevel="0" collapsed="false">
      <c r="A1714" s="29" t="n">
        <v>45357.6006712963</v>
      </c>
      <c r="B1714" s="30" t="n">
        <f aca="false">MROUND(A1714,"00:01:00")</f>
        <v>45357.6006944444</v>
      </c>
      <c r="C1714" s="27" t="n">
        <v>2.235615</v>
      </c>
      <c r="D1714" s="27" t="n">
        <v>0.764605</v>
      </c>
      <c r="E1714" s="27" t="n">
        <v>1399.85789473684</v>
      </c>
      <c r="F1714" s="27" t="n">
        <v>39.3836842105263</v>
      </c>
      <c r="G1714" s="27" t="n">
        <v>41.195</v>
      </c>
      <c r="H1714" s="27" t="n">
        <v>33.5414285714286</v>
      </c>
      <c r="I1714" s="27" t="n">
        <v>6.61252941176471</v>
      </c>
      <c r="J1714" s="27" t="n">
        <v>4.18</v>
      </c>
      <c r="K1714" s="27" t="n">
        <v>35.06625</v>
      </c>
      <c r="L1714" s="32"/>
      <c r="M1714" s="27" t="n">
        <v>62335</v>
      </c>
      <c r="N1714" s="27" t="n">
        <v>2429.5505</v>
      </c>
      <c r="O1714" s="32"/>
      <c r="R1714" s="11"/>
    </row>
    <row r="1715" customFormat="false" ht="14.25" hidden="false" customHeight="false" outlineLevel="0" collapsed="false">
      <c r="A1715" s="29" t="n">
        <v>45357.6013657407</v>
      </c>
      <c r="B1715" s="30" t="n">
        <f aca="false">MROUND(A1715,"00:01:00")</f>
        <v>45357.6013888889</v>
      </c>
      <c r="C1715" s="27" t="n">
        <v>2.22971818181818</v>
      </c>
      <c r="D1715" s="27" t="n">
        <v>0.759527272727273</v>
      </c>
      <c r="E1715" s="27" t="n">
        <v>1400.15</v>
      </c>
      <c r="F1715" s="27" t="n">
        <v>40.4054545454545</v>
      </c>
      <c r="G1715" s="27" t="n">
        <v>41.16</v>
      </c>
      <c r="H1715" s="27" t="n">
        <v>33.545</v>
      </c>
      <c r="I1715" s="27" t="n">
        <v>6.6072</v>
      </c>
      <c r="J1715" s="27" t="n">
        <v>4.18571428571429</v>
      </c>
      <c r="K1715" s="27" t="n">
        <v>35.0425</v>
      </c>
      <c r="L1715" s="32"/>
      <c r="M1715" s="27" t="n">
        <v>62379</v>
      </c>
      <c r="N1715" s="27" t="n">
        <v>2428.55754545455</v>
      </c>
      <c r="O1715" s="32"/>
      <c r="R1715" s="11"/>
    </row>
    <row r="1716" customFormat="false" ht="14.25" hidden="false" customHeight="false" outlineLevel="0" collapsed="false">
      <c r="A1716" s="29" t="n">
        <v>45357.6020601852</v>
      </c>
      <c r="B1716" s="30" t="n">
        <f aca="false">MROUND(A1716,"00:01:00")</f>
        <v>45357.6020833333</v>
      </c>
      <c r="C1716" s="27" t="n">
        <v>2.23543043478261</v>
      </c>
      <c r="D1716" s="27" t="n">
        <v>0.7645</v>
      </c>
      <c r="E1716" s="27" t="n">
        <v>1399.80952380952</v>
      </c>
      <c r="F1716" s="27" t="n">
        <v>39.6982608695652</v>
      </c>
      <c r="G1716" s="27" t="n">
        <v>41.16</v>
      </c>
      <c r="H1716" s="27" t="n">
        <v>33.5371428571429</v>
      </c>
      <c r="I1716" s="27" t="n">
        <v>6.61417647058824</v>
      </c>
      <c r="J1716" s="27" t="n">
        <v>4.185</v>
      </c>
      <c r="K1716" s="27" t="n">
        <v>35.11625</v>
      </c>
      <c r="L1716" s="32"/>
      <c r="M1716" s="27" t="n">
        <v>62445.5</v>
      </c>
      <c r="N1716" s="27" t="n">
        <v>2427.53886956522</v>
      </c>
      <c r="O1716" s="32"/>
      <c r="R1716" s="11"/>
    </row>
    <row r="1717" customFormat="false" ht="14.25" hidden="false" customHeight="false" outlineLevel="0" collapsed="false">
      <c r="A1717" s="29" t="n">
        <v>45357.6027546296</v>
      </c>
      <c r="B1717" s="30" t="n">
        <f aca="false">MROUND(A1717,"00:01:00")</f>
        <v>45357.6027777778</v>
      </c>
      <c r="C1717" s="27" t="n">
        <v>2.23228636363636</v>
      </c>
      <c r="D1717" s="27" t="n">
        <v>0.760836363636364</v>
      </c>
      <c r="E1717" s="27" t="n">
        <v>1399.92857142857</v>
      </c>
      <c r="F1717" s="27" t="n">
        <v>40.485</v>
      </c>
      <c r="G1717" s="27" t="n">
        <v>41.115</v>
      </c>
      <c r="H1717" s="27" t="n">
        <v>33.5433333333333</v>
      </c>
      <c r="I1717" s="27" t="n">
        <v>6.62447058823529</v>
      </c>
      <c r="J1717" s="27" t="n">
        <v>4.205</v>
      </c>
      <c r="K1717" s="27" t="n">
        <v>35.0785714285714</v>
      </c>
      <c r="L1717" s="32"/>
      <c r="M1717" s="27" t="n">
        <v>62516</v>
      </c>
      <c r="N1717" s="27" t="n">
        <v>2426.5485</v>
      </c>
      <c r="O1717" s="32"/>
      <c r="R1717" s="11"/>
    </row>
    <row r="1718" customFormat="false" ht="14.25" hidden="false" customHeight="false" outlineLevel="0" collapsed="false">
      <c r="A1718" s="29" t="n">
        <v>45357.6034490741</v>
      </c>
      <c r="B1718" s="30" t="n">
        <f aca="false">MROUND(A1718,"00:01:00")</f>
        <v>45357.6034722222</v>
      </c>
      <c r="C1718" s="27" t="n">
        <v>2.23512173913043</v>
      </c>
      <c r="D1718" s="27" t="n">
        <v>0.766921739130435</v>
      </c>
      <c r="E1718" s="27" t="n">
        <v>1400.15652173913</v>
      </c>
      <c r="F1718" s="27" t="n">
        <v>39.2577272727273</v>
      </c>
      <c r="G1718" s="27" t="n">
        <v>41.235</v>
      </c>
      <c r="H1718" s="27" t="n">
        <v>33.5344444444444</v>
      </c>
      <c r="I1718" s="27" t="n">
        <v>6.6045</v>
      </c>
      <c r="J1718" s="27" t="n">
        <v>4.185</v>
      </c>
      <c r="K1718" s="27" t="n">
        <v>35.1033333333333</v>
      </c>
      <c r="L1718" s="32"/>
      <c r="M1718" s="27" t="n">
        <v>62530</v>
      </c>
      <c r="N1718" s="27" t="n">
        <v>2425.54169565217</v>
      </c>
      <c r="O1718" s="32"/>
      <c r="R1718" s="11"/>
    </row>
    <row r="1719" customFormat="false" ht="14.25" hidden="false" customHeight="false" outlineLevel="0" collapsed="false">
      <c r="A1719" s="29" t="n">
        <v>45357.6041435185</v>
      </c>
      <c r="B1719" s="30" t="n">
        <f aca="false">MROUND(A1719,"00:01:00")</f>
        <v>45357.6041666667</v>
      </c>
      <c r="C1719" s="27" t="n">
        <v>2.22369565217391</v>
      </c>
      <c r="D1719" s="27" t="n">
        <v>0.778604347826087</v>
      </c>
      <c r="E1719" s="27" t="n">
        <v>1400.12380952381</v>
      </c>
      <c r="F1719" s="27" t="n">
        <v>39.0842857142857</v>
      </c>
      <c r="G1719" s="27" t="n">
        <v>41.55</v>
      </c>
      <c r="H1719" s="27" t="n">
        <v>33.5442857142857</v>
      </c>
      <c r="I1719" s="27" t="n">
        <v>6.61752631578947</v>
      </c>
      <c r="J1719" s="27" t="n">
        <v>4.21</v>
      </c>
      <c r="K1719" s="27" t="n">
        <v>35.03</v>
      </c>
      <c r="L1719" s="32"/>
      <c r="M1719" s="27" t="n">
        <v>62596.5</v>
      </c>
      <c r="N1719" s="27" t="n">
        <v>2424.52530434783</v>
      </c>
      <c r="O1719" s="32"/>
      <c r="R1719" s="11"/>
    </row>
    <row r="1720" customFormat="false" ht="14.25" hidden="false" customHeight="false" outlineLevel="0" collapsed="false">
      <c r="A1720" s="29" t="n">
        <v>45357.604837963</v>
      </c>
      <c r="B1720" s="30" t="n">
        <f aca="false">MROUND(A1720,"00:01:00")</f>
        <v>45357.6048611111</v>
      </c>
      <c r="C1720" s="27" t="n">
        <v>2.22914347826087</v>
      </c>
      <c r="D1720" s="27" t="n">
        <v>0.761178260869565</v>
      </c>
      <c r="E1720" s="27" t="n">
        <v>1399.82727272727</v>
      </c>
      <c r="F1720" s="27" t="n">
        <v>42.1163636363636</v>
      </c>
      <c r="G1720" s="27" t="n">
        <v>41.05</v>
      </c>
      <c r="H1720" s="27" t="n">
        <v>33.5383333333333</v>
      </c>
      <c r="I1720" s="27" t="n">
        <v>6.61911111111111</v>
      </c>
      <c r="J1720" s="27" t="n">
        <v>4.238</v>
      </c>
      <c r="K1720" s="27" t="n">
        <v>35.2014285714286</v>
      </c>
      <c r="L1720" s="32"/>
      <c r="M1720" s="27" t="n">
        <v>62653</v>
      </c>
      <c r="N1720" s="27" t="n">
        <v>2423.505</v>
      </c>
      <c r="O1720" s="32"/>
      <c r="R1720" s="11"/>
    </row>
    <row r="1721" customFormat="false" ht="14.25" hidden="false" customHeight="false" outlineLevel="0" collapsed="false">
      <c r="A1721" s="29" t="n">
        <v>45357.6055324074</v>
      </c>
      <c r="B1721" s="30" t="n">
        <f aca="false">MROUND(A1721,"00:01:00")</f>
        <v>45357.6055555556</v>
      </c>
      <c r="C1721" s="27" t="n">
        <v>2.2363652173913</v>
      </c>
      <c r="D1721" s="27" t="n">
        <v>0.760904347826087</v>
      </c>
      <c r="E1721" s="27" t="n">
        <v>1399.81304347826</v>
      </c>
      <c r="F1721" s="27" t="n">
        <v>38.5521739130435</v>
      </c>
      <c r="G1721" s="27" t="n">
        <v>41.295</v>
      </c>
      <c r="H1721" s="27" t="n">
        <v>33.535</v>
      </c>
      <c r="I1721" s="27" t="n">
        <v>6.6022</v>
      </c>
      <c r="J1721" s="27" t="n">
        <v>4.23</v>
      </c>
      <c r="K1721" s="27" t="n">
        <v>35.2855555555556</v>
      </c>
      <c r="L1721" s="32"/>
      <c r="M1721" s="27" t="n">
        <v>62677</v>
      </c>
      <c r="N1721" s="27" t="n">
        <v>2422.49230434783</v>
      </c>
      <c r="O1721" s="32"/>
      <c r="R1721" s="11"/>
    </row>
    <row r="1722" customFormat="false" ht="14.25" hidden="false" customHeight="false" outlineLevel="0" collapsed="false">
      <c r="A1722" s="29" t="n">
        <v>45357.6062268519</v>
      </c>
      <c r="B1722" s="30" t="n">
        <f aca="false">MROUND(A1722,"00:01:00")</f>
        <v>45357.60625</v>
      </c>
      <c r="C1722" s="27" t="n">
        <v>2.21696818181818</v>
      </c>
      <c r="D1722" s="27" t="n">
        <v>0.778831818181818</v>
      </c>
      <c r="E1722" s="27" t="n">
        <v>1399.84285714286</v>
      </c>
      <c r="F1722" s="27" t="n">
        <v>38.6831818181818</v>
      </c>
      <c r="G1722" s="27" t="n">
        <v>41.735</v>
      </c>
      <c r="H1722" s="27" t="n">
        <v>33.545</v>
      </c>
      <c r="I1722" s="27" t="n">
        <v>6.62147058823529</v>
      </c>
      <c r="J1722" s="27" t="n">
        <v>4.265</v>
      </c>
      <c r="K1722" s="27" t="n">
        <v>34.9883333333333</v>
      </c>
      <c r="L1722" s="32"/>
      <c r="M1722" s="27" t="n">
        <v>62724.3333333333</v>
      </c>
      <c r="N1722" s="27" t="n">
        <v>2421.48818181818</v>
      </c>
      <c r="O1722" s="32"/>
      <c r="R1722" s="11"/>
    </row>
    <row r="1723" customFormat="false" ht="14.25" hidden="false" customHeight="false" outlineLevel="0" collapsed="false">
      <c r="A1723" s="29" t="n">
        <v>45357.6069212963</v>
      </c>
      <c r="B1723" s="30" t="n">
        <f aca="false">MROUND(A1723,"00:01:00")</f>
        <v>45357.6069444444</v>
      </c>
      <c r="C1723" s="27" t="n">
        <v>2.22070434782609</v>
      </c>
      <c r="D1723" s="27" t="n">
        <v>0.779239130434783</v>
      </c>
      <c r="E1723" s="27" t="n">
        <v>1400.23181818182</v>
      </c>
      <c r="F1723" s="27" t="n">
        <v>41.4495652173913</v>
      </c>
      <c r="G1723" s="27" t="n">
        <v>41.34</v>
      </c>
      <c r="H1723" s="27" t="n">
        <v>33.5344444444444</v>
      </c>
      <c r="I1723" s="27" t="n">
        <v>6.60694117647059</v>
      </c>
      <c r="J1723" s="27" t="n">
        <v>4.27666666666667</v>
      </c>
      <c r="K1723" s="27" t="n">
        <v>35.2484615384615</v>
      </c>
      <c r="L1723" s="32"/>
      <c r="M1723" s="27" t="n">
        <v>62736</v>
      </c>
      <c r="N1723" s="27" t="n">
        <v>2420.47886956522</v>
      </c>
      <c r="O1723" s="32"/>
      <c r="R1723" s="11"/>
    </row>
    <row r="1724" customFormat="false" ht="14.25" hidden="false" customHeight="false" outlineLevel="0" collapsed="false">
      <c r="A1724" s="29" t="n">
        <v>45357.6076157407</v>
      </c>
      <c r="B1724" s="30" t="n">
        <f aca="false">MROUND(A1724,"00:01:00")</f>
        <v>45357.6076388889</v>
      </c>
      <c r="C1724" s="27" t="n">
        <v>2.22460869565217</v>
      </c>
      <c r="D1724" s="27" t="n">
        <v>0.766660869565217</v>
      </c>
      <c r="E1724" s="27" t="n">
        <v>1399.61363636364</v>
      </c>
      <c r="F1724" s="27" t="n">
        <v>38.9959090909091</v>
      </c>
      <c r="G1724" s="27" t="n">
        <v>41.555</v>
      </c>
      <c r="H1724" s="27" t="n">
        <v>33.53</v>
      </c>
      <c r="I1724" s="27" t="n">
        <v>6.60427777777778</v>
      </c>
      <c r="J1724" s="27" t="n">
        <v>4.27</v>
      </c>
      <c r="K1724" s="27" t="n">
        <v>35.4318181818182</v>
      </c>
      <c r="L1724" s="32"/>
      <c r="M1724" s="27" t="n">
        <v>62779</v>
      </c>
      <c r="N1724" s="27" t="n">
        <v>2419.43708695652</v>
      </c>
      <c r="O1724" s="32"/>
      <c r="R1724" s="11"/>
    </row>
    <row r="1725" customFormat="false" ht="14.25" hidden="false" customHeight="false" outlineLevel="0" collapsed="false">
      <c r="A1725" s="29" t="n">
        <v>45357.6083101852</v>
      </c>
      <c r="B1725" s="30" t="n">
        <f aca="false">MROUND(A1725,"00:01:00")</f>
        <v>45357.6083333333</v>
      </c>
      <c r="C1725" s="27" t="n">
        <v>2.21837727272727</v>
      </c>
      <c r="D1725" s="27" t="n">
        <v>0.789590909090909</v>
      </c>
      <c r="E1725" s="27" t="n">
        <v>1399.91363636364</v>
      </c>
      <c r="F1725" s="27" t="n">
        <v>40.1647619047619</v>
      </c>
      <c r="G1725" s="27" t="n">
        <v>41.585</v>
      </c>
      <c r="H1725" s="27" t="n">
        <v>33.535</v>
      </c>
      <c r="I1725" s="27" t="n">
        <v>6.60411111111111</v>
      </c>
      <c r="J1725" s="27" t="n">
        <v>4.30833333333333</v>
      </c>
      <c r="K1725" s="27" t="n">
        <v>35.264</v>
      </c>
      <c r="L1725" s="32"/>
      <c r="M1725" s="27" t="n">
        <v>62863.4</v>
      </c>
      <c r="N1725" s="27" t="n">
        <v>2418.42131818182</v>
      </c>
      <c r="O1725" s="32"/>
      <c r="R1725" s="11"/>
    </row>
    <row r="1726" customFormat="false" ht="14.25" hidden="false" customHeight="false" outlineLevel="0" collapsed="false">
      <c r="A1726" s="29" t="n">
        <v>45357.6090046296</v>
      </c>
      <c r="B1726" s="30" t="n">
        <f aca="false">MROUND(A1726,"00:01:00")</f>
        <v>45357.6090277778</v>
      </c>
      <c r="C1726" s="27" t="n">
        <v>2.22297727272727</v>
      </c>
      <c r="D1726" s="27" t="n">
        <v>0.776472727272727</v>
      </c>
      <c r="E1726" s="27" t="n">
        <v>1399.92857142857</v>
      </c>
      <c r="F1726" s="27" t="n">
        <v>40.6038888888889</v>
      </c>
      <c r="G1726" s="27" t="n">
        <v>41.42</v>
      </c>
      <c r="H1726" s="27" t="n">
        <v>33.5342857142857</v>
      </c>
      <c r="I1726" s="27" t="n">
        <v>6.613125</v>
      </c>
      <c r="J1726" s="27" t="n">
        <v>4.31333333333333</v>
      </c>
      <c r="K1726" s="27" t="n">
        <v>35.398</v>
      </c>
      <c r="L1726" s="32"/>
      <c r="M1726" s="27" t="n">
        <v>62863.4</v>
      </c>
      <c r="N1726" s="27" t="n">
        <v>2417.41286363636</v>
      </c>
      <c r="O1726" s="32"/>
      <c r="R1726" s="11"/>
    </row>
    <row r="1727" customFormat="false" ht="14.25" hidden="false" customHeight="false" outlineLevel="0" collapsed="false">
      <c r="A1727" s="29" t="n">
        <v>45357.6096990741</v>
      </c>
      <c r="B1727" s="30" t="n">
        <f aca="false">MROUND(A1727,"00:01:00")</f>
        <v>45357.6097222222</v>
      </c>
      <c r="C1727" s="27" t="n">
        <v>2.22678181818182</v>
      </c>
      <c r="D1727" s="27" t="n">
        <v>0.773008695652174</v>
      </c>
      <c r="E1727" s="27" t="n">
        <v>1399.96086956522</v>
      </c>
      <c r="F1727" s="27" t="n">
        <v>39.6073913043478</v>
      </c>
      <c r="G1727" s="27" t="n">
        <v>41.415</v>
      </c>
      <c r="H1727" s="27" t="n">
        <v>33.53</v>
      </c>
      <c r="I1727" s="27" t="n">
        <v>6.60335294117647</v>
      </c>
      <c r="J1727" s="27" t="n">
        <v>4.30333333333333</v>
      </c>
      <c r="K1727" s="27" t="n">
        <v>35.37</v>
      </c>
      <c r="L1727" s="32"/>
      <c r="M1727" s="27" t="n">
        <v>62936.1428571429</v>
      </c>
      <c r="N1727" s="27" t="n">
        <v>2416.38252173913</v>
      </c>
      <c r="O1727" s="32"/>
      <c r="R1727" s="11"/>
    </row>
    <row r="1728" customFormat="false" ht="14.25" hidden="false" customHeight="false" outlineLevel="0" collapsed="false">
      <c r="A1728" s="29" t="n">
        <v>45357.6103935185</v>
      </c>
      <c r="B1728" s="30" t="n">
        <f aca="false">MROUND(A1728,"00:01:00")</f>
        <v>45357.6104166667</v>
      </c>
      <c r="C1728" s="27" t="n">
        <v>2.21248695652174</v>
      </c>
      <c r="D1728" s="27" t="n">
        <v>0.779747826086957</v>
      </c>
      <c r="E1728" s="27" t="n">
        <v>1400.0347826087</v>
      </c>
      <c r="F1728" s="27" t="n">
        <v>39.1568181818182</v>
      </c>
      <c r="G1728" s="27" t="n">
        <v>41.735</v>
      </c>
      <c r="H1728" s="27" t="n">
        <v>33.534</v>
      </c>
      <c r="I1728" s="27" t="n">
        <v>6.60983333333333</v>
      </c>
      <c r="J1728" s="27" t="n">
        <v>4.314</v>
      </c>
      <c r="K1728" s="27" t="n">
        <v>35.232</v>
      </c>
      <c r="L1728" s="32"/>
      <c r="M1728" s="27" t="n">
        <v>62936.1428571429</v>
      </c>
      <c r="N1728" s="27" t="n">
        <v>2415.33765217391</v>
      </c>
      <c r="O1728" s="32"/>
      <c r="R1728" s="11"/>
    </row>
    <row r="1729" customFormat="false" ht="14.25" hidden="false" customHeight="false" outlineLevel="0" collapsed="false">
      <c r="A1729" s="29" t="n">
        <v>45357.611087963</v>
      </c>
      <c r="B1729" s="30" t="n">
        <f aca="false">MROUND(A1729,"00:01:00")</f>
        <v>45357.6111111111</v>
      </c>
      <c r="C1729" s="27" t="n">
        <v>2.21106363636364</v>
      </c>
      <c r="D1729" s="27" t="n">
        <v>0.777308695652174</v>
      </c>
      <c r="E1729" s="27" t="n">
        <v>1400.16086956522</v>
      </c>
      <c r="F1729" s="27" t="n">
        <v>39.6904347826087</v>
      </c>
      <c r="G1729" s="27" t="n">
        <v>41.745</v>
      </c>
      <c r="H1729" s="27" t="n">
        <v>33.5416666666667</v>
      </c>
      <c r="I1729" s="27" t="n">
        <v>6.6095</v>
      </c>
      <c r="J1729" s="27" t="n">
        <v>4.32</v>
      </c>
      <c r="K1729" s="27" t="n">
        <v>35.323</v>
      </c>
      <c r="L1729" s="32"/>
      <c r="M1729" s="27" t="n">
        <v>63024.2857142857</v>
      </c>
      <c r="N1729" s="27" t="n">
        <v>2414.30247826087</v>
      </c>
      <c r="O1729" s="32"/>
      <c r="R1729" s="11"/>
    </row>
    <row r="1730" customFormat="false" ht="14.25" hidden="false" customHeight="false" outlineLevel="0" collapsed="false">
      <c r="A1730" s="29" t="n">
        <v>45357.6117824074</v>
      </c>
      <c r="B1730" s="30" t="n">
        <f aca="false">MROUND(A1730,"00:01:00")</f>
        <v>45357.6118055556</v>
      </c>
      <c r="C1730" s="27" t="n">
        <v>2.20947826086957</v>
      </c>
      <c r="D1730" s="27" t="n">
        <v>0.782591304347826</v>
      </c>
      <c r="E1730" s="27" t="n">
        <v>1399.83043478261</v>
      </c>
      <c r="F1730" s="27" t="n">
        <v>40.5434782608696</v>
      </c>
      <c r="G1730" s="27" t="n">
        <v>41.56</v>
      </c>
      <c r="H1730" s="27" t="n">
        <v>33.5433333333333</v>
      </c>
      <c r="I1730" s="27" t="n">
        <v>6.61276470588235</v>
      </c>
      <c r="J1730" s="27" t="n">
        <v>4.325</v>
      </c>
      <c r="K1730" s="27" t="n">
        <v>35.414</v>
      </c>
      <c r="L1730" s="27"/>
      <c r="M1730" s="27" t="n">
        <v>63068</v>
      </c>
      <c r="N1730" s="27" t="n">
        <v>2413.28352173913</v>
      </c>
      <c r="O1730" s="32"/>
      <c r="R1730" s="11"/>
    </row>
    <row r="1731" customFormat="false" ht="14.25" hidden="false" customHeight="false" outlineLevel="0" collapsed="false">
      <c r="A1731" s="29" t="n">
        <v>45357.6124768519</v>
      </c>
      <c r="B1731" s="30" t="n">
        <f aca="false">MROUND(A1731,"00:01:00")</f>
        <v>45357.6125</v>
      </c>
      <c r="C1731" s="27" t="n">
        <v>2.21629545454545</v>
      </c>
      <c r="D1731" s="27" t="n">
        <v>0.780063636363636</v>
      </c>
      <c r="E1731" s="27" t="n">
        <v>1399.96363636364</v>
      </c>
      <c r="F1731" s="27" t="n">
        <v>39.5909090909091</v>
      </c>
      <c r="G1731" s="27" t="n">
        <v>41.685</v>
      </c>
      <c r="H1731" s="27" t="n">
        <v>33.535</v>
      </c>
      <c r="I1731" s="27" t="n">
        <v>6.59966666666667</v>
      </c>
      <c r="J1731" s="27" t="n">
        <v>4.31333333333333</v>
      </c>
      <c r="K1731" s="27" t="n">
        <v>35.4675</v>
      </c>
      <c r="L1731" s="32"/>
      <c r="M1731" s="27" t="n">
        <v>63093.6666666667</v>
      </c>
      <c r="N1731" s="27" t="n">
        <v>2412.27495454545</v>
      </c>
      <c r="O1731" s="32"/>
      <c r="R1731" s="11"/>
    </row>
    <row r="1732" customFormat="false" ht="14.25" hidden="false" customHeight="false" outlineLevel="0" collapsed="false">
      <c r="A1732" s="29" t="n">
        <v>45357.6131712963</v>
      </c>
      <c r="B1732" s="30" t="n">
        <f aca="false">MROUND(A1732,"00:01:00")</f>
        <v>45357.6131944445</v>
      </c>
      <c r="C1732" s="27" t="n">
        <v>2.20295909090909</v>
      </c>
      <c r="D1732" s="27" t="n">
        <v>0.805259090909091</v>
      </c>
      <c r="E1732" s="27" t="n">
        <v>1400.23181818182</v>
      </c>
      <c r="F1732" s="27" t="n">
        <v>39.017619047619</v>
      </c>
      <c r="G1732" s="27" t="n">
        <v>42.04</v>
      </c>
      <c r="H1732" s="27" t="n">
        <v>33.5383333333333</v>
      </c>
      <c r="I1732" s="27" t="n">
        <v>6.61375</v>
      </c>
      <c r="J1732" s="27" t="n">
        <v>4.335</v>
      </c>
      <c r="K1732" s="27" t="n">
        <v>35.357</v>
      </c>
      <c r="L1732" s="32"/>
      <c r="M1732" s="27" t="n">
        <v>63152.4</v>
      </c>
      <c r="N1732" s="27" t="n">
        <v>2411.25404545455</v>
      </c>
      <c r="O1732" s="32"/>
      <c r="R1732" s="11"/>
    </row>
    <row r="1733" customFormat="false" ht="14.25" hidden="false" customHeight="false" outlineLevel="0" collapsed="false">
      <c r="A1733" s="29" t="n">
        <v>45357.6138657407</v>
      </c>
      <c r="B1733" s="30" t="n">
        <f aca="false">MROUND(A1733,"00:01:00")</f>
        <v>45357.6138888889</v>
      </c>
      <c r="C1733" s="27" t="n">
        <v>2.20878695652174</v>
      </c>
      <c r="D1733" s="27" t="n">
        <v>0.789034782608696</v>
      </c>
      <c r="E1733" s="27" t="n">
        <v>1400.50869565217</v>
      </c>
      <c r="F1733" s="27" t="n">
        <v>41.3686956521739</v>
      </c>
      <c r="G1733" s="27" t="n">
        <v>41.66</v>
      </c>
      <c r="H1733" s="27" t="n">
        <v>33.5314285714286</v>
      </c>
      <c r="I1733" s="27" t="n">
        <v>6.61257894736842</v>
      </c>
      <c r="J1733" s="27" t="n">
        <v>4.35166666666667</v>
      </c>
      <c r="K1733" s="27" t="n">
        <v>35.4507692307692</v>
      </c>
      <c r="L1733" s="32"/>
      <c r="M1733" s="27" t="n">
        <v>63193</v>
      </c>
      <c r="N1733" s="27" t="n">
        <v>2410.20482608696</v>
      </c>
      <c r="O1733" s="32"/>
      <c r="R1733" s="11"/>
    </row>
    <row r="1734" customFormat="false" ht="14.25" hidden="false" customHeight="false" outlineLevel="0" collapsed="false">
      <c r="A1734" s="29" t="n">
        <v>45357.6145601852</v>
      </c>
      <c r="B1734" s="30" t="n">
        <f aca="false">MROUND(A1734,"00:01:00")</f>
        <v>45357.6145833333</v>
      </c>
      <c r="C1734" s="27" t="n">
        <v>2.2122652173913</v>
      </c>
      <c r="D1734" s="27" t="n">
        <v>0.783178260869565</v>
      </c>
      <c r="E1734" s="27" t="n">
        <v>1400.16363636364</v>
      </c>
      <c r="F1734" s="27" t="n">
        <v>38.9204347826087</v>
      </c>
      <c r="G1734" s="27" t="n">
        <v>41.89</v>
      </c>
      <c r="H1734" s="27" t="n">
        <v>33.525</v>
      </c>
      <c r="I1734" s="27" t="n">
        <v>6.60094444444444</v>
      </c>
      <c r="J1734" s="27" t="n">
        <v>4.33166666666667</v>
      </c>
      <c r="K1734" s="27" t="n">
        <v>35.56</v>
      </c>
      <c r="L1734" s="32"/>
      <c r="M1734" s="27" t="n">
        <v>63229.8333333333</v>
      </c>
      <c r="N1734" s="27" t="n">
        <v>2409.16291304348</v>
      </c>
      <c r="O1734" s="32"/>
      <c r="R1734" s="11"/>
    </row>
    <row r="1735" customFormat="false" ht="14.25" hidden="false" customHeight="false" outlineLevel="0" collapsed="false">
      <c r="A1735" s="29" t="n">
        <v>45357.6152546296</v>
      </c>
      <c r="B1735" s="30" t="n">
        <f aca="false">MROUND(A1735,"00:01:00")</f>
        <v>45357.6152777778</v>
      </c>
      <c r="C1735" s="27" t="n">
        <v>2.20221739130435</v>
      </c>
      <c r="D1735" s="27" t="n">
        <v>0.794282608695652</v>
      </c>
      <c r="E1735" s="27" t="n">
        <v>1400.00434782609</v>
      </c>
      <c r="F1735" s="27" t="n">
        <v>40.0221739130435</v>
      </c>
      <c r="G1735" s="27" t="n">
        <v>41.99</v>
      </c>
      <c r="H1735" s="27" t="n">
        <v>33.525</v>
      </c>
      <c r="I1735" s="27" t="n">
        <v>6.603375</v>
      </c>
      <c r="J1735" s="27" t="n">
        <v>4.365</v>
      </c>
      <c r="K1735" s="27" t="n">
        <v>35.4377777777778</v>
      </c>
      <c r="L1735" s="32"/>
      <c r="M1735" s="27" t="n">
        <v>63299.5</v>
      </c>
      <c r="N1735" s="27" t="n">
        <v>2408.11313043478</v>
      </c>
      <c r="O1735" s="32"/>
      <c r="R1735" s="11"/>
    </row>
    <row r="1736" customFormat="false" ht="14.25" hidden="false" customHeight="false" outlineLevel="0" collapsed="false">
      <c r="A1736" s="29" t="n">
        <v>45357.6159490741</v>
      </c>
      <c r="B1736" s="30" t="n">
        <f aca="false">MROUND(A1736,"00:01:00")</f>
        <v>45357.6159722222</v>
      </c>
      <c r="C1736" s="27" t="n">
        <v>2.2123</v>
      </c>
      <c r="D1736" s="27" t="n">
        <v>0.788526086956522</v>
      </c>
      <c r="E1736" s="27" t="n">
        <v>1399.945</v>
      </c>
      <c r="F1736" s="27" t="n">
        <v>40.5808695652174</v>
      </c>
      <c r="G1736" s="27" t="n">
        <v>41.755</v>
      </c>
      <c r="H1736" s="27" t="n">
        <v>33.525</v>
      </c>
      <c r="I1736" s="27" t="n">
        <v>6.60393333333333</v>
      </c>
      <c r="J1736" s="27" t="n">
        <v>4.38</v>
      </c>
      <c r="K1736" s="27" t="n">
        <v>35.583</v>
      </c>
      <c r="L1736" s="32"/>
      <c r="M1736" s="27" t="n">
        <v>63327</v>
      </c>
      <c r="N1736" s="27" t="n">
        <v>2407.064</v>
      </c>
      <c r="O1736" s="32"/>
      <c r="R1736" s="11"/>
    </row>
    <row r="1737" customFormat="false" ht="14.25" hidden="false" customHeight="false" outlineLevel="0" collapsed="false">
      <c r="A1737" s="29" t="n">
        <v>45357.6166435185</v>
      </c>
      <c r="B1737" s="30" t="n">
        <f aca="false">MROUND(A1737,"00:01:00")</f>
        <v>45357.6166666667</v>
      </c>
      <c r="C1737" s="27" t="n">
        <v>2.20568571428571</v>
      </c>
      <c r="D1737" s="27" t="n">
        <v>0.792422727272727</v>
      </c>
      <c r="E1737" s="27" t="n">
        <v>1400.095</v>
      </c>
      <c r="F1737" s="27" t="n">
        <v>38.9945</v>
      </c>
      <c r="G1737" s="27" t="n">
        <v>42.01</v>
      </c>
      <c r="H1737" s="27" t="n">
        <v>33.525</v>
      </c>
      <c r="I1737" s="27" t="n">
        <v>6.61</v>
      </c>
      <c r="J1737" s="27" t="n">
        <v>4.385</v>
      </c>
      <c r="K1737" s="27" t="n">
        <v>35.5625</v>
      </c>
      <c r="L1737" s="32"/>
      <c r="M1737" s="27" t="n">
        <v>63377.6666666667</v>
      </c>
      <c r="N1737" s="27" t="n">
        <v>2406.02890909091</v>
      </c>
      <c r="O1737" s="32"/>
      <c r="R1737" s="11"/>
    </row>
    <row r="1738" customFormat="false" ht="14.25" hidden="false" customHeight="false" outlineLevel="0" collapsed="false">
      <c r="A1738" s="29" t="n">
        <v>45357.617337963</v>
      </c>
      <c r="B1738" s="30" t="n">
        <f aca="false">MROUND(A1738,"00:01:00")</f>
        <v>45357.6173611111</v>
      </c>
      <c r="C1738" s="27" t="n">
        <v>2.20106818181818</v>
      </c>
      <c r="D1738" s="27" t="n">
        <v>0.794778260869565</v>
      </c>
      <c r="E1738" s="27" t="n">
        <v>1400.3</v>
      </c>
      <c r="F1738" s="27" t="n">
        <v>40.644347826087</v>
      </c>
      <c r="G1738" s="27" t="n">
        <v>41.88</v>
      </c>
      <c r="H1738" s="27" t="n">
        <v>33.5242857142857</v>
      </c>
      <c r="I1738" s="27" t="n">
        <v>6.60116666666667</v>
      </c>
      <c r="J1738" s="27" t="n">
        <v>4.40166666666667</v>
      </c>
      <c r="K1738" s="27" t="n">
        <v>35.4872727272727</v>
      </c>
      <c r="L1738" s="32"/>
      <c r="M1738" s="27" t="n">
        <v>63422.25</v>
      </c>
      <c r="N1738" s="27" t="n">
        <v>2404.99352173913</v>
      </c>
      <c r="O1738" s="32"/>
      <c r="R1738" s="11"/>
    </row>
    <row r="1739" customFormat="false" ht="14.25" hidden="false" customHeight="false" outlineLevel="0" collapsed="false">
      <c r="A1739" s="29" t="n">
        <v>45357.6180324074</v>
      </c>
      <c r="B1739" s="30" t="n">
        <f aca="false">MROUND(A1739,"00:01:00")</f>
        <v>45357.6180555556</v>
      </c>
      <c r="C1739" s="27" t="n">
        <v>2.20693333333333</v>
      </c>
      <c r="D1739" s="27" t="n">
        <v>0.797909523809524</v>
      </c>
      <c r="E1739" s="27" t="n">
        <v>1400.01</v>
      </c>
      <c r="F1739" s="27" t="n">
        <v>39.5395238095238</v>
      </c>
      <c r="G1739" s="27" t="n">
        <v>41.99</v>
      </c>
      <c r="H1739" s="27" t="n">
        <v>33.525</v>
      </c>
      <c r="I1739" s="27" t="n">
        <v>6.60828571428571</v>
      </c>
      <c r="J1739" s="27" t="n">
        <v>4.38833333333333</v>
      </c>
      <c r="K1739" s="27" t="n">
        <v>35.6071428571429</v>
      </c>
      <c r="L1739" s="32"/>
      <c r="M1739" s="27" t="n">
        <v>63477.5</v>
      </c>
      <c r="N1739" s="27" t="n">
        <v>2403.96152380952</v>
      </c>
      <c r="O1739" s="32"/>
      <c r="R1739" s="11"/>
    </row>
    <row r="1740" customFormat="false" ht="14.25" hidden="false" customHeight="false" outlineLevel="0" collapsed="false">
      <c r="A1740" s="29" t="n">
        <v>45357.6187268519</v>
      </c>
      <c r="B1740" s="30" t="n">
        <f aca="false">MROUND(A1740,"00:01:00")</f>
        <v>45357.61875</v>
      </c>
      <c r="C1740" s="27" t="n">
        <v>2.20148695652174</v>
      </c>
      <c r="D1740" s="27" t="n">
        <v>0.797417391304348</v>
      </c>
      <c r="E1740" s="27" t="n">
        <v>1400.17727272727</v>
      </c>
      <c r="F1740" s="27" t="n">
        <v>39.8860869565217</v>
      </c>
      <c r="G1740" s="27" t="n">
        <v>42</v>
      </c>
      <c r="H1740" s="27" t="n">
        <v>33.52</v>
      </c>
      <c r="I1740" s="27" t="n">
        <v>6.60376470588235</v>
      </c>
      <c r="J1740" s="27" t="n">
        <v>4.395</v>
      </c>
      <c r="K1740" s="27" t="n">
        <v>35.562</v>
      </c>
      <c r="L1740" s="32"/>
      <c r="M1740" s="27" t="n">
        <v>63512.3333333333</v>
      </c>
      <c r="N1740" s="27" t="n">
        <v>2402.91526086957</v>
      </c>
      <c r="O1740" s="32"/>
      <c r="R1740" s="11"/>
    </row>
    <row r="1741" customFormat="false" ht="14.25" hidden="false" customHeight="false" outlineLevel="0" collapsed="false">
      <c r="A1741" s="29" t="n">
        <v>45357.6194212963</v>
      </c>
      <c r="B1741" s="30" t="n">
        <f aca="false">MROUND(A1741,"00:01:00")</f>
        <v>45357.6194444445</v>
      </c>
      <c r="C1741" s="27" t="n">
        <v>2.19870833333333</v>
      </c>
      <c r="D1741" s="27" t="n">
        <v>0.795341666666667</v>
      </c>
      <c r="E1741" s="27" t="n">
        <v>1400.1</v>
      </c>
      <c r="F1741" s="27" t="n">
        <v>39.805</v>
      </c>
      <c r="G1741" s="27" t="n">
        <v>42.085</v>
      </c>
      <c r="H1741" s="27" t="n">
        <v>33.522</v>
      </c>
      <c r="I1741" s="27" t="n">
        <v>6.60244444444444</v>
      </c>
      <c r="J1741" s="27" t="n">
        <v>4.41166666666667</v>
      </c>
      <c r="K1741" s="27" t="n">
        <v>35.58</v>
      </c>
      <c r="L1741" s="32"/>
      <c r="M1741" s="27" t="n">
        <v>63574</v>
      </c>
      <c r="N1741" s="27" t="n">
        <v>2401.85325</v>
      </c>
      <c r="O1741" s="32"/>
      <c r="R1741" s="11"/>
    </row>
    <row r="1742" customFormat="false" ht="14.25" hidden="false" customHeight="false" outlineLevel="0" collapsed="false">
      <c r="A1742" s="29" t="n">
        <v>45357.6201157407</v>
      </c>
      <c r="B1742" s="30" t="n">
        <f aca="false">MROUND(A1742,"00:01:00")</f>
        <v>45357.6201388889</v>
      </c>
      <c r="C1742" s="27" t="n">
        <v>2.20229130434783</v>
      </c>
      <c r="D1742" s="27" t="n">
        <v>0.804778260869565</v>
      </c>
      <c r="E1742" s="27" t="n">
        <v>1400.42727272727</v>
      </c>
      <c r="F1742" s="27" t="n">
        <v>40.3634782608696</v>
      </c>
      <c r="G1742" s="27" t="n">
        <v>42.015</v>
      </c>
      <c r="H1742" s="27" t="n">
        <v>33.525</v>
      </c>
      <c r="I1742" s="27" t="n">
        <v>6.61068421052632</v>
      </c>
      <c r="J1742" s="27" t="n">
        <v>4.40571428571429</v>
      </c>
      <c r="K1742" s="27" t="n">
        <v>35.6455555555556</v>
      </c>
      <c r="L1742" s="32"/>
      <c r="M1742" s="27" t="n">
        <v>63574</v>
      </c>
      <c r="N1742" s="27" t="n">
        <v>2400.79</v>
      </c>
      <c r="O1742" s="32"/>
      <c r="R1742" s="11"/>
    </row>
    <row r="1743" customFormat="false" ht="14.25" hidden="false" customHeight="false" outlineLevel="0" collapsed="false">
      <c r="A1743" s="29" t="n">
        <v>45357.6208101852</v>
      </c>
      <c r="B1743" s="30" t="n">
        <f aca="false">MROUND(A1743,"00:01:00")</f>
        <v>45357.6208333333</v>
      </c>
      <c r="C1743" s="27" t="n">
        <v>2.20170454545455</v>
      </c>
      <c r="D1743" s="27" t="n">
        <v>0.792981818181818</v>
      </c>
      <c r="E1743" s="27" t="n">
        <v>1400.08181818182</v>
      </c>
      <c r="F1743" s="27" t="n">
        <v>39.1604761904762</v>
      </c>
      <c r="G1743" s="27" t="n">
        <v>42.15</v>
      </c>
      <c r="H1743" s="27" t="n">
        <v>33.525</v>
      </c>
      <c r="I1743" s="27" t="n">
        <v>6.60523529411765</v>
      </c>
      <c r="J1743" s="27" t="n">
        <v>4.412</v>
      </c>
      <c r="K1743" s="27" t="n">
        <v>35.6533333333333</v>
      </c>
      <c r="L1743" s="32"/>
      <c r="M1743" s="27" t="n">
        <v>63648.3333333333</v>
      </c>
      <c r="N1743" s="27" t="n">
        <v>2399.75095454545</v>
      </c>
      <c r="O1743" s="32"/>
      <c r="R1743" s="11"/>
    </row>
    <row r="1744" customFormat="false" ht="14.25" hidden="false" customHeight="false" outlineLevel="0" collapsed="false">
      <c r="A1744" s="29" t="n">
        <v>45357.6215046296</v>
      </c>
      <c r="B1744" s="30" t="n">
        <f aca="false">MROUND(A1744,"00:01:00")</f>
        <v>45357.6215277778</v>
      </c>
      <c r="C1744" s="27" t="n">
        <v>2.19071363636364</v>
      </c>
      <c r="D1744" s="27" t="n">
        <v>0.802254545454545</v>
      </c>
      <c r="E1744" s="27" t="n">
        <v>1400.25</v>
      </c>
      <c r="F1744" s="27" t="n">
        <v>39.927619047619</v>
      </c>
      <c r="G1744" s="27" t="n">
        <v>42.235</v>
      </c>
      <c r="H1744" s="27" t="n">
        <v>33.52</v>
      </c>
      <c r="I1744" s="27" t="n">
        <v>6.61105555555556</v>
      </c>
      <c r="J1744" s="27" t="n">
        <v>4.44</v>
      </c>
      <c r="K1744" s="27" t="n">
        <v>35.5855555555556</v>
      </c>
      <c r="L1744" s="32"/>
      <c r="M1744" s="27" t="n">
        <v>63648.3333333333</v>
      </c>
      <c r="N1744" s="27" t="n">
        <v>2398.71268181818</v>
      </c>
      <c r="O1744" s="32"/>
      <c r="R1744" s="11"/>
    </row>
    <row r="1745" customFormat="false" ht="14.25" hidden="false" customHeight="false" outlineLevel="0" collapsed="false">
      <c r="A1745" s="29" t="n">
        <v>45357.6221990741</v>
      </c>
      <c r="B1745" s="30" t="n">
        <f aca="false">MROUND(A1745,"00:01:00")</f>
        <v>45357.6222222222</v>
      </c>
      <c r="C1745" s="27" t="n">
        <v>2.19658260869565</v>
      </c>
      <c r="D1745" s="27" t="n">
        <v>0.794560869565217</v>
      </c>
      <c r="E1745" s="27" t="n">
        <v>1399.50476190476</v>
      </c>
      <c r="F1745" s="27" t="n">
        <v>39.8795652173913</v>
      </c>
      <c r="G1745" s="27" t="n">
        <v>42.2</v>
      </c>
      <c r="H1745" s="27" t="n">
        <v>33.53</v>
      </c>
      <c r="I1745" s="27" t="n">
        <v>6.604875</v>
      </c>
      <c r="J1745" s="27" t="n">
        <v>4.43285714285714</v>
      </c>
      <c r="K1745" s="27" t="n">
        <v>35.7154545454545</v>
      </c>
      <c r="L1745" s="32"/>
      <c r="M1745" s="27" t="n">
        <v>63734.7142857143</v>
      </c>
      <c r="N1745" s="27" t="n">
        <v>2397.64930434783</v>
      </c>
      <c r="O1745" s="32"/>
      <c r="R1745" s="11"/>
    </row>
    <row r="1746" customFormat="false" ht="14.25" hidden="false" customHeight="false" outlineLevel="0" collapsed="false">
      <c r="A1746" s="29" t="n">
        <v>45357.6228935185</v>
      </c>
      <c r="B1746" s="30" t="n">
        <f aca="false">MROUND(A1746,"00:01:00")</f>
        <v>45357.6229166667</v>
      </c>
      <c r="C1746" s="27" t="n">
        <v>2.18839130434783</v>
      </c>
      <c r="D1746" s="27" t="n">
        <v>0.804686956521739</v>
      </c>
      <c r="E1746" s="27" t="n">
        <v>1400.20909090909</v>
      </c>
      <c r="F1746" s="27" t="n">
        <v>39.8031818181818</v>
      </c>
      <c r="G1746" s="27" t="n">
        <v>42.32</v>
      </c>
      <c r="H1746" s="27" t="n">
        <v>33.52</v>
      </c>
      <c r="I1746" s="27" t="n">
        <v>6.60522222222222</v>
      </c>
      <c r="J1746" s="27" t="n">
        <v>4.46833333333333</v>
      </c>
      <c r="K1746" s="27" t="n">
        <v>35.7414285714286</v>
      </c>
      <c r="L1746" s="32"/>
      <c r="M1746" s="27" t="n">
        <v>63777</v>
      </c>
      <c r="N1746" s="27" t="n">
        <v>2396.57965217391</v>
      </c>
      <c r="O1746" s="32"/>
      <c r="R1746" s="11"/>
    </row>
    <row r="1747" customFormat="false" ht="14.25" hidden="false" customHeight="false" outlineLevel="0" collapsed="false">
      <c r="A1747" s="29" t="n">
        <v>45357.623587963</v>
      </c>
      <c r="B1747" s="30" t="n">
        <f aca="false">MROUND(A1747,"00:01:00")</f>
        <v>45357.6236111111</v>
      </c>
      <c r="C1747" s="27" t="n">
        <v>2.19408181818182</v>
      </c>
      <c r="D1747" s="27" t="n">
        <v>0.810572727272727</v>
      </c>
      <c r="E1747" s="27" t="n">
        <v>1399.86666666667</v>
      </c>
      <c r="F1747" s="27" t="n">
        <v>39.772380952381</v>
      </c>
      <c r="G1747" s="27" t="n">
        <v>42.255</v>
      </c>
      <c r="H1747" s="27" t="n">
        <v>33.52</v>
      </c>
      <c r="I1747" s="27" t="n">
        <v>6.61270588235294</v>
      </c>
      <c r="J1747" s="27" t="n">
        <v>4.48</v>
      </c>
      <c r="K1747" s="27" t="n">
        <v>35.8144444444444</v>
      </c>
      <c r="L1747" s="32"/>
      <c r="M1747" s="27" t="n">
        <v>63817.5</v>
      </c>
      <c r="N1747" s="27" t="n">
        <v>2395.51677272727</v>
      </c>
      <c r="O1747" s="32"/>
      <c r="R1747" s="11"/>
    </row>
    <row r="1748" customFormat="false" ht="14.25" hidden="false" customHeight="false" outlineLevel="0" collapsed="false">
      <c r="A1748" s="29" t="n">
        <v>45357.6242824074</v>
      </c>
      <c r="B1748" s="30" t="n">
        <f aca="false">MROUND(A1748,"00:01:00")</f>
        <v>45357.6243055556</v>
      </c>
      <c r="C1748" s="27" t="n">
        <v>2.19180869565217</v>
      </c>
      <c r="D1748" s="27" t="n">
        <v>0.8148</v>
      </c>
      <c r="E1748" s="27" t="n">
        <v>1399.97826086957</v>
      </c>
      <c r="F1748" s="27" t="n">
        <v>40.5227272727273</v>
      </c>
      <c r="G1748" s="27" t="n">
        <v>42.185</v>
      </c>
      <c r="H1748" s="27" t="n">
        <v>33.5233333333333</v>
      </c>
      <c r="I1748" s="27" t="n">
        <v>6.60894444444444</v>
      </c>
      <c r="J1748" s="27" t="n">
        <v>4.47</v>
      </c>
      <c r="K1748" s="27" t="n">
        <v>35.8428571428571</v>
      </c>
      <c r="L1748" s="32"/>
      <c r="M1748" s="27" t="n">
        <v>63862</v>
      </c>
      <c r="N1748" s="27" t="n">
        <v>2394.46304347826</v>
      </c>
      <c r="O1748" s="32"/>
      <c r="R1748" s="11"/>
    </row>
    <row r="1749" customFormat="false" ht="14.25" hidden="false" customHeight="false" outlineLevel="0" collapsed="false">
      <c r="A1749" s="29" t="n">
        <v>45357.6249768519</v>
      </c>
      <c r="B1749" s="30" t="n">
        <f aca="false">MROUND(A1749,"00:01:00")</f>
        <v>45357.625</v>
      </c>
      <c r="C1749" s="27" t="n">
        <v>2.19494782608696</v>
      </c>
      <c r="D1749" s="27" t="n">
        <v>0.806886956521739</v>
      </c>
      <c r="E1749" s="27" t="n">
        <v>1399.99565217391</v>
      </c>
      <c r="F1749" s="27" t="n">
        <v>38.9481818181818</v>
      </c>
      <c r="G1749" s="27" t="n">
        <v>42.38</v>
      </c>
      <c r="H1749" s="27" t="n">
        <v>33.518</v>
      </c>
      <c r="I1749" s="27" t="n">
        <v>6.604875</v>
      </c>
      <c r="J1749" s="27" t="n">
        <v>4.46857142857143</v>
      </c>
      <c r="K1749" s="27" t="n">
        <v>35.883</v>
      </c>
      <c r="L1749" s="32"/>
      <c r="M1749" s="27" t="n">
        <v>63907.4285714286</v>
      </c>
      <c r="N1749" s="27" t="n">
        <v>2393.40139130435</v>
      </c>
      <c r="O1749" s="32"/>
      <c r="R1749" s="11"/>
    </row>
    <row r="1750" customFormat="false" ht="14.25" hidden="false" customHeight="false" outlineLevel="0" collapsed="false">
      <c r="A1750" s="29" t="n">
        <v>45357.6256712963</v>
      </c>
      <c r="B1750" s="30" t="n">
        <f aca="false">MROUND(A1750,"00:01:00")</f>
        <v>45357.6256944445</v>
      </c>
      <c r="C1750" s="27" t="n">
        <v>2.1817</v>
      </c>
      <c r="D1750" s="27" t="n">
        <v>0.808934782608696</v>
      </c>
      <c r="E1750" s="27" t="n">
        <v>1400.19565217391</v>
      </c>
      <c r="F1750" s="27" t="n">
        <v>39.6663636363636</v>
      </c>
      <c r="G1750" s="27" t="n">
        <v>42.54</v>
      </c>
      <c r="H1750" s="27" t="n">
        <v>33.525</v>
      </c>
      <c r="I1750" s="27" t="n">
        <v>6.6024375</v>
      </c>
      <c r="J1750" s="27" t="n">
        <v>4.5</v>
      </c>
      <c r="K1750" s="27" t="n">
        <v>35.734</v>
      </c>
      <c r="L1750" s="32"/>
      <c r="M1750" s="27" t="n">
        <v>63988.4285714286</v>
      </c>
      <c r="N1750" s="27" t="n">
        <v>2392.35034782609</v>
      </c>
      <c r="O1750" s="32"/>
      <c r="R1750" s="11"/>
    </row>
    <row r="1751" customFormat="false" ht="14.25" hidden="false" customHeight="false" outlineLevel="0" collapsed="false">
      <c r="A1751" s="29" t="n">
        <v>45357.6263657407</v>
      </c>
      <c r="B1751" s="30" t="n">
        <f aca="false">MROUND(A1751,"00:01:00")</f>
        <v>45357.6263888889</v>
      </c>
      <c r="C1751" s="27" t="n">
        <v>2.18418636363636</v>
      </c>
      <c r="D1751" s="27" t="n">
        <v>0.806309090909091</v>
      </c>
      <c r="E1751" s="27" t="n">
        <v>1400.07727272727</v>
      </c>
      <c r="F1751" s="27" t="n">
        <v>40.5295238095238</v>
      </c>
      <c r="G1751" s="27" t="n">
        <v>42.355</v>
      </c>
      <c r="H1751" s="27" t="n">
        <v>33.535</v>
      </c>
      <c r="I1751" s="27" t="n">
        <v>6.62026666666667</v>
      </c>
      <c r="J1751" s="27" t="n">
        <v>4.52</v>
      </c>
      <c r="K1751" s="27" t="n">
        <v>35.92</v>
      </c>
      <c r="L1751" s="32"/>
      <c r="M1751" s="27" t="n">
        <v>63988.4285714286</v>
      </c>
      <c r="N1751" s="27" t="n">
        <v>2391.29777272727</v>
      </c>
      <c r="O1751" s="32"/>
      <c r="R1751" s="11"/>
    </row>
    <row r="1752" customFormat="false" ht="14.25" hidden="false" customHeight="false" outlineLevel="0" collapsed="false">
      <c r="A1752" s="29" t="n">
        <v>45357.6270601852</v>
      </c>
      <c r="B1752" s="30" t="n">
        <f aca="false">MROUND(A1752,"00:01:00")</f>
        <v>45357.6270833333</v>
      </c>
      <c r="C1752" s="27" t="n">
        <v>2.1913</v>
      </c>
      <c r="D1752" s="27" t="n">
        <v>0.810573913043478</v>
      </c>
      <c r="E1752" s="27" t="n">
        <v>1399.83181818182</v>
      </c>
      <c r="F1752" s="27" t="n">
        <v>39.825652173913</v>
      </c>
      <c r="G1752" s="27" t="n">
        <v>42.44</v>
      </c>
      <c r="H1752" s="27" t="n">
        <v>33.5242857142857</v>
      </c>
      <c r="I1752" s="27" t="n">
        <v>6.602</v>
      </c>
      <c r="J1752" s="27" t="n">
        <v>4.51</v>
      </c>
      <c r="K1752" s="27" t="n">
        <v>35.966</v>
      </c>
      <c r="L1752" s="32"/>
      <c r="M1752" s="27" t="n">
        <v>64045.6</v>
      </c>
      <c r="N1752" s="27" t="n">
        <v>2390.20947826087</v>
      </c>
      <c r="O1752" s="32"/>
      <c r="R1752" s="11"/>
    </row>
    <row r="1753" customFormat="false" ht="14.25" hidden="false" customHeight="false" outlineLevel="0" collapsed="false">
      <c r="A1753" s="29" t="n">
        <v>45357.6277546296</v>
      </c>
      <c r="B1753" s="30" t="n">
        <f aca="false">MROUND(A1753,"00:01:00")</f>
        <v>45357.6277777778</v>
      </c>
      <c r="C1753" s="27" t="n">
        <v>2.18357826086957</v>
      </c>
      <c r="D1753" s="27" t="n">
        <v>0.8169</v>
      </c>
      <c r="E1753" s="27" t="n">
        <v>1400.23043478261</v>
      </c>
      <c r="F1753" s="27" t="n">
        <v>39.9573913043478</v>
      </c>
      <c r="G1753" s="27" t="n">
        <v>42.465</v>
      </c>
      <c r="H1753" s="27" t="n">
        <v>33.5333333333333</v>
      </c>
      <c r="I1753" s="27" t="n">
        <v>6.619</v>
      </c>
      <c r="J1753" s="27" t="n">
        <v>4.52333333333333</v>
      </c>
      <c r="K1753" s="27" t="n">
        <v>35.86</v>
      </c>
      <c r="L1753" s="32"/>
      <c r="M1753" s="27" t="n">
        <v>64101</v>
      </c>
      <c r="N1753" s="27" t="n">
        <v>2389.13634782609</v>
      </c>
      <c r="O1753" s="32"/>
      <c r="R1753" s="11"/>
    </row>
    <row r="1754" customFormat="false" ht="14.25" hidden="false" customHeight="false" outlineLevel="0" collapsed="false">
      <c r="A1754" s="29" t="n">
        <v>45357.6284490741</v>
      </c>
      <c r="B1754" s="30" t="n">
        <f aca="false">MROUND(A1754,"00:01:00")</f>
        <v>45357.6284722222</v>
      </c>
      <c r="C1754" s="27" t="n">
        <v>2.19175652173913</v>
      </c>
      <c r="D1754" s="27" t="n">
        <v>0.799773913043478</v>
      </c>
      <c r="E1754" s="27" t="n">
        <v>1399.76363636364</v>
      </c>
      <c r="F1754" s="27" t="n">
        <v>40.1369565217391</v>
      </c>
      <c r="G1754" s="27" t="n">
        <v>42.295</v>
      </c>
      <c r="H1754" s="27" t="n">
        <v>33.52</v>
      </c>
      <c r="I1754" s="27" t="n">
        <v>6.605</v>
      </c>
      <c r="J1754" s="27" t="n">
        <v>4.525</v>
      </c>
      <c r="K1754" s="27" t="n">
        <v>35.982</v>
      </c>
      <c r="L1754" s="32"/>
      <c r="M1754" s="27" t="n">
        <v>64118</v>
      </c>
      <c r="N1754" s="27" t="n">
        <v>2388.05126086957</v>
      </c>
      <c r="O1754" s="32"/>
      <c r="R1754" s="11"/>
    </row>
    <row r="1755" customFormat="false" ht="14.25" hidden="false" customHeight="false" outlineLevel="0" collapsed="false">
      <c r="A1755" s="29" t="n">
        <v>45357.6291435185</v>
      </c>
      <c r="B1755" s="30" t="n">
        <f aca="false">MROUND(A1755,"00:01:00")</f>
        <v>45357.6291666667</v>
      </c>
      <c r="C1755" s="27" t="n">
        <v>2.18078695652174</v>
      </c>
      <c r="D1755" s="27" t="n">
        <v>0.824508695652174</v>
      </c>
      <c r="E1755" s="27" t="n">
        <v>1400.10454545455</v>
      </c>
      <c r="F1755" s="27" t="n">
        <v>38.7136363636364</v>
      </c>
      <c r="G1755" s="27" t="n">
        <v>42.715</v>
      </c>
      <c r="H1755" s="27" t="n">
        <v>33.5333333333333</v>
      </c>
      <c r="I1755" s="27" t="n">
        <v>6.61927777777778</v>
      </c>
      <c r="J1755" s="27" t="n">
        <v>4.52</v>
      </c>
      <c r="K1755" s="27" t="n">
        <v>35.8718181818182</v>
      </c>
      <c r="L1755" s="32"/>
      <c r="M1755" s="27" t="n">
        <v>64186.5714285714</v>
      </c>
      <c r="N1755" s="27" t="n">
        <v>2386.98073913043</v>
      </c>
      <c r="O1755" s="32"/>
      <c r="R1755" s="11"/>
    </row>
    <row r="1756" customFormat="false" ht="14.25" hidden="false" customHeight="false" outlineLevel="0" collapsed="false">
      <c r="A1756" s="29" t="n">
        <v>45357.629837963</v>
      </c>
      <c r="B1756" s="30" t="n">
        <f aca="false">MROUND(A1756,"00:01:00")</f>
        <v>45357.6298611111</v>
      </c>
      <c r="C1756" s="27" t="n">
        <v>2.18151818181818</v>
      </c>
      <c r="D1756" s="27" t="n">
        <v>0.809313636363636</v>
      </c>
      <c r="E1756" s="27" t="n">
        <v>1399.83333333333</v>
      </c>
      <c r="F1756" s="27" t="n">
        <v>41.6819047619048</v>
      </c>
      <c r="G1756" s="27" t="n">
        <v>42.295</v>
      </c>
      <c r="H1756" s="27" t="n">
        <v>33.524</v>
      </c>
      <c r="I1756" s="27" t="n">
        <v>6.619375</v>
      </c>
      <c r="J1756" s="27" t="n">
        <v>4.55</v>
      </c>
      <c r="K1756" s="27" t="n">
        <v>35.902</v>
      </c>
      <c r="L1756" s="32"/>
      <c r="M1756" s="27" t="n">
        <v>64250</v>
      </c>
      <c r="N1756" s="27" t="n">
        <v>2385.92414285714</v>
      </c>
      <c r="O1756" s="32"/>
      <c r="R1756" s="11"/>
    </row>
    <row r="1757" customFormat="false" ht="14.25" hidden="false" customHeight="false" outlineLevel="0" collapsed="false">
      <c r="A1757" s="29" t="n">
        <v>45357.6305324074</v>
      </c>
      <c r="B1757" s="30" t="n">
        <f aca="false">MROUND(A1757,"00:01:00")</f>
        <v>45357.6305555556</v>
      </c>
      <c r="C1757" s="27" t="n">
        <v>2.18915652173913</v>
      </c>
      <c r="D1757" s="27" t="n">
        <v>0.80844347826087</v>
      </c>
      <c r="E1757" s="27" t="n">
        <v>1400</v>
      </c>
      <c r="F1757" s="27" t="n">
        <v>38.7086363636364</v>
      </c>
      <c r="G1757" s="27" t="n">
        <v>42.54</v>
      </c>
      <c r="H1757" s="27" t="n">
        <v>33.515</v>
      </c>
      <c r="I1757" s="27" t="n">
        <v>6.60361111111111</v>
      </c>
      <c r="J1757" s="27" t="n">
        <v>4.52285714285714</v>
      </c>
      <c r="K1757" s="27" t="n">
        <v>36.0725</v>
      </c>
      <c r="L1757" s="32"/>
      <c r="M1757" s="27" t="n">
        <v>64273.6666666667</v>
      </c>
      <c r="N1757" s="27" t="n">
        <v>2384.8452173913</v>
      </c>
      <c r="O1757" s="32"/>
      <c r="R1757" s="11"/>
    </row>
    <row r="1758" customFormat="false" ht="14.25" hidden="false" customHeight="false" outlineLevel="0" collapsed="false">
      <c r="A1758" s="29" t="n">
        <v>45357.6312268519</v>
      </c>
      <c r="B1758" s="30" t="n">
        <f aca="false">MROUND(A1758,"00:01:00")</f>
        <v>45357.63125</v>
      </c>
      <c r="C1758" s="27" t="n">
        <v>2.16777826086957</v>
      </c>
      <c r="D1758" s="27" t="n">
        <v>0.834726086956522</v>
      </c>
      <c r="E1758" s="27" t="n">
        <v>1399.72727272727</v>
      </c>
      <c r="F1758" s="27" t="n">
        <v>39.0252173913044</v>
      </c>
      <c r="G1758" s="27" t="n">
        <v>42.92</v>
      </c>
      <c r="H1758" s="27" t="n">
        <v>33.515</v>
      </c>
      <c r="I1758" s="27" t="n">
        <v>6.60394117647059</v>
      </c>
      <c r="J1758" s="27" t="n">
        <v>4.5475</v>
      </c>
      <c r="K1758" s="27" t="n">
        <v>35.8391666666667</v>
      </c>
      <c r="L1758" s="32"/>
      <c r="M1758" s="27" t="n">
        <v>64320</v>
      </c>
      <c r="N1758" s="27" t="n">
        <v>2383.74652173913</v>
      </c>
      <c r="O1758" s="32"/>
      <c r="R1758" s="11"/>
    </row>
    <row r="1759" customFormat="false" ht="14.25" hidden="false" customHeight="false" outlineLevel="0" collapsed="false">
      <c r="A1759" s="29" t="n">
        <v>45357.6319212963</v>
      </c>
      <c r="B1759" s="30" t="n">
        <f aca="false">MROUND(A1759,"00:01:00")</f>
        <v>45357.6319444444</v>
      </c>
      <c r="C1759" s="27" t="n">
        <v>2.17338095238095</v>
      </c>
      <c r="D1759" s="27" t="n">
        <v>0.814119047619048</v>
      </c>
      <c r="E1759" s="27" t="n">
        <v>1400.39</v>
      </c>
      <c r="F1759" s="27" t="n">
        <v>41.19</v>
      </c>
      <c r="G1759" s="27" t="n">
        <v>42.615</v>
      </c>
      <c r="H1759" s="27" t="n">
        <v>33.525</v>
      </c>
      <c r="I1759" s="27" t="n">
        <v>6.60446666666667</v>
      </c>
      <c r="J1759" s="27" t="n">
        <v>4.588</v>
      </c>
      <c r="K1759" s="27" t="n">
        <v>36.0558333333333</v>
      </c>
      <c r="L1759" s="32"/>
      <c r="M1759" s="27" t="n">
        <v>64364.3333333333</v>
      </c>
      <c r="N1759" s="27" t="n">
        <v>2382.68</v>
      </c>
      <c r="O1759" s="32"/>
      <c r="R1759" s="11"/>
    </row>
    <row r="1760" customFormat="false" ht="14.25" hidden="false" customHeight="false" outlineLevel="0" collapsed="false">
      <c r="A1760" s="29" t="n">
        <v>45357.6326157407</v>
      </c>
      <c r="B1760" s="30" t="n">
        <f aca="false">MROUND(A1760,"00:01:00")</f>
        <v>45357.6326388889</v>
      </c>
      <c r="C1760" s="27" t="n">
        <v>2.18307391304348</v>
      </c>
      <c r="D1760" s="27" t="n">
        <v>0.823486956521739</v>
      </c>
      <c r="E1760" s="27" t="n">
        <v>1400.10454545455</v>
      </c>
      <c r="F1760" s="27" t="n">
        <v>39.934347826087</v>
      </c>
      <c r="G1760" s="27" t="n">
        <v>42.575</v>
      </c>
      <c r="H1760" s="27" t="n">
        <v>33.5266666666667</v>
      </c>
      <c r="I1760" s="27" t="n">
        <v>6.60976470588235</v>
      </c>
      <c r="J1760" s="27" t="n">
        <v>4.6</v>
      </c>
      <c r="K1760" s="27" t="n">
        <v>36.221</v>
      </c>
      <c r="L1760" s="32"/>
      <c r="M1760" s="27" t="n">
        <v>64401.5</v>
      </c>
      <c r="N1760" s="27" t="n">
        <v>2381.61295652174</v>
      </c>
      <c r="O1760" s="32"/>
      <c r="R1760" s="11"/>
    </row>
    <row r="1761" customFormat="false" ht="14.25" hidden="false" customHeight="false" outlineLevel="0" collapsed="false">
      <c r="A1761" s="29" t="n">
        <v>45357.6333101852</v>
      </c>
      <c r="B1761" s="30" t="n">
        <f aca="false">MROUND(A1761,"00:01:00")</f>
        <v>45357.6333333333</v>
      </c>
      <c r="C1761" s="27" t="n">
        <v>2.17477391304348</v>
      </c>
      <c r="D1761" s="27" t="n">
        <v>0.825839130434783</v>
      </c>
      <c r="E1761" s="27" t="n">
        <v>1400.06956521739</v>
      </c>
      <c r="F1761" s="27" t="n">
        <v>39.2885714285714</v>
      </c>
      <c r="G1761" s="27" t="n">
        <v>42.785</v>
      </c>
      <c r="H1761" s="27" t="n">
        <v>33.535</v>
      </c>
      <c r="I1761" s="27" t="n">
        <v>6.60573684210526</v>
      </c>
      <c r="J1761" s="27" t="n">
        <v>4.585</v>
      </c>
      <c r="K1761" s="27" t="n">
        <v>36.0427272727273</v>
      </c>
      <c r="L1761" s="32"/>
      <c r="M1761" s="27" t="n">
        <v>64465</v>
      </c>
      <c r="N1761" s="27" t="n">
        <v>2380.5297826087</v>
      </c>
      <c r="O1761" s="32"/>
      <c r="R1761" s="11"/>
    </row>
    <row r="1762" customFormat="false" ht="14.25" hidden="false" customHeight="false" outlineLevel="0" collapsed="false">
      <c r="A1762" s="29" t="n">
        <v>45357.6340046296</v>
      </c>
      <c r="B1762" s="30" t="n">
        <f aca="false">MROUND(A1762,"00:01:00")</f>
        <v>45357.6340277778</v>
      </c>
      <c r="C1762" s="27" t="n">
        <v>2.16982608695652</v>
      </c>
      <c r="D1762" s="27" t="n">
        <v>0.82165652173913</v>
      </c>
      <c r="E1762" s="27" t="n">
        <v>1400.11818181818</v>
      </c>
      <c r="F1762" s="27" t="n">
        <v>40.727619047619</v>
      </c>
      <c r="G1762" s="27" t="n">
        <v>42.805</v>
      </c>
      <c r="H1762" s="27" t="n">
        <v>33.5333333333333</v>
      </c>
      <c r="I1762" s="27" t="n">
        <v>6.61583333333333</v>
      </c>
      <c r="J1762" s="27" t="n">
        <v>4.6</v>
      </c>
      <c r="K1762" s="27" t="n">
        <v>36.0116666666667</v>
      </c>
      <c r="L1762" s="32"/>
      <c r="M1762" s="27" t="n">
        <v>64465</v>
      </c>
      <c r="N1762" s="27" t="n">
        <v>2379.42947826087</v>
      </c>
      <c r="O1762" s="32"/>
      <c r="R1762" s="11"/>
    </row>
    <row r="1763" customFormat="false" ht="14.25" hidden="false" customHeight="false" outlineLevel="0" collapsed="false">
      <c r="A1763" s="29" t="n">
        <v>45357.6346990741</v>
      </c>
      <c r="B1763" s="30" t="n">
        <f aca="false">MROUND(A1763,"00:01:00")</f>
        <v>45357.6347222222</v>
      </c>
      <c r="C1763" s="27" t="n">
        <v>2.17916363636364</v>
      </c>
      <c r="D1763" s="27" t="n">
        <v>0.822834782608696</v>
      </c>
      <c r="E1763" s="27" t="n">
        <v>1400.0347826087</v>
      </c>
      <c r="F1763" s="27" t="n">
        <v>40.3173913043478</v>
      </c>
      <c r="G1763" s="27" t="n">
        <v>42.615</v>
      </c>
      <c r="H1763" s="27" t="n">
        <v>33.53</v>
      </c>
      <c r="I1763" s="27" t="n">
        <v>6.60164705882353</v>
      </c>
      <c r="J1763" s="27" t="n">
        <v>4.58</v>
      </c>
      <c r="K1763" s="27" t="n">
        <v>36.187</v>
      </c>
      <c r="L1763" s="32"/>
      <c r="M1763" s="27" t="n">
        <v>64518.2</v>
      </c>
      <c r="N1763" s="27" t="n">
        <v>2378.35104347826</v>
      </c>
      <c r="O1763" s="32"/>
      <c r="R1763" s="11"/>
    </row>
    <row r="1764" customFormat="false" ht="14.25" hidden="false" customHeight="false" outlineLevel="0" collapsed="false">
      <c r="A1764" s="29" t="n">
        <v>45357.6353935185</v>
      </c>
      <c r="B1764" s="30" t="n">
        <f aca="false">MROUND(A1764,"00:01:00")</f>
        <v>45357.6354166667</v>
      </c>
      <c r="C1764" s="27" t="n">
        <v>2.17253913043478</v>
      </c>
      <c r="D1764" s="27" t="n">
        <v>0.813686956521739</v>
      </c>
      <c r="E1764" s="27" t="n">
        <v>1400.01304347826</v>
      </c>
      <c r="F1764" s="27" t="n">
        <v>39.2442857142857</v>
      </c>
      <c r="G1764" s="27" t="n">
        <v>42.855</v>
      </c>
      <c r="H1764" s="27" t="n">
        <v>33.54</v>
      </c>
      <c r="I1764" s="27" t="n">
        <v>6.607</v>
      </c>
      <c r="J1764" s="27" t="n">
        <v>4.614</v>
      </c>
      <c r="K1764" s="27" t="n">
        <v>36.1591666666667</v>
      </c>
      <c r="L1764" s="32"/>
      <c r="M1764" s="27" t="n">
        <v>64588.4</v>
      </c>
      <c r="N1764" s="27" t="n">
        <v>2377.2737826087</v>
      </c>
      <c r="O1764" s="32"/>
      <c r="R1764" s="11"/>
    </row>
    <row r="1765" customFormat="false" ht="14.25" hidden="false" customHeight="false" outlineLevel="0" collapsed="false">
      <c r="A1765" s="29" t="n">
        <v>45357.636087963</v>
      </c>
      <c r="B1765" s="30" t="n">
        <f aca="false">MROUND(A1765,"00:01:00")</f>
        <v>45357.6361111111</v>
      </c>
      <c r="C1765" s="27" t="n">
        <v>2.17060434782609</v>
      </c>
      <c r="D1765" s="27" t="n">
        <v>0.812373913043478</v>
      </c>
      <c r="E1765" s="27" t="n">
        <v>1400.27826086957</v>
      </c>
      <c r="F1765" s="27" t="n">
        <v>40.4895</v>
      </c>
      <c r="G1765" s="27" t="n">
        <v>42.735</v>
      </c>
      <c r="H1765" s="27" t="n">
        <v>33.5333333333333</v>
      </c>
      <c r="I1765" s="27" t="n">
        <v>6.60821052631579</v>
      </c>
      <c r="J1765" s="27" t="n">
        <v>4.64</v>
      </c>
      <c r="K1765" s="27" t="n">
        <v>36.12</v>
      </c>
      <c r="L1765" s="32"/>
      <c r="M1765" s="27" t="n">
        <v>64625</v>
      </c>
      <c r="N1765" s="27" t="n">
        <v>2376.16513043478</v>
      </c>
      <c r="O1765" s="32"/>
      <c r="R1765" s="11"/>
    </row>
    <row r="1766" customFormat="false" ht="14.25" hidden="false" customHeight="false" outlineLevel="0" collapsed="false">
      <c r="A1766" s="29" t="n">
        <v>45357.6367824074</v>
      </c>
      <c r="B1766" s="30" t="n">
        <f aca="false">MROUND(A1766,"00:01:00")</f>
        <v>45357.6368055556</v>
      </c>
      <c r="C1766" s="27" t="n">
        <v>2.17788260869565</v>
      </c>
      <c r="D1766" s="27" t="n">
        <v>0.818269565217391</v>
      </c>
      <c r="E1766" s="27" t="n">
        <v>1399.50434782609</v>
      </c>
      <c r="F1766" s="27" t="n">
        <v>39.827619047619</v>
      </c>
      <c r="G1766" s="27" t="n">
        <v>42.81</v>
      </c>
      <c r="H1766" s="27" t="n">
        <v>33.524</v>
      </c>
      <c r="I1766" s="27" t="n">
        <v>6.60188235294118</v>
      </c>
      <c r="J1766" s="27" t="n">
        <v>4.61666666666667</v>
      </c>
      <c r="K1766" s="27" t="n">
        <v>36.226</v>
      </c>
      <c r="L1766" s="32"/>
      <c r="M1766" s="27" t="n">
        <v>64652.3333333333</v>
      </c>
      <c r="N1766" s="27" t="n">
        <v>2375.05139130435</v>
      </c>
      <c r="O1766" s="32"/>
      <c r="R1766" s="11"/>
    </row>
    <row r="1767" customFormat="false" ht="14.25" hidden="false" customHeight="false" outlineLevel="0" collapsed="false">
      <c r="A1767" s="29" t="n">
        <v>45357.6374768519</v>
      </c>
      <c r="B1767" s="30" t="n">
        <f aca="false">MROUND(A1767,"00:01:00")</f>
        <v>45357.6375</v>
      </c>
      <c r="C1767" s="27" t="n">
        <v>2.16788695652174</v>
      </c>
      <c r="D1767" s="27" t="n">
        <v>0.828765217391304</v>
      </c>
      <c r="E1767" s="27" t="n">
        <v>1399.71363636364</v>
      </c>
      <c r="F1767" s="27" t="n">
        <v>38.8491304347826</v>
      </c>
      <c r="G1767" s="27" t="n">
        <v>43.015</v>
      </c>
      <c r="H1767" s="27" t="n">
        <v>33.5266666666667</v>
      </c>
      <c r="I1767" s="27" t="n">
        <v>6.6075625</v>
      </c>
      <c r="J1767" s="27" t="n">
        <v>4.63</v>
      </c>
      <c r="K1767" s="27" t="n">
        <v>36.1472727272727</v>
      </c>
      <c r="L1767" s="32"/>
      <c r="M1767" s="27" t="n">
        <v>64692</v>
      </c>
      <c r="N1767" s="27" t="n">
        <v>2373.96734782609</v>
      </c>
      <c r="O1767" s="32"/>
      <c r="R1767" s="11"/>
    </row>
    <row r="1768" customFormat="false" ht="14.25" hidden="false" customHeight="false" outlineLevel="0" collapsed="false">
      <c r="A1768" s="29" t="n">
        <v>45357.6381712963</v>
      </c>
      <c r="B1768" s="30" t="n">
        <f aca="false">MROUND(A1768,"00:01:00")</f>
        <v>45357.6381944444</v>
      </c>
      <c r="C1768" s="27" t="n">
        <v>2.12901304347826</v>
      </c>
      <c r="D1768" s="27" t="n">
        <v>0.869904347826087</v>
      </c>
      <c r="E1768" s="27" t="n">
        <v>1399.94347826087</v>
      </c>
      <c r="F1768" s="27" t="n">
        <v>30.8934782608696</v>
      </c>
      <c r="G1768" s="27" t="n">
        <v>45.055</v>
      </c>
      <c r="H1768" s="27" t="n">
        <v>33.537</v>
      </c>
      <c r="I1768" s="27" t="n">
        <v>6.60023529411765</v>
      </c>
      <c r="J1768" s="27" t="n">
        <v>4.62</v>
      </c>
      <c r="K1768" s="27" t="n">
        <v>36.207</v>
      </c>
      <c r="L1768" s="32"/>
      <c r="M1768" s="27" t="n">
        <v>64775.8</v>
      </c>
      <c r="N1768" s="27" t="n">
        <v>2372.9007826087</v>
      </c>
      <c r="O1768" s="32"/>
      <c r="R1768" s="11"/>
    </row>
    <row r="1769" customFormat="false" ht="14.25" hidden="false" customHeight="false" outlineLevel="0" collapsed="false">
      <c r="A1769" s="29" t="n">
        <v>45357.6388657407</v>
      </c>
      <c r="B1769" s="30" t="n">
        <f aca="false">MROUND(A1769,"00:01:00")</f>
        <v>45357.6388888889</v>
      </c>
      <c r="C1769" s="27" t="n">
        <v>1.99974347826087</v>
      </c>
      <c r="D1769" s="27" t="n">
        <v>0.992021739130435</v>
      </c>
      <c r="E1769" s="27" t="n">
        <v>1400.00434782609</v>
      </c>
      <c r="F1769" s="27" t="n">
        <v>27.6468181818182</v>
      </c>
      <c r="G1769" s="27" t="n">
        <v>48.495</v>
      </c>
      <c r="H1769" s="27" t="n">
        <v>33.5671428571429</v>
      </c>
      <c r="I1769" s="27" t="n">
        <v>6.62484210526316</v>
      </c>
      <c r="J1769" s="27" t="n">
        <v>4.61</v>
      </c>
      <c r="K1769" s="27" t="n">
        <v>36.7057142857143</v>
      </c>
      <c r="L1769" s="32"/>
      <c r="M1769" s="27" t="n">
        <v>64775.8</v>
      </c>
      <c r="N1769" s="27" t="n">
        <v>2371.90369565217</v>
      </c>
      <c r="O1769" s="32"/>
      <c r="R1769" s="11"/>
    </row>
    <row r="1770" customFormat="false" ht="14.25" hidden="false" customHeight="false" outlineLevel="0" collapsed="false">
      <c r="A1770" s="29" t="n">
        <v>45357.6395601852</v>
      </c>
      <c r="B1770" s="30" t="n">
        <f aca="false">MROUND(A1770,"00:01:00")</f>
        <v>45357.6395833333</v>
      </c>
      <c r="C1770" s="27" t="n">
        <v>1.93625217391304</v>
      </c>
      <c r="D1770" s="27" t="n">
        <v>1.06575217391304</v>
      </c>
      <c r="E1770" s="27" t="n">
        <v>1399.66363636364</v>
      </c>
      <c r="F1770" s="27" t="n">
        <v>37.6421739130435</v>
      </c>
      <c r="G1770" s="27" t="n">
        <v>49.06</v>
      </c>
      <c r="H1770" s="27" t="n">
        <v>33.59</v>
      </c>
      <c r="I1770" s="27" t="n">
        <v>6.60427777777778</v>
      </c>
      <c r="J1770" s="27" t="n">
        <v>4.5925</v>
      </c>
      <c r="K1770" s="27" t="n">
        <v>38.94</v>
      </c>
      <c r="L1770" s="32"/>
      <c r="M1770" s="27" t="n">
        <v>64853</v>
      </c>
      <c r="N1770" s="27" t="n">
        <v>2370.80552173913</v>
      </c>
      <c r="O1770" s="32"/>
      <c r="R1770" s="11"/>
    </row>
    <row r="1771" customFormat="false" ht="14.25" hidden="false" customHeight="false" outlineLevel="0" collapsed="false">
      <c r="A1771" s="29" t="n">
        <v>45357.6402546296</v>
      </c>
      <c r="B1771" s="30" t="n">
        <f aca="false">MROUND(A1771,"00:01:00")</f>
        <v>45357.6402777778</v>
      </c>
      <c r="C1771" s="27" t="n">
        <v>1.92139130434783</v>
      </c>
      <c r="D1771" s="27" t="n">
        <v>1.07718260869565</v>
      </c>
      <c r="E1771" s="27" t="n">
        <v>1399.75217391304</v>
      </c>
      <c r="F1771" s="27" t="n">
        <v>37.7169565217391</v>
      </c>
      <c r="G1771" s="27" t="n">
        <v>49.6</v>
      </c>
      <c r="H1771" s="27" t="n">
        <v>33.6</v>
      </c>
      <c r="I1771" s="27" t="n">
        <v>6.59841176470588</v>
      </c>
      <c r="J1771" s="27" t="n">
        <v>4.595</v>
      </c>
      <c r="K1771" s="27" t="n">
        <v>41.2715384615385</v>
      </c>
      <c r="L1771" s="32"/>
      <c r="M1771" s="27" t="n">
        <v>64904.3333333333</v>
      </c>
      <c r="N1771" s="27" t="n">
        <v>2369.70739130435</v>
      </c>
      <c r="O1771" s="32"/>
      <c r="R1771" s="11"/>
    </row>
    <row r="1772" customFormat="false" ht="14.25" hidden="false" customHeight="false" outlineLevel="0" collapsed="false">
      <c r="A1772" s="29" t="n">
        <v>45357.6409490741</v>
      </c>
      <c r="B1772" s="30" t="n">
        <f aca="false">MROUND(A1772,"00:01:00")</f>
        <v>45357.6409722222</v>
      </c>
      <c r="C1772" s="27" t="n">
        <v>1.91230434782609</v>
      </c>
      <c r="D1772" s="27" t="n">
        <v>1.08286086956522</v>
      </c>
      <c r="E1772" s="27" t="n">
        <v>1400.03043478261</v>
      </c>
      <c r="F1772" s="27" t="n">
        <v>40.9252173913043</v>
      </c>
      <c r="G1772" s="27" t="n">
        <v>49.475</v>
      </c>
      <c r="H1772" s="27" t="n">
        <v>33.61</v>
      </c>
      <c r="I1772" s="27" t="n">
        <v>6.60944444444444</v>
      </c>
      <c r="J1772" s="27" t="n">
        <v>4.636</v>
      </c>
      <c r="K1772" s="27" t="n">
        <v>42.1925</v>
      </c>
      <c r="L1772" s="32"/>
      <c r="M1772" s="27" t="n">
        <v>64960.6666666667</v>
      </c>
      <c r="N1772" s="27" t="n">
        <v>2368.61282608696</v>
      </c>
      <c r="O1772" s="32"/>
      <c r="R1772" s="11"/>
    </row>
    <row r="1773" customFormat="false" ht="14.25" hidden="false" customHeight="false" outlineLevel="0" collapsed="false">
      <c r="A1773" s="29" t="n">
        <v>45357.6416435185</v>
      </c>
      <c r="B1773" s="30" t="n">
        <f aca="false">MROUND(A1773,"00:01:00")</f>
        <v>45357.6416666667</v>
      </c>
      <c r="C1773" s="27" t="n">
        <v>1.93780476190476</v>
      </c>
      <c r="D1773" s="27" t="n">
        <v>1.05354090909091</v>
      </c>
      <c r="E1773" s="27" t="n">
        <v>1399.90454545455</v>
      </c>
      <c r="F1773" s="27" t="n">
        <v>42.3086363636364</v>
      </c>
      <c r="G1773" s="27" t="n">
        <v>48.765</v>
      </c>
      <c r="H1773" s="27" t="n">
        <v>33.605</v>
      </c>
      <c r="I1773" s="27" t="n">
        <v>6.60173333333333</v>
      </c>
      <c r="J1773" s="27" t="n">
        <v>4.64666666666667</v>
      </c>
      <c r="K1773" s="27" t="n">
        <v>42.622</v>
      </c>
      <c r="L1773" s="32"/>
      <c r="M1773" s="27" t="n">
        <v>65003</v>
      </c>
      <c r="N1773" s="27" t="n">
        <v>2367.50213636364</v>
      </c>
      <c r="O1773" s="32"/>
      <c r="R1773" s="11"/>
    </row>
    <row r="1774" customFormat="false" ht="14.25" hidden="false" customHeight="false" outlineLevel="0" collapsed="false">
      <c r="A1774" s="29" t="n">
        <v>45357.642337963</v>
      </c>
      <c r="B1774" s="30" t="n">
        <f aca="false">MROUND(A1774,"00:01:00")</f>
        <v>45357.6423611111</v>
      </c>
      <c r="C1774" s="27" t="n">
        <v>1.9462</v>
      </c>
      <c r="D1774" s="27" t="n">
        <v>1.05587826086957</v>
      </c>
      <c r="E1774" s="27" t="n">
        <v>1400.10909090909</v>
      </c>
      <c r="F1774" s="27" t="n">
        <v>40.272380952381</v>
      </c>
      <c r="G1774" s="27" t="n">
        <v>48.69</v>
      </c>
      <c r="H1774" s="27" t="n">
        <v>33.604</v>
      </c>
      <c r="I1774" s="27" t="n">
        <v>6.59976923076923</v>
      </c>
      <c r="J1774" s="27" t="n">
        <v>4.67</v>
      </c>
      <c r="K1774" s="27" t="n">
        <v>42.3730769230769</v>
      </c>
      <c r="L1774" s="32"/>
      <c r="M1774" s="27" t="n">
        <v>65058.4285714286</v>
      </c>
      <c r="N1774" s="27" t="n">
        <v>2366.39117391304</v>
      </c>
      <c r="O1774" s="32"/>
      <c r="R1774" s="11"/>
    </row>
    <row r="1775" customFormat="false" ht="14.25" hidden="false" customHeight="false" outlineLevel="0" collapsed="false">
      <c r="A1775" s="29" t="n">
        <v>45357.6430324074</v>
      </c>
      <c r="B1775" s="30" t="n">
        <f aca="false">MROUND(A1775,"00:01:00")</f>
        <v>45357.6430555556</v>
      </c>
      <c r="C1775" s="27" t="n">
        <v>1.94802608695652</v>
      </c>
      <c r="D1775" s="27" t="n">
        <v>1.05039565217391</v>
      </c>
      <c r="E1775" s="27" t="n">
        <v>1400.01739130435</v>
      </c>
      <c r="F1775" s="27" t="n">
        <v>40.35</v>
      </c>
      <c r="G1775" s="27" t="n">
        <v>48.645</v>
      </c>
      <c r="H1775" s="27" t="n">
        <v>33.5933333333333</v>
      </c>
      <c r="I1775" s="27" t="n">
        <v>6.60747368421053</v>
      </c>
      <c r="J1775" s="27" t="n">
        <v>4.675</v>
      </c>
      <c r="K1775" s="27" t="n">
        <v>41.9290909090909</v>
      </c>
      <c r="L1775" s="32"/>
      <c r="M1775" s="27" t="n">
        <v>65058.4285714286</v>
      </c>
      <c r="N1775" s="27" t="n">
        <v>2365.29256521739</v>
      </c>
      <c r="O1775" s="32"/>
      <c r="R1775" s="11"/>
    </row>
    <row r="1776" customFormat="false" ht="14.25" hidden="false" customHeight="false" outlineLevel="0" collapsed="false">
      <c r="A1776" s="29" t="n">
        <v>45357.6437268519</v>
      </c>
      <c r="B1776" s="30" t="n">
        <f aca="false">MROUND(A1776,"00:01:00")</f>
        <v>45357.64375</v>
      </c>
      <c r="C1776" s="27" t="n">
        <v>1.95473333333333</v>
      </c>
      <c r="D1776" s="27" t="n">
        <v>1.04572608695652</v>
      </c>
      <c r="E1776" s="27" t="n">
        <v>1400.05</v>
      </c>
      <c r="F1776" s="27" t="n">
        <v>41.2909090909091</v>
      </c>
      <c r="G1776" s="27" t="n">
        <v>48.325</v>
      </c>
      <c r="H1776" s="27" t="n">
        <v>33.5833333333333</v>
      </c>
      <c r="I1776" s="27" t="n">
        <v>6.600125</v>
      </c>
      <c r="J1776" s="27" t="n">
        <v>4.686</v>
      </c>
      <c r="K1776" s="27" t="n">
        <v>41.7866666666667</v>
      </c>
      <c r="L1776" s="32"/>
      <c r="M1776" s="27" t="n">
        <v>65134.8</v>
      </c>
      <c r="N1776" s="27" t="n">
        <v>2364.18113043478</v>
      </c>
      <c r="O1776" s="32"/>
      <c r="R1776" s="11"/>
    </row>
    <row r="1777" customFormat="false" ht="14.25" hidden="false" customHeight="false" outlineLevel="0" collapsed="false">
      <c r="A1777" s="29" t="n">
        <v>45357.6444212963</v>
      </c>
      <c r="B1777" s="30" t="n">
        <f aca="false">MROUND(A1777,"00:01:00")</f>
        <v>45357.6444444445</v>
      </c>
      <c r="C1777" s="27" t="n">
        <v>1.9670875</v>
      </c>
      <c r="D1777" s="27" t="n">
        <v>1.02709166666667</v>
      </c>
      <c r="E1777" s="27" t="n">
        <v>1399.675</v>
      </c>
      <c r="F1777" s="27" t="n">
        <v>41.2775</v>
      </c>
      <c r="G1777" s="27" t="n">
        <v>48.05</v>
      </c>
      <c r="H1777" s="27" t="n">
        <v>33.578</v>
      </c>
      <c r="I1777" s="27" t="n">
        <v>6.60705</v>
      </c>
      <c r="J1777" s="27" t="n">
        <v>4.695</v>
      </c>
      <c r="K1777" s="27" t="n">
        <v>41.6266666666667</v>
      </c>
      <c r="L1777" s="32"/>
      <c r="M1777" s="27" t="n">
        <v>65182</v>
      </c>
      <c r="N1777" s="27" t="n">
        <v>2363.05645833333</v>
      </c>
      <c r="O1777" s="32"/>
      <c r="R1777" s="11"/>
    </row>
    <row r="1778" customFormat="false" ht="14.25" hidden="false" customHeight="false" outlineLevel="0" collapsed="false">
      <c r="A1778" s="29" t="n">
        <v>45357.6451157407</v>
      </c>
      <c r="B1778" s="30" t="n">
        <f aca="false">MROUND(A1778,"00:01:00")</f>
        <v>45357.6451388889</v>
      </c>
      <c r="C1778" s="27" t="n">
        <v>1.98130434782609</v>
      </c>
      <c r="D1778" s="27" t="n">
        <v>1.0223</v>
      </c>
      <c r="E1778" s="27" t="n">
        <v>1400.02608695652</v>
      </c>
      <c r="F1778" s="27" t="n">
        <v>40.827619047619</v>
      </c>
      <c r="G1778" s="27" t="n">
        <v>47.74</v>
      </c>
      <c r="H1778" s="27" t="n">
        <v>33.565</v>
      </c>
      <c r="I1778" s="27" t="n">
        <v>6.6085</v>
      </c>
      <c r="J1778" s="27" t="n">
        <v>4.69</v>
      </c>
      <c r="K1778" s="27" t="n">
        <v>41.3818181818182</v>
      </c>
      <c r="L1778" s="32"/>
      <c r="M1778" s="27" t="n">
        <v>65229.2857142857</v>
      </c>
      <c r="N1778" s="27" t="n">
        <v>2361.94065217391</v>
      </c>
      <c r="O1778" s="32"/>
      <c r="R1778" s="11"/>
    </row>
    <row r="1779" customFormat="false" ht="14.25" hidden="false" customHeight="false" outlineLevel="0" collapsed="false">
      <c r="A1779" s="29" t="n">
        <v>45357.6458101852</v>
      </c>
      <c r="B1779" s="30" t="n">
        <f aca="false">MROUND(A1779,"00:01:00")</f>
        <v>45357.6458333333</v>
      </c>
      <c r="C1779" s="27" t="n">
        <v>1.9846</v>
      </c>
      <c r="D1779" s="27" t="n">
        <v>1.0099</v>
      </c>
      <c r="E1779" s="27" t="n">
        <v>1400.29565217391</v>
      </c>
      <c r="F1779" s="27" t="n">
        <v>40.7572727272727</v>
      </c>
      <c r="G1779" s="27" t="n">
        <v>47.62</v>
      </c>
      <c r="H1779" s="27" t="n">
        <v>33.56</v>
      </c>
      <c r="I1779" s="27" t="n">
        <v>6.61193333333333</v>
      </c>
      <c r="J1779" s="27" t="n">
        <v>4.675</v>
      </c>
      <c r="K1779" s="27" t="n">
        <v>41.1033333333333</v>
      </c>
      <c r="L1779" s="32"/>
      <c r="M1779" s="27" t="n">
        <v>65269</v>
      </c>
      <c r="N1779" s="27" t="n">
        <v>2360.82695652174</v>
      </c>
      <c r="O1779" s="32"/>
      <c r="R1779" s="11"/>
    </row>
    <row r="1780" customFormat="false" ht="14.25" hidden="false" customHeight="false" outlineLevel="0" collapsed="false">
      <c r="A1780" s="29" t="n">
        <v>45357.6465046296</v>
      </c>
      <c r="B1780" s="30" t="n">
        <f aca="false">MROUND(A1780,"00:01:00")</f>
        <v>45357.6465277778</v>
      </c>
      <c r="C1780" s="27" t="n">
        <v>1.99221739130435</v>
      </c>
      <c r="D1780" s="27" t="n">
        <v>1.00307826086957</v>
      </c>
      <c r="E1780" s="27" t="n">
        <v>1399.88636363636</v>
      </c>
      <c r="F1780" s="27" t="n">
        <v>39.8495454545454</v>
      </c>
      <c r="G1780" s="27" t="n">
        <v>47.62</v>
      </c>
      <c r="H1780" s="27" t="n">
        <v>33.545</v>
      </c>
      <c r="I1780" s="27" t="n">
        <v>6.5992</v>
      </c>
      <c r="J1780" s="27" t="n">
        <v>4.675</v>
      </c>
      <c r="K1780" s="27" t="n">
        <v>40.9075</v>
      </c>
      <c r="L1780" s="32"/>
      <c r="M1780" s="27" t="n">
        <v>65305</v>
      </c>
      <c r="N1780" s="27" t="n">
        <v>2359.72782608696</v>
      </c>
      <c r="O1780" s="32"/>
      <c r="R1780" s="11"/>
    </row>
    <row r="1781" customFormat="false" ht="14.25" hidden="false" customHeight="false" outlineLevel="0" collapsed="false">
      <c r="A1781" s="29" t="n">
        <v>45357.6471990741</v>
      </c>
      <c r="B1781" s="30" t="n">
        <f aca="false">MROUND(A1781,"00:01:00")</f>
        <v>45357.6472222222</v>
      </c>
      <c r="C1781" s="27" t="n">
        <v>1.98724782608696</v>
      </c>
      <c r="D1781" s="27" t="n">
        <v>1.00702173913043</v>
      </c>
      <c r="E1781" s="27" t="n">
        <v>1400.11739130435</v>
      </c>
      <c r="F1781" s="27" t="n">
        <v>40.33</v>
      </c>
      <c r="G1781" s="27" t="n">
        <v>47.58</v>
      </c>
      <c r="H1781" s="27" t="n">
        <v>33.545</v>
      </c>
      <c r="I1781" s="27" t="n">
        <v>6.6165</v>
      </c>
      <c r="J1781" s="27" t="n">
        <v>4.71</v>
      </c>
      <c r="K1781" s="27" t="n">
        <v>40.7272727272727</v>
      </c>
      <c r="L1781" s="32"/>
      <c r="M1781" s="27" t="n">
        <v>65366.25</v>
      </c>
      <c r="N1781" s="27" t="n">
        <v>2358.60526086957</v>
      </c>
      <c r="O1781" s="32"/>
      <c r="R1781" s="11"/>
    </row>
    <row r="1782" customFormat="false" ht="14.25" hidden="false" customHeight="false" outlineLevel="0" collapsed="false">
      <c r="A1782" s="29" t="n">
        <v>45357.6478935185</v>
      </c>
      <c r="B1782" s="30" t="n">
        <f aca="false">MROUND(A1782,"00:01:00")</f>
        <v>45357.6479166667</v>
      </c>
      <c r="C1782" s="27" t="n">
        <v>2.00578181818182</v>
      </c>
      <c r="D1782" s="27" t="n">
        <v>0.992752173913043</v>
      </c>
      <c r="E1782" s="27" t="n">
        <v>1399.77391304348</v>
      </c>
      <c r="F1782" s="27" t="n">
        <v>42.2245454545454</v>
      </c>
      <c r="G1782" s="27" t="n">
        <v>46.97</v>
      </c>
      <c r="H1782" s="27" t="n">
        <v>33.5442857142857</v>
      </c>
      <c r="I1782" s="27" t="n">
        <v>6.60419047619048</v>
      </c>
      <c r="J1782" s="27" t="n">
        <v>4.708</v>
      </c>
      <c r="K1782" s="27" t="n">
        <v>40.7325</v>
      </c>
      <c r="L1782" s="32"/>
      <c r="M1782" s="27" t="n">
        <v>65414.5</v>
      </c>
      <c r="N1782" s="27" t="n">
        <v>2357.47104347826</v>
      </c>
      <c r="O1782" s="32"/>
      <c r="R1782" s="11"/>
    </row>
    <row r="1783" customFormat="false" ht="14.25" hidden="false" customHeight="false" outlineLevel="0" collapsed="false">
      <c r="A1783" s="29" t="n">
        <v>45357.648587963</v>
      </c>
      <c r="B1783" s="30" t="n">
        <f aca="false">MROUND(A1783,"00:01:00")</f>
        <v>45357.6486111111</v>
      </c>
      <c r="C1783" s="27" t="n">
        <v>2.00772608695652</v>
      </c>
      <c r="D1783" s="27" t="n">
        <v>0.989995652173913</v>
      </c>
      <c r="E1783" s="27" t="n">
        <v>1400.04285714286</v>
      </c>
      <c r="F1783" s="27" t="n">
        <v>38.7339130434783</v>
      </c>
      <c r="G1783" s="27" t="n">
        <v>47.31</v>
      </c>
      <c r="H1783" s="27" t="n">
        <v>33.545</v>
      </c>
      <c r="I1783" s="27" t="n">
        <v>6.60138888888889</v>
      </c>
      <c r="J1783" s="27" t="n">
        <v>4.7</v>
      </c>
      <c r="K1783" s="27" t="n">
        <v>40.5278571428571</v>
      </c>
      <c r="L1783" s="32"/>
      <c r="M1783" s="27" t="n">
        <v>65460</v>
      </c>
      <c r="N1783" s="27" t="n">
        <v>2356.34743478261</v>
      </c>
      <c r="O1783" s="32"/>
      <c r="R1783" s="11"/>
    </row>
    <row r="1784" customFormat="false" ht="14.25" hidden="false" customHeight="false" outlineLevel="0" collapsed="false">
      <c r="A1784" s="29" t="n">
        <v>45357.6492824074</v>
      </c>
      <c r="B1784" s="30" t="n">
        <f aca="false">MROUND(A1784,"00:01:00")</f>
        <v>45357.6493055556</v>
      </c>
      <c r="C1784" s="27" t="n">
        <v>1.99841304347826</v>
      </c>
      <c r="D1784" s="27" t="n">
        <v>0.995704347826087</v>
      </c>
      <c r="E1784" s="27" t="n">
        <v>1399.7</v>
      </c>
      <c r="F1784" s="27" t="n">
        <v>40.5347619047619</v>
      </c>
      <c r="G1784" s="27" t="n">
        <v>47.205</v>
      </c>
      <c r="H1784" s="27" t="n">
        <v>33.5457142857143</v>
      </c>
      <c r="I1784" s="27" t="n">
        <v>6.61063157894737</v>
      </c>
      <c r="J1784" s="27" t="n">
        <v>4.736</v>
      </c>
      <c r="K1784" s="27" t="n">
        <v>40.1972727272727</v>
      </c>
      <c r="L1784" s="32"/>
      <c r="M1784" s="27" t="n">
        <v>65508</v>
      </c>
      <c r="N1784" s="27" t="n">
        <v>2355.23739130435</v>
      </c>
      <c r="O1784" s="32"/>
      <c r="R1784" s="11"/>
    </row>
    <row r="1785" customFormat="false" ht="14.25" hidden="false" customHeight="false" outlineLevel="0" collapsed="false">
      <c r="A1785" s="29" t="n">
        <v>45357.6499768519</v>
      </c>
      <c r="B1785" s="30" t="n">
        <f aca="false">MROUND(A1785,"00:01:00")</f>
        <v>45357.65</v>
      </c>
      <c r="C1785" s="27" t="n">
        <v>2.01293043478261</v>
      </c>
      <c r="D1785" s="27" t="n">
        <v>0.994147826086957</v>
      </c>
      <c r="E1785" s="27" t="n">
        <v>1399.83913043478</v>
      </c>
      <c r="F1785" s="27" t="n">
        <v>41.1095238095238</v>
      </c>
      <c r="G1785" s="27" t="n">
        <v>46.89</v>
      </c>
      <c r="H1785" s="27" t="n">
        <v>33.545</v>
      </c>
      <c r="I1785" s="27" t="n">
        <v>6.60355555555556</v>
      </c>
      <c r="J1785" s="27" t="n">
        <v>4.752</v>
      </c>
      <c r="K1785" s="27" t="n">
        <v>40.30375</v>
      </c>
      <c r="L1785" s="32"/>
      <c r="M1785" s="27" t="n">
        <v>65564.4</v>
      </c>
      <c r="N1785" s="27" t="n">
        <v>2354.13182608696</v>
      </c>
      <c r="O1785" s="32"/>
      <c r="R1785" s="11"/>
    </row>
    <row r="1786" customFormat="false" ht="14.25" hidden="false" customHeight="false" outlineLevel="0" collapsed="false">
      <c r="A1786" s="29" t="n">
        <v>45357.6506712963</v>
      </c>
      <c r="B1786" s="30" t="n">
        <f aca="false">MROUND(A1786,"00:01:00")</f>
        <v>45357.6506944445</v>
      </c>
      <c r="C1786" s="27" t="n">
        <v>2.00981363636364</v>
      </c>
      <c r="D1786" s="27" t="n">
        <v>0.984240909090909</v>
      </c>
      <c r="E1786" s="27" t="n">
        <v>1399.82727272727</v>
      </c>
      <c r="F1786" s="27" t="n">
        <v>39.3527272727273</v>
      </c>
      <c r="G1786" s="27" t="n">
        <v>47.08</v>
      </c>
      <c r="H1786" s="27" t="n">
        <v>33.545</v>
      </c>
      <c r="I1786" s="27" t="n">
        <v>6.60494444444444</v>
      </c>
      <c r="J1786" s="27" t="n">
        <v>4.746</v>
      </c>
      <c r="K1786" s="27" t="n">
        <v>40.21</v>
      </c>
      <c r="L1786" s="32"/>
      <c r="M1786" s="27" t="n">
        <v>65616</v>
      </c>
      <c r="N1786" s="27" t="n">
        <v>2352.99304545455</v>
      </c>
      <c r="O1786" s="32"/>
      <c r="R1786" s="11"/>
    </row>
    <row r="1787" customFormat="false" ht="14.25" hidden="false" customHeight="false" outlineLevel="0" collapsed="false">
      <c r="A1787" s="29" t="n">
        <v>45357.6513657407</v>
      </c>
      <c r="B1787" s="30" t="n">
        <f aca="false">MROUND(A1787,"00:01:00")</f>
        <v>45357.6513888889</v>
      </c>
      <c r="C1787" s="27" t="n">
        <v>2.01198260869565</v>
      </c>
      <c r="D1787" s="27" t="n">
        <v>0.981426086956522</v>
      </c>
      <c r="E1787" s="27" t="n">
        <v>1400.00909090909</v>
      </c>
      <c r="F1787" s="27" t="n">
        <v>40.3727272727273</v>
      </c>
      <c r="G1787" s="27" t="n">
        <v>46.95</v>
      </c>
      <c r="H1787" s="27" t="n">
        <v>33.5525</v>
      </c>
      <c r="I1787" s="27" t="n">
        <v>6.61763157894737</v>
      </c>
      <c r="J1787" s="27" t="n">
        <v>4.74714285714286</v>
      </c>
      <c r="K1787" s="27" t="n">
        <v>40.0566666666667</v>
      </c>
      <c r="L1787" s="32"/>
      <c r="M1787" s="27" t="n">
        <v>65656</v>
      </c>
      <c r="N1787" s="27" t="n">
        <v>2351.86134782609</v>
      </c>
      <c r="O1787" s="32"/>
      <c r="R1787" s="11"/>
    </row>
    <row r="1788" customFormat="false" ht="14.25" hidden="false" customHeight="false" outlineLevel="0" collapsed="false">
      <c r="A1788" s="29" t="n">
        <v>45357.6520601852</v>
      </c>
      <c r="B1788" s="30" t="n">
        <f aca="false">MROUND(A1788,"00:01:00")</f>
        <v>45357.6520833333</v>
      </c>
      <c r="C1788" s="27" t="n">
        <v>2.01815833333333</v>
      </c>
      <c r="D1788" s="27" t="n">
        <v>0.981658333333333</v>
      </c>
      <c r="E1788" s="27" t="n">
        <v>1399.95833333333</v>
      </c>
      <c r="F1788" s="27" t="n">
        <v>40.6795833333333</v>
      </c>
      <c r="G1788" s="27" t="n">
        <v>46.75</v>
      </c>
      <c r="H1788" s="27" t="n">
        <v>33.55</v>
      </c>
      <c r="I1788" s="27" t="n">
        <v>6.60394736842105</v>
      </c>
      <c r="J1788" s="27" t="n">
        <v>4.746</v>
      </c>
      <c r="K1788" s="27" t="n">
        <v>40.105</v>
      </c>
      <c r="L1788" s="32"/>
      <c r="M1788" s="27" t="n">
        <v>65690</v>
      </c>
      <c r="N1788" s="27" t="n">
        <v>2350.72770833333</v>
      </c>
      <c r="O1788" s="32"/>
      <c r="R1788" s="11"/>
    </row>
    <row r="1789" customFormat="false" ht="14.25" hidden="false" customHeight="false" outlineLevel="0" collapsed="false">
      <c r="A1789" s="29" t="n">
        <v>45357.6527546296</v>
      </c>
      <c r="B1789" s="30" t="n">
        <f aca="false">MROUND(A1789,"00:01:00")</f>
        <v>45357.6527777778</v>
      </c>
      <c r="C1789" s="27" t="n">
        <v>2.01787391304348</v>
      </c>
      <c r="D1789" s="27" t="n">
        <v>0.978304347826087</v>
      </c>
      <c r="E1789" s="27" t="n">
        <v>1399.72608695652</v>
      </c>
      <c r="F1789" s="27" t="n">
        <v>38.9986956521739</v>
      </c>
      <c r="G1789" s="27" t="n">
        <v>46.995</v>
      </c>
      <c r="H1789" s="27" t="n">
        <v>33.56</v>
      </c>
      <c r="I1789" s="27" t="n">
        <v>6.61952631578947</v>
      </c>
      <c r="J1789" s="27" t="n">
        <v>4.74666666666667</v>
      </c>
      <c r="K1789" s="27" t="n">
        <v>39.9816666666667</v>
      </c>
      <c r="L1789" s="32"/>
      <c r="M1789" s="27" t="n">
        <v>65740.2</v>
      </c>
      <c r="N1789" s="27" t="n">
        <v>2349.5897826087</v>
      </c>
      <c r="O1789" s="32"/>
      <c r="R1789" s="11"/>
    </row>
    <row r="1790" customFormat="false" ht="14.25" hidden="false" customHeight="false" outlineLevel="0" collapsed="false">
      <c r="A1790" s="29" t="n">
        <v>45357.6534490741</v>
      </c>
      <c r="B1790" s="30" t="n">
        <f aca="false">MROUND(A1790,"00:01:00")</f>
        <v>45357.6534722222</v>
      </c>
      <c r="C1790" s="27" t="n">
        <v>2.01465217391304</v>
      </c>
      <c r="D1790" s="27" t="n">
        <v>0.981765217391304</v>
      </c>
      <c r="E1790" s="27" t="n">
        <v>1400.10909090909</v>
      </c>
      <c r="F1790" s="27" t="n">
        <v>40.9413636363636</v>
      </c>
      <c r="G1790" s="27" t="n">
        <v>46.765</v>
      </c>
      <c r="H1790" s="27" t="n">
        <v>33.5466666666667</v>
      </c>
      <c r="I1790" s="27" t="n">
        <v>6.60927777777778</v>
      </c>
      <c r="J1790" s="27" t="n">
        <v>4.755</v>
      </c>
      <c r="K1790" s="27" t="n">
        <v>39.9033333333333</v>
      </c>
      <c r="L1790" s="27"/>
      <c r="M1790" s="27" t="n">
        <v>65769</v>
      </c>
      <c r="N1790" s="27" t="n">
        <v>2348.46395652174</v>
      </c>
      <c r="O1790" s="32"/>
      <c r="R1790" s="11"/>
    </row>
    <row r="1791" customFormat="false" ht="14.25" hidden="false" customHeight="false" outlineLevel="0" collapsed="false">
      <c r="A1791" s="29" t="n">
        <v>45357.6541435185</v>
      </c>
      <c r="B1791" s="30" t="n">
        <f aca="false">MROUND(A1791,"00:01:00")</f>
        <v>45357.6541666667</v>
      </c>
      <c r="C1791" s="27" t="n">
        <v>2.02050434782609</v>
      </c>
      <c r="D1791" s="27" t="n">
        <v>0.988521739130435</v>
      </c>
      <c r="E1791" s="27" t="n">
        <v>1399.97272727273</v>
      </c>
      <c r="F1791" s="27" t="n">
        <v>39.014347826087</v>
      </c>
      <c r="G1791" s="27" t="n">
        <v>47</v>
      </c>
      <c r="H1791" s="27" t="n">
        <v>33.545</v>
      </c>
      <c r="I1791" s="27" t="n">
        <v>6.60258823529412</v>
      </c>
      <c r="J1791" s="27" t="n">
        <v>4.77</v>
      </c>
      <c r="K1791" s="27" t="n">
        <v>39.9766666666667</v>
      </c>
      <c r="L1791" s="32"/>
      <c r="M1791" s="27" t="n">
        <v>65816.6666666667</v>
      </c>
      <c r="N1791" s="27" t="n">
        <v>2347.33186956522</v>
      </c>
      <c r="O1791" s="32"/>
      <c r="R1791" s="11"/>
    </row>
    <row r="1792" customFormat="false" ht="14.25" hidden="false" customHeight="false" outlineLevel="0" collapsed="false">
      <c r="A1792" s="29" t="n">
        <v>45357.654837963</v>
      </c>
      <c r="B1792" s="30" t="n">
        <f aca="false">MROUND(A1792,"00:01:00")</f>
        <v>45357.6548611111</v>
      </c>
      <c r="C1792" s="27" t="n">
        <v>2.01358636363636</v>
      </c>
      <c r="D1792" s="27" t="n">
        <v>0.987959090909091</v>
      </c>
      <c r="E1792" s="27" t="n">
        <v>1399.81428571429</v>
      </c>
      <c r="F1792" s="27" t="n">
        <v>40.3713636363636</v>
      </c>
      <c r="G1792" s="27" t="n">
        <v>46.97</v>
      </c>
      <c r="H1792" s="27" t="n">
        <v>33.545</v>
      </c>
      <c r="I1792" s="27" t="n">
        <v>6.60147368421053</v>
      </c>
      <c r="J1792" s="27" t="n">
        <v>4.80428571428571</v>
      </c>
      <c r="K1792" s="27" t="n">
        <v>39.8642857142857</v>
      </c>
      <c r="L1792" s="32"/>
      <c r="M1792" s="27" t="n">
        <v>65882.6666666667</v>
      </c>
      <c r="N1792" s="27" t="n">
        <v>2346.19022727273</v>
      </c>
      <c r="O1792" s="32"/>
      <c r="R1792" s="11"/>
    </row>
    <row r="1793" customFormat="false" ht="14.25" hidden="false" customHeight="false" outlineLevel="0" collapsed="false">
      <c r="A1793" s="29" t="n">
        <v>45357.6555324074</v>
      </c>
      <c r="B1793" s="30" t="n">
        <f aca="false">MROUND(A1793,"00:01:00")</f>
        <v>45357.6555555556</v>
      </c>
      <c r="C1793" s="27" t="n">
        <v>2.01780434782609</v>
      </c>
      <c r="D1793" s="27" t="n">
        <v>0.981365217391304</v>
      </c>
      <c r="E1793" s="27" t="n">
        <v>1400.27391304348</v>
      </c>
      <c r="F1793" s="27" t="n">
        <v>40.72</v>
      </c>
      <c r="G1793" s="27" t="n">
        <v>46.755</v>
      </c>
      <c r="H1793" s="27" t="n">
        <v>33.544</v>
      </c>
      <c r="I1793" s="27" t="n">
        <v>6.6019</v>
      </c>
      <c r="J1793" s="27" t="n">
        <v>4.82</v>
      </c>
      <c r="K1793" s="27" t="n">
        <v>39.9757142857143</v>
      </c>
      <c r="L1793" s="32"/>
      <c r="M1793" s="27" t="n">
        <v>65918</v>
      </c>
      <c r="N1793" s="27" t="n">
        <v>2345.06873913043</v>
      </c>
      <c r="O1793" s="32"/>
      <c r="R1793" s="11"/>
    </row>
    <row r="1794" customFormat="false" ht="14.25" hidden="false" customHeight="false" outlineLevel="0" collapsed="false">
      <c r="A1794" s="29" t="n">
        <v>45357.6562268519</v>
      </c>
      <c r="B1794" s="30" t="n">
        <f aca="false">MROUND(A1794,"00:01:00")</f>
        <v>45357.65625</v>
      </c>
      <c r="C1794" s="27" t="n">
        <v>2.0222</v>
      </c>
      <c r="D1794" s="27" t="n">
        <v>0.972826086956522</v>
      </c>
      <c r="E1794" s="27" t="n">
        <v>1400.04347826087</v>
      </c>
      <c r="F1794" s="27" t="n">
        <v>39.82</v>
      </c>
      <c r="G1794" s="27" t="n">
        <v>46.81</v>
      </c>
      <c r="H1794" s="27" t="n">
        <v>33.545</v>
      </c>
      <c r="I1794" s="27" t="n">
        <v>6.60327777777778</v>
      </c>
      <c r="J1794" s="27" t="n">
        <v>4.81833333333333</v>
      </c>
      <c r="K1794" s="27" t="n">
        <v>39.936</v>
      </c>
      <c r="L1794" s="32"/>
      <c r="M1794" s="27" t="n">
        <v>65961.3333333333</v>
      </c>
      <c r="N1794" s="27" t="n">
        <v>2343.93830434783</v>
      </c>
      <c r="O1794" s="32"/>
      <c r="R1794" s="11"/>
    </row>
    <row r="1795" customFormat="false" ht="14.25" hidden="false" customHeight="false" outlineLevel="0" collapsed="false">
      <c r="A1795" s="29" t="n">
        <v>45357.6569212963</v>
      </c>
      <c r="B1795" s="30" t="n">
        <f aca="false">MROUND(A1795,"00:01:00")</f>
        <v>45357.6569444445</v>
      </c>
      <c r="C1795" s="27" t="n">
        <v>2.01779130434783</v>
      </c>
      <c r="D1795" s="27" t="n">
        <v>0.980639130434783</v>
      </c>
      <c r="E1795" s="27" t="n">
        <v>1400.31304347826</v>
      </c>
      <c r="F1795" s="27" t="n">
        <v>39.76</v>
      </c>
      <c r="G1795" s="27" t="n">
        <v>46.86</v>
      </c>
      <c r="H1795" s="27" t="n">
        <v>33.545</v>
      </c>
      <c r="I1795" s="27" t="n">
        <v>6.60205882352941</v>
      </c>
      <c r="J1795" s="27" t="n">
        <v>4.835</v>
      </c>
      <c r="K1795" s="27" t="n">
        <v>39.825</v>
      </c>
      <c r="L1795" s="32"/>
      <c r="M1795" s="27" t="n">
        <v>66003.3333333333</v>
      </c>
      <c r="N1795" s="27" t="n">
        <v>2342.7887826087</v>
      </c>
      <c r="O1795" s="32"/>
      <c r="R1795" s="11"/>
    </row>
    <row r="1796" customFormat="false" ht="14.25" hidden="false" customHeight="false" outlineLevel="0" collapsed="false">
      <c r="A1796" s="29" t="n">
        <v>45357.6576157407</v>
      </c>
      <c r="B1796" s="30" t="n">
        <f aca="false">MROUND(A1796,"00:01:00")</f>
        <v>45357.6576388889</v>
      </c>
      <c r="C1796" s="27" t="n">
        <v>2.01819565217391</v>
      </c>
      <c r="D1796" s="27" t="n">
        <v>0.980047826086957</v>
      </c>
      <c r="E1796" s="27" t="n">
        <v>1399.93181818182</v>
      </c>
      <c r="F1796" s="27" t="n">
        <v>40.42</v>
      </c>
      <c r="G1796" s="27" t="n">
        <v>46.755</v>
      </c>
      <c r="H1796" s="27" t="n">
        <v>33.54</v>
      </c>
      <c r="I1796" s="27" t="n">
        <v>6.60410526315789</v>
      </c>
      <c r="J1796" s="27" t="n">
        <v>4.826</v>
      </c>
      <c r="K1796" s="27" t="n">
        <v>39.82</v>
      </c>
      <c r="L1796" s="32"/>
      <c r="M1796" s="27" t="n">
        <v>66068.8</v>
      </c>
      <c r="N1796" s="27" t="n">
        <v>2341.65365217391</v>
      </c>
      <c r="O1796" s="32"/>
      <c r="R1796" s="11"/>
    </row>
    <row r="1797" customFormat="false" ht="14.25" hidden="false" customHeight="false" outlineLevel="0" collapsed="false">
      <c r="A1797" s="29" t="n">
        <v>45357.6583101852</v>
      </c>
      <c r="B1797" s="30" t="n">
        <f aca="false">MROUND(A1797,"00:01:00")</f>
        <v>45357.6583333333</v>
      </c>
      <c r="C1797" s="27" t="n">
        <v>2.01944347826087</v>
      </c>
      <c r="D1797" s="27" t="n">
        <v>0.9751</v>
      </c>
      <c r="E1797" s="27" t="n">
        <v>1400.46086956522</v>
      </c>
      <c r="F1797" s="27" t="n">
        <v>40.1339130434783</v>
      </c>
      <c r="G1797" s="27" t="n">
        <v>46.715</v>
      </c>
      <c r="H1797" s="27" t="n">
        <v>33.544</v>
      </c>
      <c r="I1797" s="27" t="n">
        <v>6.61863157894737</v>
      </c>
      <c r="J1797" s="27" t="n">
        <v>4.835</v>
      </c>
      <c r="K1797" s="27" t="n">
        <v>39.82</v>
      </c>
      <c r="L1797" s="32"/>
      <c r="M1797" s="27" t="n">
        <v>66068.8</v>
      </c>
      <c r="N1797" s="27" t="n">
        <v>2340.52369565217</v>
      </c>
      <c r="O1797" s="32"/>
      <c r="R1797" s="11"/>
    </row>
    <row r="1798" customFormat="false" ht="14.25" hidden="false" customHeight="false" outlineLevel="0" collapsed="false">
      <c r="A1798" s="29" t="n">
        <v>45357.6590046296</v>
      </c>
      <c r="B1798" s="30" t="n">
        <f aca="false">MROUND(A1798,"00:01:00")</f>
        <v>45357.6590277778</v>
      </c>
      <c r="C1798" s="27" t="n">
        <v>2.02641818181818</v>
      </c>
      <c r="D1798" s="27" t="n">
        <v>0.96895</v>
      </c>
      <c r="E1798" s="27" t="n">
        <v>1400.4</v>
      </c>
      <c r="F1798" s="27" t="n">
        <v>39.8186363636364</v>
      </c>
      <c r="G1798" s="27" t="n">
        <v>46.76</v>
      </c>
      <c r="H1798" s="27" t="n">
        <v>33.54</v>
      </c>
      <c r="I1798" s="27" t="n">
        <v>6.59965</v>
      </c>
      <c r="J1798" s="27" t="n">
        <v>4.81333333333333</v>
      </c>
      <c r="K1798" s="27" t="n">
        <v>39.795</v>
      </c>
      <c r="L1798" s="32"/>
      <c r="M1798" s="27" t="n">
        <v>66167.8888888889</v>
      </c>
      <c r="N1798" s="27" t="n">
        <v>2339.47395454545</v>
      </c>
      <c r="O1798" s="32"/>
      <c r="R1798" s="11"/>
    </row>
    <row r="1799" customFormat="false" ht="14.25" hidden="false" customHeight="false" outlineLevel="0" collapsed="false">
      <c r="A1799" s="29" t="n">
        <v>45357.6596990741</v>
      </c>
      <c r="B1799" s="30" t="n">
        <f aca="false">MROUND(A1799,"00:01:00")</f>
        <v>45357.6597222222</v>
      </c>
      <c r="C1799" s="27" t="n">
        <v>2.01396818181818</v>
      </c>
      <c r="D1799" s="27" t="n">
        <v>0.98885</v>
      </c>
      <c r="E1799" s="27" t="n">
        <v>1399.89523809524</v>
      </c>
      <c r="F1799" s="27" t="n">
        <v>39.2159090909091</v>
      </c>
      <c r="G1799" s="27" t="n">
        <v>46.96</v>
      </c>
      <c r="H1799" s="27" t="n">
        <v>33.54</v>
      </c>
      <c r="I1799" s="27" t="n">
        <v>6.62533333333333</v>
      </c>
      <c r="J1799" s="27" t="n">
        <v>4.83</v>
      </c>
      <c r="K1799" s="27" t="n">
        <v>39.684</v>
      </c>
      <c r="L1799" s="32"/>
      <c r="M1799" s="27" t="n">
        <v>66167.8888888889</v>
      </c>
      <c r="N1799" s="27" t="n">
        <v>2338.55327272727</v>
      </c>
      <c r="O1799" s="32"/>
      <c r="R1799" s="11"/>
    </row>
    <row r="1800" customFormat="false" ht="14.25" hidden="false" customHeight="false" outlineLevel="0" collapsed="false">
      <c r="A1800" s="29" t="n">
        <v>45357.6603935185</v>
      </c>
      <c r="B1800" s="30" t="n">
        <f aca="false">MROUND(A1800,"00:01:00")</f>
        <v>45357.6604166667</v>
      </c>
      <c r="C1800" s="27" t="n">
        <v>2.01973913043478</v>
      </c>
      <c r="D1800" s="27" t="n">
        <v>0.982426086956522</v>
      </c>
      <c r="E1800" s="27" t="n">
        <v>1400.00869565217</v>
      </c>
      <c r="F1800" s="27" t="n">
        <v>40.2172727272727</v>
      </c>
      <c r="G1800" s="27" t="n">
        <v>46.79</v>
      </c>
      <c r="H1800" s="27" t="n">
        <v>33.5455555555556</v>
      </c>
      <c r="I1800" s="27" t="n">
        <v>6.60442105263158</v>
      </c>
      <c r="J1800" s="27" t="n">
        <v>4.82</v>
      </c>
      <c r="K1800" s="27" t="n">
        <v>39.7707692307692</v>
      </c>
      <c r="L1800" s="32"/>
      <c r="M1800" s="27" t="n">
        <v>66260.2</v>
      </c>
      <c r="N1800" s="27" t="n">
        <v>2337.31369565217</v>
      </c>
      <c r="O1800" s="32"/>
      <c r="R1800" s="11"/>
    </row>
    <row r="1801" customFormat="false" ht="14.25" hidden="false" customHeight="false" outlineLevel="0" collapsed="false">
      <c r="A1801" s="29" t="n">
        <v>45357.661087963</v>
      </c>
      <c r="B1801" s="30" t="n">
        <f aca="false">MROUND(A1801,"00:01:00")</f>
        <v>45357.6611111111</v>
      </c>
      <c r="C1801" s="27" t="n">
        <v>2.00604090909091</v>
      </c>
      <c r="D1801" s="27" t="n">
        <v>0.98305652173913</v>
      </c>
      <c r="E1801" s="27" t="n">
        <v>1400.68260869565</v>
      </c>
      <c r="F1801" s="27" t="n">
        <v>37.7430434782609</v>
      </c>
      <c r="G1801" s="27" t="n">
        <v>47.41</v>
      </c>
      <c r="H1801" s="27" t="n">
        <v>33.545</v>
      </c>
      <c r="I1801" s="27" t="n">
        <v>6.60309523809524</v>
      </c>
      <c r="J1801" s="27" t="n">
        <v>4.835</v>
      </c>
      <c r="K1801" s="27" t="n">
        <v>39.853</v>
      </c>
      <c r="L1801" s="32"/>
      <c r="M1801" s="27" t="n">
        <v>66308</v>
      </c>
      <c r="N1801" s="27" t="n">
        <v>2336.15613043478</v>
      </c>
      <c r="O1801" s="32"/>
      <c r="R1801" s="11"/>
    </row>
    <row r="1802" customFormat="false" ht="14.25" hidden="false" customHeight="false" outlineLevel="0" collapsed="false">
      <c r="A1802" s="29" t="n">
        <v>45357.6617824074</v>
      </c>
      <c r="B1802" s="30" t="n">
        <f aca="false">MROUND(A1802,"00:01:00")</f>
        <v>45357.6618055556</v>
      </c>
      <c r="C1802" s="27" t="n">
        <v>1.99642608695652</v>
      </c>
      <c r="D1802" s="27" t="n">
        <v>1.01063043478261</v>
      </c>
      <c r="E1802" s="27" t="n">
        <v>1399.71904761905</v>
      </c>
      <c r="F1802" s="27" t="n">
        <v>40.4759090909091</v>
      </c>
      <c r="G1802" s="27" t="n">
        <v>47.335</v>
      </c>
      <c r="H1802" s="27" t="n">
        <v>33.55</v>
      </c>
      <c r="I1802" s="27" t="n">
        <v>6.60427777777778</v>
      </c>
      <c r="J1802" s="27" t="n">
        <v>4.865</v>
      </c>
      <c r="K1802" s="27" t="n">
        <v>39.9511111111111</v>
      </c>
      <c r="L1802" s="32"/>
      <c r="M1802" s="27" t="n">
        <v>66340</v>
      </c>
      <c r="N1802" s="27" t="n">
        <v>2335.00804347826</v>
      </c>
      <c r="O1802" s="32"/>
      <c r="R1802" s="11"/>
    </row>
    <row r="1803" customFormat="false" ht="14.25" hidden="false" customHeight="false" outlineLevel="0" collapsed="false">
      <c r="A1803" s="29" t="n">
        <v>45357.6624768519</v>
      </c>
      <c r="B1803" s="30" t="n">
        <f aca="false">MROUND(A1803,"00:01:00")</f>
        <v>45357.6625</v>
      </c>
      <c r="C1803" s="27" t="n">
        <v>2.00745454545455</v>
      </c>
      <c r="D1803" s="27" t="n">
        <v>0.991227272727273</v>
      </c>
      <c r="E1803" s="27" t="n">
        <v>1400.17727272727</v>
      </c>
      <c r="F1803" s="27" t="n">
        <v>40.522380952381</v>
      </c>
      <c r="G1803" s="27" t="n">
        <v>47.13</v>
      </c>
      <c r="H1803" s="27" t="n">
        <v>33.545</v>
      </c>
      <c r="I1803" s="27" t="n">
        <v>6.606125</v>
      </c>
      <c r="J1803" s="27" t="n">
        <v>4.86833333333333</v>
      </c>
      <c r="K1803" s="27" t="n">
        <v>40.2690909090909</v>
      </c>
      <c r="L1803" s="32"/>
      <c r="M1803" s="27" t="n">
        <v>66380.75</v>
      </c>
      <c r="N1803" s="27" t="n">
        <v>2333.85531818182</v>
      </c>
      <c r="O1803" s="32"/>
      <c r="R1803" s="11"/>
    </row>
    <row r="1804" customFormat="false" ht="14.25" hidden="false" customHeight="false" outlineLevel="0" collapsed="false">
      <c r="A1804" s="29" t="n">
        <v>45357.6631712963</v>
      </c>
      <c r="B1804" s="30" t="n">
        <f aca="false">MROUND(A1804,"00:01:00")</f>
        <v>45357.6631944444</v>
      </c>
      <c r="C1804" s="27" t="n">
        <v>2.00489565217391</v>
      </c>
      <c r="D1804" s="27" t="n">
        <v>0.985947826086957</v>
      </c>
      <c r="E1804" s="27" t="n">
        <v>1400.25714285714</v>
      </c>
      <c r="F1804" s="27" t="n">
        <v>39.777619047619</v>
      </c>
      <c r="G1804" s="27" t="n">
        <v>47.23</v>
      </c>
      <c r="H1804" s="27" t="n">
        <v>33.5542857142857</v>
      </c>
      <c r="I1804" s="27" t="n">
        <v>6.60585</v>
      </c>
      <c r="J1804" s="27" t="n">
        <v>4.885</v>
      </c>
      <c r="K1804" s="27" t="n">
        <v>40.2114285714286</v>
      </c>
      <c r="L1804" s="32"/>
      <c r="M1804" s="27" t="n">
        <v>66436</v>
      </c>
      <c r="N1804" s="27" t="n">
        <v>2332.69147826087</v>
      </c>
      <c r="O1804" s="32"/>
      <c r="R1804" s="11"/>
    </row>
    <row r="1805" customFormat="false" ht="14.25" hidden="false" customHeight="false" outlineLevel="0" collapsed="false">
      <c r="A1805" s="29" t="n">
        <v>45357.6638657407</v>
      </c>
      <c r="B1805" s="30" t="n">
        <f aca="false">MROUND(A1805,"00:01:00")</f>
        <v>45357.6638888889</v>
      </c>
      <c r="C1805" s="27" t="n">
        <v>2.00330454545455</v>
      </c>
      <c r="D1805" s="27" t="n">
        <v>0.997977272727273</v>
      </c>
      <c r="E1805" s="27" t="n">
        <v>1399.87727272727</v>
      </c>
      <c r="F1805" s="27" t="n">
        <v>39.9045454545455</v>
      </c>
      <c r="G1805" s="27" t="n">
        <v>47.23</v>
      </c>
      <c r="H1805" s="27" t="n">
        <v>33.5557142857143</v>
      </c>
      <c r="I1805" s="27" t="n">
        <v>6.60116666666667</v>
      </c>
      <c r="J1805" s="27" t="n">
        <v>4.88</v>
      </c>
      <c r="K1805" s="27" t="n">
        <v>40.13</v>
      </c>
      <c r="L1805" s="32"/>
      <c r="M1805" s="27" t="n">
        <v>66496.4</v>
      </c>
      <c r="N1805" s="27" t="n">
        <v>2331.531</v>
      </c>
      <c r="O1805" s="32"/>
      <c r="R1805" s="11"/>
    </row>
    <row r="1806" customFormat="false" ht="14.25" hidden="false" customHeight="false" outlineLevel="0" collapsed="false">
      <c r="A1806" s="29" t="n">
        <v>45357.6645601852</v>
      </c>
      <c r="B1806" s="30" t="n">
        <f aca="false">MROUND(A1806,"00:01:00")</f>
        <v>45357.6645833333</v>
      </c>
      <c r="C1806" s="27" t="n">
        <v>1.99907391304348</v>
      </c>
      <c r="D1806" s="27" t="n">
        <v>0.999117391304348</v>
      </c>
      <c r="E1806" s="27" t="n">
        <v>1400.14545454545</v>
      </c>
      <c r="F1806" s="27" t="n">
        <v>39.7186363636364</v>
      </c>
      <c r="G1806" s="27" t="n">
        <v>47.36</v>
      </c>
      <c r="H1806" s="27" t="n">
        <v>33.5542857142857</v>
      </c>
      <c r="I1806" s="27" t="n">
        <v>6.60842105263158</v>
      </c>
      <c r="J1806" s="27" t="n">
        <v>4.905</v>
      </c>
      <c r="K1806" s="27" t="n">
        <v>40.13</v>
      </c>
      <c r="L1806" s="32"/>
      <c r="M1806" s="27" t="n">
        <v>66549</v>
      </c>
      <c r="N1806" s="27" t="n">
        <v>2330.38717391304</v>
      </c>
      <c r="O1806" s="32"/>
      <c r="R1806" s="11"/>
    </row>
    <row r="1807" customFormat="false" ht="14.25" hidden="false" customHeight="false" outlineLevel="0" collapsed="false">
      <c r="A1807" s="29" t="n">
        <v>45357.6652546296</v>
      </c>
      <c r="B1807" s="30" t="n">
        <f aca="false">MROUND(A1807,"00:01:00")</f>
        <v>45357.6652777778</v>
      </c>
      <c r="C1807" s="27" t="n">
        <v>2.00212727272727</v>
      </c>
      <c r="D1807" s="27" t="n">
        <v>1.00892272727273</v>
      </c>
      <c r="E1807" s="27" t="n">
        <v>1399.98095238095</v>
      </c>
      <c r="F1807" s="27" t="n">
        <v>40.1918181818182</v>
      </c>
      <c r="G1807" s="27" t="n">
        <v>47.265</v>
      </c>
      <c r="H1807" s="27" t="n">
        <v>33.5566666666667</v>
      </c>
      <c r="I1807" s="27" t="n">
        <v>6.61768421052632</v>
      </c>
      <c r="J1807" s="27" t="n">
        <v>4.894</v>
      </c>
      <c r="K1807" s="27" t="n">
        <v>40.1985714285714</v>
      </c>
      <c r="L1807" s="32"/>
      <c r="M1807" s="27" t="n">
        <v>66588.75</v>
      </c>
      <c r="N1807" s="27" t="n">
        <v>2329.22636363636</v>
      </c>
      <c r="O1807" s="32"/>
      <c r="R1807" s="11"/>
    </row>
    <row r="1808" customFormat="false" ht="14.25" hidden="false" customHeight="false" outlineLevel="0" collapsed="false">
      <c r="A1808" s="29" t="n">
        <v>45357.6659490741</v>
      </c>
      <c r="B1808" s="30" t="n">
        <f aca="false">MROUND(A1808,"00:01:00")</f>
        <v>45357.6659722222</v>
      </c>
      <c r="C1808" s="27" t="n">
        <v>2.00464782608696</v>
      </c>
      <c r="D1808" s="27" t="n">
        <v>0.995186956521739</v>
      </c>
      <c r="E1808" s="27" t="n">
        <v>1399.74545454545</v>
      </c>
      <c r="F1808" s="27" t="n">
        <v>40.4395454545455</v>
      </c>
      <c r="G1808" s="27" t="n">
        <v>47.135</v>
      </c>
      <c r="H1808" s="27" t="n">
        <v>33.554</v>
      </c>
      <c r="I1808" s="27" t="n">
        <v>6.60655</v>
      </c>
      <c r="J1808" s="27" t="n">
        <v>4.87</v>
      </c>
      <c r="K1808" s="27" t="n">
        <v>40.215</v>
      </c>
      <c r="L1808" s="32"/>
      <c r="M1808" s="27" t="n">
        <v>66624.5</v>
      </c>
      <c r="N1808" s="27" t="n">
        <v>2328.08830434783</v>
      </c>
      <c r="O1808" s="32"/>
      <c r="R1808" s="11"/>
    </row>
    <row r="1809" customFormat="false" ht="14.25" hidden="false" customHeight="false" outlineLevel="0" collapsed="false">
      <c r="A1809" s="29" t="n">
        <v>45357.6666435185</v>
      </c>
      <c r="B1809" s="30" t="n">
        <f aca="false">MROUND(A1809,"00:01:00")</f>
        <v>45357.6666666667</v>
      </c>
      <c r="C1809" s="27" t="n">
        <v>2.00200869565217</v>
      </c>
      <c r="D1809" s="27" t="n">
        <v>1.00190869565217</v>
      </c>
      <c r="E1809" s="27" t="n">
        <v>1399.98636363636</v>
      </c>
      <c r="F1809" s="27" t="n">
        <v>38.5968181818182</v>
      </c>
      <c r="G1809" s="27" t="n">
        <v>47.46</v>
      </c>
      <c r="H1809" s="27" t="n">
        <v>33.555</v>
      </c>
      <c r="I1809" s="27" t="n">
        <v>6.60088235294118</v>
      </c>
      <c r="J1809" s="27" t="n">
        <v>4.89</v>
      </c>
      <c r="K1809" s="27" t="n">
        <v>40.1542857142857</v>
      </c>
      <c r="L1809" s="32"/>
      <c r="M1809" s="27" t="n">
        <v>66661</v>
      </c>
      <c r="N1809" s="27" t="n">
        <v>2326.90239130435</v>
      </c>
      <c r="O1809" s="32"/>
      <c r="R1809" s="11"/>
    </row>
    <row r="1810" customFormat="false" ht="14.25" hidden="false" customHeight="false" outlineLevel="0" collapsed="false">
      <c r="A1810" s="29" t="n">
        <v>45357.667337963</v>
      </c>
      <c r="B1810" s="30" t="n">
        <f aca="false">MROUND(A1810,"00:01:00")</f>
        <v>45357.6673611111</v>
      </c>
      <c r="C1810" s="27" t="n">
        <v>1.99406363636364</v>
      </c>
      <c r="D1810" s="27" t="n">
        <v>1.01056818181818</v>
      </c>
      <c r="E1810" s="27" t="n">
        <v>1400.0380952381</v>
      </c>
      <c r="F1810" s="27" t="n">
        <v>40.1409090909091</v>
      </c>
      <c r="G1810" s="27" t="n">
        <v>47.435</v>
      </c>
      <c r="H1810" s="27" t="n">
        <v>33.54</v>
      </c>
      <c r="I1810" s="27" t="n">
        <v>6.5999375</v>
      </c>
      <c r="J1810" s="27" t="n">
        <v>4.92</v>
      </c>
      <c r="K1810" s="27" t="n">
        <v>40.0911111111111</v>
      </c>
      <c r="L1810" s="32"/>
      <c r="M1810" s="27" t="n">
        <v>66712.2</v>
      </c>
      <c r="N1810" s="27" t="n">
        <v>2325.72036363636</v>
      </c>
      <c r="O1810" s="32"/>
      <c r="R1810" s="11"/>
    </row>
    <row r="1811" customFormat="false" ht="14.25" hidden="false" customHeight="false" outlineLevel="0" collapsed="false">
      <c r="A1811" s="29" t="n">
        <v>45357.6680324074</v>
      </c>
      <c r="B1811" s="30" t="n">
        <f aca="false">MROUND(A1811,"00:01:00")</f>
        <v>45357.6680555556</v>
      </c>
      <c r="C1811" s="27" t="n">
        <v>1.99859545454545</v>
      </c>
      <c r="D1811" s="27" t="n">
        <v>1.00394545454545</v>
      </c>
      <c r="E1811" s="27" t="n">
        <v>1400.10476190476</v>
      </c>
      <c r="F1811" s="27" t="n">
        <v>40.4395454545455</v>
      </c>
      <c r="G1811" s="27" t="n">
        <v>47.28</v>
      </c>
      <c r="H1811" s="27" t="n">
        <v>33.545</v>
      </c>
      <c r="I1811" s="27" t="n">
        <v>6.61364705882353</v>
      </c>
      <c r="J1811" s="27" t="n">
        <v>4.956</v>
      </c>
      <c r="K1811" s="27" t="n">
        <v>40.2775</v>
      </c>
      <c r="L1811" s="32"/>
      <c r="M1811" s="27" t="n">
        <v>66772.3333333333</v>
      </c>
      <c r="N1811" s="27" t="n">
        <v>2324.56454545455</v>
      </c>
      <c r="O1811" s="32"/>
      <c r="R1811" s="11"/>
    </row>
    <row r="1812" customFormat="false" ht="14.25" hidden="false" customHeight="false" outlineLevel="0" collapsed="false">
      <c r="A1812" s="29" t="n">
        <v>45357.6687268519</v>
      </c>
      <c r="B1812" s="30" t="n">
        <f aca="false">MROUND(A1812,"00:01:00")</f>
        <v>45357.66875</v>
      </c>
      <c r="C1812" s="27" t="n">
        <v>2.00489583333333</v>
      </c>
      <c r="D1812" s="27" t="n">
        <v>0.9866625</v>
      </c>
      <c r="E1812" s="27" t="n">
        <v>1399.8</v>
      </c>
      <c r="F1812" s="27" t="n">
        <v>40.6521739130435</v>
      </c>
      <c r="G1812" s="27" t="n">
        <v>47.12</v>
      </c>
      <c r="H1812" s="27" t="n">
        <v>33.534</v>
      </c>
      <c r="I1812" s="27" t="n">
        <v>6.60178947368421</v>
      </c>
      <c r="J1812" s="27" t="n">
        <v>4.946</v>
      </c>
      <c r="K1812" s="27" t="n">
        <v>40.2485714285714</v>
      </c>
      <c r="L1812" s="32"/>
      <c r="M1812" s="27" t="n">
        <v>66808.5</v>
      </c>
      <c r="N1812" s="27" t="n">
        <v>2323.39045833333</v>
      </c>
      <c r="O1812" s="32"/>
      <c r="R1812" s="11"/>
    </row>
    <row r="1813" customFormat="false" ht="14.25" hidden="false" customHeight="false" outlineLevel="0" collapsed="false">
      <c r="A1813" s="29" t="n">
        <v>45357.6694212963</v>
      </c>
      <c r="B1813" s="30" t="n">
        <f aca="false">MROUND(A1813,"00:01:00")</f>
        <v>45357.6694444444</v>
      </c>
      <c r="C1813" s="27" t="n">
        <v>2.00259565217391</v>
      </c>
      <c r="D1813" s="27" t="n">
        <v>0.997252173913044</v>
      </c>
      <c r="E1813" s="27" t="n">
        <v>1400.205</v>
      </c>
      <c r="F1813" s="27" t="n">
        <v>38.8886363636364</v>
      </c>
      <c r="G1813" s="27" t="n">
        <v>47.46</v>
      </c>
      <c r="H1813" s="27" t="n">
        <v>33.535</v>
      </c>
      <c r="I1813" s="27" t="n">
        <v>6.6075</v>
      </c>
      <c r="J1813" s="27" t="n">
        <v>4.935</v>
      </c>
      <c r="K1813" s="27" t="n">
        <v>40.0807142857143</v>
      </c>
      <c r="L1813" s="32"/>
      <c r="M1813" s="27" t="n">
        <v>66873</v>
      </c>
      <c r="N1813" s="27" t="n">
        <v>2322.20456521739</v>
      </c>
      <c r="O1813" s="32"/>
      <c r="R1813" s="11"/>
    </row>
    <row r="1814" customFormat="false" ht="14.25" hidden="false" customHeight="false" outlineLevel="0" collapsed="false">
      <c r="A1814" s="29" t="n">
        <v>45357.6701157407</v>
      </c>
      <c r="B1814" s="30" t="n">
        <f aca="false">MROUND(A1814,"00:01:00")</f>
        <v>45357.6701388889</v>
      </c>
      <c r="C1814" s="27" t="n">
        <v>1.99899565217391</v>
      </c>
      <c r="D1814" s="27" t="n">
        <v>0.996152173913043</v>
      </c>
      <c r="E1814" s="27" t="n">
        <v>1400.13636363636</v>
      </c>
      <c r="F1814" s="27" t="n">
        <v>41.2617391304348</v>
      </c>
      <c r="G1814" s="27" t="n">
        <v>47.165</v>
      </c>
      <c r="H1814" s="27" t="n">
        <v>33.525</v>
      </c>
      <c r="I1814" s="27" t="n">
        <v>6.60247368421053</v>
      </c>
      <c r="J1814" s="27" t="n">
        <v>4.94833333333333</v>
      </c>
      <c r="K1814" s="27" t="n">
        <v>40.194</v>
      </c>
      <c r="L1814" s="32"/>
      <c r="M1814" s="27" t="n">
        <v>66933.3333333333</v>
      </c>
      <c r="N1814" s="27" t="n">
        <v>2321.02856521739</v>
      </c>
      <c r="O1814" s="32"/>
      <c r="R1814" s="11"/>
    </row>
    <row r="1815" customFormat="false" ht="14.25" hidden="false" customHeight="false" outlineLevel="0" collapsed="false">
      <c r="A1815" s="29" t="n">
        <v>45357.6708101852</v>
      </c>
      <c r="B1815" s="30" t="n">
        <f aca="false">MROUND(A1815,"00:01:00")</f>
        <v>45357.6708333333</v>
      </c>
      <c r="C1815" s="27" t="n">
        <v>2.78401818181818</v>
      </c>
      <c r="D1815" s="27" t="n">
        <v>0.145004761904762</v>
      </c>
      <c r="E1815" s="27" t="n">
        <v>1399.85909090909</v>
      </c>
      <c r="F1815" s="27" t="n">
        <v>19.0127272727273</v>
      </c>
      <c r="G1815" s="27" t="n">
        <v>21</v>
      </c>
      <c r="H1815" s="27" t="n">
        <v>33.4515384615385</v>
      </c>
      <c r="I1815" s="27" t="n">
        <v>6.5988</v>
      </c>
      <c r="J1815" s="27" t="n">
        <v>4.955</v>
      </c>
      <c r="K1815" s="27" t="n">
        <v>39.9933333333333</v>
      </c>
      <c r="L1815" s="32"/>
      <c r="M1815" s="27" t="n">
        <v>66992</v>
      </c>
      <c r="N1815" s="27" t="n">
        <v>2319.87213636364</v>
      </c>
      <c r="O1815" s="32"/>
      <c r="R1815" s="11"/>
    </row>
    <row r="1816" customFormat="false" ht="14.25" hidden="false" customHeight="false" outlineLevel="0" collapsed="false">
      <c r="A1816" s="29" t="n">
        <v>45357.6715046296</v>
      </c>
      <c r="B1816" s="30" t="n">
        <f aca="false">MROUND(A1816,"00:01:00")</f>
        <v>45357.6715277778</v>
      </c>
      <c r="C1816" s="27" t="n">
        <v>2.99963333333333</v>
      </c>
      <c r="D1816" s="27" t="n">
        <v>-0.00199565217391304</v>
      </c>
      <c r="E1816" s="27" t="n">
        <v>1400.05</v>
      </c>
      <c r="F1816" s="27" t="n">
        <v>2.49071428571429</v>
      </c>
      <c r="G1816" s="27" t="n">
        <v>21</v>
      </c>
      <c r="H1816" s="27" t="n">
        <v>33.2571428571429</v>
      </c>
      <c r="I1816" s="27" t="n">
        <v>6.60616666666667</v>
      </c>
      <c r="J1816" s="27" t="n">
        <v>4.92428571428571</v>
      </c>
      <c r="K1816" s="27" t="n">
        <v>30.4423076923077</v>
      </c>
      <c r="L1816" s="32"/>
      <c r="M1816" s="27" t="n">
        <v>66992</v>
      </c>
      <c r="N1816" s="27" t="n">
        <v>2318.69420833333</v>
      </c>
      <c r="O1816" s="32"/>
      <c r="R1816" s="11"/>
    </row>
    <row r="1817" customFormat="false" ht="14.25" hidden="false" customHeight="false" outlineLevel="0" collapsed="false">
      <c r="A1817" s="29" t="n">
        <v>45357.6721990741</v>
      </c>
      <c r="B1817" s="30" t="n">
        <f aca="false">MROUND(A1817,"00:01:00")</f>
        <v>45357.6722222222</v>
      </c>
      <c r="C1817" s="27" t="n">
        <v>3.00055</v>
      </c>
      <c r="D1817" s="27" t="n">
        <v>-0.00155</v>
      </c>
      <c r="E1817" s="27" t="n">
        <v>1400.04</v>
      </c>
      <c r="F1817" s="27" t="n">
        <v>2.04333333333333</v>
      </c>
      <c r="G1817" s="27" t="n">
        <v>21</v>
      </c>
      <c r="H1817" s="27" t="n">
        <v>33.0684615384615</v>
      </c>
      <c r="I1817" s="27" t="n">
        <v>6.60785</v>
      </c>
      <c r="J1817" s="27" t="n">
        <v>4.72846153846154</v>
      </c>
      <c r="K1817" s="27" t="n">
        <v>18.7830769230769</v>
      </c>
      <c r="L1817" s="32"/>
      <c r="M1817" s="27" t="n">
        <v>67084.6</v>
      </c>
      <c r="N1817" s="27" t="n">
        <v>2317.5588</v>
      </c>
      <c r="O1817" s="32"/>
      <c r="R1817" s="11"/>
    </row>
    <row r="1818" customFormat="false" ht="14.25" hidden="false" customHeight="false" outlineLevel="0" collapsed="false">
      <c r="A1818" s="29" t="n">
        <v>45357.6728935185</v>
      </c>
      <c r="B1818" s="30" t="n">
        <f aca="false">MROUND(A1818,"00:01:00")</f>
        <v>45357.6729166667</v>
      </c>
      <c r="C1818" s="27" t="n">
        <v>2.99933333333333</v>
      </c>
      <c r="D1818" s="27" t="n">
        <v>-0.0011952380952381</v>
      </c>
      <c r="E1818" s="27" t="n">
        <v>1399.72857142857</v>
      </c>
      <c r="F1818" s="27" t="n">
        <v>2.05</v>
      </c>
      <c r="G1818" s="27" t="n">
        <v>21</v>
      </c>
      <c r="H1818" s="27" t="n">
        <v>32.955</v>
      </c>
      <c r="I1818" s="27" t="n">
        <v>6.6075</v>
      </c>
      <c r="J1818" s="27" t="n">
        <v>4.34</v>
      </c>
      <c r="K1818" s="27" t="n">
        <v>17.24</v>
      </c>
      <c r="L1818" s="32"/>
      <c r="M1818" s="27" t="n">
        <v>67136</v>
      </c>
      <c r="N1818" s="27" t="n">
        <v>2316.34422727273</v>
      </c>
      <c r="O1818" s="32"/>
      <c r="R1818" s="11"/>
    </row>
    <row r="1819" customFormat="false" ht="14.25" hidden="false" customHeight="false" outlineLevel="0" collapsed="false">
      <c r="A1819" s="29" t="n">
        <v>45357.673587963</v>
      </c>
      <c r="B1819" s="30" t="n">
        <f aca="false">MROUND(A1819,"00:01:00")</f>
        <v>45357.6736111111</v>
      </c>
      <c r="C1819" s="27" t="n">
        <v>2.99868695652174</v>
      </c>
      <c r="D1819" s="27" t="n">
        <v>-0.00129130434782609</v>
      </c>
      <c r="E1819" s="27" t="n">
        <v>1400.15217391304</v>
      </c>
      <c r="F1819" s="27" t="n">
        <v>2.066</v>
      </c>
      <c r="G1819" s="27" t="n">
        <v>21</v>
      </c>
      <c r="H1819" s="27" t="n">
        <v>32.93</v>
      </c>
      <c r="I1819" s="27" t="n">
        <v>6.61645</v>
      </c>
      <c r="J1819" s="27" t="n">
        <v>3.99916666666667</v>
      </c>
      <c r="K1819" s="27" t="n">
        <v>17.12</v>
      </c>
      <c r="L1819" s="32"/>
      <c r="M1819" s="27" t="n">
        <v>67178.8</v>
      </c>
      <c r="N1819" s="27" t="n">
        <v>2315.15065217391</v>
      </c>
      <c r="O1819" s="32"/>
      <c r="R1819" s="11"/>
    </row>
    <row r="1820" customFormat="false" ht="14.25" hidden="false" customHeight="false" outlineLevel="0" collapsed="false">
      <c r="A1820" s="29" t="n">
        <v>45357.6742824074</v>
      </c>
      <c r="B1820" s="30" t="n">
        <f aca="false">MROUND(A1820,"00:01:00")</f>
        <v>45357.6743055556</v>
      </c>
      <c r="C1820" s="27" t="n">
        <v>2.99943043478261</v>
      </c>
      <c r="D1820" s="27" t="n">
        <v>-0.00134285714285714</v>
      </c>
      <c r="E1820" s="27" t="n">
        <v>1399.93636363636</v>
      </c>
      <c r="F1820" s="27" t="n">
        <v>2.08</v>
      </c>
      <c r="G1820" s="27" t="n">
        <v>21</v>
      </c>
      <c r="H1820" s="27" t="n">
        <v>32.944</v>
      </c>
      <c r="I1820" s="27" t="n">
        <v>6.60318181818182</v>
      </c>
      <c r="J1820" s="27" t="n">
        <v>3.74083333333333</v>
      </c>
      <c r="K1820" s="27" t="n">
        <v>17.135</v>
      </c>
      <c r="L1820" s="32"/>
      <c r="M1820" s="27" t="n">
        <v>67225.25</v>
      </c>
      <c r="N1820" s="27" t="n">
        <v>2313.97173913043</v>
      </c>
      <c r="O1820" s="32"/>
      <c r="R1820" s="11"/>
    </row>
    <row r="1821" customFormat="false" ht="14.25" hidden="false" customHeight="false" outlineLevel="0" collapsed="false">
      <c r="A1821" s="29" t="n">
        <v>45357.6749768519</v>
      </c>
      <c r="B1821" s="30" t="n">
        <f aca="false">MROUND(A1821,"00:01:00")</f>
        <v>45357.675</v>
      </c>
      <c r="C1821" s="27" t="n">
        <v>3.00075714285714</v>
      </c>
      <c r="D1821" s="27" t="n">
        <v>-0.00127272727272727</v>
      </c>
      <c r="E1821" s="27" t="n">
        <v>1400.0380952381</v>
      </c>
      <c r="F1821" s="27" t="n">
        <v>2.08</v>
      </c>
      <c r="G1821" s="27" t="n">
        <v>21</v>
      </c>
      <c r="H1821" s="27" t="n">
        <v>32.9875</v>
      </c>
      <c r="I1821" s="27" t="n">
        <v>6.61742105263158</v>
      </c>
      <c r="J1821" s="27" t="n">
        <v>3.53888888888889</v>
      </c>
      <c r="K1821" s="27" t="n">
        <v>17.154</v>
      </c>
      <c r="L1821" s="32"/>
      <c r="M1821" s="27" t="n">
        <v>67307.75</v>
      </c>
      <c r="N1821" s="27" t="n">
        <v>2312.77877272727</v>
      </c>
      <c r="O1821" s="32"/>
      <c r="R1821" s="11"/>
    </row>
    <row r="1822" customFormat="false" ht="14.25" hidden="false" customHeight="false" outlineLevel="0" collapsed="false">
      <c r="A1822" s="29" t="n">
        <v>45357.6756712963</v>
      </c>
      <c r="B1822" s="30" t="n">
        <f aca="false">MROUND(A1822,"00:01:00")</f>
        <v>45357.6756944445</v>
      </c>
      <c r="C1822" s="27" t="n">
        <v>2.99820909090909</v>
      </c>
      <c r="D1822" s="27" t="n">
        <v>-0.00130454545454545</v>
      </c>
      <c r="E1822" s="27" t="n">
        <v>1399.99545454545</v>
      </c>
      <c r="F1822" s="27" t="n">
        <v>2.07666666666667</v>
      </c>
      <c r="G1822" s="27" t="n">
        <v>21</v>
      </c>
      <c r="H1822" s="27" t="n">
        <v>33.04</v>
      </c>
      <c r="I1822" s="27" t="n">
        <v>6.60563157894737</v>
      </c>
      <c r="J1822" s="27" t="n">
        <v>3.39545454545455</v>
      </c>
      <c r="K1822" s="27" t="n">
        <v>17.1766666666667</v>
      </c>
      <c r="L1822" s="32"/>
      <c r="M1822" s="27" t="n">
        <v>67354</v>
      </c>
      <c r="N1822" s="27" t="n">
        <v>2311.60631818182</v>
      </c>
      <c r="O1822" s="32"/>
      <c r="R1822" s="11"/>
    </row>
    <row r="1823" customFormat="false" ht="14.25" hidden="false" customHeight="false" outlineLevel="0" collapsed="false">
      <c r="A1823" s="29" t="n">
        <v>45357.6763657407</v>
      </c>
      <c r="B1823" s="30" t="n">
        <f aca="false">MROUND(A1823,"00:01:00")</f>
        <v>45357.6763888889</v>
      </c>
      <c r="C1823" s="27" t="n">
        <v>1.11064347826087</v>
      </c>
      <c r="D1823" s="27" t="n">
        <v>1.83322173913043</v>
      </c>
      <c r="E1823" s="27" t="n">
        <v>1399.93913043478</v>
      </c>
      <c r="F1823" s="27" t="n">
        <v>55.0130769230769</v>
      </c>
      <c r="G1823" s="27" t="n">
        <v>96.215</v>
      </c>
      <c r="H1823" s="27" t="n">
        <v>33.214</v>
      </c>
      <c r="I1823" s="27" t="n">
        <v>6.6147</v>
      </c>
      <c r="J1823" s="27" t="n">
        <v>3.285</v>
      </c>
      <c r="K1823" s="27" t="n">
        <v>17.4466666666667</v>
      </c>
      <c r="L1823" s="32"/>
      <c r="M1823" s="27" t="n">
        <v>67399.4</v>
      </c>
      <c r="N1823" s="27" t="n">
        <v>2310.40760869565</v>
      </c>
      <c r="O1823" s="32"/>
      <c r="R1823" s="11"/>
    </row>
    <row r="1824" customFormat="false" ht="14.25" hidden="false" customHeight="false" outlineLevel="0" collapsed="false">
      <c r="A1824" s="29" t="n">
        <v>45357.6770601852</v>
      </c>
      <c r="B1824" s="30" t="n">
        <f aca="false">MROUND(A1824,"00:01:00")</f>
        <v>45357.6770833333</v>
      </c>
      <c r="C1824" s="27" t="n">
        <v>0.674652173913043</v>
      </c>
      <c r="D1824" s="27" t="n">
        <v>2.31863913043478</v>
      </c>
      <c r="E1824" s="27" t="n">
        <v>1399.83181818182</v>
      </c>
      <c r="F1824" s="27" t="n">
        <v>142.111739130435</v>
      </c>
      <c r="G1824" s="27" t="n">
        <v>70.525</v>
      </c>
      <c r="H1824" s="27" t="n">
        <v>33.7360869565217</v>
      </c>
      <c r="I1824" s="27" t="n">
        <v>6.59495454545455</v>
      </c>
      <c r="J1824" s="27" t="n">
        <v>3.339</v>
      </c>
      <c r="K1824" s="27" t="n">
        <v>37.2138461538462</v>
      </c>
      <c r="L1824" s="32"/>
      <c r="M1824" s="27" t="n">
        <v>67511</v>
      </c>
      <c r="N1824" s="27" t="n">
        <v>2309.2052173913</v>
      </c>
      <c r="O1824" s="32"/>
      <c r="R1824" s="11"/>
    </row>
    <row r="1825" customFormat="false" ht="14.25" hidden="false" customHeight="false" outlineLevel="0" collapsed="false">
      <c r="A1825" s="29" t="n">
        <v>45357.6777546296</v>
      </c>
      <c r="B1825" s="30" t="n">
        <f aca="false">MROUND(A1825,"00:01:00")</f>
        <v>45357.6777777778</v>
      </c>
      <c r="C1825" s="27" t="n">
        <v>1.36932272727273</v>
      </c>
      <c r="D1825" s="27" t="n">
        <v>1.62768181818182</v>
      </c>
      <c r="E1825" s="27" t="n">
        <v>1399.90909090909</v>
      </c>
      <c r="F1825" s="27" t="n">
        <v>58.9331818181818</v>
      </c>
      <c r="G1825" s="27" t="n">
        <v>64.715</v>
      </c>
      <c r="H1825" s="27" t="n">
        <v>34.2186363636364</v>
      </c>
      <c r="I1825" s="27" t="n">
        <v>6.60366666666667</v>
      </c>
      <c r="J1825" s="27" t="n">
        <v>4.01846153846154</v>
      </c>
      <c r="K1825" s="27" t="n">
        <v>70.8907692307692</v>
      </c>
      <c r="L1825" s="32"/>
      <c r="M1825" s="27" t="n">
        <v>67594</v>
      </c>
      <c r="N1825" s="27" t="n">
        <v>2308.03040909091</v>
      </c>
      <c r="O1825" s="32"/>
      <c r="R1825" s="11"/>
    </row>
    <row r="1826" customFormat="false" ht="14.25" hidden="false" customHeight="false" outlineLevel="0" collapsed="false">
      <c r="A1826" s="29" t="n">
        <v>45357.6784490741</v>
      </c>
      <c r="B1826" s="30" t="n">
        <f aca="false">MROUND(A1826,"00:01:00")</f>
        <v>45357.6784722222</v>
      </c>
      <c r="C1826" s="27" t="n">
        <v>1.17938260869565</v>
      </c>
      <c r="D1826" s="27" t="n">
        <v>1.82121739130435</v>
      </c>
      <c r="E1826" s="27" t="n">
        <v>1399.99130434783</v>
      </c>
      <c r="F1826" s="27" t="n">
        <v>18.3778260869565</v>
      </c>
      <c r="G1826" s="27" t="n">
        <v>71.29</v>
      </c>
      <c r="H1826" s="27" t="n">
        <v>34.5366666666667</v>
      </c>
      <c r="I1826" s="27" t="n">
        <v>6.60836363636364</v>
      </c>
      <c r="J1826" s="27" t="n">
        <v>5.215</v>
      </c>
      <c r="K1826" s="27" t="n">
        <v>61.335</v>
      </c>
      <c r="L1826" s="32"/>
      <c r="M1826" s="27" t="n">
        <v>67636</v>
      </c>
      <c r="N1826" s="27" t="n">
        <v>2306.8232173913</v>
      </c>
      <c r="O1826" s="32"/>
      <c r="R1826" s="11"/>
    </row>
    <row r="1827" customFormat="false" ht="14.25" hidden="false" customHeight="false" outlineLevel="0" collapsed="false">
      <c r="A1827" s="29" t="n">
        <v>45357.6791435185</v>
      </c>
      <c r="B1827" s="30" t="n">
        <f aca="false">MROUND(A1827,"00:01:00")</f>
        <v>45357.6791666667</v>
      </c>
      <c r="C1827" s="27" t="n">
        <v>1.06409523809524</v>
      </c>
      <c r="D1827" s="27" t="n">
        <v>1.93720476190476</v>
      </c>
      <c r="E1827" s="27" t="n">
        <v>1399.98</v>
      </c>
      <c r="F1827" s="27" t="n">
        <v>39.8004761904762</v>
      </c>
      <c r="G1827" s="27" t="n">
        <v>71.49</v>
      </c>
      <c r="H1827" s="27" t="n">
        <v>34.7493333333333</v>
      </c>
      <c r="I1827" s="27" t="n">
        <v>6.5957</v>
      </c>
      <c r="J1827" s="27" t="n">
        <v>6.15833333333333</v>
      </c>
      <c r="K1827" s="27" t="n">
        <v>56.6791666666667</v>
      </c>
      <c r="L1827" s="32"/>
      <c r="M1827" s="27" t="n">
        <v>67704.8333333333</v>
      </c>
      <c r="N1827" s="27" t="n">
        <v>2305.62071428571</v>
      </c>
      <c r="O1827" s="32"/>
      <c r="R1827" s="11"/>
    </row>
    <row r="1828" customFormat="false" ht="14.25" hidden="false" customHeight="false" outlineLevel="0" collapsed="false">
      <c r="A1828" s="29" t="n">
        <v>45357.679837963</v>
      </c>
      <c r="B1828" s="30" t="n">
        <f aca="false">MROUND(A1828,"00:01:00")</f>
        <v>45357.6798611111</v>
      </c>
      <c r="C1828" s="27" t="n">
        <v>1.102205</v>
      </c>
      <c r="D1828" s="27" t="n">
        <v>1.901485</v>
      </c>
      <c r="E1828" s="27" t="n">
        <v>1400.005</v>
      </c>
      <c r="F1828" s="27" t="n">
        <v>40.0135</v>
      </c>
      <c r="G1828" s="27" t="n">
        <v>71.17</v>
      </c>
      <c r="H1828" s="27" t="n">
        <v>34.9276923076923</v>
      </c>
      <c r="I1828" s="27" t="n">
        <v>6.60873684210526</v>
      </c>
      <c r="J1828" s="27" t="n">
        <v>6.81</v>
      </c>
      <c r="K1828" s="27" t="n">
        <v>59.7518181818182</v>
      </c>
      <c r="L1828" s="32"/>
      <c r="M1828" s="27" t="n">
        <v>67791.6</v>
      </c>
      <c r="N1828" s="27" t="n">
        <v>2304.40085</v>
      </c>
      <c r="O1828" s="32"/>
      <c r="R1828" s="11"/>
    </row>
    <row r="1829" customFormat="false" ht="14.25" hidden="false" customHeight="false" outlineLevel="0" collapsed="false">
      <c r="A1829" s="29" t="n">
        <v>45357.6805324074</v>
      </c>
      <c r="B1829" s="30" t="n">
        <f aca="false">MROUND(A1829,"00:01:00")</f>
        <v>45357.6805555556</v>
      </c>
      <c r="C1829" s="27" t="n">
        <v>1.0743</v>
      </c>
      <c r="D1829" s="27" t="n">
        <v>1.92630454545455</v>
      </c>
      <c r="E1829" s="27" t="n">
        <v>1400.23181818182</v>
      </c>
      <c r="F1829" s="27" t="n">
        <v>37.71</v>
      </c>
      <c r="G1829" s="27" t="n">
        <v>71.915</v>
      </c>
      <c r="H1829" s="27" t="n">
        <v>35.045</v>
      </c>
      <c r="I1829" s="27" t="n">
        <v>6.60290476190476</v>
      </c>
      <c r="J1829" s="27" t="n">
        <v>7.18333333333333</v>
      </c>
      <c r="K1829" s="27" t="n">
        <v>60.1761538461538</v>
      </c>
      <c r="L1829" s="32"/>
      <c r="M1829" s="27" t="n">
        <v>67908.625</v>
      </c>
      <c r="N1829" s="27" t="n">
        <v>2303.24386363636</v>
      </c>
      <c r="O1829" s="32"/>
      <c r="R1829" s="11"/>
    </row>
    <row r="1830" customFormat="false" ht="14.25" hidden="false" customHeight="false" outlineLevel="0" collapsed="false">
      <c r="A1830" s="29" t="n">
        <v>45357.6812268519</v>
      </c>
      <c r="B1830" s="30" t="n">
        <f aca="false">MROUND(A1830,"00:01:00")</f>
        <v>45357.68125</v>
      </c>
      <c r="C1830" s="27" t="n">
        <v>1.07004761904762</v>
      </c>
      <c r="D1830" s="27" t="n">
        <v>1.92574285714286</v>
      </c>
      <c r="E1830" s="27" t="n">
        <v>1400.19047619048</v>
      </c>
      <c r="F1830" s="27" t="n">
        <v>41.0614285714286</v>
      </c>
      <c r="G1830" s="27" t="n">
        <v>71.6</v>
      </c>
      <c r="H1830" s="27" t="n">
        <v>35.1242857142857</v>
      </c>
      <c r="I1830" s="27" t="n">
        <v>6.62185</v>
      </c>
      <c r="J1830" s="27" t="n">
        <v>7.45375</v>
      </c>
      <c r="K1830" s="27" t="n">
        <v>60.1833333333333</v>
      </c>
      <c r="L1830" s="32"/>
      <c r="M1830" s="27" t="n">
        <v>67908.625</v>
      </c>
      <c r="N1830" s="27" t="n">
        <v>2302.02595238095</v>
      </c>
      <c r="O1830" s="32"/>
      <c r="R1830" s="11"/>
    </row>
    <row r="1831" customFormat="false" ht="14.25" hidden="false" customHeight="false" outlineLevel="0" collapsed="false">
      <c r="A1831" s="29" t="n">
        <v>45357.6819212963</v>
      </c>
      <c r="B1831" s="30" t="n">
        <f aca="false">MROUND(A1831,"00:01:00")</f>
        <v>45357.6819444445</v>
      </c>
      <c r="C1831" s="27" t="n">
        <v>1.09994347826087</v>
      </c>
      <c r="D1831" s="27" t="n">
        <v>1.90006956521739</v>
      </c>
      <c r="E1831" s="27" t="n">
        <v>1400.11739130435</v>
      </c>
      <c r="F1831" s="27" t="n">
        <v>44.0634782608696</v>
      </c>
      <c r="G1831" s="27" t="n">
        <v>70.55</v>
      </c>
      <c r="H1831" s="27" t="n">
        <v>35.165</v>
      </c>
      <c r="I1831" s="27" t="n">
        <v>6.60347368421053</v>
      </c>
      <c r="J1831" s="27" t="n">
        <v>7.585</v>
      </c>
      <c r="K1831" s="27" t="n">
        <v>60.523</v>
      </c>
      <c r="L1831" s="32"/>
      <c r="M1831" s="27" t="n">
        <v>68007.8571428571</v>
      </c>
      <c r="N1831" s="27" t="n">
        <v>2300.8182173913</v>
      </c>
      <c r="O1831" s="32"/>
      <c r="R1831" s="11"/>
    </row>
    <row r="1832" customFormat="false" ht="14.25" hidden="false" customHeight="false" outlineLevel="0" collapsed="false">
      <c r="A1832" s="29" t="n">
        <v>45357.6826157407</v>
      </c>
      <c r="B1832" s="30" t="n">
        <f aca="false">MROUND(A1832,"00:01:00")</f>
        <v>45357.6826388889</v>
      </c>
      <c r="C1832" s="27" t="n">
        <v>1.12317826086957</v>
      </c>
      <c r="D1832" s="27" t="n">
        <v>1.87312608695652</v>
      </c>
      <c r="E1832" s="27" t="n">
        <v>1399.8347826087</v>
      </c>
      <c r="F1832" s="27" t="n">
        <v>38.9617391304348</v>
      </c>
      <c r="G1832" s="27" t="n">
        <v>70.735</v>
      </c>
      <c r="H1832" s="27" t="n">
        <v>35.198</v>
      </c>
      <c r="I1832" s="27" t="n">
        <v>6.61540909090909</v>
      </c>
      <c r="J1832" s="27" t="n">
        <v>7.70125</v>
      </c>
      <c r="K1832" s="27" t="n">
        <v>60.0930769230769</v>
      </c>
      <c r="L1832" s="32"/>
      <c r="M1832" s="27" t="n">
        <v>68007.8571428571</v>
      </c>
      <c r="N1832" s="27" t="n">
        <v>2299.61391304348</v>
      </c>
      <c r="O1832" s="32"/>
      <c r="R1832" s="11"/>
    </row>
    <row r="1833" customFormat="false" ht="14.25" hidden="false" customHeight="false" outlineLevel="0" collapsed="false">
      <c r="A1833" s="29" t="n">
        <v>45357.6833101852</v>
      </c>
      <c r="B1833" s="30" t="n">
        <f aca="false">MROUND(A1833,"00:01:00")</f>
        <v>45357.6833333333</v>
      </c>
      <c r="C1833" s="27" t="n">
        <v>1.1027380952381</v>
      </c>
      <c r="D1833" s="27" t="n">
        <v>1.89501428571429</v>
      </c>
      <c r="E1833" s="27" t="n">
        <v>1400.055</v>
      </c>
      <c r="F1833" s="27" t="n">
        <v>39.057619047619</v>
      </c>
      <c r="G1833" s="27" t="n">
        <v>71</v>
      </c>
      <c r="H1833" s="27" t="n">
        <v>35.24</v>
      </c>
      <c r="I1833" s="27" t="n">
        <v>6.60085714285714</v>
      </c>
      <c r="J1833" s="27" t="n">
        <v>7.79833333333333</v>
      </c>
      <c r="K1833" s="27" t="n">
        <v>59.4563636363636</v>
      </c>
      <c r="L1833" s="32"/>
      <c r="M1833" s="27" t="n">
        <v>68116.1818181818</v>
      </c>
      <c r="N1833" s="27" t="n">
        <v>2298.42076190476</v>
      </c>
      <c r="O1833" s="32"/>
      <c r="R1833" s="11"/>
    </row>
    <row r="1834" customFormat="false" ht="14.25" hidden="false" customHeight="false" outlineLevel="0" collapsed="false">
      <c r="A1834" s="29" t="n">
        <v>45357.6840046296</v>
      </c>
      <c r="B1834" s="30" t="n">
        <f aca="false">MROUND(A1834,"00:01:00")</f>
        <v>45357.6840277778</v>
      </c>
      <c r="C1834" s="27" t="n">
        <v>1.08947272727273</v>
      </c>
      <c r="D1834" s="27" t="n">
        <v>1.91179545454545</v>
      </c>
      <c r="E1834" s="27" t="n">
        <v>1399.86818181818</v>
      </c>
      <c r="F1834" s="27" t="n">
        <v>41.5936363636364</v>
      </c>
      <c r="G1834" s="27" t="n">
        <v>70.455</v>
      </c>
      <c r="H1834" s="27" t="n">
        <v>35.2675</v>
      </c>
      <c r="I1834" s="27" t="n">
        <v>6.623625</v>
      </c>
      <c r="J1834" s="27" t="n">
        <v>7.88555555555556</v>
      </c>
      <c r="K1834" s="27" t="n">
        <v>59.4423076923077</v>
      </c>
      <c r="L1834" s="32"/>
      <c r="M1834" s="27" t="n">
        <v>68116.1818181818</v>
      </c>
      <c r="N1834" s="27" t="n">
        <v>2297.20063636364</v>
      </c>
      <c r="O1834" s="32"/>
      <c r="R1834" s="11"/>
    </row>
    <row r="1835" customFormat="false" ht="14.25" hidden="false" customHeight="false" outlineLevel="0" collapsed="false">
      <c r="A1835" s="29" t="n">
        <v>45357.6846990741</v>
      </c>
      <c r="B1835" s="30" t="n">
        <f aca="false">MROUND(A1835,"00:01:00")</f>
        <v>45357.6847222222</v>
      </c>
      <c r="C1835" s="27" t="n">
        <v>1.36400434782609</v>
      </c>
      <c r="D1835" s="27" t="n">
        <v>1.62909565217391</v>
      </c>
      <c r="E1835" s="27" t="n">
        <v>1399.64347826087</v>
      </c>
      <c r="F1835" s="27" t="n">
        <v>91.8156521739131</v>
      </c>
      <c r="G1835" s="27" t="n">
        <v>57.715</v>
      </c>
      <c r="H1835" s="27" t="n">
        <v>35.1227777777778</v>
      </c>
      <c r="I1835" s="27" t="n">
        <v>6.6251875</v>
      </c>
      <c r="J1835" s="27" t="n">
        <v>7.87545454545455</v>
      </c>
      <c r="K1835" s="27" t="n">
        <v>59.8241666666667</v>
      </c>
      <c r="L1835" s="32"/>
      <c r="M1835" s="27" t="n">
        <v>68199</v>
      </c>
      <c r="N1835" s="27" t="n">
        <v>2296.0087826087</v>
      </c>
      <c r="O1835" s="32"/>
      <c r="R1835" s="11"/>
    </row>
    <row r="1836" customFormat="false" ht="14.25" hidden="false" customHeight="false" outlineLevel="0" collapsed="false">
      <c r="A1836" s="29" t="n">
        <v>45357.6853935185</v>
      </c>
      <c r="B1836" s="30" t="n">
        <f aca="false">MROUND(A1836,"00:01:00")</f>
        <v>45357.6854166667</v>
      </c>
      <c r="C1836" s="27" t="n">
        <v>2.07865652173913</v>
      </c>
      <c r="D1836" s="27" t="n">
        <v>0.905526086956522</v>
      </c>
      <c r="E1836" s="27" t="n">
        <v>1399.89565217391</v>
      </c>
      <c r="F1836" s="27" t="n">
        <v>125.448695652174</v>
      </c>
      <c r="G1836" s="27" t="n">
        <v>35.005</v>
      </c>
      <c r="H1836" s="27" t="n">
        <v>34.694347826087</v>
      </c>
      <c r="I1836" s="27" t="n">
        <v>6.66908695652174</v>
      </c>
      <c r="J1836" s="27" t="n">
        <v>7.59230769230769</v>
      </c>
      <c r="K1836" s="27" t="n">
        <v>57.37</v>
      </c>
      <c r="L1836" s="32"/>
      <c r="M1836" s="27" t="n">
        <v>68199</v>
      </c>
      <c r="N1836" s="27" t="n">
        <v>2295.57557142857</v>
      </c>
      <c r="O1836" s="32"/>
      <c r="R1836" s="11"/>
    </row>
    <row r="1837" customFormat="false" ht="14.25" hidden="false" customHeight="false" outlineLevel="0" collapsed="false">
      <c r="A1837" s="29" t="n">
        <v>45357.686087963</v>
      </c>
      <c r="B1837" s="30" t="n">
        <f aca="false">MROUND(A1837,"00:01:00")</f>
        <v>45357.6861111111</v>
      </c>
      <c r="C1837" s="27" t="n">
        <v>2.87208695652174</v>
      </c>
      <c r="D1837" s="27" t="n">
        <v>0.131013043478261</v>
      </c>
      <c r="E1837" s="27" t="n">
        <v>1399.86818181818</v>
      </c>
      <c r="F1837" s="27" t="n">
        <v>93.4386956521739</v>
      </c>
      <c r="G1837" s="27" t="n">
        <v>21</v>
      </c>
      <c r="H1837" s="27" t="n">
        <v>34.04</v>
      </c>
      <c r="I1837" s="27" t="n">
        <v>6.74268181818182</v>
      </c>
      <c r="J1837" s="27" t="n">
        <v>6.84307692307692</v>
      </c>
      <c r="K1837" s="27" t="n">
        <v>46.3161538461538</v>
      </c>
      <c r="L1837" s="32"/>
      <c r="M1837" s="27" t="n">
        <v>68199</v>
      </c>
      <c r="N1837" s="27" t="n">
        <v>2295.37347368421</v>
      </c>
      <c r="O1837" s="32"/>
      <c r="R1837" s="11"/>
    </row>
    <row r="1838" customFormat="false" ht="14.25" hidden="false" customHeight="false" outlineLevel="0" collapsed="false">
      <c r="A1838" s="29" t="n">
        <v>45357.6867824074</v>
      </c>
      <c r="B1838" s="30" t="n">
        <f aca="false">MROUND(A1838,"00:01:00")</f>
        <v>45357.6868055556</v>
      </c>
      <c r="C1838" s="27" t="n">
        <v>2.87955217391304</v>
      </c>
      <c r="D1838" s="27" t="n">
        <v>0.114652173913043</v>
      </c>
      <c r="E1838" s="27" t="n">
        <v>1399.99565217391</v>
      </c>
      <c r="F1838" s="27" t="n">
        <v>9.66695652173913</v>
      </c>
      <c r="G1838" s="27" t="n">
        <v>28.155</v>
      </c>
      <c r="H1838" s="27" t="n">
        <v>33.515652173913</v>
      </c>
      <c r="I1838" s="27" t="n">
        <v>6.72977272727273</v>
      </c>
      <c r="J1838" s="27" t="n">
        <v>5.54071428571429</v>
      </c>
      <c r="K1838" s="27" t="n">
        <v>28.6346153846154</v>
      </c>
      <c r="L1838" s="32"/>
      <c r="M1838" s="27" t="n">
        <v>68199</v>
      </c>
      <c r="N1838" s="27" t="n">
        <v>2294.32482608696</v>
      </c>
      <c r="O1838" s="32"/>
      <c r="R1838" s="11"/>
    </row>
    <row r="1839" customFormat="false" ht="14.25" hidden="false" customHeight="false" outlineLevel="0" collapsed="false">
      <c r="A1839" s="29" t="n">
        <v>45357.6874768519</v>
      </c>
      <c r="B1839" s="30" t="n">
        <f aca="false">MROUND(A1839,"00:01:00")</f>
        <v>45357.6875</v>
      </c>
      <c r="C1839" s="27" t="n">
        <v>2.51451904761905</v>
      </c>
      <c r="D1839" s="27" t="n">
        <v>0.482014285714286</v>
      </c>
      <c r="E1839" s="27" t="n">
        <v>1400.045</v>
      </c>
      <c r="F1839" s="27" t="n">
        <v>2.11222222222222</v>
      </c>
      <c r="G1839" s="27" t="n">
        <v>37.9</v>
      </c>
      <c r="H1839" s="27" t="n">
        <v>33.1478947368421</v>
      </c>
      <c r="I1839" s="27" t="n">
        <v>6.69071428571429</v>
      </c>
      <c r="J1839" s="27" t="n">
        <v>4.705</v>
      </c>
      <c r="K1839" s="27" t="n">
        <v>20.1007692307692</v>
      </c>
      <c r="L1839" s="32"/>
      <c r="M1839" s="27" t="n">
        <v>68199</v>
      </c>
      <c r="N1839" s="27" t="n">
        <v>2293.124</v>
      </c>
      <c r="O1839" s="32"/>
      <c r="R1839" s="11"/>
    </row>
    <row r="1840" customFormat="false" ht="14.25" hidden="false" customHeight="false" outlineLevel="0" collapsed="false">
      <c r="A1840" s="29" t="n">
        <v>45357.6881712963</v>
      </c>
      <c r="B1840" s="30" t="n">
        <f aca="false">MROUND(A1840,"00:01:00")</f>
        <v>45357.6881944445</v>
      </c>
      <c r="C1840" s="27" t="n">
        <v>2.14810434782609</v>
      </c>
      <c r="D1840" s="27" t="n">
        <v>0.863108695652174</v>
      </c>
      <c r="E1840" s="27" t="n">
        <v>1399.77727272727</v>
      </c>
      <c r="F1840" s="27" t="n">
        <v>2.26388888888889</v>
      </c>
      <c r="G1840" s="27" t="n">
        <v>47.46</v>
      </c>
      <c r="H1840" s="27" t="n">
        <v>32.96</v>
      </c>
      <c r="I1840" s="27" t="n">
        <v>6.64978260869565</v>
      </c>
      <c r="J1840" s="27" t="n">
        <v>4.42363636363636</v>
      </c>
      <c r="K1840" s="27" t="n">
        <v>24.5425</v>
      </c>
      <c r="L1840" s="32"/>
      <c r="M1840" s="27" t="n">
        <v>68199</v>
      </c>
      <c r="N1840" s="27" t="n">
        <v>2291.90104347826</v>
      </c>
      <c r="O1840" s="32"/>
      <c r="R1840" s="11"/>
    </row>
    <row r="1841" customFormat="false" ht="14.25" hidden="false" customHeight="false" outlineLevel="0" collapsed="false">
      <c r="A1841" s="29" t="n">
        <v>45357.6888657407</v>
      </c>
      <c r="B1841" s="30" t="n">
        <f aca="false">MROUND(A1841,"00:01:00")</f>
        <v>45357.6888888889</v>
      </c>
      <c r="C1841" s="27" t="n">
        <v>1.78924761904762</v>
      </c>
      <c r="D1841" s="27" t="n">
        <v>1.2069</v>
      </c>
      <c r="E1841" s="27" t="n">
        <v>1399.715</v>
      </c>
      <c r="F1841" s="27" t="n">
        <v>4.97809523809524</v>
      </c>
      <c r="G1841" s="27" t="n">
        <v>56.385</v>
      </c>
      <c r="H1841" s="27" t="n">
        <v>32.93</v>
      </c>
      <c r="I1841" s="27" t="n">
        <v>6.613</v>
      </c>
      <c r="J1841" s="27" t="n">
        <v>4.57583333333333</v>
      </c>
      <c r="K1841" s="27" t="n">
        <v>32.13</v>
      </c>
      <c r="L1841" s="32"/>
      <c r="M1841" s="27" t="n">
        <v>68199</v>
      </c>
      <c r="N1841" s="27" t="n">
        <v>2290.67177272727</v>
      </c>
      <c r="O1841" s="32"/>
      <c r="R1841" s="11"/>
    </row>
    <row r="1842" customFormat="false" ht="14.25" hidden="false" customHeight="false" outlineLevel="0" collapsed="false">
      <c r="A1842" s="29" t="n">
        <v>45357.6895601852</v>
      </c>
      <c r="B1842" s="30" t="n">
        <f aca="false">MROUND(A1842,"00:01:00")</f>
        <v>45357.6895833333</v>
      </c>
      <c r="C1842" s="27" t="n">
        <v>1.5664652173913</v>
      </c>
      <c r="D1842" s="27" t="n">
        <v>1.43744347826087</v>
      </c>
      <c r="E1842" s="27" t="n">
        <v>1400.09545454545</v>
      </c>
      <c r="F1842" s="27" t="n">
        <v>32.0839130434783</v>
      </c>
      <c r="G1842" s="27" t="n">
        <v>58.755</v>
      </c>
      <c r="H1842" s="27" t="n">
        <v>32.9828571428571</v>
      </c>
      <c r="I1842" s="27" t="n">
        <v>6.60372727272727</v>
      </c>
      <c r="J1842" s="27" t="n">
        <v>5.015</v>
      </c>
      <c r="K1842" s="27" t="n">
        <v>40.2307692307692</v>
      </c>
      <c r="L1842" s="32"/>
      <c r="M1842" s="27" t="n">
        <v>68234</v>
      </c>
      <c r="N1842" s="27" t="n">
        <v>2289.44408695652</v>
      </c>
      <c r="O1842" s="32"/>
      <c r="R1842" s="11"/>
    </row>
    <row r="1843" customFormat="false" ht="14.25" hidden="false" customHeight="false" outlineLevel="0" collapsed="false">
      <c r="A1843" s="29" t="n">
        <v>45357.6902546296</v>
      </c>
      <c r="B1843" s="30" t="n">
        <f aca="false">MROUND(A1843,"00:01:00")</f>
        <v>45357.6902777778</v>
      </c>
      <c r="C1843" s="27" t="n">
        <v>1.61646363636364</v>
      </c>
      <c r="D1843" s="27" t="n">
        <v>1.37651818181818</v>
      </c>
      <c r="E1843" s="27" t="n">
        <v>1400.075</v>
      </c>
      <c r="F1843" s="27" t="n">
        <v>45.6963636363636</v>
      </c>
      <c r="G1843" s="27" t="n">
        <v>56.875</v>
      </c>
      <c r="H1843" s="27" t="n">
        <v>33.06</v>
      </c>
      <c r="I1843" s="27" t="n">
        <v>6.60165</v>
      </c>
      <c r="J1843" s="27" t="n">
        <v>5.48454545454545</v>
      </c>
      <c r="K1843" s="27" t="n">
        <v>47.2407142857143</v>
      </c>
      <c r="L1843" s="32"/>
      <c r="M1843" s="27" t="n">
        <v>68324</v>
      </c>
      <c r="N1843" s="27" t="n">
        <v>2288.24331818182</v>
      </c>
      <c r="O1843" s="32"/>
      <c r="R1843" s="11"/>
    </row>
    <row r="1844" customFormat="false" ht="14.25" hidden="false" customHeight="false" outlineLevel="0" collapsed="false">
      <c r="A1844" s="29" t="n">
        <v>45357.6909490741</v>
      </c>
      <c r="B1844" s="30" t="n">
        <f aca="false">MROUND(A1844,"00:01:00")</f>
        <v>45357.6909722222</v>
      </c>
      <c r="C1844" s="27" t="n">
        <v>1.58829130434783</v>
      </c>
      <c r="D1844" s="27" t="n">
        <v>1.41818260869565</v>
      </c>
      <c r="E1844" s="27" t="n">
        <v>1399.83181818182</v>
      </c>
      <c r="F1844" s="27" t="n">
        <v>28.0286956521739</v>
      </c>
      <c r="G1844" s="27" t="n">
        <v>59.875</v>
      </c>
      <c r="H1844" s="27" t="n">
        <v>33.17</v>
      </c>
      <c r="I1844" s="27" t="n">
        <v>6.60266666666667</v>
      </c>
      <c r="J1844" s="27" t="n">
        <v>5.73166666666667</v>
      </c>
      <c r="K1844" s="27" t="n">
        <v>48.8864285714286</v>
      </c>
      <c r="L1844" s="32"/>
      <c r="M1844" s="27" t="n">
        <v>68428.1111111111</v>
      </c>
      <c r="N1844" s="27" t="n">
        <v>2287.01213043478</v>
      </c>
      <c r="O1844" s="32"/>
      <c r="R1844" s="11"/>
    </row>
    <row r="1845" customFormat="false" ht="14.25" hidden="false" customHeight="false" outlineLevel="0" collapsed="false">
      <c r="A1845" s="29" t="n">
        <v>45357.6916435185</v>
      </c>
      <c r="B1845" s="30" t="n">
        <f aca="false">MROUND(A1845,"00:01:00")</f>
        <v>45357.6916666667</v>
      </c>
      <c r="C1845" s="27" t="n">
        <v>1.42457826086956</v>
      </c>
      <c r="D1845" s="27" t="n">
        <v>1.57717826086957</v>
      </c>
      <c r="E1845" s="27" t="n">
        <v>1400.18695652174</v>
      </c>
      <c r="F1845" s="27" t="n">
        <v>24.6208695652174</v>
      </c>
      <c r="G1845" s="27" t="n">
        <v>63.99</v>
      </c>
      <c r="H1845" s="27" t="n">
        <v>33.2984615384615</v>
      </c>
      <c r="I1845" s="27" t="n">
        <v>6.61973684210526</v>
      </c>
      <c r="J1845" s="27" t="n">
        <v>5.97363636363636</v>
      </c>
      <c r="K1845" s="27" t="n">
        <v>48.4283333333333</v>
      </c>
      <c r="L1845" s="32"/>
      <c r="M1845" s="27" t="n">
        <v>68428.1111111111</v>
      </c>
      <c r="N1845" s="27" t="n">
        <v>2285.78786956522</v>
      </c>
      <c r="O1845" s="32"/>
      <c r="R1845" s="11"/>
    </row>
    <row r="1846" customFormat="false" ht="14.25" hidden="false" customHeight="false" outlineLevel="0" collapsed="false">
      <c r="A1846" s="29" t="n">
        <v>45357.692337963</v>
      </c>
      <c r="B1846" s="30" t="n">
        <f aca="false">MROUND(A1846,"00:01:00")</f>
        <v>45357.6923611111</v>
      </c>
      <c r="C1846" s="27" t="n">
        <v>1.43581304347826</v>
      </c>
      <c r="D1846" s="27" t="n">
        <v>1.5621</v>
      </c>
      <c r="E1846" s="27" t="n">
        <v>1399.5</v>
      </c>
      <c r="F1846" s="27" t="n">
        <v>63.9165217391304</v>
      </c>
      <c r="G1846" s="27" t="n">
        <v>58.425</v>
      </c>
      <c r="H1846" s="27" t="n">
        <v>33.3383333333333</v>
      </c>
      <c r="I1846" s="27" t="n">
        <v>6.60242857142857</v>
      </c>
      <c r="J1846" s="27" t="n">
        <v>6.2</v>
      </c>
      <c r="K1846" s="27" t="n">
        <v>50.7833333333333</v>
      </c>
      <c r="L1846" s="32"/>
      <c r="M1846" s="27" t="n">
        <v>68508</v>
      </c>
      <c r="N1846" s="27" t="n">
        <v>2284.56191304348</v>
      </c>
      <c r="O1846" s="32"/>
      <c r="R1846" s="11"/>
    </row>
    <row r="1847" customFormat="false" ht="14.25" hidden="false" customHeight="false" outlineLevel="0" collapsed="false">
      <c r="A1847" s="29" t="n">
        <v>45357.6930324074</v>
      </c>
      <c r="B1847" s="30" t="n">
        <f aca="false">MROUND(A1847,"00:01:00")</f>
        <v>45357.6930555556</v>
      </c>
      <c r="C1847" s="27" t="n">
        <v>1.79974090909091</v>
      </c>
      <c r="D1847" s="27" t="n">
        <v>1.19640909090909</v>
      </c>
      <c r="E1847" s="27" t="n">
        <v>1399.97272727273</v>
      </c>
      <c r="F1847" s="27" t="n">
        <v>70.2586363636364</v>
      </c>
      <c r="G1847" s="27" t="n">
        <v>49.965</v>
      </c>
      <c r="H1847" s="27" t="n">
        <v>33.2857142857143</v>
      </c>
      <c r="I1847" s="27" t="n">
        <v>6.6017</v>
      </c>
      <c r="J1847" s="27" t="n">
        <v>6.37142857142857</v>
      </c>
      <c r="K1847" s="27" t="n">
        <v>53.0925</v>
      </c>
      <c r="L1847" s="32"/>
      <c r="M1847" s="27" t="n">
        <v>68527.5</v>
      </c>
      <c r="N1847" s="27" t="n">
        <v>2283.34322727273</v>
      </c>
      <c r="O1847" s="32"/>
      <c r="R1847" s="11"/>
    </row>
    <row r="1848" customFormat="false" ht="14.25" hidden="false" customHeight="false" outlineLevel="0" collapsed="false">
      <c r="A1848" s="29" t="n">
        <v>45357.6937268519</v>
      </c>
      <c r="B1848" s="30" t="n">
        <f aca="false">MROUND(A1848,"00:01:00")</f>
        <v>45357.69375</v>
      </c>
      <c r="C1848" s="27" t="n">
        <v>1.88622608695652</v>
      </c>
      <c r="D1848" s="27" t="n">
        <v>1.11199130434783</v>
      </c>
      <c r="E1848" s="27" t="n">
        <v>1399.75217391304</v>
      </c>
      <c r="F1848" s="27" t="n">
        <v>34.774347826087</v>
      </c>
      <c r="G1848" s="27" t="n">
        <v>51.55</v>
      </c>
      <c r="H1848" s="27" t="n">
        <v>33.235</v>
      </c>
      <c r="I1848" s="27" t="n">
        <v>6.6095</v>
      </c>
      <c r="J1848" s="27" t="n">
        <v>6.35444444444444</v>
      </c>
      <c r="K1848" s="27" t="n">
        <v>48.2323076923077</v>
      </c>
      <c r="L1848" s="32"/>
      <c r="M1848" s="27" t="n">
        <v>68527.5</v>
      </c>
      <c r="N1848" s="27" t="n">
        <v>2282.1102173913</v>
      </c>
      <c r="O1848" s="32"/>
      <c r="R1848" s="11"/>
    </row>
    <row r="1849" customFormat="false" ht="14.25" hidden="false" customHeight="false" outlineLevel="0" collapsed="false">
      <c r="A1849" s="29" t="n">
        <v>45357.6944212963</v>
      </c>
      <c r="B1849" s="30" t="n">
        <f aca="false">MROUND(A1849,"00:01:00")</f>
        <v>45357.6944444444</v>
      </c>
      <c r="C1849" s="27" t="n">
        <v>1.79506956521739</v>
      </c>
      <c r="D1849" s="27" t="n">
        <v>1.19864347826087</v>
      </c>
      <c r="E1849" s="27" t="n">
        <v>1399.97391304348</v>
      </c>
      <c r="F1849" s="27" t="n">
        <v>35.3113043478261</v>
      </c>
      <c r="G1849" s="27" t="n">
        <v>52.97</v>
      </c>
      <c r="H1849" s="27" t="n">
        <v>33.1883333333333</v>
      </c>
      <c r="I1849" s="27" t="n">
        <v>6.6031875</v>
      </c>
      <c r="J1849" s="27" t="n">
        <v>6.19461538461538</v>
      </c>
      <c r="K1849" s="27" t="n">
        <v>42.9376923076923</v>
      </c>
      <c r="L1849" s="32"/>
      <c r="M1849" s="27" t="n">
        <v>68572</v>
      </c>
      <c r="N1849" s="27" t="n">
        <v>2280.88134782609</v>
      </c>
      <c r="O1849" s="32"/>
      <c r="R1849" s="11"/>
    </row>
    <row r="1850" customFormat="false" ht="14.25" hidden="false" customHeight="false" outlineLevel="0" collapsed="false">
      <c r="A1850" s="29" t="n">
        <v>45357.6951157407</v>
      </c>
      <c r="B1850" s="30" t="n">
        <f aca="false">MROUND(A1850,"00:01:00")</f>
        <v>45357.6951388889</v>
      </c>
      <c r="C1850" s="27" t="n">
        <v>1.80070476190476</v>
      </c>
      <c r="D1850" s="27" t="n">
        <v>1.19618095238095</v>
      </c>
      <c r="E1850" s="27" t="n">
        <v>1399.48</v>
      </c>
      <c r="F1850" s="27" t="n">
        <v>43.527619047619</v>
      </c>
      <c r="G1850" s="27" t="n">
        <v>51.99</v>
      </c>
      <c r="H1850" s="27" t="n">
        <v>33.145</v>
      </c>
      <c r="I1850" s="27" t="n">
        <v>6.60523076923077</v>
      </c>
      <c r="J1850" s="27" t="n">
        <v>6.04428571428571</v>
      </c>
      <c r="K1850" s="27" t="n">
        <v>43.4858333333333</v>
      </c>
      <c r="L1850" s="27"/>
      <c r="M1850" s="27" t="n">
        <v>68572</v>
      </c>
      <c r="N1850" s="27" t="n">
        <v>2279.67795238095</v>
      </c>
      <c r="O1850" s="32"/>
      <c r="R1850" s="11"/>
    </row>
    <row r="1851" customFormat="false" ht="14.25" hidden="false" customHeight="false" outlineLevel="0" collapsed="false">
      <c r="A1851" s="29" t="n">
        <v>45357.6958101852</v>
      </c>
      <c r="B1851" s="30" t="n">
        <f aca="false">MROUND(A1851,"00:01:00")</f>
        <v>45357.6958333333</v>
      </c>
      <c r="C1851" s="27" t="n">
        <v>1.84464761904762</v>
      </c>
      <c r="D1851" s="27" t="n">
        <v>1.14862272727273</v>
      </c>
      <c r="E1851" s="27" t="n">
        <v>1400.05</v>
      </c>
      <c r="F1851" s="27" t="n">
        <v>42.5559090909091</v>
      </c>
      <c r="G1851" s="27" t="n">
        <v>51.255</v>
      </c>
      <c r="H1851" s="27" t="n">
        <v>33.1216666666667</v>
      </c>
      <c r="I1851" s="27" t="n">
        <v>6.61088888888889</v>
      </c>
      <c r="J1851" s="27" t="n">
        <v>5.95142857142857</v>
      </c>
      <c r="K1851" s="27" t="n">
        <v>44.3472727272727</v>
      </c>
      <c r="L1851" s="32"/>
      <c r="M1851" s="27" t="n">
        <v>68632</v>
      </c>
      <c r="N1851" s="27" t="n">
        <v>2278.43040909091</v>
      </c>
      <c r="O1851" s="32"/>
      <c r="R1851" s="11"/>
    </row>
    <row r="1852" customFormat="false" ht="14.25" hidden="false" customHeight="false" outlineLevel="0" collapsed="false">
      <c r="A1852" s="29" t="n">
        <v>45357.6965046296</v>
      </c>
      <c r="B1852" s="30" t="n">
        <f aca="false">MROUND(A1852,"00:01:00")</f>
        <v>45357.6965277778</v>
      </c>
      <c r="C1852" s="27" t="n">
        <v>1.85035714285714</v>
      </c>
      <c r="D1852" s="27" t="n">
        <v>1.15781904761905</v>
      </c>
      <c r="E1852" s="27" t="n">
        <v>1399.54761904762</v>
      </c>
      <c r="F1852" s="27" t="n">
        <v>40.6795238095238</v>
      </c>
      <c r="G1852" s="27" t="n">
        <v>51.17</v>
      </c>
      <c r="H1852" s="27" t="n">
        <v>33.095</v>
      </c>
      <c r="I1852" s="27" t="n">
        <v>6.60871428571429</v>
      </c>
      <c r="J1852" s="27" t="n">
        <v>5.86</v>
      </c>
      <c r="K1852" s="27" t="n">
        <v>43.7523076923077</v>
      </c>
      <c r="L1852" s="32"/>
      <c r="M1852" s="27" t="n">
        <v>68676</v>
      </c>
      <c r="N1852" s="27" t="n">
        <v>2277.17804761905</v>
      </c>
      <c r="O1852" s="32"/>
      <c r="R1852" s="11"/>
    </row>
    <row r="1853" customFormat="false" ht="14.25" hidden="false" customHeight="false" outlineLevel="0" collapsed="false">
      <c r="A1853" s="29" t="n">
        <v>45357.6971990741</v>
      </c>
      <c r="B1853" s="30" t="n">
        <f aca="false">MROUND(A1853,"00:01:00")</f>
        <v>45357.6972222222</v>
      </c>
      <c r="C1853" s="27" t="n">
        <v>1.84979565217391</v>
      </c>
      <c r="D1853" s="27" t="n">
        <v>1.14370869565217</v>
      </c>
      <c r="E1853" s="27" t="n">
        <v>1400.14090909091</v>
      </c>
      <c r="F1853" s="27" t="n">
        <v>38.864347826087</v>
      </c>
      <c r="G1853" s="27" t="n">
        <v>51.44</v>
      </c>
      <c r="H1853" s="27" t="n">
        <v>33.09</v>
      </c>
      <c r="I1853" s="27" t="n">
        <v>6.611</v>
      </c>
      <c r="J1853" s="27" t="n">
        <v>5.78285714285714</v>
      </c>
      <c r="K1853" s="27" t="n">
        <v>43.2541666666667</v>
      </c>
      <c r="L1853" s="32"/>
      <c r="M1853" s="27" t="n">
        <v>68718.6</v>
      </c>
      <c r="N1853" s="27" t="n">
        <v>2275.93926086957</v>
      </c>
      <c r="O1853" s="32"/>
      <c r="R1853" s="11"/>
    </row>
    <row r="1854" customFormat="false" ht="14.25" hidden="false" customHeight="false" outlineLevel="0" collapsed="false">
      <c r="A1854" s="29" t="n">
        <v>45357.6978935185</v>
      </c>
      <c r="B1854" s="30" t="n">
        <f aca="false">MROUND(A1854,"00:01:00")</f>
        <v>45357.6979166667</v>
      </c>
      <c r="C1854" s="27" t="n">
        <v>1.84302608695652</v>
      </c>
      <c r="D1854" s="27" t="n">
        <v>1.14686956521739</v>
      </c>
      <c r="E1854" s="27" t="n">
        <v>1399.73636363636</v>
      </c>
      <c r="F1854" s="27" t="n">
        <v>41.0582608695652</v>
      </c>
      <c r="G1854" s="27" t="n">
        <v>51.23</v>
      </c>
      <c r="H1854" s="27" t="n">
        <v>33.09</v>
      </c>
      <c r="I1854" s="27" t="n">
        <v>6.61676470588235</v>
      </c>
      <c r="J1854" s="27" t="n">
        <v>5.73</v>
      </c>
      <c r="K1854" s="27" t="n">
        <v>43.1418181818182</v>
      </c>
      <c r="L1854" s="32"/>
      <c r="M1854" s="27" t="n">
        <v>68759</v>
      </c>
      <c r="N1854" s="27" t="n">
        <v>2274.6902173913</v>
      </c>
      <c r="O1854" s="32"/>
      <c r="R1854" s="11"/>
    </row>
    <row r="1855" customFormat="false" ht="14.25" hidden="false" customHeight="false" outlineLevel="0" collapsed="false">
      <c r="A1855" s="29" t="n">
        <v>45357.698587963</v>
      </c>
      <c r="B1855" s="30" t="n">
        <f aca="false">MROUND(A1855,"00:01:00")</f>
        <v>45357.6986111111</v>
      </c>
      <c r="C1855" s="27" t="n">
        <v>1.85639090909091</v>
      </c>
      <c r="D1855" s="27" t="n">
        <v>1.139</v>
      </c>
      <c r="E1855" s="27" t="n">
        <v>1400.11363636364</v>
      </c>
      <c r="F1855" s="27" t="n">
        <v>39.5195454545455</v>
      </c>
      <c r="G1855" s="27" t="n">
        <v>51.26</v>
      </c>
      <c r="H1855" s="27" t="n">
        <v>33.0966666666667</v>
      </c>
      <c r="I1855" s="27" t="n">
        <v>6.59893333333333</v>
      </c>
      <c r="J1855" s="27" t="n">
        <v>5.694</v>
      </c>
      <c r="K1855" s="27" t="n">
        <v>43.34</v>
      </c>
      <c r="L1855" s="32"/>
      <c r="M1855" s="27" t="n">
        <v>68789</v>
      </c>
      <c r="N1855" s="27" t="n">
        <v>2273.43581818182</v>
      </c>
      <c r="O1855" s="32"/>
      <c r="R1855" s="11"/>
    </row>
    <row r="1856" customFormat="false" ht="14.25" hidden="false" customHeight="false" outlineLevel="0" collapsed="false">
      <c r="A1856" s="29" t="n">
        <v>45357.6992824074</v>
      </c>
      <c r="B1856" s="30" t="n">
        <f aca="false">MROUND(A1856,"00:01:00")</f>
        <v>45357.6993055556</v>
      </c>
      <c r="C1856" s="27" t="n">
        <v>1.83801739130435</v>
      </c>
      <c r="D1856" s="27" t="n">
        <v>1.16604347826087</v>
      </c>
      <c r="E1856" s="27" t="n">
        <v>1400.19545454545</v>
      </c>
      <c r="F1856" s="27" t="n">
        <v>38.5465217391304</v>
      </c>
      <c r="G1856" s="27" t="n">
        <v>51.695</v>
      </c>
      <c r="H1856" s="27" t="n">
        <v>33.1188888888889</v>
      </c>
      <c r="I1856" s="27" t="n">
        <v>6.61094117647059</v>
      </c>
      <c r="J1856" s="27" t="n">
        <v>5.73</v>
      </c>
      <c r="K1856" s="27" t="n">
        <v>43.187</v>
      </c>
      <c r="L1856" s="32"/>
      <c r="M1856" s="27" t="n">
        <v>68844</v>
      </c>
      <c r="N1856" s="27" t="n">
        <v>2272.19513043478</v>
      </c>
      <c r="O1856" s="32"/>
      <c r="R1856" s="11"/>
    </row>
    <row r="1857" customFormat="false" ht="14.25" hidden="false" customHeight="false" outlineLevel="0" collapsed="false">
      <c r="A1857" s="29" t="n">
        <v>45357.6999768519</v>
      </c>
      <c r="B1857" s="30" t="n">
        <f aca="false">MROUND(A1857,"00:01:00")</f>
        <v>45357.7</v>
      </c>
      <c r="C1857" s="27" t="n">
        <v>1.84521818181818</v>
      </c>
      <c r="D1857" s="27" t="n">
        <v>1.15345454545455</v>
      </c>
      <c r="E1857" s="27" t="n">
        <v>1399.85238095238</v>
      </c>
      <c r="F1857" s="27" t="n">
        <v>41.1766666666667</v>
      </c>
      <c r="G1857" s="27" t="n">
        <v>51.295</v>
      </c>
      <c r="H1857" s="27" t="n">
        <v>33.15</v>
      </c>
      <c r="I1857" s="27" t="n">
        <v>6.60333333333333</v>
      </c>
      <c r="J1857" s="27" t="n">
        <v>5.74</v>
      </c>
      <c r="K1857" s="27" t="n">
        <v>43.2916666666667</v>
      </c>
      <c r="L1857" s="32"/>
      <c r="M1857" s="27" t="n">
        <v>68877</v>
      </c>
      <c r="N1857" s="27" t="n">
        <v>2270.96536363636</v>
      </c>
      <c r="O1857" s="32"/>
      <c r="R1857" s="11"/>
    </row>
    <row r="1858" customFormat="false" ht="14.25" hidden="false" customHeight="false" outlineLevel="0" collapsed="false">
      <c r="A1858" s="29" t="n">
        <v>45357.7006712963</v>
      </c>
      <c r="B1858" s="30" t="n">
        <f aca="false">MROUND(A1858,"00:01:00")</f>
        <v>45357.7006944444</v>
      </c>
      <c r="C1858" s="27" t="n">
        <v>1.8423</v>
      </c>
      <c r="D1858" s="27" t="n">
        <v>1.16176666666667</v>
      </c>
      <c r="E1858" s="27" t="n">
        <v>1400.23333333333</v>
      </c>
      <c r="F1858" s="27" t="n">
        <v>38.9871428571429</v>
      </c>
      <c r="G1858" s="27" t="n">
        <v>51.59</v>
      </c>
      <c r="H1858" s="27" t="n">
        <v>33.18</v>
      </c>
      <c r="I1858" s="27" t="n">
        <v>6.6152</v>
      </c>
      <c r="J1858" s="27" t="n">
        <v>5.76</v>
      </c>
      <c r="K1858" s="27" t="n">
        <v>43.382</v>
      </c>
      <c r="L1858" s="32"/>
      <c r="M1858" s="27" t="n">
        <v>68877</v>
      </c>
      <c r="N1858" s="27" t="n">
        <v>2269.73271428571</v>
      </c>
      <c r="O1858" s="32"/>
      <c r="R1858" s="11"/>
    </row>
    <row r="1859" customFormat="false" ht="14.25" hidden="false" customHeight="false" outlineLevel="0" collapsed="false">
      <c r="A1859" s="29" t="n">
        <v>45357.7013657407</v>
      </c>
      <c r="B1859" s="30" t="n">
        <f aca="false">MROUND(A1859,"00:01:00")</f>
        <v>45357.7013888889</v>
      </c>
      <c r="C1859" s="27" t="n">
        <v>1.84280476190476</v>
      </c>
      <c r="D1859" s="27" t="n">
        <v>1.15663181818182</v>
      </c>
      <c r="E1859" s="27" t="n">
        <v>1400.10454545455</v>
      </c>
      <c r="F1859" s="27" t="n">
        <v>40.8305</v>
      </c>
      <c r="G1859" s="27" t="n">
        <v>51.355</v>
      </c>
      <c r="H1859" s="27" t="n">
        <v>33.204</v>
      </c>
      <c r="I1859" s="27" t="n">
        <v>6.60426666666667</v>
      </c>
      <c r="J1859" s="27" t="n">
        <v>5.74285714285714</v>
      </c>
      <c r="K1859" s="27" t="n">
        <v>43.3166666666667</v>
      </c>
      <c r="L1859" s="32"/>
      <c r="M1859" s="27" t="n">
        <v>68967</v>
      </c>
      <c r="N1859" s="27" t="n">
        <v>2268.48477272727</v>
      </c>
      <c r="O1859" s="32"/>
      <c r="R1859" s="11"/>
    </row>
    <row r="1860" customFormat="false" ht="14.25" hidden="false" customHeight="false" outlineLevel="0" collapsed="false">
      <c r="A1860" s="29" t="n">
        <v>45357.7020601852</v>
      </c>
      <c r="B1860" s="30" t="n">
        <f aca="false">MROUND(A1860,"00:01:00")</f>
        <v>45357.7020833333</v>
      </c>
      <c r="C1860" s="27" t="n">
        <v>1.84019090909091</v>
      </c>
      <c r="D1860" s="27" t="n">
        <v>1.15423636363636</v>
      </c>
      <c r="E1860" s="27" t="n">
        <v>1399.83</v>
      </c>
      <c r="F1860" s="27" t="n">
        <v>39.1442857142857</v>
      </c>
      <c r="G1860" s="27" t="n">
        <v>51.6</v>
      </c>
      <c r="H1860" s="27" t="n">
        <v>33.238</v>
      </c>
      <c r="I1860" s="27" t="n">
        <v>6.60688888888889</v>
      </c>
      <c r="J1860" s="27" t="n">
        <v>5.745</v>
      </c>
      <c r="K1860" s="27" t="n">
        <v>43.4</v>
      </c>
      <c r="L1860" s="32"/>
      <c r="M1860" s="27" t="n">
        <v>68967</v>
      </c>
      <c r="N1860" s="27" t="n">
        <v>2267.22168181818</v>
      </c>
      <c r="O1860" s="32"/>
      <c r="R1860" s="11"/>
    </row>
    <row r="1861" customFormat="false" ht="14.25" hidden="false" customHeight="false" outlineLevel="0" collapsed="false">
      <c r="A1861" s="29" t="n">
        <v>45357.7027546296</v>
      </c>
      <c r="B1861" s="30" t="n">
        <f aca="false">MROUND(A1861,"00:01:00")</f>
        <v>45357.7027777778</v>
      </c>
      <c r="C1861" s="27" t="n">
        <v>1.8418347826087</v>
      </c>
      <c r="D1861" s="27" t="n">
        <v>1.16399565217391</v>
      </c>
      <c r="E1861" s="27" t="n">
        <v>1400.02173913043</v>
      </c>
      <c r="F1861" s="27" t="n">
        <v>40.5876190476191</v>
      </c>
      <c r="G1861" s="27" t="n">
        <v>51.415</v>
      </c>
      <c r="H1861" s="27" t="n">
        <v>33.26</v>
      </c>
      <c r="I1861" s="27" t="n">
        <v>6.61070588235294</v>
      </c>
      <c r="J1861" s="27" t="n">
        <v>5.74</v>
      </c>
      <c r="K1861" s="27" t="n">
        <v>43.3344444444444</v>
      </c>
      <c r="L1861" s="32"/>
      <c r="M1861" s="27" t="n">
        <v>69048.6666666667</v>
      </c>
      <c r="N1861" s="27" t="n">
        <v>2265.95352173913</v>
      </c>
      <c r="O1861" s="32"/>
      <c r="R1861" s="11"/>
    </row>
    <row r="1862" customFormat="false" ht="14.25" hidden="false" customHeight="false" outlineLevel="0" collapsed="false">
      <c r="A1862" s="29" t="n">
        <v>45357.7034490741</v>
      </c>
      <c r="B1862" s="30" t="n">
        <f aca="false">MROUND(A1862,"00:01:00")</f>
        <v>45357.7034722222</v>
      </c>
      <c r="C1862" s="27" t="n">
        <v>1.84766666666667</v>
      </c>
      <c r="D1862" s="27" t="n">
        <v>1.15897272727273</v>
      </c>
      <c r="E1862" s="27" t="n">
        <v>1399.73636363636</v>
      </c>
      <c r="F1862" s="27" t="n">
        <v>40.8995238095238</v>
      </c>
      <c r="G1862" s="27" t="n">
        <v>51.21</v>
      </c>
      <c r="H1862" s="27" t="n">
        <v>33.29</v>
      </c>
      <c r="I1862" s="27" t="n">
        <v>6.6094375</v>
      </c>
      <c r="J1862" s="27" t="n">
        <v>5.75</v>
      </c>
      <c r="K1862" s="27" t="n">
        <v>43.37</v>
      </c>
      <c r="L1862" s="32"/>
      <c r="M1862" s="27" t="n">
        <v>69094</v>
      </c>
      <c r="N1862" s="27" t="n">
        <v>2264.70927272727</v>
      </c>
      <c r="O1862" s="32"/>
      <c r="R1862" s="11"/>
    </row>
    <row r="1863" customFormat="false" ht="14.25" hidden="false" customHeight="false" outlineLevel="0" collapsed="false">
      <c r="A1863" s="29" t="n">
        <v>45357.7041435185</v>
      </c>
      <c r="B1863" s="30" t="n">
        <f aca="false">MROUND(A1863,"00:01:00")</f>
        <v>45357.7041666667</v>
      </c>
      <c r="C1863" s="27" t="n">
        <v>1.85413181818182</v>
      </c>
      <c r="D1863" s="27" t="n">
        <v>1.1483</v>
      </c>
      <c r="E1863" s="27" t="n">
        <v>1399.69047619048</v>
      </c>
      <c r="F1863" s="27" t="n">
        <v>39.425</v>
      </c>
      <c r="G1863" s="27" t="n">
        <v>51.34</v>
      </c>
      <c r="H1863" s="27" t="n">
        <v>33.3</v>
      </c>
      <c r="I1863" s="27" t="n">
        <v>6.60394117647059</v>
      </c>
      <c r="J1863" s="27" t="n">
        <v>5.74666666666667</v>
      </c>
      <c r="K1863" s="27" t="n">
        <v>43.3066666666667</v>
      </c>
      <c r="L1863" s="32"/>
      <c r="M1863" s="27" t="n">
        <v>69136.8333333333</v>
      </c>
      <c r="N1863" s="27" t="n">
        <v>2263.47268181818</v>
      </c>
      <c r="O1863" s="32"/>
      <c r="R1863" s="11"/>
    </row>
    <row r="1864" customFormat="false" ht="14.25" hidden="false" customHeight="false" outlineLevel="0" collapsed="false">
      <c r="A1864" s="29" t="n">
        <v>45357.704837963</v>
      </c>
      <c r="B1864" s="30" t="n">
        <f aca="false">MROUND(A1864,"00:01:00")</f>
        <v>45357.7048611111</v>
      </c>
      <c r="C1864" s="27" t="n">
        <v>1.83980454545455</v>
      </c>
      <c r="D1864" s="27" t="n">
        <v>1.15250909090909</v>
      </c>
      <c r="E1864" s="27" t="n">
        <v>1400.08181818182</v>
      </c>
      <c r="F1864" s="27" t="n">
        <v>38.956</v>
      </c>
      <c r="G1864" s="27" t="n">
        <v>51.65</v>
      </c>
      <c r="H1864" s="27" t="n">
        <v>33.3175</v>
      </c>
      <c r="I1864" s="27" t="n">
        <v>6.602</v>
      </c>
      <c r="J1864" s="27" t="n">
        <v>5.78</v>
      </c>
      <c r="K1864" s="27" t="n">
        <v>43.1409090909091</v>
      </c>
      <c r="L1864" s="32"/>
      <c r="M1864" s="27" t="n">
        <v>69209</v>
      </c>
      <c r="N1864" s="27" t="n">
        <v>2262.22122727273</v>
      </c>
      <c r="O1864" s="32"/>
      <c r="R1864" s="11"/>
    </row>
    <row r="1865" customFormat="false" ht="14.25" hidden="false" customHeight="false" outlineLevel="0" collapsed="false">
      <c r="A1865" s="29" t="n">
        <v>45357.7055324074</v>
      </c>
      <c r="B1865" s="30" t="n">
        <f aca="false">MROUND(A1865,"00:01:00")</f>
        <v>45357.7055555556</v>
      </c>
      <c r="C1865" s="27" t="n">
        <v>1.83942727272727</v>
      </c>
      <c r="D1865" s="27" t="n">
        <v>1.15846818181818</v>
      </c>
      <c r="E1865" s="27" t="n">
        <v>1399.49090909091</v>
      </c>
      <c r="F1865" s="27" t="n">
        <v>40.6342857142857</v>
      </c>
      <c r="G1865" s="27" t="n">
        <v>51.45</v>
      </c>
      <c r="H1865" s="27" t="n">
        <v>33.336</v>
      </c>
      <c r="I1865" s="27" t="n">
        <v>6.60242105263158</v>
      </c>
      <c r="J1865" s="27" t="n">
        <v>5.764</v>
      </c>
      <c r="K1865" s="27" t="n">
        <v>43.2881818181818</v>
      </c>
      <c r="L1865" s="32"/>
      <c r="M1865" s="27" t="n">
        <v>69246.6666666667</v>
      </c>
      <c r="N1865" s="27" t="n">
        <v>2260.93477272727</v>
      </c>
      <c r="O1865" s="32"/>
      <c r="R1865" s="11"/>
    </row>
    <row r="1866" customFormat="false" ht="14.25" hidden="false" customHeight="false" outlineLevel="0" collapsed="false">
      <c r="A1866" s="29" t="n">
        <v>45357.7062268519</v>
      </c>
      <c r="B1866" s="30" t="n">
        <f aca="false">MROUND(A1866,"00:01:00")</f>
        <v>45357.70625</v>
      </c>
      <c r="C1866" s="27" t="n">
        <v>1.84734347826087</v>
      </c>
      <c r="D1866" s="27" t="n">
        <v>1.15367391304348</v>
      </c>
      <c r="E1866" s="27" t="n">
        <v>1400.08636363636</v>
      </c>
      <c r="F1866" s="27" t="n">
        <v>40.395</v>
      </c>
      <c r="G1866" s="27" t="n">
        <v>51.345</v>
      </c>
      <c r="H1866" s="27" t="n">
        <v>33.34</v>
      </c>
      <c r="I1866" s="27" t="n">
        <v>6.60621052631579</v>
      </c>
      <c r="J1866" s="27" t="n">
        <v>5.78857142857143</v>
      </c>
      <c r="K1866" s="27" t="n">
        <v>43.405</v>
      </c>
      <c r="L1866" s="32"/>
      <c r="M1866" s="27" t="n">
        <v>69303</v>
      </c>
      <c r="N1866" s="27" t="n">
        <v>2259.69052173913</v>
      </c>
      <c r="O1866" s="32"/>
      <c r="R1866" s="11"/>
    </row>
    <row r="1867" customFormat="false" ht="14.25" hidden="false" customHeight="false" outlineLevel="0" collapsed="false">
      <c r="A1867" s="29" t="n">
        <v>45357.7069212963</v>
      </c>
      <c r="B1867" s="30" t="n">
        <f aca="false">MROUND(A1867,"00:01:00")</f>
        <v>45357.7069444445</v>
      </c>
      <c r="C1867" s="27" t="n">
        <v>1.84902608695652</v>
      </c>
      <c r="D1867" s="27" t="n">
        <v>1.14080434782609</v>
      </c>
      <c r="E1867" s="27" t="n">
        <v>1399.87272727273</v>
      </c>
      <c r="F1867" s="27" t="n">
        <v>40.1752380952381</v>
      </c>
      <c r="G1867" s="27" t="n">
        <v>51.28</v>
      </c>
      <c r="H1867" s="27" t="n">
        <v>33.355</v>
      </c>
      <c r="I1867" s="27" t="n">
        <v>6.62</v>
      </c>
      <c r="J1867" s="27" t="n">
        <v>5.77571428571429</v>
      </c>
      <c r="K1867" s="27" t="n">
        <v>43.3</v>
      </c>
      <c r="L1867" s="32"/>
      <c r="M1867" s="27" t="n">
        <v>69303</v>
      </c>
      <c r="N1867" s="27" t="n">
        <v>2258.41982608696</v>
      </c>
      <c r="O1867" s="32"/>
      <c r="R1867" s="11"/>
    </row>
    <row r="1868" customFormat="false" ht="14.25" hidden="false" customHeight="false" outlineLevel="0" collapsed="false">
      <c r="A1868" s="29" t="n">
        <v>45357.7076157407</v>
      </c>
      <c r="B1868" s="30" t="n">
        <f aca="false">MROUND(A1868,"00:01:00")</f>
        <v>45357.7076388889</v>
      </c>
      <c r="C1868" s="27" t="n">
        <v>1.85305217391304</v>
      </c>
      <c r="D1868" s="27" t="n">
        <v>1.14466086956522</v>
      </c>
      <c r="E1868" s="27" t="n">
        <v>1400.01904761905</v>
      </c>
      <c r="F1868" s="27" t="n">
        <v>40.29</v>
      </c>
      <c r="G1868" s="27" t="n">
        <v>51.21</v>
      </c>
      <c r="H1868" s="27" t="n">
        <v>33.3566666666667</v>
      </c>
      <c r="I1868" s="27" t="n">
        <v>6.59922222222222</v>
      </c>
      <c r="J1868" s="27" t="n">
        <v>5.73</v>
      </c>
      <c r="K1868" s="27" t="n">
        <v>43.238</v>
      </c>
      <c r="L1868" s="32"/>
      <c r="M1868" s="27" t="n">
        <v>69388</v>
      </c>
      <c r="N1868" s="27" t="n">
        <v>2257.14304347826</v>
      </c>
      <c r="O1868" s="32"/>
      <c r="R1868" s="11"/>
    </row>
    <row r="1869" customFormat="false" ht="14.25" hidden="false" customHeight="false" outlineLevel="0" collapsed="false">
      <c r="A1869" s="29" t="n">
        <v>45357.7083101852</v>
      </c>
      <c r="B1869" s="30" t="n">
        <f aca="false">MROUND(A1869,"00:01:00")</f>
        <v>45357.7083333333</v>
      </c>
      <c r="C1869" s="27" t="n">
        <v>1.84281818181818</v>
      </c>
      <c r="D1869" s="27" t="n">
        <v>1.15681363636364</v>
      </c>
      <c r="E1869" s="27" t="n">
        <v>1400.13636363636</v>
      </c>
      <c r="F1869" s="27" t="n">
        <v>38.9231818181818</v>
      </c>
      <c r="G1869" s="27" t="n">
        <v>51.54</v>
      </c>
      <c r="H1869" s="27" t="n">
        <v>33.37</v>
      </c>
      <c r="I1869" s="27" t="n">
        <v>6.6109</v>
      </c>
      <c r="J1869" s="27" t="n">
        <v>5.74142857142857</v>
      </c>
      <c r="K1869" s="27" t="n">
        <v>43.146</v>
      </c>
      <c r="L1869" s="32"/>
      <c r="M1869" s="27" t="n">
        <v>69388</v>
      </c>
      <c r="N1869" s="27" t="n">
        <v>2255.89527272727</v>
      </c>
      <c r="O1869" s="32"/>
      <c r="R1869" s="11"/>
    </row>
    <row r="1870" customFormat="false" ht="14.25" hidden="false" customHeight="false" outlineLevel="0" collapsed="false">
      <c r="A1870" s="29" t="n">
        <v>45357.7090046296</v>
      </c>
      <c r="B1870" s="30" t="n">
        <f aca="false">MROUND(A1870,"00:01:00")</f>
        <v>45357.7090277778</v>
      </c>
      <c r="C1870" s="27" t="n">
        <v>1.84648181818182</v>
      </c>
      <c r="D1870" s="27" t="n">
        <v>1.16126818181818</v>
      </c>
      <c r="E1870" s="27" t="n">
        <v>1399.85909090909</v>
      </c>
      <c r="F1870" s="27" t="n">
        <v>40.8321052631579</v>
      </c>
      <c r="G1870" s="27" t="n">
        <v>51.255</v>
      </c>
      <c r="H1870" s="27" t="n">
        <v>33.38</v>
      </c>
      <c r="I1870" s="27" t="n">
        <v>6.61011111111111</v>
      </c>
      <c r="J1870" s="27" t="n">
        <v>5.765</v>
      </c>
      <c r="K1870" s="27" t="n">
        <v>43.211</v>
      </c>
      <c r="L1870" s="32"/>
      <c r="M1870" s="27" t="n">
        <v>69499.75</v>
      </c>
      <c r="N1870" s="27" t="n">
        <v>2254.64872727273</v>
      </c>
      <c r="O1870" s="32"/>
      <c r="R1870" s="11"/>
    </row>
    <row r="1871" customFormat="false" ht="14.25" hidden="false" customHeight="false" outlineLevel="0" collapsed="false">
      <c r="A1871" s="29" t="n">
        <v>45357.7096990741</v>
      </c>
      <c r="B1871" s="30" t="n">
        <f aca="false">MROUND(A1871,"00:01:00")</f>
        <v>45357.7097222222</v>
      </c>
      <c r="C1871" s="27" t="n">
        <v>1.84986363636364</v>
      </c>
      <c r="D1871" s="27" t="n">
        <v>1.15062727272727</v>
      </c>
      <c r="E1871" s="27" t="n">
        <v>1399.88636363636</v>
      </c>
      <c r="F1871" s="27" t="n">
        <v>40.3</v>
      </c>
      <c r="G1871" s="27" t="n">
        <v>51.225</v>
      </c>
      <c r="H1871" s="27" t="n">
        <v>33.402</v>
      </c>
      <c r="I1871" s="27" t="n">
        <v>6.6197</v>
      </c>
      <c r="J1871" s="27" t="n">
        <v>5.77333333333333</v>
      </c>
      <c r="K1871" s="27" t="n">
        <v>43.26375</v>
      </c>
      <c r="L1871" s="32"/>
      <c r="M1871" s="27" t="n">
        <v>69499.75</v>
      </c>
      <c r="N1871" s="27" t="n">
        <v>2253.37213636364</v>
      </c>
      <c r="O1871" s="32"/>
      <c r="R1871" s="11"/>
    </row>
    <row r="1872" customFormat="false" ht="14.25" hidden="false" customHeight="false" outlineLevel="0" collapsed="false">
      <c r="A1872" s="29" t="n">
        <v>45357.7103935185</v>
      </c>
      <c r="B1872" s="30" t="n">
        <f aca="false">MROUND(A1872,"00:01:00")</f>
        <v>45357.7104166667</v>
      </c>
      <c r="C1872" s="27" t="n">
        <v>1.85658636363636</v>
      </c>
      <c r="D1872" s="27" t="n">
        <v>1.15424782608696</v>
      </c>
      <c r="E1872" s="27" t="n">
        <v>1400.01363636364</v>
      </c>
      <c r="F1872" s="27" t="n">
        <v>40.2118181818182</v>
      </c>
      <c r="G1872" s="27" t="n">
        <v>51.145</v>
      </c>
      <c r="H1872" s="27" t="n">
        <v>33.408</v>
      </c>
      <c r="I1872" s="27" t="n">
        <v>6.6004</v>
      </c>
      <c r="J1872" s="27" t="n">
        <v>5.71857142857143</v>
      </c>
      <c r="K1872" s="27" t="n">
        <v>43.1875</v>
      </c>
      <c r="L1872" s="32"/>
      <c r="M1872" s="27" t="n">
        <v>69601.6666666667</v>
      </c>
      <c r="N1872" s="27" t="n">
        <v>2252.107</v>
      </c>
      <c r="O1872" s="32"/>
      <c r="R1872" s="11"/>
    </row>
    <row r="1873" customFormat="false" ht="14.25" hidden="false" customHeight="false" outlineLevel="0" collapsed="false">
      <c r="A1873" s="29" t="n">
        <v>45357.711087963</v>
      </c>
      <c r="B1873" s="30" t="n">
        <f aca="false">MROUND(A1873,"00:01:00")</f>
        <v>45357.7111111111</v>
      </c>
      <c r="C1873" s="27" t="n">
        <v>1.84312380952381</v>
      </c>
      <c r="D1873" s="27" t="n">
        <v>1.14994545454545</v>
      </c>
      <c r="E1873" s="27" t="n">
        <v>1400.175</v>
      </c>
      <c r="F1873" s="27" t="n">
        <v>39.16</v>
      </c>
      <c r="G1873" s="27" t="n">
        <v>51.465</v>
      </c>
      <c r="H1873" s="27" t="n">
        <v>33.426</v>
      </c>
      <c r="I1873" s="27" t="n">
        <v>6.61780952380952</v>
      </c>
      <c r="J1873" s="27" t="n">
        <v>5.74833333333333</v>
      </c>
      <c r="K1873" s="27" t="n">
        <v>43.0590909090909</v>
      </c>
      <c r="L1873" s="32"/>
      <c r="M1873" s="27" t="n">
        <v>69601.6666666667</v>
      </c>
      <c r="N1873" s="27" t="n">
        <v>2250.81904545455</v>
      </c>
      <c r="O1873" s="32"/>
      <c r="R1873" s="11"/>
    </row>
    <row r="1874" customFormat="false" ht="14.25" hidden="false" customHeight="false" outlineLevel="0" collapsed="false">
      <c r="A1874" s="29" t="n">
        <v>45357.7117824074</v>
      </c>
      <c r="B1874" s="30" t="n">
        <f aca="false">MROUND(A1874,"00:01:00")</f>
        <v>45357.7118055556</v>
      </c>
      <c r="C1874" s="27" t="n">
        <v>1.85119047619048</v>
      </c>
      <c r="D1874" s="27" t="n">
        <v>1.14295714285714</v>
      </c>
      <c r="E1874" s="27" t="n">
        <v>1400.14761904762</v>
      </c>
      <c r="F1874" s="27" t="n">
        <v>40.4933333333333</v>
      </c>
      <c r="G1874" s="27" t="n">
        <v>51.27</v>
      </c>
      <c r="H1874" s="27" t="n">
        <v>33.432</v>
      </c>
      <c r="I1874" s="27" t="n">
        <v>6.59955555555556</v>
      </c>
      <c r="J1874" s="27" t="n">
        <v>5.76666666666667</v>
      </c>
      <c r="K1874" s="27" t="n">
        <v>43.1241666666667</v>
      </c>
      <c r="L1874" s="32"/>
      <c r="M1874" s="27" t="n">
        <v>69685.7142857143</v>
      </c>
      <c r="N1874" s="27" t="n">
        <v>2249.55376190476</v>
      </c>
      <c r="O1874" s="32"/>
      <c r="R1874" s="11"/>
    </row>
    <row r="1875" customFormat="false" ht="14.25" hidden="false" customHeight="false" outlineLevel="0" collapsed="false">
      <c r="A1875" s="29" t="n">
        <v>45357.7124768519</v>
      </c>
      <c r="B1875" s="30" t="n">
        <f aca="false">MROUND(A1875,"00:01:00")</f>
        <v>45357.7125</v>
      </c>
      <c r="C1875" s="27" t="n">
        <v>1.83825909090909</v>
      </c>
      <c r="D1875" s="27" t="n">
        <v>1.16487727272727</v>
      </c>
      <c r="E1875" s="27" t="n">
        <v>1400.05238095238</v>
      </c>
      <c r="F1875" s="27" t="n">
        <v>38.1009523809524</v>
      </c>
      <c r="G1875" s="27" t="n">
        <v>51.82</v>
      </c>
      <c r="H1875" s="27" t="n">
        <v>33.45</v>
      </c>
      <c r="I1875" s="27" t="n">
        <v>6.61084210526316</v>
      </c>
      <c r="J1875" s="27" t="n">
        <v>5.77857142857143</v>
      </c>
      <c r="K1875" s="27" t="n">
        <v>43.1377777777778</v>
      </c>
      <c r="L1875" s="32"/>
      <c r="M1875" s="27" t="n">
        <v>69785.75</v>
      </c>
      <c r="N1875" s="27" t="n">
        <v>2248.27986363636</v>
      </c>
      <c r="O1875" s="32"/>
      <c r="R1875" s="11"/>
    </row>
    <row r="1876" customFormat="false" ht="14.25" hidden="false" customHeight="false" outlineLevel="0" collapsed="false">
      <c r="A1876" s="29" t="n">
        <v>45357.7131712963</v>
      </c>
      <c r="B1876" s="30" t="n">
        <f aca="false">MROUND(A1876,"00:01:00")</f>
        <v>45357.7131944445</v>
      </c>
      <c r="C1876" s="27" t="n">
        <v>1.83331363636364</v>
      </c>
      <c r="D1876" s="27" t="n">
        <v>1.16940454545455</v>
      </c>
      <c r="E1876" s="27" t="n">
        <v>1400.15454545455</v>
      </c>
      <c r="F1876" s="27" t="n">
        <v>41.6218181818182</v>
      </c>
      <c r="G1876" s="27" t="n">
        <v>51.37</v>
      </c>
      <c r="H1876" s="27" t="n">
        <v>33.455</v>
      </c>
      <c r="I1876" s="27" t="n">
        <v>6.60885714285714</v>
      </c>
      <c r="J1876" s="27" t="n">
        <v>5.79166666666667</v>
      </c>
      <c r="K1876" s="27" t="n">
        <v>43.2092307692308</v>
      </c>
      <c r="L1876" s="32"/>
      <c r="M1876" s="27" t="n">
        <v>69819</v>
      </c>
      <c r="N1876" s="27" t="n">
        <v>2247.00395454545</v>
      </c>
      <c r="O1876" s="32"/>
      <c r="R1876" s="11"/>
    </row>
    <row r="1877" customFormat="false" ht="14.25" hidden="false" customHeight="false" outlineLevel="0" collapsed="false">
      <c r="A1877" s="29" t="n">
        <v>45357.7138657407</v>
      </c>
      <c r="B1877" s="30" t="n">
        <f aca="false">MROUND(A1877,"00:01:00")</f>
        <v>45357.7138888889</v>
      </c>
      <c r="C1877" s="27" t="n">
        <v>1.8569380952381</v>
      </c>
      <c r="D1877" s="27" t="n">
        <v>1.14389090909091</v>
      </c>
      <c r="E1877" s="27" t="n">
        <v>1399.60476190476</v>
      </c>
      <c r="F1877" s="27" t="n">
        <v>40.6068181818182</v>
      </c>
      <c r="G1877" s="27" t="n">
        <v>51.115</v>
      </c>
      <c r="H1877" s="27" t="n">
        <v>33.455</v>
      </c>
      <c r="I1877" s="27" t="n">
        <v>6.60390476190476</v>
      </c>
      <c r="J1877" s="27" t="n">
        <v>5.78333333333333</v>
      </c>
      <c r="K1877" s="27" t="n">
        <v>43.5</v>
      </c>
      <c r="L1877" s="32"/>
      <c r="M1877" s="27" t="n">
        <v>69865.6</v>
      </c>
      <c r="N1877" s="27" t="n">
        <v>2245.71068181818</v>
      </c>
      <c r="O1877" s="32"/>
      <c r="R1877" s="11"/>
    </row>
    <row r="1878" customFormat="false" ht="14.25" hidden="false" customHeight="false" outlineLevel="0" collapsed="false">
      <c r="A1878" s="29" t="n">
        <v>45357.7145601852</v>
      </c>
      <c r="B1878" s="30" t="n">
        <f aca="false">MROUND(A1878,"00:01:00")</f>
        <v>45357.7145833333</v>
      </c>
      <c r="C1878" s="27" t="n">
        <v>1.84420434782609</v>
      </c>
      <c r="D1878" s="27" t="n">
        <v>1.15456086956522</v>
      </c>
      <c r="E1878" s="27" t="n">
        <v>1400.16818181818</v>
      </c>
      <c r="F1878" s="27" t="n">
        <v>38.5747619047619</v>
      </c>
      <c r="G1878" s="27" t="n">
        <v>51.55</v>
      </c>
      <c r="H1878" s="27" t="n">
        <v>33.455</v>
      </c>
      <c r="I1878" s="27" t="n">
        <v>6.6022</v>
      </c>
      <c r="J1878" s="27" t="n">
        <v>5.80142857142857</v>
      </c>
      <c r="K1878" s="27" t="n">
        <v>43.1721428571429</v>
      </c>
      <c r="L1878" s="32"/>
      <c r="M1878" s="27" t="n">
        <v>69926.75</v>
      </c>
      <c r="N1878" s="27" t="n">
        <v>2244.40865217391</v>
      </c>
      <c r="O1878" s="32"/>
      <c r="R1878" s="11"/>
    </row>
    <row r="1879" customFormat="false" ht="14.25" hidden="false" customHeight="false" outlineLevel="0" collapsed="false">
      <c r="A1879" s="29" t="n">
        <v>45357.7152546296</v>
      </c>
      <c r="B1879" s="30" t="n">
        <f aca="false">MROUND(A1879,"00:01:00")</f>
        <v>45357.7152777778</v>
      </c>
      <c r="C1879" s="27" t="n">
        <v>1.842155</v>
      </c>
      <c r="D1879" s="27" t="n">
        <v>1.14399</v>
      </c>
      <c r="E1879" s="27" t="n">
        <v>1400.085</v>
      </c>
      <c r="F1879" s="27" t="n">
        <v>40.772</v>
      </c>
      <c r="G1879" s="27" t="n">
        <v>51.315</v>
      </c>
      <c r="H1879" s="27" t="n">
        <v>33.47</v>
      </c>
      <c r="I1879" s="27" t="n">
        <v>6.61157894736842</v>
      </c>
      <c r="J1879" s="27" t="n">
        <v>5.81666666666667</v>
      </c>
      <c r="K1879" s="27" t="n">
        <v>43.0591666666667</v>
      </c>
      <c r="L1879" s="32"/>
      <c r="M1879" s="27" t="n">
        <v>69997.3333333333</v>
      </c>
      <c r="N1879" s="27" t="n">
        <v>2243.1361</v>
      </c>
      <c r="O1879" s="32"/>
      <c r="R1879" s="11"/>
    </row>
    <row r="1880" customFormat="false" ht="14.25" hidden="false" customHeight="false" outlineLevel="0" collapsed="false">
      <c r="A1880" s="29" t="n">
        <v>45357.7159490741</v>
      </c>
      <c r="B1880" s="30" t="n">
        <f aca="false">MROUND(A1880,"00:01:00")</f>
        <v>45357.7159722222</v>
      </c>
      <c r="C1880" s="27" t="n">
        <v>1.85319565217391</v>
      </c>
      <c r="D1880" s="27" t="n">
        <v>1.13977826086957</v>
      </c>
      <c r="E1880" s="27" t="n">
        <v>1399.89130434783</v>
      </c>
      <c r="F1880" s="27" t="n">
        <v>41.1759090909091</v>
      </c>
      <c r="G1880" s="27" t="n">
        <v>50.74</v>
      </c>
      <c r="H1880" s="27" t="n">
        <v>33.4614285714286</v>
      </c>
      <c r="I1880" s="27" t="n">
        <v>6.61015</v>
      </c>
      <c r="J1880" s="27" t="n">
        <v>5.805</v>
      </c>
      <c r="K1880" s="27" t="n">
        <v>43.28</v>
      </c>
      <c r="L1880" s="32"/>
      <c r="M1880" s="27" t="n">
        <v>69997.3333333333</v>
      </c>
      <c r="N1880" s="27" t="n">
        <v>2241.85434782609</v>
      </c>
      <c r="O1880" s="32"/>
      <c r="R1880" s="11"/>
    </row>
    <row r="1881" customFormat="false" ht="14.25" hidden="false" customHeight="false" outlineLevel="0" collapsed="false">
      <c r="A1881" s="29" t="n">
        <v>45357.7166435185</v>
      </c>
      <c r="B1881" s="30" t="n">
        <f aca="false">MROUND(A1881,"00:01:00")</f>
        <v>45357.7166666667</v>
      </c>
      <c r="C1881" s="27" t="n">
        <v>1.86385909090909</v>
      </c>
      <c r="D1881" s="27" t="n">
        <v>1.12641363636364</v>
      </c>
      <c r="E1881" s="27" t="n">
        <v>1399.85238095238</v>
      </c>
      <c r="F1881" s="27" t="n">
        <v>38.8145454545455</v>
      </c>
      <c r="G1881" s="27" t="n">
        <v>51.235</v>
      </c>
      <c r="H1881" s="27" t="n">
        <v>33.46</v>
      </c>
      <c r="I1881" s="27" t="n">
        <v>6.59817647058824</v>
      </c>
      <c r="J1881" s="27" t="n">
        <v>5.78</v>
      </c>
      <c r="K1881" s="27" t="n">
        <v>43.1684615384615</v>
      </c>
      <c r="L1881" s="32"/>
      <c r="M1881" s="27" t="n">
        <v>70072.7142857143</v>
      </c>
      <c r="N1881" s="27" t="n">
        <v>2240.58740909091</v>
      </c>
      <c r="O1881" s="32"/>
      <c r="R1881" s="11"/>
    </row>
    <row r="1882" customFormat="false" ht="14.25" hidden="false" customHeight="false" outlineLevel="0" collapsed="false">
      <c r="A1882" s="29" t="n">
        <v>45357.717337963</v>
      </c>
      <c r="B1882" s="30" t="n">
        <f aca="false">MROUND(A1882,"00:01:00")</f>
        <v>45357.7173611111</v>
      </c>
      <c r="C1882" s="27" t="n">
        <v>1.83552608695652</v>
      </c>
      <c r="D1882" s="27" t="n">
        <v>1.15930869565217</v>
      </c>
      <c r="E1882" s="27" t="n">
        <v>1400.16956521739</v>
      </c>
      <c r="F1882" s="27" t="n">
        <v>38.2308695652174</v>
      </c>
      <c r="G1882" s="27" t="n">
        <v>51.73</v>
      </c>
      <c r="H1882" s="27" t="n">
        <v>33.475</v>
      </c>
      <c r="I1882" s="27" t="n">
        <v>6.61138095238095</v>
      </c>
      <c r="J1882" s="27" t="n">
        <v>5.8</v>
      </c>
      <c r="K1882" s="27" t="n">
        <v>42.8463636363636</v>
      </c>
      <c r="L1882" s="32"/>
      <c r="M1882" s="27" t="n">
        <v>70141</v>
      </c>
      <c r="N1882" s="27" t="n">
        <v>2239.27569565217</v>
      </c>
      <c r="O1882" s="32"/>
      <c r="R1882" s="11"/>
    </row>
    <row r="1883" customFormat="false" ht="14.25" hidden="false" customHeight="false" outlineLevel="0" collapsed="false">
      <c r="A1883" s="29" t="n">
        <v>45357.7180324074</v>
      </c>
      <c r="B1883" s="30" t="n">
        <f aca="false">MROUND(A1883,"00:01:00")</f>
        <v>45357.7180555556</v>
      </c>
      <c r="C1883" s="27" t="n">
        <v>1.8391347826087</v>
      </c>
      <c r="D1883" s="27" t="n">
        <v>1.16314347826087</v>
      </c>
      <c r="E1883" s="27" t="n">
        <v>1400.17391304348</v>
      </c>
      <c r="F1883" s="27" t="n">
        <v>40.8791304347826</v>
      </c>
      <c r="G1883" s="27" t="n">
        <v>51.465</v>
      </c>
      <c r="H1883" s="27" t="n">
        <v>33.48</v>
      </c>
      <c r="I1883" s="27" t="n">
        <v>6.60572727272727</v>
      </c>
      <c r="J1883" s="27" t="n">
        <v>5.81</v>
      </c>
      <c r="K1883" s="27" t="n">
        <v>43.1376923076923</v>
      </c>
      <c r="L1883" s="32"/>
      <c r="M1883" s="27" t="n">
        <v>70202</v>
      </c>
      <c r="N1883" s="27" t="n">
        <v>2237.957</v>
      </c>
      <c r="O1883" s="32"/>
      <c r="R1883" s="11"/>
    </row>
    <row r="1884" customFormat="false" ht="14.25" hidden="false" customHeight="false" outlineLevel="0" collapsed="false">
      <c r="A1884" s="29" t="n">
        <v>45357.7187268519</v>
      </c>
      <c r="B1884" s="30" t="n">
        <f aca="false">MROUND(A1884,"00:01:00")</f>
        <v>45357.71875</v>
      </c>
      <c r="C1884" s="27" t="n">
        <v>1.85019565217391</v>
      </c>
      <c r="D1884" s="27" t="n">
        <v>1.15267826086957</v>
      </c>
      <c r="E1884" s="27" t="n">
        <v>1400.00869565217</v>
      </c>
      <c r="F1884" s="27" t="n">
        <v>41.62</v>
      </c>
      <c r="G1884" s="27" t="n">
        <v>51.095</v>
      </c>
      <c r="H1884" s="27" t="n">
        <v>33.475</v>
      </c>
      <c r="I1884" s="27" t="n">
        <v>6.60065</v>
      </c>
      <c r="J1884" s="27" t="n">
        <v>5.805</v>
      </c>
      <c r="K1884" s="27" t="n">
        <v>43.3633333333333</v>
      </c>
      <c r="L1884" s="32"/>
      <c r="M1884" s="27" t="n">
        <v>70266.4</v>
      </c>
      <c r="N1884" s="27" t="n">
        <v>2236.67152173913</v>
      </c>
      <c r="O1884" s="32"/>
      <c r="R1884" s="11"/>
    </row>
    <row r="1885" customFormat="false" ht="14.25" hidden="false" customHeight="false" outlineLevel="0" collapsed="false">
      <c r="A1885" s="29" t="n">
        <v>45357.7194212963</v>
      </c>
      <c r="B1885" s="30" t="n">
        <f aca="false">MROUND(A1885,"00:01:00")</f>
        <v>45357.7194444445</v>
      </c>
      <c r="C1885" s="27" t="n">
        <v>1.85263181818182</v>
      </c>
      <c r="D1885" s="27" t="n">
        <v>1.14293181818182</v>
      </c>
      <c r="E1885" s="27" t="n">
        <v>1400.3</v>
      </c>
      <c r="F1885" s="27" t="n">
        <v>39.1385714285714</v>
      </c>
      <c r="G1885" s="27" t="n">
        <v>51.305</v>
      </c>
      <c r="H1885" s="27" t="n">
        <v>33.49</v>
      </c>
      <c r="I1885" s="27" t="n">
        <v>6.6187619047619</v>
      </c>
      <c r="J1885" s="27" t="n">
        <v>5.8225</v>
      </c>
      <c r="K1885" s="27" t="n">
        <v>43.2218181818182</v>
      </c>
      <c r="L1885" s="32"/>
      <c r="M1885" s="27" t="n">
        <v>70318.5</v>
      </c>
      <c r="N1885" s="27" t="n">
        <v>2235.39572727273</v>
      </c>
      <c r="O1885" s="32"/>
      <c r="R1885" s="11"/>
    </row>
    <row r="1886" customFormat="false" ht="14.25" hidden="false" customHeight="false" outlineLevel="0" collapsed="false">
      <c r="A1886" s="29" t="n">
        <v>45357.7201157407</v>
      </c>
      <c r="B1886" s="30" t="n">
        <f aca="false">MROUND(A1886,"00:01:00")</f>
        <v>45357.7201388889</v>
      </c>
      <c r="C1886" s="27" t="n">
        <v>1.85047272727273</v>
      </c>
      <c r="D1886" s="27" t="n">
        <v>1.1512619047619</v>
      </c>
      <c r="E1886" s="27" t="n">
        <v>1400.00909090909</v>
      </c>
      <c r="F1886" s="27" t="n">
        <v>39.3140909090909</v>
      </c>
      <c r="G1886" s="27" t="n">
        <v>51.6</v>
      </c>
      <c r="H1886" s="27" t="n">
        <v>33.485</v>
      </c>
      <c r="I1886" s="27" t="n">
        <v>6.5987</v>
      </c>
      <c r="J1886" s="27" t="n">
        <v>5.80285714285714</v>
      </c>
      <c r="K1886" s="27" t="n">
        <v>43.0144444444444</v>
      </c>
      <c r="L1886" s="32"/>
      <c r="M1886" s="27" t="n">
        <v>70358.8333333333</v>
      </c>
      <c r="N1886" s="27" t="n">
        <v>2234.12117391304</v>
      </c>
      <c r="O1886" s="32"/>
      <c r="R1886" s="11"/>
    </row>
    <row r="1887" customFormat="false" ht="14.25" hidden="false" customHeight="false" outlineLevel="0" collapsed="false">
      <c r="A1887" s="29" t="n">
        <v>45357.7208101852</v>
      </c>
      <c r="B1887" s="30" t="n">
        <f aca="false">MROUND(A1887,"00:01:00")</f>
        <v>45357.7208333333</v>
      </c>
      <c r="C1887" s="27" t="n">
        <v>1.84339130434783</v>
      </c>
      <c r="D1887" s="27" t="n">
        <v>1.16432608695652</v>
      </c>
      <c r="E1887" s="27" t="n">
        <v>1400.06956521739</v>
      </c>
      <c r="F1887" s="27" t="n">
        <v>40.7108695652174</v>
      </c>
      <c r="G1887" s="27" t="n">
        <v>51.295</v>
      </c>
      <c r="H1887" s="27" t="n">
        <v>33.485</v>
      </c>
      <c r="I1887" s="27" t="n">
        <v>6.60204761904762</v>
      </c>
      <c r="J1887" s="27" t="n">
        <v>5.81571428571429</v>
      </c>
      <c r="K1887" s="27" t="n">
        <v>43.0828571428571</v>
      </c>
      <c r="L1887" s="32"/>
      <c r="M1887" s="27" t="n">
        <v>70447.6666666667</v>
      </c>
      <c r="N1887" s="27" t="n">
        <v>2232.82143478261</v>
      </c>
      <c r="O1887" s="32"/>
      <c r="R1887" s="11"/>
    </row>
    <row r="1888" customFormat="false" ht="14.25" hidden="false" customHeight="false" outlineLevel="0" collapsed="false">
      <c r="A1888" s="29" t="n">
        <v>45357.7215046296</v>
      </c>
      <c r="B1888" s="30" t="n">
        <f aca="false">MROUND(A1888,"00:01:00")</f>
        <v>45357.7215277778</v>
      </c>
      <c r="C1888" s="27" t="n">
        <v>1.85427272727273</v>
      </c>
      <c r="D1888" s="27" t="n">
        <v>1.1483</v>
      </c>
      <c r="E1888" s="27" t="n">
        <v>1399.99545454545</v>
      </c>
      <c r="F1888" s="27" t="n">
        <v>40.3986363636364</v>
      </c>
      <c r="G1888" s="27" t="n">
        <v>51.17</v>
      </c>
      <c r="H1888" s="27" t="n">
        <v>33.493</v>
      </c>
      <c r="I1888" s="27" t="n">
        <v>6.60995</v>
      </c>
      <c r="J1888" s="27" t="n">
        <v>5.85</v>
      </c>
      <c r="K1888" s="27" t="n">
        <v>43.18</v>
      </c>
      <c r="L1888" s="32"/>
      <c r="M1888" s="27" t="n">
        <v>70447.6666666667</v>
      </c>
      <c r="N1888" s="27" t="n">
        <v>2231.52481818182</v>
      </c>
      <c r="O1888" s="32"/>
      <c r="R1888" s="11"/>
    </row>
    <row r="1889" customFormat="false" ht="14.25" hidden="false" customHeight="false" outlineLevel="0" collapsed="false">
      <c r="A1889" s="29" t="n">
        <v>45357.7221990741</v>
      </c>
      <c r="B1889" s="30" t="n">
        <f aca="false">MROUND(A1889,"00:01:00")</f>
        <v>45357.7222222222</v>
      </c>
      <c r="C1889" s="27" t="n">
        <v>1.84109090909091</v>
      </c>
      <c r="D1889" s="27" t="n">
        <v>1.15</v>
      </c>
      <c r="E1889" s="27" t="n">
        <v>1400.06363636364</v>
      </c>
      <c r="F1889" s="27" t="n">
        <v>37.5675</v>
      </c>
      <c r="G1889" s="27" t="n">
        <v>51.81</v>
      </c>
      <c r="H1889" s="27" t="n">
        <v>33.5</v>
      </c>
      <c r="I1889" s="27" t="n">
        <v>6.61495</v>
      </c>
      <c r="J1889" s="27" t="n">
        <v>5.834</v>
      </c>
      <c r="K1889" s="27" t="n">
        <v>43.0458333333333</v>
      </c>
      <c r="L1889" s="32"/>
      <c r="M1889" s="27" t="n">
        <v>70535.2</v>
      </c>
      <c r="N1889" s="27" t="n">
        <v>2230.18745454545</v>
      </c>
      <c r="O1889" s="32"/>
      <c r="R1889" s="11"/>
    </row>
    <row r="1890" customFormat="false" ht="14.25" hidden="false" customHeight="false" outlineLevel="0" collapsed="false">
      <c r="A1890" s="29" t="n">
        <v>45357.7228935185</v>
      </c>
      <c r="B1890" s="30" t="n">
        <f aca="false">MROUND(A1890,"00:01:00")</f>
        <v>45357.7229166667</v>
      </c>
      <c r="C1890" s="27" t="n">
        <v>1.8373</v>
      </c>
      <c r="D1890" s="27" t="n">
        <v>1.1637380952381</v>
      </c>
      <c r="E1890" s="27" t="n">
        <v>1399.63333333333</v>
      </c>
      <c r="F1890" s="27" t="n">
        <v>42.0757142857143</v>
      </c>
      <c r="G1890" s="27" t="n">
        <v>51.22</v>
      </c>
      <c r="H1890" s="27" t="n">
        <v>33.494</v>
      </c>
      <c r="I1890" s="27" t="n">
        <v>6.60563157894737</v>
      </c>
      <c r="J1890" s="27" t="n">
        <v>5.808</v>
      </c>
      <c r="K1890" s="27" t="n">
        <v>43.0918181818182</v>
      </c>
      <c r="L1890" s="32"/>
      <c r="M1890" s="27" t="n">
        <v>70583.6666666667</v>
      </c>
      <c r="N1890" s="27" t="n">
        <v>2228.91061904762</v>
      </c>
      <c r="O1890" s="32"/>
      <c r="R1890" s="11"/>
    </row>
    <row r="1891" customFormat="false" ht="14.25" hidden="false" customHeight="false" outlineLevel="0" collapsed="false">
      <c r="A1891" s="29" t="n">
        <v>45357.723587963</v>
      </c>
      <c r="B1891" s="30" t="n">
        <f aca="false">MROUND(A1891,"00:01:00")</f>
        <v>45357.7236111111</v>
      </c>
      <c r="C1891" s="27" t="n">
        <v>1.85911363636364</v>
      </c>
      <c r="D1891" s="27" t="n">
        <v>1.15102272727273</v>
      </c>
      <c r="E1891" s="27" t="n">
        <v>1400.00454545455</v>
      </c>
      <c r="F1891" s="27" t="n">
        <v>39.2609090909091</v>
      </c>
      <c r="G1891" s="27" t="n">
        <v>51.39</v>
      </c>
      <c r="H1891" s="27" t="n">
        <v>33.496</v>
      </c>
      <c r="I1891" s="27" t="n">
        <v>6.61990909090909</v>
      </c>
      <c r="J1891" s="27" t="n">
        <v>5.805</v>
      </c>
      <c r="K1891" s="27" t="n">
        <v>43.3892307692308</v>
      </c>
      <c r="L1891" s="32"/>
      <c r="M1891" s="27" t="n">
        <v>70655.1666666667</v>
      </c>
      <c r="N1891" s="27" t="n">
        <v>2227.61604545455</v>
      </c>
      <c r="O1891" s="32"/>
      <c r="R1891" s="11"/>
    </row>
    <row r="1892" customFormat="false" ht="14.25" hidden="false" customHeight="false" outlineLevel="0" collapsed="false">
      <c r="A1892" s="29" t="n">
        <v>45357.7242824074</v>
      </c>
      <c r="B1892" s="30" t="n">
        <f aca="false">MROUND(A1892,"00:01:00")</f>
        <v>45357.7243055556</v>
      </c>
      <c r="C1892" s="27" t="n">
        <v>1.83773636363636</v>
      </c>
      <c r="D1892" s="27" t="n">
        <v>1.16647727272727</v>
      </c>
      <c r="E1892" s="27" t="n">
        <v>1399.76818181818</v>
      </c>
      <c r="F1892" s="27" t="n">
        <v>40.3927272727273</v>
      </c>
      <c r="G1892" s="27" t="n">
        <v>51.09</v>
      </c>
      <c r="H1892" s="27" t="n">
        <v>33.485</v>
      </c>
      <c r="I1892" s="27" t="n">
        <v>6.61305263157895</v>
      </c>
      <c r="J1892" s="27" t="n">
        <v>5.83142857142857</v>
      </c>
      <c r="K1892" s="27" t="n">
        <v>43.0676923076923</v>
      </c>
      <c r="L1892" s="32"/>
      <c r="M1892" s="27" t="n">
        <v>70716</v>
      </c>
      <c r="N1892" s="27" t="n">
        <v>2226.31559090909</v>
      </c>
      <c r="O1892" s="32"/>
      <c r="R1892" s="11"/>
    </row>
    <row r="1893" customFormat="false" ht="14.25" hidden="false" customHeight="false" outlineLevel="0" collapsed="false">
      <c r="A1893" s="29" t="n">
        <v>45357.7249768519</v>
      </c>
      <c r="B1893" s="30" t="n">
        <f aca="false">MROUND(A1893,"00:01:00")</f>
        <v>45357.725</v>
      </c>
      <c r="C1893" s="27" t="n">
        <v>1.85672272727273</v>
      </c>
      <c r="D1893" s="27" t="n">
        <v>1.14484090909091</v>
      </c>
      <c r="E1893" s="27" t="n">
        <v>1399.885</v>
      </c>
      <c r="F1893" s="27" t="n">
        <v>40.2877272727273</v>
      </c>
      <c r="G1893" s="27" t="n">
        <v>51.235</v>
      </c>
      <c r="H1893" s="27" t="n">
        <v>33.485</v>
      </c>
      <c r="I1893" s="27" t="n">
        <v>6.60378947368421</v>
      </c>
      <c r="J1893" s="27" t="n">
        <v>5.8075</v>
      </c>
      <c r="K1893" s="27" t="n">
        <v>43.195</v>
      </c>
      <c r="L1893" s="32"/>
      <c r="M1893" s="27" t="n">
        <v>70763</v>
      </c>
      <c r="N1893" s="27" t="n">
        <v>2224.97509090909</v>
      </c>
      <c r="O1893" s="32"/>
      <c r="R1893" s="11"/>
    </row>
    <row r="1894" customFormat="false" ht="14.25" hidden="false" customHeight="false" outlineLevel="0" collapsed="false">
      <c r="A1894" s="29" t="n">
        <v>45357.7256712963</v>
      </c>
      <c r="B1894" s="30" t="n">
        <f aca="false">MROUND(A1894,"00:01:00")</f>
        <v>45357.7256944444</v>
      </c>
      <c r="C1894" s="27" t="n">
        <v>1.84155</v>
      </c>
      <c r="D1894" s="27" t="n">
        <v>1.16327727272727</v>
      </c>
      <c r="E1894" s="27" t="n">
        <v>1399.81818181818</v>
      </c>
      <c r="F1894" s="27" t="n">
        <v>38.7685714285714</v>
      </c>
      <c r="G1894" s="27" t="n">
        <v>51.55</v>
      </c>
      <c r="H1894" s="27" t="n">
        <v>33.4866666666667</v>
      </c>
      <c r="I1894" s="27" t="n">
        <v>6.6026</v>
      </c>
      <c r="J1894" s="27" t="n">
        <v>5.85</v>
      </c>
      <c r="K1894" s="27" t="n">
        <v>43.0357142857143</v>
      </c>
      <c r="L1894" s="32"/>
      <c r="M1894" s="27" t="n">
        <v>70841</v>
      </c>
      <c r="N1894" s="27" t="n">
        <v>2223.66068181818</v>
      </c>
      <c r="O1894" s="32"/>
      <c r="R1894" s="11"/>
    </row>
    <row r="1895" customFormat="false" ht="14.25" hidden="false" customHeight="false" outlineLevel="0" collapsed="false">
      <c r="A1895" s="29" t="n">
        <v>45357.7263657407</v>
      </c>
      <c r="B1895" s="30" t="n">
        <f aca="false">MROUND(A1895,"00:01:00")</f>
        <v>45357.7263888889</v>
      </c>
      <c r="C1895" s="27" t="n">
        <v>1.84068095238095</v>
      </c>
      <c r="D1895" s="27" t="n">
        <v>1.1564380952381</v>
      </c>
      <c r="E1895" s="27" t="n">
        <v>1399.77142857143</v>
      </c>
      <c r="F1895" s="27" t="n">
        <v>40.5295</v>
      </c>
      <c r="G1895" s="27" t="n">
        <v>51.39</v>
      </c>
      <c r="H1895" s="27" t="n">
        <v>33.49</v>
      </c>
      <c r="I1895" s="27" t="n">
        <v>6.61955</v>
      </c>
      <c r="J1895" s="27" t="n">
        <v>5.87166666666667</v>
      </c>
      <c r="K1895" s="27" t="n">
        <v>43.0416666666667</v>
      </c>
      <c r="L1895" s="32"/>
      <c r="M1895" s="27" t="n">
        <v>70841</v>
      </c>
      <c r="N1895" s="27" t="n">
        <v>2222.37633333333</v>
      </c>
      <c r="O1895" s="32"/>
      <c r="R1895" s="11"/>
    </row>
    <row r="1896" customFormat="false" ht="14.25" hidden="false" customHeight="false" outlineLevel="0" collapsed="false">
      <c r="A1896" s="29" t="n">
        <v>45357.7270601852</v>
      </c>
      <c r="B1896" s="30" t="n">
        <f aca="false">MROUND(A1896,"00:01:00")</f>
        <v>45357.7270833333</v>
      </c>
      <c r="C1896" s="27" t="n">
        <v>1.84979090909091</v>
      </c>
      <c r="D1896" s="27" t="n">
        <v>1.14665</v>
      </c>
      <c r="E1896" s="27" t="n">
        <v>1399.99523809524</v>
      </c>
      <c r="F1896" s="27" t="n">
        <v>40.9118181818182</v>
      </c>
      <c r="G1896" s="27" t="n">
        <v>51.135</v>
      </c>
      <c r="H1896" s="27" t="n">
        <v>33.485</v>
      </c>
      <c r="I1896" s="27" t="n">
        <v>6.6042380952381</v>
      </c>
      <c r="J1896" s="27" t="n">
        <v>5.855</v>
      </c>
      <c r="K1896" s="27" t="n">
        <v>43.276</v>
      </c>
      <c r="L1896" s="32"/>
      <c r="M1896" s="27" t="n">
        <v>70928.4285714286</v>
      </c>
      <c r="N1896" s="27" t="n">
        <v>2221.05663636364</v>
      </c>
      <c r="O1896" s="32"/>
      <c r="R1896" s="11"/>
    </row>
    <row r="1897" customFormat="false" ht="14.25" hidden="false" customHeight="false" outlineLevel="0" collapsed="false">
      <c r="A1897" s="29" t="n">
        <v>45357.7277546296</v>
      </c>
      <c r="B1897" s="30" t="n">
        <f aca="false">MROUND(A1897,"00:01:00")</f>
        <v>45357.7277777778</v>
      </c>
      <c r="C1897" s="27" t="n">
        <v>1.84346363636364</v>
      </c>
      <c r="D1897" s="27" t="n">
        <v>1.15941363636364</v>
      </c>
      <c r="E1897" s="27" t="n">
        <v>1399.84761904762</v>
      </c>
      <c r="F1897" s="27" t="n">
        <v>37.295</v>
      </c>
      <c r="G1897" s="27" t="n">
        <v>51.72</v>
      </c>
      <c r="H1897" s="27" t="n">
        <v>33.493</v>
      </c>
      <c r="I1897" s="27" t="n">
        <v>6.60347619047619</v>
      </c>
      <c r="J1897" s="27" t="n">
        <v>5.88</v>
      </c>
      <c r="K1897" s="27" t="n">
        <v>43.1638461538462</v>
      </c>
      <c r="L1897" s="32"/>
      <c r="M1897" s="27" t="n">
        <v>70984.5</v>
      </c>
      <c r="N1897" s="27" t="n">
        <v>2219.74863636364</v>
      </c>
      <c r="O1897" s="32"/>
      <c r="R1897" s="11"/>
    </row>
    <row r="1898" customFormat="false" ht="14.25" hidden="false" customHeight="false" outlineLevel="0" collapsed="false">
      <c r="A1898" s="29" t="n">
        <v>45357.7284490741</v>
      </c>
      <c r="B1898" s="30" t="n">
        <f aca="false">MROUND(A1898,"00:01:00")</f>
        <v>45357.7284722222</v>
      </c>
      <c r="C1898" s="27" t="n">
        <v>1.84394347826087</v>
      </c>
      <c r="D1898" s="27" t="n">
        <v>1.15689565217391</v>
      </c>
      <c r="E1898" s="27" t="n">
        <v>1400.23333333333</v>
      </c>
      <c r="F1898" s="27" t="n">
        <v>41.4009090909091</v>
      </c>
      <c r="G1898" s="27" t="n">
        <v>51.305</v>
      </c>
      <c r="H1898" s="27" t="n">
        <v>33.505</v>
      </c>
      <c r="I1898" s="27" t="n">
        <v>6.62405</v>
      </c>
      <c r="J1898" s="27" t="n">
        <v>5.89</v>
      </c>
      <c r="K1898" s="27" t="n">
        <v>43.16</v>
      </c>
      <c r="L1898" s="32"/>
      <c r="M1898" s="27" t="n">
        <v>71052.5714285714</v>
      </c>
      <c r="N1898" s="27" t="n">
        <v>2218.43434782609</v>
      </c>
      <c r="O1898" s="32"/>
      <c r="R1898" s="11"/>
    </row>
    <row r="1899" customFormat="false" ht="14.25" hidden="false" customHeight="false" outlineLevel="0" collapsed="false">
      <c r="A1899" s="29" t="n">
        <v>45357.7291435185</v>
      </c>
      <c r="B1899" s="30" t="n">
        <f aca="false">MROUND(A1899,"00:01:00")</f>
        <v>45357.7291666667</v>
      </c>
      <c r="C1899" s="27" t="n">
        <v>1.84531304347826</v>
      </c>
      <c r="D1899" s="27" t="n">
        <v>1.15651304347826</v>
      </c>
      <c r="E1899" s="27" t="n">
        <v>1399.88260869565</v>
      </c>
      <c r="F1899" s="27" t="n">
        <v>40.0665217391304</v>
      </c>
      <c r="G1899" s="27" t="n">
        <v>51.37</v>
      </c>
      <c r="H1899" s="27" t="n">
        <v>33.5</v>
      </c>
      <c r="I1899" s="27" t="n">
        <v>6.61391304347826</v>
      </c>
      <c r="J1899" s="27" t="n">
        <v>5.85857142857143</v>
      </c>
      <c r="K1899" s="27" t="n">
        <v>43.3122222222222</v>
      </c>
      <c r="L1899" s="32"/>
      <c r="M1899" s="27" t="n">
        <v>71114</v>
      </c>
      <c r="N1899" s="27" t="n">
        <v>2217.08782608696</v>
      </c>
      <c r="O1899" s="32"/>
      <c r="R1899" s="11"/>
    </row>
    <row r="1900" customFormat="false" ht="14.25" hidden="false" customHeight="false" outlineLevel="0" collapsed="false">
      <c r="A1900" s="29" t="n">
        <v>45357.729837963</v>
      </c>
      <c r="B1900" s="30" t="n">
        <f aca="false">MROUND(A1900,"00:01:00")</f>
        <v>45357.7298611111</v>
      </c>
      <c r="C1900" s="27" t="n">
        <v>1.856215</v>
      </c>
      <c r="D1900" s="27" t="n">
        <v>1.14365</v>
      </c>
      <c r="E1900" s="27" t="n">
        <v>1399.82631578947</v>
      </c>
      <c r="F1900" s="27" t="n">
        <v>41.0855</v>
      </c>
      <c r="G1900" s="27" t="n">
        <v>51.03</v>
      </c>
      <c r="H1900" s="27" t="n">
        <v>33.484</v>
      </c>
      <c r="I1900" s="27" t="n">
        <v>6.60171428571429</v>
      </c>
      <c r="J1900" s="27" t="n">
        <v>5.824</v>
      </c>
      <c r="K1900" s="27" t="n">
        <v>43.235</v>
      </c>
      <c r="L1900" s="32"/>
      <c r="M1900" s="27" t="n">
        <v>71165.4</v>
      </c>
      <c r="N1900" s="27" t="n">
        <v>2215.7501</v>
      </c>
      <c r="O1900" s="32"/>
      <c r="R1900" s="11"/>
    </row>
    <row r="1901" customFormat="false" ht="14.25" hidden="false" customHeight="false" outlineLevel="0" collapsed="false">
      <c r="A1901" s="29" t="n">
        <v>45357.7305324074</v>
      </c>
      <c r="B1901" s="30" t="n">
        <f aca="false">MROUND(A1901,"00:01:00")</f>
        <v>45357.7305555556</v>
      </c>
      <c r="C1901" s="27" t="n">
        <v>1.83869545454545</v>
      </c>
      <c r="D1901" s="27" t="n">
        <v>1.16152727272727</v>
      </c>
      <c r="E1901" s="27" t="n">
        <v>1400.07727272727</v>
      </c>
      <c r="F1901" s="27" t="n">
        <v>36.2857142857143</v>
      </c>
      <c r="G1901" s="27" t="n">
        <v>52.2</v>
      </c>
      <c r="H1901" s="27" t="n">
        <v>33.487</v>
      </c>
      <c r="I1901" s="27" t="n">
        <v>6.60285714285714</v>
      </c>
      <c r="J1901" s="27" t="n">
        <v>5.8775</v>
      </c>
      <c r="K1901" s="27" t="n">
        <v>43.0584615384615</v>
      </c>
      <c r="L1901" s="32"/>
      <c r="M1901" s="27" t="n">
        <v>71247.1666666667</v>
      </c>
      <c r="N1901" s="27" t="n">
        <v>2214.45877272727</v>
      </c>
      <c r="O1901" s="32"/>
      <c r="R1901" s="11"/>
    </row>
    <row r="1902" customFormat="false" ht="14.25" hidden="false" customHeight="false" outlineLevel="0" collapsed="false">
      <c r="A1902" s="29" t="n">
        <v>45357.7312268519</v>
      </c>
      <c r="B1902" s="30" t="n">
        <f aca="false">MROUND(A1902,"00:01:00")</f>
        <v>45357.73125</v>
      </c>
      <c r="C1902" s="27" t="n">
        <v>1.81670909090909</v>
      </c>
      <c r="D1902" s="27" t="n">
        <v>1.17684285714286</v>
      </c>
      <c r="E1902" s="27" t="n">
        <v>1399.72272727273</v>
      </c>
      <c r="F1902" s="27" t="n">
        <v>43.0613636363636</v>
      </c>
      <c r="G1902" s="27" t="n">
        <v>51.39</v>
      </c>
      <c r="H1902" s="27" t="n">
        <v>33.49</v>
      </c>
      <c r="I1902" s="27" t="n">
        <v>6.60821052631579</v>
      </c>
      <c r="J1902" s="27" t="n">
        <v>5.905</v>
      </c>
      <c r="K1902" s="27" t="n">
        <v>43.0790909090909</v>
      </c>
      <c r="L1902" s="32"/>
      <c r="M1902" s="27" t="n">
        <v>71247.1666666667</v>
      </c>
      <c r="N1902" s="27" t="n">
        <v>2213.13963636364</v>
      </c>
      <c r="O1902" s="32"/>
      <c r="R1902" s="11"/>
    </row>
    <row r="1903" customFormat="false" ht="14.25" hidden="false" customHeight="false" outlineLevel="0" collapsed="false">
      <c r="A1903" s="29" t="n">
        <v>45357.7319212963</v>
      </c>
      <c r="B1903" s="30" t="n">
        <f aca="false">MROUND(A1903,"00:01:00")</f>
        <v>45357.7319444444</v>
      </c>
      <c r="C1903" s="27" t="n">
        <v>1.8649347826087</v>
      </c>
      <c r="D1903" s="27" t="n">
        <v>1.13674347826087</v>
      </c>
      <c r="E1903" s="27" t="n">
        <v>1400.13043478261</v>
      </c>
      <c r="F1903" s="27" t="n">
        <v>41.77</v>
      </c>
      <c r="G1903" s="27" t="n">
        <v>50.965</v>
      </c>
      <c r="H1903" s="27" t="n">
        <v>33.49</v>
      </c>
      <c r="I1903" s="27" t="n">
        <v>6.61090476190476</v>
      </c>
      <c r="J1903" s="27" t="n">
        <v>5.88833333333333</v>
      </c>
      <c r="K1903" s="27" t="n">
        <v>43.8064285714286</v>
      </c>
      <c r="L1903" s="32"/>
      <c r="M1903" s="27" t="n">
        <v>71327.4</v>
      </c>
      <c r="N1903" s="27" t="n">
        <v>2211.83665217391</v>
      </c>
      <c r="O1903" s="32"/>
      <c r="R1903" s="11"/>
    </row>
    <row r="1904" customFormat="false" ht="14.25" hidden="false" customHeight="false" outlineLevel="0" collapsed="false">
      <c r="A1904" s="29" t="n">
        <v>45357.7326157407</v>
      </c>
      <c r="B1904" s="30" t="n">
        <f aca="false">MROUND(A1904,"00:01:00")</f>
        <v>45357.7326388889</v>
      </c>
      <c r="C1904" s="27" t="n">
        <v>1.8427347826087</v>
      </c>
      <c r="D1904" s="27" t="n">
        <v>1.15657826086957</v>
      </c>
      <c r="E1904" s="27" t="n">
        <v>1400.34090909091</v>
      </c>
      <c r="F1904" s="27" t="n">
        <v>37.9721739130435</v>
      </c>
      <c r="G1904" s="27" t="n">
        <v>51.54</v>
      </c>
      <c r="H1904" s="27" t="n">
        <v>33.4844444444444</v>
      </c>
      <c r="I1904" s="27" t="n">
        <v>6.60075</v>
      </c>
      <c r="J1904" s="27" t="n">
        <v>5.88571428571429</v>
      </c>
      <c r="K1904" s="27" t="n">
        <v>43.2669230769231</v>
      </c>
      <c r="L1904" s="32"/>
      <c r="M1904" s="27" t="n">
        <v>71391</v>
      </c>
      <c r="N1904" s="27" t="n">
        <v>2210.52039130435</v>
      </c>
      <c r="O1904" s="32"/>
      <c r="R1904" s="11"/>
    </row>
    <row r="1905" customFormat="false" ht="14.25" hidden="false" customHeight="false" outlineLevel="0" collapsed="false">
      <c r="A1905" s="29" t="n">
        <v>45357.7333101852</v>
      </c>
      <c r="B1905" s="30" t="n">
        <f aca="false">MROUND(A1905,"00:01:00")</f>
        <v>45357.7333333333</v>
      </c>
      <c r="C1905" s="27" t="n">
        <v>1.84031739130435</v>
      </c>
      <c r="D1905" s="27" t="n">
        <v>1.14715217391304</v>
      </c>
      <c r="E1905" s="27" t="n">
        <v>1400.02173913043</v>
      </c>
      <c r="F1905" s="27" t="n">
        <v>40.3025</v>
      </c>
      <c r="G1905" s="27" t="n">
        <v>51.525</v>
      </c>
      <c r="H1905" s="27" t="n">
        <v>33.486</v>
      </c>
      <c r="I1905" s="27" t="n">
        <v>6.60957142857143</v>
      </c>
      <c r="J1905" s="27" t="n">
        <v>5.88636363636364</v>
      </c>
      <c r="K1905" s="27" t="n">
        <v>43.0383333333333</v>
      </c>
      <c r="L1905" s="32"/>
      <c r="M1905" s="27" t="n">
        <v>71436</v>
      </c>
      <c r="N1905" s="27" t="n">
        <v>2209.17752173913</v>
      </c>
      <c r="O1905" s="32"/>
      <c r="R1905" s="11"/>
    </row>
    <row r="1906" customFormat="false" ht="14.25" hidden="false" customHeight="false" outlineLevel="0" collapsed="false">
      <c r="A1906" s="29" t="n">
        <v>45357.7340046296</v>
      </c>
      <c r="B1906" s="30" t="n">
        <f aca="false">MROUND(A1906,"00:01:00")</f>
        <v>45357.7340277778</v>
      </c>
      <c r="C1906" s="27" t="n">
        <v>1.84260869565217</v>
      </c>
      <c r="D1906" s="27" t="n">
        <v>1.15044782608696</v>
      </c>
      <c r="E1906" s="27" t="n">
        <v>1400.13043478261</v>
      </c>
      <c r="F1906" s="27" t="n">
        <v>41.4186956521739</v>
      </c>
      <c r="G1906" s="27" t="n">
        <v>51.195</v>
      </c>
      <c r="H1906" s="27" t="n">
        <v>33.49</v>
      </c>
      <c r="I1906" s="27" t="n">
        <v>6.61</v>
      </c>
      <c r="J1906" s="27" t="n">
        <v>5.89166666666667</v>
      </c>
      <c r="K1906" s="27" t="n">
        <v>43.2777777777778</v>
      </c>
      <c r="L1906" s="32"/>
      <c r="M1906" s="27" t="n">
        <v>71499.8333333333</v>
      </c>
      <c r="N1906" s="27" t="n">
        <v>2207.82804347826</v>
      </c>
      <c r="O1906" s="32"/>
      <c r="R1906" s="11"/>
    </row>
    <row r="1907" customFormat="false" ht="14.25" hidden="false" customHeight="false" outlineLevel="0" collapsed="false">
      <c r="A1907" s="29" t="n">
        <v>45357.7346990741</v>
      </c>
      <c r="B1907" s="30" t="n">
        <f aca="false">MROUND(A1907,"00:01:00")</f>
        <v>45357.7347222222</v>
      </c>
      <c r="C1907" s="27" t="n">
        <v>1.85307272727273</v>
      </c>
      <c r="D1907" s="27" t="n">
        <v>1.13993636363636</v>
      </c>
      <c r="E1907" s="27" t="n">
        <v>1400.05909090909</v>
      </c>
      <c r="F1907" s="27" t="n">
        <v>40.4704545454545</v>
      </c>
      <c r="G1907" s="27" t="n">
        <v>51.145</v>
      </c>
      <c r="H1907" s="27" t="n">
        <v>33.5</v>
      </c>
      <c r="I1907" s="27" t="n">
        <v>6.60173684210526</v>
      </c>
      <c r="J1907" s="27" t="n">
        <v>5.905</v>
      </c>
      <c r="K1907" s="27" t="n">
        <v>43.27125</v>
      </c>
      <c r="L1907" s="32"/>
      <c r="M1907" s="27" t="n">
        <v>71577.8</v>
      </c>
      <c r="N1907" s="27" t="n">
        <v>2206.481</v>
      </c>
      <c r="O1907" s="32"/>
      <c r="R1907" s="11"/>
    </row>
    <row r="1908" customFormat="false" ht="14.25" hidden="false" customHeight="false" outlineLevel="0" collapsed="false">
      <c r="A1908" s="29" t="n">
        <v>45357.7353935185</v>
      </c>
      <c r="B1908" s="30" t="n">
        <f aca="false">MROUND(A1908,"00:01:00")</f>
        <v>45357.7354166667</v>
      </c>
      <c r="C1908" s="27" t="n">
        <v>1.85322727272727</v>
      </c>
      <c r="D1908" s="27" t="n">
        <v>1.14297727272727</v>
      </c>
      <c r="E1908" s="27" t="n">
        <v>1399.66</v>
      </c>
      <c r="F1908" s="27" t="n">
        <v>39.1568181818182</v>
      </c>
      <c r="G1908" s="27" t="n">
        <v>51.33</v>
      </c>
      <c r="H1908" s="27" t="n">
        <v>33.5044444444444</v>
      </c>
      <c r="I1908" s="27" t="n">
        <v>6.619</v>
      </c>
      <c r="J1908" s="27" t="n">
        <v>5.88333333333333</v>
      </c>
      <c r="K1908" s="27" t="n">
        <v>43.12</v>
      </c>
      <c r="L1908" s="32"/>
      <c r="M1908" s="27" t="n">
        <v>71577.8</v>
      </c>
      <c r="N1908" s="27" t="n">
        <v>2205.18827272727</v>
      </c>
      <c r="O1908" s="32"/>
      <c r="R1908" s="11"/>
    </row>
    <row r="1909" customFormat="false" ht="14.25" hidden="false" customHeight="false" outlineLevel="0" collapsed="false">
      <c r="A1909" s="29" t="n">
        <v>45357.736087963</v>
      </c>
      <c r="B1909" s="30" t="n">
        <f aca="false">MROUND(A1909,"00:01:00")</f>
        <v>45357.7361111111</v>
      </c>
      <c r="C1909" s="27" t="n">
        <v>1.85160869565217</v>
      </c>
      <c r="D1909" s="27" t="n">
        <v>1.1464652173913</v>
      </c>
      <c r="E1909" s="27" t="n">
        <v>1399.86818181818</v>
      </c>
      <c r="F1909" s="27" t="n">
        <v>39.854347826087</v>
      </c>
      <c r="G1909" s="27" t="n">
        <v>51.305</v>
      </c>
      <c r="H1909" s="27" t="n">
        <v>33.51</v>
      </c>
      <c r="I1909" s="27" t="n">
        <v>6.60622222222222</v>
      </c>
      <c r="J1909" s="27" t="n">
        <v>5.86</v>
      </c>
      <c r="K1909" s="27" t="n">
        <v>43.0683333333333</v>
      </c>
      <c r="L1909" s="32"/>
      <c r="M1909" s="27" t="n">
        <v>71686.2857142857</v>
      </c>
      <c r="N1909" s="27" t="n">
        <v>2203.83213043478</v>
      </c>
      <c r="O1909" s="32"/>
      <c r="R1909" s="11"/>
    </row>
    <row r="1910" customFormat="false" ht="14.25" hidden="false" customHeight="false" outlineLevel="0" collapsed="false">
      <c r="A1910" s="29" t="n">
        <v>45357.7367824074</v>
      </c>
      <c r="B1910" s="30" t="n">
        <f aca="false">MROUND(A1910,"00:01:00")</f>
        <v>45357.7368055556</v>
      </c>
      <c r="C1910" s="27" t="n">
        <v>1.84647142857143</v>
      </c>
      <c r="D1910" s="27" t="n">
        <v>1.14729047619048</v>
      </c>
      <c r="E1910" s="27" t="n">
        <v>1399.85789473684</v>
      </c>
      <c r="F1910" s="27" t="n">
        <v>40.009</v>
      </c>
      <c r="G1910" s="27" t="n">
        <v>51.28</v>
      </c>
      <c r="H1910" s="27" t="n">
        <v>33.505</v>
      </c>
      <c r="I1910" s="27" t="n">
        <v>6.6107619047619</v>
      </c>
      <c r="J1910" s="27" t="n">
        <v>5.888</v>
      </c>
      <c r="K1910" s="27" t="n">
        <v>43.095</v>
      </c>
      <c r="L1910" s="27"/>
      <c r="M1910" s="27" t="n">
        <v>71686.2857142857</v>
      </c>
      <c r="N1910" s="27" t="n">
        <v>2202.47528571429</v>
      </c>
      <c r="O1910" s="32"/>
      <c r="R1910" s="11"/>
    </row>
    <row r="1911" customFormat="false" ht="14.25" hidden="false" customHeight="false" outlineLevel="0" collapsed="false">
      <c r="A1911" s="29" t="n">
        <v>45357.7374768519</v>
      </c>
      <c r="B1911" s="30" t="n">
        <f aca="false">MROUND(A1911,"00:01:00")</f>
        <v>45357.7375</v>
      </c>
      <c r="C1911" s="27" t="n">
        <v>1.8451347826087</v>
      </c>
      <c r="D1911" s="27" t="n">
        <v>1.1485347826087</v>
      </c>
      <c r="E1911" s="27" t="n">
        <v>1399.83181818182</v>
      </c>
      <c r="F1911" s="27" t="n">
        <v>40.0526086956522</v>
      </c>
      <c r="G1911" s="27" t="n">
        <v>51.395</v>
      </c>
      <c r="H1911" s="27" t="n">
        <v>33.505</v>
      </c>
      <c r="I1911" s="27" t="n">
        <v>6.61104761904762</v>
      </c>
      <c r="J1911" s="27" t="n">
        <v>5.88833333333333</v>
      </c>
      <c r="K1911" s="27" t="n">
        <v>43.13875</v>
      </c>
      <c r="L1911" s="32"/>
      <c r="M1911" s="27" t="n">
        <v>71825.5</v>
      </c>
      <c r="N1911" s="27" t="n">
        <v>2201.14765217391</v>
      </c>
      <c r="O1911" s="32"/>
      <c r="R1911" s="11"/>
    </row>
    <row r="1912" customFormat="false" ht="14.25" hidden="false" customHeight="false" outlineLevel="0" collapsed="false">
      <c r="A1912" s="29" t="n">
        <v>45357.7381712963</v>
      </c>
      <c r="B1912" s="30" t="n">
        <f aca="false">MROUND(A1912,"00:01:00")</f>
        <v>45357.7381944445</v>
      </c>
      <c r="C1912" s="27" t="n">
        <v>1.85393636363636</v>
      </c>
      <c r="D1912" s="27" t="n">
        <v>1.15006363636364</v>
      </c>
      <c r="E1912" s="27" t="n">
        <v>1399.87777777778</v>
      </c>
      <c r="F1912" s="27" t="n">
        <v>40.5145454545454</v>
      </c>
      <c r="G1912" s="27" t="n">
        <v>51.075</v>
      </c>
      <c r="H1912" s="27" t="n">
        <v>33.4966666666667</v>
      </c>
      <c r="I1912" s="27" t="n">
        <v>6.60854545454545</v>
      </c>
      <c r="J1912" s="27" t="n">
        <v>5.89666666666667</v>
      </c>
      <c r="K1912" s="27" t="n">
        <v>43.1718181818182</v>
      </c>
      <c r="L1912" s="32"/>
      <c r="M1912" s="27" t="n">
        <v>71914</v>
      </c>
      <c r="N1912" s="27" t="n">
        <v>2199.81990909091</v>
      </c>
      <c r="O1912" s="32"/>
      <c r="R1912" s="11"/>
    </row>
    <row r="1913" customFormat="false" ht="14.25" hidden="false" customHeight="false" outlineLevel="0" collapsed="false">
      <c r="A1913" s="29" t="n">
        <v>45357.7388657407</v>
      </c>
      <c r="B1913" s="30" t="n">
        <f aca="false">MROUND(A1913,"00:01:00")</f>
        <v>45357.7388888889</v>
      </c>
      <c r="C1913" s="27" t="n">
        <v>1.863775</v>
      </c>
      <c r="D1913" s="27" t="n">
        <v>1.13112857142857</v>
      </c>
      <c r="E1913" s="27" t="n">
        <v>1400.27142857143</v>
      </c>
      <c r="F1913" s="27" t="n">
        <v>39.5871428571429</v>
      </c>
      <c r="G1913" s="27" t="n">
        <v>51.085</v>
      </c>
      <c r="H1913" s="27" t="n">
        <v>33.495</v>
      </c>
      <c r="I1913" s="27" t="n">
        <v>6.60695238095238</v>
      </c>
      <c r="J1913" s="27" t="n">
        <v>5.8725</v>
      </c>
      <c r="K1913" s="27" t="n">
        <v>43.1027272727273</v>
      </c>
      <c r="L1913" s="32"/>
      <c r="M1913" s="27" t="n">
        <v>71948.5</v>
      </c>
      <c r="N1913" s="27" t="n">
        <v>2198.475</v>
      </c>
      <c r="O1913" s="32"/>
      <c r="R1913" s="11"/>
    </row>
    <row r="1914" customFormat="false" ht="14.25" hidden="false" customHeight="false" outlineLevel="0" collapsed="false">
      <c r="A1914" s="29" t="n">
        <v>45357.7395601852</v>
      </c>
      <c r="B1914" s="30" t="n">
        <f aca="false">MROUND(A1914,"00:01:00")</f>
        <v>45357.7395833333</v>
      </c>
      <c r="C1914" s="27" t="n">
        <v>1.8174347826087</v>
      </c>
      <c r="D1914" s="27" t="n">
        <v>1.19052173913043</v>
      </c>
      <c r="E1914" s="27" t="n">
        <v>1399.91428571429</v>
      </c>
      <c r="F1914" s="27" t="n">
        <v>37.4282608695652</v>
      </c>
      <c r="G1914" s="27" t="n">
        <v>52.185</v>
      </c>
      <c r="H1914" s="27" t="n">
        <v>33.498</v>
      </c>
      <c r="I1914" s="27" t="n">
        <v>6.61442857142857</v>
      </c>
      <c r="J1914" s="27" t="n">
        <v>5.89714285714286</v>
      </c>
      <c r="K1914" s="27" t="n">
        <v>42.8591666666667</v>
      </c>
      <c r="L1914" s="32"/>
      <c r="M1914" s="27" t="n">
        <v>72031.8333333333</v>
      </c>
      <c r="N1914" s="27" t="n">
        <v>2197.10973913043</v>
      </c>
      <c r="O1914" s="32"/>
      <c r="R1914" s="11"/>
    </row>
    <row r="1915" customFormat="false" ht="14.25" hidden="false" customHeight="false" outlineLevel="0" collapsed="false">
      <c r="A1915" s="29" t="n">
        <v>45357.7402546296</v>
      </c>
      <c r="B1915" s="30" t="n">
        <f aca="false">MROUND(A1915,"00:01:00")</f>
        <v>45357.7402777778</v>
      </c>
      <c r="C1915" s="27" t="n">
        <v>1.84954761904762</v>
      </c>
      <c r="D1915" s="27" t="n">
        <v>1.15783333333333</v>
      </c>
      <c r="E1915" s="27" t="n">
        <v>1399.81904761905</v>
      </c>
      <c r="F1915" s="27" t="n">
        <v>45.4728571428571</v>
      </c>
      <c r="G1915" s="27" t="n">
        <v>50.815</v>
      </c>
      <c r="H1915" s="27" t="n">
        <v>33.48</v>
      </c>
      <c r="I1915" s="27" t="n">
        <v>6.60426315789474</v>
      </c>
      <c r="J1915" s="27" t="n">
        <v>5.89777777777778</v>
      </c>
      <c r="K1915" s="27" t="n">
        <v>43.1958333333333</v>
      </c>
      <c r="L1915" s="32"/>
      <c r="M1915" s="27" t="n">
        <v>72071</v>
      </c>
      <c r="N1915" s="27" t="n">
        <v>2195.79247619048</v>
      </c>
      <c r="O1915" s="32"/>
      <c r="R1915" s="11"/>
    </row>
    <row r="1916" customFormat="false" ht="14.25" hidden="false" customHeight="false" outlineLevel="0" collapsed="false">
      <c r="A1916" s="29" t="n">
        <v>45357.7409490741</v>
      </c>
      <c r="B1916" s="30" t="n">
        <f aca="false">MROUND(A1916,"00:01:00")</f>
        <v>45357.7409722222</v>
      </c>
      <c r="C1916" s="27" t="n">
        <v>1.85613913043478</v>
      </c>
      <c r="D1916" s="27" t="n">
        <v>1.14192608695652</v>
      </c>
      <c r="E1916" s="27" t="n">
        <v>1399.79130434783</v>
      </c>
      <c r="F1916" s="27" t="n">
        <v>36.5309090909091</v>
      </c>
      <c r="G1916" s="27" t="n">
        <v>51.72</v>
      </c>
      <c r="H1916" s="27" t="n">
        <v>33.485</v>
      </c>
      <c r="I1916" s="27" t="n">
        <v>6.61938095238095</v>
      </c>
      <c r="J1916" s="27" t="n">
        <v>5.89714285714286</v>
      </c>
      <c r="K1916" s="27" t="n">
        <v>43.5528571428571</v>
      </c>
      <c r="L1916" s="32"/>
      <c r="M1916" s="27" t="n">
        <v>72144.2857142857</v>
      </c>
      <c r="N1916" s="27" t="n">
        <v>2194.44104347826</v>
      </c>
      <c r="O1916" s="32"/>
      <c r="R1916" s="11"/>
    </row>
    <row r="1917" customFormat="false" ht="14.25" hidden="false" customHeight="false" outlineLevel="0" collapsed="false">
      <c r="A1917" s="29" t="n">
        <v>45357.7416435185</v>
      </c>
      <c r="B1917" s="30" t="n">
        <f aca="false">MROUND(A1917,"00:01:00")</f>
        <v>45357.7416666667</v>
      </c>
      <c r="C1917" s="27" t="n">
        <v>1.82200476190476</v>
      </c>
      <c r="D1917" s="27" t="n">
        <v>1.18120476190476</v>
      </c>
      <c r="E1917" s="27" t="n">
        <v>1400.10476190476</v>
      </c>
      <c r="F1917" s="27" t="n">
        <v>40.6119047619048</v>
      </c>
      <c r="G1917" s="27" t="n">
        <v>51.6</v>
      </c>
      <c r="H1917" s="27" t="n">
        <v>33.48</v>
      </c>
      <c r="I1917" s="27" t="n">
        <v>6.60622222222222</v>
      </c>
      <c r="J1917" s="27" t="n">
        <v>5.89833333333333</v>
      </c>
      <c r="K1917" s="27" t="n">
        <v>42.9608333333333</v>
      </c>
      <c r="L1917" s="32"/>
      <c r="M1917" s="27" t="n">
        <v>72212</v>
      </c>
      <c r="N1917" s="27" t="n">
        <v>2193.06614285714</v>
      </c>
      <c r="O1917" s="32"/>
      <c r="R1917" s="11"/>
    </row>
    <row r="1918" customFormat="false" ht="14.25" hidden="false" customHeight="false" outlineLevel="0" collapsed="false">
      <c r="A1918" s="29" t="n">
        <v>45357.742337963</v>
      </c>
      <c r="B1918" s="30" t="n">
        <f aca="false">MROUND(A1918,"00:01:00")</f>
        <v>45357.7423611111</v>
      </c>
      <c r="C1918" s="27" t="n">
        <v>1.87002173913043</v>
      </c>
      <c r="D1918" s="27" t="n">
        <v>1.1279</v>
      </c>
      <c r="E1918" s="27" t="n">
        <v>1400.08695652174</v>
      </c>
      <c r="F1918" s="27" t="n">
        <v>43.0491304347826</v>
      </c>
      <c r="G1918" s="27" t="n">
        <v>50.65</v>
      </c>
      <c r="H1918" s="27" t="n">
        <v>33.4785714285714</v>
      </c>
      <c r="I1918" s="27" t="n">
        <v>6.59033333333333</v>
      </c>
      <c r="J1918" s="27" t="n">
        <v>5.884</v>
      </c>
      <c r="K1918" s="27" t="n">
        <v>43.4</v>
      </c>
      <c r="L1918" s="32"/>
      <c r="M1918" s="27" t="n">
        <v>72406.9444444444</v>
      </c>
      <c r="N1918" s="27" t="n">
        <v>2191.7172173913</v>
      </c>
      <c r="O1918" s="32"/>
      <c r="R1918" s="11"/>
    </row>
    <row r="1919" customFormat="false" ht="14.25" hidden="false" customHeight="false" outlineLevel="0" collapsed="false">
      <c r="A1919" s="29" t="n">
        <v>45357.7430324074</v>
      </c>
      <c r="B1919" s="30" t="n">
        <f aca="false">MROUND(A1919,"00:01:00")</f>
        <v>45357.7430555556</v>
      </c>
      <c r="C1919" s="27" t="n">
        <v>1.83371818181818</v>
      </c>
      <c r="D1919" s="27" t="n">
        <v>1.16168636363636</v>
      </c>
      <c r="E1919" s="27" t="n">
        <v>1400.27272727273</v>
      </c>
      <c r="F1919" s="27" t="n">
        <v>34.3604545454545</v>
      </c>
      <c r="G1919" s="27" t="n">
        <v>52.26</v>
      </c>
      <c r="H1919" s="27" t="n">
        <v>33.49</v>
      </c>
      <c r="I1919" s="27" t="n">
        <v>6.63681818181818</v>
      </c>
      <c r="J1919" s="27" t="n">
        <v>5.958</v>
      </c>
      <c r="K1919" s="27" t="n">
        <v>42.9846153846154</v>
      </c>
      <c r="L1919" s="32"/>
      <c r="M1919" s="27" t="n">
        <v>72406.9444444444</v>
      </c>
      <c r="N1919" s="27" t="n">
        <v>2190.3775</v>
      </c>
      <c r="O1919" s="32"/>
      <c r="R1919" s="11"/>
    </row>
    <row r="1920" customFormat="false" ht="14.25" hidden="false" customHeight="false" outlineLevel="0" collapsed="false">
      <c r="A1920" s="29" t="n">
        <v>45357.7437268519</v>
      </c>
      <c r="B1920" s="30" t="n">
        <f aca="false">MROUND(A1920,"00:01:00")</f>
        <v>45357.74375</v>
      </c>
      <c r="C1920" s="27" t="n">
        <v>1.84116818181818</v>
      </c>
      <c r="D1920" s="27" t="n">
        <v>1.15671363636364</v>
      </c>
      <c r="E1920" s="27" t="n">
        <v>1399.47142857143</v>
      </c>
      <c r="F1920" s="27" t="n">
        <v>44.8395454545455</v>
      </c>
      <c r="G1920" s="27" t="n">
        <v>50.865</v>
      </c>
      <c r="H1920" s="27" t="n">
        <v>33.4916666666667</v>
      </c>
      <c r="I1920" s="27" t="n">
        <v>6.60255</v>
      </c>
      <c r="J1920" s="27" t="n">
        <v>5.91777777777778</v>
      </c>
      <c r="K1920" s="27" t="n">
        <v>42.8807692307692</v>
      </c>
      <c r="L1920" s="32"/>
      <c r="M1920" s="27" t="n">
        <v>72628</v>
      </c>
      <c r="N1920" s="27" t="n">
        <v>2189.03304545455</v>
      </c>
      <c r="O1920" s="32"/>
      <c r="R1920" s="11"/>
    </row>
    <row r="1921" customFormat="false" ht="14.25" hidden="false" customHeight="false" outlineLevel="0" collapsed="false">
      <c r="A1921" s="29" t="n">
        <v>45357.7444212963</v>
      </c>
      <c r="B1921" s="30" t="n">
        <f aca="false">MROUND(A1921,"00:01:00")</f>
        <v>45357.7444444445</v>
      </c>
      <c r="C1921" s="27" t="n">
        <v>1.81301578947368</v>
      </c>
      <c r="D1921" s="27" t="n">
        <v>1.1889</v>
      </c>
      <c r="E1921" s="27" t="n">
        <v>1399.95789473684</v>
      </c>
      <c r="F1921" s="27" t="n">
        <v>27.6163157894737</v>
      </c>
      <c r="G1921" s="27" t="n">
        <v>53.965</v>
      </c>
      <c r="H1921" s="27" t="n">
        <v>33.532</v>
      </c>
      <c r="I1921" s="27" t="n">
        <v>6.61168421052632</v>
      </c>
      <c r="J1921" s="27" t="n">
        <v>5.88666666666667</v>
      </c>
      <c r="K1921" s="27" t="n">
        <v>43.358</v>
      </c>
      <c r="L1921" s="32"/>
      <c r="M1921" s="27" t="n">
        <v>72674.5</v>
      </c>
      <c r="N1921" s="27" t="n">
        <v>2187.63994736842</v>
      </c>
      <c r="O1921" s="32"/>
      <c r="R1921" s="11"/>
    </row>
    <row r="1922" customFormat="false" ht="14.25" hidden="false" customHeight="false" outlineLevel="0" collapsed="false">
      <c r="A1922" s="29" t="n">
        <v>45357.7451157407</v>
      </c>
      <c r="B1922" s="30" t="n">
        <f aca="false">MROUND(A1922,"00:01:00")</f>
        <v>45357.7451388889</v>
      </c>
      <c r="C1922" s="27" t="n">
        <v>1.73723913043478</v>
      </c>
      <c r="D1922" s="27" t="n">
        <v>1.2567652173913</v>
      </c>
      <c r="E1922" s="27" t="n">
        <v>1399.97826086957</v>
      </c>
      <c r="F1922" s="27" t="n">
        <v>41.0786956521739</v>
      </c>
      <c r="G1922" s="27" t="n">
        <v>53.58</v>
      </c>
      <c r="H1922" s="27" t="n">
        <v>33.54</v>
      </c>
      <c r="I1922" s="27" t="n">
        <v>6.61815</v>
      </c>
      <c r="J1922" s="27" t="n">
        <v>5.974</v>
      </c>
      <c r="K1922" s="27" t="n">
        <v>43.1638461538462</v>
      </c>
      <c r="L1922" s="32"/>
      <c r="M1922" s="27" t="n">
        <v>72766.875</v>
      </c>
      <c r="N1922" s="27" t="n">
        <v>2186.32173913043</v>
      </c>
      <c r="O1922" s="32"/>
      <c r="R1922" s="11"/>
    </row>
    <row r="1923" customFormat="false" ht="14.25" hidden="false" customHeight="false" outlineLevel="0" collapsed="false">
      <c r="A1923" s="29" t="n">
        <v>45357.7458101852</v>
      </c>
      <c r="B1923" s="30" t="n">
        <f aca="false">MROUND(A1923,"00:01:00")</f>
        <v>45357.7458333333</v>
      </c>
      <c r="C1923" s="27" t="n">
        <v>1.81255454545455</v>
      </c>
      <c r="D1923" s="27" t="n">
        <v>1.1814</v>
      </c>
      <c r="E1923" s="27" t="n">
        <v>1400.24761904762</v>
      </c>
      <c r="F1923" s="27" t="n">
        <v>49.7759090909091</v>
      </c>
      <c r="G1923" s="27" t="n">
        <v>50.975</v>
      </c>
      <c r="H1923" s="27" t="n">
        <v>33.54</v>
      </c>
      <c r="I1923" s="27" t="n">
        <v>6.62545454545455</v>
      </c>
      <c r="J1923" s="27" t="n">
        <v>5.97</v>
      </c>
      <c r="K1923" s="27" t="n">
        <v>45.0475</v>
      </c>
      <c r="L1923" s="32"/>
      <c r="M1923" s="27" t="n">
        <v>72766.875</v>
      </c>
      <c r="N1923" s="27" t="n">
        <v>2184.94704545455</v>
      </c>
      <c r="O1923" s="32"/>
      <c r="R1923" s="11"/>
    </row>
    <row r="1924" customFormat="false" ht="14.25" hidden="false" customHeight="false" outlineLevel="0" collapsed="false">
      <c r="A1924" s="29" t="n">
        <v>45357.7465046296</v>
      </c>
      <c r="B1924" s="30" t="n">
        <f aca="false">MROUND(A1924,"00:01:00")</f>
        <v>45357.7465277778</v>
      </c>
      <c r="C1924" s="27" t="n">
        <v>1.88382272727273</v>
      </c>
      <c r="D1924" s="27" t="n">
        <v>1.10469090909091</v>
      </c>
      <c r="E1924" s="27" t="n">
        <v>1399.89047619048</v>
      </c>
      <c r="F1924" s="27" t="n">
        <v>39.3527272727273</v>
      </c>
      <c r="G1924" s="27" t="n">
        <v>51.27</v>
      </c>
      <c r="H1924" s="27" t="n">
        <v>33.5214285714286</v>
      </c>
      <c r="I1924" s="27" t="n">
        <v>6.59552631578947</v>
      </c>
      <c r="J1924" s="27" t="n">
        <v>5.90111111111111</v>
      </c>
      <c r="K1924" s="27" t="n">
        <v>44.6841666666667</v>
      </c>
      <c r="L1924" s="32"/>
      <c r="M1924" s="27" t="n">
        <v>72868.5</v>
      </c>
      <c r="N1924" s="27" t="n">
        <v>2183.61672727273</v>
      </c>
      <c r="O1924" s="32"/>
      <c r="R1924" s="11"/>
    </row>
    <row r="1925" customFormat="false" ht="14.25" hidden="false" customHeight="false" outlineLevel="0" collapsed="false">
      <c r="A1925" s="29" t="n">
        <v>45357.7471990741</v>
      </c>
      <c r="B1925" s="30" t="n">
        <f aca="false">MROUND(A1925,"00:01:00")</f>
        <v>45357.7472222222</v>
      </c>
      <c r="C1925" s="27" t="n">
        <v>1.77093043478261</v>
      </c>
      <c r="D1925" s="27" t="n">
        <v>1.23332173913043</v>
      </c>
      <c r="E1925" s="27" t="n">
        <v>1399.53181818182</v>
      </c>
      <c r="F1925" s="27" t="n">
        <v>28.5886956521739</v>
      </c>
      <c r="G1925" s="27" t="n">
        <v>54.25</v>
      </c>
      <c r="H1925" s="27" t="n">
        <v>33.538</v>
      </c>
      <c r="I1925" s="27" t="n">
        <v>6.62614285714286</v>
      </c>
      <c r="J1925" s="27" t="n">
        <v>5.94571428571429</v>
      </c>
      <c r="K1925" s="27" t="n">
        <v>42.745</v>
      </c>
      <c r="L1925" s="32"/>
      <c r="M1925" s="27" t="n">
        <v>72948.6666666667</v>
      </c>
      <c r="N1925" s="27" t="n">
        <v>2182.25695652174</v>
      </c>
      <c r="O1925" s="32"/>
      <c r="R1925" s="11"/>
    </row>
    <row r="1926" customFormat="false" ht="14.25" hidden="false" customHeight="false" outlineLevel="0" collapsed="false">
      <c r="A1926" s="29" t="n">
        <v>45357.7478935185</v>
      </c>
      <c r="B1926" s="30" t="n">
        <f aca="false">MROUND(A1926,"00:01:00")</f>
        <v>45357.7479166667</v>
      </c>
      <c r="C1926" s="27" t="n">
        <v>1.79149565217391</v>
      </c>
      <c r="D1926" s="27" t="n">
        <v>1.20840869565217</v>
      </c>
      <c r="E1926" s="27" t="n">
        <v>1400.10952380952</v>
      </c>
      <c r="F1926" s="27" t="n">
        <v>50.4339130434783</v>
      </c>
      <c r="G1926" s="27" t="n">
        <v>51.38</v>
      </c>
      <c r="H1926" s="27" t="n">
        <v>33.515</v>
      </c>
      <c r="I1926" s="27" t="n">
        <v>6.605</v>
      </c>
      <c r="J1926" s="27" t="n">
        <v>5.985</v>
      </c>
      <c r="K1926" s="27" t="n">
        <v>43.3246153846154</v>
      </c>
      <c r="L1926" s="32"/>
      <c r="M1926" s="27" t="n">
        <v>72992</v>
      </c>
      <c r="N1926" s="27" t="n">
        <v>2180.90517391304</v>
      </c>
      <c r="O1926" s="32"/>
      <c r="R1926" s="11"/>
    </row>
    <row r="1927" customFormat="false" ht="14.25" hidden="false" customHeight="false" outlineLevel="0" collapsed="false">
      <c r="A1927" s="29" t="n">
        <v>45357.748587963</v>
      </c>
      <c r="B1927" s="30" t="n">
        <f aca="false">MROUND(A1927,"00:01:00")</f>
        <v>45357.7486111111</v>
      </c>
      <c r="C1927" s="27" t="n">
        <v>1.86118695652174</v>
      </c>
      <c r="D1927" s="27" t="n">
        <v>1.13563636363636</v>
      </c>
      <c r="E1927" s="27" t="n">
        <v>1400.2347826087</v>
      </c>
      <c r="F1927" s="27" t="n">
        <v>42.2031818181818</v>
      </c>
      <c r="G1927" s="27" t="n">
        <v>50.985</v>
      </c>
      <c r="H1927" s="27" t="n">
        <v>33.5025</v>
      </c>
      <c r="I1927" s="27" t="n">
        <v>6.62386363636364</v>
      </c>
      <c r="J1927" s="27" t="n">
        <v>5.94714285714286</v>
      </c>
      <c r="K1927" s="27" t="n">
        <v>44.8476923076923</v>
      </c>
      <c r="L1927" s="32"/>
      <c r="M1927" s="27" t="n">
        <v>73065.4</v>
      </c>
      <c r="N1927" s="27" t="n">
        <v>2179.55308695652</v>
      </c>
      <c r="O1927" s="32"/>
      <c r="R1927" s="11"/>
    </row>
    <row r="1928" customFormat="false" ht="14.25" hidden="false" customHeight="false" outlineLevel="0" collapsed="false">
      <c r="A1928" s="29" t="n">
        <v>45357.7492824074</v>
      </c>
      <c r="B1928" s="30" t="n">
        <f aca="false">MROUND(A1928,"00:01:00")</f>
        <v>45357.7493055556</v>
      </c>
      <c r="C1928" s="27" t="n">
        <v>1.80418636363636</v>
      </c>
      <c r="D1928" s="27" t="n">
        <v>1.20004090909091</v>
      </c>
      <c r="E1928" s="27" t="n">
        <v>1400.03181818182</v>
      </c>
      <c r="F1928" s="27" t="n">
        <v>32.0909090909091</v>
      </c>
      <c r="G1928" s="27" t="n">
        <v>53.305</v>
      </c>
      <c r="H1928" s="27" t="n">
        <v>33.4983333333333</v>
      </c>
      <c r="I1928" s="27" t="n">
        <v>6.602</v>
      </c>
      <c r="J1928" s="27" t="n">
        <v>5.94714285714286</v>
      </c>
      <c r="K1928" s="27" t="n">
        <v>43.2784615384615</v>
      </c>
      <c r="L1928" s="32"/>
      <c r="M1928" s="27" t="n">
        <v>73130.3333333333</v>
      </c>
      <c r="N1928" s="27" t="n">
        <v>2178.15831818182</v>
      </c>
      <c r="O1928" s="32"/>
      <c r="R1928" s="11"/>
    </row>
    <row r="1929" customFormat="false" ht="14.25" hidden="false" customHeight="false" outlineLevel="0" collapsed="false">
      <c r="A1929" s="29" t="n">
        <v>45357.7499768519</v>
      </c>
      <c r="B1929" s="30" t="n">
        <f aca="false">MROUND(A1929,"00:01:00")</f>
        <v>45357.75</v>
      </c>
      <c r="C1929" s="27" t="n">
        <v>1.77463043478261</v>
      </c>
      <c r="D1929" s="27" t="n">
        <v>1.22719565217391</v>
      </c>
      <c r="E1929" s="27" t="n">
        <v>1400.11304347826</v>
      </c>
      <c r="F1929" s="27" t="n">
        <v>40.4526086956522</v>
      </c>
      <c r="G1929" s="27" t="n">
        <v>53.015</v>
      </c>
      <c r="H1929" s="27" t="n">
        <v>33.508</v>
      </c>
      <c r="I1929" s="27" t="n">
        <v>6.609</v>
      </c>
      <c r="J1929" s="27" t="n">
        <v>5.94666666666667</v>
      </c>
      <c r="K1929" s="27" t="n">
        <v>43.1915384615385</v>
      </c>
      <c r="L1929" s="32"/>
      <c r="M1929" s="27" t="n">
        <v>73180.5</v>
      </c>
      <c r="N1929" s="27" t="n">
        <v>2176.79260869565</v>
      </c>
      <c r="O1929" s="32"/>
      <c r="R1929" s="11"/>
    </row>
    <row r="1930" customFormat="false" ht="14.25" hidden="false" customHeight="false" outlineLevel="0" collapsed="false">
      <c r="A1930" s="29" t="n">
        <v>45357.7506712963</v>
      </c>
      <c r="B1930" s="30" t="n">
        <f aca="false">MROUND(A1930,"00:01:00")</f>
        <v>45357.7506944445</v>
      </c>
      <c r="C1930" s="27" t="n">
        <v>1.83048571428571</v>
      </c>
      <c r="D1930" s="27" t="n">
        <v>1.16401904761905</v>
      </c>
      <c r="E1930" s="27" t="n">
        <v>1399.79047619048</v>
      </c>
      <c r="F1930" s="27" t="n">
        <v>47.7309523809524</v>
      </c>
      <c r="G1930" s="27" t="n">
        <v>50.88</v>
      </c>
      <c r="H1930" s="27" t="n">
        <v>33.495</v>
      </c>
      <c r="I1930" s="27" t="n">
        <v>6.61094444444444</v>
      </c>
      <c r="J1930" s="27" t="n">
        <v>5.99454545454545</v>
      </c>
      <c r="K1930" s="27" t="n">
        <v>44.4325</v>
      </c>
      <c r="L1930" s="32"/>
      <c r="M1930" s="27" t="n">
        <v>73247.5</v>
      </c>
      <c r="N1930" s="27" t="n">
        <v>2175.40228571429</v>
      </c>
      <c r="O1930" s="32"/>
      <c r="R1930" s="11"/>
    </row>
    <row r="1931" customFormat="false" ht="14.25" hidden="false" customHeight="false" outlineLevel="0" collapsed="false">
      <c r="A1931" s="29" t="n">
        <v>45357.7513657407</v>
      </c>
      <c r="B1931" s="30" t="n">
        <f aca="false">MROUND(A1931,"00:01:00")</f>
        <v>45357.7513888889</v>
      </c>
      <c r="C1931" s="27" t="n">
        <v>1.84436818181818</v>
      </c>
      <c r="D1931" s="27" t="n">
        <v>1.15607727272727</v>
      </c>
      <c r="E1931" s="27" t="n">
        <v>1399.82857142857</v>
      </c>
      <c r="F1931" s="27" t="n">
        <v>33.6618181818182</v>
      </c>
      <c r="G1931" s="27" t="n">
        <v>52.515</v>
      </c>
      <c r="H1931" s="27" t="n">
        <v>33.505</v>
      </c>
      <c r="I1931" s="27" t="n">
        <v>6.604</v>
      </c>
      <c r="J1931" s="27" t="n">
        <v>5.9825</v>
      </c>
      <c r="K1931" s="27" t="n">
        <v>44.1284615384615</v>
      </c>
      <c r="L1931" s="32"/>
      <c r="M1931" s="27" t="n">
        <v>73305.2</v>
      </c>
      <c r="N1931" s="27" t="n">
        <v>2174.04872727273</v>
      </c>
      <c r="O1931" s="32"/>
      <c r="R1931" s="11"/>
    </row>
    <row r="1932" customFormat="false" ht="14.25" hidden="false" customHeight="false" outlineLevel="0" collapsed="false">
      <c r="A1932" s="29" t="n">
        <v>45357.7520601852</v>
      </c>
      <c r="B1932" s="30" t="n">
        <f aca="false">MROUND(A1932,"00:01:00")</f>
        <v>45357.7520833333</v>
      </c>
      <c r="C1932" s="27" t="n">
        <v>1.79129090909091</v>
      </c>
      <c r="D1932" s="27" t="n">
        <v>1.20941818181818</v>
      </c>
      <c r="E1932" s="27" t="n">
        <v>1400.05</v>
      </c>
      <c r="F1932" s="27" t="n">
        <v>40.9336363636364</v>
      </c>
      <c r="G1932" s="27" t="n">
        <v>52.355</v>
      </c>
      <c r="H1932" s="27" t="n">
        <v>33.505</v>
      </c>
      <c r="I1932" s="27" t="n">
        <v>6.61686363636364</v>
      </c>
      <c r="J1932" s="27" t="n">
        <v>5.98571428571429</v>
      </c>
      <c r="K1932" s="27" t="n">
        <v>43.0692857142857</v>
      </c>
      <c r="L1932" s="32"/>
      <c r="M1932" s="27" t="n">
        <v>73353.5</v>
      </c>
      <c r="N1932" s="27" t="n">
        <v>2172.67459090909</v>
      </c>
      <c r="O1932" s="32"/>
      <c r="R1932" s="11"/>
    </row>
    <row r="1933" customFormat="false" ht="14.25" hidden="false" customHeight="false" outlineLevel="0" collapsed="false">
      <c r="A1933" s="29" t="n">
        <v>45357.7527546296</v>
      </c>
      <c r="B1933" s="30" t="n">
        <f aca="false">MROUND(A1933,"00:01:00")</f>
        <v>45357.7527777778</v>
      </c>
      <c r="C1933" s="27" t="n">
        <v>1.81890454545455</v>
      </c>
      <c r="D1933" s="27" t="n">
        <v>1.18268181818182</v>
      </c>
      <c r="E1933" s="27" t="n">
        <v>1399.73181818182</v>
      </c>
      <c r="F1933" s="27" t="n">
        <v>40.7695454545455</v>
      </c>
      <c r="G1933" s="27" t="n">
        <v>52.135</v>
      </c>
      <c r="H1933" s="27" t="n">
        <v>33.506</v>
      </c>
      <c r="I1933" s="27" t="n">
        <v>6.61118181818182</v>
      </c>
      <c r="J1933" s="27" t="n">
        <v>5.944</v>
      </c>
      <c r="K1933" s="27" t="n">
        <v>43.87</v>
      </c>
      <c r="L1933" s="32"/>
      <c r="M1933" s="27" t="n">
        <v>73414.3333333333</v>
      </c>
      <c r="N1933" s="27" t="n">
        <v>2171.27931818182</v>
      </c>
      <c r="O1933" s="32"/>
      <c r="R1933" s="11"/>
    </row>
    <row r="1934" customFormat="false" ht="14.25" hidden="false" customHeight="false" outlineLevel="0" collapsed="false">
      <c r="A1934" s="29" t="n">
        <v>45357.7534490741</v>
      </c>
      <c r="B1934" s="30" t="n">
        <f aca="false">MROUND(A1934,"00:01:00")</f>
        <v>45357.7534722222</v>
      </c>
      <c r="C1934" s="27" t="n">
        <v>1.807635</v>
      </c>
      <c r="D1934" s="27" t="n">
        <v>1.185755</v>
      </c>
      <c r="E1934" s="27" t="n">
        <v>1399.53</v>
      </c>
      <c r="F1934" s="27" t="n">
        <v>40.181</v>
      </c>
      <c r="G1934" s="27" t="n">
        <v>52.32</v>
      </c>
      <c r="H1934" s="27" t="n">
        <v>33.51</v>
      </c>
      <c r="I1934" s="27" t="n">
        <v>6.6066</v>
      </c>
      <c r="J1934" s="27" t="n">
        <v>5.94375</v>
      </c>
      <c r="K1934" s="27" t="n">
        <v>44.0891666666667</v>
      </c>
      <c r="L1934" s="32"/>
      <c r="M1934" s="27" t="n">
        <v>73458.5</v>
      </c>
      <c r="N1934" s="27" t="n">
        <v>2169.93915</v>
      </c>
      <c r="O1934" s="32"/>
      <c r="R1934" s="11"/>
    </row>
    <row r="1935" customFormat="false" ht="14.25" hidden="false" customHeight="false" outlineLevel="0" collapsed="false">
      <c r="A1935" s="29" t="n">
        <v>45357.7541435185</v>
      </c>
      <c r="B1935" s="30" t="n">
        <f aca="false">MROUND(A1935,"00:01:00")</f>
        <v>45357.7541666667</v>
      </c>
      <c r="C1935" s="27" t="n">
        <v>1.81439523809524</v>
      </c>
      <c r="D1935" s="27" t="n">
        <v>1.18792272727273</v>
      </c>
      <c r="E1935" s="27" t="n">
        <v>1399.81818181818</v>
      </c>
      <c r="F1935" s="27" t="n">
        <v>39.8654545454545</v>
      </c>
      <c r="G1935" s="27" t="n">
        <v>52.33</v>
      </c>
      <c r="H1935" s="27" t="n">
        <v>33.505</v>
      </c>
      <c r="I1935" s="27" t="n">
        <v>6.61619047619048</v>
      </c>
      <c r="J1935" s="27" t="n">
        <v>5.95</v>
      </c>
      <c r="K1935" s="27" t="n">
        <v>44.00375</v>
      </c>
      <c r="L1935" s="32"/>
      <c r="M1935" s="27" t="n">
        <v>73502</v>
      </c>
      <c r="N1935" s="27" t="n">
        <v>2168.56495454545</v>
      </c>
      <c r="O1935" s="32"/>
      <c r="R1935" s="11"/>
    </row>
    <row r="1936" customFormat="false" ht="14.25" hidden="false" customHeight="false" outlineLevel="0" collapsed="false">
      <c r="A1936" s="29" t="n">
        <v>45357.754837963</v>
      </c>
      <c r="B1936" s="30" t="n">
        <f aca="false">MROUND(A1936,"00:01:00")</f>
        <v>45357.7548611111</v>
      </c>
      <c r="C1936" s="27" t="n">
        <v>1.80655909090909</v>
      </c>
      <c r="D1936" s="27" t="n">
        <v>1.1873347826087</v>
      </c>
      <c r="E1936" s="27" t="n">
        <v>1400.19130434783</v>
      </c>
      <c r="F1936" s="27" t="n">
        <v>39.8785714285714</v>
      </c>
      <c r="G1936" s="27" t="n">
        <v>52.38</v>
      </c>
      <c r="H1936" s="27" t="n">
        <v>33.4990909090909</v>
      </c>
      <c r="I1936" s="27" t="n">
        <v>6.59804545454546</v>
      </c>
      <c r="J1936" s="27" t="n">
        <v>5.97857142857143</v>
      </c>
      <c r="K1936" s="27" t="n">
        <v>43.9425</v>
      </c>
      <c r="L1936" s="32"/>
      <c r="M1936" s="27" t="n">
        <v>73573.5</v>
      </c>
      <c r="N1936" s="27" t="n">
        <v>2167.17356521739</v>
      </c>
      <c r="O1936" s="32"/>
      <c r="R1936" s="11"/>
    </row>
    <row r="1937" customFormat="false" ht="14.25" hidden="false" customHeight="false" outlineLevel="0" collapsed="false">
      <c r="A1937" s="29" t="n">
        <v>45357.7555324074</v>
      </c>
      <c r="B1937" s="30" t="n">
        <f aca="false">MROUND(A1937,"00:01:00")</f>
        <v>45357.7555555556</v>
      </c>
      <c r="C1937" s="27" t="n">
        <v>1.80612272727273</v>
      </c>
      <c r="D1937" s="27" t="n">
        <v>1.20019090909091</v>
      </c>
      <c r="E1937" s="27" t="n">
        <v>1399.84285714286</v>
      </c>
      <c r="F1937" s="27" t="n">
        <v>37.4009090909091</v>
      </c>
      <c r="G1937" s="27" t="n">
        <v>52.94</v>
      </c>
      <c r="H1937" s="27" t="n">
        <v>33.51</v>
      </c>
      <c r="I1937" s="27" t="n">
        <v>6.62531818181818</v>
      </c>
      <c r="J1937" s="27" t="n">
        <v>5.97142857142857</v>
      </c>
      <c r="K1937" s="27" t="n">
        <v>43.96</v>
      </c>
      <c r="L1937" s="32"/>
      <c r="M1937" s="27" t="n">
        <v>73659.6666666667</v>
      </c>
      <c r="N1937" s="27" t="n">
        <v>2165.77863636364</v>
      </c>
      <c r="O1937" s="32"/>
      <c r="R1937" s="11"/>
    </row>
    <row r="1938" customFormat="false" ht="14.25" hidden="false" customHeight="false" outlineLevel="0" collapsed="false">
      <c r="A1938" s="29" t="n">
        <v>45357.7562268519</v>
      </c>
      <c r="B1938" s="30" t="n">
        <f aca="false">MROUND(A1938,"00:01:00")</f>
        <v>45357.75625</v>
      </c>
      <c r="C1938" s="27" t="n">
        <v>1.78555454545455</v>
      </c>
      <c r="D1938" s="27" t="n">
        <v>1.21864545454545</v>
      </c>
      <c r="E1938" s="27" t="n">
        <v>1400.28571428571</v>
      </c>
      <c r="F1938" s="27" t="n">
        <v>42.2886363636364</v>
      </c>
      <c r="G1938" s="27" t="n">
        <v>52.355</v>
      </c>
      <c r="H1938" s="27" t="n">
        <v>33.4985714285714</v>
      </c>
      <c r="I1938" s="27" t="n">
        <v>6.6</v>
      </c>
      <c r="J1938" s="27" t="n">
        <v>5.975</v>
      </c>
      <c r="K1938" s="27" t="n">
        <v>44.023</v>
      </c>
      <c r="L1938" s="32"/>
      <c r="M1938" s="27" t="n">
        <v>73712.1666666667</v>
      </c>
      <c r="N1938" s="27" t="n">
        <v>2164.38313636364</v>
      </c>
      <c r="O1938" s="32"/>
      <c r="R1938" s="11"/>
    </row>
    <row r="1939" customFormat="false" ht="14.25" hidden="false" customHeight="false" outlineLevel="0" collapsed="false">
      <c r="A1939" s="29" t="n">
        <v>45357.7569212963</v>
      </c>
      <c r="B1939" s="30" t="n">
        <f aca="false">MROUND(A1939,"00:01:00")</f>
        <v>45357.7569444444</v>
      </c>
      <c r="C1939" s="27" t="n">
        <v>1.81669090909091</v>
      </c>
      <c r="D1939" s="27" t="n">
        <v>1.18307727272727</v>
      </c>
      <c r="E1939" s="27" t="n">
        <v>1399.91818181818</v>
      </c>
      <c r="F1939" s="27" t="n">
        <v>39.2854545454545</v>
      </c>
      <c r="G1939" s="27" t="n">
        <v>52.65</v>
      </c>
      <c r="H1939" s="27" t="n">
        <v>33.495</v>
      </c>
      <c r="I1939" s="27" t="n">
        <v>6.5995</v>
      </c>
      <c r="J1939" s="27" t="n">
        <v>5.96142857142857</v>
      </c>
      <c r="K1939" s="27" t="n">
        <v>44.5066666666667</v>
      </c>
      <c r="L1939" s="32"/>
      <c r="M1939" s="27" t="n">
        <v>73788</v>
      </c>
      <c r="N1939" s="27" t="n">
        <v>2163.0125</v>
      </c>
      <c r="O1939" s="32"/>
      <c r="R1939" s="11"/>
    </row>
    <row r="1940" customFormat="false" ht="14.25" hidden="false" customHeight="false" outlineLevel="0" collapsed="false">
      <c r="A1940" s="29" t="n">
        <v>45357.7576157407</v>
      </c>
      <c r="B1940" s="30" t="n">
        <f aca="false">MROUND(A1940,"00:01:00")</f>
        <v>45357.7576388889</v>
      </c>
      <c r="C1940" s="27" t="n">
        <v>1.79446363636364</v>
      </c>
      <c r="D1940" s="27" t="n">
        <v>1.20850909090909</v>
      </c>
      <c r="E1940" s="27" t="n">
        <v>1399.72857142857</v>
      </c>
      <c r="F1940" s="27" t="n">
        <v>41.6831818181818</v>
      </c>
      <c r="G1940" s="27" t="n">
        <v>52.39</v>
      </c>
      <c r="H1940" s="27" t="n">
        <v>33.495</v>
      </c>
      <c r="I1940" s="27" t="n">
        <v>6.62210526315789</v>
      </c>
      <c r="J1940" s="27" t="n">
        <v>6.00285714285714</v>
      </c>
      <c r="K1940" s="27" t="n">
        <v>44.1636363636364</v>
      </c>
      <c r="L1940" s="32"/>
      <c r="M1940" s="27" t="n">
        <v>73863.1666666667</v>
      </c>
      <c r="N1940" s="27" t="n">
        <v>2161.61931818182</v>
      </c>
      <c r="O1940" s="32"/>
      <c r="R1940" s="11"/>
    </row>
    <row r="1941" customFormat="false" ht="14.25" hidden="false" customHeight="false" outlineLevel="0" collapsed="false">
      <c r="A1941" s="29" t="n">
        <v>45357.7583101852</v>
      </c>
      <c r="B1941" s="30" t="n">
        <f aca="false">MROUND(A1941,"00:01:00")</f>
        <v>45357.7583333333</v>
      </c>
      <c r="C1941" s="27" t="n">
        <v>1.80248636363636</v>
      </c>
      <c r="D1941" s="27" t="n">
        <v>1.19815454545455</v>
      </c>
      <c r="E1941" s="27" t="n">
        <v>1399.99545454545</v>
      </c>
      <c r="F1941" s="27" t="n">
        <v>38.0322727272727</v>
      </c>
      <c r="G1941" s="27" t="n">
        <v>52.93</v>
      </c>
      <c r="H1941" s="27" t="n">
        <v>33.5075</v>
      </c>
      <c r="I1941" s="27" t="n">
        <v>6.60227777777778</v>
      </c>
      <c r="J1941" s="27" t="n">
        <v>6.01166666666667</v>
      </c>
      <c r="K1941" s="27" t="n">
        <v>44.2807142857143</v>
      </c>
      <c r="L1941" s="32"/>
      <c r="M1941" s="27" t="n">
        <v>73951.1666666667</v>
      </c>
      <c r="N1941" s="27" t="n">
        <v>2160.25936363636</v>
      </c>
      <c r="O1941" s="32"/>
      <c r="R1941" s="11"/>
    </row>
    <row r="1942" customFormat="false" ht="14.25" hidden="false" customHeight="false" outlineLevel="0" collapsed="false">
      <c r="A1942" s="29" t="n">
        <v>45357.7590046296</v>
      </c>
      <c r="B1942" s="30" t="n">
        <f aca="false">MROUND(A1942,"00:01:00")</f>
        <v>45357.7590277778</v>
      </c>
      <c r="C1942" s="27" t="n">
        <v>1.77717826086957</v>
      </c>
      <c r="D1942" s="27" t="n">
        <v>1.20827391304348</v>
      </c>
      <c r="E1942" s="27" t="n">
        <v>1400.09565217391</v>
      </c>
      <c r="F1942" s="27" t="n">
        <v>38.2173913043478</v>
      </c>
      <c r="G1942" s="27" t="n">
        <v>53.37</v>
      </c>
      <c r="H1942" s="27" t="n">
        <v>33.5192857142857</v>
      </c>
      <c r="I1942" s="27" t="n">
        <v>6.60731818181818</v>
      </c>
      <c r="J1942" s="27" t="n">
        <v>5.98833333333333</v>
      </c>
      <c r="K1942" s="27" t="n">
        <v>44.2227272727273</v>
      </c>
      <c r="L1942" s="32"/>
      <c r="M1942" s="27" t="n">
        <v>74002</v>
      </c>
      <c r="N1942" s="27" t="n">
        <v>2158.85891304348</v>
      </c>
      <c r="O1942" s="32"/>
      <c r="R1942" s="11"/>
    </row>
    <row r="1943" customFormat="false" ht="14.25" hidden="false" customHeight="false" outlineLevel="0" collapsed="false">
      <c r="A1943" s="29" t="n">
        <v>45357.7596990741</v>
      </c>
      <c r="B1943" s="30" t="n">
        <f aca="false">MROUND(A1943,"00:01:00")</f>
        <v>45357.7597222222</v>
      </c>
      <c r="C1943" s="27" t="n">
        <v>1.78316956521739</v>
      </c>
      <c r="D1943" s="27" t="n">
        <v>1.21331739130435</v>
      </c>
      <c r="E1943" s="27" t="n">
        <v>1400</v>
      </c>
      <c r="F1943" s="27" t="n">
        <v>43.9808695652174</v>
      </c>
      <c r="G1943" s="27" t="n">
        <v>52.42</v>
      </c>
      <c r="H1943" s="27" t="n">
        <v>33.5257142857143</v>
      </c>
      <c r="I1943" s="27" t="n">
        <v>6.61278260869565</v>
      </c>
      <c r="J1943" s="27" t="n">
        <v>6.0125</v>
      </c>
      <c r="K1943" s="27" t="n">
        <v>44.5517647058824</v>
      </c>
      <c r="L1943" s="32"/>
      <c r="M1943" s="27" t="n">
        <v>74040.8</v>
      </c>
      <c r="N1943" s="27" t="n">
        <v>2157.44043478261</v>
      </c>
      <c r="O1943" s="32"/>
      <c r="R1943" s="11"/>
    </row>
    <row r="1944" customFormat="false" ht="14.25" hidden="false" customHeight="false" outlineLevel="0" collapsed="false">
      <c r="A1944" s="29" t="n">
        <v>45357.7603935185</v>
      </c>
      <c r="B1944" s="30" t="n">
        <f aca="false">MROUND(A1944,"00:01:00")</f>
        <v>45357.7604166667</v>
      </c>
      <c r="C1944" s="27" t="n">
        <v>1.82132727272727</v>
      </c>
      <c r="D1944" s="27" t="n">
        <v>1.18490909090909</v>
      </c>
      <c r="E1944" s="27" t="n">
        <v>1400.66818181818</v>
      </c>
      <c r="F1944" s="27" t="n">
        <v>41.4404545454545</v>
      </c>
      <c r="G1944" s="27" t="n">
        <v>52.1</v>
      </c>
      <c r="H1944" s="27" t="n">
        <v>33.5116666666667</v>
      </c>
      <c r="I1944" s="27" t="n">
        <v>6.58995454545455</v>
      </c>
      <c r="J1944" s="27" t="n">
        <v>6.02166666666667</v>
      </c>
      <c r="K1944" s="27" t="n">
        <v>44.7918181818182</v>
      </c>
      <c r="L1944" s="32"/>
      <c r="M1944" s="27" t="n">
        <v>74149.625</v>
      </c>
      <c r="N1944" s="27" t="n">
        <v>2156.06645454545</v>
      </c>
      <c r="O1944" s="32"/>
      <c r="R1944" s="11"/>
    </row>
    <row r="1945" customFormat="false" ht="14.25" hidden="false" customHeight="false" outlineLevel="0" collapsed="false">
      <c r="A1945" s="29" t="n">
        <v>45357.761087963</v>
      </c>
      <c r="B1945" s="30" t="n">
        <f aca="false">MROUND(A1945,"00:01:00")</f>
        <v>45357.7611111111</v>
      </c>
      <c r="C1945" s="27" t="n">
        <v>1.79528571428571</v>
      </c>
      <c r="D1945" s="27" t="n">
        <v>1.20566818181818</v>
      </c>
      <c r="E1945" s="27" t="n">
        <v>1399.77619047619</v>
      </c>
      <c r="F1945" s="27" t="n">
        <v>32.1622727272727</v>
      </c>
      <c r="G1945" s="27" t="n">
        <v>54.175</v>
      </c>
      <c r="H1945" s="27" t="n">
        <v>33.54</v>
      </c>
      <c r="I1945" s="27" t="n">
        <v>6.63418181818182</v>
      </c>
      <c r="J1945" s="27" t="n">
        <v>6.04166666666667</v>
      </c>
      <c r="K1945" s="27" t="n">
        <v>44.1158333333333</v>
      </c>
      <c r="L1945" s="32"/>
      <c r="M1945" s="27" t="n">
        <v>74360.9</v>
      </c>
      <c r="N1945" s="27" t="n">
        <v>2154.70109090909</v>
      </c>
      <c r="O1945" s="32"/>
      <c r="R1945" s="11"/>
    </row>
    <row r="1946" customFormat="false" ht="14.25" hidden="false" customHeight="false" outlineLevel="0" collapsed="false">
      <c r="A1946" s="29" t="n">
        <v>45357.7617824074</v>
      </c>
      <c r="B1946" s="30" t="n">
        <f aca="false">MROUND(A1946,"00:01:00")</f>
        <v>45357.7618055556</v>
      </c>
      <c r="C1946" s="27" t="n">
        <v>1.73820434782609</v>
      </c>
      <c r="D1946" s="27" t="n">
        <v>1.26508695652174</v>
      </c>
      <c r="E1946" s="27" t="n">
        <v>1399.97826086957</v>
      </c>
      <c r="F1946" s="27" t="n">
        <v>44.8191304347826</v>
      </c>
      <c r="G1946" s="27" t="n">
        <v>52.77</v>
      </c>
      <c r="H1946" s="27" t="n">
        <v>33.5416666666667</v>
      </c>
      <c r="I1946" s="27" t="n">
        <v>6.64340909090909</v>
      </c>
      <c r="J1946" s="27" t="n">
        <v>6.012</v>
      </c>
      <c r="K1946" s="27" t="n">
        <v>44.0676923076923</v>
      </c>
      <c r="L1946" s="32"/>
      <c r="M1946" s="27" t="n">
        <v>74484</v>
      </c>
      <c r="N1946" s="27" t="n">
        <v>2153.29052173913</v>
      </c>
      <c r="O1946" s="32"/>
      <c r="R1946" s="11"/>
    </row>
    <row r="1947" customFormat="false" ht="14.25" hidden="false" customHeight="false" outlineLevel="0" collapsed="false">
      <c r="A1947" s="29" t="n">
        <v>45357.7624768519</v>
      </c>
      <c r="B1947" s="30" t="n">
        <f aca="false">MROUND(A1947,"00:01:00")</f>
        <v>45357.7625</v>
      </c>
      <c r="C1947" s="27" t="n">
        <v>1.82935714285714</v>
      </c>
      <c r="D1947" s="27" t="n">
        <v>1.17864285714286</v>
      </c>
      <c r="E1947" s="27" t="n">
        <v>1399.86315789474</v>
      </c>
      <c r="F1947" s="27" t="n">
        <v>41.9947619047619</v>
      </c>
      <c r="G1947" s="27" t="n">
        <v>52.28</v>
      </c>
      <c r="H1947" s="27" t="n">
        <v>33.53</v>
      </c>
      <c r="I1947" s="27" t="n">
        <v>6.60238888888889</v>
      </c>
      <c r="J1947" s="27" t="n">
        <v>5.88285714285714</v>
      </c>
      <c r="K1947" s="27" t="n">
        <v>45.4457142857143</v>
      </c>
      <c r="L1947" s="32"/>
      <c r="M1947" s="27" t="n">
        <v>74525</v>
      </c>
      <c r="N1947" s="27" t="n">
        <v>2151.88480952381</v>
      </c>
      <c r="O1947" s="32"/>
      <c r="R1947" s="11"/>
    </row>
    <row r="1948" customFormat="false" ht="14.25" hidden="false" customHeight="false" outlineLevel="0" collapsed="false">
      <c r="A1948" s="29" t="n">
        <v>45357.7631712963</v>
      </c>
      <c r="B1948" s="30" t="n">
        <f aca="false">MROUND(A1948,"00:01:00")</f>
        <v>45357.7631944444</v>
      </c>
      <c r="C1948" s="27" t="n">
        <v>1.78005</v>
      </c>
      <c r="D1948" s="27" t="n">
        <v>1.21447727272727</v>
      </c>
      <c r="E1948" s="27" t="n">
        <v>1399.88181818182</v>
      </c>
      <c r="F1948" s="27" t="n">
        <v>35.2363636363636</v>
      </c>
      <c r="G1948" s="27" t="n">
        <v>53.555</v>
      </c>
      <c r="H1948" s="27" t="n">
        <v>33.536</v>
      </c>
      <c r="I1948" s="27" t="n">
        <v>6.63013636363636</v>
      </c>
      <c r="J1948" s="27" t="n">
        <v>5.98333333333333</v>
      </c>
      <c r="K1948" s="27" t="n">
        <v>44.3466666666667</v>
      </c>
      <c r="L1948" s="32"/>
      <c r="M1948" s="27" t="n">
        <v>74597.3333333333</v>
      </c>
      <c r="N1948" s="27" t="n">
        <v>2150.46209090909</v>
      </c>
      <c r="O1948" s="32"/>
      <c r="R1948" s="11"/>
    </row>
    <row r="1949" customFormat="false" ht="14.25" hidden="false" customHeight="false" outlineLevel="0" collapsed="false">
      <c r="A1949" s="29" t="n">
        <v>45357.7638657407</v>
      </c>
      <c r="B1949" s="30" t="n">
        <f aca="false">MROUND(A1949,"00:01:00")</f>
        <v>45357.7638888889</v>
      </c>
      <c r="C1949" s="27" t="n">
        <v>1.75723636363636</v>
      </c>
      <c r="D1949" s="27" t="n">
        <v>1.24768181818182</v>
      </c>
      <c r="E1949" s="27" t="n">
        <v>1400.005</v>
      </c>
      <c r="F1949" s="27" t="n">
        <v>40.385</v>
      </c>
      <c r="G1949" s="27" t="n">
        <v>53.48</v>
      </c>
      <c r="H1949" s="27" t="n">
        <v>33.5257142857143</v>
      </c>
      <c r="I1949" s="27" t="n">
        <v>6.6005</v>
      </c>
      <c r="J1949" s="27" t="n">
        <v>6.04</v>
      </c>
      <c r="K1949" s="27" t="n">
        <v>44.2454545454545</v>
      </c>
      <c r="L1949" s="32"/>
      <c r="M1949" s="27" t="n">
        <v>74663.2857142857</v>
      </c>
      <c r="N1949" s="27" t="n">
        <v>2149.06790909091</v>
      </c>
      <c r="O1949" s="32"/>
      <c r="R1949" s="11"/>
    </row>
    <row r="1950" customFormat="false" ht="14.25" hidden="false" customHeight="false" outlineLevel="0" collapsed="false">
      <c r="A1950" s="29" t="n">
        <v>45357.7645601852</v>
      </c>
      <c r="B1950" s="30" t="n">
        <f aca="false">MROUND(A1950,"00:01:00")</f>
        <v>45357.7645833333</v>
      </c>
      <c r="C1950" s="27" t="n">
        <v>1.76867272727273</v>
      </c>
      <c r="D1950" s="27" t="n">
        <v>1.22911363636364</v>
      </c>
      <c r="E1950" s="27" t="n">
        <v>1400.60454545455</v>
      </c>
      <c r="F1950" s="27" t="n">
        <v>38.7818181818182</v>
      </c>
      <c r="G1950" s="27" t="n">
        <v>53.685</v>
      </c>
      <c r="H1950" s="27" t="n">
        <v>33.54</v>
      </c>
      <c r="I1950" s="27" t="n">
        <v>6.61861904761905</v>
      </c>
      <c r="J1950" s="27" t="n">
        <v>6.07444444444444</v>
      </c>
      <c r="K1950" s="27" t="n">
        <v>44.8690909090909</v>
      </c>
      <c r="L1950" s="32"/>
      <c r="M1950" s="27" t="n">
        <v>74744.5</v>
      </c>
      <c r="N1950" s="27" t="n">
        <v>2147.67972727273</v>
      </c>
      <c r="O1950" s="32"/>
      <c r="R1950" s="11"/>
    </row>
    <row r="1951" customFormat="false" ht="14.25" hidden="false" customHeight="false" outlineLevel="0" collapsed="false">
      <c r="A1951" s="29" t="n">
        <v>45357.7652546296</v>
      </c>
      <c r="B1951" s="30" t="n">
        <f aca="false">MROUND(A1951,"00:01:00")</f>
        <v>45357.7652777778</v>
      </c>
      <c r="C1951" s="27" t="n">
        <v>1.77136086956522</v>
      </c>
      <c r="D1951" s="27" t="n">
        <v>1.2279</v>
      </c>
      <c r="E1951" s="27" t="n">
        <v>1400.21739130435</v>
      </c>
      <c r="F1951" s="27" t="n">
        <v>44.2160869565217</v>
      </c>
      <c r="G1951" s="27" t="n">
        <v>52.625</v>
      </c>
      <c r="H1951" s="27" t="n">
        <v>33.5266666666667</v>
      </c>
      <c r="I1951" s="27" t="n">
        <v>6.60281818181818</v>
      </c>
      <c r="J1951" s="27" t="n">
        <v>6.09166666666667</v>
      </c>
      <c r="K1951" s="27" t="n">
        <v>44.9954545454545</v>
      </c>
      <c r="L1951" s="32"/>
      <c r="M1951" s="27" t="n">
        <v>74798.1666666667</v>
      </c>
      <c r="N1951" s="27" t="n">
        <v>2146.25239130435</v>
      </c>
      <c r="O1951" s="32"/>
      <c r="R1951" s="11"/>
    </row>
    <row r="1952" customFormat="false" ht="14.25" hidden="false" customHeight="false" outlineLevel="0" collapsed="false">
      <c r="A1952" s="29" t="n">
        <v>45357.7659490741</v>
      </c>
      <c r="B1952" s="30" t="n">
        <f aca="false">MROUND(A1952,"00:01:00")</f>
        <v>45357.7659722222</v>
      </c>
      <c r="C1952" s="27" t="n">
        <v>1.794485</v>
      </c>
      <c r="D1952" s="27" t="n">
        <v>1.201005</v>
      </c>
      <c r="E1952" s="27" t="n">
        <v>1400.125</v>
      </c>
      <c r="F1952" s="27" t="n">
        <v>37.68</v>
      </c>
      <c r="G1952" s="27" t="n">
        <v>53.25</v>
      </c>
      <c r="H1952" s="27" t="n">
        <v>33.524</v>
      </c>
      <c r="I1952" s="27" t="n">
        <v>6.60894736842105</v>
      </c>
      <c r="J1952" s="27" t="n">
        <v>6.10571428571429</v>
      </c>
      <c r="K1952" s="27" t="n">
        <v>44.9645454545455</v>
      </c>
      <c r="L1952" s="32"/>
      <c r="M1952" s="27" t="n">
        <v>74798.1666666667</v>
      </c>
      <c r="N1952" s="27" t="n">
        <v>2144.822</v>
      </c>
      <c r="O1952" s="32"/>
      <c r="R1952" s="11"/>
    </row>
    <row r="1953" customFormat="false" ht="14.25" hidden="false" customHeight="false" outlineLevel="0" collapsed="false">
      <c r="A1953" s="29" t="n">
        <v>45357.7666435185</v>
      </c>
      <c r="B1953" s="30" t="n">
        <f aca="false">MROUND(A1953,"00:01:00")</f>
        <v>45357.7666666667</v>
      </c>
      <c r="C1953" s="27" t="n">
        <v>1.76772727272727</v>
      </c>
      <c r="D1953" s="27" t="n">
        <v>1.23655</v>
      </c>
      <c r="E1953" s="27" t="n">
        <v>1400.08</v>
      </c>
      <c r="F1953" s="27" t="n">
        <v>38.1728571428571</v>
      </c>
      <c r="G1953" s="27" t="n">
        <v>53.99</v>
      </c>
      <c r="H1953" s="27" t="n">
        <v>33.534</v>
      </c>
      <c r="I1953" s="27" t="n">
        <v>6.60933333333333</v>
      </c>
      <c r="J1953" s="27" t="n">
        <v>6.09</v>
      </c>
      <c r="K1953" s="27" t="n">
        <v>44.4083333333333</v>
      </c>
      <c r="L1953" s="32"/>
      <c r="M1953" s="27" t="n">
        <v>74947.5</v>
      </c>
      <c r="N1953" s="27" t="n">
        <v>2143.41486363636</v>
      </c>
      <c r="O1953" s="32"/>
      <c r="R1953" s="11"/>
    </row>
    <row r="1954" customFormat="false" ht="14.25" hidden="false" customHeight="false" outlineLevel="0" collapsed="false">
      <c r="A1954" s="29" t="n">
        <v>45357.767337963</v>
      </c>
      <c r="B1954" s="30" t="n">
        <f aca="false">MROUND(A1954,"00:01:00")</f>
        <v>45357.7673611111</v>
      </c>
      <c r="C1954" s="27" t="n">
        <v>1.74905454545455</v>
      </c>
      <c r="D1954" s="27" t="n">
        <v>1.24805909090909</v>
      </c>
      <c r="E1954" s="27" t="n">
        <v>1400.08181818182</v>
      </c>
      <c r="F1954" s="27" t="n">
        <v>39.7772727272727</v>
      </c>
      <c r="G1954" s="27" t="n">
        <v>53.76</v>
      </c>
      <c r="H1954" s="27" t="n">
        <v>33.545</v>
      </c>
      <c r="I1954" s="27" t="n">
        <v>6.63642105263158</v>
      </c>
      <c r="J1954" s="27" t="n">
        <v>6.11166666666667</v>
      </c>
      <c r="K1954" s="27" t="n">
        <v>44.6771428571429</v>
      </c>
      <c r="L1954" s="32"/>
      <c r="M1954" s="27" t="n">
        <v>74947.5</v>
      </c>
      <c r="N1954" s="27" t="n">
        <v>2142.03331818182</v>
      </c>
      <c r="O1954" s="32"/>
      <c r="R1954" s="11"/>
    </row>
    <row r="1955" customFormat="false" ht="14.25" hidden="false" customHeight="false" outlineLevel="0" collapsed="false">
      <c r="A1955" s="29" t="n">
        <v>45357.7680324074</v>
      </c>
      <c r="B1955" s="30" t="n">
        <f aca="false">MROUND(A1955,"00:01:00")</f>
        <v>45357.7680555556</v>
      </c>
      <c r="C1955" s="27" t="n">
        <v>1.78048095238095</v>
      </c>
      <c r="D1955" s="27" t="n">
        <v>1.22248571428571</v>
      </c>
      <c r="E1955" s="27" t="n">
        <v>1399.95238095238</v>
      </c>
      <c r="F1955" s="27" t="n">
        <v>43.8771428571429</v>
      </c>
      <c r="G1955" s="27" t="n">
        <v>52.625</v>
      </c>
      <c r="H1955" s="27" t="n">
        <v>33.536</v>
      </c>
      <c r="I1955" s="27" t="n">
        <v>6.60063157894737</v>
      </c>
      <c r="J1955" s="27" t="n">
        <v>6.03</v>
      </c>
      <c r="K1955" s="27" t="n">
        <v>45.1681818181818</v>
      </c>
      <c r="L1955" s="32"/>
      <c r="M1955" s="27" t="n">
        <v>75089.5714285714</v>
      </c>
      <c r="N1955" s="27" t="n">
        <v>2140.60728571429</v>
      </c>
      <c r="O1955" s="32"/>
      <c r="R1955" s="11"/>
    </row>
    <row r="1956" customFormat="false" ht="14.25" hidden="false" customHeight="false" outlineLevel="0" collapsed="false">
      <c r="A1956" s="29" t="n">
        <v>45357.7687268519</v>
      </c>
      <c r="B1956" s="30" t="n">
        <f aca="false">MROUND(A1956,"00:01:00")</f>
        <v>45357.76875</v>
      </c>
      <c r="C1956" s="27" t="n">
        <v>1.7945</v>
      </c>
      <c r="D1956" s="27" t="n">
        <v>1.21580909090909</v>
      </c>
      <c r="E1956" s="27" t="n">
        <v>1399.96818181818</v>
      </c>
      <c r="F1956" s="27" t="n">
        <v>36.9718181818182</v>
      </c>
      <c r="G1956" s="27" t="n">
        <v>53.465</v>
      </c>
      <c r="H1956" s="27" t="n">
        <v>33.5466666666667</v>
      </c>
      <c r="I1956" s="27" t="n">
        <v>6.62478947368421</v>
      </c>
      <c r="J1956" s="27" t="n">
        <v>6.055</v>
      </c>
      <c r="K1956" s="27" t="n">
        <v>45.0130769230769</v>
      </c>
      <c r="L1956" s="32"/>
      <c r="M1956" s="27" t="n">
        <v>75173.3333333333</v>
      </c>
      <c r="N1956" s="27" t="n">
        <v>2139.17340909091</v>
      </c>
      <c r="O1956" s="32"/>
      <c r="R1956" s="11"/>
    </row>
    <row r="1957" customFormat="false" ht="14.25" hidden="false" customHeight="false" outlineLevel="0" collapsed="false">
      <c r="A1957" s="29" t="n">
        <v>45357.7694212963</v>
      </c>
      <c r="B1957" s="30" t="n">
        <f aca="false">MROUND(A1957,"00:01:00")</f>
        <v>45357.7694444445</v>
      </c>
      <c r="C1957" s="27" t="n">
        <v>1.74141363636364</v>
      </c>
      <c r="D1957" s="27" t="n">
        <v>1.26131739130435</v>
      </c>
      <c r="E1957" s="27" t="n">
        <v>1400.14782608696</v>
      </c>
      <c r="F1957" s="27" t="n">
        <v>37.52</v>
      </c>
      <c r="G1957" s="27" t="n">
        <v>54.14</v>
      </c>
      <c r="H1957" s="27" t="n">
        <v>33.5433333333333</v>
      </c>
      <c r="I1957" s="27" t="n">
        <v>6.604</v>
      </c>
      <c r="J1957" s="27" t="n">
        <v>6.04</v>
      </c>
      <c r="K1957" s="27" t="n">
        <v>44.3775</v>
      </c>
      <c r="L1957" s="32"/>
      <c r="M1957" s="27" t="n">
        <v>75205.5</v>
      </c>
      <c r="N1957" s="27" t="n">
        <v>2137.76139130435</v>
      </c>
      <c r="O1957" s="32"/>
      <c r="R1957" s="11"/>
    </row>
    <row r="1958" customFormat="false" ht="14.25" hidden="false" customHeight="false" outlineLevel="0" collapsed="false">
      <c r="A1958" s="29" t="n">
        <v>45357.7701157407</v>
      </c>
      <c r="B1958" s="30" t="n">
        <f aca="false">MROUND(A1958,"00:01:00")</f>
        <v>45357.7701388889</v>
      </c>
      <c r="C1958" s="27" t="n">
        <v>1.75790454545455</v>
      </c>
      <c r="D1958" s="27" t="n">
        <v>1.24238636363636</v>
      </c>
      <c r="E1958" s="27" t="n">
        <v>1399.95454545455</v>
      </c>
      <c r="F1958" s="27" t="n">
        <v>42.3972727272727</v>
      </c>
      <c r="G1958" s="27" t="n">
        <v>53.395</v>
      </c>
      <c r="H1958" s="27" t="n">
        <v>33.54</v>
      </c>
      <c r="I1958" s="27" t="n">
        <v>6.62188888888889</v>
      </c>
      <c r="J1958" s="27" t="n">
        <v>6.12142857142857</v>
      </c>
      <c r="K1958" s="27" t="n">
        <v>44.8969230769231</v>
      </c>
      <c r="L1958" s="32"/>
      <c r="M1958" s="27" t="n">
        <v>75317</v>
      </c>
      <c r="N1958" s="27" t="n">
        <v>2136.32172727273</v>
      </c>
      <c r="O1958" s="32"/>
      <c r="R1958" s="11"/>
    </row>
    <row r="1959" customFormat="false" ht="14.25" hidden="false" customHeight="false" outlineLevel="0" collapsed="false">
      <c r="A1959" s="29" t="n">
        <v>45357.7708101852</v>
      </c>
      <c r="B1959" s="30" t="n">
        <f aca="false">MROUND(A1959,"00:01:00")</f>
        <v>45357.7708333333</v>
      </c>
      <c r="C1959" s="27" t="n">
        <v>1.77087272727273</v>
      </c>
      <c r="D1959" s="27" t="n">
        <v>1.23679545454545</v>
      </c>
      <c r="E1959" s="27" t="n">
        <v>1400.37619047619</v>
      </c>
      <c r="F1959" s="27" t="n">
        <v>41.3659090909091</v>
      </c>
      <c r="G1959" s="27" t="n">
        <v>53.105</v>
      </c>
      <c r="H1959" s="27" t="n">
        <v>33.54</v>
      </c>
      <c r="I1959" s="27" t="n">
        <v>6.65394444444444</v>
      </c>
      <c r="J1959" s="27" t="n">
        <v>6.111</v>
      </c>
      <c r="K1959" s="27" t="n">
        <v>45.3809090909091</v>
      </c>
      <c r="L1959" s="32"/>
      <c r="M1959" s="27" t="n">
        <v>75317</v>
      </c>
      <c r="N1959" s="27" t="n">
        <v>2134.9385</v>
      </c>
      <c r="O1959" s="32"/>
      <c r="R1959" s="11"/>
    </row>
    <row r="1960" customFormat="false" ht="14.25" hidden="false" customHeight="false" outlineLevel="0" collapsed="false">
      <c r="A1960" s="29" t="n">
        <v>45357.7715046296</v>
      </c>
      <c r="B1960" s="30" t="n">
        <f aca="false">MROUND(A1960,"00:01:00")</f>
        <v>45357.7715277778</v>
      </c>
      <c r="C1960" s="27" t="n">
        <v>1.79108181818182</v>
      </c>
      <c r="D1960" s="27" t="n">
        <v>1.21181739130435</v>
      </c>
      <c r="E1960" s="27" t="n">
        <v>1400.16363636364</v>
      </c>
      <c r="F1960" s="27" t="n">
        <v>40.5308695652174</v>
      </c>
      <c r="G1960" s="27" t="n">
        <v>53.005</v>
      </c>
      <c r="H1960" s="27" t="n">
        <v>33.5214285714286</v>
      </c>
      <c r="I1960" s="27" t="n">
        <v>6.61965217391304</v>
      </c>
      <c r="J1960" s="27" t="n">
        <v>5.935</v>
      </c>
      <c r="K1960" s="27" t="n">
        <v>45.0569230769231</v>
      </c>
      <c r="L1960" s="32"/>
      <c r="M1960" s="27" t="n">
        <v>75415</v>
      </c>
      <c r="N1960" s="27" t="n">
        <v>2133.49317391304</v>
      </c>
      <c r="O1960" s="32"/>
      <c r="R1960" s="11"/>
    </row>
    <row r="1961" customFormat="false" ht="14.25" hidden="false" customHeight="false" outlineLevel="0" collapsed="false">
      <c r="A1961" s="29" t="n">
        <v>45357.7721990741</v>
      </c>
      <c r="B1961" s="30" t="n">
        <f aca="false">MROUND(A1961,"00:01:00")</f>
        <v>45357.7722222222</v>
      </c>
      <c r="C1961" s="27" t="n">
        <v>1.75475714285714</v>
      </c>
      <c r="D1961" s="27" t="n">
        <v>1.24846666666667</v>
      </c>
      <c r="E1961" s="27" t="n">
        <v>1399.94</v>
      </c>
      <c r="F1961" s="27" t="n">
        <v>34.3147619047619</v>
      </c>
      <c r="G1961" s="27" t="n">
        <v>54.25</v>
      </c>
      <c r="H1961" s="27" t="n">
        <v>33.515</v>
      </c>
      <c r="I1961" s="27" t="n">
        <v>6.59047368421053</v>
      </c>
      <c r="J1961" s="27" t="n">
        <v>6.03272727272727</v>
      </c>
      <c r="K1961" s="27" t="n">
        <v>44.51</v>
      </c>
      <c r="L1961" s="32"/>
      <c r="M1961" s="27" t="n">
        <v>75511.4545454545</v>
      </c>
      <c r="N1961" s="27" t="n">
        <v>2132.08095238095</v>
      </c>
      <c r="O1961" s="32"/>
      <c r="R1961" s="11"/>
    </row>
    <row r="1962" customFormat="false" ht="14.25" hidden="false" customHeight="false" outlineLevel="0" collapsed="false">
      <c r="A1962" s="29" t="n">
        <v>45357.7728935185</v>
      </c>
      <c r="B1962" s="30" t="n">
        <f aca="false">MROUND(A1962,"00:01:00")</f>
        <v>45357.7729166667</v>
      </c>
      <c r="C1962" s="27" t="n">
        <v>1.73137916666667</v>
      </c>
      <c r="D1962" s="27" t="n">
        <v>1.26760833333333</v>
      </c>
      <c r="E1962" s="27" t="n">
        <v>1399.99565217391</v>
      </c>
      <c r="F1962" s="27" t="n">
        <v>40.1766666666667</v>
      </c>
      <c r="G1962" s="27" t="n">
        <v>54.03</v>
      </c>
      <c r="H1962" s="27" t="n">
        <v>33.5257142857143</v>
      </c>
      <c r="I1962" s="27" t="n">
        <v>6.6363</v>
      </c>
      <c r="J1962" s="27" t="n">
        <v>6.185</v>
      </c>
      <c r="K1962" s="27" t="n">
        <v>44.6266666666667</v>
      </c>
      <c r="L1962" s="32"/>
      <c r="M1962" s="27" t="n">
        <v>75511.4545454545</v>
      </c>
      <c r="N1962" s="27" t="n">
        <v>2130.65075</v>
      </c>
      <c r="O1962" s="32"/>
      <c r="R1962" s="11"/>
    </row>
    <row r="1963" customFormat="false" ht="14.25" hidden="false" customHeight="false" outlineLevel="0" collapsed="false">
      <c r="A1963" s="29" t="n">
        <v>45357.773587963</v>
      </c>
      <c r="B1963" s="30" t="n">
        <f aca="false">MROUND(A1963,"00:01:00")</f>
        <v>45357.7736111111</v>
      </c>
      <c r="C1963" s="27" t="n">
        <v>1.77723181818182</v>
      </c>
      <c r="D1963" s="27" t="n">
        <v>1.23214545454545</v>
      </c>
      <c r="E1963" s="27" t="n">
        <v>1400.21904761905</v>
      </c>
      <c r="F1963" s="27" t="n">
        <v>44.3554545454545</v>
      </c>
      <c r="G1963" s="27" t="n">
        <v>52.855</v>
      </c>
      <c r="H1963" s="27" t="n">
        <v>33.515</v>
      </c>
      <c r="I1963" s="27" t="n">
        <v>6.62166666666667</v>
      </c>
      <c r="J1963" s="27" t="n">
        <v>6.1125</v>
      </c>
      <c r="K1963" s="27" t="n">
        <v>45.5258333333333</v>
      </c>
      <c r="L1963" s="32"/>
      <c r="M1963" s="27" t="n">
        <v>75631</v>
      </c>
      <c r="N1963" s="27" t="n">
        <v>2129.20631818182</v>
      </c>
      <c r="O1963" s="32"/>
      <c r="R1963" s="11"/>
    </row>
    <row r="1964" customFormat="false" ht="14.25" hidden="false" customHeight="false" outlineLevel="0" collapsed="false">
      <c r="A1964" s="29" t="n">
        <v>45357.7742824074</v>
      </c>
      <c r="B1964" s="30" t="n">
        <f aca="false">MROUND(A1964,"00:01:00")</f>
        <v>45357.7743055556</v>
      </c>
      <c r="C1964" s="27" t="n">
        <v>1.78582272727273</v>
      </c>
      <c r="D1964" s="27" t="n">
        <v>1.21417727272727</v>
      </c>
      <c r="E1964" s="27" t="n">
        <v>1400.12857142857</v>
      </c>
      <c r="F1964" s="27" t="n">
        <v>37.4840909090909</v>
      </c>
      <c r="G1964" s="27" t="n">
        <v>53.64</v>
      </c>
      <c r="H1964" s="27" t="n">
        <v>33.505</v>
      </c>
      <c r="I1964" s="27" t="n">
        <v>6.59472222222222</v>
      </c>
      <c r="J1964" s="27" t="n">
        <v>6.117</v>
      </c>
      <c r="K1964" s="27" t="n">
        <v>45.1108333333333</v>
      </c>
      <c r="L1964" s="32"/>
      <c r="M1964" s="27" t="n">
        <v>75701.2222222222</v>
      </c>
      <c r="N1964" s="27" t="n">
        <v>2127.80272727273</v>
      </c>
      <c r="O1964" s="32"/>
      <c r="R1964" s="11"/>
    </row>
    <row r="1965" customFormat="false" ht="14.25" hidden="false" customHeight="false" outlineLevel="0" collapsed="false">
      <c r="A1965" s="29" t="n">
        <v>45357.7749768519</v>
      </c>
      <c r="B1965" s="30" t="n">
        <f aca="false">MROUND(A1965,"00:01:00")</f>
        <v>45357.775</v>
      </c>
      <c r="C1965" s="27" t="n">
        <v>1.72628181818182</v>
      </c>
      <c r="D1965" s="27" t="n">
        <v>1.26950909090909</v>
      </c>
      <c r="E1965" s="27" t="n">
        <v>1399.93</v>
      </c>
      <c r="F1965" s="27" t="n">
        <v>35.0727272727273</v>
      </c>
      <c r="G1965" s="27" t="n">
        <v>54.885</v>
      </c>
      <c r="H1965" s="27" t="n">
        <v>33.52</v>
      </c>
      <c r="I1965" s="27" t="n">
        <v>6.62458823529412</v>
      </c>
      <c r="J1965" s="27" t="n">
        <v>6.26</v>
      </c>
      <c r="K1965" s="27" t="n">
        <v>44.4130769230769</v>
      </c>
      <c r="L1965" s="32"/>
      <c r="M1965" s="27" t="n">
        <v>75811</v>
      </c>
      <c r="N1965" s="27" t="n">
        <v>2126.37377272727</v>
      </c>
      <c r="O1965" s="32"/>
      <c r="R1965" s="11"/>
    </row>
    <row r="1966" customFormat="false" ht="14.25" hidden="false" customHeight="false" outlineLevel="0" collapsed="false">
      <c r="A1966" s="29" t="n">
        <v>45357.7756712963</v>
      </c>
      <c r="B1966" s="30" t="n">
        <f aca="false">MROUND(A1966,"00:01:00")</f>
        <v>45357.7756944445</v>
      </c>
      <c r="C1966" s="27" t="n">
        <v>1.73016666666667</v>
      </c>
      <c r="D1966" s="27" t="n">
        <v>1.26627727272727</v>
      </c>
      <c r="E1966" s="27" t="n">
        <v>1400.15454545455</v>
      </c>
      <c r="F1966" s="27" t="n">
        <v>44.6438095238095</v>
      </c>
      <c r="G1966" s="27" t="n">
        <v>53.55</v>
      </c>
      <c r="H1966" s="27" t="n">
        <v>33.53</v>
      </c>
      <c r="I1966" s="27" t="n">
        <v>6.6203</v>
      </c>
      <c r="J1966" s="27" t="n">
        <v>6.19555555555556</v>
      </c>
      <c r="K1966" s="27" t="n">
        <v>45.2023076923077</v>
      </c>
      <c r="L1966" s="32"/>
      <c r="M1966" s="27" t="n">
        <v>75845</v>
      </c>
      <c r="N1966" s="27" t="n">
        <v>2124.96154545455</v>
      </c>
      <c r="O1966" s="32"/>
      <c r="R1966" s="11"/>
    </row>
    <row r="1967" customFormat="false" ht="14.25" hidden="false" customHeight="false" outlineLevel="0" collapsed="false">
      <c r="A1967" s="29" t="n">
        <v>45357.7763657407</v>
      </c>
      <c r="B1967" s="30" t="n">
        <f aca="false">MROUND(A1967,"00:01:00")</f>
        <v>45357.7763888889</v>
      </c>
      <c r="C1967" s="27" t="n">
        <v>1.79759090909091</v>
      </c>
      <c r="D1967" s="27" t="n">
        <v>1.20822727272727</v>
      </c>
      <c r="E1967" s="27" t="n">
        <v>1399.96666666667</v>
      </c>
      <c r="F1967" s="27" t="n">
        <v>44.89</v>
      </c>
      <c r="G1967" s="27" t="n">
        <v>52.39</v>
      </c>
      <c r="H1967" s="27" t="n">
        <v>33.515</v>
      </c>
      <c r="I1967" s="27" t="n">
        <v>6.59366666666667</v>
      </c>
      <c r="J1967" s="27" t="n">
        <v>6.17125</v>
      </c>
      <c r="K1967" s="27" t="n">
        <v>45.8408333333333</v>
      </c>
      <c r="L1967" s="32"/>
      <c r="M1967" s="27" t="n">
        <v>75926.4285714286</v>
      </c>
      <c r="N1967" s="27" t="n">
        <v>2123.52340909091</v>
      </c>
      <c r="O1967" s="32"/>
      <c r="R1967" s="11"/>
    </row>
    <row r="1968" customFormat="false" ht="14.25" hidden="false" customHeight="false" outlineLevel="0" collapsed="false">
      <c r="A1968" s="29" t="n">
        <v>45357.7770601852</v>
      </c>
      <c r="B1968" s="30" t="n">
        <f aca="false">MROUND(A1968,"00:01:00")</f>
        <v>45357.7770833333</v>
      </c>
      <c r="C1968" s="27" t="n">
        <v>1.76225909090909</v>
      </c>
      <c r="D1968" s="27" t="n">
        <v>1.2342652173913</v>
      </c>
      <c r="E1968" s="27" t="n">
        <v>1400.15652173913</v>
      </c>
      <c r="F1968" s="27" t="n">
        <v>28.6117391304348</v>
      </c>
      <c r="G1968" s="27" t="n">
        <v>55.405</v>
      </c>
      <c r="H1968" s="27" t="n">
        <v>33.54</v>
      </c>
      <c r="I1968" s="27" t="n">
        <v>6.62990909090909</v>
      </c>
      <c r="J1968" s="27" t="n">
        <v>6.25</v>
      </c>
      <c r="K1968" s="27" t="n">
        <v>44.8416666666667</v>
      </c>
      <c r="L1968" s="32"/>
      <c r="M1968" s="27" t="n">
        <v>76069.5</v>
      </c>
      <c r="N1968" s="27" t="n">
        <v>2122.05834782609</v>
      </c>
      <c r="O1968" s="32"/>
      <c r="R1968" s="11"/>
    </row>
    <row r="1969" customFormat="false" ht="14.25" hidden="false" customHeight="false" outlineLevel="0" collapsed="false">
      <c r="A1969" s="29" t="n">
        <v>45357.7777546296</v>
      </c>
      <c r="B1969" s="30" t="n">
        <f aca="false">MROUND(A1969,"00:01:00")</f>
        <v>45357.7777777778</v>
      </c>
      <c r="C1969" s="27" t="n">
        <v>1.69257619047619</v>
      </c>
      <c r="D1969" s="27" t="n">
        <v>1.30003333333333</v>
      </c>
      <c r="E1969" s="27" t="n">
        <v>1399.86666666667</v>
      </c>
      <c r="F1969" s="27" t="n">
        <v>45.7566666666667</v>
      </c>
      <c r="G1969" s="27" t="n">
        <v>53.77</v>
      </c>
      <c r="H1969" s="27" t="n">
        <v>33.5433333333333</v>
      </c>
      <c r="I1969" s="27" t="n">
        <v>6.65242857142857</v>
      </c>
      <c r="J1969" s="27" t="n">
        <v>6.0625</v>
      </c>
      <c r="K1969" s="27" t="n">
        <v>44.5771428571429</v>
      </c>
      <c r="L1969" s="32"/>
      <c r="M1969" s="27" t="n">
        <v>76144</v>
      </c>
      <c r="N1969" s="27" t="n">
        <v>2120.60795238095</v>
      </c>
      <c r="O1969" s="32"/>
      <c r="R1969" s="11"/>
    </row>
    <row r="1970" customFormat="false" ht="14.25" hidden="false" customHeight="false" outlineLevel="0" collapsed="false">
      <c r="A1970" s="29" t="n">
        <v>45357.7784490741</v>
      </c>
      <c r="B1970" s="30" t="n">
        <f aca="false">MROUND(A1970,"00:01:00")</f>
        <v>45357.7784722222</v>
      </c>
      <c r="C1970" s="27" t="n">
        <v>1.78796363636364</v>
      </c>
      <c r="D1970" s="27" t="n">
        <v>1.20965909090909</v>
      </c>
      <c r="E1970" s="27" t="n">
        <v>1400.26363636364</v>
      </c>
      <c r="F1970" s="27" t="n">
        <v>46.3022727272727</v>
      </c>
      <c r="G1970" s="27" t="n">
        <v>52.61</v>
      </c>
      <c r="H1970" s="27" t="n">
        <v>33.53</v>
      </c>
      <c r="I1970" s="27" t="n">
        <v>6.62631578947368</v>
      </c>
      <c r="J1970" s="27" t="n">
        <v>5.96625</v>
      </c>
      <c r="K1970" s="27" t="n">
        <v>46.3408333333333</v>
      </c>
      <c r="L1970" s="27"/>
      <c r="M1970" s="27" t="n">
        <v>76144</v>
      </c>
      <c r="N1970" s="27" t="n">
        <v>2119.17954545455</v>
      </c>
      <c r="O1970" s="32"/>
      <c r="R1970" s="11"/>
    </row>
    <row r="1971" customFormat="false" ht="14.25" hidden="false" customHeight="false" outlineLevel="0" collapsed="false">
      <c r="A1971" s="29" t="n">
        <v>45357.7791435185</v>
      </c>
      <c r="B1971" s="30" t="n">
        <f aca="false">MROUND(A1971,"00:01:00")</f>
        <v>45357.7791666667</v>
      </c>
      <c r="C1971" s="27" t="n">
        <v>1.77939130434783</v>
      </c>
      <c r="D1971" s="27" t="n">
        <v>1.22416956521739</v>
      </c>
      <c r="E1971" s="27" t="n">
        <v>1399.9652173913</v>
      </c>
      <c r="F1971" s="27" t="n">
        <v>33.934347826087</v>
      </c>
      <c r="G1971" s="27" t="n">
        <v>54.3</v>
      </c>
      <c r="H1971" s="27" t="n">
        <v>33.52</v>
      </c>
      <c r="I1971" s="27" t="n">
        <v>6.5961</v>
      </c>
      <c r="J1971" s="27" t="n">
        <v>6.13272727272727</v>
      </c>
      <c r="K1971" s="27" t="n">
        <v>45.19</v>
      </c>
      <c r="L1971" s="32"/>
      <c r="M1971" s="27" t="n">
        <v>76178.4285714286</v>
      </c>
      <c r="N1971" s="27" t="n">
        <v>2117.72795652174</v>
      </c>
      <c r="O1971" s="32"/>
      <c r="R1971" s="11"/>
    </row>
    <row r="1972" customFormat="false" ht="14.25" hidden="false" customHeight="false" outlineLevel="0" collapsed="false">
      <c r="A1972" s="29" t="n">
        <v>45357.779837963</v>
      </c>
      <c r="B1972" s="30" t="n">
        <f aca="false">MROUND(A1972,"00:01:00")</f>
        <v>45357.7798611111</v>
      </c>
      <c r="C1972" s="27" t="n">
        <v>1.70994090909091</v>
      </c>
      <c r="D1972" s="27" t="n">
        <v>1.28546818181818</v>
      </c>
      <c r="E1972" s="27" t="n">
        <v>1400.04090909091</v>
      </c>
      <c r="F1972" s="27" t="n">
        <v>36.4890909090909</v>
      </c>
      <c r="G1972" s="27" t="n">
        <v>55.265</v>
      </c>
      <c r="H1972" s="27" t="n">
        <v>33.518</v>
      </c>
      <c r="I1972" s="27" t="n">
        <v>6.6134</v>
      </c>
      <c r="J1972" s="27" t="n">
        <v>6.33125</v>
      </c>
      <c r="K1972" s="27" t="n">
        <v>44.2664285714286</v>
      </c>
      <c r="L1972" s="32"/>
      <c r="M1972" s="27" t="n">
        <v>76340.3</v>
      </c>
      <c r="N1972" s="27" t="n">
        <v>2116.26622727273</v>
      </c>
      <c r="O1972" s="32"/>
      <c r="R1972" s="11"/>
    </row>
    <row r="1973" customFormat="false" ht="14.25" hidden="false" customHeight="false" outlineLevel="0" collapsed="false">
      <c r="A1973" s="29" t="n">
        <v>45357.7805324074</v>
      </c>
      <c r="B1973" s="30" t="n">
        <f aca="false">MROUND(A1973,"00:01:00")</f>
        <v>45357.7805555556</v>
      </c>
      <c r="C1973" s="27" t="n">
        <v>1.71108571428571</v>
      </c>
      <c r="D1973" s="27" t="n">
        <v>1.29702857142857</v>
      </c>
      <c r="E1973" s="27" t="n">
        <v>1400.28</v>
      </c>
      <c r="F1973" s="27" t="n">
        <v>44.9561904761905</v>
      </c>
      <c r="G1973" s="27" t="n">
        <v>53.76</v>
      </c>
      <c r="H1973" s="27" t="n">
        <v>33.53</v>
      </c>
      <c r="I1973" s="27" t="n">
        <v>6.65194117647059</v>
      </c>
      <c r="J1973" s="27" t="n">
        <v>6.18153846153846</v>
      </c>
      <c r="K1973" s="27" t="n">
        <v>45.6676923076923</v>
      </c>
      <c r="L1973" s="32"/>
      <c r="M1973" s="27" t="n">
        <v>76449</v>
      </c>
      <c r="N1973" s="27" t="n">
        <v>2114.83480952381</v>
      </c>
      <c r="O1973" s="32"/>
      <c r="R1973" s="11"/>
    </row>
    <row r="1974" customFormat="false" ht="14.25" hidden="false" customHeight="false" outlineLevel="0" collapsed="false">
      <c r="A1974" s="29" t="n">
        <v>45357.7812268519</v>
      </c>
      <c r="B1974" s="30" t="n">
        <f aca="false">MROUND(A1974,"00:01:00")</f>
        <v>45357.78125</v>
      </c>
      <c r="C1974" s="27" t="n">
        <v>1.79685217391304</v>
      </c>
      <c r="D1974" s="27" t="n">
        <v>1.21377391304348</v>
      </c>
      <c r="E1974" s="27" t="n">
        <v>1400.15652173913</v>
      </c>
      <c r="F1974" s="27" t="n">
        <v>46.1421739130435</v>
      </c>
      <c r="G1974" s="27" t="n">
        <v>52.22</v>
      </c>
      <c r="H1974" s="27" t="n">
        <v>33.51</v>
      </c>
      <c r="I1974" s="27" t="n">
        <v>6.63605263157895</v>
      </c>
      <c r="J1974" s="27" t="n">
        <v>6.01285714285714</v>
      </c>
      <c r="K1974" s="27" t="n">
        <v>46.4008333333333</v>
      </c>
      <c r="L1974" s="32"/>
      <c r="M1974" s="27" t="n">
        <v>76449</v>
      </c>
      <c r="N1974" s="27" t="n">
        <v>2113.38330434783</v>
      </c>
      <c r="O1974" s="32"/>
      <c r="R1974" s="11"/>
    </row>
    <row r="1975" customFormat="false" ht="14.25" hidden="false" customHeight="false" outlineLevel="0" collapsed="false">
      <c r="A1975" s="29" t="n">
        <v>45357.7819212963</v>
      </c>
      <c r="B1975" s="30" t="n">
        <f aca="false">MROUND(A1975,"00:01:00")</f>
        <v>45357.7819444445</v>
      </c>
      <c r="C1975" s="27" t="n">
        <v>1.77850454545455</v>
      </c>
      <c r="D1975" s="27" t="n">
        <v>1.21320909090909</v>
      </c>
      <c r="E1975" s="27" t="n">
        <v>1400.12380952381</v>
      </c>
      <c r="F1975" s="27" t="n">
        <v>31.0268181818182</v>
      </c>
      <c r="G1975" s="27" t="n">
        <v>54.665</v>
      </c>
      <c r="H1975" s="27" t="n">
        <v>33.51</v>
      </c>
      <c r="I1975" s="27" t="n">
        <v>6.60638095238095</v>
      </c>
      <c r="J1975" s="27" t="n">
        <v>6.11545454545455</v>
      </c>
      <c r="K1975" s="27" t="n">
        <v>45.0892857142857</v>
      </c>
      <c r="L1975" s="32"/>
      <c r="M1975" s="27" t="n">
        <v>76457</v>
      </c>
      <c r="N1975" s="27" t="n">
        <v>2111.93931818182</v>
      </c>
      <c r="O1975" s="32"/>
      <c r="R1975" s="11"/>
    </row>
    <row r="1976" customFormat="false" ht="14.25" hidden="false" customHeight="false" outlineLevel="0" collapsed="false">
      <c r="A1976" s="29" t="n">
        <v>45357.7826157407</v>
      </c>
      <c r="B1976" s="30" t="n">
        <f aca="false">MROUND(A1976,"00:01:00")</f>
        <v>45357.7826388889</v>
      </c>
      <c r="C1976" s="27" t="n">
        <v>1.6943619047619</v>
      </c>
      <c r="D1976" s="27" t="n">
        <v>1.29893333333333</v>
      </c>
      <c r="E1976" s="27" t="n">
        <v>1399.89523809524</v>
      </c>
      <c r="F1976" s="27" t="n">
        <v>36.5195238095238</v>
      </c>
      <c r="G1976" s="27" t="n">
        <v>55.48</v>
      </c>
      <c r="H1976" s="27" t="n">
        <v>33.52</v>
      </c>
      <c r="I1976" s="27" t="n">
        <v>6.58946153846154</v>
      </c>
      <c r="J1976" s="27" t="n">
        <v>6.35545454545455</v>
      </c>
      <c r="K1976" s="27" t="n">
        <v>43.9392307692308</v>
      </c>
      <c r="L1976" s="32"/>
      <c r="M1976" s="27" t="n">
        <v>76645.2352941177</v>
      </c>
      <c r="N1976" s="27" t="n">
        <v>2110.47966666667</v>
      </c>
      <c r="O1976" s="32"/>
      <c r="R1976" s="11"/>
    </row>
    <row r="1977" customFormat="false" ht="14.25" hidden="false" customHeight="false" outlineLevel="0" collapsed="false">
      <c r="A1977" s="29" t="n">
        <v>45357.7833101852</v>
      </c>
      <c r="B1977" s="30" t="n">
        <f aca="false">MROUND(A1977,"00:01:00")</f>
        <v>45357.7833333333</v>
      </c>
      <c r="C1977" s="27" t="n">
        <v>1.69328095238095</v>
      </c>
      <c r="D1977" s="27" t="n">
        <v>1.30920869565217</v>
      </c>
      <c r="E1977" s="27" t="n">
        <v>1399.84347826087</v>
      </c>
      <c r="F1977" s="27" t="n">
        <v>42.6991304347826</v>
      </c>
      <c r="G1977" s="27" t="n">
        <v>54.69</v>
      </c>
      <c r="H1977" s="27" t="n">
        <v>33.536</v>
      </c>
      <c r="I1977" s="27" t="n">
        <v>6.64966666666667</v>
      </c>
      <c r="J1977" s="27" t="n">
        <v>6.28090909090909</v>
      </c>
      <c r="K1977" s="27" t="n">
        <v>45.7184615384615</v>
      </c>
      <c r="L1977" s="32"/>
      <c r="M1977" s="27" t="n">
        <v>76921.6666666667</v>
      </c>
      <c r="N1977" s="27" t="n">
        <v>2108.98791304348</v>
      </c>
      <c r="O1977" s="32"/>
      <c r="R1977" s="11"/>
    </row>
    <row r="1978" customFormat="false" ht="14.25" hidden="false" customHeight="false" outlineLevel="0" collapsed="false">
      <c r="A1978" s="29" t="n">
        <v>45357.7840046296</v>
      </c>
      <c r="B1978" s="30" t="n">
        <f aca="false">MROUND(A1978,"00:01:00")</f>
        <v>45357.7840277778</v>
      </c>
      <c r="C1978" s="27" t="n">
        <v>1.76689090909091</v>
      </c>
      <c r="D1978" s="27" t="n">
        <v>1.23389090909091</v>
      </c>
      <c r="E1978" s="27" t="n">
        <v>1400.02272727273</v>
      </c>
      <c r="F1978" s="27" t="n">
        <v>48.2813636363636</v>
      </c>
      <c r="G1978" s="27" t="n">
        <v>52.515</v>
      </c>
      <c r="H1978" s="27" t="n">
        <v>33.545</v>
      </c>
      <c r="I1978" s="27" t="n">
        <v>6.68486666666667</v>
      </c>
      <c r="J1978" s="27" t="n">
        <v>5.83916666666667</v>
      </c>
      <c r="K1978" s="27" t="n">
        <v>46.7833333333333</v>
      </c>
      <c r="L1978" s="32"/>
      <c r="M1978" s="27" t="n">
        <v>76960</v>
      </c>
      <c r="N1978" s="27" t="n">
        <v>2107.56090909091</v>
      </c>
      <c r="O1978" s="32"/>
      <c r="R1978" s="11"/>
    </row>
    <row r="1979" customFormat="false" ht="14.25" hidden="false" customHeight="false" outlineLevel="0" collapsed="false">
      <c r="A1979" s="29" t="n">
        <v>45357.7846990741</v>
      </c>
      <c r="B1979" s="30" t="n">
        <f aca="false">MROUND(A1979,"00:01:00")</f>
        <v>45357.7847222222</v>
      </c>
      <c r="C1979" s="27" t="n">
        <v>1.79991304347826</v>
      </c>
      <c r="D1979" s="27" t="n">
        <v>1.19874782608696</v>
      </c>
      <c r="E1979" s="27" t="n">
        <v>1399.86086956522</v>
      </c>
      <c r="F1979" s="27" t="n">
        <v>37.8222727272727</v>
      </c>
      <c r="G1979" s="27" t="n">
        <v>53.48</v>
      </c>
      <c r="H1979" s="27" t="n">
        <v>33.534</v>
      </c>
      <c r="I1979" s="27" t="n">
        <v>6.66573684210526</v>
      </c>
      <c r="J1979" s="27" t="n">
        <v>5.73777777777778</v>
      </c>
      <c r="K1979" s="27" t="n">
        <v>45.8138461538462</v>
      </c>
      <c r="L1979" s="32"/>
      <c r="M1979" s="27" t="n">
        <v>76960</v>
      </c>
      <c r="N1979" s="27" t="n">
        <v>2106.13765217391</v>
      </c>
      <c r="O1979" s="32"/>
      <c r="R1979" s="11"/>
    </row>
    <row r="1980" customFormat="false" ht="14.25" hidden="false" customHeight="false" outlineLevel="0" collapsed="false">
      <c r="A1980" s="29" t="n">
        <v>45357.7853935185</v>
      </c>
      <c r="B1980" s="30" t="n">
        <f aca="false">MROUND(A1980,"00:01:00")</f>
        <v>45357.7854166667</v>
      </c>
      <c r="C1980" s="27" t="n">
        <v>1.72716818181818</v>
      </c>
      <c r="D1980" s="27" t="n">
        <v>1.27026818181818</v>
      </c>
      <c r="E1980" s="27" t="n">
        <v>1400.00952380952</v>
      </c>
      <c r="F1980" s="27" t="n">
        <v>32.7590909090909</v>
      </c>
      <c r="G1980" s="27" t="n">
        <v>55.335</v>
      </c>
      <c r="H1980" s="27" t="n">
        <v>33.535</v>
      </c>
      <c r="I1980" s="27" t="n">
        <v>6.64010526315789</v>
      </c>
      <c r="J1980" s="27" t="n">
        <v>5.99454545454545</v>
      </c>
      <c r="K1980" s="27" t="n">
        <v>44.2245454545455</v>
      </c>
      <c r="L1980" s="32"/>
      <c r="M1980" s="27" t="n">
        <v>76960</v>
      </c>
      <c r="N1980" s="27" t="n">
        <v>2104.67554545455</v>
      </c>
      <c r="O1980" s="32"/>
      <c r="R1980" s="11"/>
    </row>
    <row r="1981" customFormat="false" ht="14.25" hidden="false" customHeight="false" outlineLevel="0" collapsed="false">
      <c r="A1981" s="29" t="n">
        <v>45357.786087963</v>
      </c>
      <c r="B1981" s="30" t="n">
        <f aca="false">MROUND(A1981,"00:01:00")</f>
        <v>45357.7861111111</v>
      </c>
      <c r="C1981" s="27" t="n">
        <v>1.69939565217391</v>
      </c>
      <c r="D1981" s="27" t="n">
        <v>1.29413913043478</v>
      </c>
      <c r="E1981" s="27" t="n">
        <v>1400.29130434783</v>
      </c>
      <c r="F1981" s="27" t="n">
        <v>42.1986956521739</v>
      </c>
      <c r="G1981" s="27" t="n">
        <v>54.59</v>
      </c>
      <c r="H1981" s="27" t="n">
        <v>33.52</v>
      </c>
      <c r="I1981" s="27" t="n">
        <v>6.6171875</v>
      </c>
      <c r="J1981" s="27" t="n">
        <v>6.325</v>
      </c>
      <c r="K1981" s="27" t="n">
        <v>44.7546153846154</v>
      </c>
      <c r="L1981" s="32"/>
      <c r="M1981" s="27" t="n">
        <v>76960</v>
      </c>
      <c r="N1981" s="27" t="n">
        <v>2103.19082608696</v>
      </c>
      <c r="O1981" s="32"/>
      <c r="R1981" s="11"/>
    </row>
    <row r="1982" customFormat="false" ht="14.25" hidden="false" customHeight="false" outlineLevel="0" collapsed="false">
      <c r="A1982" s="29" t="n">
        <v>45357.7867824074</v>
      </c>
      <c r="B1982" s="30" t="n">
        <f aca="false">MROUND(A1982,"00:01:00")</f>
        <v>45357.7868055556</v>
      </c>
      <c r="C1982" s="27" t="n">
        <v>1.7414</v>
      </c>
      <c r="D1982" s="27" t="n">
        <v>1.25585</v>
      </c>
      <c r="E1982" s="27" t="n">
        <v>1399.72727272727</v>
      </c>
      <c r="F1982" s="27" t="n">
        <v>40.8177272727273</v>
      </c>
      <c r="G1982" s="27" t="n">
        <v>54.395</v>
      </c>
      <c r="H1982" s="27" t="n">
        <v>33.52</v>
      </c>
      <c r="I1982" s="27" t="n">
        <v>6.5953125</v>
      </c>
      <c r="J1982" s="27" t="n">
        <v>6.60461538461538</v>
      </c>
      <c r="K1982" s="27" t="n">
        <v>45.9007692307692</v>
      </c>
      <c r="L1982" s="32"/>
      <c r="M1982" s="27" t="n">
        <v>77027.75</v>
      </c>
      <c r="N1982" s="27" t="n">
        <v>2101.70954545455</v>
      </c>
      <c r="O1982" s="32"/>
      <c r="R1982" s="11"/>
    </row>
    <row r="1983" customFormat="false" ht="14.25" hidden="false" customHeight="false" outlineLevel="0" collapsed="false">
      <c r="A1983" s="29" t="n">
        <v>45357.7874768519</v>
      </c>
      <c r="B1983" s="30" t="n">
        <f aca="false">MROUND(A1983,"00:01:00")</f>
        <v>45357.7875</v>
      </c>
      <c r="C1983" s="27" t="n">
        <v>1.71579545454545</v>
      </c>
      <c r="D1983" s="27" t="n">
        <v>1.28440909090909</v>
      </c>
      <c r="E1983" s="27" t="n">
        <v>1399.82727272727</v>
      </c>
      <c r="F1983" s="27" t="n">
        <v>36.9652380952381</v>
      </c>
      <c r="G1983" s="27" t="n">
        <v>55.225</v>
      </c>
      <c r="H1983" s="27" t="n">
        <v>33.515</v>
      </c>
      <c r="I1983" s="27" t="n">
        <v>6.59894736842105</v>
      </c>
      <c r="J1983" s="27" t="n">
        <v>6.66</v>
      </c>
      <c r="K1983" s="27" t="n">
        <v>45.545</v>
      </c>
      <c r="L1983" s="32"/>
      <c r="M1983" s="27" t="n">
        <v>77351.2777777778</v>
      </c>
      <c r="N1983" s="27" t="n">
        <v>2100.25031818182</v>
      </c>
      <c r="O1983" s="32"/>
      <c r="R1983" s="11"/>
    </row>
    <row r="1984" customFormat="false" ht="14.25" hidden="false" customHeight="false" outlineLevel="0" collapsed="false">
      <c r="A1984" s="29" t="n">
        <v>45357.7881712963</v>
      </c>
      <c r="B1984" s="30" t="n">
        <f aca="false">MROUND(A1984,"00:01:00")</f>
        <v>45357.7881944444</v>
      </c>
      <c r="C1984" s="27" t="n">
        <v>1.708</v>
      </c>
      <c r="D1984" s="27" t="n">
        <v>1.28650434782609</v>
      </c>
      <c r="E1984" s="27" t="n">
        <v>1400.22272727273</v>
      </c>
      <c r="F1984" s="27" t="n">
        <v>42.9591304347826</v>
      </c>
      <c r="G1984" s="27" t="n">
        <v>54.32</v>
      </c>
      <c r="H1984" s="27" t="n">
        <v>33.5228571428571</v>
      </c>
      <c r="I1984" s="27" t="n">
        <v>6.66909523809524</v>
      </c>
      <c r="J1984" s="27" t="n">
        <v>6.17230769230769</v>
      </c>
      <c r="K1984" s="27" t="n">
        <v>45.9153846153846</v>
      </c>
      <c r="L1984" s="32"/>
      <c r="M1984" s="27" t="n">
        <v>77351.2777777778</v>
      </c>
      <c r="N1984" s="27" t="n">
        <v>2098.7952173913</v>
      </c>
      <c r="O1984" s="32"/>
      <c r="R1984" s="11"/>
    </row>
    <row r="1985" customFormat="false" ht="14.25" hidden="false" customHeight="false" outlineLevel="0" collapsed="false">
      <c r="A1985" s="29" t="n">
        <v>45357.7888657407</v>
      </c>
      <c r="B1985" s="30" t="n">
        <f aca="false">MROUND(A1985,"00:01:00")</f>
        <v>45357.7888888889</v>
      </c>
      <c r="C1985" s="27" t="n">
        <v>1.75146956521739</v>
      </c>
      <c r="D1985" s="27" t="n">
        <v>1.25225217391304</v>
      </c>
      <c r="E1985" s="27" t="n">
        <v>1399.94545454545</v>
      </c>
      <c r="F1985" s="27" t="n">
        <v>42.7865217391304</v>
      </c>
      <c r="G1985" s="27" t="n">
        <v>53.505</v>
      </c>
      <c r="H1985" s="27" t="n">
        <v>33.525</v>
      </c>
      <c r="I1985" s="27" t="n">
        <v>6.691</v>
      </c>
      <c r="J1985" s="27" t="n">
        <v>5.664</v>
      </c>
      <c r="K1985" s="27" t="n">
        <v>46.4866666666667</v>
      </c>
      <c r="L1985" s="32"/>
      <c r="M1985" s="27" t="n">
        <v>77596</v>
      </c>
      <c r="N1985" s="27" t="n">
        <v>2097.31695652174</v>
      </c>
      <c r="O1985" s="32"/>
      <c r="R1985" s="11"/>
    </row>
    <row r="1986" customFormat="false" ht="14.25" hidden="false" customHeight="false" outlineLevel="0" collapsed="false">
      <c r="A1986" s="29" t="n">
        <v>45357.7895601852</v>
      </c>
      <c r="B1986" s="30" t="n">
        <f aca="false">MROUND(A1986,"00:01:00")</f>
        <v>45357.7895833333</v>
      </c>
      <c r="C1986" s="27" t="n">
        <v>1.75122727272727</v>
      </c>
      <c r="D1986" s="27" t="n">
        <v>1.24178636363636</v>
      </c>
      <c r="E1986" s="27" t="n">
        <v>1399.66666666667</v>
      </c>
      <c r="F1986" s="27" t="n">
        <v>31.8695454545455</v>
      </c>
      <c r="G1986" s="27" t="n">
        <v>55.995</v>
      </c>
      <c r="H1986" s="27" t="n">
        <v>33.5355555555556</v>
      </c>
      <c r="I1986" s="27" t="n">
        <v>6.685375</v>
      </c>
      <c r="J1986" s="27" t="n">
        <v>5.70111111111111</v>
      </c>
      <c r="K1986" s="27" t="n">
        <v>45.5941666666667</v>
      </c>
      <c r="L1986" s="32"/>
      <c r="M1986" s="27" t="n">
        <v>77596</v>
      </c>
      <c r="N1986" s="27" t="n">
        <v>2095.83422727273</v>
      </c>
      <c r="O1986" s="32"/>
      <c r="R1986" s="11"/>
    </row>
    <row r="1987" customFormat="false" ht="14.25" hidden="false" customHeight="false" outlineLevel="0" collapsed="false">
      <c r="A1987" s="29" t="n">
        <v>45357.7902546296</v>
      </c>
      <c r="B1987" s="30" t="n">
        <f aca="false">MROUND(A1987,"00:01:00")</f>
        <v>45357.7902777778</v>
      </c>
      <c r="C1987" s="27" t="n">
        <v>1.50715</v>
      </c>
      <c r="D1987" s="27" t="n">
        <v>1.49449090909091</v>
      </c>
      <c r="E1987" s="27" t="n">
        <v>1400.03333333333</v>
      </c>
      <c r="F1987" s="27" t="n">
        <v>4.49181818181818</v>
      </c>
      <c r="G1987" s="27" t="n">
        <v>65.445</v>
      </c>
      <c r="H1987" s="27" t="n">
        <v>33.5811111111111</v>
      </c>
      <c r="I1987" s="27" t="n">
        <v>6.64077272727273</v>
      </c>
      <c r="J1987" s="27" t="n">
        <v>5.98538461538462</v>
      </c>
      <c r="K1987" s="27" t="n">
        <v>44.9846153846154</v>
      </c>
      <c r="L1987" s="32"/>
      <c r="M1987" s="27" t="n">
        <v>77596</v>
      </c>
      <c r="N1987" s="27" t="n">
        <v>2094.37363636364</v>
      </c>
      <c r="O1987" s="32"/>
      <c r="R1987" s="11"/>
    </row>
    <row r="1988" customFormat="false" ht="14.25" hidden="false" customHeight="false" outlineLevel="0" collapsed="false">
      <c r="A1988" s="29" t="n">
        <v>45357.7909490741</v>
      </c>
      <c r="B1988" s="30" t="n">
        <f aca="false">MROUND(A1988,"00:01:00")</f>
        <v>45357.7909722222</v>
      </c>
      <c r="C1988" s="27" t="n">
        <v>1.14441818181818</v>
      </c>
      <c r="D1988" s="27" t="n">
        <v>1.85890454545455</v>
      </c>
      <c r="E1988" s="27" t="n">
        <v>1400.26666666667</v>
      </c>
      <c r="F1988" s="27" t="n">
        <v>2.63058823529412</v>
      </c>
      <c r="G1988" s="27" t="n">
        <v>74.9</v>
      </c>
      <c r="H1988" s="27" t="n">
        <v>33.665</v>
      </c>
      <c r="I1988" s="27" t="n">
        <v>6.60557142857143</v>
      </c>
      <c r="J1988" s="27" t="n">
        <v>6.50384615384615</v>
      </c>
      <c r="K1988" s="27" t="n">
        <v>48.0553846153846</v>
      </c>
      <c r="L1988" s="32"/>
      <c r="M1988" s="27" t="n">
        <v>77610</v>
      </c>
      <c r="N1988" s="27" t="n">
        <v>2092.90568181818</v>
      </c>
      <c r="O1988" s="32"/>
      <c r="R1988" s="11"/>
    </row>
    <row r="1989" customFormat="false" ht="14.25" hidden="false" customHeight="false" outlineLevel="0" collapsed="false">
      <c r="A1989" s="29" t="n">
        <v>45357.7916435185</v>
      </c>
      <c r="B1989" s="30" t="n">
        <f aca="false">MROUND(A1989,"00:01:00")</f>
        <v>45357.7916666667</v>
      </c>
      <c r="C1989" s="27" t="n">
        <v>0.787704545454545</v>
      </c>
      <c r="D1989" s="27" t="n">
        <v>2.21018181818182</v>
      </c>
      <c r="E1989" s="27" t="n">
        <v>1399.7619047619</v>
      </c>
      <c r="F1989" s="27" t="n">
        <v>8.45857142857143</v>
      </c>
      <c r="G1989" s="27" t="n">
        <v>81.88</v>
      </c>
      <c r="H1989" s="27" t="n">
        <v>33.7952941176471</v>
      </c>
      <c r="I1989" s="27" t="n">
        <v>6.6134375</v>
      </c>
      <c r="J1989" s="27" t="n">
        <v>7.06285714285714</v>
      </c>
      <c r="K1989" s="27" t="n">
        <v>55.2215384615385</v>
      </c>
      <c r="L1989" s="32"/>
      <c r="M1989" s="27" t="n">
        <v>77652.4</v>
      </c>
      <c r="N1989" s="27" t="n">
        <v>2091.43327272727</v>
      </c>
      <c r="O1989" s="32"/>
      <c r="R1989" s="11"/>
    </row>
    <row r="1990" customFormat="false" ht="14.25" hidden="false" customHeight="false" outlineLevel="0" collapsed="false">
      <c r="A1990" s="29" t="n">
        <v>45357.792337963</v>
      </c>
      <c r="B1990" s="30" t="n">
        <f aca="false">MROUND(A1990,"00:01:00")</f>
        <v>45357.7923611111</v>
      </c>
      <c r="C1990" s="27" t="n">
        <v>0.805554545454546</v>
      </c>
      <c r="D1990" s="27" t="n">
        <v>2.19442272727273</v>
      </c>
      <c r="E1990" s="27" t="n">
        <v>1400.30454545455</v>
      </c>
      <c r="F1990" s="27" t="n">
        <v>77.2809090909091</v>
      </c>
      <c r="G1990" s="27" t="n">
        <v>71.72</v>
      </c>
      <c r="H1990" s="27" t="n">
        <v>33.8275</v>
      </c>
      <c r="I1990" s="27" t="n">
        <v>6.61972727272727</v>
      </c>
      <c r="J1990" s="27" t="n">
        <v>7.36888888888889</v>
      </c>
      <c r="K1990" s="27" t="n">
        <v>63.9592307692308</v>
      </c>
      <c r="L1990" s="32"/>
      <c r="M1990" s="27" t="n">
        <v>77680</v>
      </c>
      <c r="N1990" s="27" t="n">
        <v>2089.95109090909</v>
      </c>
      <c r="O1990" s="32"/>
      <c r="R1990" s="11"/>
    </row>
    <row r="1991" customFormat="false" ht="14.25" hidden="false" customHeight="false" outlineLevel="0" collapsed="false">
      <c r="A1991" s="29" t="n">
        <v>45357.7930324074</v>
      </c>
      <c r="B1991" s="30" t="n">
        <f aca="false">MROUND(A1991,"00:01:00")</f>
        <v>45357.7930555556</v>
      </c>
      <c r="C1991" s="27" t="n">
        <v>1.27409090909091</v>
      </c>
      <c r="D1991" s="27" t="n">
        <v>1.71821363636364</v>
      </c>
      <c r="E1991" s="27" t="n">
        <v>1400.18947368421</v>
      </c>
      <c r="F1991" s="27" t="n">
        <v>67.4772727272727</v>
      </c>
      <c r="G1991" s="27" t="n">
        <v>65.325</v>
      </c>
      <c r="H1991" s="27" t="n">
        <v>33.7677777777778</v>
      </c>
      <c r="I1991" s="27" t="n">
        <v>6.60335294117647</v>
      </c>
      <c r="J1991" s="27" t="n">
        <v>7.25545454545455</v>
      </c>
      <c r="K1991" s="27" t="n">
        <v>68.3730769230769</v>
      </c>
      <c r="L1991" s="32"/>
      <c r="M1991" s="27" t="n">
        <v>77692</v>
      </c>
      <c r="N1991" s="27" t="n">
        <v>2088.49277272727</v>
      </c>
      <c r="O1991" s="32"/>
      <c r="R1991" s="11"/>
    </row>
    <row r="1992" customFormat="false" ht="14.25" hidden="false" customHeight="false" outlineLevel="0" collapsed="false">
      <c r="A1992" s="29" t="n">
        <v>45357.7937268519</v>
      </c>
      <c r="B1992" s="30" t="n">
        <f aca="false">MROUND(A1992,"00:01:00")</f>
        <v>45357.79375</v>
      </c>
      <c r="C1992" s="27" t="n">
        <v>1.25423913043478</v>
      </c>
      <c r="D1992" s="27" t="n">
        <v>1.7515347826087</v>
      </c>
      <c r="E1992" s="27" t="n">
        <v>1399.98695652174</v>
      </c>
      <c r="F1992" s="27" t="n">
        <v>56.7952173913043</v>
      </c>
      <c r="G1992" s="27" t="n">
        <v>61.49</v>
      </c>
      <c r="H1992" s="27" t="n">
        <v>33.6057894736842</v>
      </c>
      <c r="I1992" s="27" t="n">
        <v>6.66777272727273</v>
      </c>
      <c r="J1992" s="27" t="n">
        <v>6.9925</v>
      </c>
      <c r="K1992" s="27" t="n">
        <v>61.3215384615385</v>
      </c>
      <c r="L1992" s="32"/>
      <c r="M1992" s="27" t="n">
        <v>77730</v>
      </c>
      <c r="N1992" s="27" t="n">
        <v>2087.511</v>
      </c>
      <c r="O1992" s="32"/>
      <c r="R1992" s="11"/>
    </row>
    <row r="1993" customFormat="false" ht="14.25" hidden="false" customHeight="false" outlineLevel="0" collapsed="false">
      <c r="A1993" s="29" t="n">
        <v>45357.7944212963</v>
      </c>
      <c r="B1993" s="30" t="n">
        <f aca="false">MROUND(A1993,"00:01:00")</f>
        <v>45357.7944444444</v>
      </c>
      <c r="C1993" s="27" t="n">
        <v>1.79166363636364</v>
      </c>
      <c r="D1993" s="27" t="n">
        <v>1.20245</v>
      </c>
      <c r="E1993" s="27" t="n">
        <v>1399.94545454545</v>
      </c>
      <c r="F1993" s="27" t="n">
        <v>74.7372727272727</v>
      </c>
      <c r="G1993" s="27" t="n">
        <v>52.48</v>
      </c>
      <c r="H1993" s="27" t="n">
        <v>33.42</v>
      </c>
      <c r="I1993" s="27" t="n">
        <v>6.67522727272727</v>
      </c>
      <c r="J1993" s="27" t="n">
        <v>6.55307692307692</v>
      </c>
      <c r="K1993" s="27" t="n">
        <v>57.8983333333333</v>
      </c>
      <c r="L1993" s="32"/>
      <c r="M1993" s="27" t="n">
        <v>77764</v>
      </c>
      <c r="N1993" s="27" t="n">
        <v>2086.32827272727</v>
      </c>
      <c r="O1993" s="32"/>
      <c r="R1993" s="11"/>
    </row>
    <row r="1994" customFormat="false" ht="14.25" hidden="false" customHeight="false" outlineLevel="0" collapsed="false">
      <c r="A1994" s="29" t="n">
        <v>45357.7951157407</v>
      </c>
      <c r="B1994" s="30" t="n">
        <f aca="false">MROUND(A1994,"00:01:00")</f>
        <v>45357.7951388889</v>
      </c>
      <c r="C1994" s="27" t="n">
        <v>1.60904545454545</v>
      </c>
      <c r="D1994" s="27" t="n">
        <v>1.39227727272727</v>
      </c>
      <c r="E1994" s="27" t="n">
        <v>1399.82857142857</v>
      </c>
      <c r="F1994" s="27" t="n">
        <v>4.5385</v>
      </c>
      <c r="G1994" s="27" t="n">
        <v>63.025</v>
      </c>
      <c r="H1994" s="27" t="n">
        <v>33.3222222222222</v>
      </c>
      <c r="I1994" s="27" t="n">
        <v>6.60528571428572</v>
      </c>
      <c r="J1994" s="27" t="n">
        <v>5.9225</v>
      </c>
      <c r="K1994" s="27" t="n">
        <v>51.1869230769231</v>
      </c>
      <c r="L1994" s="32"/>
      <c r="M1994" s="27" t="n">
        <v>77785</v>
      </c>
      <c r="N1994" s="27" t="n">
        <v>2084.82631818182</v>
      </c>
      <c r="O1994" s="32"/>
      <c r="R1994" s="11"/>
    </row>
    <row r="1995" customFormat="false" ht="14.25" hidden="false" customHeight="false" outlineLevel="0" collapsed="false">
      <c r="A1995" s="29" t="n">
        <v>45357.7958101852</v>
      </c>
      <c r="B1995" s="30" t="n">
        <f aca="false">MROUND(A1995,"00:01:00")</f>
        <v>45357.7958333333</v>
      </c>
      <c r="C1995" s="27" t="n">
        <v>1.2324347826087</v>
      </c>
      <c r="D1995" s="27" t="n">
        <v>1.76764347826087</v>
      </c>
      <c r="E1995" s="27" t="n">
        <v>1399.86086956522</v>
      </c>
      <c r="F1995" s="27" t="n">
        <v>2.2875</v>
      </c>
      <c r="G1995" s="27" t="n">
        <v>72.59</v>
      </c>
      <c r="H1995" s="27" t="n">
        <v>33.34</v>
      </c>
      <c r="I1995" s="27" t="n">
        <v>6.62259090909091</v>
      </c>
      <c r="J1995" s="27" t="n">
        <v>5.914</v>
      </c>
      <c r="K1995" s="27" t="n">
        <v>47.5471428571429</v>
      </c>
      <c r="L1995" s="32"/>
      <c r="M1995" s="27" t="n">
        <v>77872.6</v>
      </c>
      <c r="N1995" s="27" t="n">
        <v>2083.326</v>
      </c>
      <c r="O1995" s="32"/>
      <c r="R1995" s="11"/>
    </row>
    <row r="1996" customFormat="false" ht="14.25" hidden="false" customHeight="false" outlineLevel="0" collapsed="false">
      <c r="A1996" s="29" t="n">
        <v>45357.7965046296</v>
      </c>
      <c r="B1996" s="30" t="n">
        <f aca="false">MROUND(A1996,"00:01:00")</f>
        <v>45357.7965277778</v>
      </c>
      <c r="C1996" s="27" t="n">
        <v>0.876840909090909</v>
      </c>
      <c r="D1996" s="27" t="n">
        <v>2.12690909090909</v>
      </c>
      <c r="E1996" s="27" t="n">
        <v>1399.77272727273</v>
      </c>
      <c r="F1996" s="27" t="n">
        <v>8.71181818181818</v>
      </c>
      <c r="G1996" s="27" t="n">
        <v>79.695</v>
      </c>
      <c r="H1996" s="27" t="n">
        <v>33.465</v>
      </c>
      <c r="I1996" s="27" t="n">
        <v>6.60819047619048</v>
      </c>
      <c r="J1996" s="27" t="n">
        <v>6.135</v>
      </c>
      <c r="K1996" s="27" t="n">
        <v>54.1509090909091</v>
      </c>
      <c r="L1996" s="32"/>
      <c r="M1996" s="27" t="n">
        <v>77984.6666666667</v>
      </c>
      <c r="N1996" s="27" t="n">
        <v>2081.82759090909</v>
      </c>
      <c r="O1996" s="32"/>
      <c r="R1996" s="11"/>
    </row>
    <row r="1997" customFormat="false" ht="14.25" hidden="false" customHeight="false" outlineLevel="0" collapsed="false">
      <c r="A1997" s="29" t="n">
        <v>45357.7971990741</v>
      </c>
      <c r="B1997" s="30" t="n">
        <f aca="false">MROUND(A1997,"00:01:00")</f>
        <v>45357.7972222222</v>
      </c>
      <c r="C1997" s="27" t="n">
        <v>0.8385</v>
      </c>
      <c r="D1997" s="27" t="n">
        <v>2.16235</v>
      </c>
      <c r="E1997" s="27" t="n">
        <v>1399.78</v>
      </c>
      <c r="F1997" s="27" t="n">
        <v>66.8709090909091</v>
      </c>
      <c r="G1997" s="27" t="n">
        <v>71.955</v>
      </c>
      <c r="H1997" s="27" t="n">
        <v>33.5728571428571</v>
      </c>
      <c r="I1997" s="27" t="n">
        <v>6.64728571428571</v>
      </c>
      <c r="J1997" s="27" t="n">
        <v>6.4</v>
      </c>
      <c r="K1997" s="27" t="n">
        <v>62.495</v>
      </c>
      <c r="L1997" s="32"/>
      <c r="M1997" s="27" t="n">
        <v>77984.6666666667</v>
      </c>
      <c r="N1997" s="27" t="n">
        <v>2080.35604545455</v>
      </c>
      <c r="O1997" s="32"/>
      <c r="R1997" s="11"/>
    </row>
    <row r="1998" customFormat="false" ht="14.25" hidden="false" customHeight="false" outlineLevel="0" collapsed="false">
      <c r="A1998" s="29" t="n">
        <v>45357.7978935185</v>
      </c>
      <c r="B1998" s="30" t="n">
        <f aca="false">MROUND(A1998,"00:01:00")</f>
        <v>45357.7979166667</v>
      </c>
      <c r="C1998" s="27" t="n">
        <v>1.2889347826087</v>
      </c>
      <c r="D1998" s="27" t="n">
        <v>1.70190434782609</v>
      </c>
      <c r="E1998" s="27" t="n">
        <v>1399.75454545455</v>
      </c>
      <c r="F1998" s="27" t="n">
        <v>75.2765217391304</v>
      </c>
      <c r="G1998" s="27" t="n">
        <v>63.37</v>
      </c>
      <c r="H1998" s="27" t="n">
        <v>33.575</v>
      </c>
      <c r="I1998" s="27" t="n">
        <v>6.60986956521739</v>
      </c>
      <c r="J1998" s="27" t="n">
        <v>6.44714285714286</v>
      </c>
      <c r="K1998" s="27" t="n">
        <v>67.3054545454546</v>
      </c>
      <c r="L1998" s="32"/>
      <c r="M1998" s="27" t="n">
        <v>78059</v>
      </c>
      <c r="N1998" s="27" t="n">
        <v>2078.88443478261</v>
      </c>
      <c r="O1998" s="32"/>
      <c r="R1998" s="11"/>
    </row>
    <row r="1999" customFormat="false" ht="14.25" hidden="false" customHeight="false" outlineLevel="0" collapsed="false">
      <c r="A1999" s="29" t="n">
        <v>45357.798587963</v>
      </c>
      <c r="B1999" s="30" t="n">
        <f aca="false">MROUND(A1999,"00:01:00")</f>
        <v>45357.7986111111</v>
      </c>
      <c r="C1999" s="27" t="n">
        <v>1.27580476190476</v>
      </c>
      <c r="D1999" s="27" t="n">
        <v>1.72300476190476</v>
      </c>
      <c r="E1999" s="27" t="n">
        <v>1400.00476190476</v>
      </c>
      <c r="F1999" s="27" t="n">
        <v>12.9528571428571</v>
      </c>
      <c r="G1999" s="27" t="n">
        <v>71.49</v>
      </c>
      <c r="H1999" s="27" t="n">
        <v>33.615</v>
      </c>
      <c r="I1999" s="27" t="n">
        <v>6.62645</v>
      </c>
      <c r="J1999" s="27" t="n">
        <v>6.38833333333333</v>
      </c>
      <c r="K1999" s="27" t="n">
        <v>61.7161538461538</v>
      </c>
      <c r="L1999" s="32"/>
      <c r="M1999" s="27" t="n">
        <v>78140.1428571429</v>
      </c>
      <c r="N1999" s="27" t="n">
        <v>2077.3750952381</v>
      </c>
      <c r="O1999" s="32"/>
      <c r="R1999" s="11"/>
    </row>
    <row r="2000" customFormat="false" ht="14.25" hidden="false" customHeight="false" outlineLevel="0" collapsed="false">
      <c r="A2000" s="29" t="n">
        <v>45357.7992824074</v>
      </c>
      <c r="B2000" s="30" t="n">
        <f aca="false">MROUND(A2000,"00:01:00")</f>
        <v>45357.7993055556</v>
      </c>
      <c r="C2000" s="27" t="n">
        <v>0.914318181818182</v>
      </c>
      <c r="D2000" s="27" t="n">
        <v>2.09082727272727</v>
      </c>
      <c r="E2000" s="27" t="n">
        <v>1399.73684210526</v>
      </c>
      <c r="F2000" s="27" t="n">
        <v>2.94772727272727</v>
      </c>
      <c r="G2000" s="27" t="n">
        <v>81.005</v>
      </c>
      <c r="H2000" s="27" t="n">
        <v>33.69</v>
      </c>
      <c r="I2000" s="27" t="n">
        <v>6.6052</v>
      </c>
      <c r="J2000" s="27" t="n">
        <v>6.44166666666667</v>
      </c>
      <c r="K2000" s="27" t="n">
        <v>56.4557142857143</v>
      </c>
      <c r="L2000" s="32"/>
      <c r="M2000" s="27" t="n">
        <v>78213.6666666667</v>
      </c>
      <c r="N2000" s="27" t="n">
        <v>2075.91563636364</v>
      </c>
      <c r="O2000" s="32"/>
      <c r="R2000" s="11"/>
    </row>
    <row r="2001" customFormat="false" ht="14.25" hidden="false" customHeight="false" outlineLevel="0" collapsed="false">
      <c r="A2001" s="29" t="n">
        <v>45357.7999768519</v>
      </c>
      <c r="B2001" s="30" t="n">
        <f aca="false">MROUND(A2001,"00:01:00")</f>
        <v>45357.8</v>
      </c>
      <c r="C2001" s="27" t="n">
        <v>0.67734347826087</v>
      </c>
      <c r="D2001" s="27" t="n">
        <v>2.32199545454545</v>
      </c>
      <c r="E2001" s="27" t="n">
        <v>1399.59545454545</v>
      </c>
      <c r="F2001" s="27" t="n">
        <v>41.2847826086957</v>
      </c>
      <c r="G2001" s="27" t="n">
        <v>79.07</v>
      </c>
      <c r="H2001" s="27" t="n">
        <v>33.7575</v>
      </c>
      <c r="I2001" s="27" t="n">
        <v>6.6186</v>
      </c>
      <c r="J2001" s="27" t="n">
        <v>6.59384615384615</v>
      </c>
      <c r="K2001" s="27" t="n">
        <v>61.8158333333333</v>
      </c>
      <c r="L2001" s="32"/>
      <c r="M2001" s="27" t="n">
        <v>78259</v>
      </c>
      <c r="N2001" s="27" t="n">
        <v>2074.40473913043</v>
      </c>
      <c r="O2001" s="32"/>
      <c r="R2001" s="11"/>
    </row>
    <row r="2002" customFormat="false" ht="14.25" hidden="false" customHeight="false" outlineLevel="0" collapsed="false">
      <c r="A2002" s="29" t="n">
        <v>45357.8006712963</v>
      </c>
      <c r="B2002" s="30" t="n">
        <f aca="false">MROUND(A2002,"00:01:00")</f>
        <v>45357.8006944445</v>
      </c>
      <c r="C2002" s="27" t="n">
        <v>0.994195238095238</v>
      </c>
      <c r="D2002" s="27" t="n">
        <v>2.00748095238095</v>
      </c>
      <c r="E2002" s="27" t="n">
        <v>1400.035</v>
      </c>
      <c r="F2002" s="27" t="n">
        <v>78.622380952381</v>
      </c>
      <c r="G2002" s="27" t="n">
        <v>69.185</v>
      </c>
      <c r="H2002" s="27" t="n">
        <v>33.725</v>
      </c>
      <c r="I2002" s="27" t="n">
        <v>6.60084210526316</v>
      </c>
      <c r="J2002" s="27" t="n">
        <v>6.71125</v>
      </c>
      <c r="K2002" s="27" t="n">
        <v>69.3292307692308</v>
      </c>
      <c r="L2002" s="32"/>
      <c r="M2002" s="27" t="n">
        <v>78302.6666666667</v>
      </c>
      <c r="N2002" s="27" t="n">
        <v>2072.91019047619</v>
      </c>
      <c r="O2002" s="32"/>
      <c r="R2002" s="11"/>
    </row>
    <row r="2003" customFormat="false" ht="14.25" hidden="false" customHeight="false" outlineLevel="0" collapsed="false">
      <c r="A2003" s="29" t="n">
        <v>45357.8013657407</v>
      </c>
      <c r="B2003" s="30" t="n">
        <f aca="false">MROUND(A2003,"00:01:00")</f>
        <v>45357.8013888889</v>
      </c>
      <c r="C2003" s="27" t="n">
        <v>1.16020476190476</v>
      </c>
      <c r="D2003" s="27" t="n">
        <v>1.83525714285714</v>
      </c>
      <c r="E2003" s="27" t="n">
        <v>1399.92380952381</v>
      </c>
      <c r="F2003" s="27" t="n">
        <v>29.6490476190476</v>
      </c>
      <c r="G2003" s="27" t="n">
        <v>72.89</v>
      </c>
      <c r="H2003" s="27" t="n">
        <v>33.715</v>
      </c>
      <c r="I2003" s="27" t="n">
        <v>6.61609523809524</v>
      </c>
      <c r="J2003" s="27" t="n">
        <v>6.608</v>
      </c>
      <c r="K2003" s="27" t="n">
        <v>67.2338461538461</v>
      </c>
      <c r="L2003" s="32"/>
      <c r="M2003" s="27" t="n">
        <v>78357.6666666667</v>
      </c>
      <c r="N2003" s="27" t="n">
        <v>2071.38595238095</v>
      </c>
      <c r="O2003" s="32"/>
      <c r="R2003" s="11"/>
    </row>
    <row r="2004" customFormat="false" ht="14.25" hidden="false" customHeight="false" outlineLevel="0" collapsed="false">
      <c r="A2004" s="29" t="n">
        <v>45357.8020601852</v>
      </c>
      <c r="B2004" s="30" t="n">
        <f aca="false">MROUND(A2004,"00:01:00")</f>
        <v>45357.8020833333</v>
      </c>
      <c r="C2004" s="27" t="n">
        <v>0.8837</v>
      </c>
      <c r="D2004" s="27" t="n">
        <v>2.11814545454545</v>
      </c>
      <c r="E2004" s="27" t="n">
        <v>1399.7380952381</v>
      </c>
      <c r="F2004" s="27" t="n">
        <v>12.9327272727273</v>
      </c>
      <c r="G2004" s="27" t="n">
        <v>79.475</v>
      </c>
      <c r="H2004" s="27" t="n">
        <v>33.7166666666667</v>
      </c>
      <c r="I2004" s="27" t="n">
        <v>6.61205</v>
      </c>
      <c r="J2004" s="27" t="n">
        <v>6.535</v>
      </c>
      <c r="K2004" s="27" t="n">
        <v>61.4683333333333</v>
      </c>
      <c r="L2004" s="32"/>
      <c r="M2004" s="27" t="n">
        <v>78447</v>
      </c>
      <c r="N2004" s="27" t="n">
        <v>2069.95054545455</v>
      </c>
      <c r="O2004" s="32"/>
      <c r="R2004" s="11"/>
    </row>
    <row r="2005" customFormat="false" ht="14.25" hidden="false" customHeight="false" outlineLevel="0" collapsed="false">
      <c r="A2005" s="29" t="n">
        <v>45357.8027546296</v>
      </c>
      <c r="B2005" s="30" t="n">
        <f aca="false">MROUND(A2005,"00:01:00")</f>
        <v>45357.8027777778</v>
      </c>
      <c r="C2005" s="27" t="n">
        <v>0.864247826086957</v>
      </c>
      <c r="D2005" s="27" t="n">
        <v>2.13519565217391</v>
      </c>
      <c r="E2005" s="27" t="n">
        <v>1400.24090909091</v>
      </c>
      <c r="F2005" s="27" t="n">
        <v>65.4626086956522</v>
      </c>
      <c r="G2005" s="27" t="n">
        <v>71.645</v>
      </c>
      <c r="H2005" s="27" t="n">
        <v>33.68</v>
      </c>
      <c r="I2005" s="27" t="n">
        <v>6.63865217391304</v>
      </c>
      <c r="J2005" s="27" t="n">
        <v>6.50555555555556</v>
      </c>
      <c r="K2005" s="27" t="n">
        <v>63.79</v>
      </c>
      <c r="L2005" s="32"/>
      <c r="M2005" s="27" t="n">
        <v>78447</v>
      </c>
      <c r="N2005" s="27" t="n">
        <v>2068.44386956522</v>
      </c>
      <c r="O2005" s="32"/>
      <c r="R2005" s="11"/>
    </row>
    <row r="2006" customFormat="false" ht="14.25" hidden="false" customHeight="false" outlineLevel="0" collapsed="false">
      <c r="A2006" s="29" t="n">
        <v>45357.8034490741</v>
      </c>
      <c r="B2006" s="30" t="n">
        <f aca="false">MROUND(A2006,"00:01:00")</f>
        <v>45357.8034722222</v>
      </c>
      <c r="C2006" s="27" t="n">
        <v>1.1935</v>
      </c>
      <c r="D2006" s="27" t="n">
        <v>1.80291739130435</v>
      </c>
      <c r="E2006" s="27" t="n">
        <v>1400.14782608696</v>
      </c>
      <c r="F2006" s="27" t="n">
        <v>54.4291304347826</v>
      </c>
      <c r="G2006" s="27" t="n">
        <v>68.67</v>
      </c>
      <c r="H2006" s="27" t="n">
        <v>33.62</v>
      </c>
      <c r="I2006" s="27" t="n">
        <v>6.59595</v>
      </c>
      <c r="J2006" s="27" t="n">
        <v>6.32875</v>
      </c>
      <c r="K2006" s="27" t="n">
        <v>67.4015384615385</v>
      </c>
      <c r="L2006" s="32"/>
      <c r="M2006" s="27" t="n">
        <v>78571.4</v>
      </c>
      <c r="N2006" s="27" t="n">
        <v>2066.91673913043</v>
      </c>
      <c r="O2006" s="32"/>
      <c r="R2006" s="11"/>
    </row>
    <row r="2007" customFormat="false" ht="14.25" hidden="false" customHeight="false" outlineLevel="0" collapsed="false">
      <c r="A2007" s="29" t="n">
        <v>45357.8041435185</v>
      </c>
      <c r="B2007" s="30" t="n">
        <f aca="false">MROUND(A2007,"00:01:00")</f>
        <v>45357.8041666667</v>
      </c>
      <c r="C2007" s="27" t="n">
        <v>1.07511363636364</v>
      </c>
      <c r="D2007" s="27" t="n">
        <v>1.92806363636364</v>
      </c>
      <c r="E2007" s="27" t="n">
        <v>1399.77142857143</v>
      </c>
      <c r="F2007" s="27" t="n">
        <v>15.76</v>
      </c>
      <c r="G2007" s="27" t="n">
        <v>75.425</v>
      </c>
      <c r="H2007" s="27" t="n">
        <v>33.608</v>
      </c>
      <c r="I2007" s="27" t="n">
        <v>6.63195454545454</v>
      </c>
      <c r="J2007" s="27" t="n">
        <v>6.34111111111111</v>
      </c>
      <c r="K2007" s="27" t="n">
        <v>62.2283333333333</v>
      </c>
      <c r="L2007" s="32"/>
      <c r="M2007" s="27" t="n">
        <v>78701</v>
      </c>
      <c r="N2007" s="27" t="n">
        <v>2065.40986363636</v>
      </c>
      <c r="O2007" s="32"/>
      <c r="R2007" s="11"/>
    </row>
    <row r="2008" customFormat="false" ht="14.25" hidden="false" customHeight="false" outlineLevel="0" collapsed="false">
      <c r="A2008" s="29" t="n">
        <v>45357.804837963</v>
      </c>
      <c r="B2008" s="30" t="n">
        <f aca="false">MROUND(A2008,"00:01:00")</f>
        <v>45357.8048611111</v>
      </c>
      <c r="C2008" s="27" t="n">
        <v>0.9144</v>
      </c>
      <c r="D2008" s="27" t="n">
        <v>2.08920476190476</v>
      </c>
      <c r="E2008" s="27" t="n">
        <v>1400.265</v>
      </c>
      <c r="F2008" s="27" t="n">
        <v>44.3619047619048</v>
      </c>
      <c r="G2008" s="27" t="n">
        <v>73.48</v>
      </c>
      <c r="H2008" s="27" t="n">
        <v>33.5716666666667</v>
      </c>
      <c r="I2008" s="27" t="n">
        <v>6.59852380952381</v>
      </c>
      <c r="J2008" s="27" t="n">
        <v>6.36857142857143</v>
      </c>
      <c r="K2008" s="27" t="n">
        <v>60.6669230769231</v>
      </c>
      <c r="L2008" s="32"/>
      <c r="M2008" s="27" t="n">
        <v>78755.5</v>
      </c>
      <c r="N2008" s="27" t="n">
        <v>2063.93028571429</v>
      </c>
      <c r="O2008" s="32"/>
      <c r="R2008" s="11"/>
    </row>
    <row r="2009" customFormat="false" ht="14.25" hidden="false" customHeight="false" outlineLevel="0" collapsed="false">
      <c r="A2009" s="29" t="n">
        <v>45357.8055324074</v>
      </c>
      <c r="B2009" s="30" t="n">
        <f aca="false">MROUND(A2009,"00:01:00")</f>
        <v>45357.8055555556</v>
      </c>
      <c r="C2009" s="27" t="n">
        <v>1.08898181818182</v>
      </c>
      <c r="D2009" s="27" t="n">
        <v>1.91328636363636</v>
      </c>
      <c r="E2009" s="27" t="n">
        <v>1399.95</v>
      </c>
      <c r="F2009" s="27" t="n">
        <v>54.3481818181818</v>
      </c>
      <c r="G2009" s="27" t="n">
        <v>69.89</v>
      </c>
      <c r="H2009" s="27" t="n">
        <v>33.558</v>
      </c>
      <c r="I2009" s="27" t="n">
        <v>6.62722727272727</v>
      </c>
      <c r="J2009" s="27" t="n">
        <v>6.38571428571429</v>
      </c>
      <c r="K2009" s="27" t="n">
        <v>64.6492307692308</v>
      </c>
      <c r="L2009" s="32"/>
      <c r="M2009" s="27" t="n">
        <v>78841.5</v>
      </c>
      <c r="N2009" s="27" t="n">
        <v>2062.44172727273</v>
      </c>
      <c r="O2009" s="32"/>
      <c r="R2009" s="11"/>
    </row>
    <row r="2010" customFormat="false" ht="14.25" hidden="false" customHeight="false" outlineLevel="0" collapsed="false">
      <c r="A2010" s="29" t="n">
        <v>45357.8062268519</v>
      </c>
      <c r="B2010" s="30" t="n">
        <f aca="false">MROUND(A2010,"00:01:00")</f>
        <v>45357.80625</v>
      </c>
      <c r="C2010" s="27" t="n">
        <v>1.14076086956522</v>
      </c>
      <c r="D2010" s="27" t="n">
        <v>1.8591347826087</v>
      </c>
      <c r="E2010" s="27" t="n">
        <v>1400.15</v>
      </c>
      <c r="F2010" s="27" t="n">
        <v>38.9813043478261</v>
      </c>
      <c r="G2010" s="27" t="n">
        <v>70.625</v>
      </c>
      <c r="H2010" s="27" t="n">
        <v>33.5283333333333</v>
      </c>
      <c r="I2010" s="27" t="n">
        <v>6.59365217391304</v>
      </c>
      <c r="J2010" s="27" t="n">
        <v>6.35333333333333</v>
      </c>
      <c r="K2010" s="27" t="n">
        <v>63.4591666666667</v>
      </c>
      <c r="L2010" s="32"/>
      <c r="M2010" s="27" t="n">
        <v>78933.5555555556</v>
      </c>
      <c r="N2010" s="27" t="n">
        <v>2060.89891304348</v>
      </c>
      <c r="O2010" s="32"/>
      <c r="R2010" s="11"/>
    </row>
    <row r="2011" customFormat="false" ht="14.25" hidden="false" customHeight="false" outlineLevel="0" collapsed="false">
      <c r="A2011" s="29" t="n">
        <v>45357.8069212963</v>
      </c>
      <c r="B2011" s="30" t="n">
        <f aca="false">MROUND(A2011,"00:01:00")</f>
        <v>45357.8069444445</v>
      </c>
      <c r="C2011" s="27" t="n">
        <v>1.08262608695652</v>
      </c>
      <c r="D2011" s="27" t="n">
        <v>1.91227826086957</v>
      </c>
      <c r="E2011" s="27" t="n">
        <v>1399.58571428571</v>
      </c>
      <c r="F2011" s="27" t="n">
        <v>35.8991304347826</v>
      </c>
      <c r="G2011" s="27" t="n">
        <v>71.81</v>
      </c>
      <c r="H2011" s="27" t="n">
        <v>33.53</v>
      </c>
      <c r="I2011" s="27" t="n">
        <v>6.62768181818182</v>
      </c>
      <c r="J2011" s="27" t="n">
        <v>6.36</v>
      </c>
      <c r="K2011" s="27" t="n">
        <v>60.7966666666667</v>
      </c>
      <c r="L2011" s="32"/>
      <c r="M2011" s="27" t="n">
        <v>78933.5555555556</v>
      </c>
      <c r="N2011" s="27" t="n">
        <v>2059.37430434783</v>
      </c>
      <c r="O2011" s="32"/>
      <c r="R2011" s="11"/>
    </row>
    <row r="2012" customFormat="false" ht="14.25" hidden="false" customHeight="false" outlineLevel="0" collapsed="false">
      <c r="A2012" s="29" t="n">
        <v>45357.8076157407</v>
      </c>
      <c r="B2012" s="30" t="n">
        <f aca="false">MROUND(A2012,"00:01:00")</f>
        <v>45357.8076388889</v>
      </c>
      <c r="C2012" s="27" t="n">
        <v>1.09900434782609</v>
      </c>
      <c r="D2012" s="27" t="n">
        <v>1.90698260869565</v>
      </c>
      <c r="E2012" s="27" t="n">
        <v>1400.27142857143</v>
      </c>
      <c r="F2012" s="27" t="n">
        <v>45.0782608695652</v>
      </c>
      <c r="G2012" s="27" t="n">
        <v>70.295</v>
      </c>
      <c r="H2012" s="27" t="n">
        <v>33.515</v>
      </c>
      <c r="I2012" s="27" t="n">
        <v>6.60234782608696</v>
      </c>
      <c r="J2012" s="27" t="n">
        <v>6.319</v>
      </c>
      <c r="K2012" s="27" t="n">
        <v>61.1923076923077</v>
      </c>
      <c r="L2012" s="32"/>
      <c r="M2012" s="27" t="n">
        <v>79084.875</v>
      </c>
      <c r="N2012" s="27" t="n">
        <v>2057.85856521739</v>
      </c>
      <c r="O2012" s="32"/>
      <c r="R2012" s="11"/>
    </row>
    <row r="2013" customFormat="false" ht="14.25" hidden="false" customHeight="false" outlineLevel="0" collapsed="false">
      <c r="A2013" s="29" t="n">
        <v>45357.8083101852</v>
      </c>
      <c r="B2013" s="30" t="n">
        <f aca="false">MROUND(A2013,"00:01:00")</f>
        <v>45357.8083333333</v>
      </c>
      <c r="C2013" s="27" t="n">
        <v>1.13789545454545</v>
      </c>
      <c r="D2013" s="27" t="n">
        <v>1.86610454545455</v>
      </c>
      <c r="E2013" s="27" t="n">
        <v>1400.2</v>
      </c>
      <c r="F2013" s="27" t="n">
        <v>41.2272727272727</v>
      </c>
      <c r="G2013" s="27" t="n">
        <v>70.12</v>
      </c>
      <c r="H2013" s="27" t="n">
        <v>33.5133333333333</v>
      </c>
      <c r="I2013" s="27" t="n">
        <v>6.61263636363636</v>
      </c>
      <c r="J2013" s="27" t="n">
        <v>6.32222222222222</v>
      </c>
      <c r="K2013" s="27" t="n">
        <v>61.587</v>
      </c>
      <c r="L2013" s="32"/>
      <c r="M2013" s="27" t="n">
        <v>79171</v>
      </c>
      <c r="N2013" s="27" t="n">
        <v>2056.34663636364</v>
      </c>
      <c r="O2013" s="32"/>
      <c r="R2013" s="11"/>
    </row>
    <row r="2014" customFormat="false" ht="14.25" hidden="false" customHeight="false" outlineLevel="0" collapsed="false">
      <c r="A2014" s="29" t="n">
        <v>45357.8090046296</v>
      </c>
      <c r="B2014" s="30" t="n">
        <f aca="false">MROUND(A2014,"00:01:00")</f>
        <v>45357.8090277778</v>
      </c>
      <c r="C2014" s="27" t="n">
        <v>1.1221652173913</v>
      </c>
      <c r="D2014" s="27" t="n">
        <v>1.8752</v>
      </c>
      <c r="E2014" s="27" t="n">
        <v>1400.19130434783</v>
      </c>
      <c r="F2014" s="27" t="n">
        <v>37.17</v>
      </c>
      <c r="G2014" s="27" t="n">
        <v>70.83</v>
      </c>
      <c r="H2014" s="27" t="n">
        <v>33.51</v>
      </c>
      <c r="I2014" s="27" t="n">
        <v>6.59961904761905</v>
      </c>
      <c r="J2014" s="27" t="n">
        <v>6.315</v>
      </c>
      <c r="K2014" s="27" t="n">
        <v>60.8509090909091</v>
      </c>
      <c r="L2014" s="32"/>
      <c r="M2014" s="27" t="n">
        <v>79218.2</v>
      </c>
      <c r="N2014" s="27" t="n">
        <v>2054.85691304348</v>
      </c>
      <c r="O2014" s="32"/>
      <c r="R2014" s="11"/>
    </row>
    <row r="2015" customFormat="false" ht="14.25" hidden="false" customHeight="false" outlineLevel="0" collapsed="false">
      <c r="A2015" s="29" t="n">
        <v>45357.8096990741</v>
      </c>
      <c r="B2015" s="30" t="n">
        <f aca="false">MROUND(A2015,"00:01:00")</f>
        <v>45357.8097222222</v>
      </c>
      <c r="C2015" s="27" t="n">
        <v>1.11095217391304</v>
      </c>
      <c r="D2015" s="27" t="n">
        <v>1.89082608695652</v>
      </c>
      <c r="E2015" s="27" t="n">
        <v>1400.45909090909</v>
      </c>
      <c r="F2015" s="27" t="n">
        <v>41.8869565217391</v>
      </c>
      <c r="G2015" s="27" t="n">
        <v>70.305</v>
      </c>
      <c r="H2015" s="27" t="n">
        <v>33.505</v>
      </c>
      <c r="I2015" s="27" t="n">
        <v>6.61259090909091</v>
      </c>
      <c r="J2015" s="27" t="n">
        <v>6.365</v>
      </c>
      <c r="K2015" s="27" t="n">
        <v>60.6108333333333</v>
      </c>
      <c r="L2015" s="32"/>
      <c r="M2015" s="27" t="n">
        <v>79313</v>
      </c>
      <c r="N2015" s="27" t="n">
        <v>2053.35195652174</v>
      </c>
      <c r="O2015" s="32"/>
      <c r="R2015" s="11"/>
    </row>
    <row r="2016" customFormat="false" ht="14.25" hidden="false" customHeight="false" outlineLevel="0" collapsed="false">
      <c r="A2016" s="29" t="n">
        <v>45357.8103935185</v>
      </c>
      <c r="B2016" s="30" t="n">
        <f aca="false">MROUND(A2016,"00:01:00")</f>
        <v>45357.8104166667</v>
      </c>
      <c r="C2016" s="27" t="n">
        <v>1.14164347826087</v>
      </c>
      <c r="D2016" s="27" t="n">
        <v>1.86374782608696</v>
      </c>
      <c r="E2016" s="27" t="n">
        <v>1400.14545454545</v>
      </c>
      <c r="F2016" s="27" t="n">
        <v>43.06</v>
      </c>
      <c r="G2016" s="27" t="n">
        <v>69.495</v>
      </c>
      <c r="H2016" s="27" t="n">
        <v>33.4983333333333</v>
      </c>
      <c r="I2016" s="27" t="n">
        <v>6.60790909090909</v>
      </c>
      <c r="J2016" s="27" t="n">
        <v>6.35428571428571</v>
      </c>
      <c r="K2016" s="27" t="n">
        <v>61.0415384615385</v>
      </c>
      <c r="L2016" s="32"/>
      <c r="M2016" s="27" t="n">
        <v>79402.5</v>
      </c>
      <c r="N2016" s="27" t="n">
        <v>2051.82552173913</v>
      </c>
      <c r="O2016" s="32"/>
      <c r="R2016" s="11"/>
    </row>
    <row r="2017" customFormat="false" ht="14.25" hidden="false" customHeight="false" outlineLevel="0" collapsed="false">
      <c r="A2017" s="29" t="n">
        <v>45357.811087963</v>
      </c>
      <c r="B2017" s="30" t="n">
        <f aca="false">MROUND(A2017,"00:01:00")</f>
        <v>45357.8111111111</v>
      </c>
      <c r="C2017" s="27" t="n">
        <v>1.15063913043478</v>
      </c>
      <c r="D2017" s="27" t="n">
        <v>1.84065217391304</v>
      </c>
      <c r="E2017" s="27" t="n">
        <v>1400.16086956522</v>
      </c>
      <c r="F2017" s="27" t="n">
        <v>36.9963636363636</v>
      </c>
      <c r="G2017" s="27" t="n">
        <v>70.585</v>
      </c>
      <c r="H2017" s="27" t="n">
        <v>33.49</v>
      </c>
      <c r="I2017" s="27" t="n">
        <v>6.60133333333333</v>
      </c>
      <c r="J2017" s="27" t="n">
        <v>6.29142857142857</v>
      </c>
      <c r="K2017" s="27" t="n">
        <v>60.645</v>
      </c>
      <c r="L2017" s="32"/>
      <c r="M2017" s="27" t="n">
        <v>79478.2</v>
      </c>
      <c r="N2017" s="27" t="n">
        <v>2050.30834782609</v>
      </c>
      <c r="O2017" s="32"/>
      <c r="R2017" s="11"/>
    </row>
    <row r="2018" customFormat="false" ht="14.25" hidden="false" customHeight="false" outlineLevel="0" collapsed="false">
      <c r="A2018" s="29" t="n">
        <v>45357.8117824074</v>
      </c>
      <c r="B2018" s="30" t="n">
        <f aca="false">MROUND(A2018,"00:01:00")</f>
        <v>45357.8118055556</v>
      </c>
      <c r="C2018" s="27" t="n">
        <v>1.1089652173913</v>
      </c>
      <c r="D2018" s="27" t="n">
        <v>1.88726086956522</v>
      </c>
      <c r="E2018" s="27" t="n">
        <v>1400.09545454545</v>
      </c>
      <c r="F2018" s="27" t="n">
        <v>40.6669565217391</v>
      </c>
      <c r="G2018" s="27" t="n">
        <v>70.22</v>
      </c>
      <c r="H2018" s="27" t="n">
        <v>33.482</v>
      </c>
      <c r="I2018" s="27" t="n">
        <v>6.59977272727273</v>
      </c>
      <c r="J2018" s="27" t="n">
        <v>6.32285714285714</v>
      </c>
      <c r="K2018" s="27" t="n">
        <v>60.1492307692308</v>
      </c>
      <c r="L2018" s="32"/>
      <c r="M2018" s="27" t="n">
        <v>79634</v>
      </c>
      <c r="N2018" s="27" t="n">
        <v>2048.77747826087</v>
      </c>
      <c r="O2018" s="32"/>
      <c r="R2018" s="11"/>
    </row>
    <row r="2019" customFormat="false" ht="14.25" hidden="false" customHeight="false" outlineLevel="0" collapsed="false">
      <c r="A2019" s="29" t="n">
        <v>45357.8124768519</v>
      </c>
      <c r="B2019" s="30" t="n">
        <f aca="false">MROUND(A2019,"00:01:00")</f>
        <v>45357.8125</v>
      </c>
      <c r="C2019" s="27" t="n">
        <v>1.14304782608696</v>
      </c>
      <c r="D2019" s="27" t="n">
        <v>1.85505652173913</v>
      </c>
      <c r="E2019" s="27" t="n">
        <v>1400.13181818182</v>
      </c>
      <c r="F2019" s="27" t="n">
        <v>43.0817391304348</v>
      </c>
      <c r="G2019" s="27" t="n">
        <v>69.455</v>
      </c>
      <c r="H2019" s="27" t="n">
        <v>33.4883333333333</v>
      </c>
      <c r="I2019" s="27" t="n">
        <v>6.64421052631579</v>
      </c>
      <c r="J2019" s="27" t="n">
        <v>6.2875</v>
      </c>
      <c r="K2019" s="27" t="n">
        <v>60.7791666666667</v>
      </c>
      <c r="L2019" s="32"/>
      <c r="M2019" s="27" t="n">
        <v>79634</v>
      </c>
      <c r="N2019" s="27" t="n">
        <v>2047.22452173913</v>
      </c>
      <c r="O2019" s="32"/>
      <c r="R2019" s="11"/>
    </row>
    <row r="2020" customFormat="false" ht="14.25" hidden="false" customHeight="false" outlineLevel="0" collapsed="false">
      <c r="A2020" s="29" t="n">
        <v>45357.8131712963</v>
      </c>
      <c r="B2020" s="30" t="n">
        <f aca="false">MROUND(A2020,"00:01:00")</f>
        <v>45357.8131944445</v>
      </c>
      <c r="C2020" s="27" t="n">
        <v>1.18800454545455</v>
      </c>
      <c r="D2020" s="27" t="n">
        <v>1.81052272727273</v>
      </c>
      <c r="E2020" s="27" t="n">
        <v>1399.68</v>
      </c>
      <c r="F2020" s="27" t="n">
        <v>45.2533333333333</v>
      </c>
      <c r="G2020" s="27" t="n">
        <v>68.075</v>
      </c>
      <c r="H2020" s="27" t="n">
        <v>33.4728571428571</v>
      </c>
      <c r="I2020" s="27" t="n">
        <v>6.61090909090909</v>
      </c>
      <c r="J2020" s="27" t="n">
        <v>6.17375</v>
      </c>
      <c r="K2020" s="27" t="n">
        <v>60.6675</v>
      </c>
      <c r="L2020" s="32"/>
      <c r="M2020" s="27" t="n">
        <v>79738</v>
      </c>
      <c r="N2020" s="27" t="n">
        <v>2045.7105</v>
      </c>
      <c r="O2020" s="32"/>
      <c r="R2020" s="11"/>
    </row>
    <row r="2021" customFormat="false" ht="14.25" hidden="false" customHeight="false" outlineLevel="0" collapsed="false">
      <c r="A2021" s="29" t="n">
        <v>45357.8138657407</v>
      </c>
      <c r="B2021" s="30" t="n">
        <f aca="false">MROUND(A2021,"00:01:00")</f>
        <v>45357.8138888889</v>
      </c>
      <c r="C2021" s="27" t="n">
        <v>1.201</v>
      </c>
      <c r="D2021" s="27" t="n">
        <v>1.7977625</v>
      </c>
      <c r="E2021" s="27" t="n">
        <v>1399.90416666667</v>
      </c>
      <c r="F2021" s="27" t="n">
        <v>34.5345833333333</v>
      </c>
      <c r="G2021" s="27" t="n">
        <v>69.89</v>
      </c>
      <c r="H2021" s="27" t="n">
        <v>33.47</v>
      </c>
      <c r="I2021" s="27" t="n">
        <v>6.58181818181818</v>
      </c>
      <c r="J2021" s="27" t="n">
        <v>6.28818181818182</v>
      </c>
      <c r="K2021" s="27" t="n">
        <v>59.6942857142857</v>
      </c>
      <c r="L2021" s="32"/>
      <c r="M2021" s="27" t="n">
        <v>79939.7777777778</v>
      </c>
      <c r="N2021" s="27" t="n">
        <v>2044.18441666667</v>
      </c>
      <c r="O2021" s="32"/>
      <c r="R2021" s="11"/>
    </row>
    <row r="2022" customFormat="false" ht="14.25" hidden="false" customHeight="false" outlineLevel="0" collapsed="false">
      <c r="A2022" s="29" t="n">
        <v>45357.8145601852</v>
      </c>
      <c r="B2022" s="30" t="n">
        <f aca="false">MROUND(A2022,"00:01:00")</f>
        <v>45357.8145833333</v>
      </c>
      <c r="C2022" s="27" t="n">
        <v>1.08569130434783</v>
      </c>
      <c r="D2022" s="27" t="n">
        <v>1.91200434782609</v>
      </c>
      <c r="E2022" s="27" t="n">
        <v>1399.96956521739</v>
      </c>
      <c r="F2022" s="27" t="n">
        <v>32.7521739130435</v>
      </c>
      <c r="G2022" s="27" t="n">
        <v>71.455</v>
      </c>
      <c r="H2022" s="27" t="n">
        <v>33.5</v>
      </c>
      <c r="I2022" s="27" t="n">
        <v>6.64055</v>
      </c>
      <c r="J2022" s="27" t="n">
        <v>6.4175</v>
      </c>
      <c r="K2022" s="27" t="n">
        <v>58.8172727272727</v>
      </c>
      <c r="L2022" s="32"/>
      <c r="M2022" s="27" t="n">
        <v>79939.7777777778</v>
      </c>
      <c r="N2022" s="27" t="n">
        <v>2042.63817391304</v>
      </c>
      <c r="O2022" s="32"/>
      <c r="R2022" s="11"/>
    </row>
    <row r="2023" customFormat="false" ht="14.25" hidden="false" customHeight="false" outlineLevel="0" collapsed="false">
      <c r="A2023" s="29" t="n">
        <v>45357.8152546296</v>
      </c>
      <c r="B2023" s="30" t="n">
        <f aca="false">MROUND(A2023,"00:01:00")</f>
        <v>45357.8152777778</v>
      </c>
      <c r="C2023" s="27" t="n">
        <v>1.14445909090909</v>
      </c>
      <c r="D2023" s="27" t="n">
        <v>1.84605</v>
      </c>
      <c r="E2023" s="27" t="n">
        <v>1400.08181818182</v>
      </c>
      <c r="F2023" s="27" t="n">
        <v>52.4068181818182</v>
      </c>
      <c r="G2023" s="27" t="n">
        <v>68.095</v>
      </c>
      <c r="H2023" s="27" t="n">
        <v>33.5</v>
      </c>
      <c r="I2023" s="27" t="n">
        <v>6.62614285714286</v>
      </c>
      <c r="J2023" s="27" t="n">
        <v>6.27</v>
      </c>
      <c r="K2023" s="27" t="n">
        <v>60.485</v>
      </c>
      <c r="L2023" s="32"/>
      <c r="M2023" s="27" t="n">
        <v>80151</v>
      </c>
      <c r="N2023" s="27" t="n">
        <v>2041.13531818182</v>
      </c>
      <c r="O2023" s="32"/>
      <c r="R2023" s="11"/>
    </row>
    <row r="2024" customFormat="false" ht="14.25" hidden="false" customHeight="false" outlineLevel="0" collapsed="false">
      <c r="A2024" s="29" t="n">
        <v>45357.8159490741</v>
      </c>
      <c r="B2024" s="30" t="n">
        <f aca="false">MROUND(A2024,"00:01:00")</f>
        <v>45357.8159722222</v>
      </c>
      <c r="C2024" s="27" t="n">
        <v>1.22065454545455</v>
      </c>
      <c r="D2024" s="27" t="n">
        <v>1.77975909090909</v>
      </c>
      <c r="E2024" s="27" t="n">
        <v>1399.67142857143</v>
      </c>
      <c r="F2024" s="27" t="n">
        <v>39.3481818181818</v>
      </c>
      <c r="G2024" s="27" t="n">
        <v>68.645</v>
      </c>
      <c r="H2024" s="27" t="n">
        <v>33.4933333333333</v>
      </c>
      <c r="I2024" s="27" t="n">
        <v>6.58836363636364</v>
      </c>
      <c r="J2024" s="27" t="n">
        <v>6.29636363636364</v>
      </c>
      <c r="K2024" s="27" t="n">
        <v>60.9425</v>
      </c>
      <c r="L2024" s="32"/>
      <c r="M2024" s="27" t="n">
        <v>80211.8571428571</v>
      </c>
      <c r="N2024" s="27" t="n">
        <v>2039.60854545455</v>
      </c>
      <c r="O2024" s="32"/>
      <c r="R2024" s="11"/>
    </row>
    <row r="2025" customFormat="false" ht="14.25" hidden="false" customHeight="false" outlineLevel="0" collapsed="false">
      <c r="A2025" s="29" t="n">
        <v>45357.8166435185</v>
      </c>
      <c r="B2025" s="30" t="n">
        <f aca="false">MROUND(A2025,"00:01:00")</f>
        <v>45357.8166666667</v>
      </c>
      <c r="C2025" s="27" t="n">
        <v>1.1474</v>
      </c>
      <c r="D2025" s="27" t="n">
        <v>1.85482608695652</v>
      </c>
      <c r="E2025" s="27" t="n">
        <v>1400.17272727273</v>
      </c>
      <c r="F2025" s="27" t="n">
        <v>32.3339130434783</v>
      </c>
      <c r="G2025" s="27" t="n">
        <v>70.655</v>
      </c>
      <c r="H2025" s="27" t="n">
        <v>33.505</v>
      </c>
      <c r="I2025" s="27" t="n">
        <v>6.58773684210526</v>
      </c>
      <c r="J2025" s="27" t="n">
        <v>6.52454545454545</v>
      </c>
      <c r="K2025" s="27" t="n">
        <v>58.8476923076923</v>
      </c>
      <c r="L2025" s="32"/>
      <c r="M2025" s="27" t="n">
        <v>80551.4210526316</v>
      </c>
      <c r="N2025" s="27" t="n">
        <v>2038.06995652174</v>
      </c>
      <c r="O2025" s="32"/>
      <c r="R2025" s="11"/>
    </row>
    <row r="2026" customFormat="false" ht="14.25" hidden="false" customHeight="false" outlineLevel="0" collapsed="false">
      <c r="A2026" s="29" t="n">
        <v>45357.817337963</v>
      </c>
      <c r="B2026" s="30" t="n">
        <f aca="false">MROUND(A2026,"00:01:00")</f>
        <v>45357.8173611111</v>
      </c>
      <c r="C2026" s="27" t="n">
        <v>1.12958260869565</v>
      </c>
      <c r="D2026" s="27" t="n">
        <v>1.86721304347826</v>
      </c>
      <c r="E2026" s="27" t="n">
        <v>1399.75909090909</v>
      </c>
      <c r="F2026" s="27" t="n">
        <v>45.1152173913043</v>
      </c>
      <c r="G2026" s="27" t="n">
        <v>69.145</v>
      </c>
      <c r="H2026" s="27" t="n">
        <v>33.5166666666667</v>
      </c>
      <c r="I2026" s="27" t="n">
        <v>6.62633333333333</v>
      </c>
      <c r="J2026" s="27" t="n">
        <v>6.43384615384615</v>
      </c>
      <c r="K2026" s="27" t="n">
        <v>59.4127272727273</v>
      </c>
      <c r="L2026" s="32"/>
      <c r="M2026" s="27" t="n">
        <v>80551.4210526316</v>
      </c>
      <c r="N2026" s="27" t="n">
        <v>2036.51773913043</v>
      </c>
      <c r="O2026" s="32"/>
      <c r="R2026" s="11"/>
    </row>
    <row r="2027" customFormat="false" ht="14.25" hidden="false" customHeight="false" outlineLevel="0" collapsed="false">
      <c r="A2027" s="29" t="n">
        <v>45357.8180324074</v>
      </c>
      <c r="B2027" s="30" t="n">
        <f aca="false">MROUND(A2027,"00:01:00")</f>
        <v>45357.8180555556</v>
      </c>
      <c r="C2027" s="27" t="n">
        <v>1.1916</v>
      </c>
      <c r="D2027" s="27" t="n">
        <v>1.8065347826087</v>
      </c>
      <c r="E2027" s="27" t="n">
        <v>1400.12173913043</v>
      </c>
      <c r="F2027" s="27" t="n">
        <v>42.815652173913</v>
      </c>
      <c r="G2027" s="27" t="n">
        <v>68.56</v>
      </c>
      <c r="H2027" s="27" t="n">
        <v>33.5257142857143</v>
      </c>
      <c r="I2027" s="27" t="n">
        <v>6.61978947368421</v>
      </c>
      <c r="J2027" s="27" t="n">
        <v>6.22777777777778</v>
      </c>
      <c r="K2027" s="27" t="n">
        <v>60.5969230769231</v>
      </c>
      <c r="L2027" s="32"/>
      <c r="M2027" s="27" t="n">
        <v>80826</v>
      </c>
      <c r="N2027" s="27" t="n">
        <v>2034.98313043478</v>
      </c>
      <c r="O2027" s="32"/>
      <c r="R2027" s="11"/>
    </row>
    <row r="2028" customFormat="false" ht="14.25" hidden="false" customHeight="false" outlineLevel="0" collapsed="false">
      <c r="A2028" s="29" t="n">
        <v>45357.8187268519</v>
      </c>
      <c r="B2028" s="30" t="n">
        <f aca="false">MROUND(A2028,"00:01:00")</f>
        <v>45357.81875</v>
      </c>
      <c r="C2028" s="27" t="n">
        <v>1.17716956521739</v>
      </c>
      <c r="D2028" s="27" t="n">
        <v>1.81970434782609</v>
      </c>
      <c r="E2028" s="27" t="n">
        <v>1399.83043478261</v>
      </c>
      <c r="F2028" s="27" t="n">
        <v>37.5782608695652</v>
      </c>
      <c r="G2028" s="27" t="n">
        <v>69.27</v>
      </c>
      <c r="H2028" s="27" t="n">
        <v>33.515</v>
      </c>
      <c r="I2028" s="27" t="n">
        <v>6.59195</v>
      </c>
      <c r="J2028" s="27" t="n">
        <v>6.363</v>
      </c>
      <c r="K2028" s="27" t="n">
        <v>59.335</v>
      </c>
      <c r="L2028" s="32"/>
      <c r="M2028" s="27" t="n">
        <v>80892.5</v>
      </c>
      <c r="N2028" s="27" t="n">
        <v>2033.42995652174</v>
      </c>
      <c r="O2028" s="32"/>
      <c r="R2028" s="11"/>
    </row>
    <row r="2029" customFormat="false" ht="14.25" hidden="false" customHeight="false" outlineLevel="0" collapsed="false">
      <c r="A2029" s="29" t="n">
        <v>45357.8194212963</v>
      </c>
      <c r="B2029" s="30" t="n">
        <f aca="false">MROUND(A2029,"00:01:00")</f>
        <v>45357.8194444444</v>
      </c>
      <c r="C2029" s="27" t="n">
        <v>1.15938636363636</v>
      </c>
      <c r="D2029" s="27" t="n">
        <v>1.83966818181818</v>
      </c>
      <c r="E2029" s="27" t="n">
        <v>1400.0380952381</v>
      </c>
      <c r="F2029" s="27" t="n">
        <v>37.4028571428571</v>
      </c>
      <c r="G2029" s="27" t="n">
        <v>69.28</v>
      </c>
      <c r="H2029" s="27" t="n">
        <v>33.515</v>
      </c>
      <c r="I2029" s="27" t="n">
        <v>6.58611111111111</v>
      </c>
      <c r="J2029" s="27" t="n">
        <v>6.57222222222222</v>
      </c>
      <c r="K2029" s="27" t="n">
        <v>58.8875</v>
      </c>
      <c r="L2029" s="32"/>
      <c r="M2029" s="27" t="n">
        <v>81225.8947368421</v>
      </c>
      <c r="N2029" s="27" t="n">
        <v>2031.90704545455</v>
      </c>
      <c r="O2029" s="32"/>
      <c r="R2029" s="11"/>
    </row>
    <row r="2030" customFormat="false" ht="14.25" hidden="false" customHeight="false" outlineLevel="0" collapsed="false">
      <c r="A2030" s="29" t="n">
        <v>45357.8201157407</v>
      </c>
      <c r="B2030" s="30" t="n">
        <f aca="false">MROUND(A2030,"00:01:00")</f>
        <v>45357.8201388889</v>
      </c>
      <c r="C2030" s="27" t="n">
        <v>1.19025416666667</v>
      </c>
      <c r="D2030" s="27" t="n">
        <v>1.80615416666667</v>
      </c>
      <c r="E2030" s="27" t="n">
        <v>1400.0625</v>
      </c>
      <c r="F2030" s="27" t="n">
        <v>44.6158333333333</v>
      </c>
      <c r="G2030" s="27" t="n">
        <v>68.195</v>
      </c>
      <c r="H2030" s="27" t="n">
        <v>33.53</v>
      </c>
      <c r="I2030" s="27" t="n">
        <v>6.68595454545455</v>
      </c>
      <c r="J2030" s="27" t="n">
        <v>6.18230769230769</v>
      </c>
      <c r="K2030" s="27" t="n">
        <v>59.9130769230769</v>
      </c>
      <c r="L2030" s="27"/>
      <c r="M2030" s="27" t="n">
        <v>81225.8947368421</v>
      </c>
      <c r="N2030" s="27" t="n">
        <v>2030.368125</v>
      </c>
      <c r="O2030" s="32"/>
      <c r="R2030" s="11"/>
    </row>
    <row r="2031" customFormat="false" ht="14.25" hidden="false" customHeight="false" outlineLevel="0" collapsed="false">
      <c r="A2031" s="29" t="n">
        <v>45357.8208101852</v>
      </c>
      <c r="B2031" s="30" t="n">
        <f aca="false">MROUND(A2031,"00:01:00")</f>
        <v>45357.8208333333</v>
      </c>
      <c r="C2031" s="27" t="n">
        <v>1.20045</v>
      </c>
      <c r="D2031" s="27" t="n">
        <v>1.80035909090909</v>
      </c>
      <c r="E2031" s="27" t="n">
        <v>1399.83</v>
      </c>
      <c r="F2031" s="27" t="n">
        <v>37.951</v>
      </c>
      <c r="G2031" s="27" t="n">
        <v>68.62</v>
      </c>
      <c r="H2031" s="27" t="n">
        <v>33.5416666666667</v>
      </c>
      <c r="I2031" s="27" t="n">
        <v>6.6975</v>
      </c>
      <c r="J2031" s="27" t="n">
        <v>5.565</v>
      </c>
      <c r="K2031" s="27" t="n">
        <v>59.9575</v>
      </c>
      <c r="L2031" s="32"/>
      <c r="M2031" s="27" t="n">
        <v>81483</v>
      </c>
      <c r="N2031" s="27" t="n">
        <v>2028.82904545455</v>
      </c>
      <c r="O2031" s="32"/>
      <c r="R2031" s="11"/>
    </row>
    <row r="2032" customFormat="false" ht="14.25" hidden="false" customHeight="false" outlineLevel="0" collapsed="false">
      <c r="A2032" s="29" t="n">
        <v>45357.8215046296</v>
      </c>
      <c r="B2032" s="30" t="n">
        <f aca="false">MROUND(A2032,"00:01:00")</f>
        <v>45357.8215277778</v>
      </c>
      <c r="C2032" s="27" t="n">
        <v>1.18270434782609</v>
      </c>
      <c r="D2032" s="27" t="n">
        <v>1.81463043478261</v>
      </c>
      <c r="E2032" s="27" t="n">
        <v>1399.88695652174</v>
      </c>
      <c r="F2032" s="27" t="n">
        <v>37.7718181818182</v>
      </c>
      <c r="G2032" s="27" t="n">
        <v>69.0166666666667</v>
      </c>
      <c r="H2032" s="27" t="n">
        <v>33.534</v>
      </c>
      <c r="I2032" s="27" t="n">
        <v>6.67375</v>
      </c>
      <c r="J2032" s="27" t="n">
        <v>5.79846153846154</v>
      </c>
      <c r="K2032" s="27" t="n">
        <v>58.8208333333333</v>
      </c>
      <c r="L2032" s="32"/>
      <c r="M2032" s="27" t="n">
        <v>81483</v>
      </c>
      <c r="N2032" s="27" t="n">
        <v>2027.28517391304</v>
      </c>
      <c r="O2032" s="32"/>
      <c r="R2032" s="11"/>
    </row>
    <row r="2033" customFormat="false" ht="14.25" hidden="false" customHeight="false" outlineLevel="0" collapsed="false">
      <c r="A2033" s="29" t="n">
        <v>45357.8221990741</v>
      </c>
      <c r="B2033" s="30" t="n">
        <f aca="false">MROUND(A2033,"00:01:00")</f>
        <v>45357.8222222222</v>
      </c>
      <c r="C2033" s="27" t="n">
        <v>1.16066666666667</v>
      </c>
      <c r="D2033" s="27" t="n">
        <v>1.83852083333333</v>
      </c>
      <c r="E2033" s="27" t="n">
        <v>1399.95833333333</v>
      </c>
      <c r="F2033" s="27" t="n">
        <v>37.4191666666667</v>
      </c>
      <c r="G2033" s="27" t="n">
        <v>69.88</v>
      </c>
      <c r="H2033" s="27" t="n">
        <v>33.525</v>
      </c>
      <c r="I2033" s="27" t="n">
        <v>6.64673913043478</v>
      </c>
      <c r="J2033" s="27" t="n">
        <v>6.32071428571429</v>
      </c>
      <c r="K2033" s="27" t="n">
        <v>58.6845454545455</v>
      </c>
      <c r="L2033" s="32"/>
      <c r="M2033" s="27" t="n">
        <v>81483</v>
      </c>
      <c r="N2033" s="27" t="n">
        <v>2025.716625</v>
      </c>
      <c r="O2033" s="32"/>
      <c r="R2033" s="11"/>
    </row>
    <row r="2034" customFormat="false" ht="14.25" hidden="false" customHeight="false" outlineLevel="0" collapsed="false">
      <c r="A2034" s="29" t="n">
        <v>45357.8228935185</v>
      </c>
      <c r="B2034" s="30" t="n">
        <f aca="false">MROUND(A2034,"00:01:00")</f>
        <v>45357.8229166667</v>
      </c>
      <c r="C2034" s="27" t="n">
        <v>1.13012173913043</v>
      </c>
      <c r="D2034" s="27" t="n">
        <v>1.87605652173913</v>
      </c>
      <c r="E2034" s="27" t="n">
        <v>1399.93043478261</v>
      </c>
      <c r="F2034" s="27" t="n">
        <v>38.8434782608696</v>
      </c>
      <c r="G2034" s="27" t="n">
        <v>70.06</v>
      </c>
      <c r="H2034" s="27" t="n">
        <v>33.5222222222222</v>
      </c>
      <c r="I2034" s="27" t="n">
        <v>6.621</v>
      </c>
      <c r="J2034" s="27" t="n">
        <v>6.76454545454545</v>
      </c>
      <c r="K2034" s="27" t="n">
        <v>59.0207692307692</v>
      </c>
      <c r="L2034" s="32"/>
      <c r="M2034" s="27" t="n">
        <v>81483</v>
      </c>
      <c r="N2034" s="27" t="n">
        <v>2024.1427826087</v>
      </c>
      <c r="O2034" s="32"/>
      <c r="R2034" s="11"/>
    </row>
    <row r="2035" customFormat="false" ht="14.25" hidden="false" customHeight="false" outlineLevel="0" collapsed="false">
      <c r="A2035" s="29" t="n">
        <v>45357.823587963</v>
      </c>
      <c r="B2035" s="30" t="n">
        <f aca="false">MROUND(A2035,"00:01:00")</f>
        <v>45357.8236111111</v>
      </c>
      <c r="C2035" s="27" t="n">
        <v>1.1447</v>
      </c>
      <c r="D2035" s="27" t="n">
        <v>1.8512652173913</v>
      </c>
      <c r="E2035" s="27" t="n">
        <v>1399.83913043478</v>
      </c>
      <c r="F2035" s="27" t="n">
        <v>40.5959090909091</v>
      </c>
      <c r="G2035" s="27" t="n">
        <v>69.855</v>
      </c>
      <c r="H2035" s="27" t="n">
        <v>33.522</v>
      </c>
      <c r="I2035" s="27" t="n">
        <v>6.5963</v>
      </c>
      <c r="J2035" s="27" t="n">
        <v>7.00727272727273</v>
      </c>
      <c r="K2035" s="27" t="n">
        <v>59.56</v>
      </c>
      <c r="L2035" s="32"/>
      <c r="M2035" s="27" t="n">
        <v>81511.6</v>
      </c>
      <c r="N2035" s="27" t="n">
        <v>2022.59130434783</v>
      </c>
      <c r="O2035" s="32"/>
      <c r="R2035" s="11"/>
    </row>
    <row r="2036" customFormat="false" ht="14.25" hidden="false" customHeight="false" outlineLevel="0" collapsed="false">
      <c r="A2036" s="29" t="n">
        <v>45357.8242824074</v>
      </c>
      <c r="B2036" s="30" t="n">
        <f aca="false">MROUND(A2036,"00:01:00")</f>
        <v>45357.8243055556</v>
      </c>
      <c r="C2036" s="27" t="n">
        <v>1.14406086956522</v>
      </c>
      <c r="D2036" s="27" t="n">
        <v>1.85262173913043</v>
      </c>
      <c r="E2036" s="27" t="n">
        <v>1400.09090909091</v>
      </c>
      <c r="F2036" s="27" t="n">
        <v>38.4986956521739</v>
      </c>
      <c r="G2036" s="27" t="n">
        <v>70.55</v>
      </c>
      <c r="H2036" s="27" t="n">
        <v>33.54</v>
      </c>
      <c r="I2036" s="27" t="n">
        <v>6.59533333333333</v>
      </c>
      <c r="J2036" s="27" t="n">
        <v>7.145</v>
      </c>
      <c r="K2036" s="27" t="n">
        <v>59.5844444444444</v>
      </c>
      <c r="L2036" s="32"/>
      <c r="M2036" s="27" t="n">
        <v>81772.7222222222</v>
      </c>
      <c r="N2036" s="27" t="n">
        <v>2021.05491304348</v>
      </c>
      <c r="O2036" s="32"/>
      <c r="R2036" s="11"/>
    </row>
    <row r="2037" customFormat="false" ht="14.25" hidden="false" customHeight="false" outlineLevel="0" collapsed="false">
      <c r="A2037" s="29" t="n">
        <v>45357.8249768519</v>
      </c>
      <c r="B2037" s="30" t="n">
        <f aca="false">MROUND(A2037,"00:01:00")</f>
        <v>45357.825</v>
      </c>
      <c r="C2037" s="27" t="n">
        <v>1.07777826086957</v>
      </c>
      <c r="D2037" s="27" t="n">
        <v>1.91981304347826</v>
      </c>
      <c r="E2037" s="27" t="n">
        <v>1400.10952380952</v>
      </c>
      <c r="F2037" s="27" t="n">
        <v>34.9069565217391</v>
      </c>
      <c r="G2037" s="27" t="n">
        <v>71.71</v>
      </c>
      <c r="H2037" s="27" t="n">
        <v>33.585</v>
      </c>
      <c r="I2037" s="27" t="n">
        <v>6.68469565217391</v>
      </c>
      <c r="J2037" s="27" t="n">
        <v>6.96642857142857</v>
      </c>
      <c r="K2037" s="27" t="n">
        <v>59.87</v>
      </c>
      <c r="L2037" s="32"/>
      <c r="M2037" s="27" t="n">
        <v>81772.7222222222</v>
      </c>
      <c r="N2037" s="27" t="n">
        <v>2019.48165217391</v>
      </c>
      <c r="O2037" s="32"/>
      <c r="R2037" s="11"/>
    </row>
    <row r="2038" customFormat="false" ht="14.25" hidden="false" customHeight="false" outlineLevel="0" collapsed="false">
      <c r="A2038" s="29" t="n">
        <v>45357.8256712963</v>
      </c>
      <c r="B2038" s="30" t="n">
        <f aca="false">MROUND(A2038,"00:01:00")</f>
        <v>45357.8256944444</v>
      </c>
      <c r="C2038" s="27" t="n">
        <v>1.10580909090909</v>
      </c>
      <c r="D2038" s="27" t="n">
        <v>1.89427272727273</v>
      </c>
      <c r="E2038" s="27" t="n">
        <v>1399.95</v>
      </c>
      <c r="F2038" s="27" t="n">
        <v>44.1095454545455</v>
      </c>
      <c r="G2038" s="27" t="n">
        <v>70.23</v>
      </c>
      <c r="H2038" s="27" t="n">
        <v>33.61</v>
      </c>
      <c r="I2038" s="27" t="n">
        <v>6.63522727272727</v>
      </c>
      <c r="J2038" s="27" t="n">
        <v>6.568</v>
      </c>
      <c r="K2038" s="27" t="n">
        <v>60.9069230769231</v>
      </c>
      <c r="L2038" s="32"/>
      <c r="M2038" s="27" t="n">
        <v>82009</v>
      </c>
      <c r="N2038" s="27" t="n">
        <v>2017.88695454545</v>
      </c>
      <c r="O2038" s="32"/>
      <c r="R2038" s="11"/>
    </row>
    <row r="2039" customFormat="false" ht="14.25" hidden="false" customHeight="false" outlineLevel="0" collapsed="false">
      <c r="A2039" s="29" t="n">
        <v>45357.8263657407</v>
      </c>
      <c r="B2039" s="30" t="n">
        <f aca="false">MROUND(A2039,"00:01:00")</f>
        <v>45357.8263888889</v>
      </c>
      <c r="C2039" s="27" t="n">
        <v>1.04242083333333</v>
      </c>
      <c r="D2039" s="27" t="n">
        <v>1.96119166666667</v>
      </c>
      <c r="E2039" s="27" t="n">
        <v>1399.9652173913</v>
      </c>
      <c r="F2039" s="27" t="n">
        <v>22.75375</v>
      </c>
      <c r="G2039" s="27" t="n">
        <v>74.39</v>
      </c>
      <c r="H2039" s="27" t="n">
        <v>33.625</v>
      </c>
      <c r="I2039" s="27" t="n">
        <v>6.59047826086957</v>
      </c>
      <c r="J2039" s="27" t="n">
        <v>6.585</v>
      </c>
      <c r="K2039" s="27" t="n">
        <v>61.2866666666667</v>
      </c>
      <c r="L2039" s="32"/>
      <c r="M2039" s="27" t="n">
        <v>82070.25</v>
      </c>
      <c r="N2039" s="27" t="n">
        <v>2016.32504166667</v>
      </c>
      <c r="O2039" s="32"/>
      <c r="R2039" s="11"/>
    </row>
    <row r="2040" customFormat="false" ht="14.25" hidden="false" customHeight="false" outlineLevel="0" collapsed="false">
      <c r="A2040" s="29" t="n">
        <v>45357.8270601852</v>
      </c>
      <c r="B2040" s="30" t="n">
        <f aca="false">MROUND(A2040,"00:01:00")</f>
        <v>45357.8270833333</v>
      </c>
      <c r="C2040" s="27" t="n">
        <v>0.825395454545454</v>
      </c>
      <c r="D2040" s="27" t="n">
        <v>2.17825</v>
      </c>
      <c r="E2040" s="27" t="n">
        <v>1400.1</v>
      </c>
      <c r="F2040" s="27" t="n">
        <v>24.2468181818182</v>
      </c>
      <c r="G2040" s="27" t="n">
        <v>79.68</v>
      </c>
      <c r="H2040" s="27" t="n">
        <v>33.635</v>
      </c>
      <c r="I2040" s="27" t="n">
        <v>6.5590625</v>
      </c>
      <c r="J2040" s="27" t="n">
        <v>6.83714285714286</v>
      </c>
      <c r="K2040" s="27" t="n">
        <v>61.2915384615385</v>
      </c>
      <c r="L2040" s="32"/>
      <c r="M2040" s="27" t="n">
        <v>82438.6363636364</v>
      </c>
      <c r="N2040" s="27" t="n">
        <v>2014.70527272727</v>
      </c>
      <c r="O2040" s="32"/>
      <c r="R2040" s="11"/>
    </row>
    <row r="2041" customFormat="false" ht="14.25" hidden="false" customHeight="false" outlineLevel="0" collapsed="false">
      <c r="A2041" s="29" t="n">
        <v>45357.8277546296</v>
      </c>
      <c r="B2041" s="30" t="n">
        <f aca="false">MROUND(A2041,"00:01:00")</f>
        <v>45357.8277777778</v>
      </c>
      <c r="C2041" s="27" t="n">
        <v>0.8357</v>
      </c>
      <c r="D2041" s="27" t="n">
        <v>2.1669652173913</v>
      </c>
      <c r="E2041" s="27" t="n">
        <v>1400</v>
      </c>
      <c r="F2041" s="27" t="n">
        <v>51.1334782608696</v>
      </c>
      <c r="G2041" s="27" t="n">
        <v>76.7766666666667</v>
      </c>
      <c r="H2041" s="27" t="n">
        <v>33.635</v>
      </c>
      <c r="I2041" s="27" t="n">
        <v>6.61004545454545</v>
      </c>
      <c r="J2041" s="27" t="n">
        <v>7.086</v>
      </c>
      <c r="K2041" s="27" t="n">
        <v>65.1966666666667</v>
      </c>
      <c r="L2041" s="32"/>
      <c r="M2041" s="27" t="n">
        <v>83136.9</v>
      </c>
      <c r="N2041" s="27" t="n">
        <v>2013.15586956522</v>
      </c>
      <c r="O2041" s="32"/>
      <c r="R2041" s="11"/>
    </row>
    <row r="2042" customFormat="false" ht="14.25" hidden="false" customHeight="false" outlineLevel="0" collapsed="false">
      <c r="A2042" s="29" t="n">
        <v>45357.8284490741</v>
      </c>
      <c r="B2042" s="30" t="n">
        <f aca="false">MROUND(A2042,"00:01:00")</f>
        <v>45357.8284722222</v>
      </c>
      <c r="C2042" s="27" t="n">
        <v>0.978290909090909</v>
      </c>
      <c r="D2042" s="27" t="n">
        <v>2.01875454545455</v>
      </c>
      <c r="E2042" s="27" t="n">
        <v>1400.08571428571</v>
      </c>
      <c r="F2042" s="27" t="n">
        <v>51.4086363636364</v>
      </c>
      <c r="G2042" s="27" t="n">
        <v>72.99</v>
      </c>
      <c r="H2042" s="27" t="n">
        <v>33.625</v>
      </c>
      <c r="I2042" s="27" t="n">
        <v>6.70972727272727</v>
      </c>
      <c r="J2042" s="27" t="n">
        <v>6.95444444444444</v>
      </c>
      <c r="K2042" s="27" t="n">
        <v>67.7646153846154</v>
      </c>
      <c r="L2042" s="32"/>
      <c r="M2042" s="27" t="n">
        <v>83136.9</v>
      </c>
      <c r="N2042" s="27" t="n">
        <v>2011.57604545455</v>
      </c>
      <c r="O2042" s="32"/>
      <c r="R2042" s="11"/>
    </row>
    <row r="2043" customFormat="false" ht="14.25" hidden="false" customHeight="false" outlineLevel="0" collapsed="false">
      <c r="A2043" s="29" t="n">
        <v>45357.8291435185</v>
      </c>
      <c r="B2043" s="30" t="n">
        <f aca="false">MROUND(A2043,"00:01:00")</f>
        <v>45357.8291666667</v>
      </c>
      <c r="C2043" s="27" t="n">
        <v>1.02011304347826</v>
      </c>
      <c r="D2043" s="27" t="n">
        <v>1.9799347826087</v>
      </c>
      <c r="E2043" s="27" t="n">
        <v>1400.01739130435</v>
      </c>
      <c r="F2043" s="27" t="n">
        <v>35.7508695652174</v>
      </c>
      <c r="G2043" s="27" t="n">
        <v>74.7</v>
      </c>
      <c r="H2043" s="27" t="n">
        <v>33.588</v>
      </c>
      <c r="I2043" s="27" t="n">
        <v>6.62952173913043</v>
      </c>
      <c r="J2043" s="27" t="n">
        <v>6.48727272727273</v>
      </c>
      <c r="K2043" s="27" t="n">
        <v>65.8883333333333</v>
      </c>
      <c r="L2043" s="32"/>
      <c r="M2043" s="27" t="n">
        <v>83462</v>
      </c>
      <c r="N2043" s="27" t="n">
        <v>2010.03330434783</v>
      </c>
      <c r="O2043" s="32"/>
      <c r="R2043" s="11"/>
    </row>
    <row r="2044" customFormat="false" ht="14.25" hidden="false" customHeight="false" outlineLevel="0" collapsed="false">
      <c r="A2044" s="29" t="n">
        <v>45357.829837963</v>
      </c>
      <c r="B2044" s="30" t="n">
        <f aca="false">MROUND(A2044,"00:01:00")</f>
        <v>45357.8298611111</v>
      </c>
      <c r="C2044" s="27" t="n">
        <v>0.875665217391304</v>
      </c>
      <c r="D2044" s="27" t="n">
        <v>2.12630434782609</v>
      </c>
      <c r="E2044" s="27" t="n">
        <v>1399.88260869565</v>
      </c>
      <c r="F2044" s="27" t="n">
        <v>21.3065217391304</v>
      </c>
      <c r="G2044" s="27" t="n">
        <v>79.5</v>
      </c>
      <c r="H2044" s="27" t="n">
        <v>33.589</v>
      </c>
      <c r="I2044" s="27" t="n">
        <v>6.61618181818182</v>
      </c>
      <c r="J2044" s="27" t="n">
        <v>6.39</v>
      </c>
      <c r="K2044" s="27" t="n">
        <v>63.7269230769231</v>
      </c>
      <c r="L2044" s="32"/>
      <c r="M2044" s="27" t="n">
        <v>83535.8888888889</v>
      </c>
      <c r="N2044" s="27" t="n">
        <v>2008.47769565217</v>
      </c>
      <c r="O2044" s="32"/>
      <c r="R2044" s="11"/>
    </row>
    <row r="2045" customFormat="false" ht="14.25" hidden="false" customHeight="false" outlineLevel="0" collapsed="false">
      <c r="A2045" s="29" t="n">
        <v>45357.8305324074</v>
      </c>
      <c r="B2045" s="30" t="n">
        <f aca="false">MROUND(A2045,"00:01:00")</f>
        <v>45357.8305555556</v>
      </c>
      <c r="C2045" s="27" t="n">
        <v>0.791291304347826</v>
      </c>
      <c r="D2045" s="27" t="n">
        <v>2.20539565217391</v>
      </c>
      <c r="E2045" s="27" t="n">
        <v>1399.88695652174</v>
      </c>
      <c r="F2045" s="27" t="n">
        <v>48.7026086956522</v>
      </c>
      <c r="G2045" s="27" t="n">
        <v>77.83</v>
      </c>
      <c r="H2045" s="27" t="n">
        <v>33.575</v>
      </c>
      <c r="I2045" s="27" t="n">
        <v>6.63354545454545</v>
      </c>
      <c r="J2045" s="27" t="n">
        <v>6.6475</v>
      </c>
      <c r="K2045" s="27" t="n">
        <v>64.8492307692308</v>
      </c>
      <c r="L2045" s="32"/>
      <c r="M2045" s="27" t="n">
        <v>83535.8888888889</v>
      </c>
      <c r="N2045" s="27" t="n">
        <v>2006.91734782609</v>
      </c>
      <c r="O2045" s="32"/>
      <c r="R2045" s="11"/>
    </row>
    <row r="2046" customFormat="false" ht="14.25" hidden="false" customHeight="false" outlineLevel="0" collapsed="false">
      <c r="A2046" s="29" t="n">
        <v>45357.8312268519</v>
      </c>
      <c r="B2046" s="30" t="n">
        <f aca="false">MROUND(A2046,"00:01:00")</f>
        <v>45357.83125</v>
      </c>
      <c r="C2046" s="27" t="n">
        <v>1.01789130434783</v>
      </c>
      <c r="D2046" s="27" t="n">
        <v>1.97941739130435</v>
      </c>
      <c r="E2046" s="27" t="n">
        <v>1399.96086956522</v>
      </c>
      <c r="F2046" s="27" t="n">
        <v>59.2539130434783</v>
      </c>
      <c r="G2046" s="27" t="n">
        <v>72.5433333333333</v>
      </c>
      <c r="H2046" s="27" t="n">
        <v>33.545</v>
      </c>
      <c r="I2046" s="27" t="n">
        <v>6.59757894736842</v>
      </c>
      <c r="J2046" s="27" t="n">
        <v>6.65777777777778</v>
      </c>
      <c r="K2046" s="27" t="n">
        <v>68.15</v>
      </c>
      <c r="L2046" s="32"/>
      <c r="M2046" s="27" t="n">
        <v>83645.7142857143</v>
      </c>
      <c r="N2046" s="27" t="n">
        <v>2005.33004347826</v>
      </c>
      <c r="O2046" s="32"/>
      <c r="R2046" s="11"/>
    </row>
    <row r="2047" customFormat="false" ht="14.25" hidden="false" customHeight="false" outlineLevel="0" collapsed="false">
      <c r="A2047" s="29" t="n">
        <v>45357.8319212963</v>
      </c>
      <c r="B2047" s="30" t="n">
        <f aca="false">MROUND(A2047,"00:01:00")</f>
        <v>45357.8319444445</v>
      </c>
      <c r="C2047" s="27" t="n">
        <v>0.982039130434783</v>
      </c>
      <c r="D2047" s="27" t="n">
        <v>2.01883913043478</v>
      </c>
      <c r="E2047" s="27" t="n">
        <v>1400.20909090909</v>
      </c>
      <c r="F2047" s="27" t="n">
        <v>16.6691304347826</v>
      </c>
      <c r="G2047" s="27" t="n">
        <v>79.095</v>
      </c>
      <c r="H2047" s="27" t="n">
        <v>33.558</v>
      </c>
      <c r="I2047" s="27" t="n">
        <v>6.58236363636364</v>
      </c>
      <c r="J2047" s="27" t="n">
        <v>6.71375</v>
      </c>
      <c r="K2047" s="27" t="n">
        <v>65.4492307692308</v>
      </c>
      <c r="L2047" s="32"/>
      <c r="M2047" s="27" t="n">
        <v>83778.7</v>
      </c>
      <c r="N2047" s="27" t="n">
        <v>2003.75634782609</v>
      </c>
      <c r="O2047" s="32"/>
      <c r="R2047" s="11"/>
    </row>
    <row r="2048" customFormat="false" ht="14.25" hidden="false" customHeight="false" outlineLevel="0" collapsed="false">
      <c r="A2048" s="29" t="n">
        <v>45357.8326157407</v>
      </c>
      <c r="B2048" s="30" t="n">
        <f aca="false">MROUND(A2048,"00:01:00")</f>
        <v>45357.8326388889</v>
      </c>
      <c r="C2048" s="27" t="n">
        <v>0.705765217391304</v>
      </c>
      <c r="D2048" s="27" t="n">
        <v>2.29469130434783</v>
      </c>
      <c r="E2048" s="27" t="n">
        <v>1400.30869565217</v>
      </c>
      <c r="F2048" s="27" t="n">
        <v>28.5082608695652</v>
      </c>
      <c r="G2048" s="27" t="n">
        <v>80.61</v>
      </c>
      <c r="H2048" s="27" t="n">
        <v>33.5583333333333</v>
      </c>
      <c r="I2048" s="27" t="n">
        <v>6.55025</v>
      </c>
      <c r="J2048" s="27" t="n">
        <v>6.818</v>
      </c>
      <c r="K2048" s="27" t="n">
        <v>63.2313333333333</v>
      </c>
      <c r="L2048" s="32"/>
      <c r="M2048" s="27" t="n">
        <v>84227.4782608696</v>
      </c>
      <c r="N2048" s="27" t="n">
        <v>2002.18647826087</v>
      </c>
      <c r="O2048" s="32"/>
      <c r="R2048" s="11"/>
    </row>
    <row r="2049" customFormat="false" ht="14.25" hidden="false" customHeight="false" outlineLevel="0" collapsed="false">
      <c r="A2049" s="29" t="n">
        <v>45357.8333101852</v>
      </c>
      <c r="B2049" s="30" t="n">
        <f aca="false">MROUND(A2049,"00:01:00")</f>
        <v>45357.8333333333</v>
      </c>
      <c r="C2049" s="27" t="n">
        <v>0.862813043478261</v>
      </c>
      <c r="D2049" s="27" t="n">
        <v>2.13626956521739</v>
      </c>
      <c r="E2049" s="27" t="n">
        <v>1399.92727272727</v>
      </c>
      <c r="F2049" s="27" t="n">
        <v>65.8126086956522</v>
      </c>
      <c r="G2049" s="27" t="n">
        <v>73.465</v>
      </c>
      <c r="H2049" s="27" t="n">
        <v>33.535</v>
      </c>
      <c r="I2049" s="27" t="n">
        <v>6.55355555555556</v>
      </c>
      <c r="J2049" s="27" t="n">
        <v>7.034</v>
      </c>
      <c r="K2049" s="27" t="n">
        <v>68.08</v>
      </c>
      <c r="L2049" s="32"/>
      <c r="M2049" s="27" t="n">
        <v>85006.347826087</v>
      </c>
      <c r="N2049" s="27" t="n">
        <v>2000.60330434783</v>
      </c>
      <c r="O2049" s="32"/>
      <c r="R2049" s="11"/>
    </row>
    <row r="2050" customFormat="false" ht="14.25" hidden="false" customHeight="false" outlineLevel="0" collapsed="false">
      <c r="A2050" s="29" t="n">
        <v>45357.8340046296</v>
      </c>
      <c r="B2050" s="30" t="n">
        <f aca="false">MROUND(A2050,"00:01:00")</f>
        <v>45357.8340277778</v>
      </c>
      <c r="C2050" s="27" t="n">
        <v>1.04221739130435</v>
      </c>
      <c r="D2050" s="27" t="n">
        <v>1.96064545454545</v>
      </c>
      <c r="E2050" s="27" t="n">
        <v>1399.93043478261</v>
      </c>
      <c r="F2050" s="27" t="n">
        <v>44.3573913043478</v>
      </c>
      <c r="G2050" s="27" t="n">
        <v>73.2</v>
      </c>
      <c r="H2050" s="27" t="n">
        <v>33.5216666666667</v>
      </c>
      <c r="I2050" s="27" t="n">
        <v>6.54306666666667</v>
      </c>
      <c r="J2050" s="27" t="n">
        <v>7.00333333333333</v>
      </c>
      <c r="K2050" s="27" t="n">
        <v>68.44</v>
      </c>
      <c r="L2050" s="32"/>
      <c r="M2050" s="27" t="n">
        <v>85789.2608695652</v>
      </c>
      <c r="N2050" s="27" t="n">
        <v>1999.00769565217</v>
      </c>
      <c r="O2050" s="32"/>
      <c r="R2050" s="11"/>
    </row>
    <row r="2051" customFormat="false" ht="14.25" hidden="false" customHeight="false" outlineLevel="0" collapsed="false">
      <c r="A2051" s="29" t="n">
        <v>45357.8346990741</v>
      </c>
      <c r="B2051" s="30" t="n">
        <f aca="false">MROUND(A2051,"00:01:00")</f>
        <v>45357.8347222222</v>
      </c>
      <c r="C2051" s="27" t="n">
        <v>0.96955</v>
      </c>
      <c r="D2051" s="27" t="n">
        <v>2.03294090909091</v>
      </c>
      <c r="E2051" s="27" t="n">
        <v>1399.74090909091</v>
      </c>
      <c r="F2051" s="27" t="n">
        <v>31.0168181818182</v>
      </c>
      <c r="G2051" s="27" t="n">
        <v>75.615</v>
      </c>
      <c r="H2051" s="27" t="n">
        <v>33.4957142857143</v>
      </c>
      <c r="I2051" s="27" t="n">
        <v>6.52036842105263</v>
      </c>
      <c r="J2051" s="27" t="n">
        <v>6.93125</v>
      </c>
      <c r="K2051" s="27" t="n">
        <v>63.8607692307692</v>
      </c>
      <c r="L2051" s="32"/>
      <c r="M2051" s="27" t="n">
        <v>86571.9090909091</v>
      </c>
      <c r="N2051" s="27" t="n">
        <v>1997.43968181818</v>
      </c>
      <c r="O2051" s="32"/>
      <c r="R2051" s="11"/>
    </row>
    <row r="2052" customFormat="false" ht="14.25" hidden="false" customHeight="false" outlineLevel="0" collapsed="false">
      <c r="A2052" s="29" t="n">
        <v>45357.8353935185</v>
      </c>
      <c r="B2052" s="30" t="n">
        <f aca="false">MROUND(A2052,"00:01:00")</f>
        <v>45357.8354166667</v>
      </c>
      <c r="C2052" s="27" t="n">
        <v>0.925054545454545</v>
      </c>
      <c r="D2052" s="27" t="n">
        <v>2.07226086956522</v>
      </c>
      <c r="E2052" s="27" t="n">
        <v>1400.1</v>
      </c>
      <c r="F2052" s="27" t="n">
        <v>40.8173913043478</v>
      </c>
      <c r="G2052" s="27" t="n">
        <v>75.31</v>
      </c>
      <c r="H2052" s="27" t="n">
        <v>33.4828571428571</v>
      </c>
      <c r="I2052" s="27" t="n">
        <v>6.55536842105263</v>
      </c>
      <c r="J2052" s="27" t="n">
        <v>6.995</v>
      </c>
      <c r="K2052" s="27" t="n">
        <v>63.2345454545455</v>
      </c>
      <c r="L2052" s="32"/>
      <c r="M2052" s="27" t="n">
        <v>87305.7142857143</v>
      </c>
      <c r="N2052" s="27" t="n">
        <v>1995.8657826087</v>
      </c>
      <c r="O2052" s="32"/>
      <c r="R2052" s="11"/>
    </row>
    <row r="2053" customFormat="false" ht="14.25" hidden="false" customHeight="false" outlineLevel="0" collapsed="false">
      <c r="A2053" s="29" t="n">
        <v>45357.836087963</v>
      </c>
      <c r="B2053" s="30" t="n">
        <f aca="false">MROUND(A2053,"00:01:00")</f>
        <v>45357.8361111111</v>
      </c>
      <c r="C2053" s="27" t="n">
        <v>0.980782608695652</v>
      </c>
      <c r="D2053" s="27" t="n">
        <v>2.01975652173913</v>
      </c>
      <c r="E2053" s="27" t="n">
        <v>1400.20454545455</v>
      </c>
      <c r="F2053" s="27" t="n">
        <v>49.4834782608696</v>
      </c>
      <c r="G2053" s="27" t="n">
        <v>73.99</v>
      </c>
      <c r="H2053" s="27" t="n">
        <v>33.49</v>
      </c>
      <c r="I2053" s="27" t="n">
        <v>6.6709</v>
      </c>
      <c r="J2053" s="27" t="n">
        <v>6.69416666666667</v>
      </c>
      <c r="K2053" s="27" t="n">
        <v>65.2607692307692</v>
      </c>
      <c r="L2053" s="32"/>
      <c r="M2053" s="27" t="n">
        <v>87305.7142857143</v>
      </c>
      <c r="N2053" s="27" t="n">
        <v>1994.31408695652</v>
      </c>
      <c r="O2053" s="32"/>
      <c r="R2053" s="11"/>
    </row>
    <row r="2054" customFormat="false" ht="14.25" hidden="false" customHeight="false" outlineLevel="0" collapsed="false">
      <c r="A2054" s="29" t="n">
        <v>45357.8367824074</v>
      </c>
      <c r="B2054" s="30" t="n">
        <f aca="false">MROUND(A2054,"00:01:00")</f>
        <v>45357.8368055556</v>
      </c>
      <c r="C2054" s="27" t="n">
        <v>1.07680434782609</v>
      </c>
      <c r="D2054" s="27" t="n">
        <v>1.92250434782609</v>
      </c>
      <c r="E2054" s="27" t="n">
        <v>1400.00909090909</v>
      </c>
      <c r="F2054" s="27" t="n">
        <v>44.0478260869565</v>
      </c>
      <c r="G2054" s="27" t="n">
        <v>71.5</v>
      </c>
      <c r="H2054" s="27" t="n">
        <v>33.465</v>
      </c>
      <c r="I2054" s="27" t="n">
        <v>6.65159090909091</v>
      </c>
      <c r="J2054" s="27" t="n">
        <v>5.80727272727273</v>
      </c>
      <c r="K2054" s="27" t="n">
        <v>65.6075</v>
      </c>
      <c r="L2054" s="32"/>
      <c r="M2054" s="27" t="n">
        <v>87613</v>
      </c>
      <c r="N2054" s="27" t="n">
        <v>1992.72152173913</v>
      </c>
      <c r="O2054" s="32"/>
      <c r="R2054" s="11"/>
    </row>
    <row r="2055" customFormat="false" ht="14.25" hidden="false" customHeight="false" outlineLevel="0" collapsed="false">
      <c r="A2055" s="29" t="n">
        <v>45357.8374768519</v>
      </c>
      <c r="B2055" s="30" t="n">
        <f aca="false">MROUND(A2055,"00:01:00")</f>
        <v>45357.8375</v>
      </c>
      <c r="C2055" s="27" t="n">
        <v>1.02470869565217</v>
      </c>
      <c r="D2055" s="27" t="n">
        <v>1.97849130434783</v>
      </c>
      <c r="E2055" s="27" t="n">
        <v>1400.14782608696</v>
      </c>
      <c r="F2055" s="27" t="n">
        <v>28.8727272727273</v>
      </c>
      <c r="G2055" s="27" t="n">
        <v>74.2133333333333</v>
      </c>
      <c r="H2055" s="27" t="n">
        <v>33.466</v>
      </c>
      <c r="I2055" s="27" t="n">
        <v>6.61177272727273</v>
      </c>
      <c r="J2055" s="27" t="n">
        <v>5.83727272727273</v>
      </c>
      <c r="K2055" s="27" t="n">
        <v>62.9921428571429</v>
      </c>
      <c r="L2055" s="32"/>
      <c r="M2055" s="27" t="n">
        <v>87613</v>
      </c>
      <c r="N2055" s="27" t="n">
        <v>1991.14026086957</v>
      </c>
      <c r="O2055" s="32"/>
      <c r="R2055" s="11"/>
    </row>
    <row r="2056" customFormat="false" ht="14.25" hidden="false" customHeight="false" outlineLevel="0" collapsed="false">
      <c r="A2056" s="29" t="n">
        <v>45357.8381712963</v>
      </c>
      <c r="B2056" s="30" t="n">
        <f aca="false">MROUND(A2056,"00:01:00")</f>
        <v>45357.8381944445</v>
      </c>
      <c r="C2056" s="27" t="n">
        <v>0.933875</v>
      </c>
      <c r="D2056" s="27" t="n">
        <v>2.074385</v>
      </c>
      <c r="E2056" s="27" t="n">
        <v>1399.81052631579</v>
      </c>
      <c r="F2056" s="27" t="n">
        <v>40.8905</v>
      </c>
      <c r="G2056" s="27" t="n">
        <v>74.655</v>
      </c>
      <c r="H2056" s="27" t="n">
        <v>33.452</v>
      </c>
      <c r="I2056" s="27" t="n">
        <v>6.57911111111111</v>
      </c>
      <c r="J2056" s="27" t="n">
        <v>6.32</v>
      </c>
      <c r="K2056" s="27" t="n">
        <v>62.3336363636364</v>
      </c>
      <c r="L2056" s="32"/>
      <c r="M2056" s="27" t="n">
        <v>87795</v>
      </c>
      <c r="N2056" s="27" t="n">
        <v>1989.5072</v>
      </c>
      <c r="O2056" s="32"/>
      <c r="R2056" s="11"/>
    </row>
    <row r="2057" customFormat="false" ht="14.25" hidden="false" customHeight="false" outlineLevel="0" collapsed="false">
      <c r="A2057" s="29" t="n">
        <v>45357.8388657407</v>
      </c>
      <c r="B2057" s="30" t="n">
        <f aca="false">MROUND(A2057,"00:01:00")</f>
        <v>45357.8388888889</v>
      </c>
      <c r="C2057" s="27" t="n">
        <v>0.977740909090909</v>
      </c>
      <c r="D2057" s="27" t="n">
        <v>2.02268695652174</v>
      </c>
      <c r="E2057" s="27" t="n">
        <v>1399.88260869565</v>
      </c>
      <c r="F2057" s="27" t="n">
        <v>42.2418181818182</v>
      </c>
      <c r="G2057" s="27" t="n">
        <v>74.065</v>
      </c>
      <c r="H2057" s="27" t="n">
        <v>33.4533333333333</v>
      </c>
      <c r="I2057" s="27" t="n">
        <v>6.5495</v>
      </c>
      <c r="J2057" s="27" t="n">
        <v>6.77666666666667</v>
      </c>
      <c r="K2057" s="27" t="n">
        <v>64.2015384615385</v>
      </c>
      <c r="L2057" s="32"/>
      <c r="M2057" s="27" t="n">
        <v>88387.8695652174</v>
      </c>
      <c r="N2057" s="27" t="n">
        <v>1987.92973913043</v>
      </c>
      <c r="O2057" s="32"/>
      <c r="R2057" s="11"/>
    </row>
    <row r="2058" customFormat="false" ht="14.25" hidden="false" customHeight="false" outlineLevel="0" collapsed="false">
      <c r="A2058" s="29" t="n">
        <v>45357.8395601852</v>
      </c>
      <c r="B2058" s="30" t="n">
        <f aca="false">MROUND(A2058,"00:01:00")</f>
        <v>45357.8395833333</v>
      </c>
      <c r="C2058" s="27" t="n">
        <v>0.984008695652174</v>
      </c>
      <c r="D2058" s="27" t="n">
        <v>2.01058695652174</v>
      </c>
      <c r="E2058" s="27" t="n">
        <v>1400.04347826087</v>
      </c>
      <c r="F2058" s="27" t="n">
        <v>39.1278260869565</v>
      </c>
      <c r="G2058" s="27" t="n">
        <v>74.33</v>
      </c>
      <c r="H2058" s="27" t="n">
        <v>33.4566666666667</v>
      </c>
      <c r="I2058" s="27" t="n">
        <v>6.54263636363636</v>
      </c>
      <c r="J2058" s="27" t="n">
        <v>7.075</v>
      </c>
      <c r="K2058" s="27" t="n">
        <v>64.0208333333333</v>
      </c>
      <c r="L2058" s="32"/>
      <c r="M2058" s="27" t="n">
        <v>89173.3913043478</v>
      </c>
      <c r="N2058" s="27" t="n">
        <v>1986.24182608696</v>
      </c>
      <c r="O2058" s="32"/>
      <c r="R2058" s="11"/>
    </row>
    <row r="2059" customFormat="false" ht="14.25" hidden="false" customHeight="false" outlineLevel="0" collapsed="false">
      <c r="A2059" s="29" t="n">
        <v>45357.8402546296</v>
      </c>
      <c r="B2059" s="30" t="n">
        <f aca="false">MROUND(A2059,"00:01:00")</f>
        <v>45357.8402777778</v>
      </c>
      <c r="C2059" s="27" t="n">
        <v>0.968090909090909</v>
      </c>
      <c r="D2059" s="27" t="n">
        <v>2.03684090909091</v>
      </c>
      <c r="E2059" s="27" t="n">
        <v>1400.19523809524</v>
      </c>
      <c r="F2059" s="27" t="n">
        <v>33.4672727272727</v>
      </c>
      <c r="G2059" s="27" t="n">
        <v>74.85</v>
      </c>
      <c r="H2059" s="27" t="n">
        <v>33.5446666666667</v>
      </c>
      <c r="I2059" s="27" t="n">
        <v>6.74377272727273</v>
      </c>
      <c r="J2059" s="27" t="n">
        <v>6.61272727272727</v>
      </c>
      <c r="K2059" s="27" t="n">
        <v>64.3225</v>
      </c>
      <c r="L2059" s="32"/>
      <c r="M2059" s="27" t="n">
        <v>89648.2</v>
      </c>
      <c r="N2059" s="27" t="n">
        <v>1984.56622727273</v>
      </c>
      <c r="O2059" s="32"/>
      <c r="R2059" s="11"/>
    </row>
    <row r="2060" customFormat="false" ht="14.25" hidden="false" customHeight="false" outlineLevel="0" collapsed="false">
      <c r="A2060" s="29" t="n">
        <v>45357.8409490741</v>
      </c>
      <c r="B2060" s="30" t="n">
        <f aca="false">MROUND(A2060,"00:01:00")</f>
        <v>45357.8409722222</v>
      </c>
      <c r="C2060" s="27" t="n">
        <v>0.914713043478261</v>
      </c>
      <c r="D2060" s="27" t="n">
        <v>2.0826</v>
      </c>
      <c r="E2060" s="27" t="n">
        <v>1400.02173913043</v>
      </c>
      <c r="F2060" s="27" t="n">
        <v>49.7186956521739</v>
      </c>
      <c r="G2060" s="27" t="n">
        <v>75.825</v>
      </c>
      <c r="H2060" s="27" t="n">
        <v>33.605</v>
      </c>
      <c r="I2060" s="27" t="n">
        <v>6.73273913043478</v>
      </c>
      <c r="J2060" s="27" t="n">
        <v>5.86909090909091</v>
      </c>
      <c r="K2060" s="27" t="n">
        <v>64.88</v>
      </c>
      <c r="L2060" s="32"/>
      <c r="M2060" s="27" t="n">
        <v>89696</v>
      </c>
      <c r="N2060" s="27" t="n">
        <v>1983.09813043478</v>
      </c>
      <c r="O2060" s="32"/>
      <c r="R2060" s="11"/>
    </row>
    <row r="2061" customFormat="false" ht="14.25" hidden="false" customHeight="false" outlineLevel="0" collapsed="false">
      <c r="A2061" s="29" t="n">
        <v>45357.8416435185</v>
      </c>
      <c r="B2061" s="30" t="n">
        <f aca="false">MROUND(A2061,"00:01:00")</f>
        <v>45357.8416666667</v>
      </c>
      <c r="C2061" s="27" t="n">
        <v>1.08219565217391</v>
      </c>
      <c r="D2061" s="27" t="n">
        <v>1.92207826086957</v>
      </c>
      <c r="E2061" s="27" t="n">
        <v>1400.22272727273</v>
      </c>
      <c r="F2061" s="27" t="n">
        <v>43.3013043478261</v>
      </c>
      <c r="G2061" s="27" t="n">
        <v>71.21</v>
      </c>
      <c r="H2061" s="27" t="n">
        <v>33.6142857142857</v>
      </c>
      <c r="I2061" s="27" t="n">
        <v>6.66495652173913</v>
      </c>
      <c r="J2061" s="27" t="n">
        <v>5.88909090909091</v>
      </c>
      <c r="K2061" s="27" t="n">
        <v>65.5915384615385</v>
      </c>
      <c r="L2061" s="32"/>
      <c r="M2061" s="27" t="n">
        <v>89696</v>
      </c>
      <c r="N2061" s="27" t="n">
        <v>1981.48043478261</v>
      </c>
      <c r="O2061" s="32"/>
      <c r="R2061" s="11"/>
    </row>
    <row r="2062" customFormat="false" ht="14.25" hidden="false" customHeight="false" outlineLevel="0" collapsed="false">
      <c r="A2062" s="29" t="n">
        <v>45357.842337963</v>
      </c>
      <c r="B2062" s="30" t="n">
        <f aca="false">MROUND(A2062,"00:01:00")</f>
        <v>45357.8423611111</v>
      </c>
      <c r="C2062" s="27" t="n">
        <v>0.886354545454546</v>
      </c>
      <c r="D2062" s="27" t="n">
        <v>2.12148181818182</v>
      </c>
      <c r="E2062" s="27" t="n">
        <v>1400.245</v>
      </c>
      <c r="F2062" s="27" t="n">
        <v>7.56136363636364</v>
      </c>
      <c r="G2062" s="27" t="n">
        <v>77.445</v>
      </c>
      <c r="H2062" s="27" t="n">
        <v>33.66</v>
      </c>
      <c r="I2062" s="27" t="n">
        <v>6.60559090909091</v>
      </c>
      <c r="J2062" s="27" t="n">
        <v>6.35</v>
      </c>
      <c r="K2062" s="27" t="n">
        <v>62.8757142857143</v>
      </c>
      <c r="L2062" s="32"/>
      <c r="M2062" s="27" t="n">
        <v>89704</v>
      </c>
      <c r="N2062" s="27" t="n">
        <v>1979.89340909091</v>
      </c>
      <c r="O2062" s="32"/>
      <c r="R2062" s="11"/>
    </row>
    <row r="2063" customFormat="false" ht="14.25" hidden="false" customHeight="false" outlineLevel="0" collapsed="false">
      <c r="A2063" s="29" t="n">
        <v>45357.8430324074</v>
      </c>
      <c r="B2063" s="30" t="n">
        <f aca="false">MROUND(A2063,"00:01:00")</f>
        <v>45357.8430555556</v>
      </c>
      <c r="C2063" s="27" t="n">
        <v>0.531169565217391</v>
      </c>
      <c r="D2063" s="27" t="n">
        <v>2.47007826086957</v>
      </c>
      <c r="E2063" s="27" t="n">
        <v>1400.31818181818</v>
      </c>
      <c r="F2063" s="27" t="n">
        <v>12.9978260869565</v>
      </c>
      <c r="G2063" s="27" t="n">
        <v>86.85</v>
      </c>
      <c r="H2063" s="27" t="n">
        <v>33.7290909090909</v>
      </c>
      <c r="I2063" s="27" t="n">
        <v>6.611</v>
      </c>
      <c r="J2063" s="27" t="n">
        <v>7.07230769230769</v>
      </c>
      <c r="K2063" s="27" t="n">
        <v>63.4315384615385</v>
      </c>
      <c r="L2063" s="32"/>
      <c r="M2063" s="27" t="n">
        <v>89859.4285714286</v>
      </c>
      <c r="N2063" s="27" t="n">
        <v>1978.29730434783</v>
      </c>
      <c r="O2063" s="32"/>
      <c r="R2063" s="11"/>
    </row>
    <row r="2064" customFormat="false" ht="14.25" hidden="false" customHeight="false" outlineLevel="0" collapsed="false">
      <c r="A2064" s="29" t="n">
        <v>45357.8437268519</v>
      </c>
      <c r="B2064" s="30" t="n">
        <f aca="false">MROUND(A2064,"00:01:00")</f>
        <v>45357.84375</v>
      </c>
      <c r="C2064" s="27" t="n">
        <v>0.605779166666667</v>
      </c>
      <c r="D2064" s="27" t="n">
        <v>2.392925</v>
      </c>
      <c r="E2064" s="27" t="n">
        <v>1399.7375</v>
      </c>
      <c r="F2064" s="27" t="n">
        <v>75.7245833333333</v>
      </c>
      <c r="G2064" s="27" t="n">
        <v>80.0466666666667</v>
      </c>
      <c r="H2064" s="27" t="n">
        <v>33.7185714285714</v>
      </c>
      <c r="I2064" s="27" t="n">
        <v>6.688</v>
      </c>
      <c r="J2064" s="27" t="n">
        <v>7.48769230769231</v>
      </c>
      <c r="K2064" s="27" t="n">
        <v>70.5764285714286</v>
      </c>
      <c r="L2064" s="32"/>
      <c r="M2064" s="27" t="n">
        <v>89859.4285714286</v>
      </c>
      <c r="N2064" s="27" t="n">
        <v>1976.683125</v>
      </c>
      <c r="O2064" s="32"/>
      <c r="R2064" s="11"/>
    </row>
    <row r="2065" customFormat="false" ht="14.25" hidden="false" customHeight="false" outlineLevel="0" collapsed="false">
      <c r="A2065" s="29" t="n">
        <v>45357.8444212963</v>
      </c>
      <c r="B2065" s="30" t="n">
        <f aca="false">MROUND(A2065,"00:01:00")</f>
        <v>45357.8444444445</v>
      </c>
      <c r="C2065" s="27" t="n">
        <v>1.01300869565217</v>
      </c>
      <c r="D2065" s="27" t="n">
        <v>1.98697391304348</v>
      </c>
      <c r="E2065" s="27" t="n">
        <v>1400.07619047619</v>
      </c>
      <c r="F2065" s="27" t="n">
        <v>56.7126086956522</v>
      </c>
      <c r="G2065" s="27" t="n">
        <v>74.165</v>
      </c>
      <c r="H2065" s="27" t="n">
        <v>33.675</v>
      </c>
      <c r="I2065" s="27" t="n">
        <v>6.63208695652174</v>
      </c>
      <c r="J2065" s="27" t="n">
        <v>7.11461538461538</v>
      </c>
      <c r="K2065" s="27" t="n">
        <v>74.3708333333333</v>
      </c>
      <c r="L2065" s="32"/>
      <c r="M2065" s="27" t="n">
        <v>90015</v>
      </c>
      <c r="N2065" s="27" t="n">
        <v>1975.05491304348</v>
      </c>
      <c r="O2065" s="32"/>
      <c r="R2065" s="11"/>
    </row>
    <row r="2066" customFormat="false" ht="14.25" hidden="false" customHeight="false" outlineLevel="0" collapsed="false">
      <c r="A2066" s="29" t="n">
        <v>45357.8451157407</v>
      </c>
      <c r="B2066" s="30" t="n">
        <f aca="false">MROUND(A2066,"00:01:00")</f>
        <v>45357.8451388889</v>
      </c>
      <c r="C2066" s="27" t="n">
        <v>0.828</v>
      </c>
      <c r="D2066" s="27" t="n">
        <v>2.17542173913043</v>
      </c>
      <c r="E2066" s="27" t="n">
        <v>1400.1</v>
      </c>
      <c r="F2066" s="27" t="n">
        <v>6.03954545454545</v>
      </c>
      <c r="G2066" s="27" t="n">
        <v>83.955</v>
      </c>
      <c r="H2066" s="27" t="n">
        <v>33.6709090909091</v>
      </c>
      <c r="I2066" s="27" t="n">
        <v>6.61195</v>
      </c>
      <c r="J2066" s="27" t="n">
        <v>6.94714285714286</v>
      </c>
      <c r="K2066" s="27" t="n">
        <v>67.0508333333333</v>
      </c>
      <c r="L2066" s="32"/>
      <c r="M2066" s="27" t="n">
        <v>90090.3333333333</v>
      </c>
      <c r="N2066" s="27" t="n">
        <v>1973.47208695652</v>
      </c>
      <c r="O2066" s="32"/>
      <c r="R2066" s="11"/>
    </row>
    <row r="2067" customFormat="false" ht="14.25" hidden="false" customHeight="false" outlineLevel="0" collapsed="false">
      <c r="A2067" s="29" t="n">
        <v>45357.8458101852</v>
      </c>
      <c r="B2067" s="30" t="n">
        <f aca="false">MROUND(A2067,"00:01:00")</f>
        <v>45357.8458333333</v>
      </c>
      <c r="C2067" s="27" t="n">
        <v>0.460447826086957</v>
      </c>
      <c r="D2067" s="27" t="n">
        <v>2.54362173913043</v>
      </c>
      <c r="E2067" s="27" t="n">
        <v>1399.64782608696</v>
      </c>
      <c r="F2067" s="27" t="n">
        <v>2.87529411764706</v>
      </c>
      <c r="G2067" s="27" t="n">
        <v>91.04</v>
      </c>
      <c r="H2067" s="27" t="n">
        <v>33.735</v>
      </c>
      <c r="I2067" s="27" t="n">
        <v>6.60678260869565</v>
      </c>
      <c r="J2067" s="27" t="n">
        <v>7.10818181818182</v>
      </c>
      <c r="K2067" s="27" t="n">
        <v>65.5530769230769</v>
      </c>
      <c r="L2067" s="32"/>
      <c r="M2067" s="27" t="n">
        <v>90188.4</v>
      </c>
      <c r="N2067" s="27" t="n">
        <v>1971.87439130435</v>
      </c>
      <c r="O2067" s="32"/>
      <c r="R2067" s="11"/>
    </row>
    <row r="2068" customFormat="false" ht="14.25" hidden="false" customHeight="false" outlineLevel="0" collapsed="false">
      <c r="A2068" s="29" t="n">
        <v>45357.8465046296</v>
      </c>
      <c r="B2068" s="30" t="n">
        <f aca="false">MROUND(A2068,"00:01:00")</f>
        <v>45357.8465277778</v>
      </c>
      <c r="C2068" s="27" t="n">
        <v>0.15084347826087</v>
      </c>
      <c r="D2068" s="27" t="n">
        <v>2.8497</v>
      </c>
      <c r="E2068" s="27" t="n">
        <v>1399.98636363636</v>
      </c>
      <c r="F2068" s="27" t="n">
        <v>29.3447826086956</v>
      </c>
      <c r="G2068" s="27" t="n">
        <v>96.655</v>
      </c>
      <c r="H2068" s="27" t="n">
        <v>33.815</v>
      </c>
      <c r="I2068" s="27" t="n">
        <v>6.6227</v>
      </c>
      <c r="J2068" s="27" t="n">
        <v>7.27272727272727</v>
      </c>
      <c r="K2068" s="27" t="n">
        <v>72.5242857142857</v>
      </c>
      <c r="L2068" s="32"/>
      <c r="M2068" s="27" t="n">
        <v>90240.5</v>
      </c>
      <c r="N2068" s="27" t="n">
        <v>1970.27817391304</v>
      </c>
      <c r="O2068" s="32"/>
      <c r="R2068" s="11"/>
    </row>
    <row r="2069" customFormat="false" ht="14.25" hidden="false" customHeight="false" outlineLevel="0" collapsed="false">
      <c r="A2069" s="29" t="n">
        <v>45357.8471990741</v>
      </c>
      <c r="B2069" s="30" t="n">
        <f aca="false">MROUND(A2069,"00:01:00")</f>
        <v>45357.8472222222</v>
      </c>
      <c r="C2069" s="27" t="n">
        <v>0.448939130434783</v>
      </c>
      <c r="D2069" s="27" t="n">
        <v>2.54473636363636</v>
      </c>
      <c r="E2069" s="27" t="n">
        <v>1399.95909090909</v>
      </c>
      <c r="F2069" s="27" t="n">
        <v>93.6469565217391</v>
      </c>
      <c r="G2069" s="27" t="n">
        <v>83.42</v>
      </c>
      <c r="H2069" s="27" t="n">
        <v>33.78</v>
      </c>
      <c r="I2069" s="27" t="n">
        <v>6.60175</v>
      </c>
      <c r="J2069" s="27" t="n">
        <v>7.41</v>
      </c>
      <c r="K2069" s="27" t="n">
        <v>80.7269230769231</v>
      </c>
      <c r="L2069" s="32"/>
      <c r="M2069" s="27" t="n">
        <v>90253</v>
      </c>
      <c r="N2069" s="27" t="n">
        <v>1968.66573913043</v>
      </c>
      <c r="O2069" s="32"/>
      <c r="R2069" s="11"/>
    </row>
    <row r="2070" customFormat="false" ht="14.25" hidden="false" customHeight="false" outlineLevel="0" collapsed="false">
      <c r="A2070" s="29" t="n">
        <v>45357.8478935185</v>
      </c>
      <c r="B2070" s="30" t="n">
        <f aca="false">MROUND(A2070,"00:01:00")</f>
        <v>45357.8479166667</v>
      </c>
      <c r="C2070" s="27" t="n">
        <v>0.850521739130435</v>
      </c>
      <c r="D2070" s="27" t="n">
        <v>2.14650434782609</v>
      </c>
      <c r="E2070" s="27" t="n">
        <v>1400.31304347826</v>
      </c>
      <c r="F2070" s="27" t="n">
        <v>46.37</v>
      </c>
      <c r="G2070" s="27" t="n">
        <v>80.255</v>
      </c>
      <c r="H2070" s="27" t="n">
        <v>33.7457142857143</v>
      </c>
      <c r="I2070" s="27" t="n">
        <v>6.61565</v>
      </c>
      <c r="J2070" s="27" t="n">
        <v>7.26545454545455</v>
      </c>
      <c r="K2070" s="27" t="n">
        <v>80.3264285714286</v>
      </c>
      <c r="L2070" s="32"/>
      <c r="M2070" s="27" t="n">
        <v>90305.3333333333</v>
      </c>
      <c r="N2070" s="27" t="n">
        <v>1967.03365217391</v>
      </c>
      <c r="O2070" s="32"/>
      <c r="R2070" s="11"/>
    </row>
    <row r="2071" customFormat="false" ht="14.25" hidden="false" customHeight="false" outlineLevel="0" collapsed="false">
      <c r="A2071" s="29" t="n">
        <v>45357.848587963</v>
      </c>
      <c r="B2071" s="30" t="n">
        <f aca="false">MROUND(A2071,"00:01:00")</f>
        <v>45357.8486111111</v>
      </c>
      <c r="C2071" s="27" t="n">
        <v>0.585908695652174</v>
      </c>
      <c r="D2071" s="27" t="n">
        <v>2.41718695652174</v>
      </c>
      <c r="E2071" s="27" t="n">
        <v>1400.25714285714</v>
      </c>
      <c r="F2071" s="27" t="n">
        <v>4.17363636363636</v>
      </c>
      <c r="G2071" s="27" t="n">
        <v>90.18</v>
      </c>
      <c r="H2071" s="27" t="n">
        <v>33.7375</v>
      </c>
      <c r="I2071" s="27" t="n">
        <v>6.571</v>
      </c>
      <c r="J2071" s="27" t="n">
        <v>7.10111111111111</v>
      </c>
      <c r="K2071" s="27" t="n">
        <v>71.02</v>
      </c>
      <c r="L2071" s="32"/>
      <c r="M2071" s="27" t="n">
        <v>90507.6666666667</v>
      </c>
      <c r="N2071" s="27" t="n">
        <v>1965.40147826087</v>
      </c>
      <c r="O2071" s="32"/>
      <c r="R2071" s="11"/>
    </row>
    <row r="2072" customFormat="false" ht="14.25" hidden="false" customHeight="false" outlineLevel="0" collapsed="false">
      <c r="A2072" s="29" t="n">
        <v>45357.8492824074</v>
      </c>
      <c r="B2072" s="30" t="n">
        <f aca="false">MROUND(A2072,"00:01:00")</f>
        <v>45357.8493055556</v>
      </c>
      <c r="C2072" s="27" t="n">
        <v>0.231895454545455</v>
      </c>
      <c r="D2072" s="27" t="n">
        <v>2.78157272727273</v>
      </c>
      <c r="E2072" s="27" t="n">
        <v>1400.2619047619</v>
      </c>
      <c r="F2072" s="27" t="n">
        <v>9.85681818181818</v>
      </c>
      <c r="G2072" s="27" t="n">
        <v>97.12</v>
      </c>
      <c r="H2072" s="27" t="n">
        <v>33.78</v>
      </c>
      <c r="I2072" s="27" t="n">
        <v>6.54304761904762</v>
      </c>
      <c r="J2072" s="27" t="n">
        <v>7.17272727272727</v>
      </c>
      <c r="K2072" s="27" t="n">
        <v>70.8433333333333</v>
      </c>
      <c r="L2072" s="32"/>
      <c r="M2072" s="27" t="n">
        <v>91096.0909090909</v>
      </c>
      <c r="N2072" s="27" t="n">
        <v>1963.81845454545</v>
      </c>
      <c r="O2072" s="32"/>
      <c r="R2072" s="11"/>
    </row>
    <row r="2073" customFormat="false" ht="14.25" hidden="false" customHeight="false" outlineLevel="0" collapsed="false">
      <c r="A2073" s="29" t="n">
        <v>45357.8499768519</v>
      </c>
      <c r="B2073" s="30" t="n">
        <f aca="false">MROUND(A2073,"00:01:00")</f>
        <v>45357.85</v>
      </c>
      <c r="C2073" s="27" t="n">
        <v>0.271473913043478</v>
      </c>
      <c r="D2073" s="27" t="n">
        <v>2.72712173913043</v>
      </c>
      <c r="E2073" s="27" t="n">
        <v>1400.06086956522</v>
      </c>
      <c r="F2073" s="27" t="n">
        <v>78.7069565217391</v>
      </c>
      <c r="G2073" s="27" t="n">
        <v>91.98</v>
      </c>
      <c r="H2073" s="27" t="n">
        <v>33.7677777777778</v>
      </c>
      <c r="I2073" s="27" t="n">
        <v>6.61139130434783</v>
      </c>
      <c r="J2073" s="27" t="n">
        <v>7.451</v>
      </c>
      <c r="K2073" s="27" t="n">
        <v>78.2363636363636</v>
      </c>
      <c r="L2073" s="32"/>
      <c r="M2073" s="27" t="n">
        <v>91496</v>
      </c>
      <c r="N2073" s="27" t="n">
        <v>1962.22460869565</v>
      </c>
      <c r="O2073" s="32"/>
      <c r="R2073" s="11"/>
    </row>
    <row r="2074" customFormat="false" ht="14.25" hidden="false" customHeight="false" outlineLevel="0" collapsed="false">
      <c r="A2074" s="29" t="n">
        <v>45357.8506712963</v>
      </c>
      <c r="B2074" s="30" t="n">
        <f aca="false">MROUND(A2074,"00:01:00")</f>
        <v>45357.8506944444</v>
      </c>
      <c r="C2074" s="27" t="n">
        <v>0.780386956521739</v>
      </c>
      <c r="D2074" s="27" t="n">
        <v>2.19836956521739</v>
      </c>
      <c r="E2074" s="27" t="n">
        <v>1400.07619047619</v>
      </c>
      <c r="F2074" s="27" t="n">
        <v>77.0121739130435</v>
      </c>
      <c r="G2074" s="27" t="n">
        <v>77.88</v>
      </c>
      <c r="H2074" s="27" t="n">
        <v>33.69</v>
      </c>
      <c r="I2074" s="27" t="n">
        <v>6.56726086956522</v>
      </c>
      <c r="J2074" s="27" t="n">
        <v>7.27583333333333</v>
      </c>
      <c r="K2074" s="27" t="n">
        <v>82.41</v>
      </c>
      <c r="L2074" s="32"/>
      <c r="M2074" s="27" t="n">
        <v>91680</v>
      </c>
      <c r="N2074" s="27" t="n">
        <v>1960.59569565217</v>
      </c>
      <c r="O2074" s="32"/>
      <c r="R2074" s="11"/>
    </row>
    <row r="2075" customFormat="false" ht="14.25" hidden="false" customHeight="false" outlineLevel="0" collapsed="false">
      <c r="A2075" s="29" t="n">
        <v>45357.8513657407</v>
      </c>
      <c r="B2075" s="30" t="n">
        <f aca="false">MROUND(A2075,"00:01:00")</f>
        <v>45357.8513888889</v>
      </c>
      <c r="C2075" s="27" t="n">
        <v>0.766608695652174</v>
      </c>
      <c r="D2075" s="27" t="n">
        <v>2.23480869565217</v>
      </c>
      <c r="E2075" s="27" t="n">
        <v>1399.84782608696</v>
      </c>
      <c r="F2075" s="27" t="n">
        <v>12.7169565217391</v>
      </c>
      <c r="G2075" s="27" t="n">
        <v>82.8566666666667</v>
      </c>
      <c r="H2075" s="27" t="n">
        <v>33.64</v>
      </c>
      <c r="I2075" s="27" t="n">
        <v>6.51336363636364</v>
      </c>
      <c r="J2075" s="27" t="n">
        <v>7.04875</v>
      </c>
      <c r="K2075" s="27" t="n">
        <v>74.0938461538462</v>
      </c>
      <c r="L2075" s="32"/>
      <c r="M2075" s="27" t="n">
        <v>92301.7826086956</v>
      </c>
      <c r="N2075" s="27" t="n">
        <v>1958.95065217391</v>
      </c>
      <c r="O2075" s="32"/>
      <c r="R2075" s="11"/>
    </row>
    <row r="2076" customFormat="false" ht="14.25" hidden="false" customHeight="false" outlineLevel="0" collapsed="false">
      <c r="A2076" s="29" t="n">
        <v>45357.8520601852</v>
      </c>
      <c r="B2076" s="30" t="n">
        <f aca="false">MROUND(A2076,"00:01:00")</f>
        <v>45357.8520833333</v>
      </c>
      <c r="C2076" s="27" t="n">
        <v>0.397417391304348</v>
      </c>
      <c r="D2076" s="27" t="n">
        <v>2.60736956521739</v>
      </c>
      <c r="E2076" s="27" t="n">
        <v>1399.93636363636</v>
      </c>
      <c r="F2076" s="27" t="n">
        <v>2.78272727272727</v>
      </c>
      <c r="G2076" s="27" t="n">
        <v>92.63</v>
      </c>
      <c r="H2076" s="27" t="n">
        <v>33.68</v>
      </c>
      <c r="I2076" s="27" t="n">
        <v>6.60443478260869</v>
      </c>
      <c r="J2076" s="27" t="n">
        <v>7.16818181818182</v>
      </c>
      <c r="K2076" s="27" t="n">
        <v>68.7254545454546</v>
      </c>
      <c r="L2076" s="32"/>
      <c r="M2076" s="27" t="n">
        <v>92916.5384615385</v>
      </c>
      <c r="N2076" s="27" t="n">
        <v>1957.31717391304</v>
      </c>
      <c r="O2076" s="32"/>
      <c r="R2076" s="11"/>
    </row>
    <row r="2077" customFormat="false" ht="14.25" hidden="false" customHeight="false" outlineLevel="0" collapsed="false">
      <c r="A2077" s="29" t="n">
        <v>45357.8527546296</v>
      </c>
      <c r="B2077" s="30" t="n">
        <f aca="false">MROUND(A2077,"00:01:00")</f>
        <v>45357.8527777778</v>
      </c>
      <c r="C2077" s="27" t="n">
        <v>0.192473913043478</v>
      </c>
      <c r="D2077" s="27" t="n">
        <v>2.81623043478261</v>
      </c>
      <c r="E2077" s="27" t="n">
        <v>1400.16818181818</v>
      </c>
      <c r="F2077" s="27" t="n">
        <v>47.8534782608696</v>
      </c>
      <c r="G2077" s="27" t="n">
        <v>95.045</v>
      </c>
      <c r="H2077" s="27" t="n">
        <v>33.7216666666667</v>
      </c>
      <c r="I2077" s="27" t="n">
        <v>6.60190476190476</v>
      </c>
      <c r="J2077" s="27" t="n">
        <v>7.23</v>
      </c>
      <c r="K2077" s="27" t="n">
        <v>74.6907692307692</v>
      </c>
      <c r="L2077" s="32"/>
      <c r="M2077" s="27" t="n">
        <v>93131.25</v>
      </c>
      <c r="N2077" s="27" t="n">
        <v>1955.7112173913</v>
      </c>
      <c r="O2077" s="32"/>
      <c r="R2077" s="11"/>
    </row>
    <row r="2078" customFormat="false" ht="14.25" hidden="false" customHeight="false" outlineLevel="0" collapsed="false">
      <c r="A2078" s="29" t="n">
        <v>45357.8534490741</v>
      </c>
      <c r="B2078" s="30" t="n">
        <f aca="false">MROUND(A2078,"00:01:00")</f>
        <v>45357.8534722222</v>
      </c>
      <c r="C2078" s="27" t="n">
        <v>0.604852173913043</v>
      </c>
      <c r="D2078" s="27" t="n">
        <v>2.3866</v>
      </c>
      <c r="E2078" s="27" t="n">
        <v>1400.27826086957</v>
      </c>
      <c r="F2078" s="27" t="n">
        <v>85.9760869565217</v>
      </c>
      <c r="G2078" s="27" t="n">
        <v>81.02</v>
      </c>
      <c r="H2078" s="27" t="n">
        <v>33.665</v>
      </c>
      <c r="I2078" s="27" t="n">
        <v>6.56226086956522</v>
      </c>
      <c r="J2078" s="27" t="n">
        <v>7.02545454545455</v>
      </c>
      <c r="K2078" s="27" t="n">
        <v>81.7957142857143</v>
      </c>
      <c r="L2078" s="32"/>
      <c r="M2078" s="27" t="n">
        <v>93422.3809523809</v>
      </c>
      <c r="N2078" s="27" t="n">
        <v>1954.0722173913</v>
      </c>
      <c r="O2078" s="32"/>
      <c r="R2078" s="11"/>
    </row>
    <row r="2079" customFormat="false" ht="14.25" hidden="false" customHeight="false" outlineLevel="0" collapsed="false">
      <c r="A2079" s="29" t="n">
        <v>45357.8541435185</v>
      </c>
      <c r="B2079" s="30" t="n">
        <f aca="false">MROUND(A2079,"00:01:00")</f>
        <v>45357.8541666667</v>
      </c>
      <c r="C2079" s="27" t="n">
        <v>0.792559090909091</v>
      </c>
      <c r="D2079" s="27" t="n">
        <v>2.20040909090909</v>
      </c>
      <c r="E2079" s="27" t="n">
        <v>1400.17272727273</v>
      </c>
      <c r="F2079" s="27" t="n">
        <v>27.3468181818182</v>
      </c>
      <c r="G2079" s="27" t="n">
        <v>83.565</v>
      </c>
      <c r="H2079" s="27" t="n">
        <v>33.6333333333333</v>
      </c>
      <c r="I2079" s="27" t="n">
        <v>6.51631818181818</v>
      </c>
      <c r="J2079" s="27" t="n">
        <v>6.94428571428571</v>
      </c>
      <c r="K2079" s="27" t="n">
        <v>77.9292307692308</v>
      </c>
      <c r="L2079" s="32"/>
      <c r="M2079" s="27" t="n">
        <v>94135.1363636364</v>
      </c>
      <c r="N2079" s="27" t="n">
        <v>1952.42445454545</v>
      </c>
      <c r="O2079" s="32"/>
      <c r="R2079" s="11"/>
    </row>
    <row r="2080" customFormat="false" ht="14.25" hidden="false" customHeight="false" outlineLevel="0" collapsed="false">
      <c r="A2080" s="29" t="n">
        <v>45357.854837963</v>
      </c>
      <c r="B2080" s="30" t="n">
        <f aca="false">MROUND(A2080,"00:01:00")</f>
        <v>45357.8548611111</v>
      </c>
      <c r="C2080" s="27" t="n">
        <v>0.462145454545455</v>
      </c>
      <c r="D2080" s="27" t="n">
        <v>2.54026363636364</v>
      </c>
      <c r="E2080" s="27" t="n">
        <v>1399.91428571429</v>
      </c>
      <c r="F2080" s="27" t="n">
        <v>2.9847619047619</v>
      </c>
      <c r="G2080" s="27" t="n">
        <v>91.01</v>
      </c>
      <c r="H2080" s="27" t="n">
        <v>33.6644444444444</v>
      </c>
      <c r="I2080" s="27" t="n">
        <v>6.52561904761905</v>
      </c>
      <c r="J2080" s="27" t="n">
        <v>7.09272727272727</v>
      </c>
      <c r="K2080" s="27" t="n">
        <v>70.0685714285714</v>
      </c>
      <c r="L2080" s="32"/>
      <c r="M2080" s="27" t="n">
        <v>94902.9090909091</v>
      </c>
      <c r="N2080" s="27" t="n">
        <v>1950.81672727273</v>
      </c>
      <c r="O2080" s="32"/>
      <c r="R2080" s="11"/>
    </row>
    <row r="2081" customFormat="false" ht="14.25" hidden="false" customHeight="false" outlineLevel="0" collapsed="false">
      <c r="A2081" s="29" t="n">
        <v>45357.8555324074</v>
      </c>
      <c r="B2081" s="30" t="n">
        <f aca="false">MROUND(A2081,"00:01:00")</f>
        <v>45357.8555555556</v>
      </c>
      <c r="C2081" s="27" t="n">
        <v>0.185377272727273</v>
      </c>
      <c r="D2081" s="27" t="n">
        <v>2.82764545454545</v>
      </c>
      <c r="E2081" s="27" t="n">
        <v>1399.99545454545</v>
      </c>
      <c r="F2081" s="27" t="n">
        <v>32.915</v>
      </c>
      <c r="G2081" s="27" t="n">
        <v>95.725</v>
      </c>
      <c r="H2081" s="27" t="n">
        <v>33.7057142857143</v>
      </c>
      <c r="I2081" s="27" t="n">
        <v>6.48991666666667</v>
      </c>
      <c r="J2081" s="27" t="n">
        <v>7.30083333333333</v>
      </c>
      <c r="K2081" s="27" t="n">
        <v>73.4925</v>
      </c>
      <c r="L2081" s="32"/>
      <c r="M2081" s="27" t="n">
        <v>95669.1818181818</v>
      </c>
      <c r="N2081" s="27" t="n">
        <v>1949.21640909091</v>
      </c>
      <c r="O2081" s="32"/>
      <c r="R2081" s="11"/>
    </row>
    <row r="2082" customFormat="false" ht="14.25" hidden="false" customHeight="false" outlineLevel="0" collapsed="false">
      <c r="A2082" s="29" t="n">
        <v>45357.8562268519</v>
      </c>
      <c r="B2082" s="30" t="n">
        <f aca="false">MROUND(A2082,"00:01:00")</f>
        <v>45357.85625</v>
      </c>
      <c r="C2082" s="27" t="n">
        <v>0.462726086956522</v>
      </c>
      <c r="D2082" s="27" t="n">
        <v>2.53008260869565</v>
      </c>
      <c r="E2082" s="27" t="n">
        <v>1400.00454545455</v>
      </c>
      <c r="F2082" s="27" t="n">
        <v>88.7782608695652</v>
      </c>
      <c r="G2082" s="27" t="n">
        <v>86.215</v>
      </c>
      <c r="H2082" s="27" t="n">
        <v>33.655</v>
      </c>
      <c r="I2082" s="27" t="n">
        <v>6.48652941176471</v>
      </c>
      <c r="J2082" s="27" t="n">
        <v>7.52090909090909</v>
      </c>
      <c r="K2082" s="27" t="n">
        <v>80.3816666666667</v>
      </c>
      <c r="L2082" s="32"/>
      <c r="M2082" s="27" t="n">
        <v>96442.9565217391</v>
      </c>
      <c r="N2082" s="27" t="n">
        <v>1947.59369565217</v>
      </c>
      <c r="O2082" s="32"/>
      <c r="R2082" s="11"/>
    </row>
    <row r="2083" customFormat="false" ht="14.25" hidden="false" customHeight="false" outlineLevel="0" collapsed="false">
      <c r="A2083" s="29" t="n">
        <v>45357.8569212963</v>
      </c>
      <c r="B2083" s="30" t="n">
        <f aca="false">MROUND(A2083,"00:01:00")</f>
        <v>45357.8569444444</v>
      </c>
      <c r="C2083" s="27" t="n">
        <v>0.845226086956522</v>
      </c>
      <c r="D2083" s="27" t="n">
        <v>2.15201304347826</v>
      </c>
      <c r="E2083" s="27" t="n">
        <v>1399.82608695652</v>
      </c>
      <c r="F2083" s="27" t="n">
        <v>49.4886956521739</v>
      </c>
      <c r="G2083" s="27" t="n">
        <v>77.18</v>
      </c>
      <c r="H2083" s="27" t="n">
        <v>33.6175</v>
      </c>
      <c r="I2083" s="27" t="n">
        <v>6.51795238095238</v>
      </c>
      <c r="J2083" s="27" t="n">
        <v>7.42166666666667</v>
      </c>
      <c r="K2083" s="27" t="n">
        <v>80.0069230769231</v>
      </c>
      <c r="L2083" s="32"/>
      <c r="M2083" s="27" t="n">
        <v>97185.80952381</v>
      </c>
      <c r="N2083" s="27" t="n">
        <v>1945.96791304348</v>
      </c>
      <c r="O2083" s="32"/>
      <c r="R2083" s="11"/>
    </row>
    <row r="2084" customFormat="false" ht="14.25" hidden="false" customHeight="false" outlineLevel="0" collapsed="false">
      <c r="A2084" s="29" t="n">
        <v>45357.8576157407</v>
      </c>
      <c r="B2084" s="30" t="n">
        <f aca="false">MROUND(A2084,"00:01:00")</f>
        <v>45357.8576388889</v>
      </c>
      <c r="C2084" s="27" t="n">
        <v>0.620882608695652</v>
      </c>
      <c r="D2084" s="27" t="n">
        <v>2.38051304347826</v>
      </c>
      <c r="E2084" s="27" t="n">
        <v>1400.01304347826</v>
      </c>
      <c r="F2084" s="27" t="n">
        <v>4.85636363636364</v>
      </c>
      <c r="G2084" s="27" t="n">
        <v>84.76</v>
      </c>
      <c r="H2084" s="27" t="n">
        <v>33.645</v>
      </c>
      <c r="I2084" s="27" t="n">
        <v>6.5995</v>
      </c>
      <c r="J2084" s="27" t="n">
        <v>7.108</v>
      </c>
      <c r="K2084" s="27" t="n">
        <v>71.005</v>
      </c>
      <c r="L2084" s="32"/>
      <c r="M2084" s="27" t="n">
        <v>97544</v>
      </c>
      <c r="N2084" s="27" t="n">
        <v>1944.34665217391</v>
      </c>
      <c r="O2084" s="32"/>
      <c r="R2084" s="11"/>
    </row>
    <row r="2085" customFormat="false" ht="14.25" hidden="false" customHeight="false" outlineLevel="0" collapsed="false">
      <c r="A2085" s="29" t="n">
        <v>45357.8583101852</v>
      </c>
      <c r="B2085" s="30" t="n">
        <f aca="false">MROUND(A2085,"00:01:00")</f>
        <v>45357.8583333333</v>
      </c>
      <c r="C2085" s="27" t="n">
        <v>0.271730434782609</v>
      </c>
      <c r="D2085" s="27" t="n">
        <v>2.73839565217391</v>
      </c>
      <c r="E2085" s="27" t="n">
        <v>1400.09090909091</v>
      </c>
      <c r="F2085" s="27" t="n">
        <v>18.2269565217391</v>
      </c>
      <c r="G2085" s="27" t="n">
        <v>93.955</v>
      </c>
      <c r="H2085" s="27" t="n">
        <v>33.668</v>
      </c>
      <c r="I2085" s="27" t="n">
        <v>6.5433125</v>
      </c>
      <c r="J2085" s="27" t="n">
        <v>6.67416666666667</v>
      </c>
      <c r="K2085" s="27" t="n">
        <v>71.3215384615385</v>
      </c>
      <c r="L2085" s="32"/>
      <c r="M2085" s="27" t="n">
        <v>97848.545454545</v>
      </c>
      <c r="N2085" s="27" t="n">
        <v>1942.70304347826</v>
      </c>
      <c r="O2085" s="32"/>
      <c r="R2085" s="11"/>
    </row>
    <row r="2086" customFormat="false" ht="14.25" hidden="false" customHeight="false" outlineLevel="0" collapsed="false">
      <c r="A2086" s="29" t="n">
        <v>45357.8590046296</v>
      </c>
      <c r="B2086" s="30" t="n">
        <f aca="false">MROUND(A2086,"00:01:00")</f>
        <v>45357.8590277778</v>
      </c>
      <c r="C2086" s="27" t="n">
        <v>0.387921739130435</v>
      </c>
      <c r="D2086" s="27" t="n">
        <v>2.61324347826087</v>
      </c>
      <c r="E2086" s="27" t="n">
        <v>1400.08181818182</v>
      </c>
      <c r="F2086" s="27" t="n">
        <v>78.4613043478261</v>
      </c>
      <c r="G2086" s="27" t="n">
        <v>88.64</v>
      </c>
      <c r="H2086" s="27" t="n">
        <v>33.6325</v>
      </c>
      <c r="I2086" s="27" t="n">
        <v>6.5246</v>
      </c>
      <c r="J2086" s="27" t="n">
        <v>6.79416666666667</v>
      </c>
      <c r="K2086" s="27" t="n">
        <v>78.0657142857143</v>
      </c>
      <c r="L2086" s="32"/>
      <c r="M2086" s="27" t="n">
        <v>98585.913043478</v>
      </c>
      <c r="N2086" s="27" t="n">
        <v>1941.04126086957</v>
      </c>
      <c r="O2086" s="32"/>
      <c r="R2086" s="11"/>
    </row>
    <row r="2087" customFormat="false" ht="14.25" hidden="false" customHeight="false" outlineLevel="0" collapsed="false">
      <c r="A2087" s="29" t="n">
        <v>45357.8596990741</v>
      </c>
      <c r="B2087" s="30" t="n">
        <f aca="false">MROUND(A2087,"00:01:00")</f>
        <v>45357.8597222222</v>
      </c>
      <c r="C2087" s="27" t="n">
        <v>0.781691304347826</v>
      </c>
      <c r="D2087" s="27" t="n">
        <v>2.21483913043478</v>
      </c>
      <c r="E2087" s="27" t="n">
        <v>1399.75</v>
      </c>
      <c r="F2087" s="27" t="n">
        <v>58.0182608695652</v>
      </c>
      <c r="G2087" s="27" t="n">
        <v>78.645</v>
      </c>
      <c r="H2087" s="27" t="n">
        <v>33.5857142857143</v>
      </c>
      <c r="I2087" s="27" t="n">
        <v>6.5543</v>
      </c>
      <c r="J2087" s="27" t="n">
        <v>6.97777777777778</v>
      </c>
      <c r="K2087" s="27" t="n">
        <v>80.2535714285714</v>
      </c>
      <c r="L2087" s="32"/>
      <c r="M2087" s="27" t="n">
        <v>99367.782608696</v>
      </c>
      <c r="N2087" s="27" t="n">
        <v>1939.40343478261</v>
      </c>
      <c r="O2087" s="32"/>
      <c r="R2087" s="11"/>
    </row>
    <row r="2088" customFormat="false" ht="14.25" hidden="false" customHeight="false" outlineLevel="0" collapsed="false">
      <c r="A2088" s="29" t="n">
        <v>45357.8603935185</v>
      </c>
      <c r="B2088" s="30" t="n">
        <f aca="false">MROUND(A2088,"00:01:00")</f>
        <v>45357.8604166667</v>
      </c>
      <c r="C2088" s="27" t="n">
        <v>0.643813043478261</v>
      </c>
      <c r="D2088" s="27" t="n">
        <v>2.35815217391304</v>
      </c>
      <c r="E2088" s="27" t="n">
        <v>1400.05217391304</v>
      </c>
      <c r="F2088" s="27" t="n">
        <v>8.99739130434783</v>
      </c>
      <c r="G2088" s="27" t="n">
        <v>83.785</v>
      </c>
      <c r="H2088" s="27" t="n">
        <v>33.5766666666667</v>
      </c>
      <c r="I2088" s="27" t="n">
        <v>6.50395652173913</v>
      </c>
      <c r="J2088" s="27" t="n">
        <v>6.83555555555555</v>
      </c>
      <c r="K2088" s="27" t="n">
        <v>72.8333333333333</v>
      </c>
      <c r="L2088" s="32"/>
      <c r="M2088" s="27" t="n">
        <v>100150.52173913</v>
      </c>
      <c r="N2088" s="27" t="n">
        <v>1937.75204347826</v>
      </c>
      <c r="O2088" s="32"/>
      <c r="R2088" s="11"/>
    </row>
    <row r="2089" customFormat="false" ht="14.25" hidden="false" customHeight="false" outlineLevel="0" collapsed="false">
      <c r="A2089" s="29" t="n">
        <v>45357.861087963</v>
      </c>
      <c r="B2089" s="30" t="n">
        <f aca="false">MROUND(A2089,"00:01:00")</f>
        <v>45357.8611111111</v>
      </c>
      <c r="C2089" s="27" t="n">
        <v>0.287381818181818</v>
      </c>
      <c r="D2089" s="27" t="n">
        <v>2.72579523809524</v>
      </c>
      <c r="E2089" s="27" t="n">
        <v>1399.98181818182</v>
      </c>
      <c r="F2089" s="27" t="n">
        <v>11.5180952380952</v>
      </c>
      <c r="G2089" s="27" t="n">
        <v>93.42</v>
      </c>
      <c r="H2089" s="27" t="n">
        <v>33.6116666666667</v>
      </c>
      <c r="I2089" s="27" t="n">
        <v>6.46116666666667</v>
      </c>
      <c r="J2089" s="27" t="n">
        <v>7.00384615384615</v>
      </c>
      <c r="K2089" s="27" t="n">
        <v>70.5291666666667</v>
      </c>
      <c r="L2089" s="32"/>
      <c r="M2089" s="27" t="n">
        <v>100924.136363636</v>
      </c>
      <c r="N2089" s="27" t="n">
        <v>1936.11840909091</v>
      </c>
      <c r="O2089" s="32"/>
      <c r="R2089" s="11"/>
    </row>
    <row r="2090" customFormat="false" ht="14.25" hidden="false" customHeight="false" outlineLevel="0" collapsed="false">
      <c r="A2090" s="29" t="n">
        <v>45357.8617824074</v>
      </c>
      <c r="B2090" s="30" t="n">
        <f aca="false">MROUND(A2090,"00:01:00")</f>
        <v>45357.8618055556</v>
      </c>
      <c r="C2090" s="27" t="n">
        <v>0.338269565217391</v>
      </c>
      <c r="D2090" s="27" t="n">
        <v>2.66089565217391</v>
      </c>
      <c r="E2090" s="27" t="n">
        <v>1400.22272727273</v>
      </c>
      <c r="F2090" s="27" t="n">
        <v>72.1</v>
      </c>
      <c r="G2090" s="27" t="n">
        <v>90.365</v>
      </c>
      <c r="H2090" s="27" t="n">
        <v>33.5885714285714</v>
      </c>
      <c r="I2090" s="27" t="n">
        <v>6.45777777777778</v>
      </c>
      <c r="J2090" s="27" t="n">
        <v>7.45076923076923</v>
      </c>
      <c r="K2090" s="27" t="n">
        <v>76.9246153846154</v>
      </c>
      <c r="L2090" s="27"/>
      <c r="M2090" s="27" t="n">
        <v>101703.173913043</v>
      </c>
      <c r="N2090" s="27" t="n">
        <v>1934.47147826087</v>
      </c>
      <c r="O2090" s="32"/>
      <c r="R2090" s="11"/>
    </row>
    <row r="2091" customFormat="false" ht="14.25" hidden="false" customHeight="false" outlineLevel="0" collapsed="false">
      <c r="A2091" s="29" t="n">
        <v>45357.8624768519</v>
      </c>
      <c r="B2091" s="30" t="n">
        <f aca="false">MROUND(A2091,"00:01:00")</f>
        <v>45357.8625</v>
      </c>
      <c r="C2091" s="27" t="n">
        <v>0.737068181818182</v>
      </c>
      <c r="D2091" s="27" t="n">
        <v>2.25495909090909</v>
      </c>
      <c r="E2091" s="27" t="n">
        <v>1399.95454545455</v>
      </c>
      <c r="F2091" s="27" t="n">
        <v>68.6104545454545</v>
      </c>
      <c r="G2091" s="27" t="n">
        <v>79.46</v>
      </c>
      <c r="H2091" s="27" t="n">
        <v>33.55</v>
      </c>
      <c r="I2091" s="27" t="n">
        <v>6.43835</v>
      </c>
      <c r="J2091" s="27" t="n">
        <v>7.5925</v>
      </c>
      <c r="K2091" s="27" t="n">
        <v>80.3676923076923</v>
      </c>
      <c r="L2091" s="32"/>
      <c r="M2091" s="27" t="n">
        <v>102478.136363636</v>
      </c>
      <c r="N2091" s="27" t="n">
        <v>1932.83959090909</v>
      </c>
      <c r="O2091" s="32"/>
      <c r="R2091" s="11"/>
    </row>
    <row r="2092" customFormat="false" ht="14.25" hidden="false" customHeight="false" outlineLevel="0" collapsed="false">
      <c r="A2092" s="29" t="n">
        <v>45357.8631712963</v>
      </c>
      <c r="B2092" s="30" t="n">
        <f aca="false">MROUND(A2092,"00:01:00")</f>
        <v>45357.8631944445</v>
      </c>
      <c r="C2092" s="27" t="n">
        <v>0.721586363636364</v>
      </c>
      <c r="D2092" s="27" t="n">
        <v>2.27240476190476</v>
      </c>
      <c r="E2092" s="27" t="n">
        <v>1400.17142857143</v>
      </c>
      <c r="F2092" s="27" t="n">
        <v>15.9727272727273</v>
      </c>
      <c r="G2092" s="27" t="n">
        <v>81.71</v>
      </c>
      <c r="H2092" s="27" t="n">
        <v>33.555</v>
      </c>
      <c r="I2092" s="27" t="n">
        <v>6.39418181818182</v>
      </c>
      <c r="J2092" s="27" t="n">
        <v>7.47777777777778</v>
      </c>
      <c r="K2092" s="27" t="n">
        <v>73.9591666666667</v>
      </c>
      <c r="L2092" s="32"/>
      <c r="M2092" s="27" t="n">
        <v>103246.272727273</v>
      </c>
      <c r="N2092" s="27" t="n">
        <v>1931.21313636364</v>
      </c>
      <c r="O2092" s="32"/>
      <c r="R2092" s="11"/>
    </row>
    <row r="2093" customFormat="false" ht="14.25" hidden="false" customHeight="false" outlineLevel="0" collapsed="false">
      <c r="A2093" s="29" t="n">
        <v>45357.8638657407</v>
      </c>
      <c r="B2093" s="30" t="n">
        <f aca="false">MROUND(A2093,"00:01:00")</f>
        <v>45357.8638888889</v>
      </c>
      <c r="C2093" s="27" t="n">
        <v>0.370691304347826</v>
      </c>
      <c r="D2093" s="27" t="n">
        <v>2.63296956521739</v>
      </c>
      <c r="E2093" s="27" t="n">
        <v>1399.92173913043</v>
      </c>
      <c r="F2093" s="27" t="n">
        <v>4.39590909090909</v>
      </c>
      <c r="G2093" s="27" t="n">
        <v>91.395</v>
      </c>
      <c r="H2093" s="27" t="n">
        <v>33.595</v>
      </c>
      <c r="I2093" s="27" t="n">
        <v>6.34781818181818</v>
      </c>
      <c r="J2093" s="27" t="n">
        <v>7.514</v>
      </c>
      <c r="K2093" s="27" t="n">
        <v>69.6478571428571</v>
      </c>
      <c r="L2093" s="32"/>
      <c r="M2093" s="27" t="n">
        <v>104023.304347826</v>
      </c>
      <c r="N2093" s="27" t="n">
        <v>1929.56395652174</v>
      </c>
      <c r="O2093" s="32"/>
      <c r="R2093" s="11"/>
    </row>
    <row r="2094" customFormat="false" ht="14.25" hidden="false" customHeight="false" outlineLevel="0" collapsed="false">
      <c r="A2094" s="29" t="n">
        <v>45357.8645601852</v>
      </c>
      <c r="B2094" s="30" t="n">
        <f aca="false">MROUND(A2094,"00:01:00")</f>
        <v>45357.8645833333</v>
      </c>
      <c r="C2094" s="27" t="n">
        <v>0.236981818181818</v>
      </c>
      <c r="D2094" s="27" t="n">
        <v>2.76475454545455</v>
      </c>
      <c r="E2094" s="27" t="n">
        <v>1399.65</v>
      </c>
      <c r="F2094" s="27" t="n">
        <v>60.6504545454545</v>
      </c>
      <c r="G2094" s="27" t="n">
        <v>93.71</v>
      </c>
      <c r="H2094" s="27" t="n">
        <v>33.595</v>
      </c>
      <c r="I2094" s="27" t="n">
        <v>6.34046153846154</v>
      </c>
      <c r="J2094" s="27" t="n">
        <v>7.787</v>
      </c>
      <c r="K2094" s="27" t="n">
        <v>75.3691666666667</v>
      </c>
      <c r="L2094" s="32"/>
      <c r="M2094" s="27" t="n">
        <v>104827.681818182</v>
      </c>
      <c r="N2094" s="27" t="n">
        <v>1927.86154545455</v>
      </c>
      <c r="O2094" s="32"/>
      <c r="R2094" s="11"/>
    </row>
    <row r="2095" customFormat="false" ht="14.25" hidden="false" customHeight="false" outlineLevel="0" collapsed="false">
      <c r="A2095" s="29" t="n">
        <v>45357.8652546296</v>
      </c>
      <c r="B2095" s="30" t="n">
        <f aca="false">MROUND(A2095,"00:01:00")</f>
        <v>45357.8652777778</v>
      </c>
      <c r="C2095" s="27" t="n">
        <v>0.663638095238095</v>
      </c>
      <c r="D2095" s="27" t="n">
        <v>2.32200476190476</v>
      </c>
      <c r="E2095" s="27" t="n">
        <v>1400.02380952381</v>
      </c>
      <c r="F2095" s="27" t="n">
        <v>83.3790476190476</v>
      </c>
      <c r="G2095" s="27" t="n">
        <v>80.855</v>
      </c>
      <c r="H2095" s="27" t="n">
        <v>33.5485714285714</v>
      </c>
      <c r="I2095" s="27" t="n">
        <v>6.3203</v>
      </c>
      <c r="J2095" s="27" t="n">
        <v>7.85666666666667</v>
      </c>
      <c r="K2095" s="27" t="n">
        <v>80.9509090909091</v>
      </c>
      <c r="L2095" s="32"/>
      <c r="M2095" s="27" t="n">
        <v>105587.761904762</v>
      </c>
      <c r="N2095" s="27" t="n">
        <v>1926.25357142857</v>
      </c>
      <c r="O2095" s="32"/>
      <c r="R2095" s="11"/>
    </row>
    <row r="2096" customFormat="false" ht="14.25" hidden="false" customHeight="false" outlineLevel="0" collapsed="false">
      <c r="A2096" s="29" t="n">
        <v>45357.8659490741</v>
      </c>
      <c r="B2096" s="30" t="n">
        <f aca="false">MROUND(A2096,"00:01:00")</f>
        <v>45357.8659722222</v>
      </c>
      <c r="C2096" s="27" t="n">
        <v>0.802945454545455</v>
      </c>
      <c r="D2096" s="27" t="n">
        <v>2.20355</v>
      </c>
      <c r="E2096" s="27" t="n">
        <v>1400.4380952381</v>
      </c>
      <c r="F2096" s="27" t="n">
        <v>24.5727272727273</v>
      </c>
      <c r="G2096" s="27" t="n">
        <v>79.145</v>
      </c>
      <c r="H2096" s="27" t="n">
        <v>33.53</v>
      </c>
      <c r="I2096" s="27" t="n">
        <v>6.27095454545455</v>
      </c>
      <c r="J2096" s="27" t="n">
        <v>7.613</v>
      </c>
      <c r="K2096" s="27" t="n">
        <v>75.88</v>
      </c>
      <c r="L2096" s="32"/>
      <c r="M2096" s="27" t="n">
        <v>106367.590909091</v>
      </c>
      <c r="N2096" s="27" t="n">
        <v>1924.58545454545</v>
      </c>
      <c r="O2096" s="32"/>
      <c r="R2096" s="11"/>
    </row>
    <row r="2097" customFormat="false" ht="14.25" hidden="false" customHeight="false" outlineLevel="0" collapsed="false">
      <c r="A2097" s="29" t="n">
        <v>45357.8666435185</v>
      </c>
      <c r="B2097" s="30" t="n">
        <f aca="false">MROUND(A2097,"00:01:00")</f>
        <v>45357.8666666667</v>
      </c>
      <c r="C2097" s="27" t="n">
        <v>0.462471428571429</v>
      </c>
      <c r="D2097" s="27" t="n">
        <v>2.54235714285714</v>
      </c>
      <c r="E2097" s="27" t="n">
        <v>1399.82380952381</v>
      </c>
      <c r="F2097" s="27" t="n">
        <v>3.1152380952381</v>
      </c>
      <c r="G2097" s="27" t="n">
        <v>88.745</v>
      </c>
      <c r="H2097" s="27" t="n">
        <v>33.55</v>
      </c>
      <c r="I2097" s="27" t="n">
        <v>6.21414285714286</v>
      </c>
      <c r="J2097" s="27" t="n">
        <v>7.566</v>
      </c>
      <c r="K2097" s="27" t="n">
        <v>68.6890909090909</v>
      </c>
      <c r="L2097" s="32"/>
      <c r="M2097" s="27" t="n">
        <v>107156.761904762</v>
      </c>
      <c r="N2097" s="27" t="n">
        <v>1922.90161904762</v>
      </c>
      <c r="O2097" s="32"/>
      <c r="R2097" s="11"/>
    </row>
    <row r="2098" customFormat="false" ht="14.25" hidden="false" customHeight="false" outlineLevel="0" collapsed="false">
      <c r="A2098" s="29" t="n">
        <v>45357.867337963</v>
      </c>
      <c r="B2098" s="30" t="n">
        <f aca="false">MROUND(A2098,"00:01:00")</f>
        <v>45357.8673611111</v>
      </c>
      <c r="C2098" s="27" t="n">
        <v>0.232409090909091</v>
      </c>
      <c r="D2098" s="27" t="n">
        <v>2.77228181818182</v>
      </c>
      <c r="E2098" s="27" t="n">
        <v>1400.25909090909</v>
      </c>
      <c r="F2098" s="27" t="n">
        <v>40.9831818181818</v>
      </c>
      <c r="G2098" s="27" t="n">
        <v>94.14</v>
      </c>
      <c r="H2098" s="27" t="n">
        <v>33.56</v>
      </c>
      <c r="I2098" s="27" t="n">
        <v>6.1941</v>
      </c>
      <c r="J2098" s="27" t="n">
        <v>7.79545454545455</v>
      </c>
      <c r="K2098" s="27" t="n">
        <v>72.4761538461538</v>
      </c>
      <c r="L2098" s="32"/>
      <c r="M2098" s="27" t="n">
        <v>107924.363636364</v>
      </c>
      <c r="N2098" s="27" t="n">
        <v>1921.26563636364</v>
      </c>
      <c r="O2098" s="32"/>
      <c r="R2098" s="11"/>
    </row>
    <row r="2099" customFormat="false" ht="14.25" hidden="false" customHeight="false" outlineLevel="0" collapsed="false">
      <c r="A2099" s="29" t="n">
        <v>45357.8680324074</v>
      </c>
      <c r="B2099" s="30" t="n">
        <f aca="false">MROUND(A2099,"00:01:00")</f>
        <v>45357.8680555556</v>
      </c>
      <c r="C2099" s="27" t="n">
        <v>0.5698</v>
      </c>
      <c r="D2099" s="27" t="n">
        <v>2.42295454545455</v>
      </c>
      <c r="E2099" s="27" t="n">
        <v>1399.88636363636</v>
      </c>
      <c r="F2099" s="27" t="n">
        <v>85.8</v>
      </c>
      <c r="G2099" s="27" t="n">
        <v>83.15</v>
      </c>
      <c r="H2099" s="27" t="n">
        <v>33.52</v>
      </c>
      <c r="I2099" s="27" t="n">
        <v>6.17614285714286</v>
      </c>
      <c r="J2099" s="27" t="n">
        <v>7.97875</v>
      </c>
      <c r="K2099" s="27" t="n">
        <v>79.2723076923077</v>
      </c>
      <c r="L2099" s="32"/>
      <c r="M2099" s="27" t="n">
        <v>108693.818181818</v>
      </c>
      <c r="N2099" s="27" t="n">
        <v>1919.63122727273</v>
      </c>
      <c r="O2099" s="32"/>
      <c r="R2099" s="11"/>
    </row>
    <row r="2100" customFormat="false" ht="14.25" hidden="false" customHeight="false" outlineLevel="0" collapsed="false">
      <c r="A2100" s="29" t="n">
        <v>45357.8687268519</v>
      </c>
      <c r="B2100" s="30" t="n">
        <f aca="false">MROUND(A2100,"00:01:00")</f>
        <v>45357.86875</v>
      </c>
      <c r="C2100" s="27" t="n">
        <v>0.825877272727273</v>
      </c>
      <c r="D2100" s="27" t="n">
        <v>2.17145454545455</v>
      </c>
      <c r="E2100" s="27" t="n">
        <v>1399.66818181818</v>
      </c>
      <c r="F2100" s="27" t="n">
        <v>34.5654545454545</v>
      </c>
      <c r="G2100" s="27" t="n">
        <v>78.195</v>
      </c>
      <c r="H2100" s="27" t="n">
        <v>33.5042857142857</v>
      </c>
      <c r="I2100" s="27" t="n">
        <v>6.12859090909091</v>
      </c>
      <c r="J2100" s="27" t="n">
        <v>7.75928571428571</v>
      </c>
      <c r="K2100" s="27" t="n">
        <v>77.4671428571429</v>
      </c>
      <c r="L2100" s="32"/>
      <c r="M2100" s="27" t="n">
        <v>109493.454545455</v>
      </c>
      <c r="N2100" s="27" t="n">
        <v>1917.919</v>
      </c>
      <c r="O2100" s="32"/>
      <c r="R2100" s="11"/>
    </row>
    <row r="2101" customFormat="false" ht="14.25" hidden="false" customHeight="false" outlineLevel="0" collapsed="false">
      <c r="A2101" s="29" t="n">
        <v>45357.8694212963</v>
      </c>
      <c r="B2101" s="30" t="n">
        <f aca="false">MROUND(A2101,"00:01:00")</f>
        <v>45357.8694444445</v>
      </c>
      <c r="C2101" s="27" t="n">
        <v>0.536977272727273</v>
      </c>
      <c r="D2101" s="27" t="n">
        <v>2.46581363636364</v>
      </c>
      <c r="E2101" s="27" t="n">
        <v>1399.85</v>
      </c>
      <c r="F2101" s="27" t="n">
        <v>6.79772727272727</v>
      </c>
      <c r="G2101" s="27" t="n">
        <v>86.7</v>
      </c>
      <c r="H2101" s="27" t="n">
        <v>33.5228571428571</v>
      </c>
      <c r="I2101" s="27" t="n">
        <v>6.21659090909091</v>
      </c>
      <c r="J2101" s="27" t="n">
        <v>7.41666666666667</v>
      </c>
      <c r="K2101" s="27" t="n">
        <v>69.7615384615385</v>
      </c>
      <c r="L2101" s="32"/>
      <c r="M2101" s="27" t="n">
        <v>110280.545454545</v>
      </c>
      <c r="N2101" s="27" t="n">
        <v>1916.2375</v>
      </c>
      <c r="O2101" s="32"/>
      <c r="R2101" s="11"/>
    </row>
    <row r="2102" customFormat="false" ht="14.25" hidden="false" customHeight="false" outlineLevel="0" collapsed="false">
      <c r="A2102" s="29" t="n">
        <v>45357.8701157407</v>
      </c>
      <c r="B2102" s="30" t="n">
        <f aca="false">MROUND(A2102,"00:01:00")</f>
        <v>45357.8701388889</v>
      </c>
      <c r="C2102" s="27" t="n">
        <v>0.363680952380952</v>
      </c>
      <c r="D2102" s="27" t="n">
        <v>2.63971428571429</v>
      </c>
      <c r="E2102" s="27" t="n">
        <v>1399.57</v>
      </c>
      <c r="F2102" s="27" t="n">
        <v>42.4761904761905</v>
      </c>
      <c r="G2102" s="27" t="n">
        <v>90.485</v>
      </c>
      <c r="H2102" s="27" t="n">
        <v>33.5</v>
      </c>
      <c r="I2102" s="27" t="n">
        <v>6.30183333333333</v>
      </c>
      <c r="J2102" s="27" t="n">
        <v>6.952</v>
      </c>
      <c r="K2102" s="27" t="n">
        <v>72.3357142857143</v>
      </c>
      <c r="L2102" s="32"/>
      <c r="M2102" s="27" t="n">
        <v>111047.380952381</v>
      </c>
      <c r="N2102" s="27" t="n">
        <v>1914.60342857143</v>
      </c>
      <c r="O2102" s="32"/>
      <c r="R2102" s="11"/>
    </row>
    <row r="2103" customFormat="false" ht="14.25" hidden="false" customHeight="false" outlineLevel="0" collapsed="false">
      <c r="A2103" s="29" t="n">
        <v>45357.8708101852</v>
      </c>
      <c r="B2103" s="30" t="n">
        <f aca="false">MROUND(A2103,"00:01:00")</f>
        <v>45357.8708333333</v>
      </c>
      <c r="C2103" s="27" t="n">
        <v>0.60315</v>
      </c>
      <c r="D2103" s="27" t="n">
        <v>2.39527727272727</v>
      </c>
      <c r="E2103" s="27" t="n">
        <v>1400.14545454545</v>
      </c>
      <c r="F2103" s="27" t="n">
        <v>68.0659090909091</v>
      </c>
      <c r="G2103" s="27" t="n">
        <v>83.065</v>
      </c>
      <c r="H2103" s="27" t="n">
        <v>33.485</v>
      </c>
      <c r="I2103" s="27" t="n">
        <v>6.24995454545455</v>
      </c>
      <c r="J2103" s="27" t="n">
        <v>6.98625</v>
      </c>
      <c r="K2103" s="27" t="n">
        <v>77.9038461538462</v>
      </c>
      <c r="L2103" s="32"/>
      <c r="M2103" s="27" t="n">
        <v>111823.181818182</v>
      </c>
      <c r="N2103" s="27" t="n">
        <v>1912.94186363636</v>
      </c>
      <c r="O2103" s="32"/>
      <c r="R2103" s="11"/>
    </row>
    <row r="2104" customFormat="false" ht="14.25" hidden="false" customHeight="false" outlineLevel="0" collapsed="false">
      <c r="A2104" s="29" t="n">
        <v>45357.8715046296</v>
      </c>
      <c r="B2104" s="30" t="n">
        <f aca="false">MROUND(A2104,"00:01:00")</f>
        <v>45357.8715277778</v>
      </c>
      <c r="C2104" s="27" t="n">
        <v>0.695204545454545</v>
      </c>
      <c r="D2104" s="27" t="n">
        <v>2.30260909090909</v>
      </c>
      <c r="E2104" s="27" t="n">
        <v>1399.81904761905</v>
      </c>
      <c r="F2104" s="27" t="n">
        <v>26.68</v>
      </c>
      <c r="G2104" s="27" t="n">
        <v>81.895</v>
      </c>
      <c r="H2104" s="27" t="n">
        <v>33.5111111111111</v>
      </c>
      <c r="I2104" s="27" t="n">
        <v>6.18963636363636</v>
      </c>
      <c r="J2104" s="27" t="n">
        <v>7.08111111111111</v>
      </c>
      <c r="K2104" s="27" t="n">
        <v>75.282</v>
      </c>
      <c r="L2104" s="32"/>
      <c r="M2104" s="27" t="n">
        <v>112613.454545455</v>
      </c>
      <c r="N2104" s="27" t="n">
        <v>1911.24754545455</v>
      </c>
      <c r="O2104" s="32"/>
      <c r="R2104" s="11"/>
    </row>
    <row r="2105" customFormat="false" ht="14.25" hidden="false" customHeight="false" outlineLevel="0" collapsed="false">
      <c r="A2105" s="29" t="n">
        <v>45357.8721990741</v>
      </c>
      <c r="B2105" s="30" t="n">
        <f aca="false">MROUND(A2105,"00:01:00")</f>
        <v>45357.8722222222</v>
      </c>
      <c r="C2105" s="27" t="n">
        <v>0.394231818181818</v>
      </c>
      <c r="D2105" s="27" t="n">
        <v>2.61075909090909</v>
      </c>
      <c r="E2105" s="27" t="n">
        <v>1399.85714285714</v>
      </c>
      <c r="F2105" s="27" t="n">
        <v>6.76681818181818</v>
      </c>
      <c r="G2105" s="27" t="n">
        <v>90.54</v>
      </c>
      <c r="H2105" s="27" t="n">
        <v>33.6141666666667</v>
      </c>
      <c r="I2105" s="27" t="n">
        <v>6.13355</v>
      </c>
      <c r="J2105" s="27" t="n">
        <v>7.33454545454545</v>
      </c>
      <c r="K2105" s="27" t="n">
        <v>71.1418181818182</v>
      </c>
      <c r="L2105" s="32"/>
      <c r="M2105" s="27" t="n">
        <v>113397.454545455</v>
      </c>
      <c r="N2105" s="27" t="n">
        <v>1909.56604545455</v>
      </c>
      <c r="O2105" s="32"/>
      <c r="R2105" s="11"/>
    </row>
    <row r="2106" customFormat="false" ht="14.25" hidden="false" customHeight="false" outlineLevel="0" collapsed="false">
      <c r="A2106" s="29" t="n">
        <v>45357.8728935185</v>
      </c>
      <c r="B2106" s="30" t="n">
        <f aca="false">MROUND(A2106,"00:01:00")</f>
        <v>45357.8729166667</v>
      </c>
      <c r="C2106" s="27" t="n">
        <v>0.271963636363636</v>
      </c>
      <c r="D2106" s="27" t="n">
        <v>2.73184090909091</v>
      </c>
      <c r="E2106" s="27" t="n">
        <v>1400.07142857143</v>
      </c>
      <c r="F2106" s="27" t="n">
        <v>53.5513636363636</v>
      </c>
      <c r="G2106" s="27" t="n">
        <v>92.805</v>
      </c>
      <c r="H2106" s="27" t="n">
        <v>33.735</v>
      </c>
      <c r="I2106" s="27" t="n">
        <v>6.11292307692308</v>
      </c>
      <c r="J2106" s="27" t="n">
        <v>7.73</v>
      </c>
      <c r="K2106" s="27" t="n">
        <v>74.7215384615385</v>
      </c>
      <c r="L2106" s="32"/>
      <c r="M2106" s="27" t="n">
        <v>114167.772727273</v>
      </c>
      <c r="N2106" s="27" t="n">
        <v>1907.90895454545</v>
      </c>
      <c r="O2106" s="32"/>
      <c r="R2106" s="11"/>
    </row>
    <row r="2107" customFormat="false" ht="14.25" hidden="false" customHeight="false" outlineLevel="0" collapsed="false">
      <c r="A2107" s="29" t="n">
        <v>45357.873587963</v>
      </c>
      <c r="B2107" s="30" t="n">
        <f aca="false">MROUND(A2107,"00:01:00")</f>
        <v>45357.8736111111</v>
      </c>
      <c r="C2107" s="27" t="n">
        <v>0.61177619047619</v>
      </c>
      <c r="D2107" s="27" t="n">
        <v>2.37634090909091</v>
      </c>
      <c r="E2107" s="27" t="n">
        <v>1400.07727272727</v>
      </c>
      <c r="F2107" s="27" t="n">
        <v>75.9459090909091</v>
      </c>
      <c r="G2107" s="27" t="n">
        <v>82.47</v>
      </c>
      <c r="H2107" s="27" t="n">
        <v>33.855</v>
      </c>
      <c r="I2107" s="27" t="n">
        <v>6.087</v>
      </c>
      <c r="J2107" s="27" t="n">
        <v>7.89777777777778</v>
      </c>
      <c r="K2107" s="27" t="n">
        <v>79.697</v>
      </c>
      <c r="L2107" s="32"/>
      <c r="M2107" s="27" t="n">
        <v>114930.181818182</v>
      </c>
      <c r="N2107" s="27" t="n">
        <v>1906.27295454545</v>
      </c>
      <c r="O2107" s="32"/>
      <c r="R2107" s="11"/>
    </row>
    <row r="2108" customFormat="false" ht="14.25" hidden="false" customHeight="false" outlineLevel="0" collapsed="false">
      <c r="A2108" s="29" t="n">
        <v>45357.8742824074</v>
      </c>
      <c r="B2108" s="30" t="n">
        <f aca="false">MROUND(A2108,"00:01:00")</f>
        <v>45357.8743055556</v>
      </c>
      <c r="C2108" s="27" t="n">
        <v>0.7062</v>
      </c>
      <c r="D2108" s="27" t="n">
        <v>2.29714347826087</v>
      </c>
      <c r="E2108" s="27" t="n">
        <v>1400.17142857143</v>
      </c>
      <c r="F2108" s="27" t="n">
        <v>23.5330434782609</v>
      </c>
      <c r="G2108" s="27" t="n">
        <v>81.88</v>
      </c>
      <c r="H2108" s="27" t="n">
        <v>34.0125</v>
      </c>
      <c r="I2108" s="27" t="n">
        <v>6.03869565217391</v>
      </c>
      <c r="J2108" s="27" t="n">
        <v>7.77857142857143</v>
      </c>
      <c r="K2108" s="27" t="n">
        <v>75.6754545454546</v>
      </c>
      <c r="L2108" s="32"/>
      <c r="M2108" s="27" t="n">
        <v>115714.043478261</v>
      </c>
      <c r="N2108" s="27" t="n">
        <v>1904.58447826087</v>
      </c>
      <c r="O2108" s="32"/>
      <c r="R2108" s="11"/>
    </row>
    <row r="2109" customFormat="false" ht="14.25" hidden="false" customHeight="false" outlineLevel="0" collapsed="false">
      <c r="A2109" s="29" t="n">
        <v>45357.8749768519</v>
      </c>
      <c r="B2109" s="30" t="n">
        <f aca="false">MROUND(A2109,"00:01:00")</f>
        <v>45357.875</v>
      </c>
      <c r="C2109" s="27" t="n">
        <v>0.380145454545455</v>
      </c>
      <c r="D2109" s="27" t="n">
        <v>2.62094545454545</v>
      </c>
      <c r="E2109" s="27" t="n">
        <v>1399.42272727273</v>
      </c>
      <c r="F2109" s="27" t="n">
        <v>7.145</v>
      </c>
      <c r="G2109" s="27" t="n">
        <v>91.025</v>
      </c>
      <c r="H2109" s="27" t="n">
        <v>34.185</v>
      </c>
      <c r="I2109" s="27" t="n">
        <v>5.98825</v>
      </c>
      <c r="J2109" s="27" t="n">
        <v>7.80333333333333</v>
      </c>
      <c r="K2109" s="27" t="n">
        <v>70.6033333333333</v>
      </c>
      <c r="L2109" s="32"/>
      <c r="M2109" s="27" t="n">
        <v>116495.636363636</v>
      </c>
      <c r="N2109" s="27" t="n">
        <v>1902.9025</v>
      </c>
      <c r="O2109" s="32"/>
      <c r="R2109" s="11"/>
    </row>
    <row r="2110" customFormat="false" ht="14.25" hidden="false" customHeight="false" outlineLevel="0" collapsed="false">
      <c r="A2110" s="29" t="n">
        <v>45357.8756712963</v>
      </c>
      <c r="B2110" s="30" t="n">
        <f aca="false">MROUND(A2110,"00:01:00")</f>
        <v>45357.8756944445</v>
      </c>
      <c r="C2110" s="27" t="n">
        <v>0.304968181818182</v>
      </c>
      <c r="D2110" s="27" t="n">
        <v>2.69495</v>
      </c>
      <c r="E2110" s="27" t="n">
        <v>1399.80454545455</v>
      </c>
      <c r="F2110" s="27" t="n">
        <v>58.4822727272727</v>
      </c>
      <c r="G2110" s="27" t="n">
        <v>91.43</v>
      </c>
      <c r="H2110" s="27" t="n">
        <v>34.33</v>
      </c>
      <c r="I2110" s="27" t="n">
        <v>5.96721428571429</v>
      </c>
      <c r="J2110" s="27" t="n">
        <v>7.998</v>
      </c>
      <c r="K2110" s="27" t="n">
        <v>74.555</v>
      </c>
      <c r="L2110" s="32"/>
      <c r="M2110" s="27" t="n">
        <v>117250.454545455</v>
      </c>
      <c r="N2110" s="27" t="n">
        <v>1901.27381818182</v>
      </c>
      <c r="O2110" s="32"/>
      <c r="R2110" s="11"/>
    </row>
    <row r="2111" customFormat="false" ht="14.25" hidden="false" customHeight="false" outlineLevel="0" collapsed="false">
      <c r="A2111" s="29" t="n">
        <v>45357.8763657407</v>
      </c>
      <c r="B2111" s="30" t="n">
        <f aca="false">MROUND(A2111,"00:01:00")</f>
        <v>45357.8763888889</v>
      </c>
      <c r="C2111" s="27" t="n">
        <v>0.619459090909091</v>
      </c>
      <c r="D2111" s="27" t="n">
        <v>2.37810454545455</v>
      </c>
      <c r="E2111" s="27" t="n">
        <v>1399.94090909091</v>
      </c>
      <c r="F2111" s="27" t="n">
        <v>64.9322727272727</v>
      </c>
      <c r="G2111" s="27" t="n">
        <v>82.56</v>
      </c>
      <c r="H2111" s="27" t="n">
        <v>34.4785714285714</v>
      </c>
      <c r="I2111" s="27" t="n">
        <v>5.9356</v>
      </c>
      <c r="J2111" s="27" t="n">
        <v>8.08</v>
      </c>
      <c r="K2111" s="27" t="n">
        <v>79.35</v>
      </c>
      <c r="L2111" s="32"/>
      <c r="M2111" s="27" t="n">
        <v>118039.590909091</v>
      </c>
      <c r="N2111" s="27" t="n">
        <v>1899.57259090909</v>
      </c>
      <c r="O2111" s="32"/>
      <c r="R2111" s="11"/>
    </row>
    <row r="2112" customFormat="false" ht="14.25" hidden="false" customHeight="false" outlineLevel="0" collapsed="false">
      <c r="A2112" s="29" t="n">
        <v>45357.8770601852</v>
      </c>
      <c r="B2112" s="30" t="n">
        <f aca="false">MROUND(A2112,"00:01:00")</f>
        <v>45357.8770833333</v>
      </c>
      <c r="C2112" s="27" t="n">
        <v>0.614936363636364</v>
      </c>
      <c r="D2112" s="27" t="n">
        <v>2.38734545454545</v>
      </c>
      <c r="E2112" s="27" t="n">
        <v>1400.01428571429</v>
      </c>
      <c r="F2112" s="27" t="n">
        <v>24.9690909090909</v>
      </c>
      <c r="G2112" s="27" t="n">
        <v>84.375</v>
      </c>
      <c r="H2112" s="27" t="n">
        <v>34.6283333333333</v>
      </c>
      <c r="I2112" s="27" t="n">
        <v>5.89257894736842</v>
      </c>
      <c r="J2112" s="27" t="n">
        <v>7.954</v>
      </c>
      <c r="K2112" s="27" t="n">
        <v>75.3723076923077</v>
      </c>
      <c r="L2112" s="32"/>
      <c r="M2112" s="27" t="n">
        <v>118817.954545455</v>
      </c>
      <c r="N2112" s="27" t="n">
        <v>1897.89222727273</v>
      </c>
      <c r="O2112" s="32"/>
      <c r="R2112" s="11"/>
    </row>
    <row r="2113" customFormat="false" ht="14.25" hidden="false" customHeight="false" outlineLevel="0" collapsed="false">
      <c r="A2113" s="29" t="n">
        <v>45357.8777546296</v>
      </c>
      <c r="B2113" s="30" t="n">
        <f aca="false">MROUND(A2113,"00:01:00")</f>
        <v>45357.8777777778</v>
      </c>
      <c r="C2113" s="27" t="n">
        <v>0.47664347826087</v>
      </c>
      <c r="D2113" s="27" t="n">
        <v>2.5227</v>
      </c>
      <c r="E2113" s="27" t="n">
        <v>1399.09565217391</v>
      </c>
      <c r="F2113" s="27" t="n">
        <v>37.1904347826087</v>
      </c>
      <c r="G2113" s="27" t="n">
        <v>87.665</v>
      </c>
      <c r="H2113" s="27" t="n">
        <v>34.7846666666667</v>
      </c>
      <c r="I2113" s="27" t="n">
        <v>5.85490476190476</v>
      </c>
      <c r="J2113" s="27" t="n">
        <v>7.98444444444444</v>
      </c>
      <c r="K2113" s="27" t="n">
        <v>72.0078571428571</v>
      </c>
      <c r="L2113" s="32"/>
      <c r="M2113" s="27" t="n">
        <v>119607.043478261</v>
      </c>
      <c r="N2113" s="27" t="n">
        <v>1896.1817826087</v>
      </c>
      <c r="O2113" s="32"/>
      <c r="R2113" s="11"/>
    </row>
    <row r="2114" customFormat="false" ht="14.25" hidden="false" customHeight="false" outlineLevel="0" collapsed="false">
      <c r="A2114" s="29" t="n">
        <v>45357.8784490741</v>
      </c>
      <c r="B2114" s="30" t="n">
        <f aca="false">MROUND(A2114,"00:01:00")</f>
        <v>45357.8784722222</v>
      </c>
      <c r="C2114" s="27" t="n">
        <v>0.605163636363636</v>
      </c>
      <c r="D2114" s="27" t="n">
        <v>2.39446818181818</v>
      </c>
      <c r="E2114" s="27" t="n">
        <v>1399.98571428571</v>
      </c>
      <c r="F2114" s="27" t="n">
        <v>65.7722727272727</v>
      </c>
      <c r="G2114" s="27" t="n">
        <v>83.44</v>
      </c>
      <c r="H2114" s="27" t="n">
        <v>34.9865</v>
      </c>
      <c r="I2114" s="27" t="n">
        <v>5.82211111111111</v>
      </c>
      <c r="J2114" s="27" t="n">
        <v>8.03166666666667</v>
      </c>
      <c r="K2114" s="27" t="n">
        <v>74.4276923076923</v>
      </c>
      <c r="L2114" s="32"/>
      <c r="M2114" s="27" t="n">
        <v>120403.227272727</v>
      </c>
      <c r="N2114" s="27" t="n">
        <v>1894.46536363636</v>
      </c>
      <c r="O2114" s="32"/>
      <c r="R2114" s="11"/>
    </row>
    <row r="2115" customFormat="false" ht="14.25" hidden="false" customHeight="false" outlineLevel="0" collapsed="false">
      <c r="A2115" s="29" t="n">
        <v>45357.8791435185</v>
      </c>
      <c r="B2115" s="30" t="n">
        <f aca="false">MROUND(A2115,"00:01:00")</f>
        <v>45357.8791666667</v>
      </c>
      <c r="C2115" s="27" t="n">
        <v>0.860472727272727</v>
      </c>
      <c r="D2115" s="27" t="n">
        <v>2.13679545454545</v>
      </c>
      <c r="E2115" s="27" t="n">
        <v>1399.93636363636</v>
      </c>
      <c r="F2115" s="27" t="n">
        <v>49.8418181818182</v>
      </c>
      <c r="G2115" s="27" t="n">
        <v>76.75</v>
      </c>
      <c r="H2115" s="27" t="n">
        <v>35.2322727272727</v>
      </c>
      <c r="I2115" s="27" t="n">
        <v>5.78675</v>
      </c>
      <c r="J2115" s="27" t="n">
        <v>7.99571428571429</v>
      </c>
      <c r="K2115" s="27" t="n">
        <v>74.0107142857143</v>
      </c>
      <c r="L2115" s="32"/>
      <c r="M2115" s="27" t="n">
        <v>121167</v>
      </c>
      <c r="N2115" s="27" t="n">
        <v>1892.79818181818</v>
      </c>
      <c r="O2115" s="32"/>
      <c r="R2115" s="11"/>
    </row>
    <row r="2116" customFormat="false" ht="14.25" hidden="false" customHeight="false" outlineLevel="0" collapsed="false">
      <c r="A2116" s="29" t="n">
        <v>45357.879837963</v>
      </c>
      <c r="B2116" s="30" t="n">
        <f aca="false">MROUND(A2116,"00:01:00")</f>
        <v>45357.8798611111</v>
      </c>
      <c r="C2116" s="27" t="n">
        <v>0.743231818181818</v>
      </c>
      <c r="D2116" s="27" t="n">
        <v>2.25730909090909</v>
      </c>
      <c r="E2116" s="27" t="n">
        <v>1399.86666666667</v>
      </c>
      <c r="F2116" s="27" t="n">
        <v>19.8445454545455</v>
      </c>
      <c r="G2116" s="27" t="n">
        <v>81.16</v>
      </c>
      <c r="H2116" s="27" t="n">
        <v>35.5175</v>
      </c>
      <c r="I2116" s="27" t="n">
        <v>5.74836842105263</v>
      </c>
      <c r="J2116" s="27" t="n">
        <v>8.04</v>
      </c>
      <c r="K2116" s="27" t="n">
        <v>68.3175</v>
      </c>
      <c r="L2116" s="32"/>
      <c r="M2116" s="27" t="n">
        <v>121933.409090909</v>
      </c>
      <c r="N2116" s="27" t="n">
        <v>1891.14418181818</v>
      </c>
      <c r="O2116" s="32"/>
      <c r="R2116" s="11"/>
    </row>
    <row r="2117" customFormat="false" ht="14.25" hidden="false" customHeight="false" outlineLevel="0" collapsed="false">
      <c r="A2117" s="29" t="n">
        <v>45357.8805324074</v>
      </c>
      <c r="B2117" s="30" t="n">
        <f aca="false">MROUND(A2117,"00:01:00")</f>
        <v>45357.8805555556</v>
      </c>
      <c r="C2117" s="27" t="n">
        <v>0.461872727272727</v>
      </c>
      <c r="D2117" s="27" t="n">
        <v>2.54531818181818</v>
      </c>
      <c r="E2117" s="27" t="n">
        <v>1400.29047619048</v>
      </c>
      <c r="F2117" s="27" t="n">
        <v>5.35636363636364</v>
      </c>
      <c r="G2117" s="27" t="n">
        <v>89.085</v>
      </c>
      <c r="H2117" s="27" t="n">
        <v>35.8713636363636</v>
      </c>
      <c r="I2117" s="27" t="n">
        <v>5.79336363636364</v>
      </c>
      <c r="J2117" s="27" t="n">
        <v>8.14444444444444</v>
      </c>
      <c r="K2117" s="27" t="n">
        <v>67.4933333333333</v>
      </c>
      <c r="L2117" s="32"/>
      <c r="M2117" s="27" t="n">
        <v>122716.5</v>
      </c>
      <c r="N2117" s="27" t="n">
        <v>1889.14945454545</v>
      </c>
      <c r="O2117" s="32"/>
      <c r="R2117" s="11"/>
    </row>
    <row r="2118" customFormat="false" ht="14.25" hidden="false" customHeight="false" outlineLevel="0" collapsed="false">
      <c r="A2118" s="29" t="n">
        <v>45357.8812268519</v>
      </c>
      <c r="B2118" s="30" t="n">
        <f aca="false">MROUND(A2118,"00:01:00")</f>
        <v>45357.88125</v>
      </c>
      <c r="C2118" s="27" t="n">
        <v>0.12414347826087</v>
      </c>
      <c r="D2118" s="27" t="n">
        <v>2.88770869565217</v>
      </c>
      <c r="E2118" s="27" t="n">
        <v>1399.74347826087</v>
      </c>
      <c r="F2118" s="27" t="n">
        <v>3.85</v>
      </c>
      <c r="G2118" s="27" t="n">
        <v>98.035</v>
      </c>
      <c r="H2118" s="27" t="n">
        <v>36.4547826086957</v>
      </c>
      <c r="I2118" s="27" t="n">
        <v>6.49130434782609</v>
      </c>
      <c r="J2118" s="27" t="n">
        <v>8.10666666666667</v>
      </c>
      <c r="K2118" s="27" t="n">
        <v>73.2230769230769</v>
      </c>
      <c r="L2118" s="32"/>
      <c r="M2118" s="27" t="n">
        <v>123413.666666667</v>
      </c>
      <c r="N2118" s="27" t="n">
        <v>1887.39269565217</v>
      </c>
      <c r="O2118" s="32"/>
      <c r="R2118" s="11"/>
    </row>
    <row r="2119" customFormat="false" ht="14.25" hidden="false" customHeight="false" outlineLevel="0" collapsed="false">
      <c r="A2119" s="29" t="n">
        <v>45357.8819212963</v>
      </c>
      <c r="B2119" s="30" t="n">
        <f aca="false">MROUND(A2119,"00:01:00")</f>
        <v>45357.8819444444</v>
      </c>
      <c r="C2119" s="27" t="n">
        <v>0.0243227272727273</v>
      </c>
      <c r="D2119" s="27" t="n">
        <v>2.97766363636364</v>
      </c>
      <c r="E2119" s="27" t="n">
        <v>1400.09047619048</v>
      </c>
      <c r="F2119" s="27" t="n">
        <v>36.2736363636364</v>
      </c>
      <c r="G2119" s="27" t="n">
        <v>98.22</v>
      </c>
      <c r="H2119" s="27" t="n">
        <v>36.9572727272727</v>
      </c>
      <c r="I2119" s="27" t="n">
        <v>6.609</v>
      </c>
      <c r="J2119" s="27" t="n">
        <v>7.305</v>
      </c>
      <c r="K2119" s="27" t="n">
        <v>82.5884615384615</v>
      </c>
      <c r="L2119" s="32"/>
      <c r="M2119" s="27" t="n">
        <v>123716.75</v>
      </c>
      <c r="N2119" s="27" t="n">
        <v>1885.62390909091</v>
      </c>
      <c r="O2119" s="32"/>
      <c r="R2119" s="11"/>
    </row>
    <row r="2120" customFormat="false" ht="14.25" hidden="false" customHeight="false" outlineLevel="0" collapsed="false">
      <c r="A2120" s="29" t="n">
        <v>45357.8826157407</v>
      </c>
      <c r="B2120" s="30" t="n">
        <f aca="false">MROUND(A2120,"00:01:00")</f>
        <v>45357.8826388889</v>
      </c>
      <c r="C2120" s="27" t="n">
        <v>0.1384</v>
      </c>
      <c r="D2120" s="27" t="n">
        <v>2.852165</v>
      </c>
      <c r="E2120" s="27" t="n">
        <v>1399.9</v>
      </c>
      <c r="F2120" s="27" t="n">
        <v>46.445</v>
      </c>
      <c r="G2120" s="27" t="n">
        <v>95.835</v>
      </c>
      <c r="H2120" s="27" t="n">
        <v>37.335625</v>
      </c>
      <c r="I2120" s="27" t="n">
        <v>6.62489473684211</v>
      </c>
      <c r="J2120" s="27" t="n">
        <v>6.268</v>
      </c>
      <c r="K2120" s="27" t="n">
        <v>88.2245454545455</v>
      </c>
      <c r="L2120" s="32"/>
      <c r="M2120" s="27" t="n">
        <v>123844.125</v>
      </c>
      <c r="N2120" s="27" t="n">
        <v>1884.212625</v>
      </c>
      <c r="O2120" s="32"/>
      <c r="R2120" s="11"/>
    </row>
    <row r="2121" customFormat="false" ht="14.25" hidden="false" customHeight="false" outlineLevel="0" collapsed="false">
      <c r="A2121" s="29" t="n">
        <v>45357.8833101852</v>
      </c>
      <c r="B2121" s="30" t="n">
        <f aca="false">MROUND(A2121,"00:01:00")</f>
        <v>45357.8833333333</v>
      </c>
      <c r="C2121" s="27" t="n">
        <v>0.805790909090909</v>
      </c>
      <c r="D2121" s="27" t="n">
        <v>2.18401363636364</v>
      </c>
      <c r="E2121" s="27" t="n">
        <v>1399.85909090909</v>
      </c>
      <c r="F2121" s="27" t="n">
        <v>163.63</v>
      </c>
      <c r="G2121" s="27" t="n">
        <v>75.64</v>
      </c>
      <c r="H2121" s="27" t="n">
        <v>37.455</v>
      </c>
      <c r="I2121" s="27" t="n">
        <v>6.70554545454545</v>
      </c>
      <c r="J2121" s="27" t="n">
        <v>6.16272727272727</v>
      </c>
      <c r="K2121" s="27" t="n">
        <v>86.8171428571429</v>
      </c>
      <c r="L2121" s="32"/>
      <c r="M2121" s="27" t="n">
        <v>123920</v>
      </c>
      <c r="N2121" s="27" t="n">
        <v>1883.8687</v>
      </c>
      <c r="O2121" s="32"/>
      <c r="R2121" s="11"/>
    </row>
    <row r="2122" customFormat="false" ht="14.25" hidden="false" customHeight="false" outlineLevel="0" collapsed="false">
      <c r="A2122" s="29" t="n">
        <v>45357.8840046296</v>
      </c>
      <c r="B2122" s="30" t="n">
        <f aca="false">MROUND(A2122,"00:01:00")</f>
        <v>45357.8840277778</v>
      </c>
      <c r="C2122" s="27" t="n">
        <v>2.12088181818182</v>
      </c>
      <c r="D2122" s="27" t="n">
        <v>0.874618181818182</v>
      </c>
      <c r="E2122" s="27" t="n">
        <v>1400.07272727273</v>
      </c>
      <c r="F2122" s="27" t="n">
        <v>141.901818181818</v>
      </c>
      <c r="G2122" s="27" t="n">
        <v>40.315</v>
      </c>
      <c r="H2122" s="27" t="n">
        <v>37.365</v>
      </c>
      <c r="I2122" s="27" t="n">
        <v>6.80540909090909</v>
      </c>
      <c r="J2122" s="27" t="n">
        <v>5.94428571428571</v>
      </c>
      <c r="K2122" s="27" t="n">
        <v>76.6838461538461</v>
      </c>
      <c r="L2122" s="32"/>
      <c r="M2122" s="27" t="n">
        <v>123920</v>
      </c>
      <c r="N2122" s="27" t="n">
        <v>1883.87471428571</v>
      </c>
      <c r="O2122" s="32"/>
      <c r="R2122" s="11"/>
    </row>
    <row r="2123" customFormat="false" ht="14.25" hidden="false" customHeight="false" outlineLevel="0" collapsed="false">
      <c r="A2123" s="29" t="n">
        <v>45357.8846990741</v>
      </c>
      <c r="B2123" s="30" t="n">
        <f aca="false">MROUND(A2123,"00:01:00")</f>
        <v>45357.8847222222</v>
      </c>
      <c r="C2123" s="27" t="n">
        <v>2.46244782608696</v>
      </c>
      <c r="D2123" s="27" t="n">
        <v>0.537586956521739</v>
      </c>
      <c r="E2123" s="27" t="n">
        <v>1399.63333333333</v>
      </c>
      <c r="F2123" s="27" t="n">
        <v>37.835652173913</v>
      </c>
      <c r="G2123" s="27" t="n">
        <v>35.285</v>
      </c>
      <c r="H2123" s="27" t="n">
        <v>37.25</v>
      </c>
      <c r="I2123" s="27" t="n">
        <v>6.88004347826087</v>
      </c>
      <c r="J2123" s="27" t="n">
        <v>5.29461538461538</v>
      </c>
      <c r="K2123" s="27" t="n">
        <v>50.2623076923077</v>
      </c>
      <c r="L2123" s="32"/>
      <c r="M2123" s="27" t="n">
        <v>123920</v>
      </c>
      <c r="N2123" s="27" t="n">
        <v>1883.8825</v>
      </c>
      <c r="O2123" s="32"/>
      <c r="R2123" s="11"/>
    </row>
    <row r="2124" customFormat="false" ht="14.25" hidden="false" customHeight="false" outlineLevel="0" collapsed="false">
      <c r="A2124" s="29" t="n">
        <v>45357.8853935185</v>
      </c>
      <c r="B2124" s="30" t="n">
        <f aca="false">MROUND(A2124,"00:01:00")</f>
        <v>45357.8854166667</v>
      </c>
      <c r="C2124" s="27" t="n">
        <v>2.32077272727273</v>
      </c>
      <c r="D2124" s="27" t="n">
        <v>0.676672727272727</v>
      </c>
      <c r="E2124" s="27" t="n">
        <v>1399.94761904762</v>
      </c>
      <c r="F2124" s="27" t="n">
        <v>37.9418181818182</v>
      </c>
      <c r="G2124" s="27" t="n">
        <v>39.085</v>
      </c>
      <c r="H2124" s="27" t="n">
        <v>37.11</v>
      </c>
      <c r="I2124" s="27" t="n">
        <v>6.94227272727273</v>
      </c>
      <c r="J2124" s="27" t="n">
        <v>4.48307692307692</v>
      </c>
      <c r="K2124" s="27" t="n">
        <v>33.4769230769231</v>
      </c>
      <c r="L2124" s="32"/>
      <c r="M2124" s="27" t="n">
        <v>123920</v>
      </c>
      <c r="N2124" s="27" t="n">
        <v>1883.87655555556</v>
      </c>
      <c r="O2124" s="32" t="n">
        <f aca="false">764.1-571.3</f>
        <v>192.8</v>
      </c>
      <c r="R2124" s="11"/>
    </row>
  </sheetData>
  <autoFilter ref="A1:N2124"/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124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1" ySplit="1" topLeftCell="B949" activePane="bottomRight" state="frozen"/>
      <selection pane="topLeft" activeCell="A1" activeCellId="0" sqref="A1"/>
      <selection pane="topRight" activeCell="B1" activeCellId="0" sqref="B1"/>
      <selection pane="bottomLeft" activeCell="A949" activeCellId="0" sqref="A949"/>
      <selection pane="bottomRight" activeCell="L967" activeCellId="0" sqref="L967"/>
    </sheetView>
  </sheetViews>
  <sheetFormatPr defaultColWidth="11.4453125" defaultRowHeight="12.75" zeroHeight="false" outlineLevelRow="0" outlineLevelCol="0"/>
  <cols>
    <col collapsed="false" customWidth="true" hidden="false" outlineLevel="0" max="1" min="1" style="0" width="9.88"/>
    <col collapsed="false" customWidth="true" hidden="false" outlineLevel="0" max="2" min="2" style="19" width="21.33"/>
    <col collapsed="false" customWidth="true" hidden="false" outlineLevel="0" max="3" min="3" style="19" width="20.66"/>
    <col collapsed="false" customWidth="true" hidden="false" outlineLevel="0" max="4" min="4" style="19" width="16.44"/>
    <col collapsed="false" customWidth="true" hidden="false" outlineLevel="0" max="5" min="5" style="19" width="8.34"/>
    <col collapsed="false" customWidth="true" hidden="false" outlineLevel="0" max="6" min="6" style="19" width="13.88"/>
    <col collapsed="false" customWidth="true" hidden="false" outlineLevel="0" max="7" min="7" style="19" width="15.11"/>
    <col collapsed="false" customWidth="true" hidden="false" outlineLevel="0" max="8" min="8" style="19" width="16.33"/>
    <col collapsed="false" customWidth="true" hidden="false" outlineLevel="0" max="9" min="9" style="19" width="15.88"/>
    <col collapsed="false" customWidth="true" hidden="false" outlineLevel="0" max="10" min="10" style="19" width="6.33"/>
    <col collapsed="false" customWidth="true" hidden="false" outlineLevel="0" max="11" min="11" style="19" width="12.11"/>
    <col collapsed="false" customWidth="true" hidden="false" outlineLevel="0" max="12" min="12" style="19" width="12.67"/>
    <col collapsed="false" customWidth="true" hidden="false" outlineLevel="0" max="13" min="13" style="11" width="12.67"/>
    <col collapsed="false" customWidth="true" hidden="false" outlineLevel="0" max="14" min="14" style="19" width="15.88"/>
    <col collapsed="false" customWidth="true" hidden="false" outlineLevel="0" max="15" min="15" style="19" width="16"/>
    <col collapsed="false" customWidth="true" hidden="false" outlineLevel="0" max="16" min="16" style="0" width="20.88"/>
    <col collapsed="false" customWidth="true" hidden="false" outlineLevel="0" max="17" min="17" style="0" width="15.66"/>
    <col collapsed="false" customWidth="true" hidden="false" outlineLevel="0" max="18" min="18" style="0" width="20.11"/>
    <col collapsed="false" customWidth="true" hidden="false" outlineLevel="0" max="19" min="19" style="0" width="15.11"/>
  </cols>
  <sheetData>
    <row r="1" customFormat="false" ht="12.75" hidden="false" customHeight="false" outlineLevel="0" collapsed="false">
      <c r="A1" s="38" t="s">
        <v>82</v>
      </c>
      <c r="B1" s="6" t="s">
        <v>83</v>
      </c>
      <c r="C1" s="6" t="s">
        <v>84</v>
      </c>
      <c r="D1" s="6" t="s">
        <v>85</v>
      </c>
      <c r="E1" s="39" t="s">
        <v>86</v>
      </c>
      <c r="F1" s="6" t="s">
        <v>87</v>
      </c>
      <c r="G1" s="6" t="s">
        <v>88</v>
      </c>
      <c r="H1" s="39" t="s">
        <v>89</v>
      </c>
      <c r="I1" s="39" t="s">
        <v>90</v>
      </c>
      <c r="J1" s="39" t="s">
        <v>91</v>
      </c>
      <c r="K1" s="6" t="s">
        <v>69</v>
      </c>
      <c r="L1" s="6" t="s">
        <v>72</v>
      </c>
      <c r="M1" s="6" t="s">
        <v>71</v>
      </c>
      <c r="N1" s="39" t="s">
        <v>92</v>
      </c>
      <c r="O1" s="6" t="s">
        <v>93</v>
      </c>
      <c r="P1" s="6" t="s">
        <v>94</v>
      </c>
      <c r="Q1" s="6" t="s">
        <v>95</v>
      </c>
    </row>
    <row r="2" customFormat="false" ht="12.75" hidden="false" customHeight="false" outlineLevel="0" collapsed="false">
      <c r="A2" s="19" t="n">
        <f aca="false">ROUND((Online_RAW!B2-General!$B$10)*24,3)</f>
        <v>0</v>
      </c>
      <c r="B2" s="19" t="n">
        <f aca="false">General!$B$12+Online_ANA!K2/1000+Online_ANA!L2/1000+Online_ANA!M2/1000/General!$B$22-SUM($P$2:P2)/1000/General!$B$24+SUM($Q$2:Q2)/1000/General!$B$24</f>
        <v>1.08</v>
      </c>
      <c r="C2" s="19" t="n">
        <f aca="false">Online_RAW!K2</f>
        <v>20.375</v>
      </c>
      <c r="D2" s="19" t="n">
        <f aca="false">Online_RAW!J2</f>
        <v>0.04</v>
      </c>
      <c r="E2" s="19" t="n">
        <f aca="false">(1-F2/100-G2/100)/(1-C2/100-D2/100-General!$B$17/100)</f>
        <v>1.00009718361873</v>
      </c>
      <c r="F2" s="19" t="n">
        <f aca="false">N2*General!$B$14/(N2+O2)+O2*100/(N2+O2)</f>
        <v>20.8</v>
      </c>
      <c r="G2" s="19" t="n">
        <f aca="false">N2*General!$B$15/(N2+O2)</f>
        <v>0.04</v>
      </c>
      <c r="H2" s="19" t="n">
        <f aca="false">(N2+O2)*(1/General!$B$20)*((F2/100)-E2*(C2/100))*1000/B2</f>
        <v>20.9765998525963</v>
      </c>
      <c r="I2" s="19" t="n">
        <f aca="false">(N2+O2)*(1/General!$B$20)*((D2/100)*E2-(G2/100))*1000/B2</f>
        <v>0.000192764639255514</v>
      </c>
      <c r="J2" s="19" t="n">
        <f aca="false">I2/H2</f>
        <v>9.18950833834281E-006</v>
      </c>
      <c r="K2" s="19" t="n">
        <f aca="false">MAX(Online_RAW!$L$2-Online_RAW!L2,0)</f>
        <v>0</v>
      </c>
      <c r="L2" s="19" t="n">
        <f aca="false">0.0016*(Online_RAW!M2)</f>
        <v>0</v>
      </c>
      <c r="M2" s="11" t="n">
        <f aca="false">Online_RAW!$N$2-Online_RAW!N2</f>
        <v>0</v>
      </c>
      <c r="N2" s="19" t="n">
        <f aca="false">Online_RAW!C2*60</f>
        <v>120.037636363636</v>
      </c>
      <c r="O2" s="19" t="n">
        <f aca="false">MAX(0, Online_RAW!D2*60)</f>
        <v>0</v>
      </c>
      <c r="P2" s="19" t="n">
        <f aca="false">_xlfn.IFNA(VLOOKUP(A2,Sampling!$D$7:$E$14,2,FALSE()),0)</f>
        <v>20</v>
      </c>
      <c r="Q2" s="0" t="n">
        <f aca="false">_xlfn.IFNA(VLOOKUP(A2,Refill!$D$6:$G$8,2,FALSE()),0)</f>
        <v>0</v>
      </c>
    </row>
    <row r="3" customFormat="false" ht="12.75" hidden="false" customHeight="false" outlineLevel="0" collapsed="false">
      <c r="A3" s="19" t="n">
        <f aca="false">ROUND((Online_RAW!B3-General!$B$10)*24,3)</f>
        <v>0.017</v>
      </c>
      <c r="B3" s="19" t="n">
        <f aca="false">General!$B$12+Online_ANA!K3/1000+Online_ANA!L3/1000+Online_ANA!M3/1000/General!$B$22-SUM($P$2:P3)/1000/General!$B$24+SUM($Q$2:Q3)/1000/General!$B$24</f>
        <v>1.08</v>
      </c>
      <c r="C3" s="19" t="n">
        <f aca="false">Online_RAW!K3</f>
        <v>20.37</v>
      </c>
      <c r="D3" s="19" t="n">
        <f aca="false">Online_RAW!J3</f>
        <v>0.04</v>
      </c>
      <c r="E3" s="19" t="n">
        <f aca="false">(1-F3/100-G3/100)/(1-C3/100-D3/100-General!$B$17/100)</f>
        <v>1.00003401211803</v>
      </c>
      <c r="F3" s="19" t="n">
        <f aca="false">N3*General!$B$14/(N3+O3)+O3*100/(N3+O3)</f>
        <v>20.8</v>
      </c>
      <c r="G3" s="19" t="n">
        <f aca="false">N3*General!$B$15/(N3+O3)</f>
        <v>0.04</v>
      </c>
      <c r="H3" s="19" t="n">
        <f aca="false">(N3+O3)*(1/General!$B$20)*((F3/100)-E3*(C3/100))*1000/B3</f>
        <v>21.2691312717025</v>
      </c>
      <c r="I3" s="19" t="n">
        <f aca="false">(N3+O3)*(1/General!$B$20)*((D3/100)*E3-(G3/100))*1000/B3</f>
        <v>6.74023867739788E-005</v>
      </c>
      <c r="J3" s="19" t="n">
        <f aca="false">I3/H3</f>
        <v>3.16902396778445E-006</v>
      </c>
      <c r="K3" s="19" t="n">
        <f aca="false">MAX(Online_RAW!$L$2-Online_RAW!L3,0)</f>
        <v>0</v>
      </c>
      <c r="L3" s="19" t="n">
        <f aca="false">0.0016*(Online_RAW!M3)</f>
        <v>0</v>
      </c>
      <c r="M3" s="11" t="n">
        <f aca="false">Online_RAW!$N$2-Online_RAW!N3</f>
        <v>0</v>
      </c>
      <c r="N3" s="19" t="n">
        <f aca="false">Online_RAW!C3*60</f>
        <v>119.929142857143</v>
      </c>
      <c r="O3" s="19" t="n">
        <f aca="false">MAX(0, Online_RAW!D3*60)</f>
        <v>0</v>
      </c>
      <c r="P3" s="19" t="n">
        <f aca="false">_xlfn.IFNA(VLOOKUP(A3,Sampling!$D$7:$E$14,2,FALSE()),0)</f>
        <v>0</v>
      </c>
      <c r="Q3" s="0" t="n">
        <f aca="false">_xlfn.IFNA(VLOOKUP(A3,Refill!$D$6:$G$8,2,FALSE()),0)</f>
        <v>0</v>
      </c>
    </row>
    <row r="4" customFormat="false" ht="12.75" hidden="false" customHeight="false" outlineLevel="0" collapsed="false">
      <c r="A4" s="19" t="n">
        <f aca="false">ROUND((Online_RAW!B4-General!$B$10)*24,3)</f>
        <v>0.033</v>
      </c>
      <c r="B4" s="19" t="n">
        <f aca="false">General!$B$12+Online_ANA!K4/1000+Online_ANA!L4/1000+Online_ANA!M4/1000/General!$B$22-SUM($P$2:P4)/1000/General!$B$24+SUM($Q$2:Q4)/1000/General!$B$24</f>
        <v>1.08</v>
      </c>
      <c r="C4" s="19" t="n">
        <f aca="false">Online_RAW!K4</f>
        <v>20.38</v>
      </c>
      <c r="D4" s="19" t="n">
        <f aca="false">Online_RAW!J4</f>
        <v>0.04</v>
      </c>
      <c r="E4" s="19" t="n">
        <f aca="false">(1-F4/100-G4/100)/(1-C4/100-D4/100-General!$B$17/100)</f>
        <v>1.00016036310094</v>
      </c>
      <c r="F4" s="19" t="n">
        <f aca="false">N4*General!$B$14/(N4+O4)+O4*100/(N4+O4)</f>
        <v>20.8</v>
      </c>
      <c r="G4" s="19" t="n">
        <f aca="false">N4*General!$B$15/(N4+O4)</f>
        <v>0.04</v>
      </c>
      <c r="H4" s="19" t="n">
        <f aca="false">(N4+O4)*(1/General!$B$20)*((F4/100)-E4*(C4/100))*1000/B4</f>
        <v>20.6530503166406</v>
      </c>
      <c r="I4" s="19" t="n">
        <f aca="false">(N4+O4)*(1/General!$B$20)*((D4/100)*E4-(G4/100))*1000/B4</f>
        <v>0.000317901076188161</v>
      </c>
      <c r="J4" s="19" t="n">
        <f aca="false">I4/H4</f>
        <v>1.53924515417473E-005</v>
      </c>
      <c r="K4" s="19" t="n">
        <f aca="false">MAX(Online_RAW!$L$2-Online_RAW!L4,0)</f>
        <v>0</v>
      </c>
      <c r="L4" s="19" t="n">
        <f aca="false">0.0016*(Online_RAW!M4)</f>
        <v>0</v>
      </c>
      <c r="M4" s="11" t="n">
        <f aca="false">Online_RAW!$N$2-Online_RAW!N4</f>
        <v>0</v>
      </c>
      <c r="N4" s="19" t="n">
        <f aca="false">Online_RAW!C4*60</f>
        <v>119.969454545455</v>
      </c>
      <c r="O4" s="19" t="n">
        <f aca="false">MAX(0, Online_RAW!D4*60)</f>
        <v>0</v>
      </c>
      <c r="P4" s="19" t="n">
        <f aca="false">_xlfn.IFNA(VLOOKUP(A4,Sampling!$D$7:$E$14,2,FALSE()),0)</f>
        <v>0</v>
      </c>
      <c r="Q4" s="0" t="n">
        <f aca="false">_xlfn.IFNA(VLOOKUP(A4,Refill!$D$6:$G$8,2,FALSE()),0)</f>
        <v>0</v>
      </c>
    </row>
    <row r="5" customFormat="false" ht="12.75" hidden="false" customHeight="false" outlineLevel="0" collapsed="false">
      <c r="A5" s="19" t="n">
        <f aca="false">ROUND((Online_RAW!B5-General!$B$10)*24,3)</f>
        <v>0.05</v>
      </c>
      <c r="B5" s="19" t="n">
        <f aca="false">General!$B$12+Online_ANA!K5/1000+Online_ANA!L5/1000+Online_ANA!M5/1000/General!$B$22-SUM($P$2:P5)/1000/General!$B$24+SUM($Q$2:Q5)/1000/General!$B$24</f>
        <v>1.08</v>
      </c>
      <c r="C5" s="19" t="n">
        <f aca="false">Online_RAW!K5</f>
        <v>20.38</v>
      </c>
      <c r="D5" s="19" t="n">
        <f aca="false">Online_RAW!J5</f>
        <v>0.04</v>
      </c>
      <c r="E5" s="19" t="n">
        <f aca="false">(1-F5/100-G5/100)/(1-C5/100-D5/100-General!$B$17/100)</f>
        <v>1.00016036310094</v>
      </c>
      <c r="F5" s="19" t="n">
        <f aca="false">N5*General!$B$14/(N5+O5)+O5*100/(N5+O5)</f>
        <v>20.8</v>
      </c>
      <c r="G5" s="19" t="n">
        <f aca="false">N5*General!$B$15/(N5+O5)</f>
        <v>0.04</v>
      </c>
      <c r="H5" s="19" t="n">
        <f aca="false">(N5+O5)*(1/General!$B$20)*((F5/100)-E5*(C5/100))*1000/B5</f>
        <v>20.6672906686323</v>
      </c>
      <c r="I5" s="19" t="n">
        <f aca="false">(N5+O5)*(1/General!$B$20)*((D5/100)*E5-(G5/100))*1000/B5</f>
        <v>0.000318120270116398</v>
      </c>
      <c r="J5" s="19" t="n">
        <f aca="false">I5/H5</f>
        <v>1.53924515417604E-005</v>
      </c>
      <c r="K5" s="19" t="n">
        <f aca="false">MAX(Online_RAW!$L$2-Online_RAW!L5,0)</f>
        <v>0</v>
      </c>
      <c r="L5" s="19" t="n">
        <f aca="false">0.0016*(Online_RAW!M5)</f>
        <v>0</v>
      </c>
      <c r="M5" s="11" t="n">
        <f aca="false">Online_RAW!$N$2-Online_RAW!N5</f>
        <v>0</v>
      </c>
      <c r="N5" s="19" t="n">
        <f aca="false">Online_RAW!C5*60</f>
        <v>120.052173913043</v>
      </c>
      <c r="O5" s="19" t="n">
        <f aca="false">MAX(0, Online_RAW!D5*60)</f>
        <v>0</v>
      </c>
      <c r="P5" s="19" t="n">
        <f aca="false">_xlfn.IFNA(VLOOKUP(A5,Sampling!$D$7:$E$14,2,FALSE()),0)</f>
        <v>0</v>
      </c>
      <c r="Q5" s="0" t="n">
        <f aca="false">_xlfn.IFNA(VLOOKUP(A5,Refill!$D$6:$G$8,2,FALSE()),0)</f>
        <v>0</v>
      </c>
    </row>
    <row r="6" customFormat="false" ht="12.75" hidden="false" customHeight="false" outlineLevel="0" collapsed="false">
      <c r="A6" s="19" t="n">
        <f aca="false">ROUND((Online_RAW!B6-General!$B$10)*24,3)</f>
        <v>0.067</v>
      </c>
      <c r="B6" s="19" t="n">
        <f aca="false">General!$B$12+Online_ANA!K6/1000+Online_ANA!L6/1000+Online_ANA!M6/1000/General!$B$22-SUM($P$2:P6)/1000/General!$B$24+SUM($Q$2:Q6)/1000/General!$B$24</f>
        <v>1.08</v>
      </c>
      <c r="C6" s="19" t="n">
        <f aca="false">Online_RAW!K6</f>
        <v>20.385</v>
      </c>
      <c r="D6" s="19" t="n">
        <f aca="false">Online_RAW!J6</f>
        <v>0.04</v>
      </c>
      <c r="E6" s="19" t="n">
        <f aca="false">(1-F6/100-G6/100)/(1-C6/100-D6/100-General!$B$17/100)</f>
        <v>1.00022355056617</v>
      </c>
      <c r="F6" s="19" t="n">
        <f aca="false">N6*General!$B$14/(N6+O6)+O6*100/(N6+O6)</f>
        <v>20.8</v>
      </c>
      <c r="G6" s="19" t="n">
        <f aca="false">N6*General!$B$15/(N6+O6)</f>
        <v>0.04</v>
      </c>
      <c r="H6" s="19" t="n">
        <f aca="false">(N6+O6)*(1/General!$B$20)*((F6/100)-E6*(C6/100))*1000/B6</f>
        <v>20.3493298433534</v>
      </c>
      <c r="I6" s="19" t="n">
        <f aca="false">(N6+O6)*(1/General!$B$20)*((D6/100)*E6-(G6/100))*1000/B6</f>
        <v>0.00044333611003864</v>
      </c>
      <c r="J6" s="19" t="n">
        <f aca="false">I6/H6</f>
        <v>2.17862756882603E-005</v>
      </c>
      <c r="K6" s="19" t="n">
        <f aca="false">MAX(Online_RAW!$L$2-Online_RAW!L6,0)</f>
        <v>0</v>
      </c>
      <c r="L6" s="19" t="n">
        <f aca="false">0.0016*(Online_RAW!M6)</f>
        <v>0</v>
      </c>
      <c r="M6" s="11" t="n">
        <f aca="false">Online_RAW!$N$2-Online_RAW!N6</f>
        <v>0</v>
      </c>
      <c r="N6" s="19" t="n">
        <f aca="false">Online_RAW!C6*60</f>
        <v>120.016363636364</v>
      </c>
      <c r="O6" s="19" t="n">
        <f aca="false">MAX(0, Online_RAW!D6*60)</f>
        <v>0</v>
      </c>
      <c r="P6" s="19" t="n">
        <f aca="false">_xlfn.IFNA(VLOOKUP(A6,Sampling!$D$7:$E$14,2,FALSE()),0)</f>
        <v>0</v>
      </c>
      <c r="Q6" s="0" t="n">
        <f aca="false">_xlfn.IFNA(VLOOKUP(A6,Refill!$D$6:$G$8,2,FALSE()),0)</f>
        <v>0</v>
      </c>
    </row>
    <row r="7" customFormat="false" ht="12.75" hidden="false" customHeight="false" outlineLevel="0" collapsed="false">
      <c r="A7" s="19" t="n">
        <f aca="false">ROUND((Online_RAW!B7-General!$B$10)*24,3)</f>
        <v>0.083</v>
      </c>
      <c r="B7" s="19" t="n">
        <f aca="false">General!$B$12+Online_ANA!K7/1000+Online_ANA!L7/1000+Online_ANA!M7/1000/General!$B$22-SUM($P$2:P7)/1000/General!$B$24+SUM($Q$2:Q7)/1000/General!$B$24</f>
        <v>1.08</v>
      </c>
      <c r="C7" s="19" t="n">
        <f aca="false">Online_RAW!K7</f>
        <v>20.39</v>
      </c>
      <c r="D7" s="19" t="n">
        <f aca="false">Online_RAW!J7</f>
        <v>0.04</v>
      </c>
      <c r="E7" s="19" t="n">
        <f aca="false">(1-F7/100-G7/100)/(1-C7/100-D7/100-General!$B$17/100)</f>
        <v>1.00028674601593</v>
      </c>
      <c r="F7" s="19" t="n">
        <f aca="false">N7*General!$B$14/(N7+O7)+O7*100/(N7+O7)</f>
        <v>20.8</v>
      </c>
      <c r="G7" s="19" t="n">
        <f aca="false">N7*General!$B$15/(N7+O7)</f>
        <v>0.04</v>
      </c>
      <c r="H7" s="19" t="n">
        <f aca="false">(N7+O7)*(1/General!$B$20)*((F7/100)-E7*(C7/100))*1000/B7</f>
        <v>20.0284788068903</v>
      </c>
      <c r="I7" s="19" t="n">
        <f aca="false">(N7+O7)*(1/General!$B$20)*((D7/100)*E7-(G7/100))*1000/B7</f>
        <v>0.000568406813110494</v>
      </c>
      <c r="J7" s="19" t="n">
        <f aca="false">I7/H7</f>
        <v>2.83799293291784E-005</v>
      </c>
      <c r="K7" s="19" t="n">
        <f aca="false">MAX(Online_RAW!$L$2-Online_RAW!L7,0)</f>
        <v>0</v>
      </c>
      <c r="L7" s="19" t="n">
        <f aca="false">0.0016*(Online_RAW!M7)</f>
        <v>0</v>
      </c>
      <c r="M7" s="11" t="n">
        <f aca="false">Online_RAW!$N$2-Online_RAW!N7</f>
        <v>0</v>
      </c>
      <c r="N7" s="19" t="n">
        <f aca="false">Online_RAW!C7*60</f>
        <v>119.962363636364</v>
      </c>
      <c r="O7" s="19" t="n">
        <f aca="false">MAX(0, Online_RAW!D7*60)</f>
        <v>0</v>
      </c>
      <c r="P7" s="19" t="n">
        <f aca="false">_xlfn.IFNA(VLOOKUP(A7,Sampling!$D$7:$E$14,2,FALSE()),0)</f>
        <v>0</v>
      </c>
      <c r="Q7" s="0" t="n">
        <f aca="false">_xlfn.IFNA(VLOOKUP(A7,Refill!$D$6:$G$8,2,FALSE()),0)</f>
        <v>0</v>
      </c>
    </row>
    <row r="8" customFormat="false" ht="12.75" hidden="false" customHeight="false" outlineLevel="0" collapsed="false">
      <c r="A8" s="19" t="n">
        <f aca="false">ROUND((Online_RAW!B8-General!$B$10)*24,3)</f>
        <v>0.1</v>
      </c>
      <c r="B8" s="19" t="n">
        <f aca="false">General!$B$12+Online_ANA!K8/1000+Online_ANA!L8/1000+Online_ANA!M8/1000/General!$B$22-SUM($P$2:P8)/1000/General!$B$24+SUM($Q$2:Q8)/1000/General!$B$24</f>
        <v>1.08</v>
      </c>
      <c r="C8" s="19" t="n">
        <f aca="false">Online_RAW!K8</f>
        <v>20.385</v>
      </c>
      <c r="D8" s="19" t="n">
        <f aca="false">Online_RAW!J8</f>
        <v>0.04</v>
      </c>
      <c r="E8" s="19" t="n">
        <f aca="false">(1-F8/100-G8/100)/(1-C8/100-D8/100-General!$B$17/100)</f>
        <v>1.00022355056617</v>
      </c>
      <c r="F8" s="19" t="n">
        <f aca="false">N8*General!$B$14/(N8+O8)+O8*100/(N8+O8)</f>
        <v>20.8</v>
      </c>
      <c r="G8" s="19" t="n">
        <f aca="false">N8*General!$B$15/(N8+O8)</f>
        <v>0.04</v>
      </c>
      <c r="H8" s="19" t="n">
        <f aca="false">(N8+O8)*(1/General!$B$20)*((F8/100)-E8*(C8/100))*1000/B8</f>
        <v>20.3573920653697</v>
      </c>
      <c r="I8" s="19" t="n">
        <f aca="false">(N8+O8)*(1/General!$B$20)*((D8/100)*E8-(G8/100))*1000/B8</f>
        <v>0.000443511755830147</v>
      </c>
      <c r="J8" s="19" t="n">
        <f aca="false">I8/H8</f>
        <v>2.17862756882603E-005</v>
      </c>
      <c r="K8" s="19" t="n">
        <f aca="false">MAX(Online_RAW!$L$2-Online_RAW!L8,0)</f>
        <v>0</v>
      </c>
      <c r="L8" s="19" t="n">
        <f aca="false">0.0016*(Online_RAW!M8)</f>
        <v>0</v>
      </c>
      <c r="M8" s="11" t="n">
        <f aca="false">Online_RAW!$N$2-Online_RAW!N8</f>
        <v>0</v>
      </c>
      <c r="N8" s="19" t="n">
        <f aca="false">Online_RAW!C8*60</f>
        <v>120.063913043478</v>
      </c>
      <c r="O8" s="19" t="n">
        <f aca="false">MAX(0, Online_RAW!D8*60)</f>
        <v>0</v>
      </c>
      <c r="P8" s="19" t="n">
        <f aca="false">_xlfn.IFNA(VLOOKUP(A8,Sampling!$D$7:$E$14,2,FALSE()),0)</f>
        <v>0</v>
      </c>
      <c r="Q8" s="0" t="n">
        <f aca="false">_xlfn.IFNA(VLOOKUP(A8,Refill!$D$6:$G$8,2,FALSE()),0)</f>
        <v>0</v>
      </c>
    </row>
    <row r="9" customFormat="false" ht="12.75" hidden="false" customHeight="false" outlineLevel="0" collapsed="false">
      <c r="A9" s="19" t="n">
        <f aca="false">ROUND((Online_RAW!B9-General!$B$10)*24,3)</f>
        <v>0.117</v>
      </c>
      <c r="B9" s="19" t="n">
        <f aca="false">General!$B$12+Online_ANA!K9/1000+Online_ANA!L9/1000+Online_ANA!M9/1000/General!$B$22-SUM($P$2:P9)/1000/General!$B$24+SUM($Q$2:Q9)/1000/General!$B$24</f>
        <v>1.08</v>
      </c>
      <c r="C9" s="19" t="n">
        <f aca="false">Online_RAW!K9</f>
        <v>20.385</v>
      </c>
      <c r="D9" s="19" t="n">
        <f aca="false">Online_RAW!J9</f>
        <v>0.04</v>
      </c>
      <c r="E9" s="19" t="n">
        <f aca="false">(1-F9/100-G9/100)/(1-C9/100-D9/100-General!$B$17/100)</f>
        <v>1.00022355056617</v>
      </c>
      <c r="F9" s="19" t="n">
        <f aca="false">N9*General!$B$14/(N9+O9)+O9*100/(N9+O9)</f>
        <v>20.8</v>
      </c>
      <c r="G9" s="19" t="n">
        <f aca="false">N9*General!$B$15/(N9+O9)</f>
        <v>0.04</v>
      </c>
      <c r="H9" s="19" t="n">
        <f aca="false">(N9+O9)*(1/General!$B$20)*((F9/100)-E9*(C9/100))*1000/B9</f>
        <v>20.3603619041887</v>
      </c>
      <c r="I9" s="19" t="n">
        <f aca="false">(N9+O9)*(1/General!$B$20)*((D9/100)*E9-(G9/100))*1000/B9</f>
        <v>0.000443576457557407</v>
      </c>
      <c r="J9" s="19" t="n">
        <f aca="false">I9/H9</f>
        <v>2.17862756882603E-005</v>
      </c>
      <c r="K9" s="19" t="n">
        <f aca="false">MAX(Online_RAW!$L$2-Online_RAW!L9,0)</f>
        <v>0</v>
      </c>
      <c r="L9" s="19" t="n">
        <f aca="false">0.0016*(Online_RAW!M9)</f>
        <v>0</v>
      </c>
      <c r="M9" s="11" t="n">
        <f aca="false">Online_RAW!$N$2-Online_RAW!N9</f>
        <v>0</v>
      </c>
      <c r="N9" s="19" t="n">
        <f aca="false">Online_RAW!C9*60</f>
        <v>120.081428571428</v>
      </c>
      <c r="O9" s="19" t="n">
        <f aca="false">MAX(0, Online_RAW!D9*60)</f>
        <v>0</v>
      </c>
      <c r="P9" s="19" t="n">
        <f aca="false">_xlfn.IFNA(VLOOKUP(A9,Sampling!$D$7:$E$14,2,FALSE()),0)</f>
        <v>0</v>
      </c>
      <c r="Q9" s="0" t="n">
        <f aca="false">_xlfn.IFNA(VLOOKUP(A9,Refill!$D$6:$G$8,2,FALSE()),0)</f>
        <v>0</v>
      </c>
    </row>
    <row r="10" customFormat="false" ht="12.75" hidden="false" customHeight="false" outlineLevel="0" collapsed="false">
      <c r="A10" s="19" t="n">
        <f aca="false">ROUND((Online_RAW!B10-General!$B$10)*24,3)</f>
        <v>0.133</v>
      </c>
      <c r="B10" s="19" t="n">
        <f aca="false">General!$B$12+Online_ANA!K10/1000+Online_ANA!L10/1000+Online_ANA!M10/1000/General!$B$22-SUM($P$2:P10)/1000/General!$B$24+SUM($Q$2:Q10)/1000/General!$B$24</f>
        <v>1.08</v>
      </c>
      <c r="C10" s="19" t="n">
        <f aca="false">Online_RAW!K10</f>
        <v>20.39</v>
      </c>
      <c r="D10" s="19" t="n">
        <f aca="false">Online_RAW!J10</f>
        <v>0.04</v>
      </c>
      <c r="E10" s="19" t="n">
        <f aca="false">(1-F10/100-G10/100)/(1-C10/100-D10/100-General!$B$17/100)</f>
        <v>1.00028674601593</v>
      </c>
      <c r="F10" s="19" t="n">
        <f aca="false">N10*General!$B$14/(N10+O10)+O10*100/(N10+O10)</f>
        <v>20.8</v>
      </c>
      <c r="G10" s="19" t="n">
        <f aca="false">N10*General!$B$15/(N10+O10)</f>
        <v>0.04</v>
      </c>
      <c r="H10" s="19" t="n">
        <f aca="false">(N10+O10)*(1/General!$B$20)*((F10/100)-E10*(C10/100))*1000/B10</f>
        <v>20.0195542308956</v>
      </c>
      <c r="I10" s="19" t="n">
        <f aca="false">(N10+O10)*(1/General!$B$20)*((D10/100)*E10-(G10/100))*1000/B10</f>
        <v>0.000568153534274473</v>
      </c>
      <c r="J10" s="19" t="n">
        <f aca="false">I10/H10</f>
        <v>2.83799293291784E-005</v>
      </c>
      <c r="K10" s="19" t="n">
        <f aca="false">MAX(Online_RAW!$L$2-Online_RAW!L10,0)</f>
        <v>0</v>
      </c>
      <c r="L10" s="19" t="n">
        <f aca="false">0.0016*(Online_RAW!M10)</f>
        <v>0</v>
      </c>
      <c r="M10" s="11" t="n">
        <f aca="false">Online_RAW!$N$2-Online_RAW!N10</f>
        <v>0</v>
      </c>
      <c r="N10" s="19" t="n">
        <f aca="false">Online_RAW!C10*60</f>
        <v>119.908909090909</v>
      </c>
      <c r="O10" s="19" t="n">
        <f aca="false">MAX(0, Online_RAW!D10*60)</f>
        <v>0</v>
      </c>
      <c r="P10" s="19" t="n">
        <f aca="false">_xlfn.IFNA(VLOOKUP(A10,Sampling!$D$7:$E$14,2,FALSE()),0)</f>
        <v>0</v>
      </c>
      <c r="Q10" s="0" t="n">
        <f aca="false">_xlfn.IFNA(VLOOKUP(A10,Refill!$D$6:$G$8,2,FALSE()),0)</f>
        <v>0</v>
      </c>
    </row>
    <row r="11" customFormat="false" ht="12.75" hidden="false" customHeight="false" outlineLevel="0" collapsed="false">
      <c r="A11" s="19" t="n">
        <f aca="false">ROUND((Online_RAW!B11-General!$B$10)*24,3)</f>
        <v>0.15</v>
      </c>
      <c r="B11" s="19" t="n">
        <f aca="false">General!$B$12+Online_ANA!K11/1000+Online_ANA!L11/1000+Online_ANA!M11/1000/General!$B$22-SUM($P$2:P11)/1000/General!$B$24+SUM($Q$2:Q11)/1000/General!$B$24</f>
        <v>1.08</v>
      </c>
      <c r="C11" s="19" t="n">
        <f aca="false">Online_RAW!K11</f>
        <v>20.39</v>
      </c>
      <c r="D11" s="19" t="n">
        <f aca="false">Online_RAW!J11</f>
        <v>0.04</v>
      </c>
      <c r="E11" s="19" t="n">
        <f aca="false">(1-F11/100-G11/100)/(1-C11/100-D11/100-General!$B$17/100)</f>
        <v>1.00028674601593</v>
      </c>
      <c r="F11" s="19" t="n">
        <f aca="false">N11*General!$B$14/(N11+O11)+O11*100/(N11+O11)</f>
        <v>20.8</v>
      </c>
      <c r="G11" s="19" t="n">
        <f aca="false">N11*General!$B$15/(N11+O11)</f>
        <v>0.04</v>
      </c>
      <c r="H11" s="19" t="n">
        <f aca="false">(N11+O11)*(1/General!$B$20)*((F11/100)-E11*(C11/100))*1000/B11</f>
        <v>20.0323946922757</v>
      </c>
      <c r="I11" s="19" t="n">
        <f aca="false">(N11+O11)*(1/General!$B$20)*((D11/100)*E11-(G11/100))*1000/B11</f>
        <v>0.000568517945660724</v>
      </c>
      <c r="J11" s="19" t="n">
        <f aca="false">I11/H11</f>
        <v>2.8379929329165E-005</v>
      </c>
      <c r="K11" s="19" t="n">
        <f aca="false">MAX(Online_RAW!$L$2-Online_RAW!L11,0)</f>
        <v>0</v>
      </c>
      <c r="L11" s="19" t="n">
        <f aca="false">0.0016*(Online_RAW!M11)</f>
        <v>0</v>
      </c>
      <c r="M11" s="11" t="n">
        <f aca="false">Online_RAW!$N$2-Online_RAW!N11</f>
        <v>0</v>
      </c>
      <c r="N11" s="19" t="n">
        <f aca="false">Online_RAW!C11*60</f>
        <v>119.985818181818</v>
      </c>
      <c r="O11" s="19" t="n">
        <f aca="false">MAX(0, Online_RAW!D11*60)</f>
        <v>0</v>
      </c>
      <c r="P11" s="19" t="n">
        <f aca="false">_xlfn.IFNA(VLOOKUP(A11,Sampling!$D$7:$E$14,2,FALSE()),0)</f>
        <v>0</v>
      </c>
      <c r="Q11" s="0" t="n">
        <f aca="false">_xlfn.IFNA(VLOOKUP(A11,Refill!$D$6:$G$8,2,FALSE()),0)</f>
        <v>0</v>
      </c>
    </row>
    <row r="12" customFormat="false" ht="12.75" hidden="false" customHeight="false" outlineLevel="0" collapsed="false">
      <c r="A12" s="19" t="n">
        <f aca="false">ROUND((Online_RAW!B12-General!$B$10)*24,3)</f>
        <v>0.167</v>
      </c>
      <c r="B12" s="19" t="n">
        <f aca="false">General!$B$12+Online_ANA!K12/1000+Online_ANA!L12/1000+Online_ANA!M12/1000/General!$B$22-SUM($P$2:P12)/1000/General!$B$24+SUM($Q$2:Q12)/1000/General!$B$24</f>
        <v>1.08</v>
      </c>
      <c r="C12" s="19" t="n">
        <f aca="false">Online_RAW!K12</f>
        <v>20.39</v>
      </c>
      <c r="D12" s="19" t="n">
        <f aca="false">Online_RAW!J12</f>
        <v>0.04</v>
      </c>
      <c r="E12" s="19" t="n">
        <f aca="false">(1-F12/100-G12/100)/(1-C12/100-D12/100-General!$B$17/100)</f>
        <v>1.00028674601593</v>
      </c>
      <c r="F12" s="19" t="n">
        <f aca="false">N12*General!$B$14/(N12+O12)+O12*100/(N12+O12)</f>
        <v>20.8</v>
      </c>
      <c r="G12" s="19" t="n">
        <f aca="false">N12*General!$B$15/(N12+O12)</f>
        <v>0.04</v>
      </c>
      <c r="H12" s="19" t="n">
        <f aca="false">(N12+O12)*(1/General!$B$20)*((F12/100)-E12*(C12/100))*1000/B12</f>
        <v>20.0494242403471</v>
      </c>
      <c r="I12" s="19" t="n">
        <f aca="false">(N12+O12)*(1/General!$B$20)*((D12/100)*E12-(G12/100))*1000/B12</f>
        <v>0.000569001243031766</v>
      </c>
      <c r="J12" s="19" t="n">
        <f aca="false">I12/H12</f>
        <v>2.83799293291784E-005</v>
      </c>
      <c r="K12" s="19" t="n">
        <f aca="false">MAX(Online_RAW!$L$2-Online_RAW!L12,0)</f>
        <v>0</v>
      </c>
      <c r="L12" s="19" t="n">
        <f aca="false">0.0016*(Online_RAW!M12)</f>
        <v>0</v>
      </c>
      <c r="M12" s="11" t="n">
        <f aca="false">Online_RAW!$N$2-Online_RAW!N12</f>
        <v>0</v>
      </c>
      <c r="N12" s="19" t="n">
        <f aca="false">Online_RAW!C12*60</f>
        <v>120.087818181818</v>
      </c>
      <c r="O12" s="19" t="n">
        <f aca="false">MAX(0, Online_RAW!D12*60)</f>
        <v>0</v>
      </c>
      <c r="P12" s="19" t="n">
        <f aca="false">_xlfn.IFNA(VLOOKUP(A12,Sampling!$D$7:$E$14,2,FALSE()),0)</f>
        <v>0</v>
      </c>
      <c r="Q12" s="0" t="n">
        <f aca="false">_xlfn.IFNA(VLOOKUP(A12,Refill!$D$6:$G$8,2,FALSE()),0)</f>
        <v>0</v>
      </c>
    </row>
    <row r="13" customFormat="false" ht="12.75" hidden="false" customHeight="false" outlineLevel="0" collapsed="false">
      <c r="A13" s="19" t="n">
        <f aca="false">ROUND((Online_RAW!B13-General!$B$10)*24,3)</f>
        <v>0.183</v>
      </c>
      <c r="B13" s="19" t="n">
        <f aca="false">General!$B$12+Online_ANA!K13/1000+Online_ANA!L13/1000+Online_ANA!M13/1000/General!$B$22-SUM($P$2:P13)/1000/General!$B$24+SUM($Q$2:Q13)/1000/General!$B$24</f>
        <v>1.08</v>
      </c>
      <c r="C13" s="19" t="n">
        <f aca="false">Online_RAW!K13</f>
        <v>20.425</v>
      </c>
      <c r="D13" s="19" t="n">
        <f aca="false">Online_RAW!J13</f>
        <v>0.04</v>
      </c>
      <c r="E13" s="19" t="n">
        <f aca="false">(1-F13/100-G13/100)/(1-C13/100-D13/100-General!$B$17/100)</f>
        <v>1.00072933785847</v>
      </c>
      <c r="F13" s="19" t="n">
        <f aca="false">N13*General!$B$14/(N13+O13)+O13*100/(N13+O13)</f>
        <v>20.8</v>
      </c>
      <c r="G13" s="19" t="n">
        <f aca="false">N13*General!$B$15/(N13+O13)</f>
        <v>0.04</v>
      </c>
      <c r="H13" s="19" t="n">
        <f aca="false">(N13+O13)*(1/General!$B$20)*((F13/100)-E13*(C13/100))*1000/B13</f>
        <v>17.8566262598356</v>
      </c>
      <c r="I13" s="19" t="n">
        <f aca="false">(N13+O13)*(1/General!$B$20)*((D13/100)*E13-(G13/100))*1000/B13</f>
        <v>0.0014466420593704</v>
      </c>
      <c r="J13" s="19" t="n">
        <f aca="false">I13/H13</f>
        <v>8.1014299023791E-005</v>
      </c>
      <c r="K13" s="19" t="n">
        <f aca="false">MAX(Online_RAW!$L$2-Online_RAW!L13,0)</f>
        <v>0</v>
      </c>
      <c r="L13" s="19" t="n">
        <f aca="false">0.0016*(Online_RAW!M13)</f>
        <v>0</v>
      </c>
      <c r="M13" s="11" t="n">
        <f aca="false">Online_RAW!$N$2-Online_RAW!N13</f>
        <v>0</v>
      </c>
      <c r="N13" s="19" t="n">
        <f aca="false">Online_RAW!C13*60</f>
        <v>120.037090909091</v>
      </c>
      <c r="O13" s="19" t="n">
        <f aca="false">MAX(0, Online_RAW!D13*60)</f>
        <v>0</v>
      </c>
      <c r="P13" s="19" t="n">
        <f aca="false">_xlfn.IFNA(VLOOKUP(A13,Sampling!$D$7:$E$14,2,FALSE()),0)</f>
        <v>0</v>
      </c>
      <c r="Q13" s="0" t="n">
        <f aca="false">_xlfn.IFNA(VLOOKUP(A13,Refill!$D$6:$G$8,2,FALSE()),0)</f>
        <v>0</v>
      </c>
    </row>
    <row r="14" customFormat="false" ht="12.75" hidden="false" customHeight="false" outlineLevel="0" collapsed="false">
      <c r="A14" s="19" t="n">
        <f aca="false">ROUND((Online_RAW!B14-General!$B$10)*24,3)</f>
        <v>0.2</v>
      </c>
      <c r="B14" s="19" t="n">
        <f aca="false">General!$B$12+Online_ANA!K14/1000+Online_ANA!L14/1000+Online_ANA!M14/1000/General!$B$22-SUM($P$2:P14)/1000/General!$B$24+SUM($Q$2:Q14)/1000/General!$B$24</f>
        <v>1.08</v>
      </c>
      <c r="C14" s="19" t="n">
        <f aca="false">Online_RAW!K14</f>
        <v>20.531</v>
      </c>
      <c r="D14" s="19" t="n">
        <f aca="false">Online_RAW!J14</f>
        <v>0.04</v>
      </c>
      <c r="E14" s="19" t="n">
        <f aca="false">(1-F14/100-G14/100)/(1-C14/100-D14/100-General!$B$17/100)</f>
        <v>1.00207215137611</v>
      </c>
      <c r="F14" s="19" t="n">
        <f aca="false">N14*General!$B$14/(N14+O14)+O14*100/(N14+O14)</f>
        <v>20.8</v>
      </c>
      <c r="G14" s="19" t="n">
        <f aca="false">N14*General!$B$15/(N14+O14)</f>
        <v>0.04</v>
      </c>
      <c r="H14" s="19" t="n">
        <f aca="false">(N14+O14)*(1/General!$B$20)*((F14/100)-E14*(C14/100))*1000/B14</f>
        <v>11.2318466555435</v>
      </c>
      <c r="I14" s="19" t="n">
        <f aca="false">(N14+O14)*(1/General!$B$20)*((D14/100)*E14-(G14/100))*1000/B14</f>
        <v>0.00411100057619466</v>
      </c>
      <c r="J14" s="19" t="n">
        <f aca="false">I14/H14</f>
        <v>0.000366012883034302</v>
      </c>
      <c r="K14" s="19" t="n">
        <f aca="false">MAX(Online_RAW!$L$2-Online_RAW!L14,0)</f>
        <v>0</v>
      </c>
      <c r="L14" s="19" t="n">
        <f aca="false">0.0016*(Online_RAW!M14)</f>
        <v>0</v>
      </c>
      <c r="M14" s="11" t="n">
        <f aca="false">Online_RAW!$N$2-Online_RAW!N14</f>
        <v>0</v>
      </c>
      <c r="N14" s="19" t="n">
        <f aca="false">Online_RAW!C14*60</f>
        <v>120.063</v>
      </c>
      <c r="O14" s="19" t="n">
        <f aca="false">MAX(0, Online_RAW!D14*60)</f>
        <v>0</v>
      </c>
      <c r="P14" s="19" t="n">
        <f aca="false">_xlfn.IFNA(VLOOKUP(A14,Sampling!$D$7:$E$14,2,FALSE()),0)</f>
        <v>0</v>
      </c>
      <c r="Q14" s="0" t="n">
        <f aca="false">_xlfn.IFNA(VLOOKUP(A14,Refill!$D$6:$G$8,2,FALSE()),0)</f>
        <v>0</v>
      </c>
    </row>
    <row r="15" customFormat="false" ht="12.75" hidden="false" customHeight="false" outlineLevel="0" collapsed="false">
      <c r="A15" s="19" t="n">
        <f aca="false">ROUND((Online_RAW!B15-General!$B$10)*24,3)</f>
        <v>0.217</v>
      </c>
      <c r="B15" s="19" t="n">
        <f aca="false">General!$B$12+Online_ANA!K15/1000+Online_ANA!L15/1000+Online_ANA!M15/1000/General!$B$22-SUM($P$2:P15)/1000/General!$B$24+SUM($Q$2:Q15)/1000/General!$B$24</f>
        <v>1.08</v>
      </c>
      <c r="C15" s="19" t="n">
        <f aca="false">Online_RAW!K15</f>
        <v>20.615</v>
      </c>
      <c r="D15" s="19" t="n">
        <f aca="false">Online_RAW!J15</f>
        <v>0.04</v>
      </c>
      <c r="E15" s="19" t="n">
        <f aca="false">(1-F15/100-G15/100)/(1-C15/100-D15/100-General!$B$17/100)</f>
        <v>1.00313882985983</v>
      </c>
      <c r="F15" s="19" t="n">
        <f aca="false">N15*General!$B$14/(N15+O15)+O15*100/(N15+O15)</f>
        <v>20.8</v>
      </c>
      <c r="G15" s="19" t="n">
        <f aca="false">N15*General!$B$15/(N15+O15)</f>
        <v>0.04</v>
      </c>
      <c r="H15" s="19" t="n">
        <f aca="false">(N15+O15)*(1/General!$B$20)*((F15/100)-E15*(C15/100))*1000/B15</f>
        <v>5.95722561381643</v>
      </c>
      <c r="I15" s="19" t="n">
        <f aca="false">(N15+O15)*(1/General!$B$20)*((D15/100)*E15-(G15/100))*1000/B15</f>
        <v>0.00621772310949493</v>
      </c>
      <c r="J15" s="19" t="n">
        <f aca="false">I15/H15</f>
        <v>0.00104372798892732</v>
      </c>
      <c r="K15" s="19" t="n">
        <f aca="false">MAX(Online_RAW!$L$2-Online_RAW!L15,0)</f>
        <v>0</v>
      </c>
      <c r="L15" s="19" t="n">
        <f aca="false">0.0016*(Online_RAW!M15)</f>
        <v>0</v>
      </c>
      <c r="M15" s="11" t="n">
        <f aca="false">Online_RAW!$N$2-Online_RAW!N15</f>
        <v>0</v>
      </c>
      <c r="N15" s="19" t="n">
        <f aca="false">Online_RAW!C15*60</f>
        <v>119.88</v>
      </c>
      <c r="O15" s="19" t="n">
        <f aca="false">MAX(0, Online_RAW!D15*60)</f>
        <v>0</v>
      </c>
      <c r="P15" s="19" t="n">
        <f aca="false">_xlfn.IFNA(VLOOKUP(A15,Sampling!$D$7:$E$14,2,FALSE()),0)</f>
        <v>0</v>
      </c>
      <c r="Q15" s="0" t="n">
        <f aca="false">_xlfn.IFNA(VLOOKUP(A15,Refill!$D$6:$G$8,2,FALSE()),0)</f>
        <v>0</v>
      </c>
    </row>
    <row r="16" customFormat="false" ht="12.75" hidden="false" customHeight="false" outlineLevel="0" collapsed="false">
      <c r="A16" s="19" t="n">
        <f aca="false">ROUND((Online_RAW!B16-General!$B$10)*24,3)</f>
        <v>0.233</v>
      </c>
      <c r="B16" s="19" t="n">
        <f aca="false">General!$B$12+Online_ANA!K16/1000+Online_ANA!L16/1000+Online_ANA!M16/1000/General!$B$22-SUM($P$2:P16)/1000/General!$B$24+SUM($Q$2:Q16)/1000/General!$B$24</f>
        <v>1.08</v>
      </c>
      <c r="C16" s="19" t="n">
        <f aca="false">Online_RAW!K16</f>
        <v>20.65</v>
      </c>
      <c r="D16" s="19" t="n">
        <f aca="false">Online_RAW!J16</f>
        <v>0.04</v>
      </c>
      <c r="E16" s="19" t="n">
        <f aca="false">(1-F16/100-G16/100)/(1-C16/100-D16/100-General!$B$17/100)</f>
        <v>1.00355203081523</v>
      </c>
      <c r="F16" s="19" t="n">
        <f aca="false">N16*General!$B$14/(N16+O16)+O16*100/(N16+O16)</f>
        <v>20.8025189523448</v>
      </c>
      <c r="G16" s="19" t="n">
        <f aca="false">N16*General!$B$15/(N16+O16)</f>
        <v>0.0399987278018461</v>
      </c>
      <c r="H16" s="19" t="n">
        <f aca="false">(N16+O16)*(1/General!$B$20)*((F16/100)-E16*(C16/100))*1000/B16</f>
        <v>3.92623872637667</v>
      </c>
      <c r="I16" s="19" t="n">
        <f aca="false">(N16+O16)*(1/General!$B$20)*((D16/100)*E16-(G16/100))*1000/B16</f>
        <v>0.00710929938422965</v>
      </c>
      <c r="J16" s="19" t="n">
        <f aca="false">I16/H16</f>
        <v>0.00181071500733489</v>
      </c>
      <c r="K16" s="19" t="n">
        <f aca="false">MAX(Online_RAW!$L$2-Online_RAW!L16,0)</f>
        <v>0</v>
      </c>
      <c r="L16" s="19" t="n">
        <f aca="false">0.0016*(Online_RAW!M16)</f>
        <v>0</v>
      </c>
      <c r="M16" s="11" t="n">
        <f aca="false">Online_RAW!$N$2-Online_RAW!N16</f>
        <v>0</v>
      </c>
      <c r="N16" s="19" t="n">
        <f aca="false">Online_RAW!C16*60</f>
        <v>120.046090909091</v>
      </c>
      <c r="O16" s="19" t="n">
        <f aca="false">MAX(0, Online_RAW!D16*60)</f>
        <v>0.00381818181818182</v>
      </c>
      <c r="P16" s="19" t="n">
        <f aca="false">_xlfn.IFNA(VLOOKUP(A16,Sampling!$D$7:$E$14,2,FALSE()),0)</f>
        <v>0</v>
      </c>
      <c r="Q16" s="0" t="n">
        <f aca="false">_xlfn.IFNA(VLOOKUP(A16,Refill!$D$6:$G$8,2,FALSE()),0)</f>
        <v>0</v>
      </c>
    </row>
    <row r="17" customFormat="false" ht="12.75" hidden="false" customHeight="false" outlineLevel="0" collapsed="false">
      <c r="A17" s="19" t="n">
        <f aca="false">ROUND((Online_RAW!B17-General!$B$10)*24,3)</f>
        <v>0.25</v>
      </c>
      <c r="B17" s="19" t="n">
        <f aca="false">General!$B$12+Online_ANA!K17/1000+Online_ANA!L17/1000+Online_ANA!M17/1000/General!$B$22-SUM($P$2:P17)/1000/General!$B$24+SUM($Q$2:Q17)/1000/General!$B$24</f>
        <v>1.08</v>
      </c>
      <c r="C17" s="19" t="n">
        <f aca="false">Online_RAW!K17</f>
        <v>20.665</v>
      </c>
      <c r="D17" s="19" t="n">
        <f aca="false">Online_RAW!J17</f>
        <v>0.04</v>
      </c>
      <c r="E17" s="19" t="n">
        <f aca="false">(1-F17/100-G17/100)/(1-C17/100-D17/100-General!$B$17/100)</f>
        <v>1.00377483637499</v>
      </c>
      <c r="F17" s="19" t="n">
        <f aca="false">N17*General!$B$14/(N17+O17)+O17*100/(N17+O17)</f>
        <v>20.8</v>
      </c>
      <c r="G17" s="19" t="n">
        <f aca="false">N17*General!$B$15/(N17+O17)</f>
        <v>0.04</v>
      </c>
      <c r="H17" s="19" t="n">
        <f aca="false">(N17+O17)*(1/General!$B$20)*((F17/100)-E17*(C17/100))*1000/B17</f>
        <v>2.82595530441304</v>
      </c>
      <c r="I17" s="19" t="n">
        <f aca="false">(N17+O17)*(1/General!$B$20)*((D17/100)*E17-(G17/100))*1000/B17</f>
        <v>0.00748689677395995</v>
      </c>
      <c r="J17" s="19" t="n">
        <f aca="false">I17/H17</f>
        <v>0.00264933304580874</v>
      </c>
      <c r="K17" s="19" t="n">
        <f aca="false">MAX(Online_RAW!$L$2-Online_RAW!L17,0)</f>
        <v>0</v>
      </c>
      <c r="L17" s="19" t="n">
        <f aca="false">0.0016*(Online_RAW!M17)</f>
        <v>0</v>
      </c>
      <c r="M17" s="11" t="n">
        <f aca="false">Online_RAW!$N$2-Online_RAW!N17</f>
        <v>0</v>
      </c>
      <c r="N17" s="19" t="n">
        <f aca="false">Online_RAW!C17*60</f>
        <v>120.029181818182</v>
      </c>
      <c r="O17" s="19" t="n">
        <f aca="false">MAX(0, Online_RAW!D17*60)</f>
        <v>0</v>
      </c>
      <c r="P17" s="19" t="n">
        <f aca="false">_xlfn.IFNA(VLOOKUP(A17,Sampling!$D$7:$E$14,2,FALSE()),0)</f>
        <v>0</v>
      </c>
      <c r="Q17" s="0" t="n">
        <f aca="false">_xlfn.IFNA(VLOOKUP(A17,Refill!$D$6:$G$8,2,FALSE()),0)</f>
        <v>0</v>
      </c>
    </row>
    <row r="18" customFormat="false" ht="12.75" hidden="false" customHeight="false" outlineLevel="0" collapsed="false">
      <c r="A18" s="19" t="n">
        <f aca="false">ROUND((Online_RAW!B18-General!$B$10)*24,3)</f>
        <v>0.267</v>
      </c>
      <c r="B18" s="19" t="n">
        <f aca="false">General!$B$12+Online_ANA!K18/1000+Online_ANA!L18/1000+Online_ANA!M18/1000/General!$B$22-SUM($P$2:P18)/1000/General!$B$24+SUM($Q$2:Q18)/1000/General!$B$24</f>
        <v>1.08</v>
      </c>
      <c r="C18" s="19" t="n">
        <f aca="false">Online_RAW!K18</f>
        <v>20.68</v>
      </c>
      <c r="D18" s="19" t="n">
        <f aca="false">Online_RAW!J18</f>
        <v>0.04</v>
      </c>
      <c r="E18" s="19" t="n">
        <f aca="false">(1-F18/100-G18/100)/(1-C18/100-D18/100-General!$B$17/100)</f>
        <v>1.0039657956225</v>
      </c>
      <c r="F18" s="19" t="n">
        <f aca="false">N18*General!$B$14/(N18+O18)+O18*100/(N18+O18)</f>
        <v>20.8</v>
      </c>
      <c r="G18" s="19" t="n">
        <f aca="false">N18*General!$B$15/(N18+O18)</f>
        <v>0.04</v>
      </c>
      <c r="H18" s="19" t="n">
        <f aca="false">(N18+O18)*(1/General!$B$20)*((F18/100)-E18*(C18/100))*1000/B18</f>
        <v>1.88319381582986</v>
      </c>
      <c r="I18" s="19" t="n">
        <f aca="false">(N18+O18)*(1/General!$B$20)*((D18/100)*E18-(G18/100))*1000/B18</f>
        <v>0.00786405208471841</v>
      </c>
      <c r="J18" s="19" t="n">
        <f aca="false">I18/H18</f>
        <v>0.00417591222879679</v>
      </c>
      <c r="K18" s="19" t="n">
        <f aca="false">MAX(Online_RAW!$L$2-Online_RAW!L18,0)</f>
        <v>0</v>
      </c>
      <c r="L18" s="19" t="n">
        <f aca="false">0.0016*(Online_RAW!M18)</f>
        <v>0</v>
      </c>
      <c r="M18" s="11" t="n">
        <f aca="false">Online_RAW!$N$2-Online_RAW!N18</f>
        <v>0</v>
      </c>
      <c r="N18" s="19" t="n">
        <f aca="false">Online_RAW!C18*60</f>
        <v>120.004956521739</v>
      </c>
      <c r="O18" s="19" t="n">
        <f aca="false">MAX(0, Online_RAW!D18*60)</f>
        <v>0</v>
      </c>
      <c r="P18" s="19" t="n">
        <f aca="false">_xlfn.IFNA(VLOOKUP(A18,Sampling!$D$7:$E$14,2,FALSE()),0)</f>
        <v>0</v>
      </c>
      <c r="Q18" s="0" t="n">
        <f aca="false">_xlfn.IFNA(VLOOKUP(A18,Refill!$D$6:$G$8,2,FALSE()),0)</f>
        <v>0</v>
      </c>
    </row>
    <row r="19" customFormat="false" ht="12.75" hidden="false" customHeight="false" outlineLevel="0" collapsed="false">
      <c r="A19" s="19" t="n">
        <f aca="false">ROUND((Online_RAW!B19-General!$B$10)*24,3)</f>
        <v>0.283</v>
      </c>
      <c r="B19" s="19" t="n">
        <f aca="false">General!$B$12+Online_ANA!K19/1000+Online_ANA!L19/1000+Online_ANA!M19/1000/General!$B$22-SUM($P$2:P19)/1000/General!$B$24+SUM($Q$2:Q19)/1000/General!$B$24</f>
        <v>1.08</v>
      </c>
      <c r="C19" s="19" t="n">
        <f aca="false">Online_RAW!K19</f>
        <v>20.6866666666667</v>
      </c>
      <c r="D19" s="19" t="n">
        <f aca="false">Online_RAW!J19</f>
        <v>0.04</v>
      </c>
      <c r="E19" s="19" t="n">
        <f aca="false">(1-F19/100-G19/100)/(1-C19/100-D19/100-General!$B$17/100)</f>
        <v>1.00405068972302</v>
      </c>
      <c r="F19" s="19" t="n">
        <f aca="false">N19*General!$B$14/(N19+O19)+O19*100/(N19+O19)</f>
        <v>20.8</v>
      </c>
      <c r="G19" s="19" t="n">
        <f aca="false">N19*General!$B$15/(N19+O19)</f>
        <v>0.04</v>
      </c>
      <c r="H19" s="19" t="n">
        <f aca="false">(N19+O19)*(1/General!$B$20)*((F19/100)-E19*(C19/100))*1000/B19</f>
        <v>1.46490892262752</v>
      </c>
      <c r="I19" s="19" t="n">
        <f aca="false">(N19+O19)*(1/General!$B$20)*((D19/100)*E19-(G19/100))*1000/B19</f>
        <v>0.00803558589935271</v>
      </c>
      <c r="J19" s="19" t="n">
        <f aca="false">I19/H19</f>
        <v>0.00548538258947852</v>
      </c>
      <c r="K19" s="19" t="n">
        <f aca="false">MAX(Online_RAW!$L$2-Online_RAW!L19,0)</f>
        <v>0</v>
      </c>
      <c r="L19" s="19" t="n">
        <f aca="false">0.0016*(Online_RAW!M19)</f>
        <v>0</v>
      </c>
      <c r="M19" s="11" t="n">
        <f aca="false">Online_RAW!$N$2-Online_RAW!N19</f>
        <v>0</v>
      </c>
      <c r="N19" s="19" t="n">
        <f aca="false">Online_RAW!C19*60</f>
        <v>120.052636363636</v>
      </c>
      <c r="O19" s="19" t="n">
        <f aca="false">MAX(0, Online_RAW!D19*60)</f>
        <v>0</v>
      </c>
      <c r="P19" s="19" t="n">
        <f aca="false">_xlfn.IFNA(VLOOKUP(A19,Sampling!$D$7:$E$14,2,FALSE()),0)</f>
        <v>0</v>
      </c>
      <c r="Q19" s="0" t="n">
        <f aca="false">_xlfn.IFNA(VLOOKUP(A19,Refill!$D$6:$G$8,2,FALSE()),0)</f>
        <v>0</v>
      </c>
    </row>
    <row r="20" customFormat="false" ht="12.75" hidden="false" customHeight="false" outlineLevel="0" collapsed="false">
      <c r="A20" s="19" t="n">
        <f aca="false">ROUND((Online_RAW!B20-General!$B$10)*24,3)</f>
        <v>0.3</v>
      </c>
      <c r="B20" s="19" t="n">
        <f aca="false">General!$B$12+Online_ANA!K20/1000+Online_ANA!L20/1000+Online_ANA!M20/1000/General!$B$22-SUM($P$2:P20)/1000/General!$B$24+SUM($Q$2:Q20)/1000/General!$B$24</f>
        <v>1.08</v>
      </c>
      <c r="C20" s="19" t="n">
        <f aca="false">Online_RAW!K20</f>
        <v>20.7</v>
      </c>
      <c r="D20" s="19" t="n">
        <f aca="false">Online_RAW!J20</f>
        <v>0.045</v>
      </c>
      <c r="E20" s="19" t="n">
        <f aca="false">(1-F20/100-G20/100)/(1-C20/100-D20/100-General!$B$17/100)</f>
        <v>1.00421875250555</v>
      </c>
      <c r="F20" s="19" t="n">
        <f aca="false">N20*General!$B$14/(N20+O20)+O20*100/(N20+O20)</f>
        <v>20.8051631072518</v>
      </c>
      <c r="G20" s="19" t="n">
        <f aca="false">N20*General!$B$15/(N20+O20)</f>
        <v>0.0399973923700748</v>
      </c>
      <c r="H20" s="19" t="n">
        <f aca="false">(N20+O20)*(1/General!$B$20)*((F20/100)-E20*(C20/100))*1000/B20</f>
        <v>0.884477927752582</v>
      </c>
      <c r="I20" s="19" t="n">
        <f aca="false">(N20+O20)*(1/General!$B$20)*((D20/100)*E20-(G20/100))*1000/B20</f>
        <v>0.257506401010491</v>
      </c>
      <c r="J20" s="19" t="n">
        <f aca="false">I20/H20</f>
        <v>0.291139431443816</v>
      </c>
      <c r="K20" s="19" t="n">
        <f aca="false">MAX(Online_RAW!$L$2-Online_RAW!L20,0)</f>
        <v>0</v>
      </c>
      <c r="L20" s="19" t="n">
        <f aca="false">0.0016*(Online_RAW!M20)</f>
        <v>0</v>
      </c>
      <c r="M20" s="11" t="n">
        <f aca="false">Online_RAW!$N$2-Online_RAW!N20</f>
        <v>0</v>
      </c>
      <c r="N20" s="19" t="n">
        <f aca="false">Online_RAW!C20*60</f>
        <v>120.041217391304</v>
      </c>
      <c r="O20" s="19" t="n">
        <f aca="false">MAX(0, Online_RAW!D20*60)</f>
        <v>0.00782608695652176</v>
      </c>
      <c r="P20" s="19" t="n">
        <f aca="false">_xlfn.IFNA(VLOOKUP(A20,Sampling!$D$7:$E$14,2,FALSE()),0)</f>
        <v>0</v>
      </c>
      <c r="Q20" s="0" t="n">
        <f aca="false">_xlfn.IFNA(VLOOKUP(A20,Refill!$D$6:$G$8,2,FALSE()),0)</f>
        <v>0</v>
      </c>
    </row>
    <row r="21" customFormat="false" ht="12.75" hidden="false" customHeight="false" outlineLevel="0" collapsed="false">
      <c r="A21" s="19" t="n">
        <f aca="false">ROUND((Online_RAW!B21-General!$B$10)*24,3)</f>
        <v>0.317</v>
      </c>
      <c r="B21" s="19" t="n">
        <f aca="false">General!$B$12+Online_ANA!K21/1000+Online_ANA!L21/1000+Online_ANA!M21/1000/General!$B$22-SUM($P$2:P21)/1000/General!$B$24+SUM($Q$2:Q21)/1000/General!$B$24</f>
        <v>1.08</v>
      </c>
      <c r="C21" s="19" t="n">
        <f aca="false">Online_RAW!K21</f>
        <v>20.705</v>
      </c>
      <c r="D21" s="19" t="n">
        <f aca="false">Online_RAW!J21</f>
        <v>0.045</v>
      </c>
      <c r="E21" s="19" t="n">
        <f aca="false">(1-F21/100-G21/100)/(1-C21/100-D21/100-General!$B$17/100)</f>
        <v>1.00434793217031</v>
      </c>
      <c r="F21" s="19" t="n">
        <f aca="false">N21*General!$B$14/(N21+O21)+O21*100/(N21+O21)</f>
        <v>20.8</v>
      </c>
      <c r="G21" s="19" t="n">
        <f aca="false">N21*General!$B$15/(N21+O21)</f>
        <v>0.04</v>
      </c>
      <c r="H21" s="19" t="n">
        <f aca="false">(N21+O21)*(1/General!$B$20)*((F21/100)-E21*(C21/100))*1000/B21</f>
        <v>0.246665304213709</v>
      </c>
      <c r="I21" s="19" t="n">
        <f aca="false">(N21+O21)*(1/General!$B$20)*((D21/100)*E21-(G21/100))*1000/B21</f>
        <v>0.257550585162787</v>
      </c>
      <c r="J21" s="19" t="n">
        <f aca="false">I21/H21</f>
        <v>1.04412976111001</v>
      </c>
      <c r="K21" s="19" t="n">
        <f aca="false">MAX(Online_RAW!$L$2-Online_RAW!L21,0)</f>
        <v>0</v>
      </c>
      <c r="L21" s="19" t="n">
        <f aca="false">0.0016*(Online_RAW!M21)</f>
        <v>0</v>
      </c>
      <c r="M21" s="11" t="n">
        <f aca="false">Online_RAW!$N$2-Online_RAW!N21</f>
        <v>0</v>
      </c>
      <c r="N21" s="19" t="n">
        <f aca="false">Online_RAW!C21*60</f>
        <v>119.995565217391</v>
      </c>
      <c r="O21" s="19" t="n">
        <f aca="false">MAX(0, Online_RAW!D21*60)</f>
        <v>0</v>
      </c>
      <c r="P21" s="19" t="n">
        <f aca="false">_xlfn.IFNA(VLOOKUP(A21,Sampling!$D$7:$E$14,2,FALSE()),0)</f>
        <v>0</v>
      </c>
      <c r="Q21" s="0" t="n">
        <f aca="false">_xlfn.IFNA(VLOOKUP(A21,Refill!$D$6:$G$8,2,FALSE()),0)</f>
        <v>0</v>
      </c>
    </row>
    <row r="22" customFormat="false" ht="12.75" hidden="false" customHeight="false" outlineLevel="0" collapsed="false">
      <c r="A22" s="19" t="n">
        <f aca="false">ROUND((Online_RAW!B22-General!$B$10)*24,3)</f>
        <v>0.333</v>
      </c>
      <c r="B22" s="19" t="n">
        <f aca="false">General!$B$12+Online_ANA!K22/1000+Online_ANA!L22/1000+Online_ANA!M22/1000/General!$B$22-SUM($P$2:P22)/1000/General!$B$24+SUM($Q$2:Q22)/1000/General!$B$24</f>
        <v>1.08</v>
      </c>
      <c r="C22" s="19" t="n">
        <f aca="false">Online_RAW!K22</f>
        <v>20.72</v>
      </c>
      <c r="D22" s="19" t="n">
        <f aca="false">Online_RAW!J22</f>
        <v>0.045</v>
      </c>
      <c r="E22" s="19" t="n">
        <f aca="false">(1-F22/100-G22/100)/(1-C22/100-D22/100-General!$B$17/100)</f>
        <v>1.00453910955361</v>
      </c>
      <c r="F22" s="19" t="n">
        <f aca="false">N22*General!$B$14/(N22+O22)+O22*100/(N22+O22)</f>
        <v>20.8</v>
      </c>
      <c r="G22" s="19" t="n">
        <f aca="false">N22*General!$B$15/(N22+O22)</f>
        <v>0.04</v>
      </c>
      <c r="H22" s="19" t="n">
        <f aca="false">(N22+O22)*(1/General!$B$20)*((F22/100)-E22*(C22/100))*1000/B22</f>
        <v>-0.696538153821288</v>
      </c>
      <c r="I22" s="19" t="n">
        <f aca="false">(N22+O22)*(1/General!$B$20)*((D22/100)*E22-(G22/100))*1000/B22</f>
        <v>0.257998243197139</v>
      </c>
      <c r="J22" s="19" t="n">
        <f aca="false">I22/H22</f>
        <v>-0.370400733659357</v>
      </c>
      <c r="K22" s="19" t="n">
        <f aca="false">MAX(Online_RAW!$L$2-Online_RAW!L22,0)</f>
        <v>0</v>
      </c>
      <c r="L22" s="19" t="n">
        <f aca="false">0.0016*(Online_RAW!M22)</f>
        <v>0</v>
      </c>
      <c r="M22" s="11" t="n">
        <f aca="false">Online_RAW!$N$2-Online_RAW!N22</f>
        <v>0</v>
      </c>
      <c r="N22" s="19" t="n">
        <f aca="false">Online_RAW!C22*60</f>
        <v>120.005428571429</v>
      </c>
      <c r="O22" s="19" t="n">
        <f aca="false">MAX(0, Online_RAW!D22*60)</f>
        <v>0</v>
      </c>
      <c r="P22" s="19" t="n">
        <f aca="false">_xlfn.IFNA(VLOOKUP(A22,Sampling!$D$7:$E$14,2,FALSE()),0)</f>
        <v>0</v>
      </c>
      <c r="Q22" s="0" t="n">
        <f aca="false">_xlfn.IFNA(VLOOKUP(A22,Refill!$D$6:$G$8,2,FALSE()),0)</f>
        <v>0</v>
      </c>
    </row>
    <row r="23" customFormat="false" ht="12.75" hidden="false" customHeight="false" outlineLevel="0" collapsed="false">
      <c r="A23" s="19" t="n">
        <f aca="false">ROUND((Online_RAW!B23-General!$B$10)*24,3)</f>
        <v>0.35</v>
      </c>
      <c r="B23" s="19" t="n">
        <f aca="false">General!$B$12+Online_ANA!K23/1000+Online_ANA!L23/1000+Online_ANA!M23/1000/General!$B$22-SUM($P$2:P23)/1000/General!$B$24+SUM($Q$2:Q23)/1000/General!$B$24</f>
        <v>1.08</v>
      </c>
      <c r="C23" s="19" t="n">
        <f aca="false">Online_RAW!K23</f>
        <v>20.72</v>
      </c>
      <c r="D23" s="19" t="n">
        <f aca="false">Online_RAW!J23</f>
        <v>0.04</v>
      </c>
      <c r="E23" s="19" t="n">
        <f aca="false">(1-F23/100-G23/100)/(1-C23/100-D23/100-General!$B$17/100)</f>
        <v>1.00447537567289</v>
      </c>
      <c r="F23" s="19" t="n">
        <f aca="false">N23*General!$B$14/(N23+O23)+O23*100/(N23+O23)</f>
        <v>20.8</v>
      </c>
      <c r="G23" s="19" t="n">
        <f aca="false">N23*General!$B$15/(N23+O23)</f>
        <v>0.04</v>
      </c>
      <c r="H23" s="19" t="n">
        <f aca="false">(N23+O23)*(1/General!$B$20)*((F23/100)-E23*(C23/100))*1000/B23</f>
        <v>-0.631151668320176</v>
      </c>
      <c r="I23" s="19" t="n">
        <f aca="false">(N23+O23)*(1/General!$B$20)*((D23/100)*E23-(G23/100))*1000/B23</f>
        <v>0.00887569132391265</v>
      </c>
      <c r="J23" s="19" t="n">
        <f aca="false">I23/H23</f>
        <v>-0.0140626916942729</v>
      </c>
      <c r="K23" s="19" t="n">
        <f aca="false">MAX(Online_RAW!$L$2-Online_RAW!L23,0)</f>
        <v>0</v>
      </c>
      <c r="L23" s="19" t="n">
        <f aca="false">0.0016*(Online_RAW!M23)</f>
        <v>0</v>
      </c>
      <c r="M23" s="11" t="n">
        <f aca="false">Online_RAW!$N$2-Online_RAW!N23</f>
        <v>0</v>
      </c>
      <c r="N23" s="19" t="n">
        <f aca="false">Online_RAW!C23*60</f>
        <v>120.020608695652</v>
      </c>
      <c r="O23" s="19" t="n">
        <f aca="false">MAX(0, Online_RAW!D23*60)</f>
        <v>0</v>
      </c>
      <c r="P23" s="19" t="n">
        <f aca="false">_xlfn.IFNA(VLOOKUP(A23,Sampling!$D$7:$E$14,2,FALSE()),0)</f>
        <v>0</v>
      </c>
      <c r="Q23" s="0" t="n">
        <f aca="false">_xlfn.IFNA(VLOOKUP(A23,Refill!$D$6:$G$8,2,FALSE()),0)</f>
        <v>0</v>
      </c>
    </row>
    <row r="24" customFormat="false" ht="12.75" hidden="false" customHeight="false" outlineLevel="0" collapsed="false">
      <c r="A24" s="19" t="n">
        <f aca="false">ROUND((Online_RAW!B24-General!$B$10)*24,3)</f>
        <v>0.367</v>
      </c>
      <c r="B24" s="19" t="n">
        <f aca="false">General!$B$12+Online_ANA!K24/1000+Online_ANA!L24/1000+Online_ANA!M24/1000/General!$B$22-SUM($P$2:P24)/1000/General!$B$24+SUM($Q$2:Q24)/1000/General!$B$24</f>
        <v>1.08</v>
      </c>
      <c r="C24" s="19" t="n">
        <f aca="false">Online_RAW!K24</f>
        <v>20.725</v>
      </c>
      <c r="D24" s="19" t="n">
        <f aca="false">Online_RAW!J24</f>
        <v>0.04</v>
      </c>
      <c r="E24" s="19" t="n">
        <f aca="false">(1-F24/100-G24/100)/(1-C24/100-D24/100-General!$B$17/100)</f>
        <v>1.00453910955361</v>
      </c>
      <c r="F24" s="19" t="n">
        <f aca="false">N24*General!$B$14/(N24+O24)+O24*100/(N24+O24)</f>
        <v>20.8</v>
      </c>
      <c r="G24" s="19" t="n">
        <f aca="false">N24*General!$B$15/(N24+O24)</f>
        <v>0.04</v>
      </c>
      <c r="H24" s="19" t="n">
        <f aca="false">(N24+O24)*(1/General!$B$20)*((F24/100)-E24*(C24/100))*1000/B24</f>
        <v>-0.946057717585262</v>
      </c>
      <c r="I24" s="19" t="n">
        <f aca="false">(N24+O24)*(1/General!$B$20)*((D24/100)*E24-(G24/100))*1000/B24</f>
        <v>0.00900592330573961</v>
      </c>
      <c r="J24" s="19" t="n">
        <f aca="false">I24/H24</f>
        <v>-0.00951942269307471</v>
      </c>
      <c r="K24" s="19" t="n">
        <f aca="false">MAX(Online_RAW!$L$2-Online_RAW!L24,0)</f>
        <v>0</v>
      </c>
      <c r="L24" s="19" t="n">
        <f aca="false">0.0016*(Online_RAW!M24)</f>
        <v>0</v>
      </c>
      <c r="M24" s="11" t="n">
        <f aca="false">Online_RAW!$N$2-Online_RAW!N24</f>
        <v>0</v>
      </c>
      <c r="N24" s="19" t="n">
        <f aca="false">Online_RAW!C24*60</f>
        <v>120.071714285714</v>
      </c>
      <c r="O24" s="19" t="n">
        <f aca="false">MAX(0, Online_RAW!D24*60)</f>
        <v>0</v>
      </c>
      <c r="P24" s="19" t="n">
        <f aca="false">_xlfn.IFNA(VLOOKUP(A24,Sampling!$D$7:$E$14,2,FALSE()),0)</f>
        <v>0</v>
      </c>
      <c r="Q24" s="0" t="n">
        <f aca="false">_xlfn.IFNA(VLOOKUP(A24,Refill!$D$6:$G$8,2,FALSE()),0)</f>
        <v>0</v>
      </c>
    </row>
    <row r="25" customFormat="false" ht="12.75" hidden="false" customHeight="false" outlineLevel="0" collapsed="false">
      <c r="A25" s="19" t="n">
        <f aca="false">ROUND((Online_RAW!B25-General!$B$10)*24,3)</f>
        <v>0.383</v>
      </c>
      <c r="B25" s="19" t="n">
        <f aca="false">General!$B$12+Online_ANA!K25/1000+Online_ANA!L25/1000+Online_ANA!M25/1000/General!$B$22-SUM($P$2:P25)/1000/General!$B$24+SUM($Q$2:Q25)/1000/General!$B$24</f>
        <v>1.08</v>
      </c>
      <c r="C25" s="19" t="n">
        <f aca="false">Online_RAW!K25</f>
        <v>20.72</v>
      </c>
      <c r="D25" s="19" t="n">
        <f aca="false">Online_RAW!J25</f>
        <v>0.04</v>
      </c>
      <c r="E25" s="19" t="n">
        <f aca="false">(1-F25/100-G25/100)/(1-C25/100-D25/100-General!$B$17/100)</f>
        <v>1.00442257592798</v>
      </c>
      <c r="F25" s="19" t="n">
        <f aca="false">N25*General!$B$14/(N25+O25)+O25*100/(N25+O25)</f>
        <v>20.8041631083232</v>
      </c>
      <c r="G25" s="19" t="n">
        <f aca="false">N25*General!$B$15/(N25+O25)</f>
        <v>0.0399978974200388</v>
      </c>
      <c r="H25" s="19" t="n">
        <f aca="false">(N25+O25)*(1/General!$B$20)*((F25/100)-E25*(C25/100))*1000/B25</f>
        <v>-0.369981837003967</v>
      </c>
      <c r="I25" s="19" t="n">
        <f aca="false">(N25+O25)*(1/General!$B$20)*((D25/100)*E25-(G25/100))*1000/B25</f>
        <v>0.00886281238173092</v>
      </c>
      <c r="J25" s="19" t="n">
        <f aca="false">I25/H25</f>
        <v>-0.0239547228953185</v>
      </c>
      <c r="K25" s="19" t="n">
        <f aca="false">MAX(Online_RAW!$L$2-Online_RAW!L25,0)</f>
        <v>0</v>
      </c>
      <c r="L25" s="19" t="n">
        <f aca="false">0.0016*(Online_RAW!M25)</f>
        <v>0</v>
      </c>
      <c r="M25" s="11" t="n">
        <f aca="false">Online_RAW!$N$2-Online_RAW!N25</f>
        <v>0</v>
      </c>
      <c r="N25" s="19" t="n">
        <f aca="false">Online_RAW!C25*60</f>
        <v>119.846454545455</v>
      </c>
      <c r="O25" s="19" t="n">
        <f aca="false">MAX(0, Online_RAW!D25*60)</f>
        <v>0.0063</v>
      </c>
      <c r="P25" s="19" t="n">
        <f aca="false">_xlfn.IFNA(VLOOKUP(A25,Sampling!$D$7:$E$14,2,FALSE()),0)</f>
        <v>0</v>
      </c>
      <c r="Q25" s="0" t="n">
        <f aca="false">_xlfn.IFNA(VLOOKUP(A25,Refill!$D$6:$G$8,2,FALSE()),0)</f>
        <v>0</v>
      </c>
    </row>
    <row r="26" customFormat="false" ht="12.75" hidden="false" customHeight="false" outlineLevel="0" collapsed="false">
      <c r="A26" s="19" t="n">
        <f aca="false">ROUND((Online_RAW!B26-General!$B$10)*24,3)</f>
        <v>0.4</v>
      </c>
      <c r="B26" s="19" t="n">
        <f aca="false">General!$B$12+Online_ANA!K26/1000+Online_ANA!L26/1000+Online_ANA!M26/1000/General!$B$22-SUM($P$2:P26)/1000/General!$B$24+SUM($Q$2:Q26)/1000/General!$B$24</f>
        <v>1.08</v>
      </c>
      <c r="C26" s="19" t="n">
        <f aca="false">Online_RAW!K26</f>
        <v>20.7233333333333</v>
      </c>
      <c r="D26" s="19" t="n">
        <f aca="false">Online_RAW!J26</f>
        <v>0.04</v>
      </c>
      <c r="E26" s="19" t="n">
        <f aca="false">(1-F26/100-G26/100)/(1-C26/100-D26/100-General!$B$17/100)</f>
        <v>1.00451101097753</v>
      </c>
      <c r="F26" s="19" t="n">
        <f aca="false">N26*General!$B$14/(N26+O26)+O26*100/(N26+O26)</f>
        <v>20.8005403205083</v>
      </c>
      <c r="G26" s="19" t="n">
        <f aca="false">N26*General!$B$15/(N26+O26)</f>
        <v>0.0399997271108544</v>
      </c>
      <c r="H26" s="19" t="n">
        <f aca="false">(N26+O26)*(1/General!$B$20)*((F26/100)-E26*(C26/100))*1000/B26</f>
        <v>-0.806368154753964</v>
      </c>
      <c r="I26" s="19" t="n">
        <f aca="false">(N26+O26)*(1/General!$B$20)*((D26/100)*E26-(G26/100))*1000/B26</f>
        <v>0.00895304186799156</v>
      </c>
      <c r="J26" s="19" t="n">
        <f aca="false">I26/H26</f>
        <v>-0.0111029209365582</v>
      </c>
      <c r="K26" s="19" t="n">
        <f aca="false">MAX(Online_RAW!$L$2-Online_RAW!L26,0)</f>
        <v>0</v>
      </c>
      <c r="L26" s="19" t="n">
        <f aca="false">0.0016*(Online_RAW!M26)</f>
        <v>0</v>
      </c>
      <c r="M26" s="11" t="n">
        <f aca="false">Online_RAW!$N$2-Online_RAW!N26</f>
        <v>0</v>
      </c>
      <c r="N26" s="19" t="n">
        <f aca="false">Online_RAW!C26*60</f>
        <v>119.928</v>
      </c>
      <c r="O26" s="19" t="n">
        <f aca="false">MAX(0, Online_RAW!D26*60)</f>
        <v>0.000818181818181816</v>
      </c>
      <c r="P26" s="19" t="n">
        <f aca="false">_xlfn.IFNA(VLOOKUP(A26,Sampling!$D$7:$E$14,2,FALSE()),0)</f>
        <v>0</v>
      </c>
      <c r="Q26" s="0" t="n">
        <f aca="false">_xlfn.IFNA(VLOOKUP(A26,Refill!$D$6:$G$8,2,FALSE()),0)</f>
        <v>0</v>
      </c>
    </row>
    <row r="27" customFormat="false" ht="12.75" hidden="false" customHeight="false" outlineLevel="0" collapsed="false">
      <c r="A27" s="19" t="n">
        <f aca="false">ROUND((Online_RAW!B27-General!$B$10)*24,3)</f>
        <v>0.417</v>
      </c>
      <c r="B27" s="19" t="n">
        <f aca="false">General!$B$12+Online_ANA!K27/1000+Online_ANA!L27/1000+Online_ANA!M27/1000/General!$B$22-SUM($P$2:P27)/1000/General!$B$24+SUM($Q$2:Q27)/1000/General!$B$24</f>
        <v>1.08</v>
      </c>
      <c r="C27" s="19" t="n">
        <f aca="false">Online_RAW!K27</f>
        <v>20.725</v>
      </c>
      <c r="D27" s="19" t="n">
        <f aca="false">Online_RAW!J27</f>
        <v>0.04</v>
      </c>
      <c r="E27" s="19" t="n">
        <f aca="false">(1-F27/100-G27/100)/(1-C27/100-D27/100-General!$B$17/100)</f>
        <v>1.00447211906598</v>
      </c>
      <c r="F27" s="19" t="n">
        <f aca="false">N27*General!$B$14/(N27+O27)+O27*100/(N27+O27)</f>
        <v>20.8052816725296</v>
      </c>
      <c r="G27" s="19" t="n">
        <f aca="false">N27*General!$B$15/(N27+O27)</f>
        <v>0.0399973324886214</v>
      </c>
      <c r="H27" s="19" t="n">
        <f aca="false">(N27+O27)*(1/General!$B$20)*((F27/100)-E27*(C27/100))*1000/B27</f>
        <v>-0.614648954408234</v>
      </c>
      <c r="I27" s="19" t="n">
        <f aca="false">(N27+O27)*(1/General!$B$20)*((D27/100)*E27-(G27/100))*1000/B27</f>
        <v>0.0089970942002712</v>
      </c>
      <c r="J27" s="19" t="n">
        <f aca="false">I27/H27</f>
        <v>-0.0146377767923372</v>
      </c>
      <c r="K27" s="19" t="n">
        <f aca="false">MAX(Online_RAW!$L$2-Online_RAW!L27,0)</f>
        <v>0</v>
      </c>
      <c r="L27" s="19" t="n">
        <f aca="false">0.0016*(Online_RAW!M27)</f>
        <v>0</v>
      </c>
      <c r="M27" s="11" t="n">
        <f aca="false">Online_RAW!$N$2-Online_RAW!N27</f>
        <v>0</v>
      </c>
      <c r="N27" s="19" t="n">
        <f aca="false">Online_RAW!C27*60</f>
        <v>119.954</v>
      </c>
      <c r="O27" s="19" t="n">
        <f aca="false">MAX(0, Online_RAW!D27*60)</f>
        <v>0.00799999999999998</v>
      </c>
      <c r="P27" s="19" t="n">
        <f aca="false">_xlfn.IFNA(VLOOKUP(A27,Sampling!$D$7:$E$14,2,FALSE()),0)</f>
        <v>0</v>
      </c>
      <c r="Q27" s="0" t="n">
        <f aca="false">_xlfn.IFNA(VLOOKUP(A27,Refill!$D$6:$G$8,2,FALSE()),0)</f>
        <v>0</v>
      </c>
    </row>
    <row r="28" customFormat="false" ht="12.75" hidden="false" customHeight="false" outlineLevel="0" collapsed="false">
      <c r="A28" s="19" t="n">
        <f aca="false">ROUND((Online_RAW!B28-General!$B$10)*24,3)</f>
        <v>0.433</v>
      </c>
      <c r="B28" s="19" t="n">
        <f aca="false">General!$B$12+Online_ANA!K28/1000+Online_ANA!L28/1000+Online_ANA!M28/1000/General!$B$22-SUM($P$2:P28)/1000/General!$B$24+SUM($Q$2:Q28)/1000/General!$B$24</f>
        <v>1.08</v>
      </c>
      <c r="C28" s="19" t="n">
        <f aca="false">Online_RAW!K28</f>
        <v>20.725</v>
      </c>
      <c r="D28" s="19" t="n">
        <f aca="false">Online_RAW!J28</f>
        <v>0.04</v>
      </c>
      <c r="E28" s="19" t="n">
        <f aca="false">(1-F28/100-G28/100)/(1-C28/100-D28/100-General!$B$17/100)</f>
        <v>1.00453910955361</v>
      </c>
      <c r="F28" s="19" t="n">
        <f aca="false">N28*General!$B$14/(N28+O28)+O28*100/(N28+O28)</f>
        <v>20.8</v>
      </c>
      <c r="G28" s="19" t="n">
        <f aca="false">N28*General!$B$15/(N28+O28)</f>
        <v>0.04</v>
      </c>
      <c r="H28" s="19" t="n">
        <f aca="false">(N28+O28)*(1/General!$B$20)*((F28/100)-E28*(C28/100))*1000/B28</f>
        <v>-0.945385230805178</v>
      </c>
      <c r="I28" s="19" t="n">
        <f aca="false">(N28+O28)*(1/General!$B$20)*((D28/100)*E28-(G28/100))*1000/B28</f>
        <v>0.00899952161982449</v>
      </c>
      <c r="J28" s="19" t="n">
        <f aca="false">I28/H28</f>
        <v>-0.00951942269307471</v>
      </c>
      <c r="K28" s="19" t="n">
        <f aca="false">MAX(Online_RAW!$L$2-Online_RAW!L28,0)</f>
        <v>0</v>
      </c>
      <c r="L28" s="19" t="n">
        <f aca="false">0.0016*(Online_RAW!M28)</f>
        <v>0</v>
      </c>
      <c r="M28" s="11" t="n">
        <f aca="false">Online_RAW!$N$2-Online_RAW!N28</f>
        <v>0</v>
      </c>
      <c r="N28" s="19" t="n">
        <f aca="false">Online_RAW!C28*60</f>
        <v>119.986363636364</v>
      </c>
      <c r="O28" s="19" t="n">
        <f aca="false">MAX(0, Online_RAW!D28*60)</f>
        <v>0</v>
      </c>
      <c r="P28" s="19" t="n">
        <f aca="false">_xlfn.IFNA(VLOOKUP(A28,Sampling!$D$7:$E$14,2,FALSE()),0)</f>
        <v>0</v>
      </c>
      <c r="Q28" s="0" t="n">
        <f aca="false">_xlfn.IFNA(VLOOKUP(A28,Refill!$D$6:$G$8,2,FALSE()),0)</f>
        <v>0</v>
      </c>
    </row>
    <row r="29" customFormat="false" ht="12.75" hidden="false" customHeight="false" outlineLevel="0" collapsed="false">
      <c r="A29" s="19" t="n">
        <f aca="false">ROUND((Online_RAW!B29-General!$B$10)*24,3)</f>
        <v>0.45</v>
      </c>
      <c r="B29" s="19" t="n">
        <f aca="false">General!$B$12+Online_ANA!K29/1000+Online_ANA!L29/1000+Online_ANA!M29/1000/General!$B$22-SUM($P$2:P29)/1000/General!$B$24+SUM($Q$2:Q29)/1000/General!$B$24</f>
        <v>1.08</v>
      </c>
      <c r="C29" s="19" t="n">
        <f aca="false">Online_RAW!K29</f>
        <v>20.725</v>
      </c>
      <c r="D29" s="19" t="n">
        <f aca="false">Online_RAW!J29</f>
        <v>0.04</v>
      </c>
      <c r="E29" s="19" t="n">
        <f aca="false">(1-F29/100-G29/100)/(1-C29/100-D29/100-General!$B$17/100)</f>
        <v>1.00453910955361</v>
      </c>
      <c r="F29" s="19" t="n">
        <f aca="false">N29*General!$B$14/(N29+O29)+O29*100/(N29+O29)</f>
        <v>20.8</v>
      </c>
      <c r="G29" s="19" t="n">
        <f aca="false">N29*General!$B$15/(N29+O29)</f>
        <v>0.04</v>
      </c>
      <c r="H29" s="19" t="n">
        <f aca="false">(N29+O29)*(1/General!$B$20)*((F29/100)-E29*(C29/100))*1000/B29</f>
        <v>-0.945122697760557</v>
      </c>
      <c r="I29" s="19" t="n">
        <f aca="false">(N29+O29)*(1/General!$B$20)*((D29/100)*E29-(G29/100))*1000/B29</f>
        <v>0.00899702245680184</v>
      </c>
      <c r="J29" s="19" t="n">
        <f aca="false">I29/H29</f>
        <v>-0.00951942269307471</v>
      </c>
      <c r="K29" s="19" t="n">
        <f aca="false">MAX(Online_RAW!$L$2-Online_RAW!L29,0)</f>
        <v>0</v>
      </c>
      <c r="L29" s="19" t="n">
        <f aca="false">0.0016*(Online_RAW!M29)</f>
        <v>0</v>
      </c>
      <c r="M29" s="11" t="n">
        <f aca="false">Online_RAW!$N$2-Online_RAW!N29</f>
        <v>0</v>
      </c>
      <c r="N29" s="19" t="n">
        <f aca="false">Online_RAW!C29*60</f>
        <v>119.953043478261</v>
      </c>
      <c r="O29" s="19" t="n">
        <f aca="false">MAX(0, Online_RAW!D29*60)</f>
        <v>0</v>
      </c>
      <c r="P29" s="19" t="n">
        <f aca="false">_xlfn.IFNA(VLOOKUP(A29,Sampling!$D$7:$E$14,2,FALSE()),0)</f>
        <v>0</v>
      </c>
      <c r="Q29" s="0" t="n">
        <f aca="false">_xlfn.IFNA(VLOOKUP(A29,Refill!$D$6:$G$8,2,FALSE()),0)</f>
        <v>0</v>
      </c>
    </row>
    <row r="30" customFormat="false" ht="12.75" hidden="false" customHeight="false" outlineLevel="0" collapsed="false">
      <c r="A30" s="19" t="n">
        <f aca="false">ROUND((Online_RAW!B30-General!$B$10)*24,3)</f>
        <v>0.467</v>
      </c>
      <c r="B30" s="19" t="n">
        <f aca="false">General!$B$12+Online_ANA!K30/1000+Online_ANA!L30/1000+Online_ANA!M30/1000/General!$B$22-SUM($P$2:P30)/1000/General!$B$24+SUM($Q$2:Q30)/1000/General!$B$24</f>
        <v>1.08</v>
      </c>
      <c r="C30" s="19" t="n">
        <f aca="false">Online_RAW!K30</f>
        <v>20.7366666666667</v>
      </c>
      <c r="D30" s="19" t="n">
        <f aca="false">Online_RAW!J30</f>
        <v>0.04</v>
      </c>
      <c r="E30" s="19" t="n">
        <f aca="false">(1-F30/100-G30/100)/(1-C30/100-D30/100-General!$B$17/100)</f>
        <v>1.00468785339922</v>
      </c>
      <c r="F30" s="19" t="n">
        <f aca="false">N30*General!$B$14/(N30+O30)+O30*100/(N30+O30)</f>
        <v>20.8</v>
      </c>
      <c r="G30" s="19" t="n">
        <f aca="false">N30*General!$B$15/(N30+O30)</f>
        <v>0.04</v>
      </c>
      <c r="H30" s="19" t="n">
        <f aca="false">(N30+O30)*(1/General!$B$20)*((F30/100)-E30*(C30/100))*1000/B30</f>
        <v>-1.68066660155262</v>
      </c>
      <c r="I30" s="19" t="n">
        <f aca="false">(N30+O30)*(1/General!$B$20)*((D30/100)*E30-(G30/100))*1000/B30</f>
        <v>0.00930270181609747</v>
      </c>
      <c r="J30" s="19" t="n">
        <f aca="false">I30/H30</f>
        <v>-0.00553512624544541</v>
      </c>
      <c r="K30" s="19" t="n">
        <f aca="false">MAX(Online_RAW!$L$2-Online_RAW!L30,0)</f>
        <v>0</v>
      </c>
      <c r="L30" s="19" t="n">
        <f aca="false">0.0016*(Online_RAW!M30)</f>
        <v>0</v>
      </c>
      <c r="M30" s="11" t="n">
        <f aca="false">Online_RAW!$N$2-Online_RAW!N30</f>
        <v>0</v>
      </c>
      <c r="N30" s="19" t="n">
        <f aca="false">Online_RAW!C30*60</f>
        <v>120.093142857143</v>
      </c>
      <c r="O30" s="19" t="n">
        <f aca="false">MAX(0, Online_RAW!D30*60)</f>
        <v>0</v>
      </c>
      <c r="P30" s="19" t="n">
        <f aca="false">_xlfn.IFNA(VLOOKUP(A30,Sampling!$D$7:$E$14,2,FALSE()),0)</f>
        <v>0</v>
      </c>
      <c r="Q30" s="0" t="n">
        <f aca="false">_xlfn.IFNA(VLOOKUP(A30,Refill!$D$6:$G$8,2,FALSE()),0)</f>
        <v>0</v>
      </c>
    </row>
    <row r="31" customFormat="false" ht="12.75" hidden="false" customHeight="false" outlineLevel="0" collapsed="false">
      <c r="A31" s="19" t="n">
        <f aca="false">ROUND((Online_RAW!B31-General!$B$10)*24,3)</f>
        <v>0.483</v>
      </c>
      <c r="B31" s="19" t="n">
        <f aca="false">General!$B$12+Online_ANA!K31/1000+Online_ANA!L31/1000+Online_ANA!M31/1000/General!$B$22-SUM($P$2:P31)/1000/General!$B$24+SUM($Q$2:Q31)/1000/General!$B$24</f>
        <v>1.08</v>
      </c>
      <c r="C31" s="19" t="n">
        <f aca="false">Online_RAW!K31</f>
        <v>20.7466666666667</v>
      </c>
      <c r="D31" s="19" t="n">
        <f aca="false">Online_RAW!J31</f>
        <v>0.05</v>
      </c>
      <c r="E31" s="19" t="n">
        <f aca="false">(1-F31/100-G31/100)/(1-C31/100-D31/100-General!$B$17/100)</f>
        <v>1.00491900309502</v>
      </c>
      <c r="F31" s="19" t="n">
        <f aca="false">N31*General!$B$14/(N31+O31)+O31*100/(N31+O31)</f>
        <v>20.8018869003374</v>
      </c>
      <c r="G31" s="19" t="n">
        <f aca="false">N31*General!$B$15/(N31+O31)</f>
        <v>0.0399990470200316</v>
      </c>
      <c r="H31" s="19" t="n">
        <f aca="false">(N31+O31)*(1/General!$B$20)*((F31/100)-E31*(C31/100))*1000/B31</f>
        <v>-2.32013950541661</v>
      </c>
      <c r="I31" s="19" t="n">
        <f aca="false">(N31+O31)*(1/General!$B$20)*((D31/100)*E31-(G31/100))*1000/B31</f>
        <v>0.507642159373477</v>
      </c>
      <c r="J31" s="19" t="n">
        <f aca="false">I31/H31</f>
        <v>-0.218798118901184</v>
      </c>
      <c r="K31" s="19" t="n">
        <f aca="false">MAX(Online_RAW!$L$2-Online_RAW!L31,0)</f>
        <v>0</v>
      </c>
      <c r="L31" s="19" t="n">
        <f aca="false">0.0016*(Online_RAW!M31)</f>
        <v>0</v>
      </c>
      <c r="M31" s="11" t="n">
        <f aca="false">Online_RAW!$N$2-Online_RAW!N31</f>
        <v>0</v>
      </c>
      <c r="N31" s="19" t="n">
        <f aca="false">Online_RAW!C31*60</f>
        <v>119.921714285714</v>
      </c>
      <c r="O31" s="19" t="n">
        <f aca="false">MAX(0, Online_RAW!D31*60)</f>
        <v>0.00285714285714286</v>
      </c>
      <c r="P31" s="19" t="n">
        <f aca="false">_xlfn.IFNA(VLOOKUP(A31,Sampling!$D$7:$E$14,2,FALSE()),0)</f>
        <v>0</v>
      </c>
      <c r="Q31" s="0" t="n">
        <f aca="false">_xlfn.IFNA(VLOOKUP(A31,Refill!$D$6:$G$8,2,FALSE()),0)</f>
        <v>0</v>
      </c>
    </row>
    <row r="32" customFormat="false" ht="12.75" hidden="false" customHeight="false" outlineLevel="0" collapsed="false">
      <c r="A32" s="19" t="n">
        <f aca="false">ROUND((Online_RAW!B32-General!$B$10)*24,3)</f>
        <v>0.5</v>
      </c>
      <c r="B32" s="19" t="n">
        <f aca="false">General!$B$12+Online_ANA!K32/1000+Online_ANA!L32/1000+Online_ANA!M32/1000/General!$B$22-SUM($P$2:P32)/1000/General!$B$24+SUM($Q$2:Q32)/1000/General!$B$24</f>
        <v>1.08</v>
      </c>
      <c r="C32" s="19" t="n">
        <f aca="false">Online_RAW!K32</f>
        <v>20.76</v>
      </c>
      <c r="D32" s="19" t="n">
        <f aca="false">Online_RAW!J32</f>
        <v>0.0433333333333333</v>
      </c>
      <c r="E32" s="19" t="n">
        <f aca="false">(1-F32/100-G32/100)/(1-C32/100-D32/100-General!$B$17/100)</f>
        <v>1.0050280047985</v>
      </c>
      <c r="F32" s="19" t="n">
        <f aca="false">N32*General!$B$14/(N32+O32)+O32*100/(N32+O32)</f>
        <v>20.8</v>
      </c>
      <c r="G32" s="19" t="n">
        <f aca="false">N32*General!$B$15/(N32+O32)</f>
        <v>0.04</v>
      </c>
      <c r="H32" s="19" t="n">
        <f aca="false">(N32+O32)*(1/General!$B$20)*((F32/100)-E32*(C32/100))*1000/B32</f>
        <v>-3.19368039063113</v>
      </c>
      <c r="I32" s="19" t="n">
        <f aca="false">(N32+O32)*(1/General!$B$20)*((D32/100)*E32-(G32/100))*1000/B32</f>
        <v>0.176160267412656</v>
      </c>
      <c r="J32" s="19" t="n">
        <f aca="false">I32/H32</f>
        <v>-0.0551590158894527</v>
      </c>
      <c r="K32" s="19" t="n">
        <f aca="false">MAX(Online_RAW!$L$2-Online_RAW!L32,0)</f>
        <v>0</v>
      </c>
      <c r="L32" s="19" t="n">
        <f aca="false">0.0016*(Online_RAW!M32)</f>
        <v>0</v>
      </c>
      <c r="M32" s="11" t="n">
        <f aca="false">Online_RAW!$N$2-Online_RAW!N32</f>
        <v>0</v>
      </c>
      <c r="N32" s="19" t="n">
        <f aca="false">Online_RAW!C32*60</f>
        <v>120.081</v>
      </c>
      <c r="O32" s="19" t="n">
        <f aca="false">MAX(0, Online_RAW!D32*60)</f>
        <v>0</v>
      </c>
      <c r="P32" s="19" t="n">
        <f aca="false">_xlfn.IFNA(VLOOKUP(A32,Sampling!$D$7:$E$14,2,FALSE()),0)</f>
        <v>0</v>
      </c>
      <c r="Q32" s="0" t="n">
        <f aca="false">_xlfn.IFNA(VLOOKUP(A32,Refill!$D$6:$G$8,2,FALSE()),0)</f>
        <v>0</v>
      </c>
    </row>
    <row r="33" customFormat="false" ht="12.75" hidden="false" customHeight="false" outlineLevel="0" collapsed="false">
      <c r="A33" s="19" t="n">
        <f aca="false">ROUND((Online_RAW!B33-General!$B$10)*24,3)</f>
        <v>0.517</v>
      </c>
      <c r="B33" s="19" t="n">
        <f aca="false">General!$B$12+Online_ANA!K33/1000+Online_ANA!L33/1000+Online_ANA!M33/1000/General!$B$22-SUM($P$2:P33)/1000/General!$B$24+SUM($Q$2:Q33)/1000/General!$B$24</f>
        <v>1.08</v>
      </c>
      <c r="C33" s="19" t="n">
        <f aca="false">Online_RAW!K33</f>
        <v>20.75</v>
      </c>
      <c r="D33" s="19" t="n">
        <f aca="false">Online_RAW!J33</f>
        <v>0.0433333333333333</v>
      </c>
      <c r="E33" s="19" t="n">
        <f aca="false">(1-F33/100-G33/100)/(1-C33/100-D33/100-General!$B$17/100)</f>
        <v>1.00478169417884</v>
      </c>
      <c r="F33" s="19" t="n">
        <f aca="false">N33*General!$B$14/(N33+O33)+O33*100/(N33+O33)</f>
        <v>20.8093573123045</v>
      </c>
      <c r="G33" s="19" t="n">
        <f aca="false">N33*General!$B$15/(N33+O33)</f>
        <v>0.0399952740846947</v>
      </c>
      <c r="H33" s="19" t="n">
        <f aca="false">(N33+O33)*(1/General!$B$20)*((F33/100)-E33*(C33/100))*1000/B33</f>
        <v>-1.97665604275844</v>
      </c>
      <c r="I33" s="19" t="n">
        <f aca="false">(N33+O33)*(1/General!$B$20)*((D33/100)*E33-(G33/100))*1000/B33</f>
        <v>0.175797086203332</v>
      </c>
      <c r="J33" s="19" t="n">
        <f aca="false">I33/H33</f>
        <v>-0.0889366093040678</v>
      </c>
      <c r="K33" s="19" t="n">
        <f aca="false">MAX(Online_RAW!$L$2-Online_RAW!L33,0)</f>
        <v>0</v>
      </c>
      <c r="L33" s="19" t="n">
        <f aca="false">0.0016*(Online_RAW!M33)</f>
        <v>0</v>
      </c>
      <c r="M33" s="11" t="n">
        <f aca="false">Online_RAW!$N$2-Online_RAW!N33</f>
        <v>0</v>
      </c>
      <c r="N33" s="19" t="n">
        <f aca="false">Online_RAW!C33*60</f>
        <v>120.020285714286</v>
      </c>
      <c r="O33" s="19" t="n">
        <f aca="false">MAX(0, Online_RAW!D33*60)</f>
        <v>0.0141818181818182</v>
      </c>
      <c r="P33" s="19" t="n">
        <f aca="false">_xlfn.IFNA(VLOOKUP(A33,Sampling!$D$7:$E$14,2,FALSE()),0)</f>
        <v>0</v>
      </c>
      <c r="Q33" s="0" t="n">
        <f aca="false">_xlfn.IFNA(VLOOKUP(A33,Refill!$D$6:$G$8,2,FALSE()),0)</f>
        <v>0</v>
      </c>
    </row>
    <row r="34" customFormat="false" ht="12.75" hidden="false" customHeight="false" outlineLevel="0" collapsed="false">
      <c r="A34" s="19" t="n">
        <f aca="false">ROUND((Online_RAW!B34-General!$B$10)*24,3)</f>
        <v>0.533</v>
      </c>
      <c r="B34" s="19" t="n">
        <f aca="false">General!$B$12+Online_ANA!K34/1000+Online_ANA!L34/1000+Online_ANA!M34/1000/General!$B$22-SUM($P$2:P34)/1000/General!$B$24+SUM($Q$2:Q34)/1000/General!$B$24</f>
        <v>1.08</v>
      </c>
      <c r="C34" s="19" t="n">
        <f aca="false">Online_RAW!K34</f>
        <v>20.7433333333333</v>
      </c>
      <c r="D34" s="19" t="n">
        <f aca="false">Online_RAW!J34</f>
        <v>0.04</v>
      </c>
      <c r="E34" s="19" t="n">
        <f aca="false">(1-F34/100-G34/100)/(1-C34/100-D34/100-General!$B$17/100)</f>
        <v>1.00477286966144</v>
      </c>
      <c r="F34" s="19" t="n">
        <f aca="false">N34*General!$B$14/(N34+O34)+O34*100/(N34+O34)</f>
        <v>20.8</v>
      </c>
      <c r="G34" s="19" t="n">
        <f aca="false">N34*General!$B$15/(N34+O34)</f>
        <v>0.04</v>
      </c>
      <c r="H34" s="19" t="n">
        <f aca="false">(N34+O34)*(1/General!$B$20)*((F34/100)-E34*(C34/100))*1000/B34</f>
        <v>-2.0982618845953</v>
      </c>
      <c r="I34" s="19" t="n">
        <f aca="false">(N34+O34)*(1/General!$B$20)*((D34/100)*E34-(G34/100))*1000/B34</f>
        <v>0.00946156937516884</v>
      </c>
      <c r="J34" s="19" t="n">
        <f aca="false">I34/H34</f>
        <v>-0.00450924140815422</v>
      </c>
      <c r="K34" s="19" t="n">
        <f aca="false">MAX(Online_RAW!$L$2-Online_RAW!L34,0)</f>
        <v>0</v>
      </c>
      <c r="L34" s="19" t="n">
        <f aca="false">0.0016*(Online_RAW!M34)</f>
        <v>0</v>
      </c>
      <c r="M34" s="11" t="n">
        <f aca="false">Online_RAW!$N$2-Online_RAW!N34</f>
        <v>0</v>
      </c>
      <c r="N34" s="19" t="n">
        <f aca="false">Online_RAW!C34*60</f>
        <v>119.968363636364</v>
      </c>
      <c r="O34" s="19" t="n">
        <f aca="false">MAX(0, Online_RAW!D34*60)</f>
        <v>0</v>
      </c>
      <c r="P34" s="19" t="n">
        <f aca="false">_xlfn.IFNA(VLOOKUP(A34,Sampling!$D$7:$E$14,2,FALSE()),0)</f>
        <v>0</v>
      </c>
      <c r="Q34" s="0" t="n">
        <f aca="false">_xlfn.IFNA(VLOOKUP(A34,Refill!$D$6:$G$8,2,FALSE()),0)</f>
        <v>0</v>
      </c>
    </row>
    <row r="35" customFormat="false" ht="12.75" hidden="false" customHeight="false" outlineLevel="0" collapsed="false">
      <c r="A35" s="19" t="n">
        <f aca="false">ROUND((Online_RAW!B35-General!$B$10)*24,3)</f>
        <v>0.55</v>
      </c>
      <c r="B35" s="19" t="n">
        <f aca="false">General!$B$12+Online_ANA!K35/1000+Online_ANA!L35/1000+Online_ANA!M35/1000/General!$B$22-SUM($P$2:P35)/1000/General!$B$24+SUM($Q$2:Q35)/1000/General!$B$24</f>
        <v>1.08</v>
      </c>
      <c r="C35" s="19" t="n">
        <f aca="false">Online_RAW!K35</f>
        <v>20.735</v>
      </c>
      <c r="D35" s="19" t="n">
        <f aca="false">Online_RAW!J35</f>
        <v>0.04</v>
      </c>
      <c r="E35" s="19" t="n">
        <f aca="false">(1-F35/100-G35/100)/(1-C35/100-D35/100-General!$B$17/100)</f>
        <v>1.00460913696634</v>
      </c>
      <c r="F35" s="19" t="n">
        <f aca="false">N35*General!$B$14/(N35+O35)+O35*100/(N35+O35)</f>
        <v>20.8045300575519</v>
      </c>
      <c r="G35" s="19" t="n">
        <f aca="false">N35*General!$B$15/(N35+O35)</f>
        <v>0.0399977120921455</v>
      </c>
      <c r="H35" s="19" t="n">
        <f aca="false">(N35+O35)*(1/General!$B$20)*((F35/100)-E35*(C35/100))*1000/B35</f>
        <v>-1.28964192971848</v>
      </c>
      <c r="I35" s="19" t="n">
        <f aca="false">(N35+O35)*(1/General!$B$20)*((D35/100)*E35-(G35/100))*1000/B35</f>
        <v>0.00924394622130528</v>
      </c>
      <c r="J35" s="19" t="n">
        <f aca="false">I35/H35</f>
        <v>-0.00716783938881638</v>
      </c>
      <c r="K35" s="19" t="n">
        <f aca="false">MAX(Online_RAW!$L$2-Online_RAW!L35,0)</f>
        <v>0</v>
      </c>
      <c r="L35" s="19" t="n">
        <f aca="false">0.0016*(Online_RAW!M35)</f>
        <v>0</v>
      </c>
      <c r="M35" s="11" t="n">
        <f aca="false">Online_RAW!$N$2-Online_RAW!N35</f>
        <v>0</v>
      </c>
      <c r="N35" s="19" t="n">
        <f aca="false">Online_RAW!C35*60</f>
        <v>119.878090909091</v>
      </c>
      <c r="O35" s="19" t="n">
        <f aca="false">MAX(0, Online_RAW!D35*60)</f>
        <v>0.00685714285714284</v>
      </c>
      <c r="P35" s="19" t="n">
        <f aca="false">_xlfn.IFNA(VLOOKUP(A35,Sampling!$D$7:$E$14,2,FALSE()),0)</f>
        <v>0</v>
      </c>
      <c r="Q35" s="0" t="n">
        <f aca="false">_xlfn.IFNA(VLOOKUP(A35,Refill!$D$6:$G$8,2,FALSE()),0)</f>
        <v>0</v>
      </c>
    </row>
    <row r="36" customFormat="false" ht="12.75" hidden="false" customHeight="false" outlineLevel="0" collapsed="false">
      <c r="A36" s="19" t="n">
        <f aca="false">ROUND((Online_RAW!B36-General!$B$10)*24,3)</f>
        <v>0.567</v>
      </c>
      <c r="B36" s="19" t="n">
        <f aca="false">General!$B$12+Online_ANA!K36/1000+Online_ANA!L36/1000+Online_ANA!M36/1000/General!$B$22-SUM($P$2:P36)/1000/General!$B$24+SUM($Q$2:Q36)/1000/General!$B$24</f>
        <v>1.08</v>
      </c>
      <c r="C36" s="19" t="n">
        <f aca="false">Online_RAW!K36</f>
        <v>20.755</v>
      </c>
      <c r="D36" s="19" t="n">
        <f aca="false">Online_RAW!J36</f>
        <v>0.04</v>
      </c>
      <c r="E36" s="19" t="n">
        <f aca="false">(1-F36/100-G36/100)/(1-C36/100-D36/100-General!$B$17/100)</f>
        <v>1.00488019756815</v>
      </c>
      <c r="F36" s="19" t="n">
        <f aca="false">N36*General!$B$14/(N36+O36)+O36*100/(N36+O36)</f>
        <v>20.8032695345346</v>
      </c>
      <c r="G36" s="19" t="n">
        <f aca="false">N36*General!$B$15/(N36+O36)</f>
        <v>0.039998348719932</v>
      </c>
      <c r="H36" s="19" t="n">
        <f aca="false">(N36+O36)*(1/General!$B$20)*((F36/100)-E36*(C36/100))*1000/B36</f>
        <v>-2.62968905293565</v>
      </c>
      <c r="I36" s="19" t="n">
        <f aca="false">(N36+O36)*(1/General!$B$20)*((D36/100)*E36-(G36/100))*1000/B36</f>
        <v>0.00976402365216389</v>
      </c>
      <c r="J36" s="19" t="n">
        <f aca="false">I36/H36</f>
        <v>-0.00371299551225033</v>
      </c>
      <c r="K36" s="19" t="n">
        <f aca="false">MAX(Online_RAW!$L$2-Online_RAW!L36,0)</f>
        <v>0</v>
      </c>
      <c r="L36" s="19" t="n">
        <f aca="false">0.0016*(Online_RAW!M36)</f>
        <v>0</v>
      </c>
      <c r="M36" s="11" t="n">
        <f aca="false">Online_RAW!$N$2-Online_RAW!N36</f>
        <v>0</v>
      </c>
      <c r="N36" s="19" t="n">
        <f aca="false">Online_RAW!C36*60</f>
        <v>120.06</v>
      </c>
      <c r="O36" s="19" t="n">
        <f aca="false">MAX(0, Online_RAW!D36*60)</f>
        <v>0.00495652173913043</v>
      </c>
      <c r="P36" s="19" t="n">
        <f aca="false">_xlfn.IFNA(VLOOKUP(A36,Sampling!$D$7:$E$14,2,FALSE()),0)</f>
        <v>0</v>
      </c>
      <c r="Q36" s="0" t="n">
        <f aca="false">_xlfn.IFNA(VLOOKUP(A36,Refill!$D$6:$G$8,2,FALSE()),0)</f>
        <v>0</v>
      </c>
    </row>
    <row r="37" customFormat="false" ht="12.75" hidden="false" customHeight="false" outlineLevel="0" collapsed="false">
      <c r="A37" s="19" t="n">
        <f aca="false">ROUND((Online_RAW!B37-General!$B$10)*24,3)</f>
        <v>0.583</v>
      </c>
      <c r="B37" s="19" t="n">
        <f aca="false">General!$B$12+Online_ANA!K37/1000+Online_ANA!L37/1000+Online_ANA!M37/1000/General!$B$22-SUM($P$2:P37)/1000/General!$B$24+SUM($Q$2:Q37)/1000/General!$B$24</f>
        <v>1.08</v>
      </c>
      <c r="C37" s="19" t="n">
        <f aca="false">Online_RAW!K37</f>
        <v>20.75</v>
      </c>
      <c r="D37" s="19" t="n">
        <f aca="false">Online_RAW!J37</f>
        <v>0.04</v>
      </c>
      <c r="E37" s="19" t="n">
        <f aca="false">(1-F37/100-G37/100)/(1-C37/100-D37/100-General!$B$17/100)</f>
        <v>1.00484420144128</v>
      </c>
      <c r="F37" s="19" t="n">
        <f aca="false">N37*General!$B$14/(N37+O37)+O37*100/(N37+O37)</f>
        <v>20.8010797055349</v>
      </c>
      <c r="G37" s="19" t="n">
        <f aca="false">N37*General!$B$15/(N37+O37)</f>
        <v>0.0399994546941743</v>
      </c>
      <c r="H37" s="19" t="n">
        <f aca="false">(N37+O37)*(1/General!$B$20)*((F37/100)-E37*(C37/100))*1000/B37</f>
        <v>-2.45139234998353</v>
      </c>
      <c r="I37" s="19" t="n">
        <f aca="false">(N37+O37)*(1/General!$B$20)*((D37/100)*E37-(G37/100))*1000/B37</f>
        <v>0.00963516641536451</v>
      </c>
      <c r="J37" s="19" t="n">
        <f aca="false">I37/H37</f>
        <v>-0.00393048726591206</v>
      </c>
      <c r="K37" s="19" t="n">
        <f aca="false">MAX(Online_RAW!$L$2-Online_RAW!L37,0)</f>
        <v>0</v>
      </c>
      <c r="L37" s="19" t="n">
        <f aca="false">0.0016*(Online_RAW!M37)</f>
        <v>0</v>
      </c>
      <c r="M37" s="11" t="n">
        <f aca="false">Online_RAW!$N$2-Online_RAW!N37</f>
        <v>0</v>
      </c>
      <c r="N37" s="19" t="n">
        <f aca="false">Online_RAW!C37*60</f>
        <v>120.031090909091</v>
      </c>
      <c r="O37" s="19" t="n">
        <f aca="false">MAX(0, Online_RAW!D37*60)</f>
        <v>0.00163636363636364</v>
      </c>
      <c r="P37" s="19" t="n">
        <f aca="false">_xlfn.IFNA(VLOOKUP(A37,Sampling!$D$7:$E$14,2,FALSE()),0)</f>
        <v>0</v>
      </c>
      <c r="Q37" s="0" t="n">
        <f aca="false">_xlfn.IFNA(VLOOKUP(A37,Refill!$D$6:$G$8,2,FALSE()),0)</f>
        <v>0</v>
      </c>
    </row>
    <row r="38" customFormat="false" ht="12.75" hidden="false" customHeight="false" outlineLevel="0" collapsed="false">
      <c r="A38" s="19" t="n">
        <f aca="false">ROUND((Online_RAW!B38-General!$B$10)*24,3)</f>
        <v>0.6</v>
      </c>
      <c r="B38" s="19" t="n">
        <f aca="false">General!$B$12+Online_ANA!K38/1000+Online_ANA!L38/1000+Online_ANA!M38/1000/General!$B$22-SUM($P$2:P38)/1000/General!$B$24+SUM($Q$2:Q38)/1000/General!$B$24</f>
        <v>1.08</v>
      </c>
      <c r="C38" s="19" t="n">
        <f aca="false">Online_RAW!K38</f>
        <v>20.75</v>
      </c>
      <c r="D38" s="19" t="n">
        <f aca="false">Online_RAW!J38</f>
        <v>0.04</v>
      </c>
      <c r="E38" s="19" t="n">
        <f aca="false">(1-F38/100-G38/100)/(1-C38/100-D38/100-General!$B$17/100)</f>
        <v>1.00485790031296</v>
      </c>
      <c r="F38" s="19" t="n">
        <f aca="false">N38*General!$B$14/(N38+O38)+O38*100/(N38+O38)</f>
        <v>20.8</v>
      </c>
      <c r="G38" s="19" t="n">
        <f aca="false">N38*General!$B$15/(N38+O38)</f>
        <v>0.04</v>
      </c>
      <c r="H38" s="19" t="n">
        <f aca="false">(N38+O38)*(1/General!$B$20)*((F38/100)-E38*(C38/100))*1000/B38</f>
        <v>-2.51873895976525</v>
      </c>
      <c r="I38" s="19" t="n">
        <f aca="false">(N38+O38)*(1/General!$B$20)*((D38/100)*E38-(G38/100))*1000/B38</f>
        <v>0.00963420314829655</v>
      </c>
      <c r="J38" s="19" t="n">
        <f aca="false">I38/H38</f>
        <v>-0.0038250105716372</v>
      </c>
      <c r="K38" s="19" t="n">
        <f aca="false">MAX(Online_RAW!$L$2-Online_RAW!L38,0)</f>
        <v>0</v>
      </c>
      <c r="L38" s="19" t="n">
        <f aca="false">0.0016*(Online_RAW!M38)</f>
        <v>0</v>
      </c>
      <c r="M38" s="11" t="n">
        <f aca="false">Online_RAW!$N$2-Online_RAW!N38</f>
        <v>0</v>
      </c>
      <c r="N38" s="19" t="n">
        <f aca="false">Online_RAW!C38*60</f>
        <v>120.019090909091</v>
      </c>
      <c r="O38" s="19" t="n">
        <f aca="false">MAX(0, Online_RAW!D38*60)</f>
        <v>0</v>
      </c>
      <c r="P38" s="19" t="n">
        <f aca="false">_xlfn.IFNA(VLOOKUP(A38,Sampling!$D$7:$E$14,2,FALSE()),0)</f>
        <v>0</v>
      </c>
      <c r="Q38" s="0" t="n">
        <f aca="false">_xlfn.IFNA(VLOOKUP(A38,Refill!$D$6:$G$8,2,FALSE()),0)</f>
        <v>0</v>
      </c>
    </row>
    <row r="39" customFormat="false" ht="12.75" hidden="false" customHeight="false" outlineLevel="0" collapsed="false">
      <c r="A39" s="19" t="n">
        <f aca="false">ROUND((Online_RAW!B39-General!$B$10)*24,3)</f>
        <v>0.617</v>
      </c>
      <c r="B39" s="19" t="n">
        <f aca="false">General!$B$12+Online_ANA!K39/1000+Online_ANA!L39/1000+Online_ANA!M39/1000/General!$B$22-SUM($P$2:P39)/1000/General!$B$24+SUM($Q$2:Q39)/1000/General!$B$24</f>
        <v>1.08</v>
      </c>
      <c r="C39" s="19" t="n">
        <f aca="false">Online_RAW!K39</f>
        <v>20.755</v>
      </c>
      <c r="D39" s="19" t="n">
        <f aca="false">Online_RAW!J39</f>
        <v>0.04</v>
      </c>
      <c r="E39" s="19" t="n">
        <f aca="false">(1-F39/100-G39/100)/(1-C39/100-D39/100-General!$B$17/100)</f>
        <v>1.00465373556174</v>
      </c>
      <c r="F39" s="19" t="n">
        <f aca="false">N39*General!$B$14/(N39+O39)+O39*100/(N39+O39)</f>
        <v>20.8211174834999</v>
      </c>
      <c r="G39" s="19" t="n">
        <f aca="false">N39*General!$B$15/(N39+O39)</f>
        <v>0.039989334604293</v>
      </c>
      <c r="H39" s="19" t="n">
        <f aca="false">(N39+O39)*(1/General!$B$20)*((F39/100)-E39*(C39/100))*1000/B39</f>
        <v>-1.51068425426019</v>
      </c>
      <c r="I39" s="19" t="n">
        <f aca="false">(N39+O39)*(1/General!$B$20)*((D39/100)*E39-(G39/100))*1000/B39</f>
        <v>0.00975770460637185</v>
      </c>
      <c r="J39" s="19" t="n">
        <f aca="false">I39/H39</f>
        <v>-0.00645912908594548</v>
      </c>
      <c r="K39" s="19" t="n">
        <f aca="false">MAX(Online_RAW!$L$2-Online_RAW!L39,0)</f>
        <v>0</v>
      </c>
      <c r="L39" s="19" t="n">
        <f aca="false">0.0016*(Online_RAW!M39)</f>
        <v>0</v>
      </c>
      <c r="M39" s="11" t="n">
        <f aca="false">Online_RAW!$N$2-Online_RAW!N39</f>
        <v>0</v>
      </c>
      <c r="N39" s="19" t="n">
        <f aca="false">Online_RAW!C39*60</f>
        <v>119.9823</v>
      </c>
      <c r="O39" s="19" t="n">
        <f aca="false">MAX(0, Online_RAW!D39*60)</f>
        <v>0.032</v>
      </c>
      <c r="P39" s="19" t="n">
        <f aca="false">_xlfn.IFNA(VLOOKUP(A39,Sampling!$D$7:$E$14,2,FALSE()),0)</f>
        <v>0</v>
      </c>
      <c r="Q39" s="0" t="n">
        <f aca="false">_xlfn.IFNA(VLOOKUP(A39,Refill!$D$6:$G$8,2,FALSE()),0)</f>
        <v>0</v>
      </c>
    </row>
    <row r="40" customFormat="false" ht="12.75" hidden="false" customHeight="false" outlineLevel="0" collapsed="false">
      <c r="A40" s="19" t="n">
        <f aca="false">ROUND((Online_RAW!B40-General!$B$10)*24,3)</f>
        <v>0.633</v>
      </c>
      <c r="B40" s="19" t="n">
        <f aca="false">General!$B$12+Online_ANA!K40/1000+Online_ANA!L40/1000+Online_ANA!M40/1000/General!$B$22-SUM($P$2:P40)/1000/General!$B$24+SUM($Q$2:Q40)/1000/General!$B$24</f>
        <v>1.08</v>
      </c>
      <c r="C40" s="19" t="n">
        <f aca="false">Online_RAW!K40</f>
        <v>20.77</v>
      </c>
      <c r="D40" s="19" t="n">
        <f aca="false">Online_RAW!J40</f>
        <v>0.04</v>
      </c>
      <c r="E40" s="19" t="n">
        <f aca="false">(1-F40/100-G40/100)/(1-C40/100-D40/100-General!$B$17/100)</f>
        <v>1.00511307863983</v>
      </c>
      <c r="F40" s="19" t="n">
        <f aca="false">N40*General!$B$14/(N40+O40)+O40*100/(N40+O40)</f>
        <v>20.8</v>
      </c>
      <c r="G40" s="19" t="n">
        <f aca="false">N40*General!$B$15/(N40+O40)</f>
        <v>0.04</v>
      </c>
      <c r="H40" s="19" t="n">
        <f aca="false">(N40+O40)*(1/General!$B$20)*((F40/100)-E40*(C40/100))*1000/B40</f>
        <v>-3.78257707599997</v>
      </c>
      <c r="I40" s="19" t="n">
        <f aca="false">(N40+O40)*(1/General!$B$20)*((D40/100)*E40-(G40/100))*1000/B40</f>
        <v>0.0101527340649102</v>
      </c>
      <c r="J40" s="19" t="n">
        <f aca="false">I40/H40</f>
        <v>-0.00268407856890167</v>
      </c>
      <c r="K40" s="19" t="n">
        <f aca="false">MAX(Online_RAW!$L$2-Online_RAW!L40,0)</f>
        <v>0</v>
      </c>
      <c r="L40" s="19" t="n">
        <f aca="false">0.0016*(Online_RAW!M40)</f>
        <v>0</v>
      </c>
      <c r="M40" s="11" t="n">
        <f aca="false">Online_RAW!$N$2-Online_RAW!N40</f>
        <v>0</v>
      </c>
      <c r="N40" s="19" t="n">
        <f aca="false">Online_RAW!C40*60</f>
        <v>120.166571428571</v>
      </c>
      <c r="O40" s="19" t="n">
        <f aca="false">MAX(0, Online_RAW!D40*60)</f>
        <v>0</v>
      </c>
      <c r="P40" s="19" t="n">
        <f aca="false">_xlfn.IFNA(VLOOKUP(A40,Sampling!$D$7:$E$14,2,FALSE()),0)</f>
        <v>0</v>
      </c>
      <c r="Q40" s="0" t="n">
        <f aca="false">_xlfn.IFNA(VLOOKUP(A40,Refill!$D$6:$G$8,2,FALSE()),0)</f>
        <v>0</v>
      </c>
    </row>
    <row r="41" customFormat="false" ht="12.75" hidden="false" customHeight="false" outlineLevel="0" collapsed="false">
      <c r="A41" s="19" t="n">
        <f aca="false">ROUND((Online_RAW!B41-General!$B$10)*24,3)</f>
        <v>0.65</v>
      </c>
      <c r="B41" s="19" t="n">
        <f aca="false">General!$B$12+Online_ANA!K41/1000+Online_ANA!L41/1000+Online_ANA!M41/1000/General!$B$22-SUM($P$2:P41)/1000/General!$B$24+SUM($Q$2:Q41)/1000/General!$B$24</f>
        <v>1.08</v>
      </c>
      <c r="C41" s="19" t="n">
        <f aca="false">Online_RAW!K41</f>
        <v>20.77</v>
      </c>
      <c r="D41" s="19" t="n">
        <f aca="false">Online_RAW!J41</f>
        <v>0.04</v>
      </c>
      <c r="E41" s="19" t="n">
        <f aca="false">(1-F41/100-G41/100)/(1-C41/100-D41/100-General!$B$17/100)</f>
        <v>1.00506288891695</v>
      </c>
      <c r="F41" s="19" t="n">
        <f aca="false">N41*General!$B$14/(N41+O41)+O41*100/(N41+O41)</f>
        <v>20.8039548048246</v>
      </c>
      <c r="G41" s="19" t="n">
        <f aca="false">N41*General!$B$15/(N41+O41)</f>
        <v>0.039998002623826</v>
      </c>
      <c r="H41" s="19" t="n">
        <f aca="false">(N41+O41)*(1/General!$B$20)*((F41/100)-E41*(C41/100))*1000/B41</f>
        <v>-3.53424599337348</v>
      </c>
      <c r="I41" s="19" t="n">
        <f aca="false">(N41+O41)*(1/General!$B$20)*((D41/100)*E41-(G41/100))*1000/B41</f>
        <v>0.010151472218618</v>
      </c>
      <c r="J41" s="19" t="n">
        <f aca="false">I41/H41</f>
        <v>-0.00287231625575906</v>
      </c>
      <c r="K41" s="19" t="n">
        <f aca="false">MAX(Online_RAW!$L$2-Online_RAW!L41,0)</f>
        <v>0</v>
      </c>
      <c r="L41" s="19" t="n">
        <f aca="false">0.0016*(Online_RAW!M41)</f>
        <v>0</v>
      </c>
      <c r="M41" s="11" t="n">
        <f aca="false">Online_RAW!$N$2-Online_RAW!N41</f>
        <v>0</v>
      </c>
      <c r="N41" s="19" t="n">
        <f aca="false">Online_RAW!C41*60</f>
        <v>120.151636363636</v>
      </c>
      <c r="O41" s="19" t="n">
        <f aca="false">MAX(0, Online_RAW!D41*60)</f>
        <v>0.006</v>
      </c>
      <c r="P41" s="19" t="n">
        <f aca="false">_xlfn.IFNA(VLOOKUP(A41,Sampling!$D$7:$E$14,2,FALSE()),0)</f>
        <v>0</v>
      </c>
      <c r="Q41" s="0" t="n">
        <f aca="false">_xlfn.IFNA(VLOOKUP(A41,Refill!$D$6:$G$8,2,FALSE()),0)</f>
        <v>0</v>
      </c>
    </row>
    <row r="42" customFormat="false" ht="12.75" hidden="false" customHeight="false" outlineLevel="0" collapsed="false">
      <c r="A42" s="19" t="n">
        <f aca="false">ROUND((Online_RAW!B42-General!$B$10)*24,3)</f>
        <v>0.667</v>
      </c>
      <c r="B42" s="19" t="n">
        <f aca="false">General!$B$12+Online_ANA!K42/1000+Online_ANA!L42/1000+Online_ANA!M42/1000/General!$B$22-SUM($P$2:P42)/1000/General!$B$24+SUM($Q$2:Q42)/1000/General!$B$24</f>
        <v>1.08</v>
      </c>
      <c r="C42" s="19" t="n">
        <f aca="false">Online_RAW!K42</f>
        <v>20.77</v>
      </c>
      <c r="D42" s="19" t="n">
        <f aca="false">Online_RAW!J42</f>
        <v>0.04</v>
      </c>
      <c r="E42" s="19" t="n">
        <f aca="false">(1-F42/100-G42/100)/(1-C42/100-D42/100-General!$B$17/100)</f>
        <v>1.00511307863983</v>
      </c>
      <c r="F42" s="19" t="n">
        <f aca="false">N42*General!$B$14/(N42+O42)+O42*100/(N42+O42)</f>
        <v>20.8</v>
      </c>
      <c r="G42" s="19" t="n">
        <f aca="false">N42*General!$B$15/(N42+O42)</f>
        <v>0.04</v>
      </c>
      <c r="H42" s="19" t="n">
        <f aca="false">(N42+O42)*(1/General!$B$20)*((F42/100)-E42*(C42/100))*1000/B42</f>
        <v>-3.77804631947938</v>
      </c>
      <c r="I42" s="19" t="n">
        <f aca="false">(N42+O42)*(1/General!$B$20)*((D42/100)*E42-(G42/100))*1000/B42</f>
        <v>0.0101405731584324</v>
      </c>
      <c r="J42" s="19" t="n">
        <f aca="false">I42/H42</f>
        <v>-0.00268407856890167</v>
      </c>
      <c r="K42" s="19" t="n">
        <f aca="false">MAX(Online_RAW!$L$2-Online_RAW!L42,0)</f>
        <v>0</v>
      </c>
      <c r="L42" s="19" t="n">
        <f aca="false">0.0016*(Online_RAW!M42)</f>
        <v>0</v>
      </c>
      <c r="M42" s="11" t="n">
        <f aca="false">Online_RAW!$N$2-Online_RAW!N42</f>
        <v>0</v>
      </c>
      <c r="N42" s="19" t="n">
        <f aca="false">Online_RAW!C42*60</f>
        <v>120.022636363636</v>
      </c>
      <c r="O42" s="19" t="n">
        <f aca="false">MAX(0, Online_RAW!D42*60)</f>
        <v>0</v>
      </c>
      <c r="P42" s="19" t="n">
        <f aca="false">_xlfn.IFNA(VLOOKUP(A42,Sampling!$D$7:$E$14,2,FALSE()),0)</f>
        <v>0</v>
      </c>
      <c r="Q42" s="0" t="n">
        <f aca="false">_xlfn.IFNA(VLOOKUP(A42,Refill!$D$6:$G$8,2,FALSE()),0)</f>
        <v>0</v>
      </c>
    </row>
    <row r="43" customFormat="false" ht="12.75" hidden="false" customHeight="false" outlineLevel="0" collapsed="false">
      <c r="A43" s="19" t="n">
        <f aca="false">ROUND((Online_RAW!B43-General!$B$10)*24,3)</f>
        <v>0.683</v>
      </c>
      <c r="B43" s="19" t="n">
        <f aca="false">General!$B$12+Online_ANA!K43/1000+Online_ANA!L43/1000+Online_ANA!M43/1000/General!$B$22-SUM($P$2:P43)/1000/General!$B$24+SUM($Q$2:Q43)/1000/General!$B$24</f>
        <v>1.08</v>
      </c>
      <c r="C43" s="19" t="n">
        <f aca="false">Online_RAW!K43</f>
        <v>20.76</v>
      </c>
      <c r="D43" s="19" t="n">
        <f aca="false">Online_RAW!J43</f>
        <v>0.04</v>
      </c>
      <c r="E43" s="19" t="n">
        <f aca="false">(1-F43/100-G43/100)/(1-C43/100-D43/100-General!$B$17/100)</f>
        <v>1.00489868698664</v>
      </c>
      <c r="F43" s="19" t="n">
        <f aca="false">N43*General!$B$14/(N43+O43)+O43*100/(N43+O43)</f>
        <v>20.8068393767581</v>
      </c>
      <c r="G43" s="19" t="n">
        <f aca="false">N43*General!$B$15/(N43+O43)</f>
        <v>0.0399965457693141</v>
      </c>
      <c r="H43" s="19" t="n">
        <f aca="false">(N43+O43)*(1/General!$B$20)*((F43/100)-E43*(C43/100))*1000/B43</f>
        <v>-2.7196476404436</v>
      </c>
      <c r="I43" s="19" t="n">
        <f aca="false">(N43+O43)*(1/General!$B$20)*((D43/100)*E43-(G43/100))*1000/B43</f>
        <v>0.00988568061331701</v>
      </c>
      <c r="J43" s="19" t="n">
        <f aca="false">I43/H43</f>
        <v>-0.00363491228286638</v>
      </c>
      <c r="K43" s="19" t="n">
        <f aca="false">MAX(Online_RAW!$L$2-Online_RAW!L43,0)</f>
        <v>0</v>
      </c>
      <c r="L43" s="19" t="n">
        <f aca="false">0.0016*(Online_RAW!M43)</f>
        <v>0</v>
      </c>
      <c r="M43" s="11" t="n">
        <f aca="false">Online_RAW!$N$2-Online_RAW!N43</f>
        <v>0</v>
      </c>
      <c r="N43" s="19" t="n">
        <f aca="false">Online_RAW!C43*60</f>
        <v>120.000571428571</v>
      </c>
      <c r="O43" s="19" t="n">
        <f aca="false">MAX(0, Online_RAW!D43*60)</f>
        <v>0.0103636363636364</v>
      </c>
      <c r="P43" s="19" t="n">
        <f aca="false">_xlfn.IFNA(VLOOKUP(A43,Sampling!$D$7:$E$14,2,FALSE()),0)</f>
        <v>0</v>
      </c>
      <c r="Q43" s="0" t="n">
        <f aca="false">_xlfn.IFNA(VLOOKUP(A43,Refill!$D$6:$G$8,2,FALSE()),0)</f>
        <v>0</v>
      </c>
    </row>
    <row r="44" customFormat="false" ht="12.75" hidden="false" customHeight="false" outlineLevel="0" collapsed="false">
      <c r="A44" s="19" t="n">
        <f aca="false">ROUND((Online_RAW!B44-General!$B$10)*24,3)</f>
        <v>0.7</v>
      </c>
      <c r="B44" s="19" t="n">
        <f aca="false">General!$B$12+Online_ANA!K44/1000+Online_ANA!L44/1000+Online_ANA!M44/1000/General!$B$22-SUM($P$2:P44)/1000/General!$B$24+SUM($Q$2:Q44)/1000/General!$B$24</f>
        <v>1.08</v>
      </c>
      <c r="C44" s="19" t="n">
        <f aca="false">Online_RAW!K44</f>
        <v>20.76</v>
      </c>
      <c r="D44" s="19" t="n">
        <f aca="false">Online_RAW!J44</f>
        <v>0.04</v>
      </c>
      <c r="E44" s="19" t="n">
        <f aca="false">(1-F44/100-G44/100)/(1-C44/100-D44/100-General!$B$17/100)</f>
        <v>1.00491266807336</v>
      </c>
      <c r="F44" s="19" t="n">
        <f aca="false">N44*General!$B$14/(N44+O44)+O44*100/(N44+O44)</f>
        <v>20.8057375677289</v>
      </c>
      <c r="G44" s="19" t="n">
        <f aca="false">N44*General!$B$15/(N44+O44)</f>
        <v>0.0399971022385207</v>
      </c>
      <c r="H44" s="19" t="n">
        <f aca="false">(N44+O44)*(1/General!$B$20)*((F44/100)-E44*(C44/100))*1000/B44</f>
        <v>-2.79056116475827</v>
      </c>
      <c r="I44" s="19" t="n">
        <f aca="false">(N44+O44)*(1/General!$B$20)*((D44/100)*E44-(G44/100))*1000/B44</f>
        <v>0.00989255348234897</v>
      </c>
      <c r="J44" s="19" t="n">
        <f aca="false">I44/H44</f>
        <v>-0.00354500507184042</v>
      </c>
      <c r="K44" s="19" t="n">
        <f aca="false">MAX(Online_RAW!$L$2-Online_RAW!L44,0)</f>
        <v>0</v>
      </c>
      <c r="L44" s="19" t="n">
        <f aca="false">0.0016*(Online_RAW!M44)</f>
        <v>0</v>
      </c>
      <c r="M44" s="11" t="n">
        <f aca="false">Online_RAW!$N$2-Online_RAW!N44</f>
        <v>0</v>
      </c>
      <c r="N44" s="19" t="n">
        <f aca="false">Online_RAW!C44*60</f>
        <v>120.084</v>
      </c>
      <c r="O44" s="19" t="n">
        <f aca="false">MAX(0, Online_RAW!D44*60)</f>
        <v>0.0087</v>
      </c>
      <c r="P44" s="19" t="n">
        <f aca="false">_xlfn.IFNA(VLOOKUP(A44,Sampling!$D$7:$E$14,2,FALSE()),0)</f>
        <v>0</v>
      </c>
      <c r="Q44" s="0" t="n">
        <f aca="false">_xlfn.IFNA(VLOOKUP(A44,Refill!$D$6:$G$8,2,FALSE()),0)</f>
        <v>0</v>
      </c>
    </row>
    <row r="45" customFormat="false" ht="12.75" hidden="false" customHeight="false" outlineLevel="0" collapsed="false">
      <c r="A45" s="19" t="n">
        <f aca="false">ROUND((Online_RAW!B45-General!$B$10)*24,3)</f>
        <v>0.717</v>
      </c>
      <c r="B45" s="19" t="n">
        <f aca="false">General!$B$12+Online_ANA!K45/1000+Online_ANA!L45/1000+Online_ANA!M45/1000/General!$B$22-SUM($P$2:P45)/1000/General!$B$24+SUM($Q$2:Q45)/1000/General!$B$24</f>
        <v>1.08</v>
      </c>
      <c r="C45" s="19" t="n">
        <f aca="false">Online_RAW!K45</f>
        <v>20.76</v>
      </c>
      <c r="D45" s="19" t="n">
        <f aca="false">Online_RAW!J45</f>
        <v>0.04</v>
      </c>
      <c r="E45" s="19" t="n">
        <f aca="false">(1-F45/100-G45/100)/(1-C45/100-D45/100-General!$B$17/100)</f>
        <v>1.00498547327816</v>
      </c>
      <c r="F45" s="19" t="n">
        <f aca="false">N45*General!$B$14/(N45+O45)+O45*100/(N45+O45)</f>
        <v>20.8</v>
      </c>
      <c r="G45" s="19" t="n">
        <f aca="false">N45*General!$B$15/(N45+O45)</f>
        <v>0.04</v>
      </c>
      <c r="H45" s="19" t="n">
        <f aca="false">(N45+O45)*(1/General!$B$20)*((F45/100)-E45*(C45/100))*1000/B45</f>
        <v>-3.14711783235456</v>
      </c>
      <c r="I45" s="19" t="n">
        <f aca="false">(N45+O45)*(1/General!$B$20)*((D45/100)*E45-(G45/100))*1000/B45</f>
        <v>0.00988362895207095</v>
      </c>
      <c r="J45" s="19" t="n">
        <f aca="false">I45/H45</f>
        <v>-0.00314053349082147</v>
      </c>
      <c r="K45" s="19" t="n">
        <f aca="false">MAX(Online_RAW!$L$2-Online_RAW!L45,0)</f>
        <v>0</v>
      </c>
      <c r="L45" s="19" t="n">
        <f aca="false">0.0016*(Online_RAW!M45)</f>
        <v>0</v>
      </c>
      <c r="M45" s="11" t="n">
        <f aca="false">Online_RAW!$N$2-Online_RAW!N45</f>
        <v>0</v>
      </c>
      <c r="N45" s="19" t="n">
        <f aca="false">Online_RAW!C45*60</f>
        <v>119.975666666666</v>
      </c>
      <c r="O45" s="19" t="n">
        <f aca="false">MAX(0, Online_RAW!D45*60)</f>
        <v>0</v>
      </c>
      <c r="P45" s="19" t="n">
        <f aca="false">_xlfn.IFNA(VLOOKUP(A45,Sampling!$D$7:$E$14,2,FALSE()),0)</f>
        <v>0</v>
      </c>
      <c r="Q45" s="0" t="n">
        <f aca="false">_xlfn.IFNA(VLOOKUP(A45,Refill!$D$6:$G$8,2,FALSE()),0)</f>
        <v>0</v>
      </c>
    </row>
    <row r="46" customFormat="false" ht="12.75" hidden="false" customHeight="false" outlineLevel="0" collapsed="false">
      <c r="A46" s="19" t="n">
        <f aca="false">ROUND((Online_RAW!B46-General!$B$10)*24,3)</f>
        <v>0.733</v>
      </c>
      <c r="B46" s="19" t="n">
        <f aca="false">General!$B$12+Online_ANA!K46/1000+Online_ANA!L46/1000+Online_ANA!M46/1000/General!$B$22-SUM($P$2:P46)/1000/General!$B$24+SUM($Q$2:Q46)/1000/General!$B$24</f>
        <v>1.08</v>
      </c>
      <c r="C46" s="19" t="n">
        <f aca="false">Online_RAW!K46</f>
        <v>20.74</v>
      </c>
      <c r="D46" s="19" t="n">
        <f aca="false">Online_RAW!J46</f>
        <v>0.04</v>
      </c>
      <c r="E46" s="19" t="n">
        <f aca="false">(1-F46/100-G46/100)/(1-C46/100-D46/100-General!$B$17/100)</f>
        <v>1.00464178766916</v>
      </c>
      <c r="F46" s="19" t="n">
        <f aca="false">N46*General!$B$14/(N46+O46)+O46*100/(N46+O46)</f>
        <v>20.8069818805618</v>
      </c>
      <c r="G46" s="19" t="n">
        <f aca="false">N46*General!$B$15/(N46+O46)</f>
        <v>0.0399964737976961</v>
      </c>
      <c r="H46" s="19" t="n">
        <f aca="false">(N46+O46)*(1/General!$B$20)*((F46/100)-E46*(C46/100))*1000/B46</f>
        <v>-1.45092457872114</v>
      </c>
      <c r="I46" s="19" t="n">
        <f aca="false">(N46+O46)*(1/General!$B$20)*((D46/100)*E46-(G46/100))*1000/B46</f>
        <v>0.0093725808726087</v>
      </c>
      <c r="J46" s="19" t="n">
        <f aca="false">I46/H46</f>
        <v>-0.00645972989228</v>
      </c>
      <c r="K46" s="19" t="n">
        <f aca="false">MAX(Online_RAW!$L$2-Online_RAW!L46,0)</f>
        <v>0</v>
      </c>
      <c r="L46" s="19" t="n">
        <f aca="false">0.0016*(Online_RAW!M46)</f>
        <v>0</v>
      </c>
      <c r="M46" s="11" t="n">
        <f aca="false">Online_RAW!$N$2-Online_RAW!N46</f>
        <v>0</v>
      </c>
      <c r="N46" s="19" t="n">
        <f aca="false">Online_RAW!C46*60</f>
        <v>119.908</v>
      </c>
      <c r="O46" s="19" t="n">
        <f aca="false">MAX(0, Online_RAW!D46*60)</f>
        <v>0.0105714285714286</v>
      </c>
      <c r="P46" s="19" t="n">
        <f aca="false">_xlfn.IFNA(VLOOKUP(A46,Sampling!$D$7:$E$14,2,FALSE()),0)</f>
        <v>0</v>
      </c>
      <c r="Q46" s="0" t="n">
        <f aca="false">_xlfn.IFNA(VLOOKUP(A46,Refill!$D$6:$G$8,2,FALSE()),0)</f>
        <v>0</v>
      </c>
    </row>
    <row r="47" customFormat="false" ht="12.75" hidden="false" customHeight="false" outlineLevel="0" collapsed="false">
      <c r="A47" s="19" t="n">
        <f aca="false">ROUND((Online_RAW!B47-General!$B$10)*24,3)</f>
        <v>0.75</v>
      </c>
      <c r="B47" s="19" t="n">
        <f aca="false">General!$B$12+Online_ANA!K47/1000+Online_ANA!L47/1000+Online_ANA!M47/1000/General!$B$22-SUM($P$2:P47)/1000/General!$B$24+SUM($Q$2:Q47)/1000/General!$B$24</f>
        <v>1.08</v>
      </c>
      <c r="C47" s="19" t="n">
        <f aca="false">Online_RAW!K47</f>
        <v>20.755</v>
      </c>
      <c r="D47" s="19" t="n">
        <f aca="false">Online_RAW!J47</f>
        <v>0.05</v>
      </c>
      <c r="E47" s="19" t="n">
        <f aca="false">(1-F47/100-G47/100)/(1-C47/100-D47/100-General!$B$17/100)</f>
        <v>1.00504927190866</v>
      </c>
      <c r="F47" s="19" t="n">
        <f aca="false">N47*General!$B$14/(N47+O47)+O47*100/(N47+O47)</f>
        <v>20.8</v>
      </c>
      <c r="G47" s="19" t="n">
        <f aca="false">N47*General!$B$15/(N47+O47)</f>
        <v>0.04</v>
      </c>
      <c r="H47" s="19" t="n">
        <f aca="false">(N47+O47)*(1/General!$B$20)*((F47/100)-E47*(C47/100))*1000/B47</f>
        <v>-2.96655692433213</v>
      </c>
      <c r="I47" s="19" t="n">
        <f aca="false">(N47+O47)*(1/General!$B$20)*((D47/100)*E47-(G47/100))*1000/B47</f>
        <v>0.50862404689519</v>
      </c>
      <c r="J47" s="19" t="n">
        <f aca="false">I47/H47</f>
        <v>-0.171452650284032</v>
      </c>
      <c r="K47" s="19" t="n">
        <f aca="false">MAX(Online_RAW!$L$2-Online_RAW!L47,0)</f>
        <v>0</v>
      </c>
      <c r="L47" s="19" t="n">
        <f aca="false">0.0016*(Online_RAW!M47)</f>
        <v>0</v>
      </c>
      <c r="M47" s="11" t="n">
        <f aca="false">Online_RAW!$N$2-Online_RAW!N47</f>
        <v>0</v>
      </c>
      <c r="N47" s="19" t="n">
        <f aca="false">Online_RAW!C47*60</f>
        <v>120.091363636364</v>
      </c>
      <c r="O47" s="19" t="n">
        <f aca="false">MAX(0, Online_RAW!D47*60)</f>
        <v>0</v>
      </c>
      <c r="P47" s="19" t="n">
        <f aca="false">_xlfn.IFNA(VLOOKUP(A47,Sampling!$D$7:$E$14,2,FALSE()),0)</f>
        <v>0</v>
      </c>
      <c r="Q47" s="0" t="n">
        <f aca="false">_xlfn.IFNA(VLOOKUP(A47,Refill!$D$6:$G$8,2,FALSE()),0)</f>
        <v>0</v>
      </c>
    </row>
    <row r="48" customFormat="false" ht="12.75" hidden="false" customHeight="false" outlineLevel="0" collapsed="false">
      <c r="A48" s="19" t="n">
        <f aca="false">ROUND((Online_RAW!B48-General!$B$10)*24,3)</f>
        <v>0.767</v>
      </c>
      <c r="B48" s="19" t="n">
        <f aca="false">General!$B$12+Online_ANA!K48/1000+Online_ANA!L48/1000+Online_ANA!M48/1000/General!$B$22-SUM($P$2:P48)/1000/General!$B$24+SUM($Q$2:Q48)/1000/General!$B$24</f>
        <v>1.08</v>
      </c>
      <c r="C48" s="19" t="n">
        <f aca="false">Online_RAW!K48</f>
        <v>20.7657142857143</v>
      </c>
      <c r="D48" s="19" t="n">
        <f aca="false">Online_RAW!J48</f>
        <v>0.04</v>
      </c>
      <c r="E48" s="19" t="n">
        <f aca="false">(1-F48/100-G48/100)/(1-C48/100-D48/100-General!$B$17/100)</f>
        <v>1.00472568656062</v>
      </c>
      <c r="F48" s="19" t="n">
        <f aca="false">N48*General!$B$14/(N48+O48)+O48*100/(N48+O48)</f>
        <v>20.8262172309781</v>
      </c>
      <c r="G48" s="19" t="n">
        <f aca="false">N48*General!$B$15/(N48+O48)</f>
        <v>0.0399867589742535</v>
      </c>
      <c r="H48" s="19" t="n">
        <f aca="false">(N48+O48)*(1/General!$B$20)*((F48/100)-E48*(C48/100))*1000/B48</f>
        <v>-1.86495461792429</v>
      </c>
      <c r="I48" s="19" t="n">
        <f aca="false">(N48+O48)*(1/General!$B$20)*((D48/100)*E48-(G48/100))*1000/B48</f>
        <v>0.0100246731724867</v>
      </c>
      <c r="J48" s="19" t="n">
        <f aca="false">I48/H48</f>
        <v>-0.00537529067792775</v>
      </c>
      <c r="K48" s="19" t="n">
        <f aca="false">MAX(Online_RAW!$L$2-Online_RAW!L48,0)</f>
        <v>0</v>
      </c>
      <c r="L48" s="19" t="n">
        <f aca="false">0.0016*(Online_RAW!M48)</f>
        <v>0</v>
      </c>
      <c r="M48" s="11" t="n">
        <f aca="false">Online_RAW!$N$2-Online_RAW!N48</f>
        <v>0</v>
      </c>
      <c r="N48" s="19" t="n">
        <f aca="false">Online_RAW!C48*60</f>
        <v>119.933727272727</v>
      </c>
      <c r="O48" s="19" t="n">
        <f aca="false">MAX(0, Online_RAW!D48*60)</f>
        <v>0.0397142857142857</v>
      </c>
      <c r="P48" s="19" t="n">
        <f aca="false">_xlfn.IFNA(VLOOKUP(A48,Sampling!$D$7:$E$14,2,FALSE()),0)</f>
        <v>0</v>
      </c>
      <c r="Q48" s="0" t="n">
        <f aca="false">_xlfn.IFNA(VLOOKUP(A48,Refill!$D$6:$G$8,2,FALSE()),0)</f>
        <v>0</v>
      </c>
    </row>
    <row r="49" customFormat="false" ht="12.75" hidden="false" customHeight="false" outlineLevel="0" collapsed="false">
      <c r="A49" s="19" t="n">
        <f aca="false">ROUND((Online_RAW!B49-General!$B$10)*24,3)</f>
        <v>0.783</v>
      </c>
      <c r="B49" s="19" t="n">
        <f aca="false">General!$B$12+Online_ANA!K49/1000+Online_ANA!L49/1000+Online_ANA!M49/1000/General!$B$22-SUM($P$2:P49)/1000/General!$B$24+SUM($Q$2:Q49)/1000/General!$B$24</f>
        <v>1.08</v>
      </c>
      <c r="C49" s="19" t="n">
        <f aca="false">Online_RAW!K49</f>
        <v>20.76</v>
      </c>
      <c r="D49" s="19" t="n">
        <f aca="false">Online_RAW!J49</f>
        <v>0.04</v>
      </c>
      <c r="E49" s="19" t="n">
        <f aca="false">(1-F49/100-G49/100)/(1-C49/100-D49/100-General!$B$17/100)</f>
        <v>1.0048239470756</v>
      </c>
      <c r="F49" s="19" t="n">
        <f aca="false">N49*General!$B$14/(N49+O49)+O49*100/(N49+O49)</f>
        <v>20.8127294130934</v>
      </c>
      <c r="G49" s="19" t="n">
        <f aca="false">N49*General!$B$15/(N49+O49)</f>
        <v>0.0399935710034882</v>
      </c>
      <c r="H49" s="19" t="n">
        <f aca="false">(N49+O49)*(1/General!$B$20)*((F49/100)-E49*(C49/100))*1000/B49</f>
        <v>-2.35261703258133</v>
      </c>
      <c r="I49" s="19" t="n">
        <f aca="false">(N49+O49)*(1/General!$B$20)*((D49/100)*E49-(G49/100))*1000/B49</f>
        <v>0.00989294031148762</v>
      </c>
      <c r="J49" s="19" t="n">
        <f aca="false">I49/H49</f>
        <v>-0.00420507892890367</v>
      </c>
      <c r="K49" s="19" t="n">
        <f aca="false">MAX(Online_RAW!$L$2-Online_RAW!L49,0)</f>
        <v>0</v>
      </c>
      <c r="L49" s="19" t="n">
        <f aca="false">0.0016*(Online_RAW!M49)</f>
        <v>0</v>
      </c>
      <c r="M49" s="11" t="n">
        <f aca="false">Online_RAW!$N$2-Online_RAW!N49</f>
        <v>0</v>
      </c>
      <c r="N49" s="19" t="n">
        <f aca="false">Online_RAW!C49*60</f>
        <v>120.088695652174</v>
      </c>
      <c r="O49" s="19" t="n">
        <f aca="false">MAX(0, Online_RAW!D49*60)</f>
        <v>0.019304347826087</v>
      </c>
      <c r="P49" s="19" t="n">
        <f aca="false">_xlfn.IFNA(VLOOKUP(A49,Sampling!$D$7:$E$14,2,FALSE()),0)</f>
        <v>0</v>
      </c>
      <c r="Q49" s="0" t="n">
        <f aca="false">_xlfn.IFNA(VLOOKUP(A49,Refill!$D$6:$G$8,2,FALSE()),0)</f>
        <v>0</v>
      </c>
    </row>
    <row r="50" customFormat="false" ht="12.75" hidden="false" customHeight="false" outlineLevel="0" collapsed="false">
      <c r="A50" s="19" t="n">
        <f aca="false">ROUND((Online_RAW!B50-General!$B$10)*24,3)</f>
        <v>0.8</v>
      </c>
      <c r="B50" s="19" t="n">
        <f aca="false">General!$B$12+Online_ANA!K50/1000+Online_ANA!L50/1000+Online_ANA!M50/1000/General!$B$22-SUM($P$2:P50)/1000/General!$B$24+SUM($Q$2:Q50)/1000/General!$B$24</f>
        <v>1.08</v>
      </c>
      <c r="C50" s="19" t="n">
        <f aca="false">Online_RAW!K50</f>
        <v>20.76</v>
      </c>
      <c r="D50" s="19" t="n">
        <f aca="false">Online_RAW!J50</f>
        <v>0.04</v>
      </c>
      <c r="E50" s="19" t="n">
        <f aca="false">(1-F50/100-G50/100)/(1-C50/100-D50/100-General!$B$17/100)</f>
        <v>1.00492832689297</v>
      </c>
      <c r="F50" s="19" t="n">
        <f aca="false">N50*General!$B$14/(N50+O50)+O50*100/(N50+O50)</f>
        <v>20.8045035414212</v>
      </c>
      <c r="G50" s="19" t="n">
        <f aca="false">N50*General!$B$15/(N50+O50)</f>
        <v>0.0399977254841307</v>
      </c>
      <c r="H50" s="19" t="n">
        <f aca="false">(N50+O50)*(1/General!$B$20)*((F50/100)-E50*(C50/100))*1000/B50</f>
        <v>-2.86344181488984</v>
      </c>
      <c r="I50" s="19" t="n">
        <f aca="false">(N50+O50)*(1/General!$B$20)*((D50/100)*E50-(G50/100))*1000/B50</f>
        <v>0.00987729815241076</v>
      </c>
      <c r="J50" s="19" t="n">
        <f aca="false">I50/H50</f>
        <v>-0.00344944957534985</v>
      </c>
      <c r="K50" s="19" t="n">
        <f aca="false">MAX(Online_RAW!$L$2-Online_RAW!L50,0)</f>
        <v>0</v>
      </c>
      <c r="L50" s="19" t="n">
        <f aca="false">0.0016*(Online_RAW!M50)</f>
        <v>0</v>
      </c>
      <c r="M50" s="11" t="n">
        <f aca="false">Online_RAW!$N$2-Online_RAW!N50</f>
        <v>0</v>
      </c>
      <c r="N50" s="19" t="n">
        <f aca="false">Online_RAW!C50*60</f>
        <v>119.898818181818</v>
      </c>
      <c r="O50" s="19" t="n">
        <f aca="false">MAX(0, Online_RAW!D50*60)</f>
        <v>0.00681818181818184</v>
      </c>
      <c r="P50" s="19" t="n">
        <f aca="false">_xlfn.IFNA(VLOOKUP(A50,Sampling!$D$7:$E$14,2,FALSE()),0)</f>
        <v>0</v>
      </c>
      <c r="Q50" s="0" t="n">
        <f aca="false">_xlfn.IFNA(VLOOKUP(A50,Refill!$D$6:$G$8,2,FALSE()),0)</f>
        <v>0</v>
      </c>
    </row>
    <row r="51" customFormat="false" ht="12.75" hidden="false" customHeight="false" outlineLevel="0" collapsed="false">
      <c r="A51" s="19" t="n">
        <f aca="false">ROUND((Online_RAW!B51-General!$B$10)*24,3)</f>
        <v>0.817</v>
      </c>
      <c r="B51" s="19" t="n">
        <f aca="false">General!$B$12+Online_ANA!K51/1000+Online_ANA!L51/1000+Online_ANA!M51/1000/General!$B$22-SUM($P$2:P51)/1000/General!$B$24+SUM($Q$2:Q51)/1000/General!$B$24</f>
        <v>1.08</v>
      </c>
      <c r="C51" s="19" t="n">
        <f aca="false">Online_RAW!K51</f>
        <v>20.7666666666667</v>
      </c>
      <c r="D51" s="19" t="n">
        <f aca="false">Online_RAW!J51</f>
        <v>0.04</v>
      </c>
      <c r="E51" s="19" t="n">
        <f aca="false">(1-F51/100-G51/100)/(1-C51/100-D51/100-General!$B$17/100)</f>
        <v>1.00501595816824</v>
      </c>
      <c r="F51" s="19" t="n">
        <f aca="false">N51*General!$B$14/(N51+O51)+O51*100/(N51+O51)</f>
        <v>20.8043010659258</v>
      </c>
      <c r="G51" s="19" t="n">
        <f aca="false">N51*General!$B$15/(N51+O51)</f>
        <v>0.0399978277444819</v>
      </c>
      <c r="H51" s="19" t="n">
        <f aca="false">(N51+O51)*(1/General!$B$20)*((F51/100)-E51*(C51/100))*1000/B51</f>
        <v>-3.30057095122906</v>
      </c>
      <c r="I51" s="19" t="n">
        <f aca="false">(N51+O51)*(1/General!$B$20)*((D51/100)*E51-(G51/100))*1000/B51</f>
        <v>0.0100614365793186</v>
      </c>
      <c r="J51" s="19" t="n">
        <f aca="false">I51/H51</f>
        <v>-0.00304839275628112</v>
      </c>
      <c r="K51" s="19" t="n">
        <f aca="false">MAX(Online_RAW!$L$2-Online_RAW!L51,0)</f>
        <v>0</v>
      </c>
      <c r="L51" s="19" t="n">
        <f aca="false">0.0016*(Online_RAW!M51)</f>
        <v>0</v>
      </c>
      <c r="M51" s="11" t="n">
        <f aca="false">Online_RAW!$N$2-Online_RAW!N51</f>
        <v>0</v>
      </c>
      <c r="N51" s="19" t="n">
        <f aca="false">Online_RAW!C51*60</f>
        <v>120.085043478261</v>
      </c>
      <c r="O51" s="19" t="n">
        <f aca="false">MAX(0, Online_RAW!D51*60)</f>
        <v>0.00652173913043478</v>
      </c>
      <c r="P51" s="19" t="n">
        <f aca="false">_xlfn.IFNA(VLOOKUP(A51,Sampling!$D$7:$E$14,2,FALSE()),0)</f>
        <v>0</v>
      </c>
      <c r="Q51" s="0" t="n">
        <f aca="false">_xlfn.IFNA(VLOOKUP(A51,Refill!$D$6:$G$8,2,FALSE()),0)</f>
        <v>0</v>
      </c>
    </row>
    <row r="52" customFormat="false" ht="12.75" hidden="false" customHeight="false" outlineLevel="0" collapsed="false">
      <c r="A52" s="19" t="n">
        <f aca="false">ROUND((Online_RAW!B52-General!$B$10)*24,3)</f>
        <v>0.833</v>
      </c>
      <c r="B52" s="19" t="n">
        <f aca="false">General!$B$12+Online_ANA!K52/1000+Online_ANA!L52/1000+Online_ANA!M52/1000/General!$B$22-SUM($P$2:P52)/1000/General!$B$24+SUM($Q$2:Q52)/1000/General!$B$24</f>
        <v>1.08</v>
      </c>
      <c r="C52" s="19" t="n">
        <f aca="false">Online_RAW!K52</f>
        <v>20.7666666666667</v>
      </c>
      <c r="D52" s="19" t="n">
        <f aca="false">Online_RAW!J52</f>
        <v>0.04</v>
      </c>
      <c r="E52" s="19" t="n">
        <f aca="false">(1-F52/100-G52/100)/(1-C52/100-D52/100-General!$B$17/100)</f>
        <v>1.0050705399189</v>
      </c>
      <c r="F52" s="19" t="n">
        <f aca="false">N52*General!$B$14/(N52+O52)+O52*100/(N52+O52)</f>
        <v>20.8</v>
      </c>
      <c r="G52" s="19" t="n">
        <f aca="false">N52*General!$B$15/(N52+O52)</f>
        <v>0.04</v>
      </c>
      <c r="H52" s="19" t="n">
        <f aca="false">(N52+O52)*(1/General!$B$20)*((F52/100)-E52*(C52/100))*1000/B52</f>
        <v>-3.56903667069718</v>
      </c>
      <c r="I52" s="19" t="n">
        <f aca="false">(N52+O52)*(1/General!$B$20)*((D52/100)*E52-(G52/100))*1000/B52</f>
        <v>0.0100587637562349</v>
      </c>
      <c r="J52" s="19" t="n">
        <f aca="false">I52/H52</f>
        <v>-0.0028183413857359</v>
      </c>
      <c r="K52" s="19" t="n">
        <f aca="false">MAX(Online_RAW!$L$2-Online_RAW!L52,0)</f>
        <v>0</v>
      </c>
      <c r="L52" s="19" t="n">
        <f aca="false">0.0016*(Online_RAW!M52)</f>
        <v>0</v>
      </c>
      <c r="M52" s="11" t="n">
        <f aca="false">Online_RAW!$N$2-Online_RAW!N52</f>
        <v>0</v>
      </c>
      <c r="N52" s="19" t="n">
        <f aca="false">Online_RAW!C52*60</f>
        <v>120.053142857143</v>
      </c>
      <c r="O52" s="19" t="n">
        <f aca="false">MAX(0, Online_RAW!D52*60)</f>
        <v>0</v>
      </c>
      <c r="P52" s="19" t="n">
        <f aca="false">_xlfn.IFNA(VLOOKUP(A52,Sampling!$D$7:$E$14,2,FALSE()),0)</f>
        <v>0</v>
      </c>
      <c r="Q52" s="0" t="n">
        <f aca="false">_xlfn.IFNA(VLOOKUP(A52,Refill!$D$6:$G$8,2,FALSE()),0)</f>
        <v>0</v>
      </c>
    </row>
    <row r="53" customFormat="false" ht="12.75" hidden="false" customHeight="false" outlineLevel="0" collapsed="false">
      <c r="A53" s="19" t="n">
        <f aca="false">ROUND((Online_RAW!B53-General!$B$10)*24,3)</f>
        <v>0.85</v>
      </c>
      <c r="B53" s="19" t="n">
        <f aca="false">General!$B$12+Online_ANA!K53/1000+Online_ANA!L53/1000+Online_ANA!M53/1000/General!$B$22-SUM($P$2:P53)/1000/General!$B$24+SUM($Q$2:Q53)/1000/General!$B$24</f>
        <v>1.08</v>
      </c>
      <c r="C53" s="19" t="n">
        <f aca="false">Online_RAW!K53</f>
        <v>20.765</v>
      </c>
      <c r="D53" s="19" t="n">
        <f aca="false">Online_RAW!J53</f>
        <v>0.04</v>
      </c>
      <c r="E53" s="19" t="n">
        <f aca="false">(1-F53/100-G53/100)/(1-C53/100-D53/100-General!$B$17/100)</f>
        <v>1.00504927190866</v>
      </c>
      <c r="F53" s="19" t="n">
        <f aca="false">N53*General!$B$14/(N53+O53)+O53*100/(N53+O53)</f>
        <v>20.8</v>
      </c>
      <c r="G53" s="19" t="n">
        <f aca="false">N53*General!$B$15/(N53+O53)</f>
        <v>0.04</v>
      </c>
      <c r="H53" s="19" t="n">
        <f aca="false">(N53+O53)*(1/General!$B$20)*((F53/100)-E53*(C53/100))*1000/B53</f>
        <v>-3.46203856637333</v>
      </c>
      <c r="I53" s="19" t="n">
        <f aca="false">(N53+O53)*(1/General!$B$20)*((D53/100)*E53-(G53/100))*1000/B53</f>
        <v>0.0100107325901099</v>
      </c>
      <c r="J53" s="19" t="n">
        <f aca="false">I53/H53</f>
        <v>-0.00289157165588617</v>
      </c>
      <c r="K53" s="19" t="n">
        <f aca="false">MAX(Online_RAW!$L$2-Online_RAW!L53,0)</f>
        <v>0</v>
      </c>
      <c r="L53" s="19" t="n">
        <f aca="false">0.0016*(Online_RAW!M53)</f>
        <v>0</v>
      </c>
      <c r="M53" s="11" t="n">
        <f aca="false">Online_RAW!$N$2-Online_RAW!N53</f>
        <v>0</v>
      </c>
      <c r="N53" s="19" t="n">
        <f aca="false">Online_RAW!C53*60</f>
        <v>119.983142857143</v>
      </c>
      <c r="O53" s="19" t="n">
        <f aca="false">MAX(0, Online_RAW!D53*60)</f>
        <v>0</v>
      </c>
      <c r="P53" s="19" t="n">
        <f aca="false">_xlfn.IFNA(VLOOKUP(A53,Sampling!$D$7:$E$14,2,FALSE()),0)</f>
        <v>0</v>
      </c>
      <c r="Q53" s="0" t="n">
        <f aca="false">_xlfn.IFNA(VLOOKUP(A53,Refill!$D$6:$G$8,2,FALSE()),0)</f>
        <v>0</v>
      </c>
    </row>
    <row r="54" customFormat="false" ht="12.75" hidden="false" customHeight="false" outlineLevel="0" collapsed="false">
      <c r="A54" s="19" t="n">
        <f aca="false">ROUND((Online_RAW!B54-General!$B$10)*24,3)</f>
        <v>0.867</v>
      </c>
      <c r="B54" s="19" t="n">
        <f aca="false">General!$B$12+Online_ANA!K54/1000+Online_ANA!L54/1000+Online_ANA!M54/1000/General!$B$22-SUM($P$2:P54)/1000/General!$B$24+SUM($Q$2:Q54)/1000/General!$B$24</f>
        <v>1.08</v>
      </c>
      <c r="C54" s="19" t="n">
        <f aca="false">Online_RAW!K54</f>
        <v>20.76</v>
      </c>
      <c r="D54" s="19" t="n">
        <f aca="false">Online_RAW!J54</f>
        <v>0.04</v>
      </c>
      <c r="E54" s="19" t="n">
        <f aca="false">(1-F54/100-G54/100)/(1-C54/100-D54/100-General!$B$17/100)</f>
        <v>1.00498547327816</v>
      </c>
      <c r="F54" s="19" t="n">
        <f aca="false">N54*General!$B$14/(N54+O54)+O54*100/(N54+O54)</f>
        <v>20.8</v>
      </c>
      <c r="G54" s="19" t="n">
        <f aca="false">N54*General!$B$15/(N54+O54)</f>
        <v>0.04</v>
      </c>
      <c r="H54" s="19" t="n">
        <f aca="false">(N54+O54)*(1/General!$B$20)*((F54/100)-E54*(C54/100))*1000/B54</f>
        <v>-3.14731973388395</v>
      </c>
      <c r="I54" s="19" t="n">
        <f aca="false">(N54+O54)*(1/General!$B$20)*((D54/100)*E54-(G54/100))*1000/B54</f>
        <v>0.00988426303058586</v>
      </c>
      <c r="J54" s="19" t="n">
        <f aca="false">I54/H54</f>
        <v>-0.00314053349082147</v>
      </c>
      <c r="K54" s="19" t="n">
        <f aca="false">MAX(Online_RAW!$L$2-Online_RAW!L54,0)</f>
        <v>0</v>
      </c>
      <c r="L54" s="19" t="n">
        <f aca="false">0.0016*(Online_RAW!M54)</f>
        <v>0</v>
      </c>
      <c r="M54" s="11" t="n">
        <f aca="false">Online_RAW!$N$2-Online_RAW!N54</f>
        <v>0</v>
      </c>
      <c r="N54" s="19" t="n">
        <f aca="false">Online_RAW!C54*60</f>
        <v>119.983363636364</v>
      </c>
      <c r="O54" s="19" t="n">
        <f aca="false">MAX(0, Online_RAW!D54*60)</f>
        <v>0</v>
      </c>
      <c r="P54" s="19" t="n">
        <f aca="false">_xlfn.IFNA(VLOOKUP(A54,Sampling!$D$7:$E$14,2,FALSE()),0)</f>
        <v>0</v>
      </c>
      <c r="Q54" s="0" t="n">
        <f aca="false">_xlfn.IFNA(VLOOKUP(A54,Refill!$D$6:$G$8,2,FALSE()),0)</f>
        <v>0</v>
      </c>
    </row>
    <row r="55" customFormat="false" ht="12.75" hidden="false" customHeight="false" outlineLevel="0" collapsed="false">
      <c r="A55" s="19" t="n">
        <f aca="false">ROUND((Online_RAW!B55-General!$B$10)*24,3)</f>
        <v>0.883</v>
      </c>
      <c r="B55" s="19" t="n">
        <f aca="false">General!$B$12+Online_ANA!K55/1000+Online_ANA!L55/1000+Online_ANA!M55/1000/General!$B$22-SUM($P$2:P55)/1000/General!$B$24+SUM($Q$2:Q55)/1000/General!$B$24</f>
        <v>1.08</v>
      </c>
      <c r="C55" s="19" t="n">
        <f aca="false">Online_RAW!K55</f>
        <v>20.75</v>
      </c>
      <c r="D55" s="19" t="n">
        <f aca="false">Online_RAW!J55</f>
        <v>0.04</v>
      </c>
      <c r="E55" s="19" t="n">
        <f aca="false">(1-F55/100-G55/100)/(1-C55/100-D55/100-General!$B$17/100)</f>
        <v>1.00469768356838</v>
      </c>
      <c r="F55" s="19" t="n">
        <f aca="false">N55*General!$B$14/(N55+O55)+O55*100/(N55+O55)</f>
        <v>20.8126278214723</v>
      </c>
      <c r="G55" s="19" t="n">
        <f aca="false">N55*General!$B$15/(N55+O55)</f>
        <v>0.0399936223123877</v>
      </c>
      <c r="H55" s="19" t="n">
        <f aca="false">(N55+O55)*(1/General!$B$20)*((F55/100)-E55*(C55/100))*1000/B55</f>
        <v>-1.7284312383265</v>
      </c>
      <c r="I55" s="19" t="n">
        <f aca="false">(N55+O55)*(1/General!$B$20)*((D55/100)*E55-(G55/100))*1000/B55</f>
        <v>0.00963606504762885</v>
      </c>
      <c r="J55" s="19" t="n">
        <f aca="false">I55/H55</f>
        <v>-0.00557503523076722</v>
      </c>
      <c r="K55" s="19" t="n">
        <f aca="false">MAX(Online_RAW!$L$2-Online_RAW!L55,0)</f>
        <v>0</v>
      </c>
      <c r="L55" s="19" t="n">
        <f aca="false">0.0016*(Online_RAW!M55)</f>
        <v>0</v>
      </c>
      <c r="M55" s="11" t="n">
        <f aca="false">Online_RAW!$N$2-Online_RAW!N55</f>
        <v>0</v>
      </c>
      <c r="N55" s="19" t="n">
        <f aca="false">Online_RAW!C55*60</f>
        <v>120.042285714286</v>
      </c>
      <c r="O55" s="19" t="n">
        <f aca="false">MAX(0, Online_RAW!D55*60)</f>
        <v>0.0191428571428571</v>
      </c>
      <c r="P55" s="19" t="n">
        <f aca="false">_xlfn.IFNA(VLOOKUP(A55,Sampling!$D$7:$E$14,2,FALSE()),0)</f>
        <v>0</v>
      </c>
      <c r="Q55" s="0" t="n">
        <f aca="false">_xlfn.IFNA(VLOOKUP(A55,Refill!$D$6:$G$8,2,FALSE()),0)</f>
        <v>0</v>
      </c>
    </row>
    <row r="56" customFormat="false" ht="12.75" hidden="false" customHeight="false" outlineLevel="0" collapsed="false">
      <c r="A56" s="19" t="n">
        <f aca="false">ROUND((Online_RAW!B56-General!$B$10)*24,3)</f>
        <v>0.9</v>
      </c>
      <c r="B56" s="19" t="n">
        <f aca="false">General!$B$12+Online_ANA!K56/1000+Online_ANA!L56/1000+Online_ANA!M56/1000/General!$B$22-SUM($P$2:P56)/1000/General!$B$24+SUM($Q$2:Q56)/1000/General!$B$24</f>
        <v>1.08</v>
      </c>
      <c r="C56" s="19" t="n">
        <f aca="false">Online_RAW!K56</f>
        <v>20.76</v>
      </c>
      <c r="D56" s="19" t="n">
        <f aca="false">Online_RAW!J56</f>
        <v>0.04</v>
      </c>
      <c r="E56" s="19" t="n">
        <f aca="false">(1-F56/100-G56/100)/(1-C56/100-D56/100-General!$B$17/100)</f>
        <v>1.00498547327816</v>
      </c>
      <c r="F56" s="19" t="n">
        <f aca="false">N56*General!$B$14/(N56+O56)+O56*100/(N56+O56)</f>
        <v>20.8</v>
      </c>
      <c r="G56" s="19" t="n">
        <f aca="false">N56*General!$B$15/(N56+O56)</f>
        <v>0.04</v>
      </c>
      <c r="H56" s="19" t="n">
        <f aca="false">(N56+O56)*(1/General!$B$20)*((F56/100)-E56*(C56/100))*1000/B56</f>
        <v>-3.1475343536199</v>
      </c>
      <c r="I56" s="19" t="n">
        <f aca="false">(N56+O56)*(1/General!$B$20)*((D56/100)*E56-(G56/100))*1000/B56</f>
        <v>0.0098849370510544</v>
      </c>
      <c r="J56" s="19" t="n">
        <f aca="false">I56/H56</f>
        <v>-0.00314053349082147</v>
      </c>
      <c r="K56" s="19" t="n">
        <f aca="false">MAX(Online_RAW!$L$2-Online_RAW!L56,0)</f>
        <v>0</v>
      </c>
      <c r="L56" s="19" t="n">
        <f aca="false">0.0016*(Online_RAW!M56)</f>
        <v>0</v>
      </c>
      <c r="M56" s="11" t="n">
        <f aca="false">Online_RAW!$N$2-Online_RAW!N56</f>
        <v>0</v>
      </c>
      <c r="N56" s="19" t="n">
        <f aca="false">Online_RAW!C56*60</f>
        <v>119.991545454545</v>
      </c>
      <c r="O56" s="19" t="n">
        <f aca="false">MAX(0, Online_RAW!D56*60)</f>
        <v>0</v>
      </c>
      <c r="P56" s="19" t="n">
        <f aca="false">_xlfn.IFNA(VLOOKUP(A56,Sampling!$D$7:$E$14,2,FALSE()),0)</f>
        <v>0</v>
      </c>
      <c r="Q56" s="0" t="n">
        <f aca="false">_xlfn.IFNA(VLOOKUP(A56,Refill!$D$6:$G$8,2,FALSE()),0)</f>
        <v>0</v>
      </c>
    </row>
    <row r="57" customFormat="false" ht="12.75" hidden="false" customHeight="false" outlineLevel="0" collapsed="false">
      <c r="A57" s="19" t="n">
        <f aca="false">ROUND((Online_RAW!B57-General!$B$10)*24,3)</f>
        <v>0.917</v>
      </c>
      <c r="B57" s="19" t="n">
        <f aca="false">General!$B$12+Online_ANA!K57/1000+Online_ANA!L57/1000+Online_ANA!M57/1000/General!$B$22-SUM($P$2:P57)/1000/General!$B$24+SUM($Q$2:Q57)/1000/General!$B$24</f>
        <v>1.08</v>
      </c>
      <c r="C57" s="19" t="n">
        <f aca="false">Online_RAW!K57</f>
        <v>20.76</v>
      </c>
      <c r="D57" s="19" t="n">
        <f aca="false">Online_RAW!J57</f>
        <v>0.04</v>
      </c>
      <c r="E57" s="19" t="n">
        <f aca="false">(1-F57/100-G57/100)/(1-C57/100-D57/100-General!$B$17/100)</f>
        <v>1.00489214850196</v>
      </c>
      <c r="F57" s="19" t="n">
        <f aca="false">N57*General!$B$14/(N57+O57)+O57*100/(N57+O57)</f>
        <v>20.807354655835</v>
      </c>
      <c r="G57" s="19" t="n">
        <f aca="false">N57*General!$B$15/(N57+O57)</f>
        <v>0.0399962855273561</v>
      </c>
      <c r="H57" s="19" t="n">
        <f aca="false">(N57+O57)*(1/General!$B$20)*((F57/100)-E57*(C57/100))*1000/B57</f>
        <v>-2.68699221462912</v>
      </c>
      <c r="I57" s="19" t="n">
        <f aca="false">(N57+O57)*(1/General!$B$20)*((D57/100)*E57-(G57/100))*1000/B57</f>
        <v>0.00988421809588808</v>
      </c>
      <c r="J57" s="19" t="n">
        <f aca="false">I57/H57</f>
        <v>-0.00367854363033663</v>
      </c>
      <c r="K57" s="19" t="n">
        <f aca="false">MAX(Online_RAW!$L$2-Online_RAW!L57,0)</f>
        <v>0</v>
      </c>
      <c r="L57" s="19" t="n">
        <f aca="false">0.0016*(Online_RAW!M57)</f>
        <v>0</v>
      </c>
      <c r="M57" s="11" t="n">
        <f aca="false">Online_RAW!$N$2-Online_RAW!N57</f>
        <v>0</v>
      </c>
      <c r="N57" s="19" t="n">
        <f aca="false">Online_RAW!C57*60</f>
        <v>119.982818181818</v>
      </c>
      <c r="O57" s="19" t="n">
        <f aca="false">MAX(0, Online_RAW!D57*60)</f>
        <v>0.0111428571428572</v>
      </c>
      <c r="P57" s="19" t="n">
        <f aca="false">_xlfn.IFNA(VLOOKUP(A57,Sampling!$D$7:$E$14,2,FALSE()),0)</f>
        <v>0</v>
      </c>
      <c r="Q57" s="0" t="n">
        <f aca="false">_xlfn.IFNA(VLOOKUP(A57,Refill!$D$6:$G$8,2,FALSE()),0)</f>
        <v>0</v>
      </c>
    </row>
    <row r="58" customFormat="false" ht="12.75" hidden="false" customHeight="false" outlineLevel="0" collapsed="false">
      <c r="A58" s="19" t="n">
        <f aca="false">ROUND((Online_RAW!B58-General!$B$10)*24,3)</f>
        <v>0.933</v>
      </c>
      <c r="B58" s="19" t="n">
        <f aca="false">General!$B$12+Online_ANA!K58/1000+Online_ANA!L58/1000+Online_ANA!M58/1000/General!$B$22-SUM($P$2:P58)/1000/General!$B$24+SUM($Q$2:Q58)/1000/General!$B$24</f>
        <v>1.08</v>
      </c>
      <c r="C58" s="19" t="n">
        <f aca="false">Online_RAW!K58</f>
        <v>20.76</v>
      </c>
      <c r="D58" s="19" t="n">
        <f aca="false">Online_RAW!J58</f>
        <v>0.04</v>
      </c>
      <c r="E58" s="19" t="n">
        <f aca="false">(1-F58/100-G58/100)/(1-C58/100-D58/100-General!$B$17/100)</f>
        <v>1.00491262578511</v>
      </c>
      <c r="F58" s="19" t="n">
        <f aca="false">N58*General!$B$14/(N58+O58)+O58*100/(N58+O58)</f>
        <v>20.8057409003442</v>
      </c>
      <c r="G58" s="19" t="n">
        <f aca="false">N58*General!$B$15/(N58+O58)</f>
        <v>0.0399971005553817</v>
      </c>
      <c r="H58" s="19" t="n">
        <f aca="false">(N58+O58)*(1/General!$B$20)*((F58/100)-E58*(C58/100))*1000/B58</f>
        <v>-2.78873246834126</v>
      </c>
      <c r="I58" s="19" t="n">
        <f aca="false">(N58+O58)*(1/General!$B$20)*((D58/100)*E58-(G58/100))*1000/B58</f>
        <v>0.00988681040000747</v>
      </c>
      <c r="J58" s="19" t="n">
        <f aca="false">I58/H58</f>
        <v>-0.00354527030191897</v>
      </c>
      <c r="K58" s="19" t="n">
        <f aca="false">MAX(Online_RAW!$L$2-Online_RAW!L58,0)</f>
        <v>0</v>
      </c>
      <c r="L58" s="19" t="n">
        <f aca="false">0.0016*(Online_RAW!M58)</f>
        <v>0</v>
      </c>
      <c r="M58" s="11" t="n">
        <f aca="false">Online_RAW!$N$2-Online_RAW!N58</f>
        <v>0</v>
      </c>
      <c r="N58" s="19" t="n">
        <f aca="false">Online_RAW!C58*60</f>
        <v>120.014285714286</v>
      </c>
      <c r="O58" s="19" t="n">
        <f aca="false">MAX(0, Online_RAW!D58*60)</f>
        <v>0.0087</v>
      </c>
      <c r="P58" s="19" t="n">
        <f aca="false">_xlfn.IFNA(VLOOKUP(A58,Sampling!$D$7:$E$14,2,FALSE()),0)</f>
        <v>0</v>
      </c>
      <c r="Q58" s="0" t="n">
        <f aca="false">_xlfn.IFNA(VLOOKUP(A58,Refill!$D$6:$G$8,2,FALSE()),0)</f>
        <v>0</v>
      </c>
    </row>
    <row r="59" customFormat="false" ht="12.75" hidden="false" customHeight="false" outlineLevel="0" collapsed="false">
      <c r="A59" s="19" t="n">
        <f aca="false">ROUND((Online_RAW!B59-General!$B$10)*24,3)</f>
        <v>0.95</v>
      </c>
      <c r="B59" s="19" t="n">
        <f aca="false">General!$B$12+Online_ANA!K59/1000+Online_ANA!L59/1000+Online_ANA!M59/1000/General!$B$22-SUM($P$2:P59)/1000/General!$B$24+SUM($Q$2:Q59)/1000/General!$B$24</f>
        <v>1.08</v>
      </c>
      <c r="C59" s="19" t="n">
        <f aca="false">Online_RAW!K59</f>
        <v>20.76</v>
      </c>
      <c r="D59" s="19" t="n">
        <f aca="false">Online_RAW!J59</f>
        <v>0.04</v>
      </c>
      <c r="E59" s="19" t="n">
        <f aca="false">(1-F59/100-G59/100)/(1-C59/100-D59/100-General!$B$17/100)</f>
        <v>1.00493296417239</v>
      </c>
      <c r="F59" s="19" t="n">
        <f aca="false">N59*General!$B$14/(N59+O59)+O59*100/(N59+O59)</f>
        <v>20.8041380908354</v>
      </c>
      <c r="G59" s="19" t="n">
        <f aca="false">N59*General!$B$15/(N59+O59)</f>
        <v>0.0399979100551337</v>
      </c>
      <c r="H59" s="19" t="n">
        <f aca="false">(N59+O59)*(1/General!$B$20)*((F59/100)-E59*(C59/100))*1000/B59</f>
        <v>-2.88991647857782</v>
      </c>
      <c r="I59" s="19" t="n">
        <f aca="false">(N59+O59)*(1/General!$B$20)*((D59/100)*E59-(G59/100))*1000/B59</f>
        <v>0.00988967766168314</v>
      </c>
      <c r="J59" s="19" t="n">
        <f aca="false">I59/H59</f>
        <v>-0.00342213269310469</v>
      </c>
      <c r="K59" s="19" t="n">
        <f aca="false">MAX(Online_RAW!$L$2-Online_RAW!L59,0)</f>
        <v>0</v>
      </c>
      <c r="L59" s="19" t="n">
        <f aca="false">0.0016*(Online_RAW!M59)</f>
        <v>0</v>
      </c>
      <c r="M59" s="11" t="n">
        <f aca="false">Online_RAW!$N$2-Online_RAW!N59</f>
        <v>0</v>
      </c>
      <c r="N59" s="19" t="n">
        <f aca="false">Online_RAW!C59*60</f>
        <v>120.049090909091</v>
      </c>
      <c r="O59" s="19" t="n">
        <f aca="false">MAX(0, Online_RAW!D59*60)</f>
        <v>0.0062727272727273</v>
      </c>
      <c r="P59" s="19" t="n">
        <f aca="false">_xlfn.IFNA(VLOOKUP(A59,Sampling!$D$7:$E$14,2,FALSE()),0)</f>
        <v>0</v>
      </c>
      <c r="Q59" s="0" t="n">
        <f aca="false">_xlfn.IFNA(VLOOKUP(A59,Refill!$D$6:$G$8,2,FALSE()),0)</f>
        <v>0</v>
      </c>
    </row>
    <row r="60" customFormat="false" ht="12.75" hidden="false" customHeight="false" outlineLevel="0" collapsed="false">
      <c r="A60" s="19" t="n">
        <f aca="false">ROUND((Online_RAW!B60-General!$B$10)*24,3)</f>
        <v>0.967</v>
      </c>
      <c r="B60" s="19" t="n">
        <f aca="false">General!$B$12+Online_ANA!K60/1000+Online_ANA!L60/1000+Online_ANA!M60/1000/General!$B$22-SUM($P$2:P60)/1000/General!$B$24+SUM($Q$2:Q60)/1000/General!$B$24</f>
        <v>1.08</v>
      </c>
      <c r="C60" s="19" t="n">
        <f aca="false">Online_RAW!K60</f>
        <v>20.75</v>
      </c>
      <c r="D60" s="19" t="n">
        <f aca="false">Online_RAW!J60</f>
        <v>0.04</v>
      </c>
      <c r="E60" s="19" t="n">
        <f aca="false">(1-F60/100-G60/100)/(1-C60/100-D60/100-General!$B$17/100)</f>
        <v>1.0048190904586</v>
      </c>
      <c r="F60" s="19" t="n">
        <f aca="false">N60*General!$B$14/(N60+O60)+O60*100/(N60+O60)</f>
        <v>20.8030588807277</v>
      </c>
      <c r="G60" s="19" t="n">
        <f aca="false">N60*General!$B$15/(N60+O60)</f>
        <v>0.0399984551107436</v>
      </c>
      <c r="H60" s="19" t="n">
        <f aca="false">(N60+O60)*(1/General!$B$20)*((F60/100)-E60*(C60/100))*1000/B60</f>
        <v>-2.32763357491062</v>
      </c>
      <c r="I60" s="19" t="n">
        <f aca="false">(N60+O60)*(1/General!$B$20)*((D60/100)*E60-(G60/100))*1000/B60</f>
        <v>0.00963582318836536</v>
      </c>
      <c r="J60" s="19" t="n">
        <f aca="false">I60/H60</f>
        <v>-0.00413975090075566</v>
      </c>
      <c r="K60" s="19" t="n">
        <f aca="false">MAX(Online_RAW!$L$2-Online_RAW!L60,0)</f>
        <v>0</v>
      </c>
      <c r="L60" s="19" t="n">
        <f aca="false">0.0016*(Online_RAW!M60)</f>
        <v>0</v>
      </c>
      <c r="M60" s="11" t="n">
        <f aca="false">Online_RAW!$N$2-Online_RAW!N60</f>
        <v>0</v>
      </c>
      <c r="N60" s="19" t="n">
        <f aca="false">Online_RAW!C60*60</f>
        <v>120.039272727273</v>
      </c>
      <c r="O60" s="19" t="n">
        <f aca="false">MAX(0, Online_RAW!D60*60)</f>
        <v>0.00463636363636364</v>
      </c>
      <c r="P60" s="19" t="n">
        <f aca="false">_xlfn.IFNA(VLOOKUP(A60,Sampling!$D$7:$E$14,2,FALSE()),0)</f>
        <v>0</v>
      </c>
      <c r="Q60" s="0" t="n">
        <f aca="false">_xlfn.IFNA(VLOOKUP(A60,Refill!$D$6:$G$8,2,FALSE()),0)</f>
        <v>0</v>
      </c>
    </row>
    <row r="61" customFormat="false" ht="12.75" hidden="false" customHeight="false" outlineLevel="0" collapsed="false">
      <c r="A61" s="19" t="n">
        <f aca="false">ROUND((Online_RAW!B61-General!$B$10)*24,3)</f>
        <v>0.983</v>
      </c>
      <c r="B61" s="19" t="n">
        <f aca="false">General!$B$12+Online_ANA!K61/1000+Online_ANA!L61/1000+Online_ANA!M61/1000/General!$B$22-SUM($P$2:P61)/1000/General!$B$24+SUM($Q$2:Q61)/1000/General!$B$24</f>
        <v>1.08</v>
      </c>
      <c r="C61" s="19" t="n">
        <f aca="false">Online_RAW!K61</f>
        <v>20.74</v>
      </c>
      <c r="D61" s="19" t="n">
        <f aca="false">Online_RAW!J61</f>
        <v>0.04</v>
      </c>
      <c r="E61" s="19" t="n">
        <f aca="false">(1-F61/100-G61/100)/(1-C61/100-D61/100-General!$B$17/100)</f>
        <v>1.0047303597319</v>
      </c>
      <c r="F61" s="19" t="n">
        <f aca="false">N61*General!$B$14/(N61+O61)+O61*100/(N61+O61)</f>
        <v>20.8</v>
      </c>
      <c r="G61" s="19" t="n">
        <f aca="false">N61*General!$B$15/(N61+O61)</f>
        <v>0.04</v>
      </c>
      <c r="H61" s="19" t="n">
        <f aca="false">(N61+O61)*(1/General!$B$20)*((F61/100)-E61*(C61/100))*1000/B61</f>
        <v>-1.88941516158145</v>
      </c>
      <c r="I61" s="19" t="n">
        <f aca="false">(N61+O61)*(1/General!$B$20)*((D61/100)*E61-(G61/100))*1000/B61</f>
        <v>0.00938143480893527</v>
      </c>
      <c r="J61" s="19" t="n">
        <f aca="false">I61/H61</f>
        <v>-0.00496525856238126</v>
      </c>
      <c r="K61" s="19" t="n">
        <f aca="false">MAX(Online_RAW!$L$2-Online_RAW!L61,0)</f>
        <v>0</v>
      </c>
      <c r="L61" s="19" t="n">
        <f aca="false">0.0016*(Online_RAW!M61)</f>
        <v>0</v>
      </c>
      <c r="M61" s="11" t="n">
        <f aca="false">Online_RAW!$N$2-Online_RAW!N61</f>
        <v>0</v>
      </c>
      <c r="N61" s="19" t="n">
        <f aca="false">Online_RAW!C61*60</f>
        <v>120.021272727273</v>
      </c>
      <c r="O61" s="19" t="n">
        <f aca="false">MAX(0, Online_RAW!D61*60)</f>
        <v>0</v>
      </c>
      <c r="P61" s="19" t="n">
        <f aca="false">_xlfn.IFNA(VLOOKUP(A61,Sampling!$D$7:$E$14,2,FALSE()),0)</f>
        <v>0</v>
      </c>
      <c r="Q61" s="0" t="n">
        <f aca="false">_xlfn.IFNA(VLOOKUP(A61,Refill!$D$6:$G$8,2,FALSE()),0)</f>
        <v>0</v>
      </c>
    </row>
    <row r="62" customFormat="false" ht="12.75" hidden="false" customHeight="false" outlineLevel="0" collapsed="false">
      <c r="A62" s="19" t="n">
        <f aca="false">ROUND((Online_RAW!B62-General!$B$10)*24,3)</f>
        <v>1</v>
      </c>
      <c r="B62" s="19" t="n">
        <f aca="false">General!$B$12+Online_ANA!K62/1000+Online_ANA!L62/1000+Online_ANA!M62/1000/General!$B$22-SUM($P$2:P62)/1000/General!$B$24+SUM($Q$2:Q62)/1000/General!$B$24</f>
        <v>1.08</v>
      </c>
      <c r="C62" s="19" t="n">
        <f aca="false">Online_RAW!K62</f>
        <v>20.74</v>
      </c>
      <c r="D62" s="19" t="n">
        <f aca="false">Online_RAW!J62</f>
        <v>0.04</v>
      </c>
      <c r="E62" s="19" t="n">
        <f aca="false">(1-F62/100-G62/100)/(1-C62/100-D62/100-General!$B$17/100)</f>
        <v>1.00470883725162</v>
      </c>
      <c r="F62" s="19" t="n">
        <f aca="false">N62*General!$B$14/(N62+O62)+O62*100/(N62+O62)</f>
        <v>20.801696555122</v>
      </c>
      <c r="G62" s="19" t="n">
        <f aca="false">N62*General!$B$15/(N62+O62)</f>
        <v>0.0399991431539788</v>
      </c>
      <c r="H62" s="19" t="n">
        <f aca="false">(N62+O62)*(1/General!$B$20)*((F62/100)-E62*(C62/100))*1000/B62</f>
        <v>-1.78346810458078</v>
      </c>
      <c r="I62" s="19" t="n">
        <f aca="false">(N62+O62)*(1/General!$B$20)*((D62/100)*E62-(G62/100))*1000/B62</f>
        <v>0.00938282045707634</v>
      </c>
      <c r="J62" s="19" t="n">
        <f aca="false">I62/H62</f>
        <v>-0.00526099706127453</v>
      </c>
      <c r="K62" s="19" t="n">
        <f aca="false">MAX(Online_RAW!$L$2-Online_RAW!L62,0)</f>
        <v>0</v>
      </c>
      <c r="L62" s="19" t="n">
        <f aca="false">0.0016*(Online_RAW!M62)</f>
        <v>0</v>
      </c>
      <c r="M62" s="11" t="n">
        <f aca="false">Online_RAW!$N$2-Online_RAW!N62</f>
        <v>0</v>
      </c>
      <c r="N62" s="19" t="n">
        <f aca="false">Online_RAW!C62*60</f>
        <v>120.039</v>
      </c>
      <c r="O62" s="19" t="n">
        <f aca="false">MAX(0, Online_RAW!D62*60)</f>
        <v>0.00257142857142857</v>
      </c>
      <c r="P62" s="19" t="n">
        <f aca="false">_xlfn.IFNA(VLOOKUP(A62,Sampling!$D$7:$E$14,2,FALSE()),0)</f>
        <v>0</v>
      </c>
      <c r="Q62" s="0" t="n">
        <f aca="false">_xlfn.IFNA(VLOOKUP(A62,Refill!$D$6:$G$8,2,FALSE()),0)</f>
        <v>0</v>
      </c>
    </row>
    <row r="63" customFormat="false" ht="12.75" hidden="false" customHeight="false" outlineLevel="0" collapsed="false">
      <c r="A63" s="19" t="n">
        <f aca="false">ROUND((Online_RAW!B63-General!$B$10)*24,3)</f>
        <v>1.017</v>
      </c>
      <c r="B63" s="19" t="n">
        <f aca="false">General!$B$12+Online_ANA!K63/1000+Online_ANA!L63/1000+Online_ANA!M63/1000/General!$B$22-SUM($P$2:P63)/1000/General!$B$24+SUM($Q$2:Q63)/1000/General!$B$24</f>
        <v>1.08</v>
      </c>
      <c r="C63" s="19" t="n">
        <f aca="false">Online_RAW!K63</f>
        <v>20.74</v>
      </c>
      <c r="D63" s="19" t="n">
        <f aca="false">Online_RAW!J63</f>
        <v>0.04</v>
      </c>
      <c r="E63" s="19" t="n">
        <f aca="false">(1-F63/100-G63/100)/(1-C63/100-D63/100-General!$B$17/100)</f>
        <v>1.0047303597319</v>
      </c>
      <c r="F63" s="19" t="n">
        <f aca="false">N63*General!$B$14/(N63+O63)+O63*100/(N63+O63)</f>
        <v>20.8</v>
      </c>
      <c r="G63" s="19" t="n">
        <f aca="false">N63*General!$B$15/(N63+O63)</f>
        <v>0.04</v>
      </c>
      <c r="H63" s="19" t="n">
        <f aca="false">(N63+O63)*(1/General!$B$20)*((F63/100)-E63*(C63/100))*1000/B63</f>
        <v>-1.88852643517739</v>
      </c>
      <c r="I63" s="19" t="n">
        <f aca="false">(N63+O63)*(1/General!$B$20)*((D63/100)*E63-(G63/100))*1000/B63</f>
        <v>0.00937702205254788</v>
      </c>
      <c r="J63" s="19" t="n">
        <f aca="false">I63/H63</f>
        <v>-0.00496525856238126</v>
      </c>
      <c r="K63" s="19" t="n">
        <f aca="false">MAX(Online_RAW!$L$2-Online_RAW!L63,0)</f>
        <v>0</v>
      </c>
      <c r="L63" s="19" t="n">
        <f aca="false">0.0016*(Online_RAW!M63)</f>
        <v>0</v>
      </c>
      <c r="M63" s="11" t="n">
        <f aca="false">Online_RAW!$N$2-Online_RAW!N63</f>
        <v>0</v>
      </c>
      <c r="N63" s="19" t="n">
        <f aca="false">Online_RAW!C63*60</f>
        <v>119.964818181818</v>
      </c>
      <c r="O63" s="19" t="n">
        <f aca="false">MAX(0, Online_RAW!D63*60)</f>
        <v>0</v>
      </c>
      <c r="P63" s="19" t="n">
        <f aca="false">_xlfn.IFNA(VLOOKUP(A63,Sampling!$D$7:$E$14,2,FALSE()),0)</f>
        <v>0</v>
      </c>
      <c r="Q63" s="0" t="n">
        <f aca="false">_xlfn.IFNA(VLOOKUP(A63,Refill!$D$6:$G$8,2,FALSE()),0)</f>
        <v>0</v>
      </c>
    </row>
    <row r="64" customFormat="false" ht="12.75" hidden="false" customHeight="false" outlineLevel="0" collapsed="false">
      <c r="A64" s="19" t="n">
        <f aca="false">ROUND((Online_RAW!B64-General!$B$10)*24,3)</f>
        <v>1.033</v>
      </c>
      <c r="B64" s="19" t="n">
        <f aca="false">General!$B$12+Online_ANA!K64/1000+Online_ANA!L64/1000+Online_ANA!M64/1000/General!$B$22-SUM($P$2:P64)/1000/General!$B$24+SUM($Q$2:Q64)/1000/General!$B$24</f>
        <v>1.08</v>
      </c>
      <c r="C64" s="19" t="n">
        <f aca="false">Online_RAW!K64</f>
        <v>20.745</v>
      </c>
      <c r="D64" s="19" t="n">
        <f aca="false">Online_RAW!J64</f>
        <v>0.045</v>
      </c>
      <c r="E64" s="19" t="n">
        <f aca="false">(1-F64/100-G64/100)/(1-C64/100-D64/100-General!$B$17/100)</f>
        <v>1.00473236782431</v>
      </c>
      <c r="F64" s="19" t="n">
        <f aca="false">N64*General!$B$14/(N64+O64)+O64*100/(N64+O64)</f>
        <v>20.8098941085081</v>
      </c>
      <c r="G64" s="19" t="n">
        <f aca="false">N64*General!$B$15/(N64+O64)</f>
        <v>0.039995002975501</v>
      </c>
      <c r="H64" s="19" t="n">
        <f aca="false">(N64+O64)*(1/General!$B$20)*((F64/100)-E64*(C64/100))*1000/B64</f>
        <v>-1.65068846141834</v>
      </c>
      <c r="I64" s="19" t="n">
        <f aca="false">(N64+O64)*(1/General!$B$20)*((D64/100)*E64-(G64/100))*1000/B64</f>
        <v>0.258819419944284</v>
      </c>
      <c r="J64" s="19" t="n">
        <f aca="false">I64/H64</f>
        <v>-0.156794831970835</v>
      </c>
      <c r="K64" s="19" t="n">
        <f aca="false">MAX(Online_RAW!$L$2-Online_RAW!L64,0)</f>
        <v>0</v>
      </c>
      <c r="L64" s="19" t="n">
        <f aca="false">0.0016*(Online_RAW!M64)</f>
        <v>0</v>
      </c>
      <c r="M64" s="11" t="n">
        <f aca="false">Online_RAW!$N$2-Online_RAW!N64</f>
        <v>0</v>
      </c>
      <c r="N64" s="19" t="n">
        <f aca="false">Online_RAW!C64*60</f>
        <v>120.056454545455</v>
      </c>
      <c r="O64" s="19" t="n">
        <f aca="false">MAX(0, Online_RAW!D64*60)</f>
        <v>0.015</v>
      </c>
      <c r="P64" s="19" t="n">
        <f aca="false">_xlfn.IFNA(VLOOKUP(A64,Sampling!$D$7:$E$14,2,FALSE()),0)</f>
        <v>0</v>
      </c>
      <c r="Q64" s="0" t="n">
        <f aca="false">_xlfn.IFNA(VLOOKUP(A64,Refill!$D$6:$G$8,2,FALSE()),0)</f>
        <v>0</v>
      </c>
    </row>
    <row r="65" customFormat="false" ht="12.75" hidden="false" customHeight="false" outlineLevel="0" collapsed="false">
      <c r="A65" s="19" t="n">
        <f aca="false">ROUND((Online_RAW!B65-General!$B$10)*24,3)</f>
        <v>1.05</v>
      </c>
      <c r="B65" s="19" t="n">
        <f aca="false">General!$B$12+Online_ANA!K65/1000+Online_ANA!L65/1000+Online_ANA!M65/1000/General!$B$22-SUM($P$2:P65)/1000/General!$B$24+SUM($Q$2:Q65)/1000/General!$B$24</f>
        <v>1.08</v>
      </c>
      <c r="C65" s="19" t="n">
        <f aca="false">Online_RAW!K65</f>
        <v>20.745</v>
      </c>
      <c r="D65" s="19" t="n">
        <f aca="false">Online_RAW!J65</f>
        <v>0.0466666666666667</v>
      </c>
      <c r="E65" s="19" t="n">
        <f aca="false">(1-F65/100-G65/100)/(1-C65/100-D65/100-General!$B$17/100)</f>
        <v>1.00487916022459</v>
      </c>
      <c r="F65" s="19" t="n">
        <f aca="false">N65*General!$B$14/(N65+O65)+O65*100/(N65+O65)</f>
        <v>20.8</v>
      </c>
      <c r="G65" s="19" t="n">
        <f aca="false">N65*General!$B$15/(N65+O65)</f>
        <v>0.04</v>
      </c>
      <c r="H65" s="19" t="n">
        <f aca="false">(N65+O65)*(1/General!$B$20)*((F65/100)-E65*(C65/100))*1000/B65</f>
        <v>-2.29109477849262</v>
      </c>
      <c r="I65" s="19" t="n">
        <f aca="false">(N65+O65)*(1/General!$B$20)*((D65/100)*E65-(G65/100))*1000/B65</f>
        <v>0.34176236372437</v>
      </c>
      <c r="J65" s="19" t="n">
        <f aca="false">I65/H65</f>
        <v>-0.149169893333364</v>
      </c>
      <c r="K65" s="19" t="n">
        <f aca="false">MAX(Online_RAW!$L$2-Online_RAW!L65,0)</f>
        <v>0</v>
      </c>
      <c r="L65" s="19" t="n">
        <f aca="false">0.0016*(Online_RAW!M65)</f>
        <v>0</v>
      </c>
      <c r="M65" s="11" t="n">
        <f aca="false">Online_RAW!$N$2-Online_RAW!N65</f>
        <v>0</v>
      </c>
      <c r="N65" s="19" t="n">
        <f aca="false">Online_RAW!C65*60</f>
        <v>119.997818181818</v>
      </c>
      <c r="O65" s="19" t="n">
        <f aca="false">MAX(0, Online_RAW!D65*60)</f>
        <v>0</v>
      </c>
      <c r="P65" s="19" t="n">
        <f aca="false">_xlfn.IFNA(VLOOKUP(A65,Sampling!$D$7:$E$14,2,FALSE()),0)</f>
        <v>0</v>
      </c>
      <c r="Q65" s="0" t="n">
        <f aca="false">_xlfn.IFNA(VLOOKUP(A65,Refill!$D$6:$G$8,2,FALSE()),0)</f>
        <v>0</v>
      </c>
    </row>
    <row r="66" customFormat="false" ht="12.75" hidden="false" customHeight="false" outlineLevel="0" collapsed="false">
      <c r="A66" s="19" t="n">
        <f aca="false">ROUND((Online_RAW!B66-General!$B$10)*24,3)</f>
        <v>1.067</v>
      </c>
      <c r="B66" s="19" t="n">
        <f aca="false">General!$B$12+Online_ANA!K66/1000+Online_ANA!L66/1000+Online_ANA!M66/1000/General!$B$22-SUM($P$2:P66)/1000/General!$B$24+SUM($Q$2:Q66)/1000/General!$B$24</f>
        <v>1.08</v>
      </c>
      <c r="C66" s="19" t="n">
        <f aca="false">Online_RAW!K66</f>
        <v>20.74</v>
      </c>
      <c r="D66" s="19" t="n">
        <f aca="false">Online_RAW!J66</f>
        <v>0.0466666666666667</v>
      </c>
      <c r="E66" s="19" t="n">
        <f aca="false">(1-F66/100-G66/100)/(1-C66/100-D66/100-General!$B$17/100)</f>
        <v>1.00481538318831</v>
      </c>
      <c r="F66" s="19" t="n">
        <f aca="false">N66*General!$B$14/(N66+O66)+O66*100/(N66+O66)</f>
        <v>20.8</v>
      </c>
      <c r="G66" s="19" t="n">
        <f aca="false">N66*General!$B$15/(N66+O66)</f>
        <v>0.04</v>
      </c>
      <c r="H66" s="19" t="n">
        <f aca="false">(N66+O66)*(1/General!$B$20)*((F66/100)-E66*(C66/100))*1000/B66</f>
        <v>-1.978491472755</v>
      </c>
      <c r="I66" s="19" t="n">
        <f aca="false">(N66+O66)*(1/General!$B$20)*((D66/100)*E66-(G66/100))*1000/B66</f>
        <v>0.341966075130722</v>
      </c>
      <c r="J66" s="19" t="n">
        <f aca="false">I66/H66</f>
        <v>-0.172841824106799</v>
      </c>
      <c r="K66" s="19" t="n">
        <f aca="false">MAX(Online_RAW!$L$2-Online_RAW!L66,0)</f>
        <v>0</v>
      </c>
      <c r="L66" s="19" t="n">
        <f aca="false">0.0016*(Online_RAW!M66)</f>
        <v>0</v>
      </c>
      <c r="M66" s="11" t="n">
        <f aca="false">Online_RAW!$N$2-Online_RAW!N66</f>
        <v>0</v>
      </c>
      <c r="N66" s="19" t="n">
        <f aca="false">Online_RAW!C66*60</f>
        <v>120.1212</v>
      </c>
      <c r="O66" s="19" t="n">
        <f aca="false">MAX(0, Online_RAW!D66*60)</f>
        <v>0</v>
      </c>
      <c r="P66" s="19" t="n">
        <f aca="false">_xlfn.IFNA(VLOOKUP(A66,Sampling!$D$7:$E$14,2,FALSE()),0)</f>
        <v>0</v>
      </c>
      <c r="Q66" s="0" t="n">
        <f aca="false">_xlfn.IFNA(VLOOKUP(A66,Refill!$D$6:$G$8,2,FALSE()),0)</f>
        <v>0</v>
      </c>
    </row>
    <row r="67" customFormat="false" ht="12.75" hidden="false" customHeight="false" outlineLevel="0" collapsed="false">
      <c r="A67" s="19" t="n">
        <f aca="false">ROUND((Online_RAW!B67-General!$B$10)*24,3)</f>
        <v>1.083</v>
      </c>
      <c r="B67" s="19" t="n">
        <f aca="false">General!$B$12+Online_ANA!K67/1000+Online_ANA!L67/1000+Online_ANA!M67/1000/General!$B$22-SUM($P$2:P67)/1000/General!$B$24+SUM($Q$2:Q67)/1000/General!$B$24</f>
        <v>1.08</v>
      </c>
      <c r="C67" s="19" t="n">
        <f aca="false">Online_RAW!K67</f>
        <v>20.74</v>
      </c>
      <c r="D67" s="19" t="n">
        <f aca="false">Online_RAW!J67</f>
        <v>0.045</v>
      </c>
      <c r="E67" s="19" t="n">
        <f aca="false">(1-F67/100-G67/100)/(1-C67/100-D67/100-General!$B$17/100)</f>
        <v>1.00479412597518</v>
      </c>
      <c r="F67" s="19" t="n">
        <f aca="false">N67*General!$B$14/(N67+O67)+O67*100/(N67+O67)</f>
        <v>20.8</v>
      </c>
      <c r="G67" s="19" t="n">
        <f aca="false">N67*General!$B$15/(N67+O67)</f>
        <v>0.04</v>
      </c>
      <c r="H67" s="19" t="n">
        <f aca="false">(N67+O67)*(1/General!$B$20)*((F67/100)-E67*(C67/100))*1000/B67</f>
        <v>-1.95374273476835</v>
      </c>
      <c r="I67" s="19" t="n">
        <f aca="false">(N67+O67)*(1/General!$B$20)*((D67/100)*E67-(G67/100))*1000/B67</f>
        <v>0.258436749454869</v>
      </c>
      <c r="J67" s="19" t="n">
        <f aca="false">I67/H67</f>
        <v>-0.13227777887835</v>
      </c>
      <c r="K67" s="19" t="n">
        <f aca="false">MAX(Online_RAW!$L$2-Online_RAW!L67,0)</f>
        <v>0</v>
      </c>
      <c r="L67" s="19" t="n">
        <f aca="false">0.0016*(Online_RAW!M67)</f>
        <v>0</v>
      </c>
      <c r="M67" s="11" t="n">
        <f aca="false">Online_RAW!$N$2-Online_RAW!N67</f>
        <v>0</v>
      </c>
      <c r="N67" s="19" t="n">
        <f aca="false">Online_RAW!C67*60</f>
        <v>119.944909090909</v>
      </c>
      <c r="O67" s="19" t="n">
        <f aca="false">MAX(0, Online_RAW!D67*60)</f>
        <v>0</v>
      </c>
      <c r="P67" s="19" t="n">
        <f aca="false">_xlfn.IFNA(VLOOKUP(A67,Sampling!$D$7:$E$14,2,FALSE()),0)</f>
        <v>0</v>
      </c>
      <c r="Q67" s="0" t="n">
        <f aca="false">_xlfn.IFNA(VLOOKUP(A67,Refill!$D$6:$G$8,2,FALSE()),0)</f>
        <v>0</v>
      </c>
    </row>
    <row r="68" customFormat="false" ht="12.75" hidden="false" customHeight="false" outlineLevel="0" collapsed="false">
      <c r="A68" s="19" t="n">
        <f aca="false">ROUND((Online_RAW!B68-General!$B$10)*24,3)</f>
        <v>1.1</v>
      </c>
      <c r="B68" s="19" t="n">
        <f aca="false">General!$B$12+Online_ANA!K68/1000+Online_ANA!L68/1000+Online_ANA!M68/1000/General!$B$22-SUM($P$2:P68)/1000/General!$B$24+SUM($Q$2:Q68)/1000/General!$B$24</f>
        <v>1.08</v>
      </c>
      <c r="C68" s="19" t="n">
        <f aca="false">Online_RAW!K68</f>
        <v>20.74</v>
      </c>
      <c r="D68" s="19" t="n">
        <f aca="false">Online_RAW!J68</f>
        <v>0.05</v>
      </c>
      <c r="E68" s="19" t="n">
        <f aca="false">(1-F68/100-G68/100)/(1-C68/100-D68/100-General!$B$17/100)</f>
        <v>1.00485790031296</v>
      </c>
      <c r="F68" s="19" t="n">
        <f aca="false">N68*General!$B$14/(N68+O68)+O68*100/(N68+O68)</f>
        <v>20.8</v>
      </c>
      <c r="G68" s="19" t="n">
        <f aca="false">N68*General!$B$15/(N68+O68)</f>
        <v>0.04</v>
      </c>
      <c r="H68" s="19" t="n">
        <f aca="false">(N68+O68)*(1/General!$B$20)*((F68/100)-E68*(C68/100))*1000/B68</f>
        <v>-2.0217555233788</v>
      </c>
      <c r="I68" s="19" t="n">
        <f aca="false">(N68+O68)*(1/General!$B$20)*((D68/100)*E68-(G68/100))*1000/B68</f>
        <v>0.508151658291819</v>
      </c>
      <c r="J68" s="19" t="n">
        <f aca="false">I68/H68</f>
        <v>-0.251341793018864</v>
      </c>
      <c r="K68" s="19" t="n">
        <f aca="false">MAX(Online_RAW!$L$2-Online_RAW!L68,0)</f>
        <v>0</v>
      </c>
      <c r="L68" s="19" t="n">
        <f aca="false">0.0016*(Online_RAW!M68)</f>
        <v>0</v>
      </c>
      <c r="M68" s="11" t="n">
        <f aca="false">Online_RAW!$N$2-Online_RAW!N68</f>
        <v>0</v>
      </c>
      <c r="N68" s="19" t="n">
        <f aca="false">Online_RAW!C68*60</f>
        <v>120.091909090909</v>
      </c>
      <c r="O68" s="19" t="n">
        <f aca="false">MAX(0, Online_RAW!D68*60)</f>
        <v>0</v>
      </c>
      <c r="P68" s="19" t="n">
        <f aca="false">_xlfn.IFNA(VLOOKUP(A68,Sampling!$D$7:$E$14,2,FALSE()),0)</f>
        <v>0</v>
      </c>
      <c r="Q68" s="0" t="n">
        <f aca="false">_xlfn.IFNA(VLOOKUP(A68,Refill!$D$6:$G$8,2,FALSE()),0)</f>
        <v>0</v>
      </c>
    </row>
    <row r="69" customFormat="false" ht="12.75" hidden="false" customHeight="false" outlineLevel="0" collapsed="false">
      <c r="A69" s="19" t="n">
        <f aca="false">ROUND((Online_RAW!B69-General!$B$10)*24,3)</f>
        <v>1.117</v>
      </c>
      <c r="B69" s="19" t="n">
        <f aca="false">General!$B$12+Online_ANA!K69/1000+Online_ANA!L69/1000+Online_ANA!M69/1000/General!$B$22-SUM($P$2:P69)/1000/General!$B$24+SUM($Q$2:Q69)/1000/General!$B$24</f>
        <v>1.08</v>
      </c>
      <c r="C69" s="19" t="n">
        <f aca="false">Online_RAW!K69</f>
        <v>20.74</v>
      </c>
      <c r="D69" s="19" t="n">
        <f aca="false">Online_RAW!J69</f>
        <v>0.05</v>
      </c>
      <c r="E69" s="19" t="n">
        <f aca="false">(1-F69/100-G69/100)/(1-C69/100-D69/100-General!$B$17/100)</f>
        <v>1.00485790031296</v>
      </c>
      <c r="F69" s="19" t="n">
        <f aca="false">N69*General!$B$14/(N69+O69)+O69*100/(N69+O69)</f>
        <v>20.8</v>
      </c>
      <c r="G69" s="19" t="n">
        <f aca="false">N69*General!$B$15/(N69+O69)</f>
        <v>0.04</v>
      </c>
      <c r="H69" s="19" t="n">
        <f aca="false">(N69+O69)*(1/General!$B$20)*((F69/100)-E69*(C69/100))*1000/B69</f>
        <v>-2.01940932700546</v>
      </c>
      <c r="I69" s="19" t="n">
        <f aca="false">(N69+O69)*(1/General!$B$20)*((D69/100)*E69-(G69/100))*1000/B69</f>
        <v>0.507561961088569</v>
      </c>
      <c r="J69" s="19" t="n">
        <f aca="false">I69/H69</f>
        <v>-0.251341793018864</v>
      </c>
      <c r="K69" s="19" t="n">
        <f aca="false">MAX(Online_RAW!$L$2-Online_RAW!L69,0)</f>
        <v>0</v>
      </c>
      <c r="L69" s="19" t="n">
        <f aca="false">0.0016*(Online_RAW!M69)</f>
        <v>0</v>
      </c>
      <c r="M69" s="11" t="n">
        <f aca="false">Online_RAW!$N$2-Online_RAW!N69</f>
        <v>0</v>
      </c>
      <c r="N69" s="19" t="n">
        <f aca="false">Online_RAW!C69*60</f>
        <v>119.952545454545</v>
      </c>
      <c r="O69" s="19" t="n">
        <f aca="false">MAX(0, Online_RAW!D69*60)</f>
        <v>0</v>
      </c>
      <c r="P69" s="19" t="n">
        <f aca="false">_xlfn.IFNA(VLOOKUP(A69,Sampling!$D$7:$E$14,2,FALSE()),0)</f>
        <v>0</v>
      </c>
      <c r="Q69" s="0" t="n">
        <f aca="false">_xlfn.IFNA(VLOOKUP(A69,Refill!$D$6:$G$8,2,FALSE()),0)</f>
        <v>0</v>
      </c>
    </row>
    <row r="70" customFormat="false" ht="12.75" hidden="false" customHeight="false" outlineLevel="0" collapsed="false">
      <c r="A70" s="19" t="n">
        <f aca="false">ROUND((Online_RAW!B70-General!$B$10)*24,3)</f>
        <v>1.133</v>
      </c>
      <c r="B70" s="19" t="n">
        <f aca="false">General!$B$12+Online_ANA!K70/1000+Online_ANA!L70/1000+Online_ANA!M70/1000/General!$B$22-SUM($P$2:P70)/1000/General!$B$24+SUM($Q$2:Q70)/1000/General!$B$24</f>
        <v>1.08</v>
      </c>
      <c r="C70" s="19" t="n">
        <f aca="false">Online_RAW!K70</f>
        <v>20.75</v>
      </c>
      <c r="D70" s="19" t="n">
        <f aca="false">Online_RAW!J70</f>
        <v>0.045</v>
      </c>
      <c r="E70" s="19" t="n">
        <f aca="false">(1-F70/100-G70/100)/(1-C70/100-D70/100-General!$B$17/100)</f>
        <v>1.00489657254514</v>
      </c>
      <c r="F70" s="19" t="n">
        <f aca="false">N70*General!$B$14/(N70+O70)+O70*100/(N70+O70)</f>
        <v>20.8019789880175</v>
      </c>
      <c r="G70" s="19" t="n">
        <f aca="false">N70*General!$B$15/(N70+O70)</f>
        <v>0.0399990005111023</v>
      </c>
      <c r="H70" s="19" t="n">
        <f aca="false">(N70+O70)*(1/General!$B$20)*((F70/100)-E70*(C70/100))*1000/B70</f>
        <v>-2.46127265001057</v>
      </c>
      <c r="I70" s="19" t="n">
        <f aca="false">(N70+O70)*(1/General!$B$20)*((D70/100)*E70-(G70/100))*1000/B70</f>
        <v>0.258965887368245</v>
      </c>
      <c r="J70" s="19" t="n">
        <f aca="false">I70/H70</f>
        <v>-0.105216253618685</v>
      </c>
      <c r="K70" s="19" t="n">
        <f aca="false">MAX(Online_RAW!$L$2-Online_RAW!L70,0)</f>
        <v>0</v>
      </c>
      <c r="L70" s="19" t="n">
        <f aca="false">0.0016*(Online_RAW!M70)</f>
        <v>0</v>
      </c>
      <c r="M70" s="11" t="n">
        <f aca="false">Online_RAW!$N$2-Online_RAW!N70</f>
        <v>0</v>
      </c>
      <c r="N70" s="19" t="n">
        <f aca="false">Online_RAW!C70*60</f>
        <v>120.058363636364</v>
      </c>
      <c r="O70" s="19" t="n">
        <f aca="false">MAX(0, Online_RAW!D70*60)</f>
        <v>0.003</v>
      </c>
      <c r="P70" s="19" t="n">
        <f aca="false">_xlfn.IFNA(VLOOKUP(A70,Sampling!$D$7:$E$14,2,FALSE()),0)</f>
        <v>0</v>
      </c>
      <c r="Q70" s="0" t="n">
        <f aca="false">_xlfn.IFNA(VLOOKUP(A70,Refill!$D$6:$G$8,2,FALSE()),0)</f>
        <v>0</v>
      </c>
    </row>
    <row r="71" customFormat="false" ht="12.75" hidden="false" customHeight="false" outlineLevel="0" collapsed="false">
      <c r="A71" s="19" t="n">
        <f aca="false">ROUND((Online_RAW!B71-General!$B$10)*24,3)</f>
        <v>1.15</v>
      </c>
      <c r="B71" s="19" t="n">
        <f aca="false">General!$B$12+Online_ANA!K71/1000+Online_ANA!L71/1000+Online_ANA!M71/1000/General!$B$22-SUM($P$2:P71)/1000/General!$B$24+SUM($Q$2:Q71)/1000/General!$B$24</f>
        <v>1.08</v>
      </c>
      <c r="C71" s="19" t="n">
        <f aca="false">Online_RAW!K71</f>
        <v>20.75</v>
      </c>
      <c r="D71" s="19" t="n">
        <f aca="false">Online_RAW!J71</f>
        <v>0.045</v>
      </c>
      <c r="E71" s="19" t="n">
        <f aca="false">(1-F71/100-G71/100)/(1-C71/100-D71/100-General!$B$17/100)</f>
        <v>1.00492168274677</v>
      </c>
      <c r="F71" s="19" t="n">
        <f aca="false">N71*General!$B$14/(N71+O71)+O71*100/(N71+O71)</f>
        <v>20.8</v>
      </c>
      <c r="G71" s="19" t="n">
        <f aca="false">N71*General!$B$15/(N71+O71)</f>
        <v>0.04</v>
      </c>
      <c r="H71" s="19" t="n">
        <f aca="false">(N71+O71)*(1/General!$B$20)*((F71/100)-E71*(C71/100))*1000/B71</f>
        <v>-2.58352943741887</v>
      </c>
      <c r="I71" s="19" t="n">
        <f aca="false">(N71+O71)*(1/General!$B$20)*((D71/100)*E71-(G71/100))*1000/B71</f>
        <v>0.258798229642911</v>
      </c>
      <c r="J71" s="19" t="n">
        <f aca="false">I71/H71</f>
        <v>-0.100172355652146</v>
      </c>
      <c r="K71" s="19" t="n">
        <f aca="false">MAX(Online_RAW!$L$2-Online_RAW!L71,0)</f>
        <v>0</v>
      </c>
      <c r="L71" s="19" t="n">
        <f aca="false">0.0016*(Online_RAW!M71)</f>
        <v>0</v>
      </c>
      <c r="M71" s="11" t="n">
        <f aca="false">Online_RAW!$N$2-Online_RAW!N71</f>
        <v>0</v>
      </c>
      <c r="N71" s="19" t="n">
        <f aca="false">Online_RAW!C71*60</f>
        <v>119.980636363636</v>
      </c>
      <c r="O71" s="19" t="n">
        <f aca="false">MAX(0, Online_RAW!D71*60)</f>
        <v>0</v>
      </c>
      <c r="P71" s="19" t="n">
        <f aca="false">_xlfn.IFNA(VLOOKUP(A71,Sampling!$D$7:$E$14,2,FALSE()),0)</f>
        <v>0</v>
      </c>
      <c r="Q71" s="0" t="n">
        <f aca="false">_xlfn.IFNA(VLOOKUP(A71,Refill!$D$6:$G$8,2,FALSE()),0)</f>
        <v>0</v>
      </c>
    </row>
    <row r="72" customFormat="false" ht="12.75" hidden="false" customHeight="false" outlineLevel="0" collapsed="false">
      <c r="A72" s="19" t="n">
        <f aca="false">ROUND((Online_RAW!B72-General!$B$10)*24,3)</f>
        <v>1.167</v>
      </c>
      <c r="B72" s="19" t="n">
        <f aca="false">General!$B$12+Online_ANA!K72/1000+Online_ANA!L72/1000+Online_ANA!M72/1000/General!$B$22-SUM($P$2:P72)/1000/General!$B$24+SUM($Q$2:Q72)/1000/General!$B$24</f>
        <v>1.08</v>
      </c>
      <c r="C72" s="19" t="n">
        <f aca="false">Online_RAW!K72</f>
        <v>20.75</v>
      </c>
      <c r="D72" s="19" t="n">
        <f aca="false">Online_RAW!J72</f>
        <v>0.04</v>
      </c>
      <c r="E72" s="19" t="n">
        <f aca="false">(1-F72/100-G72/100)/(1-C72/100-D72/100-General!$B$17/100)</f>
        <v>1.00462480977018</v>
      </c>
      <c r="F72" s="19" t="n">
        <f aca="false">N72*General!$B$14/(N72+O72)+O72*100/(N72+O72)</f>
        <v>20.8183715239559</v>
      </c>
      <c r="G72" s="19" t="n">
        <f aca="false">N72*General!$B$15/(N72+O72)</f>
        <v>0.0399907214525475</v>
      </c>
      <c r="H72" s="19" t="n">
        <f aca="false">(N72+O72)*(1/General!$B$20)*((F72/100)-E72*(C72/100))*1000/B72</f>
        <v>-1.36700129205221</v>
      </c>
      <c r="I72" s="19" t="n">
        <f aca="false">(N72+O72)*(1/General!$B$20)*((D72/100)*E72-(G72/100))*1000/B72</f>
        <v>0.00962439533815203</v>
      </c>
      <c r="J72" s="19" t="n">
        <f aca="false">I72/H72</f>
        <v>-0.00704051663601825</v>
      </c>
      <c r="K72" s="19" t="n">
        <f aca="false">MAX(Online_RAW!$L$2-Online_RAW!L72,0)</f>
        <v>0</v>
      </c>
      <c r="L72" s="19" t="n">
        <f aca="false">0.0016*(Online_RAW!M72)</f>
        <v>0</v>
      </c>
      <c r="M72" s="11" t="n">
        <f aca="false">Online_RAW!$N$2-Online_RAW!N72</f>
        <v>0</v>
      </c>
      <c r="N72" s="19" t="n">
        <f aca="false">Online_RAW!C72*60</f>
        <v>119.896909090909</v>
      </c>
      <c r="O72" s="19" t="n">
        <f aca="false">MAX(0, Online_RAW!D72*60)</f>
        <v>0.0278181818181818</v>
      </c>
      <c r="P72" s="19" t="n">
        <f aca="false">_xlfn.IFNA(VLOOKUP(A72,Sampling!$D$7:$E$14,2,FALSE()),0)</f>
        <v>0</v>
      </c>
      <c r="Q72" s="0" t="n">
        <f aca="false">_xlfn.IFNA(VLOOKUP(A72,Refill!$D$6:$G$8,2,FALSE()),0)</f>
        <v>0</v>
      </c>
    </row>
    <row r="73" customFormat="false" ht="12.75" hidden="false" customHeight="false" outlineLevel="0" collapsed="false">
      <c r="A73" s="19" t="n">
        <f aca="false">ROUND((Online_RAW!B73-General!$B$10)*24,3)</f>
        <v>1.183</v>
      </c>
      <c r="B73" s="19" t="n">
        <f aca="false">General!$B$12+Online_ANA!K73/1000+Online_ANA!L73/1000+Online_ANA!M73/1000/General!$B$22-SUM($P$2:P73)/1000/General!$B$24+SUM($Q$2:Q73)/1000/General!$B$24</f>
        <v>1.08</v>
      </c>
      <c r="C73" s="19" t="n">
        <f aca="false">Online_RAW!K73</f>
        <v>20.745</v>
      </c>
      <c r="D73" s="19" t="n">
        <f aca="false">Online_RAW!J73</f>
        <v>0.04</v>
      </c>
      <c r="E73" s="19" t="n">
        <f aca="false">(1-F73/100-G73/100)/(1-C73/100-D73/100-General!$B$17/100)</f>
        <v>1.00479412597518</v>
      </c>
      <c r="F73" s="19" t="n">
        <f aca="false">N73*General!$B$14/(N73+O73)+O73*100/(N73+O73)</f>
        <v>20.8</v>
      </c>
      <c r="G73" s="19" t="n">
        <f aca="false">N73*General!$B$15/(N73+O73)</f>
        <v>0.04</v>
      </c>
      <c r="H73" s="19" t="n">
        <f aca="false">(N73+O73)*(1/General!$B$20)*((F73/100)-E73*(C73/100))*1000/B73</f>
        <v>-2.2057477750161</v>
      </c>
      <c r="I73" s="19" t="n">
        <f aca="false">(N73+O73)*(1/General!$B$20)*((D73/100)*E73-(G73/100))*1000/B73</f>
        <v>0.00951509299677884</v>
      </c>
      <c r="J73" s="19" t="n">
        <f aca="false">I73/H73</f>
        <v>-0.0043137720026531</v>
      </c>
      <c r="K73" s="19" t="n">
        <f aca="false">MAX(Online_RAW!$L$2-Online_RAW!L73,0)</f>
        <v>0</v>
      </c>
      <c r="L73" s="19" t="n">
        <f aca="false">0.0016*(Online_RAW!M73)</f>
        <v>0</v>
      </c>
      <c r="M73" s="11" t="n">
        <f aca="false">Online_RAW!$N$2-Online_RAW!N73</f>
        <v>0</v>
      </c>
      <c r="N73" s="19" t="n">
        <f aca="false">Online_RAW!C73*60</f>
        <v>120.112090909091</v>
      </c>
      <c r="O73" s="19" t="n">
        <f aca="false">MAX(0, Online_RAW!D73*60)</f>
        <v>0</v>
      </c>
      <c r="P73" s="19" t="n">
        <f aca="false">_xlfn.IFNA(VLOOKUP(A73,Sampling!$D$7:$E$14,2,FALSE()),0)</f>
        <v>0</v>
      </c>
      <c r="Q73" s="0" t="n">
        <f aca="false">_xlfn.IFNA(VLOOKUP(A73,Refill!$D$6:$G$8,2,FALSE()),0)</f>
        <v>0</v>
      </c>
    </row>
    <row r="74" customFormat="false" ht="12.75" hidden="false" customHeight="false" outlineLevel="0" collapsed="false">
      <c r="A74" s="19" t="n">
        <f aca="false">ROUND((Online_RAW!B74-General!$B$10)*24,3)</f>
        <v>1.2</v>
      </c>
      <c r="B74" s="19" t="n">
        <f aca="false">General!$B$12+Online_ANA!K74/1000+Online_ANA!L74/1000+Online_ANA!M74/1000/General!$B$22-SUM($P$2:P74)/1000/General!$B$24+SUM($Q$2:Q74)/1000/General!$B$24</f>
        <v>1.08</v>
      </c>
      <c r="C74" s="19" t="n">
        <f aca="false">Online_RAW!K74</f>
        <v>20.74</v>
      </c>
      <c r="D74" s="19" t="n">
        <f aca="false">Online_RAW!J74</f>
        <v>0.04</v>
      </c>
      <c r="E74" s="19" t="n">
        <f aca="false">(1-F74/100-G74/100)/(1-C74/100-D74/100-General!$B$17/100)</f>
        <v>1.0047303597319</v>
      </c>
      <c r="F74" s="19" t="n">
        <f aca="false">N74*General!$B$14/(N74+O74)+O74*100/(N74+O74)</f>
        <v>20.8</v>
      </c>
      <c r="G74" s="19" t="n">
        <f aca="false">N74*General!$B$15/(N74+O74)</f>
        <v>0.04</v>
      </c>
      <c r="H74" s="19" t="n">
        <f aca="false">(N74+O74)*(1/General!$B$20)*((F74/100)-E74*(C74/100))*1000/B74</f>
        <v>-1.88910174598968</v>
      </c>
      <c r="I74" s="19" t="n">
        <f aca="false">(N74+O74)*(1/General!$B$20)*((D74/100)*E74-(G74/100))*1000/B74</f>
        <v>0.00937987861948464</v>
      </c>
      <c r="J74" s="19" t="n">
        <f aca="false">I74/H74</f>
        <v>-0.00496525856238126</v>
      </c>
      <c r="K74" s="19" t="n">
        <f aca="false">MAX(Online_RAW!$L$2-Online_RAW!L74,0)</f>
        <v>0</v>
      </c>
      <c r="L74" s="19" t="n">
        <f aca="false">0.0016*(Online_RAW!M74)</f>
        <v>0</v>
      </c>
      <c r="M74" s="11" t="n">
        <f aca="false">Online_RAW!$N$2-Online_RAW!N74</f>
        <v>0</v>
      </c>
      <c r="N74" s="19" t="n">
        <f aca="false">Online_RAW!C74*60</f>
        <v>120.001363636364</v>
      </c>
      <c r="O74" s="19" t="n">
        <f aca="false">MAX(0, Online_RAW!D74*60)</f>
        <v>0</v>
      </c>
      <c r="P74" s="19" t="n">
        <f aca="false">_xlfn.IFNA(VLOOKUP(A74,Sampling!$D$7:$E$14,2,FALSE()),0)</f>
        <v>0</v>
      </c>
      <c r="Q74" s="0" t="n">
        <f aca="false">_xlfn.IFNA(VLOOKUP(A74,Refill!$D$6:$G$8,2,FALSE()),0)</f>
        <v>0</v>
      </c>
    </row>
    <row r="75" customFormat="false" ht="12.75" hidden="false" customHeight="false" outlineLevel="0" collapsed="false">
      <c r="A75" s="19" t="n">
        <f aca="false">ROUND((Online_RAW!B75-General!$B$10)*24,3)</f>
        <v>1.217</v>
      </c>
      <c r="B75" s="19" t="n">
        <f aca="false">General!$B$12+Online_ANA!K75/1000+Online_ANA!L75/1000+Online_ANA!M75/1000/General!$B$22-SUM($P$2:P75)/1000/General!$B$24+SUM($Q$2:Q75)/1000/General!$B$24</f>
        <v>1.08</v>
      </c>
      <c r="C75" s="19" t="n">
        <f aca="false">Online_RAW!K75</f>
        <v>20.73</v>
      </c>
      <c r="D75" s="19" t="n">
        <f aca="false">Online_RAW!J75</f>
        <v>0.04</v>
      </c>
      <c r="E75" s="19" t="n">
        <f aca="false">(1-F75/100-G75/100)/(1-C75/100-D75/100-General!$B$17/100)</f>
        <v>1.00460285152265</v>
      </c>
      <c r="F75" s="19" t="n">
        <f aca="false">N75*General!$B$14/(N75+O75)+O75*100/(N75+O75)</f>
        <v>20.8</v>
      </c>
      <c r="G75" s="19" t="n">
        <f aca="false">N75*General!$B$15/(N75+O75)</f>
        <v>0.04</v>
      </c>
      <c r="H75" s="19" t="n">
        <f aca="false">(N75+O75)*(1/General!$B$20)*((F75/100)-E75*(C75/100))*1000/B75</f>
        <v>-1.26080444714501</v>
      </c>
      <c r="I75" s="19" t="n">
        <f aca="false">(N75+O75)*(1/General!$B$20)*((D75/100)*E75-(G75/100))*1000/B75</f>
        <v>0.00913289543606478</v>
      </c>
      <c r="J75" s="19" t="n">
        <f aca="false">I75/H75</f>
        <v>-0.00724370496689276</v>
      </c>
      <c r="K75" s="19" t="n">
        <f aca="false">MAX(Online_RAW!$L$2-Online_RAW!L75,0)</f>
        <v>0</v>
      </c>
      <c r="L75" s="19" t="n">
        <f aca="false">0.0016*(Online_RAW!M75)</f>
        <v>0</v>
      </c>
      <c r="M75" s="11" t="n">
        <f aca="false">Online_RAW!$N$2-Online_RAW!N75</f>
        <v>0</v>
      </c>
      <c r="N75" s="19" t="n">
        <f aca="false">Online_RAW!C75*60</f>
        <v>120.078333333334</v>
      </c>
      <c r="O75" s="19" t="n">
        <f aca="false">MAX(0, Online_RAW!D75*60)</f>
        <v>0</v>
      </c>
      <c r="P75" s="19" t="n">
        <f aca="false">_xlfn.IFNA(VLOOKUP(A75,Sampling!$D$7:$E$14,2,FALSE()),0)</f>
        <v>0</v>
      </c>
      <c r="Q75" s="0" t="n">
        <f aca="false">_xlfn.IFNA(VLOOKUP(A75,Refill!$D$6:$G$8,2,FALSE()),0)</f>
        <v>0</v>
      </c>
    </row>
    <row r="76" customFormat="false" ht="12.75" hidden="false" customHeight="false" outlineLevel="0" collapsed="false">
      <c r="A76" s="19" t="n">
        <f aca="false">ROUND((Online_RAW!B76-General!$B$10)*24,3)</f>
        <v>1.233</v>
      </c>
      <c r="B76" s="19" t="n">
        <f aca="false">General!$B$12+Online_ANA!K76/1000+Online_ANA!L76/1000+Online_ANA!M76/1000/General!$B$22-SUM($P$2:P76)/1000/General!$B$24+SUM($Q$2:Q76)/1000/General!$B$24</f>
        <v>1.08</v>
      </c>
      <c r="C76" s="19" t="n">
        <f aca="false">Online_RAW!K76</f>
        <v>20.725</v>
      </c>
      <c r="D76" s="19" t="n">
        <f aca="false">Online_RAW!J76</f>
        <v>0.04</v>
      </c>
      <c r="E76" s="19" t="n">
        <f aca="false">(1-F76/100-G76/100)/(1-C76/100-D76/100-General!$B$17/100)</f>
        <v>1.00453910955361</v>
      </c>
      <c r="F76" s="19" t="n">
        <f aca="false">N76*General!$B$14/(N76+O76)+O76*100/(N76+O76)</f>
        <v>20.8</v>
      </c>
      <c r="G76" s="19" t="n">
        <f aca="false">N76*General!$B$15/(N76+O76)</f>
        <v>0.04</v>
      </c>
      <c r="H76" s="19" t="n">
        <f aca="false">(N76+O76)*(1/General!$B$20)*((F76/100)-E76*(C76/100))*1000/B76</f>
        <v>-0.945320765395642</v>
      </c>
      <c r="I76" s="19" t="n">
        <f aca="false">(N76+O76)*(1/General!$B$20)*((D76/100)*E76-(G76/100))*1000/B76</f>
        <v>0.00899890794634203</v>
      </c>
      <c r="J76" s="19" t="n">
        <f aca="false">I76/H76</f>
        <v>-0.00951942269307471</v>
      </c>
      <c r="K76" s="19" t="n">
        <f aca="false">MAX(Online_RAW!$L$2-Online_RAW!L76,0)</f>
        <v>0</v>
      </c>
      <c r="L76" s="19" t="n">
        <f aca="false">0.0016*(Online_RAW!M76)</f>
        <v>0</v>
      </c>
      <c r="M76" s="11" t="n">
        <f aca="false">Online_RAW!$N$2-Online_RAW!N76</f>
        <v>0</v>
      </c>
      <c r="N76" s="19" t="n">
        <f aca="false">Online_RAW!C76*60</f>
        <v>119.978181818182</v>
      </c>
      <c r="O76" s="19" t="n">
        <f aca="false">MAX(0, Online_RAW!D76*60)</f>
        <v>0</v>
      </c>
      <c r="P76" s="19" t="n">
        <f aca="false">_xlfn.IFNA(VLOOKUP(A76,Sampling!$D$7:$E$14,2,FALSE()),0)</f>
        <v>0</v>
      </c>
      <c r="Q76" s="0" t="n">
        <f aca="false">_xlfn.IFNA(VLOOKUP(A76,Refill!$D$6:$G$8,2,FALSE()),0)</f>
        <v>0</v>
      </c>
    </row>
    <row r="77" customFormat="false" ht="12.75" hidden="false" customHeight="false" outlineLevel="0" collapsed="false">
      <c r="A77" s="19" t="n">
        <f aca="false">ROUND((Online_RAW!B77-General!$B$10)*24,3)</f>
        <v>1.25</v>
      </c>
      <c r="B77" s="19" t="n">
        <f aca="false">General!$B$12+Online_ANA!K77/1000+Online_ANA!L77/1000+Online_ANA!M77/1000/General!$B$22-SUM($P$2:P77)/1000/General!$B$24+SUM($Q$2:Q77)/1000/General!$B$24</f>
        <v>1.08</v>
      </c>
      <c r="C77" s="19" t="n">
        <f aca="false">Online_RAW!K77</f>
        <v>20.725</v>
      </c>
      <c r="D77" s="19" t="n">
        <f aca="false">Online_RAW!J77</f>
        <v>0.05</v>
      </c>
      <c r="E77" s="19" t="n">
        <f aca="false">(1-F77/100-G77/100)/(1-C77/100-D77/100-General!$B$17/100)</f>
        <v>1.00466660158157</v>
      </c>
      <c r="F77" s="19" t="n">
        <f aca="false">N77*General!$B$14/(N77+O77)+O77*100/(N77+O77)</f>
        <v>20.8</v>
      </c>
      <c r="G77" s="19" t="n">
        <f aca="false">N77*General!$B$15/(N77+O77)</f>
        <v>0.04</v>
      </c>
      <c r="H77" s="19" t="n">
        <f aca="false">(N77+O77)*(1/General!$B$20)*((F77/100)-E77*(C77/100))*1000/B77</f>
        <v>-1.07714625276919</v>
      </c>
      <c r="I77" s="19" t="n">
        <f aca="false">(N77+O77)*(1/General!$B$20)*((D77/100)*E77-(G77/100))*1000/B77</f>
        <v>0.507604505755799</v>
      </c>
      <c r="J77" s="19" t="n">
        <f aca="false">I77/H77</f>
        <v>-0.471249381827974</v>
      </c>
      <c r="K77" s="19" t="n">
        <f aca="false">MAX(Online_RAW!$L$2-Online_RAW!L77,0)</f>
        <v>0</v>
      </c>
      <c r="L77" s="19" t="n">
        <f aca="false">0.0016*(Online_RAW!M77)</f>
        <v>0</v>
      </c>
      <c r="M77" s="11" t="n">
        <f aca="false">Online_RAW!$N$2-Online_RAW!N77</f>
        <v>0</v>
      </c>
      <c r="N77" s="19" t="n">
        <f aca="false">Online_RAW!C77*60</f>
        <v>120.074727272727</v>
      </c>
      <c r="O77" s="19" t="n">
        <f aca="false">MAX(0, Online_RAW!D77*60)</f>
        <v>0</v>
      </c>
      <c r="P77" s="19" t="n">
        <f aca="false">_xlfn.IFNA(VLOOKUP(A77,Sampling!$D$7:$E$14,2,FALSE()),0)</f>
        <v>0</v>
      </c>
      <c r="Q77" s="0" t="n">
        <f aca="false">_xlfn.IFNA(VLOOKUP(A77,Refill!$D$6:$G$8,2,FALSE()),0)</f>
        <v>0</v>
      </c>
    </row>
    <row r="78" customFormat="false" ht="12.75" hidden="false" customHeight="false" outlineLevel="0" collapsed="false">
      <c r="A78" s="19" t="n">
        <f aca="false">ROUND((Online_RAW!B78-General!$B$10)*24,3)</f>
        <v>1.267</v>
      </c>
      <c r="B78" s="19" t="n">
        <f aca="false">General!$B$12+Online_ANA!K78/1000+Online_ANA!L78/1000+Online_ANA!M78/1000/General!$B$22-SUM($P$2:P78)/1000/General!$B$24+SUM($Q$2:Q78)/1000/General!$B$24</f>
        <v>1.08</v>
      </c>
      <c r="C78" s="19" t="n">
        <f aca="false">Online_RAW!K78</f>
        <v>20.73</v>
      </c>
      <c r="D78" s="19" t="n">
        <f aca="false">Online_RAW!J78</f>
        <v>0.05</v>
      </c>
      <c r="E78" s="19" t="n">
        <f aca="false">(1-F78/100-G78/100)/(1-C78/100-D78/100-General!$B$17/100)</f>
        <v>1.00457730315093</v>
      </c>
      <c r="F78" s="19" t="n">
        <f aca="false">N78*General!$B$14/(N78+O78)+O78*100/(N78+O78)</f>
        <v>20.8120650093782</v>
      </c>
      <c r="G78" s="19" t="n">
        <f aca="false">N78*General!$B$15/(N78+O78)</f>
        <v>0.0399939065609201</v>
      </c>
      <c r="H78" s="19" t="n">
        <f aca="false">(N78+O78)*(1/General!$B$20)*((F78/100)-E78*(C78/100))*1000/B78</f>
        <v>-0.635826349930217</v>
      </c>
      <c r="I78" s="19" t="n">
        <f aca="false">(N78+O78)*(1/General!$B$20)*((D78/100)*E78-(G78/100))*1000/B78</f>
        <v>0.507519127247217</v>
      </c>
      <c r="J78" s="19" t="n">
        <f aca="false">I78/H78</f>
        <v>-0.798203986517574</v>
      </c>
      <c r="K78" s="19" t="n">
        <f aca="false">MAX(Online_RAW!$L$2-Online_RAW!L78,0)</f>
        <v>0</v>
      </c>
      <c r="L78" s="19" t="n">
        <f aca="false">0.0016*(Online_RAW!M78)</f>
        <v>0</v>
      </c>
      <c r="M78" s="11" t="n">
        <f aca="false">Online_RAW!$N$2-Online_RAW!N78</f>
        <v>0</v>
      </c>
      <c r="N78" s="19" t="n">
        <f aca="false">Online_RAW!C78*60</f>
        <v>120.017142857143</v>
      </c>
      <c r="O78" s="19" t="n">
        <f aca="false">MAX(0, Online_RAW!D78*60)</f>
        <v>0.0182857142857143</v>
      </c>
      <c r="P78" s="19" t="n">
        <f aca="false">_xlfn.IFNA(VLOOKUP(A78,Sampling!$D$7:$E$14,2,FALSE()),0)</f>
        <v>0</v>
      </c>
      <c r="Q78" s="0" t="n">
        <f aca="false">_xlfn.IFNA(VLOOKUP(A78,Refill!$D$6:$G$8,2,FALSE()),0)</f>
        <v>0</v>
      </c>
    </row>
    <row r="79" customFormat="false" ht="12.75" hidden="false" customHeight="false" outlineLevel="0" collapsed="false">
      <c r="A79" s="19" t="n">
        <f aca="false">ROUND((Online_RAW!B79-General!$B$10)*24,3)</f>
        <v>1.283</v>
      </c>
      <c r="B79" s="19" t="n">
        <f aca="false">General!$B$12+Online_ANA!K79/1000+Online_ANA!L79/1000+Online_ANA!M79/1000/General!$B$22-SUM($P$2:P79)/1000/General!$B$24+SUM($Q$2:Q79)/1000/General!$B$24</f>
        <v>1.08</v>
      </c>
      <c r="C79" s="19" t="n">
        <f aca="false">Online_RAW!K79</f>
        <v>20.73</v>
      </c>
      <c r="D79" s="19" t="n">
        <f aca="false">Online_RAW!J79</f>
        <v>0.05</v>
      </c>
      <c r="E79" s="19" t="n">
        <f aca="false">(1-F79/100-G79/100)/(1-C79/100-D79/100-General!$B$17/100)</f>
        <v>1.0047303597319</v>
      </c>
      <c r="F79" s="19" t="n">
        <f aca="false">N79*General!$B$14/(N79+O79)+O79*100/(N79+O79)</f>
        <v>20.8</v>
      </c>
      <c r="G79" s="19" t="n">
        <f aca="false">N79*General!$B$15/(N79+O79)</f>
        <v>0.04</v>
      </c>
      <c r="H79" s="19" t="n">
        <f aca="false">(N79+O79)*(1/General!$B$20)*((F79/100)-E79*(C79/100))*1000/B79</f>
        <v>-1.39242655950433</v>
      </c>
      <c r="I79" s="19" t="n">
        <f aca="false">(N79+O79)*(1/General!$B$20)*((D79/100)*E79-(G79/100))*1000/B79</f>
        <v>0.507962154520326</v>
      </c>
      <c r="J79" s="19" t="n">
        <f aca="false">I79/H79</f>
        <v>-0.364803551794607</v>
      </c>
      <c r="K79" s="19" t="n">
        <f aca="false">MAX(Online_RAW!$L$2-Online_RAW!L79,0)</f>
        <v>0</v>
      </c>
      <c r="L79" s="19" t="n">
        <f aca="false">0.0016*(Online_RAW!M79)</f>
        <v>0</v>
      </c>
      <c r="M79" s="11" t="n">
        <f aca="false">Online_RAW!$N$2-Online_RAW!N79</f>
        <v>0</v>
      </c>
      <c r="N79" s="19" t="n">
        <f aca="false">Online_RAW!C79*60</f>
        <v>120.121909090909</v>
      </c>
      <c r="O79" s="19" t="n">
        <f aca="false">MAX(0, Online_RAW!D79*60)</f>
        <v>0</v>
      </c>
      <c r="P79" s="19" t="n">
        <f aca="false">_xlfn.IFNA(VLOOKUP(A79,Sampling!$D$7:$E$14,2,FALSE()),0)</f>
        <v>0</v>
      </c>
      <c r="Q79" s="0" t="n">
        <f aca="false">_xlfn.IFNA(VLOOKUP(A79,Refill!$D$6:$G$8,2,FALSE()),0)</f>
        <v>0</v>
      </c>
    </row>
    <row r="80" customFormat="false" ht="12.75" hidden="false" customHeight="false" outlineLevel="0" collapsed="false">
      <c r="A80" s="19" t="n">
        <f aca="false">ROUND((Online_RAW!B80-General!$B$10)*24,3)</f>
        <v>1.3</v>
      </c>
      <c r="B80" s="19" t="n">
        <f aca="false">General!$B$12+Online_ANA!K80/1000+Online_ANA!L80/1000+Online_ANA!M80/1000/General!$B$22-SUM($P$2:P80)/1000/General!$B$24+SUM($Q$2:Q80)/1000/General!$B$24</f>
        <v>1.08</v>
      </c>
      <c r="C80" s="19" t="n">
        <f aca="false">Online_RAW!K80</f>
        <v>20.74</v>
      </c>
      <c r="D80" s="19" t="n">
        <f aca="false">Online_RAW!J80</f>
        <v>0.05</v>
      </c>
      <c r="E80" s="19" t="n">
        <f aca="false">(1-F80/100-G80/100)/(1-C80/100-D80/100-General!$B$17/100)</f>
        <v>1.00483050456148</v>
      </c>
      <c r="F80" s="19" t="n">
        <f aca="false">N80*General!$B$14/(N80+O80)+O80*100/(N80+O80)</f>
        <v>20.8021592540759</v>
      </c>
      <c r="G80" s="19" t="n">
        <f aca="false">N80*General!$B$15/(N80+O80)</f>
        <v>0.0399989094676385</v>
      </c>
      <c r="H80" s="19" t="n">
        <f aca="false">(N80+O80)*(1/General!$B$20)*((F80/100)-E80*(C80/100))*1000/B80</f>
        <v>-1.88565413383175</v>
      </c>
      <c r="I80" s="19" t="n">
        <f aca="false">(N80+O80)*(1/General!$B$20)*((D80/100)*E80-(G80/100))*1000/B80</f>
        <v>0.507924319056904</v>
      </c>
      <c r="J80" s="19" t="n">
        <f aca="false">I80/H80</f>
        <v>-0.269362397877693</v>
      </c>
      <c r="K80" s="19" t="n">
        <f aca="false">MAX(Online_RAW!$L$2-Online_RAW!L80,0)</f>
        <v>0</v>
      </c>
      <c r="L80" s="19" t="n">
        <f aca="false">0.0016*(Online_RAW!M80)</f>
        <v>0</v>
      </c>
      <c r="M80" s="11" t="n">
        <f aca="false">Online_RAW!$N$2-Online_RAW!N80</f>
        <v>0</v>
      </c>
      <c r="N80" s="19" t="n">
        <f aca="false">Online_RAW!C80*60</f>
        <v>120.038181818182</v>
      </c>
      <c r="O80" s="19" t="n">
        <f aca="false">MAX(0, Online_RAW!D80*60)</f>
        <v>0.00327272727272727</v>
      </c>
      <c r="P80" s="19" t="n">
        <f aca="false">_xlfn.IFNA(VLOOKUP(A80,Sampling!$D$7:$E$14,2,FALSE()),0)</f>
        <v>0</v>
      </c>
      <c r="Q80" s="0" t="n">
        <f aca="false">_xlfn.IFNA(VLOOKUP(A80,Refill!$D$6:$G$8,2,FALSE()),0)</f>
        <v>0</v>
      </c>
    </row>
    <row r="81" customFormat="false" ht="12.75" hidden="false" customHeight="false" outlineLevel="0" collapsed="false">
      <c r="A81" s="19" t="n">
        <f aca="false">ROUND((Online_RAW!B81-General!$B$10)*24,3)</f>
        <v>1.317</v>
      </c>
      <c r="B81" s="19" t="n">
        <f aca="false">General!$B$12+Online_ANA!K81/1000+Online_ANA!L81/1000+Online_ANA!M81/1000/General!$B$22-SUM($P$2:P81)/1000/General!$B$24+SUM($Q$2:Q81)/1000/General!$B$24</f>
        <v>1.08</v>
      </c>
      <c r="C81" s="19" t="n">
        <f aca="false">Online_RAW!K81</f>
        <v>20.74</v>
      </c>
      <c r="D81" s="19" t="n">
        <f aca="false">Online_RAW!J81</f>
        <v>0.04</v>
      </c>
      <c r="E81" s="19" t="n">
        <f aca="false">(1-F81/100-G81/100)/(1-C81/100-D81/100-General!$B$17/100)</f>
        <v>1.00448374297716</v>
      </c>
      <c r="F81" s="19" t="n">
        <f aca="false">N81*General!$B$14/(N81+O81)+O81*100/(N81+O81)</f>
        <v>20.819440088364</v>
      </c>
      <c r="G81" s="19" t="n">
        <f aca="false">N81*General!$B$15/(N81+O81)</f>
        <v>0.0399901817735535</v>
      </c>
      <c r="H81" s="19" t="n">
        <f aca="false">(N81+O81)*(1/General!$B$20)*((F81/100)-E81*(C81/100))*1000/B81</f>
        <v>-0.671836024056653</v>
      </c>
      <c r="I81" s="19" t="n">
        <f aca="false">(N81+O81)*(1/General!$B$20)*((D81/100)*E81-(G81/100))*1000/B81</f>
        <v>0.00937742708815812</v>
      </c>
      <c r="J81" s="19" t="n">
        <f aca="false">I81/H81</f>
        <v>-0.013957910490622</v>
      </c>
      <c r="K81" s="19" t="n">
        <f aca="false">MAX(Online_RAW!$L$2-Online_RAW!L81,0)</f>
        <v>0</v>
      </c>
      <c r="L81" s="19" t="n">
        <f aca="false">0.0016*(Online_RAW!M81)</f>
        <v>0</v>
      </c>
      <c r="M81" s="11" t="n">
        <f aca="false">Online_RAW!$N$2-Online_RAW!N81</f>
        <v>0</v>
      </c>
      <c r="N81" s="19" t="n">
        <f aca="false">Online_RAW!C81*60</f>
        <v>119.97</v>
      </c>
      <c r="O81" s="19" t="n">
        <f aca="false">MAX(0, Online_RAW!D81*60)</f>
        <v>0.0294545454545455</v>
      </c>
      <c r="P81" s="19" t="n">
        <f aca="false">_xlfn.IFNA(VLOOKUP(A81,Sampling!$D$7:$E$14,2,FALSE()),0)</f>
        <v>0</v>
      </c>
      <c r="Q81" s="0" t="n">
        <f aca="false">_xlfn.IFNA(VLOOKUP(A81,Refill!$D$6:$G$8,2,FALSE()),0)</f>
        <v>0</v>
      </c>
    </row>
    <row r="82" customFormat="false" ht="12.75" hidden="false" customHeight="false" outlineLevel="0" collapsed="false">
      <c r="A82" s="19" t="n">
        <f aca="false">ROUND((Online_RAW!B82-General!$B$10)*24,3)</f>
        <v>1.333</v>
      </c>
      <c r="B82" s="19" t="n">
        <f aca="false">General!$B$12+Online_ANA!K82/1000+Online_ANA!L82/1000+Online_ANA!M82/1000/General!$B$22-SUM($P$2:P82)/1000/General!$B$24+SUM($Q$2:Q82)/1000/General!$B$24</f>
        <v>1.08</v>
      </c>
      <c r="C82" s="19" t="n">
        <f aca="false">Online_RAW!K82</f>
        <v>20.7466666666667</v>
      </c>
      <c r="D82" s="19" t="n">
        <f aca="false">Online_RAW!J82</f>
        <v>0.04</v>
      </c>
      <c r="E82" s="19" t="n">
        <f aca="false">(1-F82/100-G82/100)/(1-C82/100-D82/100-General!$B$17/100)</f>
        <v>1.00476291641701</v>
      </c>
      <c r="F82" s="19" t="n">
        <f aca="false">N82*General!$B$14/(N82+O82)+O82*100/(N82+O82)</f>
        <v>20.804135454489</v>
      </c>
      <c r="G82" s="19" t="n">
        <f aca="false">N82*General!$B$15/(N82+O82)</f>
        <v>0.0399979113866217</v>
      </c>
      <c r="H82" s="19" t="n">
        <f aca="false">(N82+O82)*(1/General!$B$20)*((F82/100)-E82*(C82/100))*1000/B82</f>
        <v>-2.04797857387613</v>
      </c>
      <c r="I82" s="19" t="n">
        <f aca="false">(N82+O82)*(1/General!$B$20)*((D82/100)*E82-(G82/100))*1000/B82</f>
        <v>0.00954029128759559</v>
      </c>
      <c r="J82" s="19" t="n">
        <f aca="false">I82/H82</f>
        <v>-0.0046583940912717</v>
      </c>
      <c r="K82" s="19" t="n">
        <f aca="false">MAX(Online_RAW!$L$2-Online_RAW!L82,0)</f>
        <v>0</v>
      </c>
      <c r="L82" s="19" t="n">
        <f aca="false">0.0016*(Online_RAW!M82)</f>
        <v>0</v>
      </c>
      <c r="M82" s="11" t="n">
        <f aca="false">Online_RAW!$N$2-Online_RAW!N82</f>
        <v>0</v>
      </c>
      <c r="N82" s="19" t="n">
        <f aca="false">Online_RAW!C82*60</f>
        <v>119.898545454545</v>
      </c>
      <c r="O82" s="19" t="n">
        <f aca="false">MAX(0, Online_RAW!D82*60)</f>
        <v>0.00626086956521742</v>
      </c>
      <c r="P82" s="19" t="n">
        <f aca="false">_xlfn.IFNA(VLOOKUP(A82,Sampling!$D$7:$E$14,2,FALSE()),0)</f>
        <v>0</v>
      </c>
      <c r="Q82" s="0" t="n">
        <f aca="false">_xlfn.IFNA(VLOOKUP(A82,Refill!$D$6:$G$8,2,FALSE()),0)</f>
        <v>0</v>
      </c>
    </row>
    <row r="83" customFormat="false" ht="12.75" hidden="false" customHeight="false" outlineLevel="0" collapsed="false">
      <c r="A83" s="19" t="n">
        <f aca="false">ROUND((Online_RAW!B83-General!$B$10)*24,3)</f>
        <v>1.35</v>
      </c>
      <c r="B83" s="19" t="n">
        <f aca="false">General!$B$12+Online_ANA!K83/1000+Online_ANA!L83/1000+Online_ANA!M83/1000/General!$B$22-SUM($P$2:P83)/1000/General!$B$24+SUM($Q$2:Q83)/1000/General!$B$24</f>
        <v>1.08</v>
      </c>
      <c r="C83" s="19" t="n">
        <f aca="false">Online_RAW!K83</f>
        <v>20.74</v>
      </c>
      <c r="D83" s="19" t="n">
        <f aca="false">Online_RAW!J83</f>
        <v>0.04</v>
      </c>
      <c r="E83" s="19" t="n">
        <f aca="false">(1-F83/100-G83/100)/(1-C83/100-D83/100-General!$B$17/100)</f>
        <v>1.00449132602987</v>
      </c>
      <c r="F83" s="19" t="n">
        <f aca="false">N83*General!$B$14/(N83+O83)+O83*100/(N83+O83)</f>
        <v>20.8188423381629</v>
      </c>
      <c r="G83" s="19" t="n">
        <f aca="false">N83*General!$B$15/(N83+O83)</f>
        <v>0.0399904836675945</v>
      </c>
      <c r="H83" s="19" t="n">
        <f aca="false">(N83+O83)*(1/General!$B$20)*((F83/100)-E83*(C83/100))*1000/B83</f>
        <v>-0.709824490197632</v>
      </c>
      <c r="I83" s="19" t="n">
        <f aca="false">(N83+O83)*(1/General!$B$20)*((D83/100)*E83-(G83/100))*1000/B83</f>
        <v>0.00938490857299246</v>
      </c>
      <c r="J83" s="19" t="n">
        <f aca="false">I83/H83</f>
        <v>-0.0132214493900872</v>
      </c>
      <c r="K83" s="19" t="n">
        <f aca="false">MAX(Online_RAW!$L$2-Online_RAW!L83,0)</f>
        <v>0</v>
      </c>
      <c r="L83" s="19" t="n">
        <f aca="false">0.0016*(Online_RAW!M83)</f>
        <v>0</v>
      </c>
      <c r="M83" s="11" t="n">
        <f aca="false">Online_RAW!$N$2-Online_RAW!N83</f>
        <v>0</v>
      </c>
      <c r="N83" s="19" t="n">
        <f aca="false">Online_RAW!C83*60</f>
        <v>120.065714285714</v>
      </c>
      <c r="O83" s="19" t="n">
        <f aca="false">MAX(0, Online_RAW!D83*60)</f>
        <v>0.0285714285714286</v>
      </c>
      <c r="P83" s="19" t="n">
        <f aca="false">_xlfn.IFNA(VLOOKUP(A83,Sampling!$D$7:$E$14,2,FALSE()),0)</f>
        <v>0</v>
      </c>
      <c r="Q83" s="0" t="n">
        <f aca="false">_xlfn.IFNA(VLOOKUP(A83,Refill!$D$6:$G$8,2,FALSE()),0)</f>
        <v>0</v>
      </c>
    </row>
    <row r="84" customFormat="false" ht="12.75" hidden="false" customHeight="false" outlineLevel="0" collapsed="false">
      <c r="A84" s="19" t="n">
        <f aca="false">ROUND((Online_RAW!B84-General!$B$10)*24,3)</f>
        <v>1.367</v>
      </c>
      <c r="B84" s="19" t="n">
        <f aca="false">General!$B$12+Online_ANA!K84/1000+Online_ANA!L84/1000+Online_ANA!M84/1000/General!$B$22-SUM($P$2:P84)/1000/General!$B$24+SUM($Q$2:Q84)/1000/General!$B$24</f>
        <v>1.08</v>
      </c>
      <c r="C84" s="19" t="n">
        <f aca="false">Online_RAW!K84</f>
        <v>20.725</v>
      </c>
      <c r="D84" s="19" t="n">
        <f aca="false">Online_RAW!J84</f>
        <v>0.04</v>
      </c>
      <c r="E84" s="19" t="n">
        <f aca="false">(1-F84/100-G84/100)/(1-C84/100-D84/100-General!$B$17/100)</f>
        <v>1.00453910955361</v>
      </c>
      <c r="F84" s="19" t="n">
        <f aca="false">N84*General!$B$14/(N84+O84)+O84*100/(N84+O84)</f>
        <v>20.8</v>
      </c>
      <c r="G84" s="19" t="n">
        <f aca="false">N84*General!$B$15/(N84+O84)</f>
        <v>0.04</v>
      </c>
      <c r="H84" s="19" t="n">
        <f aca="false">(N84+O84)*(1/General!$B$20)*((F84/100)-E84*(C84/100))*1000/B84</f>
        <v>-0.94569821503987</v>
      </c>
      <c r="I84" s="19" t="n">
        <f aca="false">(N84+O84)*(1/General!$B$20)*((D84/100)*E84-(G84/100))*1000/B84</f>
        <v>0.00900250104905078</v>
      </c>
      <c r="J84" s="19" t="n">
        <f aca="false">I84/H84</f>
        <v>-0.00951942269307471</v>
      </c>
      <c r="K84" s="19" t="n">
        <f aca="false">MAX(Online_RAW!$L$2-Online_RAW!L84,0)</f>
        <v>0</v>
      </c>
      <c r="L84" s="19" t="n">
        <f aca="false">0.0016*(Online_RAW!M84)</f>
        <v>0</v>
      </c>
      <c r="M84" s="11" t="n">
        <f aca="false">Online_RAW!$N$2-Online_RAW!N84</f>
        <v>0</v>
      </c>
      <c r="N84" s="19" t="n">
        <f aca="false">Online_RAW!C84*60</f>
        <v>120.026086956522</v>
      </c>
      <c r="O84" s="19" t="n">
        <f aca="false">MAX(0, Online_RAW!D84*60)</f>
        <v>0</v>
      </c>
      <c r="P84" s="19" t="n">
        <f aca="false">_xlfn.IFNA(VLOOKUP(A84,Sampling!$D$7:$E$14,2,FALSE()),0)</f>
        <v>0</v>
      </c>
      <c r="Q84" s="0" t="n">
        <f aca="false">_xlfn.IFNA(VLOOKUP(A84,Refill!$D$6:$G$8,2,FALSE()),0)</f>
        <v>0</v>
      </c>
    </row>
    <row r="85" customFormat="false" ht="12.75" hidden="false" customHeight="false" outlineLevel="0" collapsed="false">
      <c r="A85" s="19" t="n">
        <f aca="false">ROUND((Online_RAW!B85-General!$B$10)*24,3)</f>
        <v>1.383</v>
      </c>
      <c r="B85" s="19" t="n">
        <f aca="false">General!$B$12+Online_ANA!K85/1000+Online_ANA!L85/1000+Online_ANA!M85/1000/General!$B$22-SUM($P$2:P85)/1000/General!$B$24+SUM($Q$2:Q85)/1000/General!$B$24</f>
        <v>1.08</v>
      </c>
      <c r="C85" s="19" t="n">
        <f aca="false">Online_RAW!K85</f>
        <v>20.725</v>
      </c>
      <c r="D85" s="19" t="n">
        <f aca="false">Online_RAW!J85</f>
        <v>0.04</v>
      </c>
      <c r="E85" s="19" t="n">
        <f aca="false">(1-F85/100-G85/100)/(1-C85/100-D85/100-General!$B$17/100)</f>
        <v>1.00453910955361</v>
      </c>
      <c r="F85" s="19" t="n">
        <f aca="false">N85*General!$B$14/(N85+O85)+O85*100/(N85+O85)</f>
        <v>20.8</v>
      </c>
      <c r="G85" s="19" t="n">
        <f aca="false">N85*General!$B$15/(N85+O85)</f>
        <v>0.04</v>
      </c>
      <c r="H85" s="19" t="n">
        <f aca="false">(N85+O85)*(1/General!$B$20)*((F85/100)-E85*(C85/100))*1000/B85</f>
        <v>-0.945711855546814</v>
      </c>
      <c r="I85" s="19" t="n">
        <f aca="false">(N85+O85)*(1/General!$B$20)*((D85/100)*E85-(G85/100))*1000/B85</f>
        <v>0.00900263089880213</v>
      </c>
      <c r="J85" s="19" t="n">
        <f aca="false">I85/H85</f>
        <v>-0.00951942269307471</v>
      </c>
      <c r="K85" s="19" t="n">
        <f aca="false">MAX(Online_RAW!$L$2-Online_RAW!L85,0)</f>
        <v>0</v>
      </c>
      <c r="L85" s="19" t="n">
        <f aca="false">0.0016*(Online_RAW!M85)</f>
        <v>0</v>
      </c>
      <c r="M85" s="11" t="n">
        <f aca="false">Online_RAW!$N$2-Online_RAW!N85</f>
        <v>0</v>
      </c>
      <c r="N85" s="19" t="n">
        <f aca="false">Online_RAW!C85*60</f>
        <v>120.027818181818</v>
      </c>
      <c r="O85" s="19" t="n">
        <f aca="false">MAX(0, Online_RAW!D85*60)</f>
        <v>0</v>
      </c>
      <c r="P85" s="19" t="n">
        <f aca="false">_xlfn.IFNA(VLOOKUP(A85,Sampling!$D$7:$E$14,2,FALSE()),0)</f>
        <v>0</v>
      </c>
      <c r="Q85" s="0" t="n">
        <f aca="false">_xlfn.IFNA(VLOOKUP(A85,Refill!$D$6:$G$8,2,FALSE()),0)</f>
        <v>0</v>
      </c>
    </row>
    <row r="86" customFormat="false" ht="12.75" hidden="false" customHeight="false" outlineLevel="0" collapsed="false">
      <c r="A86" s="19" t="n">
        <f aca="false">ROUND((Online_RAW!B86-General!$B$10)*24,3)</f>
        <v>1.4</v>
      </c>
      <c r="B86" s="19" t="n">
        <f aca="false">General!$B$12+Online_ANA!K86/1000+Online_ANA!L86/1000+Online_ANA!M86/1000/General!$B$22-SUM($P$2:P86)/1000/General!$B$24+SUM($Q$2:Q86)/1000/General!$B$24</f>
        <v>1.08</v>
      </c>
      <c r="C86" s="19" t="n">
        <f aca="false">Online_RAW!K86</f>
        <v>20.71</v>
      </c>
      <c r="D86" s="19" t="n">
        <f aca="false">Online_RAW!J86</f>
        <v>0.04</v>
      </c>
      <c r="E86" s="19" t="n">
        <f aca="false">(1-F86/100-G86/100)/(1-C86/100-D86/100-General!$B$17/100)</f>
        <v>1.00434793217031</v>
      </c>
      <c r="F86" s="19" t="n">
        <f aca="false">N86*General!$B$14/(N86+O86)+O86*100/(N86+O86)</f>
        <v>20.8</v>
      </c>
      <c r="G86" s="19" t="n">
        <f aca="false">N86*General!$B$15/(N86+O86)</f>
        <v>0.04</v>
      </c>
      <c r="H86" s="19" t="n">
        <f aca="false">(N86+O86)*(1/General!$B$20)*((F86/100)-E86*(C86/100))*1000/B86</f>
        <v>-0.00226299296614219</v>
      </c>
      <c r="I86" s="19" t="n">
        <f aca="false">(N86+O86)*(1/General!$B$20)*((D86/100)*E86-(G86/100))*1000/B86</f>
        <v>0.00861678090929491</v>
      </c>
      <c r="J86" s="19" t="n">
        <f aca="false">I86/H86</f>
        <v>-3.80769230758337</v>
      </c>
      <c r="K86" s="19" t="n">
        <f aca="false">MAX(Online_RAW!$L$2-Online_RAW!L86,0)</f>
        <v>0</v>
      </c>
      <c r="L86" s="19" t="n">
        <f aca="false">0.0016*(Online_RAW!M86)</f>
        <v>0</v>
      </c>
      <c r="M86" s="11" t="n">
        <f aca="false">Online_RAW!$N$2-Online_RAW!N86</f>
        <v>0</v>
      </c>
      <c r="N86" s="19" t="n">
        <f aca="false">Online_RAW!C86*60</f>
        <v>119.934857142857</v>
      </c>
      <c r="O86" s="19" t="n">
        <f aca="false">MAX(0, Online_RAW!D86*60)</f>
        <v>0</v>
      </c>
      <c r="P86" s="19" t="n">
        <f aca="false">_xlfn.IFNA(VLOOKUP(A86,Sampling!$D$7:$E$14,2,FALSE()),0)</f>
        <v>0</v>
      </c>
      <c r="Q86" s="0" t="n">
        <f aca="false">_xlfn.IFNA(VLOOKUP(A86,Refill!$D$6:$G$8,2,FALSE()),0)</f>
        <v>0</v>
      </c>
    </row>
    <row r="87" customFormat="false" ht="12.75" hidden="false" customHeight="false" outlineLevel="0" collapsed="false">
      <c r="A87" s="19" t="n">
        <f aca="false">ROUND((Online_RAW!B87-General!$B$10)*24,3)</f>
        <v>1.417</v>
      </c>
      <c r="B87" s="19" t="n">
        <f aca="false">General!$B$12+Online_ANA!K87/1000+Online_ANA!L87/1000+Online_ANA!M87/1000/General!$B$22-SUM($P$2:P87)/1000/General!$B$24+SUM($Q$2:Q87)/1000/General!$B$24</f>
        <v>1.08</v>
      </c>
      <c r="C87" s="19" t="n">
        <f aca="false">Online_RAW!K87</f>
        <v>20.71</v>
      </c>
      <c r="D87" s="19" t="n">
        <f aca="false">Online_RAW!J87</f>
        <v>0.04</v>
      </c>
      <c r="E87" s="19" t="n">
        <f aca="false">(1-F87/100-G87/100)/(1-C87/100-D87/100-General!$B$17/100)</f>
        <v>1.00413126454938</v>
      </c>
      <c r="F87" s="19" t="n">
        <f aca="false">N87*General!$B$14/(N87+O87)+O87*100/(N87+O87)</f>
        <v>20.8170857877311</v>
      </c>
      <c r="G87" s="19" t="n">
        <f aca="false">N87*General!$B$15/(N87+O87)</f>
        <v>0.0399913708142772</v>
      </c>
      <c r="H87" s="19" t="n">
        <f aca="false">(N87+O87)*(1/General!$B$20)*((F87/100)-E87*(C87/100))*1000/B87</f>
        <v>1.06804307387571</v>
      </c>
      <c r="I87" s="19" t="n">
        <f aca="false">(N87+O87)*(1/General!$B$20)*((D87/100)*E87-(G87/100))*1000/B87</f>
        <v>0.00862677116733918</v>
      </c>
      <c r="J87" s="19" t="n">
        <f aca="false">I87/H87</f>
        <v>0.00807717532967503</v>
      </c>
      <c r="K87" s="19" t="n">
        <f aca="false">MAX(Online_RAW!$L$2-Online_RAW!L87,0)</f>
        <v>0</v>
      </c>
      <c r="L87" s="19" t="n">
        <f aca="false">0.0016*(Online_RAW!M87)</f>
        <v>0</v>
      </c>
      <c r="M87" s="11" t="n">
        <f aca="false">Online_RAW!$N$2-Online_RAW!N87</f>
        <v>0</v>
      </c>
      <c r="N87" s="19" t="n">
        <f aca="false">Online_RAW!C87*60</f>
        <v>120.073909090909</v>
      </c>
      <c r="O87" s="19" t="n">
        <f aca="false">MAX(0, Online_RAW!D87*60)</f>
        <v>0.0259090909090909</v>
      </c>
      <c r="P87" s="19" t="n">
        <f aca="false">_xlfn.IFNA(VLOOKUP(A87,Sampling!$D$7:$E$14,2,FALSE()),0)</f>
        <v>0</v>
      </c>
      <c r="Q87" s="0" t="n">
        <f aca="false">_xlfn.IFNA(VLOOKUP(A87,Refill!$D$6:$G$8,2,FALSE()),0)</f>
        <v>0</v>
      </c>
    </row>
    <row r="88" customFormat="false" ht="12.75" hidden="false" customHeight="false" outlineLevel="0" collapsed="false">
      <c r="A88" s="19" t="n">
        <f aca="false">ROUND((Online_RAW!B88-General!$B$10)*24,3)</f>
        <v>1.433</v>
      </c>
      <c r="B88" s="19" t="n">
        <f aca="false">General!$B$12+Online_ANA!K88/1000+Online_ANA!L88/1000+Online_ANA!M88/1000/General!$B$22-SUM($P$2:P88)/1000/General!$B$24+SUM($Q$2:Q88)/1000/General!$B$24</f>
        <v>1.08</v>
      </c>
      <c r="C88" s="19" t="n">
        <f aca="false">Online_RAW!K88</f>
        <v>20.71</v>
      </c>
      <c r="D88" s="19" t="n">
        <f aca="false">Online_RAW!J88</f>
        <v>0.04</v>
      </c>
      <c r="E88" s="19" t="n">
        <f aca="false">(1-F88/100-G88/100)/(1-C88/100-D88/100-General!$B$17/100)</f>
        <v>1.00434793217031</v>
      </c>
      <c r="F88" s="19" t="n">
        <f aca="false">N88*General!$B$14/(N88+O88)+O88*100/(N88+O88)</f>
        <v>20.8</v>
      </c>
      <c r="G88" s="19" t="n">
        <f aca="false">N88*General!$B$15/(N88+O88)</f>
        <v>0.04</v>
      </c>
      <c r="H88" s="19" t="n">
        <f aca="false">(N88+O88)*(1/General!$B$20)*((F88/100)-E88*(C88/100))*1000/B88</f>
        <v>-0.00226615699600719</v>
      </c>
      <c r="I88" s="19" t="n">
        <f aca="false">(N88+O88)*(1/General!$B$20)*((D88/100)*E88-(G88/100))*1000/B88</f>
        <v>0.00862882856147282</v>
      </c>
      <c r="J88" s="19" t="n">
        <f aca="false">I88/H88</f>
        <v>-3.80769230758337</v>
      </c>
      <c r="K88" s="19" t="n">
        <f aca="false">MAX(Online_RAW!$L$2-Online_RAW!L88,0)</f>
        <v>0</v>
      </c>
      <c r="L88" s="19" t="n">
        <f aca="false">0.0016*(Online_RAW!M88)</f>
        <v>0</v>
      </c>
      <c r="M88" s="11" t="n">
        <f aca="false">Online_RAW!$N$2-Online_RAW!N88</f>
        <v>0</v>
      </c>
      <c r="N88" s="19" t="n">
        <f aca="false">Online_RAW!C88*60</f>
        <v>120.102545454545</v>
      </c>
      <c r="O88" s="19" t="n">
        <f aca="false">MAX(0, Online_RAW!D88*60)</f>
        <v>0</v>
      </c>
      <c r="P88" s="19" t="n">
        <f aca="false">_xlfn.IFNA(VLOOKUP(A88,Sampling!$D$7:$E$14,2,FALSE()),0)</f>
        <v>0</v>
      </c>
      <c r="Q88" s="0" t="n">
        <f aca="false">_xlfn.IFNA(VLOOKUP(A88,Refill!$D$6:$G$8,2,FALSE()),0)</f>
        <v>0</v>
      </c>
    </row>
    <row r="89" customFormat="false" ht="12.75" hidden="false" customHeight="false" outlineLevel="0" collapsed="false">
      <c r="A89" s="19" t="n">
        <f aca="false">ROUND((Online_RAW!B89-General!$B$10)*24,3)</f>
        <v>1.45</v>
      </c>
      <c r="B89" s="19" t="n">
        <f aca="false">General!$B$12+Online_ANA!K89/1000+Online_ANA!L89/1000+Online_ANA!M89/1000/General!$B$22-SUM($P$2:P89)/1000/General!$B$24+SUM($Q$2:Q89)/1000/General!$B$24</f>
        <v>1.08</v>
      </c>
      <c r="C89" s="19" t="n">
        <f aca="false">Online_RAW!K89</f>
        <v>20.71</v>
      </c>
      <c r="D89" s="19" t="n">
        <f aca="false">Online_RAW!J89</f>
        <v>0.04</v>
      </c>
      <c r="E89" s="19" t="n">
        <f aca="false">(1-F89/100-G89/100)/(1-C89/100-D89/100-General!$B$17/100)</f>
        <v>1.00434793217031</v>
      </c>
      <c r="F89" s="19" t="n">
        <f aca="false">N89*General!$B$14/(N89+O89)+O89*100/(N89+O89)</f>
        <v>20.8</v>
      </c>
      <c r="G89" s="19" t="n">
        <f aca="false">N89*General!$B$15/(N89+O89)</f>
        <v>0.04</v>
      </c>
      <c r="H89" s="19" t="n">
        <f aca="false">(N89+O89)*(1/General!$B$20)*((F89/100)-E89*(C89/100))*1000/B89</f>
        <v>-0.00226473894887466</v>
      </c>
      <c r="I89" s="19" t="n">
        <f aca="false">(N89+O89)*(1/General!$B$20)*((D89/100)*E89-(G89/100))*1000/B89</f>
        <v>0.00862342907326644</v>
      </c>
      <c r="J89" s="19" t="n">
        <f aca="false">I89/H89</f>
        <v>-3.80769230712061</v>
      </c>
      <c r="K89" s="19" t="n">
        <f aca="false">MAX(Online_RAW!$L$2-Online_RAW!L89,0)</f>
        <v>0</v>
      </c>
      <c r="L89" s="19" t="n">
        <f aca="false">0.0016*(Online_RAW!M89)</f>
        <v>0</v>
      </c>
      <c r="M89" s="11" t="n">
        <f aca="false">Online_RAW!$N$2-Online_RAW!N89</f>
        <v>0</v>
      </c>
      <c r="N89" s="19" t="n">
        <f aca="false">Online_RAW!C89*60</f>
        <v>120.027391304348</v>
      </c>
      <c r="O89" s="19" t="n">
        <f aca="false">MAX(0, Online_RAW!D89*60)</f>
        <v>0</v>
      </c>
      <c r="P89" s="19" t="n">
        <f aca="false">_xlfn.IFNA(VLOOKUP(A89,Sampling!$D$7:$E$14,2,FALSE()),0)</f>
        <v>0</v>
      </c>
      <c r="Q89" s="0" t="n">
        <f aca="false">_xlfn.IFNA(VLOOKUP(A89,Refill!$D$6:$G$8,2,FALSE()),0)</f>
        <v>0</v>
      </c>
    </row>
    <row r="90" customFormat="false" ht="12.75" hidden="false" customHeight="false" outlineLevel="0" collapsed="false">
      <c r="A90" s="19" t="n">
        <f aca="false">ROUND((Online_RAW!B90-General!$B$10)*24,3)</f>
        <v>1.467</v>
      </c>
      <c r="B90" s="19" t="n">
        <f aca="false">General!$B$12+Online_ANA!K90/1000+Online_ANA!L90/1000+Online_ANA!M90/1000/General!$B$22-SUM($P$2:P90)/1000/General!$B$24+SUM($Q$2:Q90)/1000/General!$B$24</f>
        <v>1.08</v>
      </c>
      <c r="C90" s="19" t="n">
        <f aca="false">Online_RAW!K90</f>
        <v>20.72</v>
      </c>
      <c r="D90" s="19" t="n">
        <f aca="false">Online_RAW!J90</f>
        <v>0.04</v>
      </c>
      <c r="E90" s="19" t="n">
        <f aca="false">(1-F90/100-G90/100)/(1-C90/100-D90/100-General!$B$17/100)</f>
        <v>1.00445255606189</v>
      </c>
      <c r="F90" s="19" t="n">
        <f aca="false">N90*General!$B$14/(N90+O90)+O90*100/(N90+O90)</f>
        <v>20.8017992608232</v>
      </c>
      <c r="G90" s="19" t="n">
        <f aca="false">N90*General!$B$15/(N90+O90)</f>
        <v>0.0399990912824126</v>
      </c>
      <c r="H90" s="19" t="n">
        <f aca="false">(N90+O90)*(1/General!$B$20)*((F90/100)-E90*(C90/100))*1000/B90</f>
        <v>-0.518624125701772</v>
      </c>
      <c r="I90" s="19" t="n">
        <f aca="false">(N90+O90)*(1/General!$B$20)*((D90/100)*E90-(G90/100))*1000/B90</f>
        <v>0.00887761130420429</v>
      </c>
      <c r="J90" s="19" t="n">
        <f aca="false">I90/H90</f>
        <v>-0.0171176211522972</v>
      </c>
      <c r="K90" s="19" t="n">
        <f aca="false">MAX(Online_RAW!$L$2-Online_RAW!L90,0)</f>
        <v>0</v>
      </c>
      <c r="L90" s="19" t="n">
        <f aca="false">0.0016*(Online_RAW!M90)</f>
        <v>0</v>
      </c>
      <c r="M90" s="11" t="n">
        <f aca="false">Online_RAW!$N$2-Online_RAW!N90</f>
        <v>0</v>
      </c>
      <c r="N90" s="19" t="n">
        <f aca="false">Online_RAW!C90*60</f>
        <v>120.046571428571</v>
      </c>
      <c r="O90" s="19" t="n">
        <f aca="false">MAX(0, Online_RAW!D90*60)</f>
        <v>0.00272727272727273</v>
      </c>
      <c r="P90" s="19" t="n">
        <f aca="false">_xlfn.IFNA(VLOOKUP(A90,Sampling!$D$7:$E$14,2,FALSE()),0)</f>
        <v>0</v>
      </c>
      <c r="Q90" s="0" t="n">
        <f aca="false">_xlfn.IFNA(VLOOKUP(A90,Refill!$D$6:$G$8,2,FALSE()),0)</f>
        <v>0</v>
      </c>
    </row>
    <row r="91" customFormat="false" ht="12.75" hidden="false" customHeight="false" outlineLevel="0" collapsed="false">
      <c r="A91" s="19" t="n">
        <f aca="false">ROUND((Online_RAW!B91-General!$B$10)*24,3)</f>
        <v>1.483</v>
      </c>
      <c r="B91" s="19" t="n">
        <f aca="false">General!$B$12+Online_ANA!K91/1000+Online_ANA!L91/1000+Online_ANA!M91/1000/General!$B$22-SUM($P$2:P91)/1000/General!$B$24+SUM($Q$2:Q91)/1000/General!$B$24</f>
        <v>1.08</v>
      </c>
      <c r="C91" s="19" t="n">
        <f aca="false">Online_RAW!K91</f>
        <v>20.73</v>
      </c>
      <c r="D91" s="19" t="n">
        <f aca="false">Online_RAW!J91</f>
        <v>0.04</v>
      </c>
      <c r="E91" s="19" t="n">
        <f aca="false">(1-F91/100-G91/100)/(1-C91/100-D91/100-General!$B$17/100)</f>
        <v>1.00457665275005</v>
      </c>
      <c r="F91" s="19" t="n">
        <f aca="false">N91*General!$B$14/(N91+O91)+O91*100/(N91+O91)</f>
        <v>20.8020654358952</v>
      </c>
      <c r="G91" s="19" t="n">
        <f aca="false">N91*General!$B$15/(N91+O91)</f>
        <v>0.039998956850558</v>
      </c>
      <c r="H91" s="19" t="n">
        <f aca="false">(N91+O91)*(1/General!$B$20)*((F91/100)-E91*(C91/100))*1000/B91</f>
        <v>-1.13102749635834</v>
      </c>
      <c r="I91" s="19" t="n">
        <f aca="false">(N91+O91)*(1/General!$B$20)*((D91/100)*E91-(G91/100))*1000/B91</f>
        <v>0.00912957644946643</v>
      </c>
      <c r="J91" s="19" t="n">
        <f aca="false">I91/H91</f>
        <v>-0.00807193147722906</v>
      </c>
      <c r="K91" s="19" t="n">
        <f aca="false">MAX(Online_RAW!$L$2-Online_RAW!L91,0)</f>
        <v>0</v>
      </c>
      <c r="L91" s="19" t="n">
        <f aca="false">0.0016*(Online_RAW!M91)</f>
        <v>0</v>
      </c>
      <c r="M91" s="11" t="n">
        <f aca="false">Online_RAW!$N$2-Online_RAW!N91</f>
        <v>0</v>
      </c>
      <c r="N91" s="19" t="n">
        <f aca="false">Online_RAW!C91*60</f>
        <v>120.034695652174</v>
      </c>
      <c r="O91" s="19" t="n">
        <f aca="false">MAX(0, Online_RAW!D91*60)</f>
        <v>0.0031304347826087</v>
      </c>
      <c r="P91" s="19" t="n">
        <f aca="false">_xlfn.IFNA(VLOOKUP(A91,Sampling!$D$7:$E$14,2,FALSE()),0)</f>
        <v>0</v>
      </c>
      <c r="Q91" s="0" t="n">
        <f aca="false">_xlfn.IFNA(VLOOKUP(A91,Refill!$D$6:$G$8,2,FALSE()),0)</f>
        <v>0</v>
      </c>
    </row>
    <row r="92" customFormat="false" ht="12.75" hidden="false" customHeight="false" outlineLevel="0" collapsed="false">
      <c r="A92" s="19" t="n">
        <f aca="false">ROUND((Online_RAW!B92-General!$B$10)*24,3)</f>
        <v>1.5</v>
      </c>
      <c r="B92" s="19" t="n">
        <f aca="false">General!$B$12+Online_ANA!K92/1000+Online_ANA!L92/1000+Online_ANA!M92/1000/General!$B$22-SUM($P$2:P92)/1000/General!$B$24+SUM($Q$2:Q92)/1000/General!$B$24</f>
        <v>1.08</v>
      </c>
      <c r="C92" s="19" t="n">
        <f aca="false">Online_RAW!K92</f>
        <v>20.72</v>
      </c>
      <c r="D92" s="19" t="n">
        <f aca="false">Online_RAW!J92</f>
        <v>0.04</v>
      </c>
      <c r="E92" s="19" t="n">
        <f aca="false">(1-F92/100-G92/100)/(1-C92/100-D92/100-General!$B$17/100)</f>
        <v>1.00446480983444</v>
      </c>
      <c r="F92" s="19" t="n">
        <f aca="false">N92*General!$B$14/(N92+O92)+O92*100/(N92+O92)</f>
        <v>20.8008330860328</v>
      </c>
      <c r="G92" s="19" t="n">
        <f aca="false">N92*General!$B$15/(N92+O92)</f>
        <v>0.0399995792494784</v>
      </c>
      <c r="H92" s="19" t="n">
        <f aca="false">(N92+O92)*(1/General!$B$20)*((F92/100)-E92*(C92/100))*1000/B92</f>
        <v>-0.579308501904464</v>
      </c>
      <c r="I92" s="19" t="n">
        <f aca="false">(N92+O92)*(1/General!$B$20)*((D92/100)*E92-(G92/100))*1000/B92</f>
        <v>0.00888044575549188</v>
      </c>
      <c r="J92" s="19" t="n">
        <f aca="false">I92/H92</f>
        <v>-0.0153293896538677</v>
      </c>
      <c r="K92" s="19" t="n">
        <f aca="false">MAX(Online_RAW!$L$2-Online_RAW!L92,0)</f>
        <v>0</v>
      </c>
      <c r="L92" s="19" t="n">
        <f aca="false">0.0016*(Online_RAW!M92)</f>
        <v>0</v>
      </c>
      <c r="M92" s="11" t="n">
        <f aca="false">Online_RAW!$N$2-Online_RAW!N92</f>
        <v>0</v>
      </c>
      <c r="N92" s="19" t="n">
        <f aca="false">Online_RAW!C92*60</f>
        <v>120.0849</v>
      </c>
      <c r="O92" s="19" t="n">
        <f aca="false">MAX(0, Online_RAW!D92*60)</f>
        <v>0.00126315789473684</v>
      </c>
      <c r="P92" s="19" t="n">
        <f aca="false">_xlfn.IFNA(VLOOKUP(A92,Sampling!$D$7:$E$14,2,FALSE()),0)</f>
        <v>0</v>
      </c>
      <c r="Q92" s="0" t="n">
        <f aca="false">_xlfn.IFNA(VLOOKUP(A92,Refill!$D$6:$G$8,2,FALSE()),0)</f>
        <v>0</v>
      </c>
    </row>
    <row r="93" customFormat="false" ht="12.75" hidden="false" customHeight="false" outlineLevel="0" collapsed="false">
      <c r="A93" s="19" t="n">
        <f aca="false">ROUND((Online_RAW!B93-General!$B$10)*24,3)</f>
        <v>1.517</v>
      </c>
      <c r="B93" s="19" t="n">
        <f aca="false">General!$B$12+Online_ANA!K93/1000+Online_ANA!L93/1000+Online_ANA!M93/1000/General!$B$22-SUM($P$2:P93)/1000/General!$B$24+SUM($Q$2:Q93)/1000/General!$B$24</f>
        <v>1.08</v>
      </c>
      <c r="C93" s="19" t="n">
        <f aca="false">Online_RAW!K93</f>
        <v>20.71</v>
      </c>
      <c r="D93" s="19" t="n">
        <f aca="false">Online_RAW!J93</f>
        <v>0.04</v>
      </c>
      <c r="E93" s="19" t="n">
        <f aca="false">(1-F93/100-G93/100)/(1-C93/100-D93/100-General!$B$17/100)</f>
        <v>1.00434793217031</v>
      </c>
      <c r="F93" s="19" t="n">
        <f aca="false">N93*General!$B$14/(N93+O93)+O93*100/(N93+O93)</f>
        <v>20.8</v>
      </c>
      <c r="G93" s="19" t="n">
        <f aca="false">N93*General!$B$15/(N93+O93)</f>
        <v>0.04</v>
      </c>
      <c r="H93" s="19" t="n">
        <f aca="false">(N93+O93)*(1/General!$B$20)*((F93/100)-E93*(C93/100))*1000/B93</f>
        <v>-0.00226416036377825</v>
      </c>
      <c r="I93" s="19" t="n">
        <f aca="false">(N93+O93)*(1/General!$B$20)*((D93/100)*E93-(G93/100))*1000/B93</f>
        <v>0.00862122600029361</v>
      </c>
      <c r="J93" s="19" t="n">
        <f aca="false">I93/H93</f>
        <v>-3.80769230758337</v>
      </c>
      <c r="K93" s="19" t="n">
        <f aca="false">MAX(Online_RAW!$L$2-Online_RAW!L93,0)</f>
        <v>0</v>
      </c>
      <c r="L93" s="19" t="n">
        <f aca="false">0.0016*(Online_RAW!M93)</f>
        <v>0</v>
      </c>
      <c r="M93" s="11" t="n">
        <f aca="false">Online_RAW!$N$2-Online_RAW!N93</f>
        <v>0</v>
      </c>
      <c r="N93" s="19" t="n">
        <f aca="false">Online_RAW!C93*60</f>
        <v>119.996727272727</v>
      </c>
      <c r="O93" s="19" t="n">
        <f aca="false">MAX(0, Online_RAW!D93*60)</f>
        <v>0</v>
      </c>
      <c r="P93" s="19" t="n">
        <f aca="false">_xlfn.IFNA(VLOOKUP(A93,Sampling!$D$7:$E$14,2,FALSE()),0)</f>
        <v>0</v>
      </c>
      <c r="Q93" s="0" t="n">
        <f aca="false">_xlfn.IFNA(VLOOKUP(A93,Refill!$D$6:$G$8,2,FALSE()),0)</f>
        <v>0</v>
      </c>
    </row>
    <row r="94" customFormat="false" ht="12.75" hidden="false" customHeight="false" outlineLevel="0" collapsed="false">
      <c r="A94" s="19" t="n">
        <f aca="false">ROUND((Online_RAW!B94-General!$B$10)*24,3)</f>
        <v>1.533</v>
      </c>
      <c r="B94" s="19" t="n">
        <f aca="false">General!$B$12+Online_ANA!K94/1000+Online_ANA!L94/1000+Online_ANA!M94/1000/General!$B$22-SUM($P$2:P94)/1000/General!$B$24+SUM($Q$2:Q94)/1000/General!$B$24</f>
        <v>1.08</v>
      </c>
      <c r="C94" s="19" t="n">
        <f aca="false">Online_RAW!K94</f>
        <v>20.7</v>
      </c>
      <c r="D94" s="19" t="n">
        <f aca="false">Online_RAW!J94</f>
        <v>0.04</v>
      </c>
      <c r="E94" s="19" t="n">
        <f aca="false">(1-F94/100-G94/100)/(1-C94/100-D94/100-General!$B$17/100)</f>
        <v>1.00422052100258</v>
      </c>
      <c r="F94" s="19" t="n">
        <f aca="false">N94*General!$B$14/(N94+O94)+O94*100/(N94+O94)</f>
        <v>20.8</v>
      </c>
      <c r="G94" s="19" t="n">
        <f aca="false">N94*General!$B$15/(N94+O94)</f>
        <v>0.04</v>
      </c>
      <c r="H94" s="19" t="n">
        <f aca="false">(N94+O94)*(1/General!$B$20)*((F94/100)-E94*(C94/100))*1000/B94</f>
        <v>0.626490551758842</v>
      </c>
      <c r="I94" s="19" t="n">
        <f aca="false">(N94+O94)*(1/General!$B$20)*((D94/100)*E94-(G94/100))*1000/B94</f>
        <v>0.008370626000484</v>
      </c>
      <c r="J94" s="19" t="n">
        <f aca="false">I94/H94</f>
        <v>0.0133611368551112</v>
      </c>
      <c r="K94" s="19" t="n">
        <f aca="false">MAX(Online_RAW!$L$2-Online_RAW!L94,0)</f>
        <v>0</v>
      </c>
      <c r="L94" s="19" t="n">
        <f aca="false">0.0016*(Online_RAW!M94)</f>
        <v>0</v>
      </c>
      <c r="M94" s="11" t="n">
        <f aca="false">Online_RAW!$N$2-Online_RAW!N94</f>
        <v>0</v>
      </c>
      <c r="N94" s="19" t="n">
        <f aca="false">Online_RAW!C94*60</f>
        <v>120.025909090909</v>
      </c>
      <c r="O94" s="19" t="n">
        <f aca="false">MAX(0, Online_RAW!D94*60)</f>
        <v>0</v>
      </c>
      <c r="P94" s="19" t="n">
        <f aca="false">_xlfn.IFNA(VLOOKUP(A94,Sampling!$D$7:$E$14,2,FALSE()),0)</f>
        <v>0</v>
      </c>
      <c r="Q94" s="0" t="n">
        <f aca="false">_xlfn.IFNA(VLOOKUP(A94,Refill!$D$6:$G$8,2,FALSE()),0)</f>
        <v>0</v>
      </c>
    </row>
    <row r="95" customFormat="false" ht="12.75" hidden="false" customHeight="false" outlineLevel="0" collapsed="false">
      <c r="A95" s="19" t="n">
        <f aca="false">ROUND((Online_RAW!B95-General!$B$10)*24,3)</f>
        <v>1.55</v>
      </c>
      <c r="B95" s="19" t="n">
        <f aca="false">General!$B$12+Online_ANA!K95/1000+Online_ANA!L95/1000+Online_ANA!M95/1000/General!$B$22-SUM($P$2:P95)/1000/General!$B$24+SUM($Q$2:Q95)/1000/General!$B$24</f>
        <v>1.08</v>
      </c>
      <c r="C95" s="19" t="n">
        <f aca="false">Online_RAW!K95</f>
        <v>20.7</v>
      </c>
      <c r="D95" s="19" t="n">
        <f aca="false">Online_RAW!J95</f>
        <v>0.04</v>
      </c>
      <c r="E95" s="19" t="n">
        <f aca="false">(1-F95/100-G95/100)/(1-C95/100-D95/100-General!$B$17/100)</f>
        <v>1.00422052100258</v>
      </c>
      <c r="F95" s="19" t="n">
        <f aca="false">N95*General!$B$14/(N95+O95)+O95*100/(N95+O95)</f>
        <v>20.8</v>
      </c>
      <c r="G95" s="19" t="n">
        <f aca="false">N95*General!$B$15/(N95+O95)</f>
        <v>0.04</v>
      </c>
      <c r="H95" s="19" t="n">
        <f aca="false">(N95+O95)*(1/General!$B$20)*((F95/100)-E95*(C95/100))*1000/B95</f>
        <v>0.625763125471451</v>
      </c>
      <c r="I95" s="19" t="n">
        <f aca="false">(N95+O95)*(1/General!$B$20)*((D95/100)*E95-(G95/100))*1000/B95</f>
        <v>0.00836090675830617</v>
      </c>
      <c r="J95" s="19" t="n">
        <f aca="false">I95/H95</f>
        <v>0.0133611368551112</v>
      </c>
      <c r="K95" s="19" t="n">
        <f aca="false">MAX(Online_RAW!$L$2-Online_RAW!L95,0)</f>
        <v>0</v>
      </c>
      <c r="L95" s="19" t="n">
        <f aca="false">0.0016*(Online_RAW!M95)</f>
        <v>0</v>
      </c>
      <c r="M95" s="11" t="n">
        <f aca="false">Online_RAW!$N$2-Online_RAW!N95</f>
        <v>0</v>
      </c>
      <c r="N95" s="19" t="n">
        <f aca="false">Online_RAW!C95*60</f>
        <v>119.886545454545</v>
      </c>
      <c r="O95" s="19" t="n">
        <f aca="false">MAX(0, Online_RAW!D95*60)</f>
        <v>0</v>
      </c>
      <c r="P95" s="19" t="n">
        <f aca="false">_xlfn.IFNA(VLOOKUP(A95,Sampling!$D$7:$E$14,2,FALSE()),0)</f>
        <v>0</v>
      </c>
      <c r="Q95" s="0" t="n">
        <f aca="false">_xlfn.IFNA(VLOOKUP(A95,Refill!$D$6:$G$8,2,FALSE()),0)</f>
        <v>0</v>
      </c>
    </row>
    <row r="96" customFormat="false" ht="12.75" hidden="false" customHeight="false" outlineLevel="0" collapsed="false">
      <c r="A96" s="19" t="n">
        <f aca="false">ROUND((Online_RAW!B96-General!$B$10)*24,3)</f>
        <v>1.567</v>
      </c>
      <c r="B96" s="19" t="n">
        <f aca="false">General!$B$12+Online_ANA!K96/1000+Online_ANA!L96/1000+Online_ANA!M96/1000/General!$B$22-SUM($P$2:P96)/1000/General!$B$24+SUM($Q$2:Q96)/1000/General!$B$24</f>
        <v>1.08</v>
      </c>
      <c r="C96" s="19" t="n">
        <f aca="false">Online_RAW!K96</f>
        <v>20.705</v>
      </c>
      <c r="D96" s="19" t="n">
        <f aca="false">Online_RAW!J96</f>
        <v>0.04</v>
      </c>
      <c r="E96" s="19" t="n">
        <f aca="false">(1-F96/100-G96/100)/(1-C96/100-D96/100-General!$B$17/100)</f>
        <v>1.00428422254536</v>
      </c>
      <c r="F96" s="19" t="n">
        <f aca="false">N96*General!$B$14/(N96+O96)+O96*100/(N96+O96)</f>
        <v>20.8</v>
      </c>
      <c r="G96" s="19" t="n">
        <f aca="false">N96*General!$B$15/(N96+O96)</f>
        <v>0.04</v>
      </c>
      <c r="H96" s="19" t="n">
        <f aca="false">(N96+O96)*(1/General!$B$20)*((F96/100)-E96*(C96/100))*1000/B96</f>
        <v>0.31240875682069</v>
      </c>
      <c r="I96" s="19" t="n">
        <f aca="false">(N96+O96)*(1/General!$B$20)*((D96/100)*E96-(G96/100))*1000/B96</f>
        <v>0.00850447674599239</v>
      </c>
      <c r="J96" s="19" t="n">
        <f aca="false">I96/H96</f>
        <v>0.0272222738969945</v>
      </c>
      <c r="K96" s="19" t="n">
        <f aca="false">MAX(Online_RAW!$L$2-Online_RAW!L96,0)</f>
        <v>0</v>
      </c>
      <c r="L96" s="19" t="n">
        <f aca="false">0.0016*(Online_RAW!M96)</f>
        <v>0</v>
      </c>
      <c r="M96" s="11" t="n">
        <f aca="false">Online_RAW!$N$2-Online_RAW!N96</f>
        <v>0</v>
      </c>
      <c r="N96" s="19" t="n">
        <f aca="false">Online_RAW!C96*60</f>
        <v>120.132</v>
      </c>
      <c r="O96" s="19" t="n">
        <f aca="false">MAX(0, Online_RAW!D96*60)</f>
        <v>0</v>
      </c>
      <c r="P96" s="19" t="n">
        <f aca="false">_xlfn.IFNA(VLOOKUP(A96,Sampling!$D$7:$E$14,2,FALSE()),0)</f>
        <v>0</v>
      </c>
      <c r="Q96" s="0" t="n">
        <f aca="false">_xlfn.IFNA(VLOOKUP(A96,Refill!$D$6:$G$8,2,FALSE()),0)</f>
        <v>0</v>
      </c>
    </row>
    <row r="97" customFormat="false" ht="12.75" hidden="false" customHeight="false" outlineLevel="0" collapsed="false">
      <c r="A97" s="19" t="n">
        <f aca="false">ROUND((Online_RAW!B97-General!$B$10)*24,3)</f>
        <v>1.583</v>
      </c>
      <c r="B97" s="19" t="n">
        <f aca="false">General!$B$12+Online_ANA!K97/1000+Online_ANA!L97/1000+Online_ANA!M97/1000/General!$B$22-SUM($P$2:P97)/1000/General!$B$24+SUM($Q$2:Q97)/1000/General!$B$24</f>
        <v>1.08</v>
      </c>
      <c r="C97" s="19" t="n">
        <f aca="false">Online_RAW!K97</f>
        <v>20.725</v>
      </c>
      <c r="D97" s="19" t="n">
        <f aca="false">Online_RAW!J97</f>
        <v>0.04</v>
      </c>
      <c r="E97" s="19" t="n">
        <f aca="false">(1-F97/100-G97/100)/(1-C97/100-D97/100-General!$B$17/100)</f>
        <v>1.00453910955361</v>
      </c>
      <c r="F97" s="19" t="n">
        <f aca="false">N97*General!$B$14/(N97+O97)+O97*100/(N97+O97)</f>
        <v>20.8</v>
      </c>
      <c r="G97" s="19" t="n">
        <f aca="false">N97*General!$B$15/(N97+O97)</f>
        <v>0.04</v>
      </c>
      <c r="H97" s="19" t="n">
        <f aca="false">(N97+O97)*(1/General!$B$20)*((F97/100)-E97*(C97/100))*1000/B97</f>
        <v>-0.946036331441463</v>
      </c>
      <c r="I97" s="19" t="n">
        <f aca="false">(N97+O97)*(1/General!$B$20)*((D97/100)*E97-(G97/100))*1000/B97</f>
        <v>0.00900571972199701</v>
      </c>
      <c r="J97" s="19" t="n">
        <f aca="false">I97/H97</f>
        <v>-0.00951942269307471</v>
      </c>
      <c r="K97" s="19" t="n">
        <f aca="false">MAX(Online_RAW!$L$2-Online_RAW!L97,0)</f>
        <v>0</v>
      </c>
      <c r="L97" s="19" t="n">
        <f aca="false">0.0016*(Online_RAW!M97)</f>
        <v>0</v>
      </c>
      <c r="M97" s="11" t="n">
        <f aca="false">Online_RAW!$N$2-Online_RAW!N97</f>
        <v>0</v>
      </c>
      <c r="N97" s="19" t="n">
        <f aca="false">Online_RAW!C97*60</f>
        <v>120.069</v>
      </c>
      <c r="O97" s="19" t="n">
        <f aca="false">MAX(0, Online_RAW!D97*60)</f>
        <v>0</v>
      </c>
      <c r="P97" s="19" t="n">
        <f aca="false">_xlfn.IFNA(VLOOKUP(A97,Sampling!$D$7:$E$14,2,FALSE()),0)</f>
        <v>0</v>
      </c>
      <c r="Q97" s="0" t="n">
        <f aca="false">_xlfn.IFNA(VLOOKUP(A97,Refill!$D$6:$G$8,2,FALSE()),0)</f>
        <v>0</v>
      </c>
    </row>
    <row r="98" customFormat="false" ht="12.75" hidden="false" customHeight="false" outlineLevel="0" collapsed="false">
      <c r="A98" s="19" t="n">
        <f aca="false">ROUND((Online_RAW!B98-General!$B$10)*24,3)</f>
        <v>1.6</v>
      </c>
      <c r="B98" s="19" t="n">
        <f aca="false">General!$B$12+Online_ANA!K98/1000+Online_ANA!L98/1000+Online_ANA!M98/1000/General!$B$22-SUM($P$2:P98)/1000/General!$B$24+SUM($Q$2:Q98)/1000/General!$B$24</f>
        <v>1.08</v>
      </c>
      <c r="C98" s="19" t="n">
        <f aca="false">Online_RAW!K98</f>
        <v>20.73</v>
      </c>
      <c r="D98" s="19" t="n">
        <f aca="false">Online_RAW!J98</f>
        <v>0.045</v>
      </c>
      <c r="E98" s="19" t="n">
        <f aca="false">(1-F98/100-G98/100)/(1-C98/100-D98/100-General!$B$17/100)</f>
        <v>1.00461180743813</v>
      </c>
      <c r="F98" s="19" t="n">
        <f aca="false">N98*General!$B$14/(N98+O98)+O98*100/(N98+O98)</f>
        <v>20.8043195385947</v>
      </c>
      <c r="G98" s="19" t="n">
        <f aca="false">N98*General!$B$15/(N98+O98)</f>
        <v>0.0399978184148511</v>
      </c>
      <c r="H98" s="19" t="n">
        <f aca="false">(N98+O98)*(1/General!$B$20)*((F98/100)-E98*(C98/100))*1000/B98</f>
        <v>-1.05516904283803</v>
      </c>
      <c r="I98" s="19" t="n">
        <f aca="false">(N98+O98)*(1/General!$B$20)*((D98/100)*E98-(G98/100))*1000/B98</f>
        <v>0.25828447557214</v>
      </c>
      <c r="J98" s="19" t="n">
        <f aca="false">I98/H98</f>
        <v>-0.244780186952269</v>
      </c>
      <c r="K98" s="19" t="n">
        <f aca="false">MAX(Online_RAW!$L$2-Online_RAW!L98,0)</f>
        <v>0</v>
      </c>
      <c r="L98" s="19" t="n">
        <f aca="false">0.0016*(Online_RAW!M98)</f>
        <v>0</v>
      </c>
      <c r="M98" s="11" t="n">
        <f aca="false">Online_RAW!$N$2-Online_RAW!N98</f>
        <v>0</v>
      </c>
      <c r="N98" s="19" t="n">
        <f aca="false">Online_RAW!C98*60</f>
        <v>120.006272727273</v>
      </c>
      <c r="O98" s="19" t="n">
        <f aca="false">MAX(0, Online_RAW!D98*60)</f>
        <v>0.00654545454545454</v>
      </c>
      <c r="P98" s="19" t="n">
        <f aca="false">_xlfn.IFNA(VLOOKUP(A98,Sampling!$D$7:$E$14,2,FALSE()),0)</f>
        <v>0</v>
      </c>
      <c r="Q98" s="0" t="n">
        <f aca="false">_xlfn.IFNA(VLOOKUP(A98,Refill!$D$6:$G$8,2,FALSE()),0)</f>
        <v>0</v>
      </c>
    </row>
    <row r="99" customFormat="false" ht="12.75" hidden="false" customHeight="false" outlineLevel="0" collapsed="false">
      <c r="A99" s="19" t="n">
        <f aca="false">ROUND((Online_RAW!B99-General!$B$10)*24,3)</f>
        <v>1.617</v>
      </c>
      <c r="B99" s="19" t="n">
        <f aca="false">General!$B$12+Online_ANA!K99/1000+Online_ANA!L99/1000+Online_ANA!M99/1000/General!$B$22-SUM($P$2:P99)/1000/General!$B$24+SUM($Q$2:Q99)/1000/General!$B$24</f>
        <v>1.08</v>
      </c>
      <c r="C99" s="19" t="n">
        <f aca="false">Online_RAW!K99</f>
        <v>20.73</v>
      </c>
      <c r="D99" s="19" t="n">
        <f aca="false">Online_RAW!J99</f>
        <v>0.04</v>
      </c>
      <c r="E99" s="19" t="n">
        <f aca="false">(1-F99/100-G99/100)/(1-C99/100-D99/100-General!$B$17/100)</f>
        <v>1.00460285152265</v>
      </c>
      <c r="F99" s="19" t="n">
        <f aca="false">N99*General!$B$14/(N99+O99)+O99*100/(N99+O99)</f>
        <v>20.8</v>
      </c>
      <c r="G99" s="19" t="n">
        <f aca="false">N99*General!$B$15/(N99+O99)</f>
        <v>0.04</v>
      </c>
      <c r="H99" s="19" t="n">
        <f aca="false">(N99+O99)*(1/General!$B$20)*((F99/100)-E99*(C99/100))*1000/B99</f>
        <v>-1.26044815224662</v>
      </c>
      <c r="I99" s="19" t="n">
        <f aca="false">(N99+O99)*(1/General!$B$20)*((D99/100)*E99-(G99/100))*1000/B99</f>
        <v>0.00913031454093966</v>
      </c>
      <c r="J99" s="19" t="n">
        <f aca="false">I99/H99</f>
        <v>-0.00724370496689276</v>
      </c>
      <c r="K99" s="19" t="n">
        <f aca="false">MAX(Online_RAW!$L$2-Online_RAW!L99,0)</f>
        <v>0</v>
      </c>
      <c r="L99" s="19" t="n">
        <f aca="false">0.0016*(Online_RAW!M99)</f>
        <v>0</v>
      </c>
      <c r="M99" s="11" t="n">
        <f aca="false">Online_RAW!$N$2-Online_RAW!N99</f>
        <v>0</v>
      </c>
      <c r="N99" s="19" t="n">
        <f aca="false">Online_RAW!C99*60</f>
        <v>120.0444</v>
      </c>
      <c r="O99" s="19" t="n">
        <f aca="false">MAX(0, Online_RAW!D99*60)</f>
        <v>0</v>
      </c>
      <c r="P99" s="19" t="n">
        <f aca="false">_xlfn.IFNA(VLOOKUP(A99,Sampling!$D$7:$E$14,2,FALSE()),0)</f>
        <v>0</v>
      </c>
      <c r="Q99" s="0" t="n">
        <f aca="false">_xlfn.IFNA(VLOOKUP(A99,Refill!$D$6:$G$8,2,FALSE()),0)</f>
        <v>0</v>
      </c>
    </row>
    <row r="100" customFormat="false" ht="12.75" hidden="false" customHeight="false" outlineLevel="0" collapsed="false">
      <c r="A100" s="19" t="n">
        <f aca="false">ROUND((Online_RAW!B100-General!$B$10)*24,3)</f>
        <v>1.633</v>
      </c>
      <c r="B100" s="19" t="n">
        <f aca="false">General!$B$12+Online_ANA!K100/1000+Online_ANA!L100/1000+Online_ANA!M100/1000/General!$B$22-SUM($P$2:P100)/1000/General!$B$24+SUM($Q$2:Q100)/1000/General!$B$24</f>
        <v>1.08</v>
      </c>
      <c r="C100" s="19" t="n">
        <f aca="false">Online_RAW!K100</f>
        <v>20.725</v>
      </c>
      <c r="D100" s="19" t="n">
        <f aca="false">Online_RAW!J100</f>
        <v>0.04</v>
      </c>
      <c r="E100" s="19" t="n">
        <f aca="false">(1-F100/100-G100/100)/(1-C100/100-D100/100-General!$B$17/100)</f>
        <v>1.00441354872832</v>
      </c>
      <c r="F100" s="19" t="n">
        <f aca="false">N100*General!$B$14/(N100+O100)+O100*100/(N100+O100)</f>
        <v>20.809899482527</v>
      </c>
      <c r="G100" s="19" t="n">
        <f aca="false">N100*General!$B$15/(N100+O100)</f>
        <v>0.03999500026135</v>
      </c>
      <c r="H100" s="19" t="n">
        <f aca="false">(N100+O100)*(1/General!$B$20)*((F100/100)-E100*(C100/100))*1000/B100</f>
        <v>-0.32577151026109</v>
      </c>
      <c r="I100" s="19" t="n">
        <f aca="false">(N100+O100)*(1/General!$B$20)*((D100/100)*E100-(G100/100))*1000/B100</f>
        <v>0.00899988982391338</v>
      </c>
      <c r="J100" s="19" t="n">
        <f aca="false">I100/H100</f>
        <v>-0.0276263870241459</v>
      </c>
      <c r="K100" s="19" t="n">
        <f aca="false">MAX(Online_RAW!$L$2-Online_RAW!L100,0)</f>
        <v>0</v>
      </c>
      <c r="L100" s="19" t="n">
        <f aca="false">0.0016*(Online_RAW!M100)</f>
        <v>0</v>
      </c>
      <c r="M100" s="11" t="n">
        <f aca="false">Online_RAW!$N$2-Online_RAW!N100</f>
        <v>0</v>
      </c>
      <c r="N100" s="19" t="n">
        <f aca="false">Online_RAW!C100*60</f>
        <v>119.991272727273</v>
      </c>
      <c r="O100" s="19" t="n">
        <f aca="false">MAX(0, Online_RAW!D100*60)</f>
        <v>0.015</v>
      </c>
      <c r="P100" s="19" t="n">
        <f aca="false">_xlfn.IFNA(VLOOKUP(A100,Sampling!$D$7:$E$14,2,FALSE()),0)</f>
        <v>0</v>
      </c>
      <c r="Q100" s="0" t="n">
        <f aca="false">_xlfn.IFNA(VLOOKUP(A100,Refill!$D$6:$G$8,2,FALSE()),0)</f>
        <v>0</v>
      </c>
    </row>
    <row r="101" customFormat="false" ht="12.75" hidden="false" customHeight="false" outlineLevel="0" collapsed="false">
      <c r="A101" s="19" t="n">
        <f aca="false">ROUND((Online_RAW!B101-General!$B$10)*24,3)</f>
        <v>1.65</v>
      </c>
      <c r="B101" s="19" t="n">
        <f aca="false">General!$B$12+Online_ANA!K101/1000+Online_ANA!L101/1000+Online_ANA!M101/1000/General!$B$22-SUM($P$2:P101)/1000/General!$B$24+SUM($Q$2:Q101)/1000/General!$B$24</f>
        <v>1.08</v>
      </c>
      <c r="C101" s="19" t="n">
        <f aca="false">Online_RAW!K101</f>
        <v>20.725</v>
      </c>
      <c r="D101" s="19" t="n">
        <f aca="false">Online_RAW!J101</f>
        <v>0.05</v>
      </c>
      <c r="E101" s="19" t="n">
        <f aca="false">(1-F101/100-G101/100)/(1-C101/100-D101/100-General!$B$17/100)</f>
        <v>1.00466660158157</v>
      </c>
      <c r="F101" s="19" t="n">
        <f aca="false">N101*General!$B$14/(N101+O101)+O101*100/(N101+O101)</f>
        <v>20.8</v>
      </c>
      <c r="G101" s="19" t="n">
        <f aca="false">N101*General!$B$15/(N101+O101)</f>
        <v>0.04</v>
      </c>
      <c r="H101" s="19" t="n">
        <f aca="false">(N101+O101)*(1/General!$B$20)*((F101/100)-E101*(C101/100))*1000/B101</f>
        <v>-1.0760502045782</v>
      </c>
      <c r="I101" s="19" t="n">
        <f aca="false">(N101+O101)*(1/General!$B$20)*((D101/100)*E101-(G101/100))*1000/B101</f>
        <v>0.507087993723342</v>
      </c>
      <c r="J101" s="19" t="n">
        <f aca="false">I101/H101</f>
        <v>-0.471249381827974</v>
      </c>
      <c r="K101" s="19" t="n">
        <f aca="false">MAX(Online_RAW!$L$2-Online_RAW!L101,0)</f>
        <v>0</v>
      </c>
      <c r="L101" s="19" t="n">
        <f aca="false">0.0016*(Online_RAW!M101)</f>
        <v>0</v>
      </c>
      <c r="M101" s="11" t="n">
        <f aca="false">Online_RAW!$N$2-Online_RAW!N101</f>
        <v>0</v>
      </c>
      <c r="N101" s="19" t="n">
        <f aca="false">Online_RAW!C101*60</f>
        <v>119.952545454545</v>
      </c>
      <c r="O101" s="19" t="n">
        <f aca="false">MAX(0, Online_RAW!D101*60)</f>
        <v>0</v>
      </c>
      <c r="P101" s="19" t="n">
        <f aca="false">_xlfn.IFNA(VLOOKUP(A101,Sampling!$D$7:$E$14,2,FALSE()),0)</f>
        <v>0</v>
      </c>
      <c r="Q101" s="0" t="n">
        <f aca="false">_xlfn.IFNA(VLOOKUP(A101,Refill!$D$6:$G$8,2,FALSE()),0)</f>
        <v>0</v>
      </c>
    </row>
    <row r="102" customFormat="false" ht="12.75" hidden="false" customHeight="false" outlineLevel="0" collapsed="false">
      <c r="A102" s="19" t="n">
        <f aca="false">ROUND((Online_RAW!B102-General!$B$10)*24,3)</f>
        <v>1.667</v>
      </c>
      <c r="B102" s="19" t="n">
        <f aca="false">General!$B$12+Online_ANA!K102/1000+Online_ANA!L102/1000+Online_ANA!M102/1000/General!$B$22-SUM($P$2:P102)/1000/General!$B$24+SUM($Q$2:Q102)/1000/General!$B$24</f>
        <v>1.08</v>
      </c>
      <c r="C102" s="19" t="n">
        <f aca="false">Online_RAW!K102</f>
        <v>20.74</v>
      </c>
      <c r="D102" s="19" t="n">
        <f aca="false">Online_RAW!J102</f>
        <v>0.05</v>
      </c>
      <c r="E102" s="19" t="n">
        <f aca="false">(1-F102/100-G102/100)/(1-C102/100-D102/100-General!$B$17/100)</f>
        <v>1.00485525556692</v>
      </c>
      <c r="F102" s="19" t="n">
        <f aca="false">N102*General!$B$14/(N102+O102)+O102*100/(N102+O102)</f>
        <v>20.8002084512506</v>
      </c>
      <c r="G102" s="19" t="n">
        <f aca="false">N102*General!$B$15/(N102+O102)</f>
        <v>0.0399998947215906</v>
      </c>
      <c r="H102" s="19" t="n">
        <f aca="false">(N102+O102)*(1/General!$B$20)*((F102/100)-E102*(C102/100))*1000/B102</f>
        <v>-2.00686493313823</v>
      </c>
      <c r="I102" s="19" t="n">
        <f aca="false">(N102+O102)*(1/General!$B$20)*((D102/100)*E102-(G102/100))*1000/B102</f>
        <v>0.507687863172471</v>
      </c>
      <c r="J102" s="19" t="n">
        <f aca="false">I102/H102</f>
        <v>-0.252975601291999</v>
      </c>
      <c r="K102" s="19" t="n">
        <f aca="false">MAX(Online_RAW!$L$2-Online_RAW!L102,0)</f>
        <v>0</v>
      </c>
      <c r="L102" s="19" t="n">
        <f aca="false">0.0016*(Online_RAW!M102)</f>
        <v>0</v>
      </c>
      <c r="M102" s="11" t="n">
        <f aca="false">Online_RAW!$N$2-Online_RAW!N102</f>
        <v>0</v>
      </c>
      <c r="N102" s="19" t="n">
        <f aca="false">Online_RAW!C102*60</f>
        <v>119.9823</v>
      </c>
      <c r="O102" s="19" t="n">
        <f aca="false">MAX(0, Online_RAW!D102*60)</f>
        <v>0.000315789473684209</v>
      </c>
      <c r="P102" s="19" t="n">
        <f aca="false">_xlfn.IFNA(VLOOKUP(A102,Sampling!$D$7:$E$14,2,FALSE()),0)</f>
        <v>0</v>
      </c>
      <c r="Q102" s="0" t="n">
        <f aca="false">_xlfn.IFNA(VLOOKUP(A102,Refill!$D$6:$G$8,2,FALSE()),0)</f>
        <v>0</v>
      </c>
    </row>
    <row r="103" customFormat="false" ht="12.75" hidden="false" customHeight="false" outlineLevel="0" collapsed="false">
      <c r="A103" s="19" t="n">
        <f aca="false">ROUND((Online_RAW!B103-General!$B$10)*24,3)</f>
        <v>1.683</v>
      </c>
      <c r="B103" s="19" t="n">
        <f aca="false">General!$B$12+Online_ANA!K103/1000+Online_ANA!L103/1000+Online_ANA!M103/1000/General!$B$22-SUM($P$2:P103)/1000/General!$B$24+SUM($Q$2:Q103)/1000/General!$B$24</f>
        <v>1.08</v>
      </c>
      <c r="C103" s="19" t="n">
        <f aca="false">Online_RAW!K103</f>
        <v>20.74</v>
      </c>
      <c r="D103" s="19" t="n">
        <f aca="false">Online_RAW!J103</f>
        <v>0.0433333333333333</v>
      </c>
      <c r="E103" s="19" t="n">
        <f aca="false">(1-F103/100-G103/100)/(1-C103/100-D103/100-General!$B$17/100)</f>
        <v>1.00477286966144</v>
      </c>
      <c r="F103" s="19" t="n">
        <f aca="false">N103*General!$B$14/(N103+O103)+O103*100/(N103+O103)</f>
        <v>20.8</v>
      </c>
      <c r="G103" s="19" t="n">
        <f aca="false">N103*General!$B$15/(N103+O103)</f>
        <v>0.04</v>
      </c>
      <c r="H103" s="19" t="n">
        <f aca="false">(N103+O103)*(1/General!$B$20)*((F103/100)-E103*(C103/100))*1000/B103</f>
        <v>-1.93381268913324</v>
      </c>
      <c r="I103" s="19" t="n">
        <f aca="false">(N103+O103)*(1/General!$B$20)*((D103/100)*E103-(G103/100))*1000/B103</f>
        <v>0.175586607284107</v>
      </c>
      <c r="J103" s="19" t="n">
        <f aca="false">I103/H103</f>
        <v>-0.0907981462066047</v>
      </c>
      <c r="K103" s="19" t="n">
        <f aca="false">MAX(Online_RAW!$L$2-Online_RAW!L103,0)</f>
        <v>0</v>
      </c>
      <c r="L103" s="19" t="n">
        <f aca="false">0.0016*(Online_RAW!M103)</f>
        <v>0</v>
      </c>
      <c r="M103" s="11" t="n">
        <f aca="false">Online_RAW!$N$2-Online_RAW!N103</f>
        <v>0</v>
      </c>
      <c r="N103" s="19" t="n">
        <f aca="false">Online_RAW!C103*60</f>
        <v>120.06375</v>
      </c>
      <c r="O103" s="19" t="n">
        <f aca="false">MAX(0, Online_RAW!D103*60)</f>
        <v>0</v>
      </c>
      <c r="P103" s="19" t="n">
        <f aca="false">_xlfn.IFNA(VLOOKUP(A103,Sampling!$D$7:$E$14,2,FALSE()),0)</f>
        <v>0</v>
      </c>
      <c r="Q103" s="0" t="n">
        <f aca="false">_xlfn.IFNA(VLOOKUP(A103,Refill!$D$6:$G$8,2,FALSE()),0)</f>
        <v>0</v>
      </c>
    </row>
    <row r="104" customFormat="false" ht="12.75" hidden="false" customHeight="false" outlineLevel="0" collapsed="false">
      <c r="A104" s="19" t="n">
        <f aca="false">ROUND((Online_RAW!B104-General!$B$10)*24,3)</f>
        <v>1.7</v>
      </c>
      <c r="B104" s="19" t="n">
        <f aca="false">General!$B$12+Online_ANA!K104/1000+Online_ANA!L104/1000+Online_ANA!M104/1000/General!$B$22-SUM($P$2:P104)/1000/General!$B$24+SUM($Q$2:Q104)/1000/General!$B$24</f>
        <v>1.08</v>
      </c>
      <c r="C104" s="19" t="n">
        <f aca="false">Online_RAW!K104</f>
        <v>20.735</v>
      </c>
      <c r="D104" s="19" t="n">
        <f aca="false">Online_RAW!J104</f>
        <v>0.05</v>
      </c>
      <c r="E104" s="19" t="n">
        <f aca="false">(1-F104/100-G104/100)/(1-C104/100-D104/100-General!$B$17/100)</f>
        <v>1.00479412597518</v>
      </c>
      <c r="F104" s="19" t="n">
        <f aca="false">N104*General!$B$14/(N104+O104)+O104*100/(N104+O104)</f>
        <v>20.8</v>
      </c>
      <c r="G104" s="19" t="n">
        <f aca="false">N104*General!$B$15/(N104+O104)</f>
        <v>0.04</v>
      </c>
      <c r="H104" s="19" t="n">
        <f aca="false">(N104+O104)*(1/General!$B$20)*((F104/100)-E104*(C104/100))*1000/B104</f>
        <v>-1.70580608500561</v>
      </c>
      <c r="I104" s="19" t="n">
        <f aca="false">(N104+O104)*(1/General!$B$20)*((D104/100)*E104-(G104/100))*1000/B104</f>
        <v>0.507668741370616</v>
      </c>
      <c r="J104" s="19" t="n">
        <f aca="false">I104/H104</f>
        <v>-0.297612223237524</v>
      </c>
      <c r="K104" s="19" t="n">
        <f aca="false">MAX(Online_RAW!$L$2-Online_RAW!L104,0)</f>
        <v>0</v>
      </c>
      <c r="L104" s="19" t="n">
        <f aca="false">0.0016*(Online_RAW!M104)</f>
        <v>0</v>
      </c>
      <c r="M104" s="11" t="n">
        <f aca="false">Online_RAW!$N$2-Online_RAW!N104</f>
        <v>0</v>
      </c>
      <c r="N104" s="19" t="n">
        <f aca="false">Online_RAW!C104*60</f>
        <v>120.015142857143</v>
      </c>
      <c r="O104" s="19" t="n">
        <f aca="false">MAX(0, Online_RAW!D104*60)</f>
        <v>0</v>
      </c>
      <c r="P104" s="19" t="n">
        <f aca="false">_xlfn.IFNA(VLOOKUP(A104,Sampling!$D$7:$E$14,2,FALSE()),0)</f>
        <v>0</v>
      </c>
      <c r="Q104" s="0" t="n">
        <f aca="false">_xlfn.IFNA(VLOOKUP(A104,Refill!$D$6:$G$8,2,FALSE()),0)</f>
        <v>0</v>
      </c>
    </row>
    <row r="105" customFormat="false" ht="12.75" hidden="false" customHeight="false" outlineLevel="0" collapsed="false">
      <c r="A105" s="19" t="n">
        <f aca="false">ROUND((Online_RAW!B105-General!$B$10)*24,3)</f>
        <v>1.717</v>
      </c>
      <c r="B105" s="19" t="n">
        <f aca="false">General!$B$12+Online_ANA!K105/1000+Online_ANA!L105/1000+Online_ANA!M105/1000/General!$B$22-SUM($P$2:P105)/1000/General!$B$24+SUM($Q$2:Q105)/1000/General!$B$24</f>
        <v>1.08</v>
      </c>
      <c r="C105" s="19" t="n">
        <f aca="false">Online_RAW!K105</f>
        <v>20.75</v>
      </c>
      <c r="D105" s="19" t="n">
        <f aca="false">Online_RAW!J105</f>
        <v>0.05</v>
      </c>
      <c r="E105" s="19" t="n">
        <f aca="false">(1-F105/100-G105/100)/(1-C105/100-D105/100-General!$B$17/100)</f>
        <v>1.00498547327816</v>
      </c>
      <c r="F105" s="19" t="n">
        <f aca="false">N105*General!$B$14/(N105+O105)+O105*100/(N105+O105)</f>
        <v>20.8</v>
      </c>
      <c r="G105" s="19" t="n">
        <f aca="false">N105*General!$B$15/(N105+O105)</f>
        <v>0.04</v>
      </c>
      <c r="H105" s="19" t="n">
        <f aca="false">(N105+O105)*(1/General!$B$20)*((F105/100)-E105*(C105/100))*1000/B105</f>
        <v>-2.64828619159994</v>
      </c>
      <c r="I105" s="19" t="n">
        <f aca="false">(N105+O105)*(1/General!$B$20)*((D105/100)*E105-(G105/100))*1000/B105</f>
        <v>0.507834160073867</v>
      </c>
      <c r="J105" s="19" t="n">
        <f aca="false">I105/H105</f>
        <v>-0.191759546866445</v>
      </c>
      <c r="K105" s="19" t="n">
        <f aca="false">MAX(Online_RAW!$L$2-Online_RAW!L105,0)</f>
        <v>0</v>
      </c>
      <c r="L105" s="19" t="n">
        <f aca="false">0.0016*(Online_RAW!M105)</f>
        <v>0</v>
      </c>
      <c r="M105" s="11" t="n">
        <f aca="false">Online_RAW!$N$2-Online_RAW!N105</f>
        <v>0</v>
      </c>
      <c r="N105" s="19" t="n">
        <f aca="false">Online_RAW!C105*60</f>
        <v>119.942181818182</v>
      </c>
      <c r="O105" s="19" t="n">
        <f aca="false">MAX(0, Online_RAW!D105*60)</f>
        <v>0</v>
      </c>
      <c r="P105" s="19" t="n">
        <f aca="false">_xlfn.IFNA(VLOOKUP(A105,Sampling!$D$7:$E$14,2,FALSE()),0)</f>
        <v>0</v>
      </c>
      <c r="Q105" s="0" t="n">
        <f aca="false">_xlfn.IFNA(VLOOKUP(A105,Refill!$D$6:$G$8,2,FALSE()),0)</f>
        <v>0</v>
      </c>
    </row>
    <row r="106" customFormat="false" ht="12.75" hidden="false" customHeight="false" outlineLevel="0" collapsed="false">
      <c r="A106" s="19" t="n">
        <f aca="false">ROUND((Online_RAW!B106-General!$B$10)*24,3)</f>
        <v>1.733</v>
      </c>
      <c r="B106" s="19" t="n">
        <f aca="false">General!$B$12+Online_ANA!K106/1000+Online_ANA!L106/1000+Online_ANA!M106/1000/General!$B$22-SUM($P$2:P106)/1000/General!$B$24+SUM($Q$2:Q106)/1000/General!$B$24</f>
        <v>1.08</v>
      </c>
      <c r="C106" s="19" t="n">
        <f aca="false">Online_RAW!K106</f>
        <v>20.745</v>
      </c>
      <c r="D106" s="19" t="n">
        <f aca="false">Online_RAW!J106</f>
        <v>0.05</v>
      </c>
      <c r="E106" s="19" t="n">
        <f aca="false">(1-F106/100-G106/100)/(1-C106/100-D106/100-General!$B$17/100)</f>
        <v>1.00492168274677</v>
      </c>
      <c r="F106" s="19" t="n">
        <f aca="false">N106*General!$B$14/(N106+O106)+O106*100/(N106+O106)</f>
        <v>20.8</v>
      </c>
      <c r="G106" s="19" t="n">
        <f aca="false">N106*General!$B$15/(N106+O106)</f>
        <v>0.04</v>
      </c>
      <c r="H106" s="19" t="n">
        <f aca="false">(N106+O106)*(1/General!$B$20)*((F106/100)-E106*(C106/100))*1000/B106</f>
        <v>-2.33715264640528</v>
      </c>
      <c r="I106" s="19" t="n">
        <f aca="false">(N106+O106)*(1/General!$B$20)*((D106/100)*E106-(G106/100))*1000/B106</f>
        <v>0.508418381491825</v>
      </c>
      <c r="J106" s="19" t="n">
        <f aca="false">I106/H106</f>
        <v>-0.217537516119802</v>
      </c>
      <c r="K106" s="19" t="n">
        <f aca="false">MAX(Online_RAW!$L$2-Online_RAW!L106,0)</f>
        <v>0</v>
      </c>
      <c r="L106" s="19" t="n">
        <f aca="false">0.0016*(Online_RAW!M106)</f>
        <v>0</v>
      </c>
      <c r="M106" s="11" t="n">
        <f aca="false">Online_RAW!$N$2-Online_RAW!N106</f>
        <v>0</v>
      </c>
      <c r="N106" s="19" t="n">
        <f aca="false">Online_RAW!C106*60</f>
        <v>120.117545454545</v>
      </c>
      <c r="O106" s="19" t="n">
        <f aca="false">MAX(0, Online_RAW!D106*60)</f>
        <v>0</v>
      </c>
      <c r="P106" s="19" t="n">
        <f aca="false">_xlfn.IFNA(VLOOKUP(A106,Sampling!$D$7:$E$14,2,FALSE()),0)</f>
        <v>0</v>
      </c>
      <c r="Q106" s="0" t="n">
        <f aca="false">_xlfn.IFNA(VLOOKUP(A106,Refill!$D$6:$G$8,2,FALSE()),0)</f>
        <v>0</v>
      </c>
    </row>
    <row r="107" customFormat="false" ht="12.75" hidden="false" customHeight="false" outlineLevel="0" collapsed="false">
      <c r="A107" s="19" t="n">
        <f aca="false">ROUND((Online_RAW!B107-General!$B$10)*24,3)</f>
        <v>1.75</v>
      </c>
      <c r="B107" s="19" t="n">
        <f aca="false">General!$B$12+Online_ANA!K107/1000+Online_ANA!L107/1000+Online_ANA!M107/1000/General!$B$22-SUM($P$2:P107)/1000/General!$B$24+SUM($Q$2:Q107)/1000/General!$B$24</f>
        <v>1.08</v>
      </c>
      <c r="C107" s="19" t="n">
        <f aca="false">Online_RAW!K107</f>
        <v>20.75</v>
      </c>
      <c r="D107" s="19" t="n">
        <f aca="false">Online_RAW!J107</f>
        <v>0.05</v>
      </c>
      <c r="E107" s="19" t="n">
        <f aca="false">(1-F107/100-G107/100)/(1-C107/100-D107/100-General!$B$17/100)</f>
        <v>1.00498547327816</v>
      </c>
      <c r="F107" s="19" t="n">
        <f aca="false">N107*General!$B$14/(N107+O107)+O107*100/(N107+O107)</f>
        <v>20.8</v>
      </c>
      <c r="G107" s="19" t="n">
        <f aca="false">N107*General!$B$15/(N107+O107)</f>
        <v>0.04</v>
      </c>
      <c r="H107" s="19" t="n">
        <f aca="false">(N107+O107)*(1/General!$B$20)*((F107/100)-E107*(C107/100))*1000/B107</f>
        <v>-2.64903890830425</v>
      </c>
      <c r="I107" s="19" t="n">
        <f aca="false">(N107+O107)*(1/General!$B$20)*((D107/100)*E107-(G107/100))*1000/B107</f>
        <v>0.507978500688004</v>
      </c>
      <c r="J107" s="19" t="n">
        <f aca="false">I107/H107</f>
        <v>-0.191759546866445</v>
      </c>
      <c r="K107" s="19" t="n">
        <f aca="false">MAX(Online_RAW!$L$2-Online_RAW!L107,0)</f>
        <v>0</v>
      </c>
      <c r="L107" s="19" t="n">
        <f aca="false">0.0016*(Online_RAW!M107)</f>
        <v>0</v>
      </c>
      <c r="M107" s="11" t="n">
        <f aca="false">Online_RAW!$N$2-Online_RAW!N107</f>
        <v>0</v>
      </c>
      <c r="N107" s="19" t="n">
        <f aca="false">Online_RAW!C107*60</f>
        <v>119.976272727273</v>
      </c>
      <c r="O107" s="19" t="n">
        <f aca="false">MAX(0, Online_RAW!D107*60)</f>
        <v>0</v>
      </c>
      <c r="P107" s="19" t="n">
        <f aca="false">_xlfn.IFNA(VLOOKUP(A107,Sampling!$D$7:$E$14,2,FALSE()),0)</f>
        <v>0</v>
      </c>
      <c r="Q107" s="0" t="n">
        <f aca="false">_xlfn.IFNA(VLOOKUP(A107,Refill!$D$6:$G$8,2,FALSE()),0)</f>
        <v>0</v>
      </c>
    </row>
    <row r="108" customFormat="false" ht="12.75" hidden="false" customHeight="false" outlineLevel="0" collapsed="false">
      <c r="A108" s="19" t="n">
        <f aca="false">ROUND((Online_RAW!B108-General!$B$10)*24,3)</f>
        <v>1.767</v>
      </c>
      <c r="B108" s="19" t="n">
        <f aca="false">General!$B$12+Online_ANA!K108/1000+Online_ANA!L108/1000+Online_ANA!M108/1000/General!$B$22-SUM($P$2:P108)/1000/General!$B$24+SUM($Q$2:Q108)/1000/General!$B$24</f>
        <v>1.08</v>
      </c>
      <c r="C108" s="19" t="n">
        <f aca="false">Online_RAW!K108</f>
        <v>20.74</v>
      </c>
      <c r="D108" s="19" t="n">
        <f aca="false">Online_RAW!J108</f>
        <v>0.05</v>
      </c>
      <c r="E108" s="19" t="n">
        <f aca="false">(1-F108/100-G108/100)/(1-C108/100-D108/100-General!$B$17/100)</f>
        <v>1.00485790031296</v>
      </c>
      <c r="F108" s="19" t="n">
        <f aca="false">N108*General!$B$14/(N108+O108)+O108*100/(N108+O108)</f>
        <v>20.8</v>
      </c>
      <c r="G108" s="19" t="n">
        <f aca="false">N108*General!$B$15/(N108+O108)</f>
        <v>0.04</v>
      </c>
      <c r="H108" s="19" t="n">
        <f aca="false">(N108+O108)*(1/General!$B$20)*((F108/100)-E108*(C108/100))*1000/B108</f>
        <v>-2.01866902126321</v>
      </c>
      <c r="I108" s="19" t="n">
        <f aca="false">(N108+O108)*(1/General!$B$20)*((D108/100)*E108-(G108/100))*1000/B108</f>
        <v>0.507375891315929</v>
      </c>
      <c r="J108" s="19" t="n">
        <f aca="false">I108/H108</f>
        <v>-0.251341793018864</v>
      </c>
      <c r="K108" s="19" t="n">
        <f aca="false">MAX(Online_RAW!$L$2-Online_RAW!L108,0)</f>
        <v>0</v>
      </c>
      <c r="L108" s="19" t="n">
        <f aca="false">0.0016*(Online_RAW!M108)</f>
        <v>0</v>
      </c>
      <c r="M108" s="11" t="n">
        <f aca="false">Online_RAW!$N$2-Online_RAW!N108</f>
        <v>0</v>
      </c>
      <c r="N108" s="19" t="n">
        <f aca="false">Online_RAW!C108*60</f>
        <v>119.908571428571</v>
      </c>
      <c r="O108" s="19" t="n">
        <f aca="false">MAX(0, Online_RAW!D108*60)</f>
        <v>0</v>
      </c>
      <c r="P108" s="19" t="n">
        <f aca="false">_xlfn.IFNA(VLOOKUP(A108,Sampling!$D$7:$E$14,2,FALSE()),0)</f>
        <v>0</v>
      </c>
      <c r="Q108" s="0" t="n">
        <f aca="false">_xlfn.IFNA(VLOOKUP(A108,Refill!$D$6:$G$8,2,FALSE()),0)</f>
        <v>0</v>
      </c>
    </row>
    <row r="109" customFormat="false" ht="12.75" hidden="false" customHeight="false" outlineLevel="0" collapsed="false">
      <c r="A109" s="19" t="n">
        <f aca="false">ROUND((Online_RAW!B109-General!$B$10)*24,3)</f>
        <v>1.783</v>
      </c>
      <c r="B109" s="19" t="n">
        <f aca="false">General!$B$12+Online_ANA!K109/1000+Online_ANA!L109/1000+Online_ANA!M109/1000/General!$B$22-SUM($P$2:P109)/1000/General!$B$24+SUM($Q$2:Q109)/1000/General!$B$24</f>
        <v>1.08</v>
      </c>
      <c r="C109" s="19" t="n">
        <f aca="false">Online_RAW!K109</f>
        <v>20.74</v>
      </c>
      <c r="D109" s="19" t="n">
        <f aca="false">Online_RAW!J109</f>
        <v>0.05</v>
      </c>
      <c r="E109" s="19" t="n">
        <f aca="false">(1-F109/100-G109/100)/(1-C109/100-D109/100-General!$B$17/100)</f>
        <v>1.00485790031296</v>
      </c>
      <c r="F109" s="19" t="n">
        <f aca="false">N109*General!$B$14/(N109+O109)+O109*100/(N109+O109)</f>
        <v>20.8</v>
      </c>
      <c r="G109" s="19" t="n">
        <f aca="false">N109*General!$B$15/(N109+O109)</f>
        <v>0.04</v>
      </c>
      <c r="H109" s="19" t="n">
        <f aca="false">(N109+O109)*(1/General!$B$20)*((F109/100)-E109*(C109/100))*1000/B109</f>
        <v>-2.02009344297342</v>
      </c>
      <c r="I109" s="19" t="n">
        <f aca="false">(N109+O109)*(1/General!$B$20)*((D109/100)*E109-(G109/100))*1000/B109</f>
        <v>0.507733908022588</v>
      </c>
      <c r="J109" s="19" t="n">
        <f aca="false">I109/H109</f>
        <v>-0.251341793018864</v>
      </c>
      <c r="K109" s="19" t="n">
        <f aca="false">MAX(Online_RAW!$L$2-Online_RAW!L109,0)</f>
        <v>0</v>
      </c>
      <c r="L109" s="19" t="n">
        <f aca="false">0.0016*(Online_RAW!M109)</f>
        <v>0</v>
      </c>
      <c r="M109" s="11" t="n">
        <f aca="false">Online_RAW!$N$2-Online_RAW!N109</f>
        <v>0</v>
      </c>
      <c r="N109" s="19" t="n">
        <f aca="false">Online_RAW!C109*60</f>
        <v>119.993181818182</v>
      </c>
      <c r="O109" s="19" t="n">
        <f aca="false">MAX(0, Online_RAW!D109*60)</f>
        <v>0</v>
      </c>
      <c r="P109" s="19" t="n">
        <f aca="false">_xlfn.IFNA(VLOOKUP(A109,Sampling!$D$7:$E$14,2,FALSE()),0)</f>
        <v>0</v>
      </c>
      <c r="Q109" s="0" t="n">
        <f aca="false">_xlfn.IFNA(VLOOKUP(A109,Refill!$D$6:$G$8,2,FALSE()),0)</f>
        <v>0</v>
      </c>
    </row>
    <row r="110" customFormat="false" ht="12.75" hidden="false" customHeight="false" outlineLevel="0" collapsed="false">
      <c r="A110" s="19" t="n">
        <f aca="false">ROUND((Online_RAW!B110-General!$B$10)*24,3)</f>
        <v>1.8</v>
      </c>
      <c r="B110" s="19" t="n">
        <f aca="false">General!$B$12+Online_ANA!K110/1000+Online_ANA!L110/1000+Online_ANA!M110/1000/General!$B$22-SUM($P$2:P110)/1000/General!$B$24+SUM($Q$2:Q110)/1000/General!$B$24</f>
        <v>1.08</v>
      </c>
      <c r="C110" s="19" t="n">
        <f aca="false">Online_RAW!K110</f>
        <v>20.74</v>
      </c>
      <c r="D110" s="19" t="n">
        <f aca="false">Online_RAW!J110</f>
        <v>0.05</v>
      </c>
      <c r="E110" s="19" t="n">
        <f aca="false">(1-F110/100-G110/100)/(1-C110/100-D110/100-General!$B$17/100)</f>
        <v>1.00449403559551</v>
      </c>
      <c r="F110" s="19" t="n">
        <f aca="false">N110*General!$B$14/(N110+O110)+O110*100/(N110+O110)</f>
        <v>20.8286787670303</v>
      </c>
      <c r="G110" s="19" t="n">
        <f aca="false">N110*General!$B$15/(N110+O110)</f>
        <v>0.0399855157742271</v>
      </c>
      <c r="H110" s="19" t="n">
        <f aca="false">(N110+O110)*(1/General!$B$20)*((F110/100)-E110*(C110/100))*1000/B110</f>
        <v>-0.224315136312928</v>
      </c>
      <c r="I110" s="19" t="n">
        <f aca="false">(N110+O110)*(1/General!$B$20)*((D110/100)*E110-(G110/100))*1000/B110</f>
        <v>0.507297308984306</v>
      </c>
      <c r="J110" s="19" t="n">
        <f aca="false">I110/H110</f>
        <v>-2.26153846469196</v>
      </c>
      <c r="K110" s="19" t="n">
        <f aca="false">MAX(Online_RAW!$L$2-Online_RAW!L110,0)</f>
        <v>0</v>
      </c>
      <c r="L110" s="19" t="n">
        <f aca="false">0.0016*(Online_RAW!M110)</f>
        <v>0</v>
      </c>
      <c r="M110" s="11" t="n">
        <f aca="false">Online_RAW!$N$2-Online_RAW!N110</f>
        <v>0</v>
      </c>
      <c r="N110" s="19" t="n">
        <f aca="false">Online_RAW!C110*60</f>
        <v>119.89</v>
      </c>
      <c r="O110" s="19" t="n">
        <f aca="false">MAX(0, Online_RAW!D110*60)</f>
        <v>0.0434285714285714</v>
      </c>
      <c r="P110" s="19" t="n">
        <f aca="false">_xlfn.IFNA(VLOOKUP(A110,Sampling!$D$7:$E$14,2,FALSE()),0)</f>
        <v>0</v>
      </c>
      <c r="Q110" s="0" t="n">
        <f aca="false">_xlfn.IFNA(VLOOKUP(A110,Refill!$D$6:$G$8,2,FALSE()),0)</f>
        <v>0</v>
      </c>
    </row>
    <row r="111" customFormat="false" ht="12.75" hidden="false" customHeight="false" outlineLevel="0" collapsed="false">
      <c r="A111" s="19" t="n">
        <f aca="false">ROUND((Online_RAW!B111-General!$B$10)*24,3)</f>
        <v>1.817</v>
      </c>
      <c r="B111" s="19" t="n">
        <f aca="false">General!$B$12+Online_ANA!K111/1000+Online_ANA!L111/1000+Online_ANA!M111/1000/General!$B$22-SUM($P$2:P111)/1000/General!$B$24+SUM($Q$2:Q111)/1000/General!$B$24</f>
        <v>1.08</v>
      </c>
      <c r="C111" s="19" t="n">
        <f aca="false">Online_RAW!K111</f>
        <v>20.74</v>
      </c>
      <c r="D111" s="19" t="n">
        <f aca="false">Online_RAW!J111</f>
        <v>0.05</v>
      </c>
      <c r="E111" s="19" t="n">
        <f aca="false">(1-F111/100-G111/100)/(1-C111/100-D111/100-General!$B$17/100)</f>
        <v>1.00485790031296</v>
      </c>
      <c r="F111" s="19" t="n">
        <f aca="false">N111*General!$B$14/(N111+O111)+O111*100/(N111+O111)</f>
        <v>20.8</v>
      </c>
      <c r="G111" s="19" t="n">
        <f aca="false">N111*General!$B$15/(N111+O111)</f>
        <v>0.04</v>
      </c>
      <c r="H111" s="19" t="n">
        <f aca="false">(N111+O111)*(1/General!$B$20)*((F111/100)-E111*(C111/100))*1000/B111</f>
        <v>-2.021590233615</v>
      </c>
      <c r="I111" s="19" t="n">
        <f aca="false">(N111+O111)*(1/General!$B$20)*((D111/100)*E111-(G111/100))*1000/B111</f>
        <v>0.508110114066148</v>
      </c>
      <c r="J111" s="19" t="n">
        <f aca="false">I111/H111</f>
        <v>-0.251341793018829</v>
      </c>
      <c r="K111" s="19" t="n">
        <f aca="false">MAX(Online_RAW!$L$2-Online_RAW!L111,0)</f>
        <v>0</v>
      </c>
      <c r="L111" s="19" t="n">
        <f aca="false">0.0016*(Online_RAW!M111)</f>
        <v>0</v>
      </c>
      <c r="M111" s="11" t="n">
        <f aca="false">Online_RAW!$N$2-Online_RAW!N111</f>
        <v>0</v>
      </c>
      <c r="N111" s="19" t="n">
        <f aca="false">Online_RAW!C111*60</f>
        <v>120.082090909091</v>
      </c>
      <c r="O111" s="19" t="n">
        <f aca="false">MAX(0, Online_RAW!D111*60)</f>
        <v>0</v>
      </c>
      <c r="P111" s="19" t="n">
        <f aca="false">_xlfn.IFNA(VLOOKUP(A111,Sampling!$D$7:$E$14,2,FALSE()),0)</f>
        <v>0</v>
      </c>
      <c r="Q111" s="0" t="n">
        <f aca="false">_xlfn.IFNA(VLOOKUP(A111,Refill!$D$6:$G$8,2,FALSE()),0)</f>
        <v>0</v>
      </c>
    </row>
    <row r="112" customFormat="false" ht="12.75" hidden="false" customHeight="false" outlineLevel="0" collapsed="false">
      <c r="A112" s="19" t="n">
        <f aca="false">ROUND((Online_RAW!B112-General!$B$10)*24,3)</f>
        <v>1.833</v>
      </c>
      <c r="B112" s="19" t="n">
        <f aca="false">General!$B$12+Online_ANA!K112/1000+Online_ANA!L112/1000+Online_ANA!M112/1000/General!$B$22-SUM($P$2:P112)/1000/General!$B$24+SUM($Q$2:Q112)/1000/General!$B$24</f>
        <v>1.08</v>
      </c>
      <c r="C112" s="19" t="n">
        <f aca="false">Online_RAW!K112</f>
        <v>20.745</v>
      </c>
      <c r="D112" s="19" t="n">
        <f aca="false">Online_RAW!J112</f>
        <v>0.05</v>
      </c>
      <c r="E112" s="19" t="n">
        <f aca="false">(1-F112/100-G112/100)/(1-C112/100-D112/100-General!$B$17/100)</f>
        <v>1.00492168274677</v>
      </c>
      <c r="F112" s="19" t="n">
        <f aca="false">N112*General!$B$14/(N112+O112)+O112*100/(N112+O112)</f>
        <v>20.8</v>
      </c>
      <c r="G112" s="19" t="n">
        <f aca="false">N112*General!$B$15/(N112+O112)</f>
        <v>0.04</v>
      </c>
      <c r="H112" s="19" t="n">
        <f aca="false">(N112+O112)*(1/General!$B$20)*((F112/100)-E112*(C112/100))*1000/B112</f>
        <v>-2.33596626180486</v>
      </c>
      <c r="I112" s="19" t="n">
        <f aca="false">(N112+O112)*(1/General!$B$20)*((D112/100)*E112-(G112/100))*1000/B112</f>
        <v>0.508160298332689</v>
      </c>
      <c r="J112" s="19" t="n">
        <f aca="false">I112/H112</f>
        <v>-0.217537516119802</v>
      </c>
      <c r="K112" s="19" t="n">
        <f aca="false">MAX(Online_RAW!$L$2-Online_RAW!L112,0)</f>
        <v>0</v>
      </c>
      <c r="L112" s="19" t="n">
        <f aca="false">0.0016*(Online_RAW!M112)</f>
        <v>0</v>
      </c>
      <c r="M112" s="11" t="n">
        <f aca="false">Online_RAW!$N$2-Online_RAW!N112</f>
        <v>0</v>
      </c>
      <c r="N112" s="19" t="n">
        <f aca="false">Online_RAW!C112*60</f>
        <v>120.056571428572</v>
      </c>
      <c r="O112" s="19" t="n">
        <f aca="false">MAX(0, Online_RAW!D112*60)</f>
        <v>0</v>
      </c>
      <c r="P112" s="19" t="n">
        <f aca="false">_xlfn.IFNA(VLOOKUP(A112,Sampling!$D$7:$E$14,2,FALSE()),0)</f>
        <v>0</v>
      </c>
      <c r="Q112" s="0" t="n">
        <f aca="false">_xlfn.IFNA(VLOOKUP(A112,Refill!$D$6:$G$8,2,FALSE()),0)</f>
        <v>0</v>
      </c>
    </row>
    <row r="113" customFormat="false" ht="12.75" hidden="false" customHeight="false" outlineLevel="0" collapsed="false">
      <c r="A113" s="19" t="n">
        <f aca="false">ROUND((Online_RAW!B113-General!$B$10)*24,3)</f>
        <v>1.85</v>
      </c>
      <c r="B113" s="19" t="n">
        <f aca="false">General!$B$12+Online_ANA!K113/1000+Online_ANA!L113/1000+Online_ANA!M113/1000/General!$B$22-SUM($P$2:P113)/1000/General!$B$24+SUM($Q$2:Q113)/1000/General!$B$24</f>
        <v>1.08</v>
      </c>
      <c r="C113" s="19" t="n">
        <f aca="false">Online_RAW!K113</f>
        <v>20.76</v>
      </c>
      <c r="D113" s="19" t="n">
        <f aca="false">Online_RAW!J113</f>
        <v>0.05</v>
      </c>
      <c r="E113" s="19" t="n">
        <f aca="false">(1-F113/100-G113/100)/(1-C113/100-D113/100-General!$B$17/100)</f>
        <v>1.00485950351453</v>
      </c>
      <c r="F113" s="19" t="n">
        <f aca="false">N113*General!$B$14/(N113+O113)+O113*100/(N113+O113)</f>
        <v>20.8199809855739</v>
      </c>
      <c r="G113" s="19" t="n">
        <f aca="false">N113*General!$B$15/(N113+O113)</f>
        <v>0.0399899085931445</v>
      </c>
      <c r="H113" s="19" t="n">
        <f aca="false">(N113+O113)*(1/General!$B$20)*((F113/100)-E113*(C113/100))*1000/B113</f>
        <v>-2.0283868266444</v>
      </c>
      <c r="I113" s="19" t="n">
        <f aca="false">(N113+O113)*(1/General!$B$20)*((D113/100)*E113-(G113/100))*1000/B113</f>
        <v>0.508459950479243</v>
      </c>
      <c r="J113" s="19" t="n">
        <f aca="false">I113/H113</f>
        <v>-0.250672082760662</v>
      </c>
      <c r="K113" s="19" t="n">
        <f aca="false">MAX(Online_RAW!$L$2-Online_RAW!L113,0)</f>
        <v>0</v>
      </c>
      <c r="L113" s="19" t="n">
        <f aca="false">0.0016*(Online_RAW!M113)</f>
        <v>0</v>
      </c>
      <c r="M113" s="11" t="n">
        <f aca="false">Online_RAW!$N$2-Online_RAW!N113</f>
        <v>0</v>
      </c>
      <c r="N113" s="19" t="n">
        <f aca="false">Online_RAW!C113*60</f>
        <v>120.015272727273</v>
      </c>
      <c r="O113" s="19" t="n">
        <f aca="false">MAX(0, Online_RAW!D113*60)</f>
        <v>0.0302857142857143</v>
      </c>
      <c r="P113" s="19" t="n">
        <f aca="false">_xlfn.IFNA(VLOOKUP(A113,Sampling!$D$7:$E$14,2,FALSE()),0)</f>
        <v>0</v>
      </c>
      <c r="Q113" s="0" t="n">
        <f aca="false">_xlfn.IFNA(VLOOKUP(A113,Refill!$D$6:$G$8,2,FALSE()),0)</f>
        <v>0</v>
      </c>
    </row>
    <row r="114" customFormat="false" ht="12.75" hidden="false" customHeight="false" outlineLevel="0" collapsed="false">
      <c r="A114" s="19" t="n">
        <f aca="false">ROUND((Online_RAW!B114-General!$B$10)*24,3)</f>
        <v>1.867</v>
      </c>
      <c r="B114" s="19" t="n">
        <f aca="false">General!$B$12+Online_ANA!K114/1000+Online_ANA!L114/1000+Online_ANA!M114/1000/General!$B$22-SUM($P$2:P114)/1000/General!$B$24+SUM($Q$2:Q114)/1000/General!$B$24</f>
        <v>1.08</v>
      </c>
      <c r="C114" s="19" t="n">
        <f aca="false">Online_RAW!K114</f>
        <v>20.77</v>
      </c>
      <c r="D114" s="19" t="n">
        <f aca="false">Online_RAW!J114</f>
        <v>0.04</v>
      </c>
      <c r="E114" s="19" t="n">
        <f aca="false">(1-F114/100-G114/100)/(1-C114/100-D114/100-General!$B$17/100)</f>
        <v>1.00504840824155</v>
      </c>
      <c r="F114" s="19" t="n">
        <f aca="false">N114*General!$B$14/(N114+O114)+O114*100/(N114+O114)</f>
        <v>20.805095840113</v>
      </c>
      <c r="G114" s="19" t="n">
        <f aca="false">N114*General!$B$15/(N114+O114)</f>
        <v>0.0399974263433773</v>
      </c>
      <c r="H114" s="19" t="n">
        <f aca="false">(N114+O114)*(1/General!$B$20)*((F114/100)-E114*(C114/100))*1000/B114</f>
        <v>-3.45514247952383</v>
      </c>
      <c r="I114" s="19" t="n">
        <f aca="false">(N114+O114)*(1/General!$B$20)*((D114/100)*E114-(G114/100))*1000/B114</f>
        <v>0.0101292316839637</v>
      </c>
      <c r="J114" s="19" t="n">
        <f aca="false">I114/H114</f>
        <v>-0.00293163935901122</v>
      </c>
      <c r="K114" s="19" t="n">
        <f aca="false">MAX(Online_RAW!$L$2-Online_RAW!L114,0)</f>
        <v>0</v>
      </c>
      <c r="L114" s="19" t="n">
        <f aca="false">0.0016*(Online_RAW!M114)</f>
        <v>0</v>
      </c>
      <c r="M114" s="11" t="n">
        <f aca="false">Online_RAW!$N$2-Online_RAW!N114</f>
        <v>0</v>
      </c>
      <c r="N114" s="19" t="n">
        <f aca="false">Online_RAW!C114*60</f>
        <v>119.8884</v>
      </c>
      <c r="O114" s="19" t="n">
        <f aca="false">MAX(0, Online_RAW!D114*60)</f>
        <v>0.00771428571428574</v>
      </c>
      <c r="P114" s="19" t="n">
        <f aca="false">_xlfn.IFNA(VLOOKUP(A114,Sampling!$D$7:$E$14,2,FALSE()),0)</f>
        <v>0</v>
      </c>
      <c r="Q114" s="0" t="n">
        <f aca="false">_xlfn.IFNA(VLOOKUP(A114,Refill!$D$6:$G$8,2,FALSE()),0)</f>
        <v>0</v>
      </c>
    </row>
    <row r="115" customFormat="false" ht="12.75" hidden="false" customHeight="false" outlineLevel="0" collapsed="false">
      <c r="A115" s="19" t="n">
        <f aca="false">ROUND((Online_RAW!B115-General!$B$10)*24,3)</f>
        <v>1.883</v>
      </c>
      <c r="B115" s="19" t="n">
        <f aca="false">General!$B$12+Online_ANA!K115/1000+Online_ANA!L115/1000+Online_ANA!M115/1000/General!$B$22-SUM($P$2:P115)/1000/General!$B$24+SUM($Q$2:Q115)/1000/General!$B$24</f>
        <v>1.08</v>
      </c>
      <c r="C115" s="19" t="n">
        <f aca="false">Online_RAW!K115</f>
        <v>20.775</v>
      </c>
      <c r="D115" s="19" t="n">
        <f aca="false">Online_RAW!J115</f>
        <v>0.04</v>
      </c>
      <c r="E115" s="19" t="n">
        <f aca="false">(1-F115/100-G115/100)/(1-C115/100-D115/100-General!$B$17/100)</f>
        <v>1.00498970374272</v>
      </c>
      <c r="F115" s="19" t="n">
        <f aca="false">N115*General!$B$14/(N115+O115)+O115*100/(N115+O115)</f>
        <v>20.8147490722783</v>
      </c>
      <c r="G115" s="19" t="n">
        <f aca="false">N115*General!$B$15/(N115+O115)</f>
        <v>0.0399925509735968</v>
      </c>
      <c r="H115" s="19" t="n">
        <f aca="false">(N115+O115)*(1/General!$B$20)*((F115/100)-E115*(C115/100))*1000/B115</f>
        <v>-3.1706064649898</v>
      </c>
      <c r="I115" s="19" t="n">
        <f aca="false">(N115+O115)*(1/General!$B$20)*((D115/100)*E115-(G115/100))*1000/B115</f>
        <v>0.0102708908042615</v>
      </c>
      <c r="J115" s="19" t="n">
        <f aca="false">I115/H115</f>
        <v>-0.00323940890100171</v>
      </c>
      <c r="K115" s="19" t="n">
        <f aca="false">MAX(Online_RAW!$L$2-Online_RAW!L115,0)</f>
        <v>0</v>
      </c>
      <c r="L115" s="19" t="n">
        <f aca="false">0.0016*(Online_RAW!M115)</f>
        <v>0</v>
      </c>
      <c r="M115" s="11" t="n">
        <f aca="false">Online_RAW!$N$2-Online_RAW!N115</f>
        <v>0</v>
      </c>
      <c r="N115" s="19" t="n">
        <f aca="false">Online_RAW!C115*60</f>
        <v>120.066545454545</v>
      </c>
      <c r="O115" s="19" t="n">
        <f aca="false">MAX(0, Online_RAW!D115*60)</f>
        <v>0.0223636363636364</v>
      </c>
      <c r="P115" s="19" t="n">
        <f aca="false">_xlfn.IFNA(VLOOKUP(A115,Sampling!$D$7:$E$14,2,FALSE()),0)</f>
        <v>0</v>
      </c>
      <c r="Q115" s="0" t="n">
        <f aca="false">_xlfn.IFNA(VLOOKUP(A115,Refill!$D$6:$G$8,2,FALSE()),0)</f>
        <v>0</v>
      </c>
    </row>
    <row r="116" customFormat="false" ht="12.75" hidden="false" customHeight="false" outlineLevel="0" collapsed="false">
      <c r="A116" s="19" t="n">
        <f aca="false">ROUND((Online_RAW!B116-General!$B$10)*24,3)</f>
        <v>1.9</v>
      </c>
      <c r="B116" s="19" t="n">
        <f aca="false">General!$B$12+Online_ANA!K116/1000+Online_ANA!L116/1000+Online_ANA!M116/1000/General!$B$22-SUM($P$2:P116)/1000/General!$B$24+SUM($Q$2:Q116)/1000/General!$B$24</f>
        <v>1.08</v>
      </c>
      <c r="C116" s="19" t="n">
        <f aca="false">Online_RAW!K116</f>
        <v>20.775</v>
      </c>
      <c r="D116" s="19" t="n">
        <f aca="false">Online_RAW!J116</f>
        <v>0.04</v>
      </c>
      <c r="E116" s="19" t="n">
        <f aca="false">(1-F116/100-G116/100)/(1-C116/100-D116/100-General!$B$17/100)</f>
        <v>1.00517689347321</v>
      </c>
      <c r="F116" s="19" t="n">
        <f aca="false">N116*General!$B$14/(N116+O116)+O116*100/(N116+O116)</f>
        <v>20.8</v>
      </c>
      <c r="G116" s="19" t="n">
        <f aca="false">N116*General!$B$15/(N116+O116)</f>
        <v>0.04</v>
      </c>
      <c r="H116" s="19" t="n">
        <f aca="false">(N116+O116)*(1/General!$B$20)*((F116/100)-E116*(C116/100))*1000/B116</f>
        <v>-4.09090618857556</v>
      </c>
      <c r="I116" s="19" t="n">
        <f aca="false">(N116+O116)*(1/General!$B$20)*((D116/100)*E116-(G116/100))*1000/B116</f>
        <v>0.0102619965209854</v>
      </c>
      <c r="J116" s="19" t="n">
        <f aca="false">I116/H116</f>
        <v>-0.00250848981813454</v>
      </c>
      <c r="K116" s="19" t="n">
        <f aca="false">MAX(Online_RAW!$L$2-Online_RAW!L116,0)</f>
        <v>0</v>
      </c>
      <c r="L116" s="19" t="n">
        <f aca="false">0.0016*(Online_RAW!M116)</f>
        <v>0</v>
      </c>
      <c r="M116" s="11" t="n">
        <f aca="false">Online_RAW!$N$2-Online_RAW!N116</f>
        <v>0</v>
      </c>
      <c r="N116" s="19" t="n">
        <f aca="false">Online_RAW!C116*60</f>
        <v>119.962571428571</v>
      </c>
      <c r="O116" s="19" t="n">
        <f aca="false">MAX(0, Online_RAW!D116*60)</f>
        <v>0</v>
      </c>
      <c r="P116" s="19" t="n">
        <f aca="false">_xlfn.IFNA(VLOOKUP(A116,Sampling!$D$7:$E$14,2,FALSE()),0)</f>
        <v>0</v>
      </c>
      <c r="Q116" s="0" t="n">
        <f aca="false">_xlfn.IFNA(VLOOKUP(A116,Refill!$D$6:$G$8,2,FALSE()),0)</f>
        <v>0</v>
      </c>
    </row>
    <row r="117" customFormat="false" ht="12.75" hidden="false" customHeight="false" outlineLevel="0" collapsed="false">
      <c r="A117" s="19" t="n">
        <f aca="false">ROUND((Online_RAW!B117-General!$B$10)*24,3)</f>
        <v>1.917</v>
      </c>
      <c r="B117" s="19" t="n">
        <f aca="false">General!$B$12+Online_ANA!K117/1000+Online_ANA!L117/1000+Online_ANA!M117/1000/General!$B$22-SUM($P$2:P117)/1000/General!$B$24+SUM($Q$2:Q117)/1000/General!$B$24</f>
        <v>1.08</v>
      </c>
      <c r="C117" s="19" t="n">
        <f aca="false">Online_RAW!K117</f>
        <v>20.755</v>
      </c>
      <c r="D117" s="19" t="n">
        <f aca="false">Online_RAW!J117</f>
        <v>0.04</v>
      </c>
      <c r="E117" s="19" t="n">
        <f aca="false">(1-F117/100-G117/100)/(1-C117/100-D117/100-General!$B$17/100)</f>
        <v>1.00492168274677</v>
      </c>
      <c r="F117" s="19" t="n">
        <f aca="false">N117*General!$B$14/(N117+O117)+O117*100/(N117+O117)</f>
        <v>20.8</v>
      </c>
      <c r="G117" s="19" t="n">
        <f aca="false">N117*General!$B$15/(N117+O117)</f>
        <v>0.04</v>
      </c>
      <c r="H117" s="19" t="n">
        <f aca="false">(N117+O117)*(1/General!$B$20)*((F117/100)-E117*(C117/100))*1000/B117</f>
        <v>-2.83169167534378</v>
      </c>
      <c r="I117" s="19" t="n">
        <f aca="false">(N117+O117)*(1/General!$B$20)*((D117/100)*E117-(G117/100))*1000/B117</f>
        <v>0.00975454334077179</v>
      </c>
      <c r="J117" s="19" t="n">
        <f aca="false">I117/H117</f>
        <v>-0.00344477593577965</v>
      </c>
      <c r="K117" s="19" t="n">
        <f aca="false">MAX(Online_RAW!$L$2-Online_RAW!L117,0)</f>
        <v>0</v>
      </c>
      <c r="L117" s="19" t="n">
        <f aca="false">0.0016*(Online_RAW!M117)</f>
        <v>0</v>
      </c>
      <c r="M117" s="11" t="n">
        <f aca="false">Online_RAW!$N$2-Online_RAW!N117</f>
        <v>0</v>
      </c>
      <c r="N117" s="19" t="n">
        <f aca="false">Online_RAW!C117*60</f>
        <v>119.943428571428</v>
      </c>
      <c r="O117" s="19" t="n">
        <f aca="false">MAX(0, Online_RAW!D117*60)</f>
        <v>0</v>
      </c>
      <c r="P117" s="19" t="n">
        <f aca="false">_xlfn.IFNA(VLOOKUP(A117,Sampling!$D$7:$E$14,2,FALSE()),0)</f>
        <v>0</v>
      </c>
      <c r="Q117" s="0" t="n">
        <f aca="false">_xlfn.IFNA(VLOOKUP(A117,Refill!$D$6:$G$8,2,FALSE()),0)</f>
        <v>0</v>
      </c>
    </row>
    <row r="118" customFormat="false" ht="12.75" hidden="false" customHeight="false" outlineLevel="0" collapsed="false">
      <c r="A118" s="19" t="n">
        <f aca="false">ROUND((Online_RAW!B118-General!$B$10)*24,3)</f>
        <v>1.933</v>
      </c>
      <c r="B118" s="19" t="n">
        <f aca="false">General!$B$12+Online_ANA!K118/1000+Online_ANA!L118/1000+Online_ANA!M118/1000/General!$B$22-SUM($P$2:P118)/1000/General!$B$24+SUM($Q$2:Q118)/1000/General!$B$24</f>
        <v>1.08</v>
      </c>
      <c r="C118" s="19" t="n">
        <f aca="false">Online_RAW!K118</f>
        <v>20.74</v>
      </c>
      <c r="D118" s="19" t="n">
        <f aca="false">Online_RAW!J118</f>
        <v>0.04</v>
      </c>
      <c r="E118" s="19" t="n">
        <f aca="false">(1-F118/100-G118/100)/(1-C118/100-D118/100-General!$B$17/100)</f>
        <v>1.00463940618171</v>
      </c>
      <c r="F118" s="19" t="n">
        <f aca="false">N118*General!$B$14/(N118+O118)+O118*100/(N118+O118)</f>
        <v>20.8071696063577</v>
      </c>
      <c r="G118" s="19" t="n">
        <f aca="false">N118*General!$B$15/(N118+O118)</f>
        <v>0.039996378986688</v>
      </c>
      <c r="H118" s="19" t="n">
        <f aca="false">(N118+O118)*(1/General!$B$20)*((F118/100)-E118*(C118/100))*1000/B118</f>
        <v>-1.43937355323887</v>
      </c>
      <c r="I118" s="19" t="n">
        <f aca="false">(N118+O118)*(1/General!$B$20)*((D118/100)*E118-(G118/100))*1000/B118</f>
        <v>0.00937383150887968</v>
      </c>
      <c r="J118" s="19" t="n">
        <f aca="false">I118/H118</f>
        <v>-0.00651243833665469</v>
      </c>
      <c r="K118" s="19" t="n">
        <f aca="false">MAX(Online_RAW!$L$2-Online_RAW!L118,0)</f>
        <v>0</v>
      </c>
      <c r="L118" s="19" t="n">
        <f aca="false">0.0016*(Online_RAW!M118)</f>
        <v>0</v>
      </c>
      <c r="M118" s="11" t="n">
        <f aca="false">Online_RAW!$N$2-Online_RAW!N118</f>
        <v>0</v>
      </c>
      <c r="N118" s="19" t="n">
        <f aca="false">Online_RAW!C118*60</f>
        <v>119.924</v>
      </c>
      <c r="O118" s="19" t="n">
        <f aca="false">MAX(0, Online_RAW!D118*60)</f>
        <v>0.0108571428571429</v>
      </c>
      <c r="P118" s="19" t="n">
        <f aca="false">_xlfn.IFNA(VLOOKUP(A118,Sampling!$D$7:$E$14,2,FALSE()),0)</f>
        <v>0</v>
      </c>
      <c r="Q118" s="0" t="n">
        <f aca="false">_xlfn.IFNA(VLOOKUP(A118,Refill!$D$6:$G$8,2,FALSE()),0)</f>
        <v>0</v>
      </c>
    </row>
    <row r="119" customFormat="false" ht="12.75" hidden="false" customHeight="false" outlineLevel="0" collapsed="false">
      <c r="A119" s="19" t="n">
        <f aca="false">ROUND((Online_RAW!B119-General!$B$10)*24,3)</f>
        <v>1.95</v>
      </c>
      <c r="B119" s="19" t="n">
        <f aca="false">General!$B$12+Online_ANA!K119/1000+Online_ANA!L119/1000+Online_ANA!M119/1000/General!$B$22-SUM($P$2:P119)/1000/General!$B$24+SUM($Q$2:Q119)/1000/General!$B$24</f>
        <v>1.08</v>
      </c>
      <c r="C119" s="19" t="n">
        <f aca="false">Online_RAW!K119</f>
        <v>20.73</v>
      </c>
      <c r="D119" s="19" t="n">
        <f aca="false">Online_RAW!J119</f>
        <v>0.04</v>
      </c>
      <c r="E119" s="19" t="n">
        <f aca="false">(1-F119/100-G119/100)/(1-C119/100-D119/100-General!$B$17/100)</f>
        <v>1.00452525327799</v>
      </c>
      <c r="F119" s="19" t="n">
        <f aca="false">N119*General!$B$14/(N119+O119)+O119*100/(N119+O119)</f>
        <v>20.8061176224695</v>
      </c>
      <c r="G119" s="19" t="n">
        <f aca="false">N119*General!$B$15/(N119+O119)</f>
        <v>0.0399969102916821</v>
      </c>
      <c r="H119" s="19" t="n">
        <f aca="false">(N119+O119)*(1/General!$B$20)*((F119/100)-E119*(C119/100))*1000/B119</f>
        <v>-0.877316424343651</v>
      </c>
      <c r="I119" s="19" t="n">
        <f aca="false">(N119+O119)*(1/General!$B$20)*((D119/100)*E119-(G119/100))*1000/B119</f>
        <v>0.00912977937050966</v>
      </c>
      <c r="J119" s="19" t="n">
        <f aca="false">I119/H119</f>
        <v>-0.0104064840429038</v>
      </c>
      <c r="K119" s="19" t="n">
        <f aca="false">MAX(Online_RAW!$L$2-Online_RAW!L119,0)</f>
        <v>0</v>
      </c>
      <c r="L119" s="19" t="n">
        <f aca="false">0.0016*(Online_RAW!M119)</f>
        <v>0</v>
      </c>
      <c r="M119" s="11" t="n">
        <f aca="false">Online_RAW!$N$2-Online_RAW!N119</f>
        <v>0</v>
      </c>
      <c r="N119" s="19" t="n">
        <f aca="false">Online_RAW!C119*60</f>
        <v>120.037363636364</v>
      </c>
      <c r="O119" s="19" t="n">
        <f aca="false">MAX(0, Online_RAW!D119*60)</f>
        <v>0.0092727272727273</v>
      </c>
      <c r="P119" s="19" t="n">
        <f aca="false">_xlfn.IFNA(VLOOKUP(A119,Sampling!$D$7:$E$14,2,FALSE()),0)</f>
        <v>0</v>
      </c>
      <c r="Q119" s="0" t="n">
        <f aca="false">_xlfn.IFNA(VLOOKUP(A119,Refill!$D$6:$G$8,2,FALSE()),0)</f>
        <v>0</v>
      </c>
    </row>
    <row r="120" customFormat="false" ht="12.75" hidden="false" customHeight="false" outlineLevel="0" collapsed="false">
      <c r="A120" s="19" t="n">
        <f aca="false">ROUND((Online_RAW!B120-General!$B$10)*24,3)</f>
        <v>1.967</v>
      </c>
      <c r="B120" s="19" t="n">
        <f aca="false">General!$B$12+Online_ANA!K120/1000+Online_ANA!L120/1000+Online_ANA!M120/1000/General!$B$22-SUM($P$2:P120)/1000/General!$B$24+SUM($Q$2:Q120)/1000/General!$B$24</f>
        <v>1.08</v>
      </c>
      <c r="C120" s="19" t="n">
        <f aca="false">Online_RAW!K120</f>
        <v>20.73</v>
      </c>
      <c r="D120" s="19" t="n">
        <f aca="false">Online_RAW!J120</f>
        <v>0.04</v>
      </c>
      <c r="E120" s="19" t="n">
        <f aca="false">(1-F120/100-G120/100)/(1-C120/100-D120/100-General!$B$17/100)</f>
        <v>1.00460285152265</v>
      </c>
      <c r="F120" s="19" t="n">
        <f aca="false">N120*General!$B$14/(N120+O120)+O120*100/(N120+O120)</f>
        <v>20.8</v>
      </c>
      <c r="G120" s="19" t="n">
        <f aca="false">N120*General!$B$15/(N120+O120)</f>
        <v>0.04</v>
      </c>
      <c r="H120" s="19" t="n">
        <f aca="false">(N120+O120)*(1/General!$B$20)*((F120/100)-E120*(C120/100))*1000/B120</f>
        <v>-1.26107094332917</v>
      </c>
      <c r="I120" s="19" t="n">
        <f aca="false">(N120+O120)*(1/General!$B$20)*((D120/100)*E120-(G120/100))*1000/B120</f>
        <v>0.00913482585579768</v>
      </c>
      <c r="J120" s="19" t="n">
        <f aca="false">I120/H120</f>
        <v>-0.00724370496689276</v>
      </c>
      <c r="K120" s="19" t="n">
        <f aca="false">MAX(Online_RAW!$L$2-Online_RAW!L120,0)</f>
        <v>0</v>
      </c>
      <c r="L120" s="19" t="n">
        <f aca="false">0.0016*(Online_RAW!M120)</f>
        <v>0</v>
      </c>
      <c r="M120" s="11" t="n">
        <f aca="false">Online_RAW!$N$2-Online_RAW!N120</f>
        <v>0</v>
      </c>
      <c r="N120" s="19" t="n">
        <f aca="false">Online_RAW!C120*60</f>
        <v>120.103714285714</v>
      </c>
      <c r="O120" s="19" t="n">
        <f aca="false">MAX(0, Online_RAW!D120*60)</f>
        <v>0</v>
      </c>
      <c r="P120" s="19" t="n">
        <f aca="false">_xlfn.IFNA(VLOOKUP(A120,Sampling!$D$7:$E$14,2,FALSE()),0)</f>
        <v>0</v>
      </c>
      <c r="Q120" s="0" t="n">
        <f aca="false">_xlfn.IFNA(VLOOKUP(A120,Refill!$D$6:$G$8,2,FALSE()),0)</f>
        <v>0</v>
      </c>
    </row>
    <row r="121" customFormat="false" ht="12.75" hidden="false" customHeight="false" outlineLevel="0" collapsed="false">
      <c r="A121" s="19" t="n">
        <f aca="false">ROUND((Online_RAW!B121-General!$B$10)*24,3)</f>
        <v>1.983</v>
      </c>
      <c r="B121" s="19" t="n">
        <f aca="false">General!$B$12+Online_ANA!K121/1000+Online_ANA!L121/1000+Online_ANA!M121/1000/General!$B$22-SUM($P$2:P121)/1000/General!$B$24+SUM($Q$2:Q121)/1000/General!$B$24</f>
        <v>1.08</v>
      </c>
      <c r="C121" s="19" t="n">
        <f aca="false">Online_RAW!K121</f>
        <v>20.74</v>
      </c>
      <c r="D121" s="19" t="n">
        <f aca="false">Online_RAW!J121</f>
        <v>0.04</v>
      </c>
      <c r="E121" s="19" t="n">
        <f aca="false">(1-F121/100-G121/100)/(1-C121/100-D121/100-General!$B$17/100)</f>
        <v>1.00468807439299</v>
      </c>
      <c r="F121" s="19" t="n">
        <f aca="false">N121*General!$B$14/(N121+O121)+O121*100/(N121+O121)</f>
        <v>20.8033332314579</v>
      </c>
      <c r="G121" s="19" t="n">
        <f aca="false">N121*General!$B$15/(N121+O121)</f>
        <v>0.0399983165497688</v>
      </c>
      <c r="H121" s="19" t="n">
        <f aca="false">(N121+O121)*(1/General!$B$20)*((F121/100)-E121*(C121/100))*1000/B121</f>
        <v>-1.68112888364391</v>
      </c>
      <c r="I121" s="19" t="n">
        <f aca="false">(N121+O121)*(1/General!$B$20)*((D121/100)*E121-(G121/100))*1000/B121</f>
        <v>0.00938361327114011</v>
      </c>
      <c r="J121" s="19" t="n">
        <f aca="false">I121/H121</f>
        <v>-0.005581733418797</v>
      </c>
      <c r="K121" s="19" t="n">
        <f aca="false">MAX(Online_RAW!$L$2-Online_RAW!L121,0)</f>
        <v>0</v>
      </c>
      <c r="L121" s="19" t="n">
        <f aca="false">0.0016*(Online_RAW!M121)</f>
        <v>0</v>
      </c>
      <c r="M121" s="11" t="n">
        <f aca="false">Online_RAW!$N$2-Online_RAW!N121</f>
        <v>0</v>
      </c>
      <c r="N121" s="19" t="n">
        <f aca="false">Online_RAW!C121*60</f>
        <v>120.049142857143</v>
      </c>
      <c r="O121" s="19" t="n">
        <f aca="false">MAX(0, Online_RAW!D121*60)</f>
        <v>0.00505263157894737</v>
      </c>
      <c r="P121" s="19" t="n">
        <f aca="false">_xlfn.IFNA(VLOOKUP(A121,Sampling!$D$7:$E$14,2,FALSE()),0)</f>
        <v>0</v>
      </c>
      <c r="Q121" s="0" t="n">
        <f aca="false">_xlfn.IFNA(VLOOKUP(A121,Refill!$D$6:$G$8,2,FALSE()),0)</f>
        <v>0</v>
      </c>
    </row>
    <row r="122" customFormat="false" ht="12.75" hidden="false" customHeight="false" outlineLevel="0" collapsed="false">
      <c r="A122" s="19" t="n">
        <f aca="false">ROUND((Online_RAW!B122-General!$B$10)*24,3)</f>
        <v>2</v>
      </c>
      <c r="B122" s="19" t="n">
        <f aca="false">General!$B$12+Online_ANA!K122/1000+Online_ANA!L122/1000+Online_ANA!M122/1000/General!$B$22-SUM($P$2:P122)/1000/General!$B$24+SUM($Q$2:Q122)/1000/General!$B$24</f>
        <v>1.08</v>
      </c>
      <c r="C122" s="19" t="n">
        <f aca="false">Online_RAW!K122</f>
        <v>20.74</v>
      </c>
      <c r="D122" s="19" t="n">
        <f aca="false">Online_RAW!J122</f>
        <v>0.04</v>
      </c>
      <c r="E122" s="19" t="n">
        <f aca="false">(1-F122/100-G122/100)/(1-C122/100-D122/100-General!$B$17/100)</f>
        <v>1.0047303597319</v>
      </c>
      <c r="F122" s="19" t="n">
        <f aca="false">N122*General!$B$14/(N122+O122)+O122*100/(N122+O122)</f>
        <v>20.8</v>
      </c>
      <c r="G122" s="19" t="n">
        <f aca="false">N122*General!$B$15/(N122+O122)</f>
        <v>0.04</v>
      </c>
      <c r="H122" s="19" t="n">
        <f aca="false">(N122+O122)*(1/General!$B$20)*((F122/100)-E122*(C122/100))*1000/B122</f>
        <v>-1.88400981596446</v>
      </c>
      <c r="I122" s="19" t="n">
        <f aca="false">(N122+O122)*(1/General!$B$20)*((D122/100)*E122-(G122/100))*1000/B122</f>
        <v>0.0093545958703279</v>
      </c>
      <c r="J122" s="19" t="n">
        <f aca="false">I122/H122</f>
        <v>-0.00496525856238126</v>
      </c>
      <c r="K122" s="19" t="n">
        <f aca="false">MAX(Online_RAW!$L$2-Online_RAW!L122,0)</f>
        <v>0</v>
      </c>
      <c r="L122" s="19" t="n">
        <f aca="false">0.0016*(Online_RAW!M122)</f>
        <v>0</v>
      </c>
      <c r="M122" s="11" t="n">
        <f aca="false">Online_RAW!$N$2-Online_RAW!N122</f>
        <v>0</v>
      </c>
      <c r="N122" s="19" t="n">
        <f aca="false">Online_RAW!C122*60</f>
        <v>119.677909090909</v>
      </c>
      <c r="O122" s="19" t="n">
        <f aca="false">MAX(0, Online_RAW!D122*60)</f>
        <v>0</v>
      </c>
      <c r="P122" s="19" t="n">
        <f aca="false">_xlfn.IFNA(VLOOKUP(A122,Sampling!$D$7:$E$14,2,FALSE()),0)</f>
        <v>0</v>
      </c>
      <c r="Q122" s="0" t="n">
        <f aca="false">_xlfn.IFNA(VLOOKUP(A122,Refill!$D$6:$G$8,2,FALSE()),0)</f>
        <v>0</v>
      </c>
    </row>
    <row r="123" customFormat="false" ht="12.75" hidden="false" customHeight="false" outlineLevel="0" collapsed="false">
      <c r="A123" s="19" t="n">
        <f aca="false">ROUND((Online_RAW!B123-General!$B$10)*24,3)</f>
        <v>2.017</v>
      </c>
      <c r="B123" s="19" t="n">
        <f aca="false">General!$B$12+Online_ANA!K123/1000+Online_ANA!L123/1000+Online_ANA!M123/1000/General!$B$22-SUM($P$2:P123)/1000/General!$B$24+SUM($Q$2:Q123)/1000/General!$B$24</f>
        <v>1.08</v>
      </c>
      <c r="C123" s="19" t="n">
        <f aca="false">Online_RAW!K123</f>
        <v>20.74</v>
      </c>
      <c r="D123" s="19" t="n">
        <f aca="false">Online_RAW!J123</f>
        <v>0.04</v>
      </c>
      <c r="E123" s="19" t="n">
        <f aca="false">(1-F123/100-G123/100)/(1-C123/100-D123/100-General!$B$17/100)</f>
        <v>1.00464362009183</v>
      </c>
      <c r="F123" s="19" t="n">
        <f aca="false">N123*General!$B$14/(N123+O123)+O123*100/(N123+O123)</f>
        <v>20.8068374359615</v>
      </c>
      <c r="G123" s="19" t="n">
        <f aca="false">N123*General!$B$15/(N123+O123)</f>
        <v>0.0399965467495144</v>
      </c>
      <c r="H123" s="19" t="n">
        <f aca="false">(N123+O123)*(1/General!$B$20)*((F123/100)-E123*(C123/100))*1000/B123</f>
        <v>-1.46150206021241</v>
      </c>
      <c r="I123" s="19" t="n">
        <f aca="false">(N123+O123)*(1/General!$B$20)*((D123/100)*E123-(G123/100))*1000/B123</f>
        <v>0.00938247937445682</v>
      </c>
      <c r="J123" s="19" t="n">
        <f aca="false">I123/H123</f>
        <v>-0.00641975104235789</v>
      </c>
      <c r="K123" s="19" t="n">
        <f aca="false">MAX(Online_RAW!$L$2-Online_RAW!L123,0)</f>
        <v>0</v>
      </c>
      <c r="L123" s="19" t="n">
        <f aca="false">0.0016*(Online_RAW!M123)</f>
        <v>0</v>
      </c>
      <c r="M123" s="11" t="n">
        <f aca="false">Online_RAW!$N$2-Online_RAW!N123</f>
        <v>0</v>
      </c>
      <c r="N123" s="19" t="n">
        <f aca="false">Online_RAW!C123*60</f>
        <v>120.034636363636</v>
      </c>
      <c r="O123" s="19" t="n">
        <f aca="false">MAX(0, Online_RAW!D123*60)</f>
        <v>0.0103636363636364</v>
      </c>
      <c r="P123" s="19" t="n">
        <f aca="false">_xlfn.IFNA(VLOOKUP(A123,Sampling!$D$7:$E$14,2,FALSE()),0)</f>
        <v>0</v>
      </c>
      <c r="Q123" s="0" t="n">
        <f aca="false">_xlfn.IFNA(VLOOKUP(A123,Refill!$D$6:$G$8,2,FALSE()),0)</f>
        <v>0</v>
      </c>
    </row>
    <row r="124" customFormat="false" ht="12.75" hidden="false" customHeight="false" outlineLevel="0" collapsed="false">
      <c r="A124" s="19" t="n">
        <f aca="false">ROUND((Online_RAW!B124-General!$B$10)*24,3)</f>
        <v>2.033</v>
      </c>
      <c r="B124" s="19" t="n">
        <f aca="false">General!$B$12+Online_ANA!K124/1000+Online_ANA!L124/1000+Online_ANA!M124/1000/General!$B$22-SUM($P$2:P124)/1000/General!$B$24+SUM($Q$2:Q124)/1000/General!$B$24</f>
        <v>1.08</v>
      </c>
      <c r="C124" s="19" t="n">
        <f aca="false">Online_RAW!K124</f>
        <v>20.74</v>
      </c>
      <c r="D124" s="19" t="n">
        <f aca="false">Online_RAW!J124</f>
        <v>0.04</v>
      </c>
      <c r="E124" s="19" t="n">
        <f aca="false">(1-F124/100-G124/100)/(1-C124/100-D124/100-General!$B$17/100)</f>
        <v>1.0047303597319</v>
      </c>
      <c r="F124" s="19" t="n">
        <f aca="false">N124*General!$B$14/(N124+O124)+O124*100/(N124+O124)</f>
        <v>20.8</v>
      </c>
      <c r="G124" s="19" t="n">
        <f aca="false">N124*General!$B$15/(N124+O124)</f>
        <v>0.04</v>
      </c>
      <c r="H124" s="19" t="n">
        <f aca="false">(N124+O124)*(1/General!$B$20)*((F124/100)-E124*(C124/100))*1000/B124</f>
        <v>-1.89030818134978</v>
      </c>
      <c r="I124" s="19" t="n">
        <f aca="false">(N124+O124)*(1/General!$B$20)*((D124/100)*E124-(G124/100))*1000/B124</f>
        <v>0.00938586888298635</v>
      </c>
      <c r="J124" s="19" t="n">
        <f aca="false">I124/H124</f>
        <v>-0.00496525856238126</v>
      </c>
      <c r="K124" s="19" t="n">
        <f aca="false">MAX(Online_RAW!$L$2-Online_RAW!L124,0)</f>
        <v>0</v>
      </c>
      <c r="L124" s="19" t="n">
        <f aca="false">0.0016*(Online_RAW!M124)</f>
        <v>0</v>
      </c>
      <c r="M124" s="11" t="n">
        <f aca="false">Online_RAW!$N$2-Online_RAW!N124</f>
        <v>0</v>
      </c>
      <c r="N124" s="19" t="n">
        <f aca="false">Online_RAW!C124*60</f>
        <v>120.078</v>
      </c>
      <c r="O124" s="19" t="n">
        <f aca="false">MAX(0, Online_RAW!D124*60)</f>
        <v>0</v>
      </c>
      <c r="P124" s="19" t="n">
        <f aca="false">_xlfn.IFNA(VLOOKUP(A124,Sampling!$D$7:$E$14,2,FALSE()),0)</f>
        <v>0</v>
      </c>
      <c r="Q124" s="0" t="n">
        <f aca="false">_xlfn.IFNA(VLOOKUP(A124,Refill!$D$6:$G$8,2,FALSE()),0)</f>
        <v>0</v>
      </c>
    </row>
    <row r="125" customFormat="false" ht="12.75" hidden="false" customHeight="false" outlineLevel="0" collapsed="false">
      <c r="A125" s="19" t="n">
        <f aca="false">ROUND((Online_RAW!B125-General!$B$10)*24,3)</f>
        <v>2.05</v>
      </c>
      <c r="B125" s="19" t="n">
        <f aca="false">General!$B$12+Online_ANA!K125/1000+Online_ANA!L125/1000+Online_ANA!M125/1000/General!$B$22-SUM($P$2:P125)/1000/General!$B$24+SUM($Q$2:Q125)/1000/General!$B$24</f>
        <v>1.08</v>
      </c>
      <c r="C125" s="19" t="n">
        <f aca="false">Online_RAW!K125</f>
        <v>20.74</v>
      </c>
      <c r="D125" s="19" t="n">
        <f aca="false">Online_RAW!J125</f>
        <v>0.04</v>
      </c>
      <c r="E125" s="19" t="n">
        <f aca="false">(1-F125/100-G125/100)/(1-C125/100-D125/100-General!$B$17/100)</f>
        <v>1.0047303597319</v>
      </c>
      <c r="F125" s="19" t="n">
        <f aca="false">N125*General!$B$14/(N125+O125)+O125*100/(N125+O125)</f>
        <v>20.8</v>
      </c>
      <c r="G125" s="19" t="n">
        <f aca="false">N125*General!$B$15/(N125+O125)</f>
        <v>0.04</v>
      </c>
      <c r="H125" s="19" t="n">
        <f aca="false">(N125+O125)*(1/General!$B$20)*((F125/100)-E125*(C125/100))*1000/B125</f>
        <v>-1.89134288213905</v>
      </c>
      <c r="I125" s="19" t="n">
        <f aca="false">(N125+O125)*(1/General!$B$20)*((D125/100)*E125-(G125/100))*1000/B125</f>
        <v>0.00939100643993949</v>
      </c>
      <c r="J125" s="19" t="n">
        <f aca="false">I125/H125</f>
        <v>-0.00496525856238112</v>
      </c>
      <c r="K125" s="19" t="n">
        <f aca="false">MAX(Online_RAW!$L$2-Online_RAW!L125,0)</f>
        <v>0</v>
      </c>
      <c r="L125" s="19" t="n">
        <f aca="false">0.0016*(Online_RAW!M125)</f>
        <v>0</v>
      </c>
      <c r="M125" s="11" t="n">
        <f aca="false">Online_RAW!$N$2-Online_RAW!N125</f>
        <v>0</v>
      </c>
      <c r="N125" s="19" t="n">
        <f aca="false">Online_RAW!C125*60</f>
        <v>120.143727272727</v>
      </c>
      <c r="O125" s="19" t="n">
        <f aca="false">MAX(0, Online_RAW!D125*60)</f>
        <v>0</v>
      </c>
      <c r="P125" s="19" t="n">
        <f aca="false">_xlfn.IFNA(VLOOKUP(A125,Sampling!$D$7:$E$14,2,FALSE()),0)</f>
        <v>0</v>
      </c>
      <c r="Q125" s="0" t="n">
        <f aca="false">_xlfn.IFNA(VLOOKUP(A125,Refill!$D$6:$G$8,2,FALSE()),0)</f>
        <v>0</v>
      </c>
    </row>
    <row r="126" customFormat="false" ht="12.75" hidden="false" customHeight="false" outlineLevel="0" collapsed="false">
      <c r="A126" s="19" t="n">
        <f aca="false">ROUND((Online_RAW!B126-General!$B$10)*24,3)</f>
        <v>2.067</v>
      </c>
      <c r="B126" s="19" t="n">
        <f aca="false">General!$B$12+Online_ANA!K126/1000+Online_ANA!L126/1000+Online_ANA!M126/1000/General!$B$22-SUM($P$2:P126)/1000/General!$B$24+SUM($Q$2:Q126)/1000/General!$B$24</f>
        <v>1.08</v>
      </c>
      <c r="C126" s="19" t="n">
        <f aca="false">Online_RAW!K126</f>
        <v>20.75</v>
      </c>
      <c r="D126" s="19" t="n">
        <f aca="false">Online_RAW!J126</f>
        <v>0.04</v>
      </c>
      <c r="E126" s="19" t="n">
        <f aca="false">(1-F126/100-G126/100)/(1-C126/100-D126/100-General!$B$17/100)</f>
        <v>1.00485287608446</v>
      </c>
      <c r="F126" s="19" t="n">
        <f aca="false">N126*General!$B$14/(N126+O126)+O126*100/(N126+O126)</f>
        <v>20.8003959951915</v>
      </c>
      <c r="G126" s="19" t="n">
        <f aca="false">N126*General!$B$15/(N126+O126)</f>
        <v>0.0399998000024285</v>
      </c>
      <c r="H126" s="19" t="n">
        <f aca="false">(N126+O126)*(1/General!$B$20)*((F126/100)-E126*(C126/100))*1000/B126</f>
        <v>-2.4935702071725</v>
      </c>
      <c r="I126" s="19" t="n">
        <f aca="false">(N126+O126)*(1/General!$B$20)*((D126/100)*E126-(G126/100))*1000/B126</f>
        <v>0.00963273948275182</v>
      </c>
      <c r="J126" s="19" t="n">
        <f aca="false">I126/H126</f>
        <v>-0.00386303118919381</v>
      </c>
      <c r="K126" s="19" t="n">
        <f aca="false">MAX(Online_RAW!$L$2-Online_RAW!L126,0)</f>
        <v>0</v>
      </c>
      <c r="L126" s="19" t="n">
        <f aca="false">0.0016*(Online_RAW!M126)</f>
        <v>0</v>
      </c>
      <c r="M126" s="11" t="n">
        <f aca="false">Online_RAW!$N$2-Online_RAW!N126</f>
        <v>0</v>
      </c>
      <c r="N126" s="19" t="n">
        <f aca="false">Online_RAW!C126*60</f>
        <v>120.000857142857</v>
      </c>
      <c r="O126" s="19" t="n">
        <f aca="false">MAX(0, Online_RAW!D126*60)</f>
        <v>0.0006</v>
      </c>
      <c r="P126" s="19" t="n">
        <f aca="false">_xlfn.IFNA(VLOOKUP(A126,Sampling!$D$7:$E$14,2,FALSE()),0)</f>
        <v>0</v>
      </c>
      <c r="Q126" s="0" t="n">
        <f aca="false">_xlfn.IFNA(VLOOKUP(A126,Refill!$D$6:$G$8,2,FALSE()),0)</f>
        <v>0</v>
      </c>
    </row>
    <row r="127" customFormat="false" ht="12.75" hidden="false" customHeight="false" outlineLevel="0" collapsed="false">
      <c r="A127" s="19" t="n">
        <f aca="false">ROUND((Online_RAW!B127-General!$B$10)*24,3)</f>
        <v>2.083</v>
      </c>
      <c r="B127" s="19" t="n">
        <f aca="false">General!$B$12+Online_ANA!K127/1000+Online_ANA!L127/1000+Online_ANA!M127/1000/General!$B$22-SUM($P$2:P127)/1000/General!$B$24+SUM($Q$2:Q127)/1000/General!$B$24</f>
        <v>1.08</v>
      </c>
      <c r="C127" s="19" t="n">
        <f aca="false">Online_RAW!K127</f>
        <v>20.7566666666667</v>
      </c>
      <c r="D127" s="19" t="n">
        <f aca="false">Online_RAW!J127</f>
        <v>0.04</v>
      </c>
      <c r="E127" s="19" t="n">
        <f aca="false">(1-F127/100-G127/100)/(1-C127/100-D127/100-General!$B$17/100)</f>
        <v>1.00489508124467</v>
      </c>
      <c r="F127" s="19" t="n">
        <f aca="false">N127*General!$B$14/(N127+O127)+O127*100/(N127+O127)</f>
        <v>20.8037721919912</v>
      </c>
      <c r="G127" s="19" t="n">
        <f aca="false">N127*General!$B$15/(N127+O127)</f>
        <v>0.0399980948525297</v>
      </c>
      <c r="H127" s="19" t="n">
        <f aca="false">(N127+O127)*(1/General!$B$20)*((F127/100)-E127*(C127/100))*1000/B127</f>
        <v>-2.70113989304488</v>
      </c>
      <c r="I127" s="19" t="n">
        <f aca="false">(N127+O127)*(1/General!$B$20)*((D127/100)*E127-(G127/100))*1000/B127</f>
        <v>0.00979885512246237</v>
      </c>
      <c r="J127" s="19" t="n">
        <f aca="false">I127/H127</f>
        <v>-0.00362767406001195</v>
      </c>
      <c r="K127" s="19" t="n">
        <f aca="false">MAX(Online_RAW!$L$2-Online_RAW!L127,0)</f>
        <v>0</v>
      </c>
      <c r="L127" s="19" t="n">
        <f aca="false">0.0016*(Online_RAW!M127)</f>
        <v>0</v>
      </c>
      <c r="M127" s="11" t="n">
        <f aca="false">Online_RAW!$N$2-Online_RAW!N127</f>
        <v>0</v>
      </c>
      <c r="N127" s="19" t="n">
        <f aca="false">Online_RAW!C127*60</f>
        <v>119.97</v>
      </c>
      <c r="O127" s="19" t="n">
        <f aca="false">MAX(0, Online_RAW!D127*60)</f>
        <v>0.00571428571428571</v>
      </c>
      <c r="P127" s="19" t="n">
        <f aca="false">_xlfn.IFNA(VLOOKUP(A127,Sampling!$D$7:$E$14,2,FALSE()),0)</f>
        <v>0</v>
      </c>
      <c r="Q127" s="0" t="n">
        <f aca="false">_xlfn.IFNA(VLOOKUP(A127,Refill!$D$6:$G$8,2,FALSE()),0)</f>
        <v>0</v>
      </c>
    </row>
    <row r="128" customFormat="false" ht="12.75" hidden="false" customHeight="false" outlineLevel="0" collapsed="false">
      <c r="A128" s="19" t="n">
        <f aca="false">ROUND((Online_RAW!B128-General!$B$10)*24,3)</f>
        <v>2.1</v>
      </c>
      <c r="B128" s="19" t="n">
        <f aca="false">General!$B$12+Online_ANA!K128/1000+Online_ANA!L128/1000+Online_ANA!M128/1000/General!$B$22-SUM($P$2:P128)/1000/General!$B$24+SUM($Q$2:Q128)/1000/General!$B$24</f>
        <v>1.08</v>
      </c>
      <c r="C128" s="19" t="n">
        <f aca="false">Online_RAW!K128</f>
        <v>20.745</v>
      </c>
      <c r="D128" s="19" t="n">
        <f aca="false">Online_RAW!J128</f>
        <v>0.04</v>
      </c>
      <c r="E128" s="19" t="n">
        <f aca="false">(1-F128/100-G128/100)/(1-C128/100-D128/100-General!$B$17/100)</f>
        <v>1.00472778496179</v>
      </c>
      <c r="F128" s="19" t="n">
        <f aca="false">N128*General!$B$14/(N128+O128)+O128*100/(N128+O128)</f>
        <v>20.805229139109</v>
      </c>
      <c r="G128" s="19" t="n">
        <f aca="false">N128*General!$B$15/(N128+O128)</f>
        <v>0.039997359020652</v>
      </c>
      <c r="H128" s="19" t="n">
        <f aca="false">(N128+O128)*(1/General!$B$20)*((F128/100)-E128*(C128/100))*1000/B128</f>
        <v>-1.87296682694828</v>
      </c>
      <c r="I128" s="19" t="n">
        <f aca="false">(N128+O128)*(1/General!$B$20)*((D128/100)*E128-(G128/100))*1000/B128</f>
        <v>0.0094889725151533</v>
      </c>
      <c r="J128" s="19" t="n">
        <f aca="false">I128/H128</f>
        <v>-0.00506627900645426</v>
      </c>
      <c r="K128" s="19" t="n">
        <f aca="false">MAX(Online_RAW!$L$2-Online_RAW!L128,0)</f>
        <v>0</v>
      </c>
      <c r="L128" s="19" t="n">
        <f aca="false">0.0016*(Online_RAW!M128)</f>
        <v>0</v>
      </c>
      <c r="M128" s="11" t="n">
        <f aca="false">Online_RAW!$N$2-Online_RAW!N128</f>
        <v>0</v>
      </c>
      <c r="N128" s="19" t="n">
        <f aca="false">Online_RAW!C128*60</f>
        <v>119.782363636364</v>
      </c>
      <c r="O128" s="19" t="n">
        <f aca="false">MAX(0, Online_RAW!D128*60)</f>
        <v>0.00790909090909092</v>
      </c>
      <c r="P128" s="19" t="n">
        <f aca="false">_xlfn.IFNA(VLOOKUP(A128,Sampling!$D$7:$E$14,2,FALSE()),0)</f>
        <v>0</v>
      </c>
      <c r="Q128" s="0" t="n">
        <f aca="false">_xlfn.IFNA(VLOOKUP(A128,Refill!$D$6:$G$8,2,FALSE()),0)</f>
        <v>0</v>
      </c>
    </row>
    <row r="129" customFormat="false" ht="12.75" hidden="false" customHeight="false" outlineLevel="0" collapsed="false">
      <c r="A129" s="19" t="n">
        <f aca="false">ROUND((Online_RAW!B129-General!$B$10)*24,3)</f>
        <v>2.117</v>
      </c>
      <c r="B129" s="19" t="n">
        <f aca="false">General!$B$12+Online_ANA!K129/1000+Online_ANA!L129/1000+Online_ANA!M129/1000/General!$B$22-SUM($P$2:P129)/1000/General!$B$24+SUM($Q$2:Q129)/1000/General!$B$24</f>
        <v>1.08</v>
      </c>
      <c r="C129" s="19" t="n">
        <f aca="false">Online_RAW!K129</f>
        <v>20.73</v>
      </c>
      <c r="D129" s="19" t="n">
        <f aca="false">Online_RAW!J129</f>
        <v>0.04</v>
      </c>
      <c r="E129" s="19" t="n">
        <f aca="false">(1-F129/100-G129/100)/(1-C129/100-D129/100-General!$B$17/100)</f>
        <v>1.00460285152265</v>
      </c>
      <c r="F129" s="19" t="n">
        <f aca="false">N129*General!$B$14/(N129+O129)+O129*100/(N129+O129)</f>
        <v>20.8</v>
      </c>
      <c r="G129" s="19" t="n">
        <f aca="false">N129*General!$B$15/(N129+O129)</f>
        <v>0.04</v>
      </c>
      <c r="H129" s="19" t="n">
        <f aca="false">(N129+O129)*(1/General!$B$20)*((F129/100)-E129*(C129/100))*1000/B129</f>
        <v>-1.26046590653786</v>
      </c>
      <c r="I129" s="19" t="n">
        <f aca="false">(N129+O129)*(1/General!$B$20)*((D129/100)*E129-(G129/100))*1000/B129</f>
        <v>0.00913044314778728</v>
      </c>
      <c r="J129" s="19" t="n">
        <f aca="false">I129/H129</f>
        <v>-0.00724370496689276</v>
      </c>
      <c r="K129" s="19" t="n">
        <f aca="false">MAX(Online_RAW!$L$2-Online_RAW!L129,0)</f>
        <v>0</v>
      </c>
      <c r="L129" s="19" t="n">
        <f aca="false">0.0016*(Online_RAW!M129)</f>
        <v>0</v>
      </c>
      <c r="M129" s="11" t="n">
        <f aca="false">Online_RAW!$N$2-Online_RAW!N129</f>
        <v>0</v>
      </c>
      <c r="N129" s="19" t="n">
        <f aca="false">Online_RAW!C129*60</f>
        <v>120.046090909091</v>
      </c>
      <c r="O129" s="19" t="n">
        <f aca="false">MAX(0, Online_RAW!D129*60)</f>
        <v>0</v>
      </c>
      <c r="P129" s="19" t="n">
        <f aca="false">_xlfn.IFNA(VLOOKUP(A129,Sampling!$D$7:$E$14,2,FALSE()),0)</f>
        <v>0</v>
      </c>
      <c r="Q129" s="0" t="n">
        <f aca="false">_xlfn.IFNA(VLOOKUP(A129,Refill!$D$6:$G$8,2,FALSE()),0)</f>
        <v>0</v>
      </c>
    </row>
    <row r="130" customFormat="false" ht="12.75" hidden="false" customHeight="false" outlineLevel="0" collapsed="false">
      <c r="A130" s="19" t="n">
        <f aca="false">ROUND((Online_RAW!B130-General!$B$10)*24,3)</f>
        <v>2.133</v>
      </c>
      <c r="B130" s="19" t="n">
        <f aca="false">General!$B$12+Online_ANA!K130/1000+Online_ANA!L130/1000+Online_ANA!M130/1000/General!$B$22-SUM($P$2:P130)/1000/General!$B$24+SUM($Q$2:Q130)/1000/General!$B$24</f>
        <v>1.08</v>
      </c>
      <c r="C130" s="19" t="n">
        <f aca="false">Online_RAW!K130</f>
        <v>20.73</v>
      </c>
      <c r="D130" s="19" t="n">
        <f aca="false">Online_RAW!J130</f>
        <v>0.04</v>
      </c>
      <c r="E130" s="19" t="n">
        <f aca="false">(1-F130/100-G130/100)/(1-C130/100-D130/100-General!$B$17/100)</f>
        <v>1.00441110336255</v>
      </c>
      <c r="F130" s="19" t="n">
        <f aca="false">N130*General!$B$14/(N130+O130)+O130*100/(N130+O130)</f>
        <v>20.8151168735557</v>
      </c>
      <c r="G130" s="19" t="n">
        <f aca="false">N130*General!$B$15/(N130+O130)</f>
        <v>0.0399923652153759</v>
      </c>
      <c r="H130" s="19" t="n">
        <f aca="false">(N130+O130)*(1/General!$B$20)*((F130/100)-E130*(C130/100))*1000/B130</f>
        <v>-0.313623793501298</v>
      </c>
      <c r="I130" s="19" t="n">
        <f aca="false">(N130+O130)*(1/General!$B$20)*((D130/100)*E130-(G130/100))*1000/B130</f>
        <v>0.00912708277531699</v>
      </c>
      <c r="J130" s="19" t="n">
        <f aca="false">I130/H130</f>
        <v>-0.0291020100019267</v>
      </c>
      <c r="K130" s="19" t="n">
        <f aca="false">MAX(Online_RAW!$L$2-Online_RAW!L130,0)</f>
        <v>0</v>
      </c>
      <c r="L130" s="19" t="n">
        <f aca="false">0.0016*(Online_RAW!M130)</f>
        <v>0</v>
      </c>
      <c r="M130" s="11" t="n">
        <f aca="false">Online_RAW!$N$2-Online_RAW!N130</f>
        <v>0</v>
      </c>
      <c r="N130" s="19" t="n">
        <f aca="false">Online_RAW!C130*60</f>
        <v>120.001909090909</v>
      </c>
      <c r="O130" s="19" t="n">
        <f aca="false">MAX(0, Online_RAW!D130*60)</f>
        <v>0.0229090909090909</v>
      </c>
      <c r="P130" s="19" t="n">
        <f aca="false">_xlfn.IFNA(VLOOKUP(A130,Sampling!$D$7:$E$14,2,FALSE()),0)</f>
        <v>0</v>
      </c>
      <c r="Q130" s="0" t="n">
        <f aca="false">_xlfn.IFNA(VLOOKUP(A130,Refill!$D$6:$G$8,2,FALSE()),0)</f>
        <v>0</v>
      </c>
    </row>
    <row r="131" customFormat="false" ht="12.75" hidden="false" customHeight="false" outlineLevel="0" collapsed="false">
      <c r="A131" s="19" t="n">
        <f aca="false">ROUND((Online_RAW!B131-General!$B$10)*24,3)</f>
        <v>2.15</v>
      </c>
      <c r="B131" s="19" t="n">
        <f aca="false">General!$B$12+Online_ANA!K131/1000+Online_ANA!L131/1000+Online_ANA!M131/1000/General!$B$22-SUM($P$2:P131)/1000/General!$B$24+SUM($Q$2:Q131)/1000/General!$B$24</f>
        <v>1.08</v>
      </c>
      <c r="C131" s="19" t="n">
        <f aca="false">Online_RAW!K131</f>
        <v>20.735</v>
      </c>
      <c r="D131" s="19" t="n">
        <f aca="false">Online_RAW!J131</f>
        <v>0.04</v>
      </c>
      <c r="E131" s="19" t="n">
        <f aca="false">(1-F131/100-G131/100)/(1-C131/100-D131/100-General!$B$17/100)</f>
        <v>1.00466660158157</v>
      </c>
      <c r="F131" s="19" t="n">
        <f aca="false">N131*General!$B$14/(N131+O131)+O131*100/(N131+O131)</f>
        <v>20.8</v>
      </c>
      <c r="G131" s="19" t="n">
        <f aca="false">N131*General!$B$15/(N131+O131)</f>
        <v>0.04</v>
      </c>
      <c r="H131" s="19" t="n">
        <f aca="false">(N131+O131)*(1/General!$B$20)*((F131/100)-E131*(C131/100))*1000/B131</f>
        <v>-1.57300821592418</v>
      </c>
      <c r="I131" s="19" t="n">
        <f aca="false">(N131+O131)*(1/General!$B$20)*((D131/100)*E131-(G131/100))*1000/B131</f>
        <v>0.00924451404031232</v>
      </c>
      <c r="J131" s="19" t="n">
        <f aca="false">I131/H131</f>
        <v>-0.00587696487960232</v>
      </c>
      <c r="K131" s="19" t="n">
        <f aca="false">MAX(Online_RAW!$L$2-Online_RAW!L131,0)</f>
        <v>0</v>
      </c>
      <c r="L131" s="19" t="n">
        <f aca="false">0.0016*(Online_RAW!M131)</f>
        <v>0</v>
      </c>
      <c r="M131" s="11" t="n">
        <f aca="false">Online_RAW!$N$2-Online_RAW!N131</f>
        <v>0</v>
      </c>
      <c r="N131" s="19" t="n">
        <f aca="false">Online_RAW!C131*60</f>
        <v>119.885454545455</v>
      </c>
      <c r="O131" s="19" t="n">
        <f aca="false">MAX(0, Online_RAW!D131*60)</f>
        <v>0</v>
      </c>
      <c r="P131" s="19" t="n">
        <f aca="false">_xlfn.IFNA(VLOOKUP(A131,Sampling!$D$7:$E$14,2,FALSE()),0)</f>
        <v>0</v>
      </c>
      <c r="Q131" s="0" t="n">
        <f aca="false">_xlfn.IFNA(VLOOKUP(A131,Refill!$D$6:$G$8,2,FALSE()),0)</f>
        <v>0</v>
      </c>
    </row>
    <row r="132" customFormat="false" ht="12.75" hidden="false" customHeight="false" outlineLevel="0" collapsed="false">
      <c r="A132" s="19" t="n">
        <f aca="false">ROUND((Online_RAW!B132-General!$B$10)*24,3)</f>
        <v>2.167</v>
      </c>
      <c r="B132" s="19" t="n">
        <f aca="false">General!$B$12+Online_ANA!K132/1000+Online_ANA!L132/1000+Online_ANA!M132/1000/General!$B$22-SUM($P$2:P132)/1000/General!$B$24+SUM($Q$2:Q132)/1000/General!$B$24</f>
        <v>1.08</v>
      </c>
      <c r="C132" s="19" t="n">
        <f aca="false">Online_RAW!K132</f>
        <v>20.73</v>
      </c>
      <c r="D132" s="19" t="n">
        <f aca="false">Online_RAW!J132</f>
        <v>0.04</v>
      </c>
      <c r="E132" s="19" t="n">
        <f aca="false">(1-F132/100-G132/100)/(1-C132/100-D132/100-General!$B$17/100)</f>
        <v>1.00460285152265</v>
      </c>
      <c r="F132" s="19" t="n">
        <f aca="false">N132*General!$B$14/(N132+O132)+O132*100/(N132+O132)</f>
        <v>20.8</v>
      </c>
      <c r="G132" s="19" t="n">
        <f aca="false">N132*General!$B$15/(N132+O132)</f>
        <v>0.04</v>
      </c>
      <c r="H132" s="19" t="n">
        <f aca="false">(N132+O132)*(1/General!$B$20)*((F132/100)-E132*(C132/100))*1000/B132</f>
        <v>-1.25911197137876</v>
      </c>
      <c r="I132" s="19" t="n">
        <f aca="false">(N132+O132)*(1/General!$B$20)*((D132/100)*E132-(G132/100))*1000/B132</f>
        <v>0.00912063564095044</v>
      </c>
      <c r="J132" s="19" t="n">
        <f aca="false">I132/H132</f>
        <v>-0.00724370496689276</v>
      </c>
      <c r="K132" s="19" t="n">
        <f aca="false">MAX(Online_RAW!$L$2-Online_RAW!L132,0)</f>
        <v>0</v>
      </c>
      <c r="L132" s="19" t="n">
        <f aca="false">0.0016*(Online_RAW!M132)</f>
        <v>0</v>
      </c>
      <c r="M132" s="11" t="n">
        <f aca="false">Online_RAW!$N$2-Online_RAW!N132</f>
        <v>0</v>
      </c>
      <c r="N132" s="19" t="n">
        <f aca="false">Online_RAW!C132*60</f>
        <v>119.917142857143</v>
      </c>
      <c r="O132" s="19" t="n">
        <f aca="false">MAX(0, Online_RAW!D132*60)</f>
        <v>0</v>
      </c>
      <c r="P132" s="19" t="n">
        <f aca="false">_xlfn.IFNA(VLOOKUP(A132,Sampling!$D$7:$E$14,2,FALSE()),0)</f>
        <v>0</v>
      </c>
      <c r="Q132" s="0" t="n">
        <f aca="false">_xlfn.IFNA(VLOOKUP(A132,Refill!$D$6:$G$8,2,FALSE()),0)</f>
        <v>0</v>
      </c>
    </row>
    <row r="133" customFormat="false" ht="12.75" hidden="false" customHeight="false" outlineLevel="0" collapsed="false">
      <c r="A133" s="19" t="n">
        <f aca="false">ROUND((Online_RAW!B133-General!$B$10)*24,3)</f>
        <v>2.183</v>
      </c>
      <c r="B133" s="19" t="n">
        <f aca="false">General!$B$12+Online_ANA!K133/1000+Online_ANA!L133/1000+Online_ANA!M133/1000/General!$B$22-SUM($P$2:P133)/1000/General!$B$24+SUM($Q$2:Q133)/1000/General!$B$24</f>
        <v>1.08</v>
      </c>
      <c r="C133" s="19" t="n">
        <f aca="false">Online_RAW!K133</f>
        <v>20.72</v>
      </c>
      <c r="D133" s="19" t="n">
        <f aca="false">Online_RAW!J133</f>
        <v>0.04</v>
      </c>
      <c r="E133" s="19" t="n">
        <f aca="false">(1-F133/100-G133/100)/(1-C133/100-D133/100-General!$B$17/100)</f>
        <v>1.00437248581729</v>
      </c>
      <c r="F133" s="19" t="n">
        <f aca="false">N133*General!$B$14/(N133+O133)+O133*100/(N133+O133)</f>
        <v>20.8081125697665</v>
      </c>
      <c r="G133" s="19" t="n">
        <f aca="false">N133*General!$B$15/(N133+O133)</f>
        <v>0.0399959027425422</v>
      </c>
      <c r="H133" s="19" t="n">
        <f aca="false">(N133+O133)*(1/General!$B$20)*((F133/100)-E133*(C133/100))*1000/B133</f>
        <v>-0.123142849800616</v>
      </c>
      <c r="I133" s="19" t="n">
        <f aca="false">(N133+O133)*(1/General!$B$20)*((D133/100)*E133-(G133/100))*1000/B133</f>
        <v>0.00886888503970999</v>
      </c>
      <c r="J133" s="19" t="n">
        <f aca="false">I133/H133</f>
        <v>-0.0720211125052721</v>
      </c>
      <c r="K133" s="19" t="n">
        <f aca="false">MAX(Online_RAW!$L$2-Online_RAW!L133,0)</f>
        <v>0</v>
      </c>
      <c r="L133" s="19" t="n">
        <f aca="false">0.0016*(Online_RAW!M133)</f>
        <v>0</v>
      </c>
      <c r="M133" s="11" t="n">
        <f aca="false">Online_RAW!$N$2-Online_RAW!N133</f>
        <v>0</v>
      </c>
      <c r="N133" s="19" t="n">
        <f aca="false">Online_RAW!C133*60</f>
        <v>119.928571428571</v>
      </c>
      <c r="O133" s="19" t="n">
        <f aca="false">MAX(0, Online_RAW!D133*60)</f>
        <v>0.0122857142857143</v>
      </c>
      <c r="P133" s="19" t="n">
        <f aca="false">_xlfn.IFNA(VLOOKUP(A133,Sampling!$D$7:$E$14,2,FALSE()),0)</f>
        <v>0</v>
      </c>
      <c r="Q133" s="0" t="n">
        <f aca="false">_xlfn.IFNA(VLOOKUP(A133,Refill!$D$6:$G$8,2,FALSE()),0)</f>
        <v>0</v>
      </c>
    </row>
    <row r="134" customFormat="false" ht="12.75" hidden="false" customHeight="false" outlineLevel="0" collapsed="false">
      <c r="A134" s="19" t="n">
        <f aca="false">ROUND((Online_RAW!B134-General!$B$10)*24,3)</f>
        <v>2.2</v>
      </c>
      <c r="B134" s="19" t="n">
        <f aca="false">General!$B$12+Online_ANA!K134/1000+Online_ANA!L134/1000+Online_ANA!M134/1000/General!$B$22-SUM($P$2:P134)/1000/General!$B$24+SUM($Q$2:Q134)/1000/General!$B$24</f>
        <v>1.08</v>
      </c>
      <c r="C134" s="19" t="n">
        <f aca="false">Online_RAW!K134</f>
        <v>20.725</v>
      </c>
      <c r="D134" s="19" t="n">
        <f aca="false">Online_RAW!J134</f>
        <v>0.04</v>
      </c>
      <c r="E134" s="19" t="n">
        <f aca="false">(1-F134/100-G134/100)/(1-C134/100-D134/100-General!$B$17/100)</f>
        <v>1.00453910955361</v>
      </c>
      <c r="F134" s="19" t="n">
        <f aca="false">N134*General!$B$14/(N134+O134)+O134*100/(N134+O134)</f>
        <v>20.8</v>
      </c>
      <c r="G134" s="19" t="n">
        <f aca="false">N134*General!$B$15/(N134+O134)</f>
        <v>0.04</v>
      </c>
      <c r="H134" s="19" t="n">
        <f aca="false">(N134+O134)*(1/General!$B$20)*((F134/100)-E134*(C134/100))*1000/B134</f>
        <v>-0.944630473883404</v>
      </c>
      <c r="I134" s="19" t="n">
        <f aca="false">(N134+O134)*(1/General!$B$20)*((D134/100)*E134-(G134/100))*1000/B134</f>
        <v>0.00899233676965559</v>
      </c>
      <c r="J134" s="19" t="n">
        <f aca="false">I134/H134</f>
        <v>-0.00951942269307471</v>
      </c>
      <c r="K134" s="19" t="n">
        <f aca="false">MAX(Online_RAW!$L$2-Online_RAW!L134,0)</f>
        <v>0</v>
      </c>
      <c r="L134" s="19" t="n">
        <f aca="false">0.0016*(Online_RAW!M134)</f>
        <v>0</v>
      </c>
      <c r="M134" s="11" t="n">
        <f aca="false">Online_RAW!$N$2-Online_RAW!N134</f>
        <v>0</v>
      </c>
      <c r="N134" s="19" t="n">
        <f aca="false">Online_RAW!C134*60</f>
        <v>119.890571428571</v>
      </c>
      <c r="O134" s="19" t="n">
        <f aca="false">MAX(0, Online_RAW!D134*60)</f>
        <v>0</v>
      </c>
      <c r="P134" s="19" t="n">
        <f aca="false">_xlfn.IFNA(VLOOKUP(A134,Sampling!$D$7:$E$14,2,FALSE()),0)</f>
        <v>0</v>
      </c>
      <c r="Q134" s="0" t="n">
        <f aca="false">_xlfn.IFNA(VLOOKUP(A134,Refill!$D$6:$G$8,2,FALSE()),0)</f>
        <v>0</v>
      </c>
    </row>
    <row r="135" customFormat="false" ht="12.75" hidden="false" customHeight="false" outlineLevel="0" collapsed="false">
      <c r="A135" s="19" t="n">
        <f aca="false">ROUND((Online_RAW!B135-General!$B$10)*24,3)</f>
        <v>2.217</v>
      </c>
      <c r="B135" s="19" t="n">
        <f aca="false">General!$B$12+Online_ANA!K135/1000+Online_ANA!L135/1000+Online_ANA!M135/1000/General!$B$22-SUM($P$2:P135)/1000/General!$B$24+SUM($Q$2:Q135)/1000/General!$B$24</f>
        <v>1.08</v>
      </c>
      <c r="C135" s="19" t="n">
        <f aca="false">Online_RAW!K135</f>
        <v>20.725</v>
      </c>
      <c r="D135" s="19" t="n">
        <f aca="false">Online_RAW!J135</f>
        <v>0.05</v>
      </c>
      <c r="E135" s="19" t="n">
        <f aca="false">(1-F135/100-G135/100)/(1-C135/100-D135/100-General!$B$17/100)</f>
        <v>1.00466660158157</v>
      </c>
      <c r="F135" s="19" t="n">
        <f aca="false">N135*General!$B$14/(N135+O135)+O135*100/(N135+O135)</f>
        <v>20.8</v>
      </c>
      <c r="G135" s="19" t="n">
        <f aca="false">N135*General!$B$15/(N135+O135)</f>
        <v>0.04</v>
      </c>
      <c r="H135" s="19" t="n">
        <f aca="false">(N135+O135)*(1/General!$B$20)*((F135/100)-E135*(C135/100))*1000/B135</f>
        <v>-1.07657376331229</v>
      </c>
      <c r="I135" s="19" t="n">
        <f aca="false">(N135+O135)*(1/General!$B$20)*((D135/100)*E135-(G135/100))*1000/B135</f>
        <v>0.507334720453133</v>
      </c>
      <c r="J135" s="19" t="n">
        <f aca="false">I135/H135</f>
        <v>-0.471249381827974</v>
      </c>
      <c r="K135" s="19" t="n">
        <f aca="false">MAX(Online_RAW!$L$2-Online_RAW!L135,0)</f>
        <v>0</v>
      </c>
      <c r="L135" s="19" t="n">
        <f aca="false">0.0016*(Online_RAW!M135)</f>
        <v>0</v>
      </c>
      <c r="M135" s="11" t="n">
        <f aca="false">Online_RAW!$N$2-Online_RAW!N135</f>
        <v>0</v>
      </c>
      <c r="N135" s="19" t="n">
        <f aca="false">Online_RAW!C135*60</f>
        <v>120.010909090909</v>
      </c>
      <c r="O135" s="19" t="n">
        <f aca="false">MAX(0, Online_RAW!D135*60)</f>
        <v>0</v>
      </c>
      <c r="P135" s="19" t="n">
        <f aca="false">_xlfn.IFNA(VLOOKUP(A135,Sampling!$D$7:$E$14,2,FALSE()),0)</f>
        <v>0</v>
      </c>
      <c r="Q135" s="0" t="n">
        <f aca="false">_xlfn.IFNA(VLOOKUP(A135,Refill!$D$6:$G$8,2,FALSE()),0)</f>
        <v>0</v>
      </c>
    </row>
    <row r="136" customFormat="false" ht="12.75" hidden="false" customHeight="false" outlineLevel="0" collapsed="false">
      <c r="A136" s="19" t="n">
        <f aca="false">ROUND((Online_RAW!B136-General!$B$10)*24,3)</f>
        <v>2.233</v>
      </c>
      <c r="B136" s="19" t="n">
        <f aca="false">General!$B$12+Online_ANA!K136/1000+Online_ANA!L136/1000+Online_ANA!M136/1000/General!$B$22-SUM($P$2:P136)/1000/General!$B$24+SUM($Q$2:Q136)/1000/General!$B$24</f>
        <v>1.08</v>
      </c>
      <c r="C136" s="19" t="n">
        <f aca="false">Online_RAW!K136</f>
        <v>20.72</v>
      </c>
      <c r="D136" s="19" t="n">
        <f aca="false">Online_RAW!J136</f>
        <v>0.05</v>
      </c>
      <c r="E136" s="19" t="n">
        <f aca="false">(1-F136/100-G136/100)/(1-C136/100-D136/100-General!$B$17/100)</f>
        <v>1.00432804181176</v>
      </c>
      <c r="F136" s="19" t="n">
        <f aca="false">N136*General!$B$14/(N136+O136)+O136*100/(N136+O136)</f>
        <v>20.8216652073697</v>
      </c>
      <c r="G136" s="19" t="n">
        <f aca="false">N136*General!$B$15/(N136+O136)</f>
        <v>0.0399890579760759</v>
      </c>
      <c r="H136" s="19" t="n">
        <f aca="false">(N136+O136)*(1/General!$B$20)*((F136/100)-E136*(C136/100))*1000/B136</f>
        <v>0.594842919827856</v>
      </c>
      <c r="I136" s="19" t="n">
        <f aca="false">(N136+O136)*(1/General!$B$20)*((D136/100)*E136-(G136/100))*1000/B136</f>
        <v>0.507471752379334</v>
      </c>
      <c r="J136" s="19" t="n">
        <f aca="false">I136/H136</f>
        <v>0.853118925120928</v>
      </c>
      <c r="K136" s="19" t="n">
        <f aca="false">MAX(Online_RAW!$L$2-Online_RAW!L136,0)</f>
        <v>0</v>
      </c>
      <c r="L136" s="19" t="n">
        <f aca="false">0.0016*(Online_RAW!M136)</f>
        <v>0</v>
      </c>
      <c r="M136" s="11" t="n">
        <f aca="false">Online_RAW!$N$2-Online_RAW!N136</f>
        <v>0</v>
      </c>
      <c r="N136" s="19" t="n">
        <f aca="false">Online_RAW!C136*60</f>
        <v>120.080727272727</v>
      </c>
      <c r="O136" s="19" t="n">
        <f aca="false">MAX(0, Online_RAW!D136*60)</f>
        <v>0.0328571428571429</v>
      </c>
      <c r="P136" s="19" t="n">
        <f aca="false">_xlfn.IFNA(VLOOKUP(A136,Sampling!$D$7:$E$14,2,FALSE()),0)</f>
        <v>0</v>
      </c>
      <c r="Q136" s="0" t="n">
        <f aca="false">_xlfn.IFNA(VLOOKUP(A136,Refill!$D$6:$G$8,2,FALSE()),0)</f>
        <v>0</v>
      </c>
    </row>
    <row r="137" customFormat="false" ht="12.75" hidden="false" customHeight="false" outlineLevel="0" collapsed="false">
      <c r="A137" s="19" t="n">
        <f aca="false">ROUND((Online_RAW!B137-General!$B$10)*24,3)</f>
        <v>2.25</v>
      </c>
      <c r="B137" s="19" t="n">
        <f aca="false">General!$B$12+Online_ANA!K137/1000+Online_ANA!L137/1000+Online_ANA!M137/1000/General!$B$22-SUM($P$2:P137)/1000/General!$B$24+SUM($Q$2:Q137)/1000/General!$B$24</f>
        <v>1.08</v>
      </c>
      <c r="C137" s="19" t="n">
        <f aca="false">Online_RAW!K137</f>
        <v>20.71</v>
      </c>
      <c r="D137" s="19" t="n">
        <f aca="false">Online_RAW!J137</f>
        <v>0.045</v>
      </c>
      <c r="E137" s="19" t="n">
        <f aca="false">(1-F137/100-G137/100)/(1-C137/100-D137/100-General!$B$17/100)</f>
        <v>1.00424254700618</v>
      </c>
      <c r="F137" s="19" t="n">
        <f aca="false">N137*General!$B$14/(N137+O137)+O137*100/(N137+O137)</f>
        <v>20.8133341220474</v>
      </c>
      <c r="G137" s="19" t="n">
        <f aca="false">N137*General!$B$15/(N137+O137)</f>
        <v>0.0399932655949255</v>
      </c>
      <c r="H137" s="19" t="n">
        <f aca="false">(N137+O137)*(1/General!$B$20)*((F137/100)-E137*(C137/100))*1000/B137</f>
        <v>0.766117822297081</v>
      </c>
      <c r="I137" s="19" t="n">
        <f aca="false">(N137+O137)*(1/General!$B$20)*((D137/100)*E137-(G137/100))*1000/B137</f>
        <v>0.257385970947043</v>
      </c>
      <c r="J137" s="19" t="n">
        <f aca="false">I137/H137</f>
        <v>0.335961341005373</v>
      </c>
      <c r="K137" s="19" t="n">
        <f aca="false">MAX(Online_RAW!$L$2-Online_RAW!L137,0)</f>
        <v>0</v>
      </c>
      <c r="L137" s="19" t="n">
        <f aca="false">0.0016*(Online_RAW!M137)</f>
        <v>0</v>
      </c>
      <c r="M137" s="11" t="n">
        <f aca="false">Online_RAW!$N$2-Online_RAW!N137</f>
        <v>0</v>
      </c>
      <c r="N137" s="19" t="n">
        <f aca="false">Online_RAW!C137*60</f>
        <v>119.852727272727</v>
      </c>
      <c r="O137" s="19" t="n">
        <f aca="false">MAX(0, Online_RAW!D137*60)</f>
        <v>0.0201818181818182</v>
      </c>
      <c r="P137" s="19" t="n">
        <f aca="false">_xlfn.IFNA(VLOOKUP(A137,Sampling!$D$7:$E$14,2,FALSE()),0)</f>
        <v>0</v>
      </c>
      <c r="Q137" s="0" t="n">
        <f aca="false">_xlfn.IFNA(VLOOKUP(A137,Refill!$D$6:$G$8,2,FALSE()),0)</f>
        <v>0</v>
      </c>
    </row>
    <row r="138" customFormat="false" ht="12.75" hidden="false" customHeight="false" outlineLevel="0" collapsed="false">
      <c r="A138" s="19" t="n">
        <f aca="false">ROUND((Online_RAW!B138-General!$B$10)*24,3)</f>
        <v>2.267</v>
      </c>
      <c r="B138" s="19" t="n">
        <f aca="false">General!$B$12+Online_ANA!K138/1000+Online_ANA!L138/1000+Online_ANA!M138/1000/General!$B$22-SUM($P$2:P138)/1000/General!$B$24+SUM($Q$2:Q138)/1000/General!$B$24</f>
        <v>1.08</v>
      </c>
      <c r="C138" s="19" t="n">
        <f aca="false">Online_RAW!K138</f>
        <v>20.715</v>
      </c>
      <c r="D138" s="19" t="n">
        <f aca="false">Online_RAW!J138</f>
        <v>0.05</v>
      </c>
      <c r="E138" s="19" t="n">
        <f aca="false">(1-F138/100-G138/100)/(1-C138/100-D138/100-General!$B$17/100)</f>
        <v>1.0045295529223</v>
      </c>
      <c r="F138" s="19" t="n">
        <f aca="false">N138*General!$B$14/(N138+O138)+O138*100/(N138+O138)</f>
        <v>20.8007534651386</v>
      </c>
      <c r="G138" s="19" t="n">
        <f aca="false">N138*General!$B$15/(N138+O138)</f>
        <v>0.0399996194620512</v>
      </c>
      <c r="H138" s="19" t="n">
        <f aca="false">(N138+O138)*(1/General!$B$20)*((F138/100)-E138*(C138/100))*1000/B138</f>
        <v>-0.400792124655269</v>
      </c>
      <c r="I138" s="19" t="n">
        <f aca="false">(N138+O138)*(1/General!$B$20)*((D138/100)*E138-(G138/100))*1000/B138</f>
        <v>0.507519900309332</v>
      </c>
      <c r="J138" s="19" t="n">
        <f aca="false">I138/H138</f>
        <v>-1.26629209779474</v>
      </c>
      <c r="K138" s="19" t="n">
        <f aca="false">MAX(Online_RAW!$L$2-Online_RAW!L138,0)</f>
        <v>0</v>
      </c>
      <c r="L138" s="19" t="n">
        <f aca="false">0.0016*(Online_RAW!M138)</f>
        <v>0</v>
      </c>
      <c r="M138" s="11" t="n">
        <f aca="false">Online_RAW!$N$2-Online_RAW!N138</f>
        <v>0</v>
      </c>
      <c r="N138" s="19" t="n">
        <f aca="false">Online_RAW!C138*60</f>
        <v>120.129545454545</v>
      </c>
      <c r="O138" s="19" t="n">
        <f aca="false">MAX(0, Online_RAW!D138*60)</f>
        <v>0.00114285714285715</v>
      </c>
      <c r="P138" s="19" t="n">
        <f aca="false">_xlfn.IFNA(VLOOKUP(A138,Sampling!$D$7:$E$14,2,FALSE()),0)</f>
        <v>0</v>
      </c>
      <c r="Q138" s="0" t="n">
        <f aca="false">_xlfn.IFNA(VLOOKUP(A138,Refill!$D$6:$G$8,2,FALSE()),0)</f>
        <v>0</v>
      </c>
    </row>
    <row r="139" customFormat="false" ht="12.75" hidden="false" customHeight="false" outlineLevel="0" collapsed="false">
      <c r="A139" s="19" t="n">
        <f aca="false">ROUND((Online_RAW!B139-General!$B$10)*24,3)</f>
        <v>2.283</v>
      </c>
      <c r="B139" s="19" t="n">
        <f aca="false">General!$B$12+Online_ANA!K139/1000+Online_ANA!L139/1000+Online_ANA!M139/1000/General!$B$22-SUM($P$2:P139)/1000/General!$B$24+SUM($Q$2:Q139)/1000/General!$B$24</f>
        <v>1.08</v>
      </c>
      <c r="C139" s="19" t="n">
        <f aca="false">Online_RAW!K139</f>
        <v>20.715</v>
      </c>
      <c r="D139" s="19" t="n">
        <f aca="false">Online_RAW!J139</f>
        <v>0.05</v>
      </c>
      <c r="E139" s="19" t="n">
        <f aca="false">(1-F139/100-G139/100)/(1-C139/100-D139/100-General!$B$17/100)</f>
        <v>1.00439355518945</v>
      </c>
      <c r="F139" s="19" t="n">
        <f aca="false">N139*General!$B$14/(N139+O139)+O139*100/(N139+O139)</f>
        <v>20.8114758156569</v>
      </c>
      <c r="G139" s="19" t="n">
        <f aca="false">N139*General!$B$15/(N139+O139)</f>
        <v>0.0399942041335066</v>
      </c>
      <c r="H139" s="19" t="n">
        <f aca="false">(N139+O139)*(1/General!$B$20)*((F139/100)-E139*(C139/100))*1000/B139</f>
        <v>0.271021893458226</v>
      </c>
      <c r="I139" s="19" t="n">
        <f aca="false">(N139+O139)*(1/General!$B$20)*((D139/100)*E139-(G139/100))*1000/B139</f>
        <v>0.507260652956883</v>
      </c>
      <c r="J139" s="19" t="n">
        <f aca="false">I139/H139</f>
        <v>1.87165932052301</v>
      </c>
      <c r="K139" s="19" t="n">
        <f aca="false">MAX(Online_RAW!$L$2-Online_RAW!L139,0)</f>
        <v>0</v>
      </c>
      <c r="L139" s="19" t="n">
        <f aca="false">0.0016*(Online_RAW!M139)</f>
        <v>0</v>
      </c>
      <c r="M139" s="11" t="n">
        <f aca="false">Online_RAW!$N$2-Online_RAW!N139</f>
        <v>0</v>
      </c>
      <c r="N139" s="19" t="n">
        <f aca="false">Online_RAW!C139*60</f>
        <v>120.068181818182</v>
      </c>
      <c r="O139" s="19" t="n">
        <f aca="false">MAX(0, Online_RAW!D139*60)</f>
        <v>0.0174</v>
      </c>
      <c r="P139" s="19" t="n">
        <f aca="false">_xlfn.IFNA(VLOOKUP(A139,Sampling!$D$7:$E$14,2,FALSE()),0)</f>
        <v>0</v>
      </c>
      <c r="Q139" s="0" t="n">
        <f aca="false">_xlfn.IFNA(VLOOKUP(A139,Refill!$D$6:$G$8,2,FALSE()),0)</f>
        <v>0</v>
      </c>
    </row>
    <row r="140" customFormat="false" ht="12.75" hidden="false" customHeight="false" outlineLevel="0" collapsed="false">
      <c r="A140" s="19" t="n">
        <f aca="false">ROUND((Online_RAW!B140-General!$B$10)*24,3)</f>
        <v>2.3</v>
      </c>
      <c r="B140" s="19" t="n">
        <f aca="false">General!$B$12+Online_ANA!K140/1000+Online_ANA!L140/1000+Online_ANA!M140/1000/General!$B$22-SUM($P$2:P140)/1000/General!$B$24+SUM($Q$2:Q140)/1000/General!$B$24</f>
        <v>1.08</v>
      </c>
      <c r="C140" s="19" t="n">
        <f aca="false">Online_RAW!K140</f>
        <v>20.71</v>
      </c>
      <c r="D140" s="19" t="n">
        <f aca="false">Online_RAW!J140</f>
        <v>0.05</v>
      </c>
      <c r="E140" s="19" t="n">
        <f aca="false">(1-F140/100-G140/100)/(1-C140/100-D140/100-General!$B$17/100)</f>
        <v>1.00447537567289</v>
      </c>
      <c r="F140" s="19" t="n">
        <f aca="false">N140*General!$B$14/(N140+O140)+O140*100/(N140+O140)</f>
        <v>20.8</v>
      </c>
      <c r="G140" s="19" t="n">
        <f aca="false">N140*General!$B$15/(N140+O140)</f>
        <v>0.04</v>
      </c>
      <c r="H140" s="19" t="n">
        <f aca="false">(N140+O140)*(1/General!$B$20)*((F140/100)-E140*(C140/100))*1000/B140</f>
        <v>-0.133076211275016</v>
      </c>
      <c r="I140" s="19" t="n">
        <f aca="false">(N140+O140)*(1/General!$B$20)*((D140/100)*E140-(G140/100))*1000/B140</f>
        <v>0.506713266008739</v>
      </c>
      <c r="J140" s="19" t="n">
        <f aca="false">I140/H140</f>
        <v>-3.80769230769249</v>
      </c>
      <c r="K140" s="19" t="n">
        <f aca="false">MAX(Online_RAW!$L$2-Online_RAW!L140,0)</f>
        <v>0</v>
      </c>
      <c r="L140" s="19" t="n">
        <f aca="false">0.0016*(Online_RAW!M140)</f>
        <v>0</v>
      </c>
      <c r="M140" s="11" t="n">
        <f aca="false">Online_RAW!$N$2-Online_RAW!N140</f>
        <v>0</v>
      </c>
      <c r="N140" s="19" t="n">
        <f aca="false">Online_RAW!C140*60</f>
        <v>119.976</v>
      </c>
      <c r="O140" s="19" t="n">
        <f aca="false">MAX(0, Online_RAW!D140*60)</f>
        <v>0</v>
      </c>
      <c r="P140" s="19" t="n">
        <f aca="false">_xlfn.IFNA(VLOOKUP(A140,Sampling!$D$7:$E$14,2,FALSE()),0)</f>
        <v>0</v>
      </c>
      <c r="Q140" s="0" t="n">
        <f aca="false">_xlfn.IFNA(VLOOKUP(A140,Refill!$D$6:$G$8,2,FALSE()),0)</f>
        <v>0</v>
      </c>
    </row>
    <row r="141" customFormat="false" ht="12.75" hidden="false" customHeight="false" outlineLevel="0" collapsed="false">
      <c r="A141" s="19" t="n">
        <f aca="false">ROUND((Online_RAW!B141-General!$B$10)*24,3)</f>
        <v>2.317</v>
      </c>
      <c r="B141" s="19" t="n">
        <f aca="false">General!$B$12+Online_ANA!K141/1000+Online_ANA!L141/1000+Online_ANA!M141/1000/General!$B$22-SUM($P$2:P141)/1000/General!$B$24+SUM($Q$2:Q141)/1000/General!$B$24</f>
        <v>1.08</v>
      </c>
      <c r="C141" s="19" t="n">
        <f aca="false">Online_RAW!K141</f>
        <v>20.71</v>
      </c>
      <c r="D141" s="19" t="n">
        <f aca="false">Online_RAW!J141</f>
        <v>0.05</v>
      </c>
      <c r="E141" s="19" t="n">
        <f aca="false">(1-F141/100-G141/100)/(1-C141/100-D141/100-General!$B$17/100)</f>
        <v>1.00447286168345</v>
      </c>
      <c r="F141" s="19" t="n">
        <f aca="false">N141*General!$B$14/(N141+O141)+O141*100/(N141+O141)</f>
        <v>20.8001982208511</v>
      </c>
      <c r="G141" s="19" t="n">
        <f aca="false">N141*General!$B$15/(N141+O141)</f>
        <v>0.0399998998884591</v>
      </c>
      <c r="H141" s="19" t="n">
        <f aca="false">(N141+O141)*(1/General!$B$20)*((F141/100)-E141*(C141/100))*1000/B141</f>
        <v>-0.120561152350034</v>
      </c>
      <c r="I141" s="19" t="n">
        <f aca="false">(N141+O141)*(1/General!$B$20)*((D141/100)*E141-(G141/100))*1000/B141</f>
        <v>0.506248685932217</v>
      </c>
      <c r="J141" s="19" t="n">
        <f aca="false">I141/H141</f>
        <v>-4.19910291220829</v>
      </c>
      <c r="K141" s="19" t="n">
        <f aca="false">MAX(Online_RAW!$L$2-Online_RAW!L141,0)</f>
        <v>0</v>
      </c>
      <c r="L141" s="19" t="n">
        <f aca="false">0.0016*(Online_RAW!M141)</f>
        <v>0</v>
      </c>
      <c r="M141" s="11" t="n">
        <f aca="false">Online_RAW!$N$2-Online_RAW!N141</f>
        <v>0</v>
      </c>
      <c r="N141" s="19" t="n">
        <f aca="false">Online_RAW!C141*60</f>
        <v>119.866</v>
      </c>
      <c r="O141" s="19" t="n">
        <f aca="false">MAX(0, Online_RAW!D141*60)</f>
        <v>0.0003</v>
      </c>
      <c r="P141" s="19" t="n">
        <f aca="false">_xlfn.IFNA(VLOOKUP(A141,Sampling!$D$7:$E$14,2,FALSE()),0)</f>
        <v>0</v>
      </c>
      <c r="Q141" s="0" t="n">
        <f aca="false">_xlfn.IFNA(VLOOKUP(A141,Refill!$D$6:$G$8,2,FALSE()),0)</f>
        <v>0</v>
      </c>
    </row>
    <row r="142" customFormat="false" ht="12.75" hidden="false" customHeight="false" outlineLevel="0" collapsed="false">
      <c r="A142" s="19" t="n">
        <f aca="false">ROUND((Online_RAW!B142-General!$B$10)*24,3)</f>
        <v>2.333</v>
      </c>
      <c r="B142" s="19" t="n">
        <f aca="false">General!$B$12+Online_ANA!K142/1000+Online_ANA!L142/1000+Online_ANA!M142/1000/General!$B$22-SUM($P$2:P142)/1000/General!$B$24+SUM($Q$2:Q142)/1000/General!$B$24</f>
        <v>1.08</v>
      </c>
      <c r="C142" s="19" t="n">
        <f aca="false">Online_RAW!K142</f>
        <v>20.705</v>
      </c>
      <c r="D142" s="19" t="n">
        <f aca="false">Online_RAW!J142</f>
        <v>0.05</v>
      </c>
      <c r="E142" s="19" t="n">
        <f aca="false">(1-F142/100-G142/100)/(1-C142/100-D142/100-General!$B$17/100)</f>
        <v>1.0043340950555</v>
      </c>
      <c r="F142" s="19" t="n">
        <f aca="false">N142*General!$B$14/(N142+O142)+O142*100/(N142+O142)</f>
        <v>20.8061153631781</v>
      </c>
      <c r="G142" s="19" t="n">
        <f aca="false">N142*General!$B$15/(N142+O142)</f>
        <v>0.0399969114327383</v>
      </c>
      <c r="H142" s="19" t="n">
        <f aca="false">(N142+O142)*(1/General!$B$20)*((F142/100)-E142*(C142/100))*1000/B142</f>
        <v>0.564456345860287</v>
      </c>
      <c r="I142" s="19" t="n">
        <f aca="false">(N142+O142)*(1/General!$B$20)*((D142/100)*E142-(G142/100))*1000/B142</f>
        <v>0.507001686640917</v>
      </c>
      <c r="J142" s="19" t="n">
        <f aca="false">I142/H142</f>
        <v>0.898212395625027</v>
      </c>
      <c r="K142" s="19" t="n">
        <f aca="false">MAX(Online_RAW!$L$2-Online_RAW!L142,0)</f>
        <v>0</v>
      </c>
      <c r="L142" s="19" t="n">
        <f aca="false">0.0016*(Online_RAW!M142)</f>
        <v>0</v>
      </c>
      <c r="M142" s="11" t="n">
        <f aca="false">Online_RAW!$N$2-Online_RAW!N142</f>
        <v>0</v>
      </c>
      <c r="N142" s="19" t="n">
        <f aca="false">Online_RAW!C142*60</f>
        <v>120.081714285714</v>
      </c>
      <c r="O142" s="19" t="n">
        <f aca="false">MAX(0, Online_RAW!D142*60)</f>
        <v>0.0092727272727273</v>
      </c>
      <c r="P142" s="19" t="n">
        <f aca="false">_xlfn.IFNA(VLOOKUP(A142,Sampling!$D$7:$E$14,2,FALSE()),0)</f>
        <v>0</v>
      </c>
      <c r="Q142" s="0" t="n">
        <f aca="false">_xlfn.IFNA(VLOOKUP(A142,Refill!$D$6:$G$8,2,FALSE()),0)</f>
        <v>0</v>
      </c>
    </row>
    <row r="143" customFormat="false" ht="12.75" hidden="false" customHeight="false" outlineLevel="0" collapsed="false">
      <c r="A143" s="19" t="n">
        <f aca="false">ROUND((Online_RAW!B143-General!$B$10)*24,3)</f>
        <v>2.35</v>
      </c>
      <c r="B143" s="19" t="n">
        <f aca="false">General!$B$12+Online_ANA!K143/1000+Online_ANA!L143/1000+Online_ANA!M143/1000/General!$B$22-SUM($P$2:P143)/1000/General!$B$24+SUM($Q$2:Q143)/1000/General!$B$24</f>
        <v>1.08</v>
      </c>
      <c r="C143" s="19" t="n">
        <f aca="false">Online_RAW!K143</f>
        <v>20.705</v>
      </c>
      <c r="D143" s="19" t="n">
        <f aca="false">Online_RAW!J143</f>
        <v>0.05</v>
      </c>
      <c r="E143" s="19" t="n">
        <f aca="false">(1-F143/100-G143/100)/(1-C143/100-D143/100-General!$B$17/100)</f>
        <v>1.00441164987897</v>
      </c>
      <c r="F143" s="19" t="n">
        <f aca="false">N143*General!$B$14/(N143+O143)+O143*100/(N143+O143)</f>
        <v>20.8</v>
      </c>
      <c r="G143" s="19" t="n">
        <f aca="false">N143*General!$B$15/(N143+O143)</f>
        <v>0.04</v>
      </c>
      <c r="H143" s="19" t="n">
        <f aca="false">(N143+O143)*(1/General!$B$20)*((F143/100)-E143*(C143/100))*1000/B143</f>
        <v>0.181187593818646</v>
      </c>
      <c r="I143" s="19" t="n">
        <f aca="false">(N143+O143)*(1/General!$B$20)*((D143/100)*E143-(G143/100))*1000/B143</f>
        <v>0.506412215723074</v>
      </c>
      <c r="J143" s="19" t="n">
        <f aca="false">I143/H143</f>
        <v>2.79496076442161</v>
      </c>
      <c r="K143" s="19" t="n">
        <f aca="false">MAX(Online_RAW!$L$2-Online_RAW!L143,0)</f>
        <v>0</v>
      </c>
      <c r="L143" s="19" t="n">
        <f aca="false">0.0016*(Online_RAW!M143)</f>
        <v>0</v>
      </c>
      <c r="M143" s="11" t="n">
        <f aca="false">Online_RAW!$N$2-Online_RAW!N143</f>
        <v>0</v>
      </c>
      <c r="N143" s="19" t="n">
        <f aca="false">Online_RAW!C143*60</f>
        <v>119.9421</v>
      </c>
      <c r="O143" s="19" t="n">
        <f aca="false">MAX(0, Online_RAW!D143*60)</f>
        <v>0</v>
      </c>
      <c r="P143" s="19" t="n">
        <f aca="false">_xlfn.IFNA(VLOOKUP(A143,Sampling!$D$7:$E$14,2,FALSE()),0)</f>
        <v>0</v>
      </c>
      <c r="Q143" s="0" t="n">
        <f aca="false">_xlfn.IFNA(VLOOKUP(A143,Refill!$D$6:$G$8,2,FALSE()),0)</f>
        <v>0</v>
      </c>
    </row>
    <row r="144" customFormat="false" ht="12.75" hidden="false" customHeight="false" outlineLevel="0" collapsed="false">
      <c r="A144" s="19" t="n">
        <f aca="false">ROUND((Online_RAW!B144-General!$B$10)*24,3)</f>
        <v>2.367</v>
      </c>
      <c r="B144" s="19" t="n">
        <f aca="false">General!$B$12+Online_ANA!K144/1000+Online_ANA!L144/1000+Online_ANA!M144/1000/General!$B$22-SUM($P$2:P144)/1000/General!$B$24+SUM($Q$2:Q144)/1000/General!$B$24</f>
        <v>1.08</v>
      </c>
      <c r="C144" s="19" t="n">
        <f aca="false">Online_RAW!K144</f>
        <v>20.71</v>
      </c>
      <c r="D144" s="19" t="n">
        <f aca="false">Online_RAW!J144</f>
        <v>0.05</v>
      </c>
      <c r="E144" s="19" t="n">
        <f aca="false">(1-F144/100-G144/100)/(1-C144/100-D144/100-General!$B$17/100)</f>
        <v>1.00447537567289</v>
      </c>
      <c r="F144" s="19" t="n">
        <f aca="false">N144*General!$B$14/(N144+O144)+O144*100/(N144+O144)</f>
        <v>20.8</v>
      </c>
      <c r="G144" s="19" t="n">
        <f aca="false">N144*General!$B$15/(N144+O144)</f>
        <v>0.04</v>
      </c>
      <c r="H144" s="19" t="n">
        <f aca="false">(N144+O144)*(1/General!$B$20)*((F144/100)-E144*(C144/100))*1000/B144</f>
        <v>-0.133129452407753</v>
      </c>
      <c r="I144" s="19" t="n">
        <f aca="false">(N144+O144)*(1/General!$B$20)*((D144/100)*E144-(G144/100))*1000/B144</f>
        <v>0.506915991860313</v>
      </c>
      <c r="J144" s="19" t="n">
        <f aca="false">I144/H144</f>
        <v>-3.80769230769249</v>
      </c>
      <c r="K144" s="19" t="n">
        <f aca="false">MAX(Online_RAW!$L$2-Online_RAW!L144,0)</f>
        <v>0</v>
      </c>
      <c r="L144" s="19" t="n">
        <f aca="false">0.0016*(Online_RAW!M144)</f>
        <v>0</v>
      </c>
      <c r="M144" s="11" t="n">
        <f aca="false">Online_RAW!$N$2-Online_RAW!N144</f>
        <v>0</v>
      </c>
      <c r="N144" s="19" t="n">
        <f aca="false">Online_RAW!C144*60</f>
        <v>120.024</v>
      </c>
      <c r="O144" s="19" t="n">
        <f aca="false">MAX(0, Online_RAW!D144*60)</f>
        <v>0</v>
      </c>
      <c r="P144" s="19" t="n">
        <f aca="false">_xlfn.IFNA(VLOOKUP(A144,Sampling!$D$7:$E$14,2,FALSE()),0)</f>
        <v>0</v>
      </c>
      <c r="Q144" s="0" t="n">
        <f aca="false">_xlfn.IFNA(VLOOKUP(A144,Refill!$D$6:$G$8,2,FALSE()),0)</f>
        <v>0</v>
      </c>
    </row>
    <row r="145" customFormat="false" ht="12.75" hidden="false" customHeight="false" outlineLevel="0" collapsed="false">
      <c r="A145" s="19" t="n">
        <f aca="false">ROUND((Online_RAW!B145-General!$B$10)*24,3)</f>
        <v>2.383</v>
      </c>
      <c r="B145" s="19" t="n">
        <f aca="false">General!$B$12+Online_ANA!K145/1000+Online_ANA!L145/1000+Online_ANA!M145/1000/General!$B$22-SUM($P$2:P145)/1000/General!$B$24+SUM($Q$2:Q145)/1000/General!$B$24</f>
        <v>1.08</v>
      </c>
      <c r="C145" s="19" t="n">
        <f aca="false">Online_RAW!K145</f>
        <v>20.71</v>
      </c>
      <c r="D145" s="19" t="n">
        <f aca="false">Online_RAW!J145</f>
        <v>0.05</v>
      </c>
      <c r="E145" s="19" t="n">
        <f aca="false">(1-F145/100-G145/100)/(1-C145/100-D145/100-General!$B$17/100)</f>
        <v>1.00447537567289</v>
      </c>
      <c r="F145" s="19" t="n">
        <f aca="false">N145*General!$B$14/(N145+O145)+O145*100/(N145+O145)</f>
        <v>20.8</v>
      </c>
      <c r="G145" s="19" t="n">
        <f aca="false">N145*General!$B$15/(N145+O145)</f>
        <v>0.04</v>
      </c>
      <c r="H145" s="19" t="n">
        <f aca="false">(N145+O145)*(1/General!$B$20)*((F145/100)-E145*(C145/100))*1000/B145</f>
        <v>-0.133302135818537</v>
      </c>
      <c r="I145" s="19" t="n">
        <f aca="false">(N145+O145)*(1/General!$B$20)*((D145/100)*E145-(G145/100))*1000/B145</f>
        <v>0.507573517155222</v>
      </c>
      <c r="J145" s="19" t="n">
        <f aca="false">I145/H145</f>
        <v>-3.80769230769249</v>
      </c>
      <c r="K145" s="19" t="n">
        <f aca="false">MAX(Online_RAW!$L$2-Online_RAW!L145,0)</f>
        <v>0</v>
      </c>
      <c r="L145" s="19" t="n">
        <f aca="false">0.0016*(Online_RAW!M145)</f>
        <v>0</v>
      </c>
      <c r="M145" s="11" t="n">
        <f aca="false">Online_RAW!$N$2-Online_RAW!N145</f>
        <v>0</v>
      </c>
      <c r="N145" s="19" t="n">
        <f aca="false">Online_RAW!C145*60</f>
        <v>120.179684210527</v>
      </c>
      <c r="O145" s="19" t="n">
        <f aca="false">MAX(0, Online_RAW!D145*60)</f>
        <v>0</v>
      </c>
      <c r="P145" s="19" t="n">
        <f aca="false">_xlfn.IFNA(VLOOKUP(A145,Sampling!$D$7:$E$14,2,FALSE()),0)</f>
        <v>0</v>
      </c>
      <c r="Q145" s="0" t="n">
        <f aca="false">_xlfn.IFNA(VLOOKUP(A145,Refill!$D$6:$G$8,2,FALSE()),0)</f>
        <v>0</v>
      </c>
    </row>
    <row r="146" customFormat="false" ht="12.75" hidden="false" customHeight="false" outlineLevel="0" collapsed="false">
      <c r="A146" s="19" t="n">
        <f aca="false">ROUND((Online_RAW!B146-General!$B$10)*24,3)</f>
        <v>2.4</v>
      </c>
      <c r="B146" s="19" t="n">
        <f aca="false">General!$B$12+Online_ANA!K146/1000+Online_ANA!L146/1000+Online_ANA!M146/1000/General!$B$22-SUM($P$2:P146)/1000/General!$B$24+SUM($Q$2:Q146)/1000/General!$B$24</f>
        <v>1.08</v>
      </c>
      <c r="C146" s="19" t="n">
        <f aca="false">Online_RAW!K146</f>
        <v>20.71</v>
      </c>
      <c r="D146" s="19" t="n">
        <f aca="false">Online_RAW!J146</f>
        <v>0.05</v>
      </c>
      <c r="E146" s="19" t="n">
        <f aca="false">(1-F146/100-G146/100)/(1-C146/100-D146/100-General!$B$17/100)</f>
        <v>1.00442283664626</v>
      </c>
      <c r="F146" s="19" t="n">
        <f aca="false">N146*General!$B$14/(N146+O146)+O146*100/(N146+O146)</f>
        <v>20.8041425514351</v>
      </c>
      <c r="G146" s="19" t="n">
        <f aca="false">N146*General!$B$15/(N146+O146)</f>
        <v>0.0399979078023055</v>
      </c>
      <c r="H146" s="19" t="n">
        <f aca="false">(N146+O146)*(1/General!$B$20)*((F146/100)-E146*(C146/100))*1000/B146</f>
        <v>0.126113472235684</v>
      </c>
      <c r="I146" s="19" t="n">
        <f aca="false">(N146+O146)*(1/General!$B$20)*((D146/100)*E146-(G146/100))*1000/B146</f>
        <v>0.506475984614285</v>
      </c>
      <c r="J146" s="19" t="n">
        <f aca="false">I146/H146</f>
        <v>4.01603393860862</v>
      </c>
      <c r="K146" s="19" t="n">
        <f aca="false">MAX(Online_RAW!$L$2-Online_RAW!L146,0)</f>
        <v>0</v>
      </c>
      <c r="L146" s="19" t="n">
        <f aca="false">0.0016*(Online_RAW!M146)</f>
        <v>0</v>
      </c>
      <c r="M146" s="11" t="n">
        <f aca="false">Online_RAW!$N$2-Online_RAW!N146</f>
        <v>0</v>
      </c>
      <c r="N146" s="19" t="n">
        <f aca="false">Online_RAW!C146*60</f>
        <v>119.919818181818</v>
      </c>
      <c r="O146" s="19" t="n">
        <f aca="false">MAX(0, Online_RAW!D146*60)</f>
        <v>0.0062727272727273</v>
      </c>
      <c r="P146" s="19" t="n">
        <f aca="false">_xlfn.IFNA(VLOOKUP(A146,Sampling!$D$7:$E$14,2,FALSE()),0)</f>
        <v>0</v>
      </c>
      <c r="Q146" s="0" t="n">
        <f aca="false">_xlfn.IFNA(VLOOKUP(A146,Refill!$D$6:$G$8,2,FALSE()),0)</f>
        <v>0</v>
      </c>
    </row>
    <row r="147" customFormat="false" ht="12.75" hidden="false" customHeight="false" outlineLevel="0" collapsed="false">
      <c r="A147" s="19" t="n">
        <f aca="false">ROUND((Online_RAW!B147-General!$B$10)*24,3)</f>
        <v>2.417</v>
      </c>
      <c r="B147" s="19" t="n">
        <f aca="false">General!$B$12+Online_ANA!K147/1000+Online_ANA!L147/1000+Online_ANA!M147/1000/General!$B$22-SUM($P$2:P147)/1000/General!$B$24+SUM($Q$2:Q147)/1000/General!$B$24</f>
        <v>1.08</v>
      </c>
      <c r="C147" s="19" t="n">
        <f aca="false">Online_RAW!K147</f>
        <v>20.7</v>
      </c>
      <c r="D147" s="19" t="n">
        <f aca="false">Online_RAW!J147</f>
        <v>0.05</v>
      </c>
      <c r="E147" s="19" t="n">
        <f aca="false">(1-F147/100-G147/100)/(1-C147/100-D147/100-General!$B$17/100)</f>
        <v>1.004297745798</v>
      </c>
      <c r="F147" s="19" t="n">
        <f aca="false">N147*General!$B$14/(N147+O147)+O147*100/(N147+O147)</f>
        <v>20.8039575535124</v>
      </c>
      <c r="G147" s="19" t="n">
        <f aca="false">N147*General!$B$15/(N147+O147)</f>
        <v>0.0399980012355998</v>
      </c>
      <c r="H147" s="19" t="n">
        <f aca="false">(N147+O147)*(1/General!$B$20)*((F147/100)-E147*(C147/100))*1000/B147</f>
        <v>0.743755621246609</v>
      </c>
      <c r="I147" s="19" t="n">
        <f aca="false">(N147+O147)*(1/General!$B$20)*((D147/100)*E147-(G147/100))*1000/B147</f>
        <v>0.506786529624213</v>
      </c>
      <c r="J147" s="19" t="n">
        <f aca="false">I147/H147</f>
        <v>0.681388503356503</v>
      </c>
      <c r="K147" s="19" t="n">
        <f aca="false">MAX(Online_RAW!$L$2-Online_RAW!L147,0)</f>
        <v>0</v>
      </c>
      <c r="L147" s="19" t="n">
        <f aca="false">0.0016*(Online_RAW!M147)</f>
        <v>0</v>
      </c>
      <c r="M147" s="11" t="n">
        <f aca="false">Online_RAW!$N$2-Online_RAW!N147</f>
        <v>0</v>
      </c>
      <c r="N147" s="19" t="n">
        <f aca="false">Online_RAW!C147*60</f>
        <v>120.068181818182</v>
      </c>
      <c r="O147" s="19" t="n">
        <f aca="false">MAX(0, Online_RAW!D147*60)</f>
        <v>0.006</v>
      </c>
      <c r="P147" s="19" t="n">
        <f aca="false">_xlfn.IFNA(VLOOKUP(A147,Sampling!$D$7:$E$14,2,FALSE()),0)</f>
        <v>0</v>
      </c>
      <c r="Q147" s="0" t="n">
        <f aca="false">_xlfn.IFNA(VLOOKUP(A147,Refill!$D$6:$G$8,2,FALSE()),0)</f>
        <v>0</v>
      </c>
    </row>
    <row r="148" customFormat="false" ht="12.75" hidden="false" customHeight="false" outlineLevel="0" collapsed="false">
      <c r="A148" s="19" t="n">
        <f aca="false">ROUND((Online_RAW!B148-General!$B$10)*24,3)</f>
        <v>2.433</v>
      </c>
      <c r="B148" s="19" t="n">
        <f aca="false">General!$B$12+Online_ANA!K148/1000+Online_ANA!L148/1000+Online_ANA!M148/1000/General!$B$22-SUM($P$2:P148)/1000/General!$B$24+SUM($Q$2:Q148)/1000/General!$B$24</f>
        <v>1.08</v>
      </c>
      <c r="C148" s="19" t="n">
        <f aca="false">Online_RAW!K148</f>
        <v>20.7</v>
      </c>
      <c r="D148" s="19" t="n">
        <f aca="false">Online_RAW!J148</f>
        <v>0.05</v>
      </c>
      <c r="E148" s="19" t="n">
        <f aca="false">(1-F148/100-G148/100)/(1-C148/100-D148/100-General!$B$17/100)</f>
        <v>1.00422005760972</v>
      </c>
      <c r="F148" s="19" t="n">
        <f aca="false">N148*General!$B$14/(N148+O148)+O148*100/(N148+O148)</f>
        <v>20.8100838214268</v>
      </c>
      <c r="G148" s="19" t="n">
        <f aca="false">N148*General!$B$15/(N148+O148)</f>
        <v>0.0399949071608956</v>
      </c>
      <c r="H148" s="19" t="n">
        <f aca="false">(N148+O148)*(1/General!$B$20)*((F148/100)-E148*(C148/100))*1000/B148</f>
        <v>1.12829218748714</v>
      </c>
      <c r="I148" s="19" t="n">
        <f aca="false">(N148+O148)*(1/General!$B$20)*((D148/100)*E148-(G148/100))*1000/B148</f>
        <v>0.507146341071221</v>
      </c>
      <c r="J148" s="19" t="n">
        <f aca="false">I148/H148</f>
        <v>0.449481390277731</v>
      </c>
      <c r="K148" s="19" t="n">
        <f aca="false">MAX(Online_RAW!$L$2-Online_RAW!L148,0)</f>
        <v>0</v>
      </c>
      <c r="L148" s="19" t="n">
        <f aca="false">0.0016*(Online_RAW!M148)</f>
        <v>0</v>
      </c>
      <c r="M148" s="11" t="n">
        <f aca="false">Online_RAW!$N$2-Online_RAW!N148</f>
        <v>0</v>
      </c>
      <c r="N148" s="19" t="n">
        <f aca="false">Online_RAW!C148*60</f>
        <v>120.153428571428</v>
      </c>
      <c r="O148" s="19" t="n">
        <f aca="false">MAX(0, Online_RAW!D148*60)</f>
        <v>0.0153</v>
      </c>
      <c r="P148" s="19" t="n">
        <f aca="false">_xlfn.IFNA(VLOOKUP(A148,Sampling!$D$7:$E$14,2,FALSE()),0)</f>
        <v>0</v>
      </c>
      <c r="Q148" s="0" t="n">
        <f aca="false">_xlfn.IFNA(VLOOKUP(A148,Refill!$D$6:$G$8,2,FALSE()),0)</f>
        <v>0</v>
      </c>
    </row>
    <row r="149" customFormat="false" ht="12.75" hidden="false" customHeight="false" outlineLevel="0" collapsed="false">
      <c r="A149" s="19" t="n">
        <f aca="false">ROUND((Online_RAW!B149-General!$B$10)*24,3)</f>
        <v>2.45</v>
      </c>
      <c r="B149" s="19" t="n">
        <f aca="false">General!$B$12+Online_ANA!K149/1000+Online_ANA!L149/1000+Online_ANA!M149/1000/General!$B$22-SUM($P$2:P149)/1000/General!$B$24+SUM($Q$2:Q149)/1000/General!$B$24</f>
        <v>1.08</v>
      </c>
      <c r="C149" s="19" t="n">
        <f aca="false">Online_RAW!K149</f>
        <v>20.69</v>
      </c>
      <c r="D149" s="19" t="n">
        <f aca="false">Online_RAW!J149</f>
        <v>0.05</v>
      </c>
      <c r="E149" s="19" t="n">
        <f aca="false">(1-F149/100-G149/100)/(1-C149/100-D149/100-General!$B$17/100)</f>
        <v>1.00394354759502</v>
      </c>
      <c r="F149" s="19" t="n">
        <f aca="false">N149*General!$B$14/(N149+O149)+O149*100/(N149+O149)</f>
        <v>20.8218441003946</v>
      </c>
      <c r="G149" s="19" t="n">
        <f aca="false">N149*General!$B$15/(N149+O149)</f>
        <v>0.0399889676260633</v>
      </c>
      <c r="H149" s="19" t="n">
        <f aca="false">(N149+O149)*(1/General!$B$20)*((F149/100)-E149*(C149/100))*1000/B149</f>
        <v>2.49361413429371</v>
      </c>
      <c r="I149" s="19" t="n">
        <f aca="false">(N149+O149)*(1/General!$B$20)*((D149/100)*E149-(G149/100))*1000/B149</f>
        <v>0.506552677330746</v>
      </c>
      <c r="J149" s="19" t="n">
        <f aca="false">I149/H149</f>
        <v>0.203139960735835</v>
      </c>
      <c r="K149" s="19" t="n">
        <f aca="false">MAX(Online_RAW!$L$2-Online_RAW!L149,0)</f>
        <v>0</v>
      </c>
      <c r="L149" s="19" t="n">
        <f aca="false">0.0016*(Online_RAW!M149)</f>
        <v>0</v>
      </c>
      <c r="M149" s="11" t="n">
        <f aca="false">Online_RAW!$N$2-Online_RAW!N149</f>
        <v>0</v>
      </c>
      <c r="N149" s="19" t="n">
        <f aca="false">Online_RAW!C149*60</f>
        <v>120.087652173913</v>
      </c>
      <c r="O149" s="19" t="n">
        <f aca="false">MAX(0, Online_RAW!D149*60)</f>
        <v>0.0331304347826087</v>
      </c>
      <c r="P149" s="19" t="n">
        <f aca="false">_xlfn.IFNA(VLOOKUP(A149,Sampling!$D$7:$E$14,2,FALSE()),0)</f>
        <v>0</v>
      </c>
      <c r="Q149" s="0" t="n">
        <f aca="false">_xlfn.IFNA(VLOOKUP(A149,Refill!$D$6:$G$8,2,FALSE()),0)</f>
        <v>0</v>
      </c>
    </row>
    <row r="150" customFormat="false" ht="12.75" hidden="false" customHeight="false" outlineLevel="0" collapsed="false">
      <c r="A150" s="19" t="n">
        <f aca="false">ROUND((Online_RAW!B150-General!$B$10)*24,3)</f>
        <v>2.467</v>
      </c>
      <c r="B150" s="19" t="n">
        <f aca="false">General!$B$12+Online_ANA!K150/1000+Online_ANA!L150/1000+Online_ANA!M150/1000/General!$B$22-SUM($P$2:P150)/1000/General!$B$24+SUM($Q$2:Q150)/1000/General!$B$24</f>
        <v>1.08</v>
      </c>
      <c r="C150" s="19" t="n">
        <f aca="false">Online_RAW!K150</f>
        <v>20.68</v>
      </c>
      <c r="D150" s="19" t="n">
        <f aca="false">Online_RAW!J150</f>
        <v>0.05</v>
      </c>
      <c r="E150" s="19" t="n">
        <f aca="false">(1-F150/100-G150/100)/(1-C150/100-D150/100-General!$B$17/100)</f>
        <v>1.00409314215741</v>
      </c>
      <c r="F150" s="19" t="n">
        <f aca="false">N150*General!$B$14/(N150+O150)+O150*100/(N150+O150)</f>
        <v>20.8</v>
      </c>
      <c r="G150" s="19" t="n">
        <f aca="false">N150*General!$B$15/(N150+O150)</f>
        <v>0.04</v>
      </c>
      <c r="H150" s="19" t="n">
        <f aca="false">(N150+O150)*(1/General!$B$20)*((F150/100)-E150*(C150/100))*1000/B150</f>
        <v>1.7541353257065</v>
      </c>
      <c r="I150" s="19" t="n">
        <f aca="false">(N150+O150)*(1/General!$B$20)*((D150/100)*E150-(G150/100))*1000/B150</f>
        <v>0.506320092881556</v>
      </c>
      <c r="J150" s="19" t="n">
        <f aca="false">I150/H150</f>
        <v>0.288643689834836</v>
      </c>
      <c r="K150" s="19" t="n">
        <f aca="false">MAX(Online_RAW!$L$2-Online_RAW!L150,0)</f>
        <v>0</v>
      </c>
      <c r="L150" s="19" t="n">
        <f aca="false">0.0016*(Online_RAW!M150)</f>
        <v>0</v>
      </c>
      <c r="M150" s="11" t="n">
        <f aca="false">Online_RAW!$N$2-Online_RAW!N150</f>
        <v>0</v>
      </c>
      <c r="N150" s="19" t="n">
        <f aca="false">Online_RAW!C150*60</f>
        <v>120.107428571429</v>
      </c>
      <c r="O150" s="19" t="n">
        <f aca="false">MAX(0, Online_RAW!D150*60)</f>
        <v>0</v>
      </c>
      <c r="P150" s="19" t="n">
        <f aca="false">_xlfn.IFNA(VLOOKUP(A150,Sampling!$D$7:$E$14,2,FALSE()),0)</f>
        <v>0</v>
      </c>
      <c r="Q150" s="0" t="n">
        <f aca="false">_xlfn.IFNA(VLOOKUP(A150,Refill!$D$6:$G$8,2,FALSE()),0)</f>
        <v>0</v>
      </c>
    </row>
    <row r="151" customFormat="false" ht="12.75" hidden="false" customHeight="false" outlineLevel="0" collapsed="false">
      <c r="A151" s="19" t="n">
        <f aca="false">ROUND((Online_RAW!B151-General!$B$10)*24,3)</f>
        <v>2.483</v>
      </c>
      <c r="B151" s="19" t="n">
        <f aca="false">General!$B$12+Online_ANA!K151/1000+Online_ANA!L151/1000+Online_ANA!M151/1000/General!$B$22-SUM($P$2:P151)/1000/General!$B$24+SUM($Q$2:Q151)/1000/General!$B$24</f>
        <v>1.08</v>
      </c>
      <c r="C151" s="19" t="n">
        <f aca="false">Online_RAW!K151</f>
        <v>20.69</v>
      </c>
      <c r="D151" s="19" t="n">
        <f aca="false">Online_RAW!J151</f>
        <v>0.05</v>
      </c>
      <c r="E151" s="19" t="n">
        <f aca="false">(1-F151/100-G151/100)/(1-C151/100-D151/100-General!$B$17/100)</f>
        <v>1.00414770827963</v>
      </c>
      <c r="F151" s="19" t="n">
        <f aca="false">N151*General!$B$14/(N151+O151)+O151*100/(N151+O151)</f>
        <v>20.8057425311841</v>
      </c>
      <c r="G151" s="19" t="n">
        <f aca="false">N151*General!$B$15/(N151+O151)</f>
        <v>0.0399970997317252</v>
      </c>
      <c r="H151" s="19" t="n">
        <f aca="false">(N151+O151)*(1/General!$B$20)*((F151/100)-E151*(C151/100))*1000/B151</f>
        <v>1.48338234447828</v>
      </c>
      <c r="I151" s="19" t="n">
        <f aca="false">(N151+O151)*(1/General!$B$20)*((D151/100)*E151-(G151/100))*1000/B151</f>
        <v>0.506099423516591</v>
      </c>
      <c r="J151" s="19" t="n">
        <f aca="false">I151/H151</f>
        <v>0.341179349613058</v>
      </c>
      <c r="K151" s="19" t="n">
        <f aca="false">MAX(Online_RAW!$L$2-Online_RAW!L151,0)</f>
        <v>0</v>
      </c>
      <c r="L151" s="19" t="n">
        <f aca="false">0.0016*(Online_RAW!M151)</f>
        <v>0</v>
      </c>
      <c r="M151" s="11" t="n">
        <f aca="false">Online_RAW!$N$2-Online_RAW!N151</f>
        <v>0</v>
      </c>
      <c r="N151" s="19" t="n">
        <f aca="false">Online_RAW!C151*60</f>
        <v>119.9802</v>
      </c>
      <c r="O151" s="19" t="n">
        <f aca="false">MAX(0, Online_RAW!D151*60)</f>
        <v>0.0087</v>
      </c>
      <c r="P151" s="19" t="n">
        <f aca="false">_xlfn.IFNA(VLOOKUP(A151,Sampling!$D$7:$E$14,2,FALSE()),0)</f>
        <v>0</v>
      </c>
      <c r="Q151" s="0" t="n">
        <f aca="false">_xlfn.IFNA(VLOOKUP(A151,Refill!$D$6:$G$8,2,FALSE()),0)</f>
        <v>0</v>
      </c>
    </row>
    <row r="152" customFormat="false" ht="12.75" hidden="false" customHeight="false" outlineLevel="0" collapsed="false">
      <c r="A152" s="19" t="n">
        <f aca="false">ROUND((Online_RAW!B152-General!$B$10)*24,3)</f>
        <v>2.5</v>
      </c>
      <c r="B152" s="19" t="n">
        <f aca="false">General!$B$12+Online_ANA!K152/1000+Online_ANA!L152/1000+Online_ANA!M152/1000/General!$B$22-SUM($P$2:P152)/1000/General!$B$24+SUM($Q$2:Q152)/1000/General!$B$24</f>
        <v>1.08</v>
      </c>
      <c r="C152" s="19" t="n">
        <f aca="false">Online_RAW!K152</f>
        <v>20.7</v>
      </c>
      <c r="D152" s="19" t="n">
        <f aca="false">Online_RAW!J152</f>
        <v>0.05</v>
      </c>
      <c r="E152" s="19" t="n">
        <f aca="false">(1-F152/100-G152/100)/(1-C152/100-D152/100-General!$B$17/100)</f>
        <v>1.00434793217031</v>
      </c>
      <c r="F152" s="19" t="n">
        <f aca="false">N152*General!$B$14/(N152+O152)+O152*100/(N152+O152)</f>
        <v>20.8</v>
      </c>
      <c r="G152" s="19" t="n">
        <f aca="false">N152*General!$B$15/(N152+O152)</f>
        <v>0.04</v>
      </c>
      <c r="H152" s="19" t="n">
        <f aca="false">(N152+O152)*(1/General!$B$20)*((F152/100)-E152*(C152/100))*1000/B152</f>
        <v>0.496002795090047</v>
      </c>
      <c r="I152" s="19" t="n">
        <f aca="false">(N152+O152)*(1/General!$B$20)*((D152/100)*E152-(G152/100))*1000/B152</f>
        <v>0.506897038441577</v>
      </c>
      <c r="J152" s="19" t="n">
        <f aca="false">I152/H152</f>
        <v>1.02196407653218</v>
      </c>
      <c r="K152" s="19" t="n">
        <f aca="false">MAX(Online_RAW!$L$2-Online_RAW!L152,0)</f>
        <v>0</v>
      </c>
      <c r="L152" s="19" t="n">
        <f aca="false">0.0016*(Online_RAW!M152)</f>
        <v>0</v>
      </c>
      <c r="M152" s="11" t="n">
        <f aca="false">Online_RAW!$N$2-Online_RAW!N152</f>
        <v>0</v>
      </c>
      <c r="N152" s="19" t="n">
        <f aca="false">Online_RAW!C152*60</f>
        <v>120.094363636364</v>
      </c>
      <c r="O152" s="19" t="n">
        <f aca="false">MAX(0, Online_RAW!D152*60)</f>
        <v>0</v>
      </c>
      <c r="P152" s="19" t="n">
        <f aca="false">_xlfn.IFNA(VLOOKUP(A152,Sampling!$D$7:$E$14,2,FALSE()),0)</f>
        <v>0</v>
      </c>
      <c r="Q152" s="0" t="n">
        <f aca="false">_xlfn.IFNA(VLOOKUP(A152,Refill!$D$6:$G$8,2,FALSE()),0)</f>
        <v>0</v>
      </c>
    </row>
    <row r="153" customFormat="false" ht="12.75" hidden="false" customHeight="false" outlineLevel="0" collapsed="false">
      <c r="A153" s="19" t="n">
        <f aca="false">ROUND((Online_RAW!B153-General!$B$10)*24,3)</f>
        <v>2.517</v>
      </c>
      <c r="B153" s="19" t="n">
        <f aca="false">General!$B$12+Online_ANA!K153/1000+Online_ANA!L153/1000+Online_ANA!M153/1000/General!$B$22-SUM($P$2:P153)/1000/General!$B$24+SUM($Q$2:Q153)/1000/General!$B$24</f>
        <v>1.08</v>
      </c>
      <c r="C153" s="19" t="n">
        <f aca="false">Online_RAW!K153</f>
        <v>20.706</v>
      </c>
      <c r="D153" s="19" t="n">
        <f aca="false">Online_RAW!J153</f>
        <v>0.05</v>
      </c>
      <c r="E153" s="19" t="n">
        <f aca="false">(1-F153/100-G153/100)/(1-C153/100-D153/100-General!$B$17/100)</f>
        <v>1.00442439439089</v>
      </c>
      <c r="F153" s="19" t="n">
        <f aca="false">N153*General!$B$14/(N153+O153)+O153*100/(N153+O153)</f>
        <v>20.8</v>
      </c>
      <c r="G153" s="19" t="n">
        <f aca="false">N153*General!$B$15/(N153+O153)</f>
        <v>0.04</v>
      </c>
      <c r="H153" s="19" t="n">
        <f aca="false">(N153+O153)*(1/General!$B$20)*((F153/100)-E153*(C153/100))*1000/B153</f>
        <v>0.118365805768357</v>
      </c>
      <c r="I153" s="19" t="n">
        <f aca="false">(N153+O153)*(1/General!$B$20)*((D153/100)*E153-(G153/100))*1000/B153</f>
        <v>0.50653050193849</v>
      </c>
      <c r="J153" s="19" t="n">
        <f aca="false">I153/H153</f>
        <v>4.27936513125908</v>
      </c>
      <c r="K153" s="19" t="n">
        <f aca="false">MAX(Online_RAW!$L$2-Online_RAW!L153,0)</f>
        <v>0</v>
      </c>
      <c r="L153" s="19" t="n">
        <f aca="false">0.0016*(Online_RAW!M153)</f>
        <v>0</v>
      </c>
      <c r="M153" s="11" t="n">
        <f aca="false">Online_RAW!$N$2-Online_RAW!N153</f>
        <v>0</v>
      </c>
      <c r="N153" s="19" t="n">
        <f aca="false">Online_RAW!C153*60</f>
        <v>119.962636363636</v>
      </c>
      <c r="O153" s="19" t="n">
        <f aca="false">MAX(0, Online_RAW!D153*60)</f>
        <v>0</v>
      </c>
      <c r="P153" s="19" t="n">
        <f aca="false">_xlfn.IFNA(VLOOKUP(A153,Sampling!$D$7:$E$14,2,FALSE()),0)</f>
        <v>0</v>
      </c>
      <c r="Q153" s="0" t="n">
        <f aca="false">_xlfn.IFNA(VLOOKUP(A153,Refill!$D$6:$G$8,2,FALSE()),0)</f>
        <v>0</v>
      </c>
    </row>
    <row r="154" customFormat="false" ht="12.75" hidden="false" customHeight="false" outlineLevel="0" collapsed="false">
      <c r="A154" s="19" t="n">
        <f aca="false">ROUND((Online_RAW!B154-General!$B$10)*24,3)</f>
        <v>2.533</v>
      </c>
      <c r="B154" s="19" t="n">
        <f aca="false">General!$B$12+Online_ANA!K154/1000+Online_ANA!L154/1000+Online_ANA!M154/1000/General!$B$22-SUM($P$2:P154)/1000/General!$B$24+SUM($Q$2:Q154)/1000/General!$B$24</f>
        <v>1.08</v>
      </c>
      <c r="C154" s="19" t="n">
        <f aca="false">Online_RAW!K154</f>
        <v>20.7033333333333</v>
      </c>
      <c r="D154" s="19" t="n">
        <f aca="false">Online_RAW!J154</f>
        <v>0.05</v>
      </c>
      <c r="E154" s="19" t="n">
        <f aca="false">(1-F154/100-G154/100)/(1-C154/100-D154/100-General!$B$17/100)</f>
        <v>1.00438584081336</v>
      </c>
      <c r="F154" s="19" t="n">
        <f aca="false">N154*General!$B$14/(N154+O154)+O154*100/(N154+O154)</f>
        <v>20.8003602775775</v>
      </c>
      <c r="G154" s="19" t="n">
        <f aca="false">N154*General!$B$15/(N154+O154)</f>
        <v>0.0399998180416275</v>
      </c>
      <c r="H154" s="19" t="n">
        <f aca="false">(N154+O154)*(1/General!$B$20)*((F154/100)-E154*(C154/100))*1000/B154</f>
        <v>0.308369944144228</v>
      </c>
      <c r="I154" s="19" t="n">
        <f aca="false">(N154+O154)*(1/General!$B$20)*((D154/100)*E154-(G154/100))*1000/B154</f>
        <v>0.506211413444257</v>
      </c>
      <c r="J154" s="19" t="n">
        <f aca="false">I154/H154</f>
        <v>1.64157182973544</v>
      </c>
      <c r="K154" s="19" t="n">
        <f aca="false">MAX(Online_RAW!$L$2-Online_RAW!L154,0)</f>
        <v>0</v>
      </c>
      <c r="L154" s="19" t="n">
        <f aca="false">0.0016*(Online_RAW!M154)</f>
        <v>0</v>
      </c>
      <c r="M154" s="11" t="n">
        <f aca="false">Online_RAW!$N$2-Online_RAW!N154</f>
        <v>0</v>
      </c>
      <c r="N154" s="19" t="n">
        <f aca="false">Online_RAW!C154*60</f>
        <v>119.907</v>
      </c>
      <c r="O154" s="19" t="n">
        <f aca="false">MAX(0, Online_RAW!D154*60)</f>
        <v>0.000545454545454545</v>
      </c>
      <c r="P154" s="19" t="n">
        <f aca="false">_xlfn.IFNA(VLOOKUP(A154,Sampling!$D$7:$E$14,2,FALSE()),0)</f>
        <v>0</v>
      </c>
      <c r="Q154" s="0" t="n">
        <f aca="false">_xlfn.IFNA(VLOOKUP(A154,Refill!$D$6:$G$8,2,FALSE()),0)</f>
        <v>0</v>
      </c>
    </row>
    <row r="155" customFormat="false" ht="12.75" hidden="false" customHeight="false" outlineLevel="0" collapsed="false">
      <c r="A155" s="19" t="n">
        <f aca="false">ROUND((Online_RAW!B155-General!$B$10)*24,3)</f>
        <v>2.55</v>
      </c>
      <c r="B155" s="19" t="n">
        <f aca="false">General!$B$12+Online_ANA!K155/1000+Online_ANA!L155/1000+Online_ANA!M155/1000/General!$B$22-SUM($P$2:P155)/1000/General!$B$24+SUM($Q$2:Q155)/1000/General!$B$24</f>
        <v>1.08</v>
      </c>
      <c r="C155" s="19" t="n">
        <f aca="false">Online_RAW!K155</f>
        <v>20.7033333333333</v>
      </c>
      <c r="D155" s="19" t="n">
        <f aca="false">Online_RAW!J155</f>
        <v>0.05</v>
      </c>
      <c r="E155" s="19" t="n">
        <f aca="false">(1-F155/100-G155/100)/(1-C155/100-D155/100-General!$B$17/100)</f>
        <v>1.00426948956248</v>
      </c>
      <c r="F155" s="19" t="n">
        <f aca="false">N155*General!$B$14/(N155+O155)+O155*100/(N155+O155)</f>
        <v>20.8095350157872</v>
      </c>
      <c r="G155" s="19" t="n">
        <f aca="false">N155*General!$B$15/(N155+O155)</f>
        <v>0.039995184335461</v>
      </c>
      <c r="H155" s="19" t="n">
        <f aca="false">(N155+O155)*(1/General!$B$20)*((F155/100)-E155*(C155/100))*1000/B155</f>
        <v>0.883293484111619</v>
      </c>
      <c r="I155" s="19" t="n">
        <f aca="false">(N155+O155)*(1/General!$B$20)*((D155/100)*E155-(G155/100))*1000/B155</f>
        <v>0.50680782455415</v>
      </c>
      <c r="J155" s="19" t="n">
        <f aca="false">I155/H155</f>
        <v>0.573770591168661</v>
      </c>
      <c r="K155" s="19" t="n">
        <f aca="false">MAX(Online_RAW!$L$2-Online_RAW!L155,0)</f>
        <v>0</v>
      </c>
      <c r="L155" s="19" t="n">
        <f aca="false">0.0016*(Online_RAW!M155)</f>
        <v>0</v>
      </c>
      <c r="M155" s="11" t="n">
        <f aca="false">Online_RAW!$N$2-Online_RAW!N155</f>
        <v>0</v>
      </c>
      <c r="N155" s="19" t="n">
        <f aca="false">Online_RAW!C155*60</f>
        <v>120.048272727273</v>
      </c>
      <c r="O155" s="19" t="n">
        <f aca="false">MAX(0, Online_RAW!D155*60)</f>
        <v>0.0144545454545455</v>
      </c>
      <c r="P155" s="19" t="n">
        <f aca="false">_xlfn.IFNA(VLOOKUP(A155,Sampling!$D$7:$E$14,2,FALSE()),0)</f>
        <v>0</v>
      </c>
      <c r="Q155" s="0" t="n">
        <f aca="false">_xlfn.IFNA(VLOOKUP(A155,Refill!$D$6:$G$8,2,FALSE()),0)</f>
        <v>0</v>
      </c>
    </row>
    <row r="156" customFormat="false" ht="12.75" hidden="false" customHeight="false" outlineLevel="0" collapsed="false">
      <c r="A156" s="19" t="n">
        <f aca="false">ROUND((Online_RAW!B156-General!$B$10)*24,3)</f>
        <v>2.567</v>
      </c>
      <c r="B156" s="19" t="n">
        <f aca="false">General!$B$12+Online_ANA!K156/1000+Online_ANA!L156/1000+Online_ANA!M156/1000/General!$B$22-SUM($P$2:P156)/1000/General!$B$24+SUM($Q$2:Q156)/1000/General!$B$24</f>
        <v>1.08</v>
      </c>
      <c r="C156" s="19" t="n">
        <f aca="false">Online_RAW!K156</f>
        <v>20.71</v>
      </c>
      <c r="D156" s="19" t="n">
        <f aca="false">Online_RAW!J156</f>
        <v>0.05</v>
      </c>
      <c r="E156" s="19" t="n">
        <f aca="false">(1-F156/100-G156/100)/(1-C156/100-D156/100-General!$B$17/100)</f>
        <v>1.00447537567289</v>
      </c>
      <c r="F156" s="19" t="n">
        <f aca="false">N156*General!$B$14/(N156+O156)+O156*100/(N156+O156)</f>
        <v>20.8</v>
      </c>
      <c r="G156" s="19" t="n">
        <f aca="false">N156*General!$B$15/(N156+O156)</f>
        <v>0.04</v>
      </c>
      <c r="H156" s="19" t="n">
        <f aca="false">(N156+O156)*(1/General!$B$20)*((F156/100)-E156*(C156/100))*1000/B156</f>
        <v>-0.133197818862565</v>
      </c>
      <c r="I156" s="19" t="n">
        <f aca="false">(N156+O156)*(1/General!$B$20)*((D156/100)*E156-(G156/100))*1000/B156</f>
        <v>0.507176310283356</v>
      </c>
      <c r="J156" s="19" t="n">
        <f aca="false">I156/H156</f>
        <v>-3.80769230768462</v>
      </c>
      <c r="K156" s="19" t="n">
        <f aca="false">MAX(Online_RAW!$L$2-Online_RAW!L156,0)</f>
        <v>0</v>
      </c>
      <c r="L156" s="19" t="n">
        <f aca="false">0.0016*(Online_RAW!M156)</f>
        <v>0</v>
      </c>
      <c r="M156" s="11" t="n">
        <f aca="false">Online_RAW!$N$2-Online_RAW!N156</f>
        <v>0</v>
      </c>
      <c r="N156" s="19" t="n">
        <f aca="false">Online_RAW!C156*60</f>
        <v>120.085636363636</v>
      </c>
      <c r="O156" s="19" t="n">
        <f aca="false">MAX(0, Online_RAW!D156*60)</f>
        <v>0</v>
      </c>
      <c r="P156" s="19" t="n">
        <f aca="false">_xlfn.IFNA(VLOOKUP(A156,Sampling!$D$7:$E$14,2,FALSE()),0)</f>
        <v>0</v>
      </c>
      <c r="Q156" s="0" t="n">
        <f aca="false">_xlfn.IFNA(VLOOKUP(A156,Refill!$D$6:$G$8,2,FALSE()),0)</f>
        <v>0</v>
      </c>
    </row>
    <row r="157" customFormat="false" ht="12.75" hidden="false" customHeight="false" outlineLevel="0" collapsed="false">
      <c r="A157" s="19" t="n">
        <f aca="false">ROUND((Online_RAW!B157-General!$B$10)*24,3)</f>
        <v>2.583</v>
      </c>
      <c r="B157" s="19" t="n">
        <f aca="false">General!$B$12+Online_ANA!K157/1000+Online_ANA!L157/1000+Online_ANA!M157/1000/General!$B$22-SUM($P$2:P157)/1000/General!$B$24+SUM($Q$2:Q157)/1000/General!$B$24</f>
        <v>1.08</v>
      </c>
      <c r="C157" s="19" t="n">
        <f aca="false">Online_RAW!K157</f>
        <v>20.705</v>
      </c>
      <c r="D157" s="19" t="n">
        <f aca="false">Online_RAW!J157</f>
        <v>0.044</v>
      </c>
      <c r="E157" s="19" t="n">
        <f aca="false">(1-F157/100-G157/100)/(1-C157/100-D157/100-General!$B$17/100)</f>
        <v>1.00433518959867</v>
      </c>
      <c r="F157" s="19" t="n">
        <f aca="false">N157*General!$B$14/(N157+O157)+O157*100/(N157+O157)</f>
        <v>20.8</v>
      </c>
      <c r="G157" s="19" t="n">
        <f aca="false">N157*General!$B$15/(N157+O157)</f>
        <v>0.04</v>
      </c>
      <c r="H157" s="19" t="n">
        <f aca="false">(N157+O157)*(1/General!$B$20)*((F157/100)-E157*(C157/100))*1000/B157</f>
        <v>0.259793496940674</v>
      </c>
      <c r="I157" s="19" t="n">
        <f aca="false">(N157+O157)*(1/General!$B$20)*((D157/100)*E157-(G157/100))*1000/B157</f>
        <v>0.20777673232688</v>
      </c>
      <c r="J157" s="19" t="n">
        <f aca="false">I157/H157</f>
        <v>0.799776494691581</v>
      </c>
      <c r="K157" s="19" t="n">
        <f aca="false">MAX(Online_RAW!$L$2-Online_RAW!L157,0)</f>
        <v>0</v>
      </c>
      <c r="L157" s="19" t="n">
        <f aca="false">0.0016*(Online_RAW!M157)</f>
        <v>0</v>
      </c>
      <c r="M157" s="11" t="n">
        <f aca="false">Online_RAW!$N$2-Online_RAW!N157</f>
        <v>0</v>
      </c>
      <c r="N157" s="19" t="n">
        <f aca="false">Online_RAW!C157*60</f>
        <v>120.018571428571</v>
      </c>
      <c r="O157" s="19" t="n">
        <f aca="false">MAX(0, Online_RAW!D157*60)</f>
        <v>0</v>
      </c>
      <c r="P157" s="19" t="n">
        <f aca="false">_xlfn.IFNA(VLOOKUP(A157,Sampling!$D$7:$E$14,2,FALSE()),0)</f>
        <v>0</v>
      </c>
      <c r="Q157" s="0" t="n">
        <f aca="false">_xlfn.IFNA(VLOOKUP(A157,Refill!$D$6:$G$8,2,FALSE()),0)</f>
        <v>0</v>
      </c>
    </row>
    <row r="158" customFormat="false" ht="12.75" hidden="false" customHeight="false" outlineLevel="0" collapsed="false">
      <c r="A158" s="19" t="n">
        <f aca="false">ROUND((Online_RAW!B158-General!$B$10)*24,3)</f>
        <v>2.6</v>
      </c>
      <c r="B158" s="19" t="n">
        <f aca="false">General!$B$12+Online_ANA!K158/1000+Online_ANA!L158/1000+Online_ANA!M158/1000/General!$B$22-SUM($P$2:P158)/1000/General!$B$24+SUM($Q$2:Q158)/1000/General!$B$24</f>
        <v>1.08</v>
      </c>
      <c r="C158" s="19" t="n">
        <f aca="false">Online_RAW!K158</f>
        <v>20.7</v>
      </c>
      <c r="D158" s="19" t="n">
        <f aca="false">Online_RAW!J158</f>
        <v>0.045</v>
      </c>
      <c r="E158" s="19" t="n">
        <f aca="false">(1-F158/100-G158/100)/(1-C158/100-D158/100-General!$B$17/100)</f>
        <v>1.00428422254536</v>
      </c>
      <c r="F158" s="19" t="n">
        <f aca="false">N158*General!$B$14/(N158+O158)+O158*100/(N158+O158)</f>
        <v>20.8</v>
      </c>
      <c r="G158" s="19" t="n">
        <f aca="false">N158*General!$B$15/(N158+O158)</f>
        <v>0.04</v>
      </c>
      <c r="H158" s="19" t="n">
        <f aca="false">(N158+O158)*(1/General!$B$20)*((F158/100)-E158*(C158/100))*1000/B158</f>
        <v>0.560491096554325</v>
      </c>
      <c r="I158" s="19" t="n">
        <f aca="false">(N158+O158)*(1/General!$B$20)*((D158/100)*E158-(G158/100))*1000/B158</f>
        <v>0.257189817589246</v>
      </c>
      <c r="J158" s="19" t="n">
        <f aca="false">I158/H158</f>
        <v>0.458865125905381</v>
      </c>
      <c r="K158" s="19" t="n">
        <f aca="false">MAX(Online_RAW!$L$2-Online_RAW!L158,0)</f>
        <v>0</v>
      </c>
      <c r="L158" s="19" t="n">
        <f aca="false">0.0016*(Online_RAW!M158)</f>
        <v>0</v>
      </c>
      <c r="M158" s="11" t="n">
        <f aca="false">Online_RAW!$N$2-Online_RAW!N158</f>
        <v>0</v>
      </c>
      <c r="N158" s="19" t="n">
        <f aca="false">Online_RAW!C158*60</f>
        <v>119.893636363636</v>
      </c>
      <c r="O158" s="19" t="n">
        <f aca="false">MAX(0, Online_RAW!D158*60)</f>
        <v>0</v>
      </c>
      <c r="P158" s="19" t="n">
        <f aca="false">_xlfn.IFNA(VLOOKUP(A158,Sampling!$D$7:$E$14,2,FALSE()),0)</f>
        <v>0</v>
      </c>
      <c r="Q158" s="0" t="n">
        <f aca="false">_xlfn.IFNA(VLOOKUP(A158,Refill!$D$6:$G$8,2,FALSE()),0)</f>
        <v>0</v>
      </c>
    </row>
    <row r="159" customFormat="false" ht="12.75" hidden="false" customHeight="false" outlineLevel="0" collapsed="false">
      <c r="A159" s="19" t="n">
        <f aca="false">ROUND((Online_RAW!B159-General!$B$10)*24,3)</f>
        <v>2.617</v>
      </c>
      <c r="B159" s="19" t="n">
        <f aca="false">General!$B$12+Online_ANA!K159/1000+Online_ANA!L159/1000+Online_ANA!M159/1000/General!$B$22-SUM($P$2:P159)/1000/General!$B$24+SUM($Q$2:Q159)/1000/General!$B$24</f>
        <v>1.08</v>
      </c>
      <c r="C159" s="19" t="n">
        <f aca="false">Online_RAW!K159</f>
        <v>20.69</v>
      </c>
      <c r="D159" s="19" t="n">
        <f aca="false">Online_RAW!J159</f>
        <v>0.045</v>
      </c>
      <c r="E159" s="19" t="n">
        <f aca="false">(1-F159/100-G159/100)/(1-C159/100-D159/100-General!$B$17/100)</f>
        <v>1.00415682754045</v>
      </c>
      <c r="F159" s="19" t="n">
        <f aca="false">N159*General!$B$14/(N159+O159)+O159*100/(N159+O159)</f>
        <v>20.8</v>
      </c>
      <c r="G159" s="19" t="n">
        <f aca="false">N159*General!$B$15/(N159+O159)</f>
        <v>0.04</v>
      </c>
      <c r="H159" s="19" t="n">
        <f aca="false">(N159+O159)*(1/General!$B$20)*((F159/100)-E159*(C159/100))*1000/B159</f>
        <v>1.18911267116742</v>
      </c>
      <c r="I159" s="19" t="n">
        <f aca="false">(N159+O159)*(1/General!$B$20)*((D159/100)*E159-(G159/100))*1000/B159</f>
        <v>0.257050813206219</v>
      </c>
      <c r="J159" s="19" t="n">
        <f aca="false">I159/H159</f>
        <v>0.216170275062208</v>
      </c>
      <c r="K159" s="19" t="n">
        <f aca="false">MAX(Online_RAW!$L$2-Online_RAW!L159,0)</f>
        <v>0</v>
      </c>
      <c r="L159" s="19" t="n">
        <f aca="false">0.0016*(Online_RAW!M159)</f>
        <v>0</v>
      </c>
      <c r="M159" s="11" t="n">
        <f aca="false">Online_RAW!$N$2-Online_RAW!N159</f>
        <v>0</v>
      </c>
      <c r="N159" s="19" t="n">
        <f aca="false">Online_RAW!C159*60</f>
        <v>119.961272727273</v>
      </c>
      <c r="O159" s="19" t="n">
        <f aca="false">MAX(0, Online_RAW!D159*60)</f>
        <v>0</v>
      </c>
      <c r="P159" s="19" t="n">
        <f aca="false">_xlfn.IFNA(VLOOKUP(A159,Sampling!$D$7:$E$14,2,FALSE()),0)</f>
        <v>0</v>
      </c>
      <c r="Q159" s="0" t="n">
        <f aca="false">_xlfn.IFNA(VLOOKUP(A159,Refill!$D$6:$G$8,2,FALSE()),0)</f>
        <v>0</v>
      </c>
    </row>
    <row r="160" customFormat="false" ht="12.75" hidden="false" customHeight="false" outlineLevel="0" collapsed="false">
      <c r="A160" s="19" t="n">
        <f aca="false">ROUND((Online_RAW!B160-General!$B$10)*24,3)</f>
        <v>2.633</v>
      </c>
      <c r="B160" s="19" t="n">
        <f aca="false">General!$B$12+Online_ANA!K160/1000+Online_ANA!L160/1000+Online_ANA!M160/1000/General!$B$22-SUM($P$2:P160)/1000/General!$B$24+SUM($Q$2:Q160)/1000/General!$B$24</f>
        <v>1.08</v>
      </c>
      <c r="C160" s="19" t="n">
        <f aca="false">Online_RAW!K160</f>
        <v>20.695</v>
      </c>
      <c r="D160" s="19" t="n">
        <f aca="false">Online_RAW!J160</f>
        <v>0.04</v>
      </c>
      <c r="E160" s="19" t="n">
        <f aca="false">(1-F160/100-G160/100)/(1-C160/100-D160/100-General!$B$17/100)</f>
        <v>1.00375746722924</v>
      </c>
      <c r="F160" s="19" t="n">
        <f aca="false">N160*General!$B$14/(N160+O160)+O160*100/(N160+O160)</f>
        <v>20.8314984032179</v>
      </c>
      <c r="G160" s="19" t="n">
        <f aca="false">N160*General!$B$15/(N160+O160)</f>
        <v>0.0399840917155465</v>
      </c>
      <c r="H160" s="19" t="n">
        <f aca="false">(N160+O160)*(1/General!$B$20)*((F160/100)-E160*(C160/100))*1000/B160</f>
        <v>2.91110777598188</v>
      </c>
      <c r="I160" s="19" t="n">
        <f aca="false">(N160+O160)*(1/General!$B$20)*((D160/100)*E160-(G160/100))*1000/B160</f>
        <v>0.00823741960134899</v>
      </c>
      <c r="J160" s="19" t="n">
        <f aca="false">I160/H160</f>
        <v>0.00282965119646614</v>
      </c>
      <c r="K160" s="19" t="n">
        <f aca="false">MAX(Online_RAW!$L$2-Online_RAW!L160,0)</f>
        <v>0</v>
      </c>
      <c r="L160" s="19" t="n">
        <f aca="false">0.0016*(Online_RAW!M160)</f>
        <v>0</v>
      </c>
      <c r="M160" s="11" t="n">
        <f aca="false">Online_RAW!$N$2-Online_RAW!N160</f>
        <v>0</v>
      </c>
      <c r="N160" s="19" t="n">
        <f aca="false">Online_RAW!C160*60</f>
        <v>119.925714285714</v>
      </c>
      <c r="O160" s="19" t="n">
        <f aca="false">MAX(0, Online_RAW!D160*60)</f>
        <v>0.0477142857142857</v>
      </c>
      <c r="P160" s="19" t="n">
        <f aca="false">_xlfn.IFNA(VLOOKUP(A160,Sampling!$D$7:$E$14,2,FALSE()),0)</f>
        <v>0</v>
      </c>
      <c r="Q160" s="0" t="n">
        <f aca="false">_xlfn.IFNA(VLOOKUP(A160,Refill!$D$6:$G$8,2,FALSE()),0)</f>
        <v>0</v>
      </c>
    </row>
    <row r="161" customFormat="false" ht="12.75" hidden="false" customHeight="false" outlineLevel="0" collapsed="false">
      <c r="A161" s="19" t="n">
        <f aca="false">ROUND((Online_RAW!B161-General!$B$10)*24,3)</f>
        <v>2.65</v>
      </c>
      <c r="B161" s="19" t="n">
        <f aca="false">General!$B$12+Online_ANA!K161/1000+Online_ANA!L161/1000+Online_ANA!M161/1000/General!$B$22-SUM($P$2:P161)/1000/General!$B$24+SUM($Q$2:Q161)/1000/General!$B$24</f>
        <v>1.08</v>
      </c>
      <c r="C161" s="19" t="n">
        <f aca="false">Online_RAW!K161</f>
        <v>20.695</v>
      </c>
      <c r="D161" s="19" t="n">
        <f aca="false">Online_RAW!J161</f>
        <v>0.04</v>
      </c>
      <c r="E161" s="19" t="n">
        <f aca="false">(1-F161/100-G161/100)/(1-C161/100-D161/100-General!$B$17/100)</f>
        <v>1.00415682754045</v>
      </c>
      <c r="F161" s="19" t="n">
        <f aca="false">N161*General!$B$14/(N161+O161)+O161*100/(N161+O161)</f>
        <v>20.8</v>
      </c>
      <c r="G161" s="19" t="n">
        <f aca="false">N161*General!$B$15/(N161+O161)</f>
        <v>0.04</v>
      </c>
      <c r="H161" s="19" t="n">
        <f aca="false">(N161+O161)*(1/General!$B$20)*((F161/100)-E161*(C161/100))*1000/B161</f>
        <v>0.941907162181624</v>
      </c>
      <c r="I161" s="19" t="n">
        <f aca="false">(N161+O161)*(1/General!$B$20)*((D161/100)*E161-(G161/100))*1000/B161</f>
        <v>0.00825393051496716</v>
      </c>
      <c r="J161" s="19" t="n">
        <f aca="false">I161/H161</f>
        <v>0.00876299793267268</v>
      </c>
      <c r="K161" s="19" t="n">
        <f aca="false">MAX(Online_RAW!$L$2-Online_RAW!L161,0)</f>
        <v>0</v>
      </c>
      <c r="L161" s="19" t="n">
        <f aca="false">0.0016*(Online_RAW!M161)</f>
        <v>0</v>
      </c>
      <c r="M161" s="11" t="n">
        <f aca="false">Online_RAW!$N$2-Online_RAW!N161</f>
        <v>0</v>
      </c>
      <c r="N161" s="19" t="n">
        <f aca="false">Online_RAW!C161*60</f>
        <v>120.166090909091</v>
      </c>
      <c r="O161" s="19" t="n">
        <f aca="false">MAX(0, Online_RAW!D161*60)</f>
        <v>0</v>
      </c>
      <c r="P161" s="19" t="n">
        <f aca="false">_xlfn.IFNA(VLOOKUP(A161,Sampling!$D$7:$E$14,2,FALSE()),0)</f>
        <v>0</v>
      </c>
      <c r="Q161" s="0" t="n">
        <f aca="false">_xlfn.IFNA(VLOOKUP(A161,Refill!$D$6:$G$8,2,FALSE()),0)</f>
        <v>0</v>
      </c>
    </row>
    <row r="162" customFormat="false" ht="12.75" hidden="false" customHeight="false" outlineLevel="0" collapsed="false">
      <c r="A162" s="19" t="n">
        <f aca="false">ROUND((Online_RAW!B162-General!$B$10)*24,3)</f>
        <v>2.667</v>
      </c>
      <c r="B162" s="19" t="n">
        <f aca="false">General!$B$12+Online_ANA!K162/1000+Online_ANA!L162/1000+Online_ANA!M162/1000/General!$B$22-SUM($P$2:P162)/1000/General!$B$24+SUM($Q$2:Q162)/1000/General!$B$24</f>
        <v>1.08</v>
      </c>
      <c r="C162" s="19" t="n">
        <f aca="false">Online_RAW!K162</f>
        <v>20.6833333333333</v>
      </c>
      <c r="D162" s="19" t="n">
        <f aca="false">Online_RAW!J162</f>
        <v>0.04</v>
      </c>
      <c r="E162" s="19" t="n">
        <f aca="false">(1-F162/100-G162/100)/(1-C162/100-D162/100-General!$B$17/100)</f>
        <v>1.0040082408782</v>
      </c>
      <c r="F162" s="19" t="n">
        <f aca="false">N162*General!$B$14/(N162+O162)+O162*100/(N162+O162)</f>
        <v>20.8</v>
      </c>
      <c r="G162" s="19" t="n">
        <f aca="false">N162*General!$B$15/(N162+O162)</f>
        <v>0.04</v>
      </c>
      <c r="H162" s="19" t="n">
        <f aca="false">(N162+O162)*(1/General!$B$20)*((F162/100)-E162*(C162/100))*1000/B162</f>
        <v>1.67285193077765</v>
      </c>
      <c r="I162" s="19" t="n">
        <f aca="false">(N162+O162)*(1/General!$B$20)*((D162/100)*E162-(G162/100))*1000/B162</f>
        <v>0.00794386331726915</v>
      </c>
      <c r="J162" s="19" t="n">
        <f aca="false">I162/H162</f>
        <v>0.00474869483133295</v>
      </c>
      <c r="K162" s="19" t="n">
        <f aca="false">MAX(Online_RAW!$L$2-Online_RAW!L162,0)</f>
        <v>0</v>
      </c>
      <c r="L162" s="19" t="n">
        <f aca="false">0.0016*(Online_RAW!M162)</f>
        <v>0</v>
      </c>
      <c r="M162" s="11" t="n">
        <f aca="false">Online_RAW!$N$2-Online_RAW!N162</f>
        <v>0</v>
      </c>
      <c r="N162" s="19" t="n">
        <f aca="false">Online_RAW!C162*60</f>
        <v>119.939181818182</v>
      </c>
      <c r="O162" s="19" t="n">
        <f aca="false">MAX(0, Online_RAW!D162*60)</f>
        <v>0</v>
      </c>
      <c r="P162" s="19" t="n">
        <f aca="false">_xlfn.IFNA(VLOOKUP(A162,Sampling!$D$7:$E$14,2,FALSE()),0)</f>
        <v>0</v>
      </c>
      <c r="Q162" s="0" t="n">
        <f aca="false">_xlfn.IFNA(VLOOKUP(A162,Refill!$D$6:$G$8,2,FALSE()),0)</f>
        <v>0</v>
      </c>
    </row>
    <row r="163" customFormat="false" ht="12.75" hidden="false" customHeight="false" outlineLevel="0" collapsed="false">
      <c r="A163" s="19" t="n">
        <f aca="false">ROUND((Online_RAW!B163-General!$B$10)*24,3)</f>
        <v>2.683</v>
      </c>
      <c r="B163" s="19" t="n">
        <f aca="false">General!$B$12+Online_ANA!K163/1000+Online_ANA!L163/1000+Online_ANA!M163/1000/General!$B$22-SUM($P$2:P163)/1000/General!$B$24+SUM($Q$2:Q163)/1000/General!$B$24</f>
        <v>1.08</v>
      </c>
      <c r="C163" s="19" t="n">
        <f aca="false">Online_RAW!K163</f>
        <v>20.68</v>
      </c>
      <c r="D163" s="19" t="n">
        <f aca="false">Online_RAW!J163</f>
        <v>0.04</v>
      </c>
      <c r="E163" s="19" t="n">
        <f aca="false">(1-F163/100-G163/100)/(1-C163/100-D163/100-General!$B$17/100)</f>
        <v>1.0039657956225</v>
      </c>
      <c r="F163" s="19" t="n">
        <f aca="false">N163*General!$B$14/(N163+O163)+O163*100/(N163+O163)</f>
        <v>20.8</v>
      </c>
      <c r="G163" s="19" t="n">
        <f aca="false">N163*General!$B$15/(N163+O163)</f>
        <v>0.04</v>
      </c>
      <c r="H163" s="19" t="n">
        <f aca="false">(N163+O163)*(1/General!$B$20)*((F163/100)-E163*(C163/100))*1000/B163</f>
        <v>1.88272229250676</v>
      </c>
      <c r="I163" s="19" t="n">
        <f aca="false">(N163+O163)*(1/General!$B$20)*((D163/100)*E163-(G163/100))*1000/B163</f>
        <v>0.00786208304470618</v>
      </c>
      <c r="J163" s="19" t="n">
        <f aca="false">I163/H163</f>
        <v>0.00417591222879618</v>
      </c>
      <c r="K163" s="19" t="n">
        <f aca="false">MAX(Online_RAW!$L$2-Online_RAW!L163,0)</f>
        <v>0</v>
      </c>
      <c r="L163" s="19" t="n">
        <f aca="false">0.0016*(Online_RAW!M163)</f>
        <v>0</v>
      </c>
      <c r="M163" s="11" t="n">
        <f aca="false">Online_RAW!$N$2-Online_RAW!N163</f>
        <v>0</v>
      </c>
      <c r="N163" s="19" t="n">
        <f aca="false">Online_RAW!C163*60</f>
        <v>119.974909090909</v>
      </c>
      <c r="O163" s="19" t="n">
        <f aca="false">MAX(0, Online_RAW!D163*60)</f>
        <v>0</v>
      </c>
      <c r="P163" s="19" t="n">
        <f aca="false">_xlfn.IFNA(VLOOKUP(A163,Sampling!$D$7:$E$14,2,FALSE()),0)</f>
        <v>0</v>
      </c>
      <c r="Q163" s="0" t="n">
        <f aca="false">_xlfn.IFNA(VLOOKUP(A163,Refill!$D$6:$G$8,2,FALSE()),0)</f>
        <v>0</v>
      </c>
    </row>
    <row r="164" customFormat="false" ht="12.75" hidden="false" customHeight="false" outlineLevel="0" collapsed="false">
      <c r="A164" s="19" t="n">
        <f aca="false">ROUND((Online_RAW!B164-General!$B$10)*24,3)</f>
        <v>2.7</v>
      </c>
      <c r="B164" s="19" t="n">
        <f aca="false">General!$B$12+Online_ANA!K164/1000+Online_ANA!L164/1000+Online_ANA!M164/1000/General!$B$22-SUM($P$2:P164)/1000/General!$B$24+SUM($Q$2:Q164)/1000/General!$B$24</f>
        <v>1.08</v>
      </c>
      <c r="C164" s="19" t="n">
        <f aca="false">Online_RAW!K164</f>
        <v>20.68</v>
      </c>
      <c r="D164" s="19" t="n">
        <f aca="false">Online_RAW!J164</f>
        <v>0.04</v>
      </c>
      <c r="E164" s="19" t="n">
        <f aca="false">(1-F164/100-G164/100)/(1-C164/100-D164/100-General!$B$17/100)</f>
        <v>1.0039657956225</v>
      </c>
      <c r="F164" s="19" t="n">
        <f aca="false">N164*General!$B$14/(N164+O164)+O164*100/(N164+O164)</f>
        <v>20.8</v>
      </c>
      <c r="G164" s="19" t="n">
        <f aca="false">N164*General!$B$15/(N164+O164)</f>
        <v>0.04</v>
      </c>
      <c r="H164" s="19" t="n">
        <f aca="false">(N164+O164)*(1/General!$B$20)*((F164/100)-E164*(C164/100))*1000/B164</f>
        <v>1.88560645590666</v>
      </c>
      <c r="I164" s="19" t="n">
        <f aca="false">(N164+O164)*(1/General!$B$20)*((D164/100)*E164-(G164/100))*1000/B164</f>
        <v>0.00787412705791791</v>
      </c>
      <c r="J164" s="19" t="n">
        <f aca="false">I164/H164</f>
        <v>0.00417591222879632</v>
      </c>
      <c r="K164" s="19" t="n">
        <f aca="false">MAX(Online_RAW!$L$2-Online_RAW!L164,0)</f>
        <v>0</v>
      </c>
      <c r="L164" s="19" t="n">
        <f aca="false">0.0016*(Online_RAW!M164)</f>
        <v>0</v>
      </c>
      <c r="M164" s="11" t="n">
        <f aca="false">Online_RAW!$N$2-Online_RAW!N164</f>
        <v>0</v>
      </c>
      <c r="N164" s="19" t="n">
        <f aca="false">Online_RAW!C164*60</f>
        <v>120.1587</v>
      </c>
      <c r="O164" s="19" t="n">
        <f aca="false">MAX(0, Online_RAW!D164*60)</f>
        <v>0</v>
      </c>
      <c r="P164" s="19" t="n">
        <f aca="false">_xlfn.IFNA(VLOOKUP(A164,Sampling!$D$7:$E$14,2,FALSE()),0)</f>
        <v>0</v>
      </c>
      <c r="Q164" s="0" t="n">
        <f aca="false">_xlfn.IFNA(VLOOKUP(A164,Refill!$D$6:$G$8,2,FALSE()),0)</f>
        <v>0</v>
      </c>
    </row>
    <row r="165" customFormat="false" ht="12.75" hidden="false" customHeight="false" outlineLevel="0" collapsed="false">
      <c r="A165" s="19" t="n">
        <f aca="false">ROUND((Online_RAW!B165-General!$B$10)*24,3)</f>
        <v>2.717</v>
      </c>
      <c r="B165" s="19" t="n">
        <f aca="false">General!$B$12+Online_ANA!K165/1000+Online_ANA!L165/1000+Online_ANA!M165/1000/General!$B$22-SUM($P$2:P165)/1000/General!$B$24+SUM($Q$2:Q165)/1000/General!$B$24</f>
        <v>1.08</v>
      </c>
      <c r="C165" s="19" t="n">
        <f aca="false">Online_RAW!K165</f>
        <v>20.6733333333333</v>
      </c>
      <c r="D165" s="19" t="n">
        <f aca="false">Online_RAW!J165</f>
        <v>0.04</v>
      </c>
      <c r="E165" s="19" t="n">
        <f aca="false">(1-F165/100-G165/100)/(1-C165/100-D165/100-General!$B$17/100)</f>
        <v>1.00379177165691</v>
      </c>
      <c r="F165" s="19" t="n">
        <f aca="false">N165*General!$B$14/(N165+O165)+O165*100/(N165+O165)</f>
        <v>20.8070329280002</v>
      </c>
      <c r="G165" s="19" t="n">
        <f aca="false">N165*General!$B$15/(N165+O165)</f>
        <v>0.0399964480161615</v>
      </c>
      <c r="H165" s="19" t="n">
        <f aca="false">(N165+O165)*(1/General!$B$20)*((F165/100)-E165*(C165/100))*1000/B165</f>
        <v>2.74464638164881</v>
      </c>
      <c r="I165" s="19" t="n">
        <f aca="false">(N165+O165)*(1/General!$B$20)*((D165/100)*E165-(G165/100))*1000/B165</f>
        <v>0.00770247441154119</v>
      </c>
      <c r="J165" s="19" t="n">
        <f aca="false">I165/H165</f>
        <v>0.00280636313043505</v>
      </c>
      <c r="K165" s="19" t="n">
        <f aca="false">MAX(Online_RAW!$L$2-Online_RAW!L165,0)</f>
        <v>0</v>
      </c>
      <c r="L165" s="19" t="n">
        <f aca="false">0.0016*(Online_RAW!M165)</f>
        <v>0</v>
      </c>
      <c r="M165" s="11" t="n">
        <f aca="false">Online_RAW!$N$2-Online_RAW!N165</f>
        <v>0</v>
      </c>
      <c r="N165" s="19" t="n">
        <f aca="false">Online_RAW!C165*60</f>
        <v>120.11</v>
      </c>
      <c r="O165" s="19" t="n">
        <f aca="false">MAX(0, Online_RAW!D165*60)</f>
        <v>0.0106666666666667</v>
      </c>
      <c r="P165" s="19" t="n">
        <f aca="false">_xlfn.IFNA(VLOOKUP(A165,Sampling!$D$7:$E$14,2,FALSE()),0)</f>
        <v>0</v>
      </c>
      <c r="Q165" s="0" t="n">
        <f aca="false">_xlfn.IFNA(VLOOKUP(A165,Refill!$D$6:$G$8,2,FALSE()),0)</f>
        <v>0</v>
      </c>
    </row>
    <row r="166" customFormat="false" ht="12.75" hidden="false" customHeight="false" outlineLevel="0" collapsed="false">
      <c r="A166" s="19" t="n">
        <f aca="false">ROUND((Online_RAW!B166-General!$B$10)*24,3)</f>
        <v>2.733</v>
      </c>
      <c r="B166" s="19" t="n">
        <f aca="false">General!$B$12+Online_ANA!K166/1000+Online_ANA!L166/1000+Online_ANA!M166/1000/General!$B$22-SUM($P$2:P166)/1000/General!$B$24+SUM($Q$2:Q166)/1000/General!$B$24</f>
        <v>1.08</v>
      </c>
      <c r="C166" s="19" t="n">
        <f aca="false">Online_RAW!K166</f>
        <v>20.68</v>
      </c>
      <c r="D166" s="19" t="n">
        <f aca="false">Online_RAW!J166</f>
        <v>0.04</v>
      </c>
      <c r="E166" s="19" t="n">
        <f aca="false">(1-F166/100-G166/100)/(1-C166/100-D166/100-General!$B$17/100)</f>
        <v>1.0039657956225</v>
      </c>
      <c r="F166" s="19" t="n">
        <f aca="false">N166*General!$B$14/(N166+O166)+O166*100/(N166+O166)</f>
        <v>20.8</v>
      </c>
      <c r="G166" s="19" t="n">
        <f aca="false">N166*General!$B$15/(N166+O166)</f>
        <v>0.04</v>
      </c>
      <c r="H166" s="19" t="n">
        <f aca="false">(N166+O166)*(1/General!$B$20)*((F166/100)-E166*(C166/100))*1000/B166</f>
        <v>1.88364673128756</v>
      </c>
      <c r="I166" s="19" t="n">
        <f aca="false">(N166+O166)*(1/General!$B$20)*((D166/100)*E166-(G166/100))*1000/B166</f>
        <v>0.00786594341991568</v>
      </c>
      <c r="J166" s="19" t="n">
        <f aca="false">I166/H166</f>
        <v>0.00417591222879618</v>
      </c>
      <c r="K166" s="19" t="n">
        <f aca="false">MAX(Online_RAW!$L$2-Online_RAW!L166,0)</f>
        <v>0</v>
      </c>
      <c r="L166" s="19" t="n">
        <f aca="false">0.0016*(Online_RAW!M166)</f>
        <v>0</v>
      </c>
      <c r="M166" s="11" t="n">
        <f aca="false">Online_RAW!$N$2-Online_RAW!N166</f>
        <v>0</v>
      </c>
      <c r="N166" s="19" t="n">
        <f aca="false">Online_RAW!C166*60</f>
        <v>120.033818181818</v>
      </c>
      <c r="O166" s="19" t="n">
        <f aca="false">MAX(0, Online_RAW!D166*60)</f>
        <v>0</v>
      </c>
      <c r="P166" s="19" t="n">
        <f aca="false">_xlfn.IFNA(VLOOKUP(A166,Sampling!$D$7:$E$14,2,FALSE()),0)</f>
        <v>0</v>
      </c>
      <c r="Q166" s="0" t="n">
        <f aca="false">_xlfn.IFNA(VLOOKUP(A166,Refill!$D$6:$G$8,2,FALSE()),0)</f>
        <v>0</v>
      </c>
    </row>
    <row r="167" customFormat="false" ht="12.75" hidden="false" customHeight="false" outlineLevel="0" collapsed="false">
      <c r="A167" s="19" t="n">
        <f aca="false">ROUND((Online_RAW!B167-General!$B$10)*24,3)</f>
        <v>2.75</v>
      </c>
      <c r="B167" s="19" t="n">
        <f aca="false">General!$B$12+Online_ANA!K167/1000+Online_ANA!L167/1000+Online_ANA!M167/1000/General!$B$22-SUM($P$2:P167)/1000/General!$B$24+SUM($Q$2:Q167)/1000/General!$B$24</f>
        <v>1.08</v>
      </c>
      <c r="C167" s="19" t="n">
        <f aca="false">Online_RAW!K167</f>
        <v>20.675</v>
      </c>
      <c r="D167" s="19" t="n">
        <f aca="false">Online_RAW!J167</f>
        <v>0.045</v>
      </c>
      <c r="E167" s="19" t="n">
        <f aca="false">(1-F167/100-G167/100)/(1-C167/100-D167/100-General!$B$17/100)</f>
        <v>1.0039657956225</v>
      </c>
      <c r="F167" s="19" t="n">
        <f aca="false">N167*General!$B$14/(N167+O167)+O167*100/(N167+O167)</f>
        <v>20.8</v>
      </c>
      <c r="G167" s="19" t="n">
        <f aca="false">N167*General!$B$15/(N167+O167)</f>
        <v>0.04</v>
      </c>
      <c r="H167" s="19" t="n">
        <f aca="false">(N167+O167)*(1/General!$B$20)*((F167/100)-E167*(C167/100))*1000/B167</f>
        <v>2.13211016704597</v>
      </c>
      <c r="I167" s="19" t="n">
        <f aca="false">(N167+O167)*(1/General!$B$20)*((D167/100)*E167-(G167/100))*1000/B167</f>
        <v>0.256725739325356</v>
      </c>
      <c r="J167" s="19" t="n">
        <f aca="false">I167/H167</f>
        <v>0.120409228047089</v>
      </c>
      <c r="K167" s="19" t="n">
        <f aca="false">MAX(Online_RAW!$L$2-Online_RAW!L167,0)</f>
        <v>0</v>
      </c>
      <c r="L167" s="19" t="n">
        <f aca="false">0.0016*(Online_RAW!M167)</f>
        <v>0</v>
      </c>
      <c r="M167" s="11" t="n">
        <f aca="false">Online_RAW!$N$2-Online_RAW!N167</f>
        <v>0</v>
      </c>
      <c r="N167" s="19" t="n">
        <f aca="false">Online_RAW!C167*60</f>
        <v>120.008454545455</v>
      </c>
      <c r="O167" s="19" t="n">
        <f aca="false">MAX(0, Online_RAW!D167*60)</f>
        <v>0</v>
      </c>
      <c r="P167" s="19" t="n">
        <f aca="false">_xlfn.IFNA(VLOOKUP(A167,Sampling!$D$7:$E$14,2,FALSE()),0)</f>
        <v>0</v>
      </c>
      <c r="Q167" s="0" t="n">
        <f aca="false">_xlfn.IFNA(VLOOKUP(A167,Refill!$D$6:$G$8,2,FALSE()),0)</f>
        <v>0</v>
      </c>
    </row>
    <row r="168" customFormat="false" ht="12.75" hidden="false" customHeight="false" outlineLevel="0" collapsed="false">
      <c r="A168" s="19" t="n">
        <f aca="false">ROUND((Online_RAW!B168-General!$B$10)*24,3)</f>
        <v>2.767</v>
      </c>
      <c r="B168" s="19" t="n">
        <f aca="false">General!$B$12+Online_ANA!K168/1000+Online_ANA!L168/1000+Online_ANA!M168/1000/General!$B$22-SUM($P$2:P168)/1000/General!$B$24+SUM($Q$2:Q168)/1000/General!$B$24</f>
        <v>1.08</v>
      </c>
      <c r="C168" s="19" t="n">
        <f aca="false">Online_RAW!K168</f>
        <v>20.6733333333333</v>
      </c>
      <c r="D168" s="19" t="n">
        <f aca="false">Online_RAW!J168</f>
        <v>0.045</v>
      </c>
      <c r="E168" s="19" t="n">
        <f aca="false">(1-F168/100-G168/100)/(1-C168/100-D168/100-General!$B$17/100)</f>
        <v>1.00391347365207</v>
      </c>
      <c r="F168" s="19" t="n">
        <f aca="false">N168*General!$B$14/(N168+O168)+O168*100/(N168+O168)</f>
        <v>20.8024534965185</v>
      </c>
      <c r="G168" s="19" t="n">
        <f aca="false">N168*General!$B$15/(N168+O168)</f>
        <v>0.0399987608603442</v>
      </c>
      <c r="H168" s="19" t="n">
        <f aca="false">(N168+O168)*(1/General!$B$20)*((F168/100)-E168*(C168/100))*1000/B168</f>
        <v>2.38813930810905</v>
      </c>
      <c r="I168" s="19" t="n">
        <f aca="false">(N168+O168)*(1/General!$B$20)*((D168/100)*E168-(G168/100))*1000/B168</f>
        <v>0.256436041531687</v>
      </c>
      <c r="J168" s="19" t="n">
        <f aca="false">I168/H168</f>
        <v>0.107379012882936</v>
      </c>
      <c r="K168" s="19" t="n">
        <f aca="false">MAX(Online_RAW!$L$2-Online_RAW!L168,0)</f>
        <v>0</v>
      </c>
      <c r="L168" s="19" t="n">
        <f aca="false">0.0016*(Online_RAW!M168)</f>
        <v>0</v>
      </c>
      <c r="M168" s="11" t="n">
        <f aca="false">Online_RAW!$N$2-Online_RAW!N168</f>
        <v>0</v>
      </c>
      <c r="N168" s="19" t="n">
        <f aca="false">Online_RAW!C168*60</f>
        <v>119.895142857143</v>
      </c>
      <c r="O168" s="19" t="n">
        <f aca="false">MAX(0, Online_RAW!D168*60)</f>
        <v>0.00371428571428571</v>
      </c>
      <c r="P168" s="19" t="n">
        <f aca="false">_xlfn.IFNA(VLOOKUP(A168,Sampling!$D$7:$E$14,2,FALSE()),0)</f>
        <v>0</v>
      </c>
      <c r="Q168" s="0" t="n">
        <f aca="false">_xlfn.IFNA(VLOOKUP(A168,Refill!$D$6:$G$8,2,FALSE()),0)</f>
        <v>0</v>
      </c>
    </row>
    <row r="169" customFormat="false" ht="12.75" hidden="false" customHeight="false" outlineLevel="0" collapsed="false">
      <c r="A169" s="19" t="n">
        <f aca="false">ROUND((Online_RAW!B169-General!$B$10)*24,3)</f>
        <v>2.783</v>
      </c>
      <c r="B169" s="19" t="n">
        <f aca="false">General!$B$12+Online_ANA!K169/1000+Online_ANA!L169/1000+Online_ANA!M169/1000/General!$B$22-SUM($P$2:P169)/1000/General!$B$24+SUM($Q$2:Q169)/1000/General!$B$24</f>
        <v>1.08</v>
      </c>
      <c r="C169" s="19" t="n">
        <f aca="false">Online_RAW!K169</f>
        <v>20.68</v>
      </c>
      <c r="D169" s="19" t="n">
        <f aca="false">Online_RAW!J169</f>
        <v>0.046</v>
      </c>
      <c r="E169" s="19" t="n">
        <f aca="false">(1-F169/100-G169/100)/(1-C169/100-D169/100-General!$B$17/100)</f>
        <v>1.00395143317623</v>
      </c>
      <c r="F169" s="19" t="n">
        <f aca="false">N169*General!$B$14/(N169+O169)+O169*100/(N169+O169)</f>
        <v>20.8071597648621</v>
      </c>
      <c r="G169" s="19" t="n">
        <f aca="false">N169*General!$B$15/(N169+O169)</f>
        <v>0.0399963839571404</v>
      </c>
      <c r="H169" s="19" t="n">
        <f aca="false">(N169+O169)*(1/General!$B$20)*((F169/100)-E169*(C169/100))*1000/B169</f>
        <v>2.25463691754498</v>
      </c>
      <c r="I169" s="19" t="n">
        <f aca="false">(N169+O169)*(1/General!$B$20)*((D169/100)*E169-(G169/100))*1000/B169</f>
        <v>0.306877731519022</v>
      </c>
      <c r="J169" s="19" t="n">
        <f aca="false">I169/H169</f>
        <v>0.136109601120687</v>
      </c>
      <c r="K169" s="19" t="n">
        <f aca="false">MAX(Online_RAW!$L$2-Online_RAW!L169,0)</f>
        <v>0</v>
      </c>
      <c r="L169" s="19" t="n">
        <f aca="false">0.0016*(Online_RAW!M169)</f>
        <v>0</v>
      </c>
      <c r="M169" s="11" t="n">
        <f aca="false">Online_RAW!$N$2-Online_RAW!N169</f>
        <v>0</v>
      </c>
      <c r="N169" s="19" t="n">
        <f aca="false">Online_RAW!C169*60</f>
        <v>120.088857142857</v>
      </c>
      <c r="O169" s="19" t="n">
        <f aca="false">MAX(0, Online_RAW!D169*60)</f>
        <v>0.0108571428571429</v>
      </c>
      <c r="P169" s="19" t="n">
        <f aca="false">_xlfn.IFNA(VLOOKUP(A169,Sampling!$D$7:$E$14,2,FALSE()),0)</f>
        <v>0</v>
      </c>
      <c r="Q169" s="0" t="n">
        <f aca="false">_xlfn.IFNA(VLOOKUP(A169,Refill!$D$6:$G$8,2,FALSE()),0)</f>
        <v>0</v>
      </c>
    </row>
    <row r="170" customFormat="false" ht="12.75" hidden="false" customHeight="false" outlineLevel="0" collapsed="false">
      <c r="A170" s="19" t="n">
        <f aca="false">ROUND((Online_RAW!B170-General!$B$10)*24,3)</f>
        <v>2.8</v>
      </c>
      <c r="B170" s="19" t="n">
        <f aca="false">General!$B$12+Online_ANA!K170/1000+Online_ANA!L170/1000+Online_ANA!M170/1000/General!$B$22-SUM($P$2:P170)/1000/General!$B$24+SUM($Q$2:Q170)/1000/General!$B$24</f>
        <v>1.08</v>
      </c>
      <c r="C170" s="19" t="n">
        <f aca="false">Online_RAW!K170</f>
        <v>20.68</v>
      </c>
      <c r="D170" s="19" t="n">
        <f aca="false">Online_RAW!J170</f>
        <v>0.046</v>
      </c>
      <c r="E170" s="19" t="n">
        <f aca="false">(1-F170/100-G170/100)/(1-C170/100-D170/100-General!$B$17/100)</f>
        <v>1.00387327813387</v>
      </c>
      <c r="F170" s="19" t="n">
        <f aca="false">N170*General!$B$14/(N170+O170)+O170*100/(N170+O170)</f>
        <v>20.8133247242204</v>
      </c>
      <c r="G170" s="19" t="n">
        <f aca="false">N170*General!$B$15/(N170+O170)</f>
        <v>0.0399932703413028</v>
      </c>
      <c r="H170" s="19" t="n">
        <f aca="false">(N170+O170)*(1/General!$B$20)*((F170/100)-E170*(C170/100))*1000/B170</f>
        <v>2.63756092978751</v>
      </c>
      <c r="I170" s="19" t="n">
        <f aca="false">(N170+O170)*(1/General!$B$20)*((D170/100)*E170-(G170/100))*1000/B170</f>
        <v>0.30649036933826</v>
      </c>
      <c r="J170" s="19" t="n">
        <f aca="false">I170/H170</f>
        <v>0.116202194943399</v>
      </c>
      <c r="K170" s="19" t="n">
        <f aca="false">MAX(Online_RAW!$L$2-Online_RAW!L170,0)</f>
        <v>0</v>
      </c>
      <c r="L170" s="19" t="n">
        <f aca="false">0.0016*(Online_RAW!M170)</f>
        <v>0</v>
      </c>
      <c r="M170" s="11" t="n">
        <f aca="false">Online_RAW!$N$2-Online_RAW!N170</f>
        <v>0</v>
      </c>
      <c r="N170" s="19" t="n">
        <f aca="false">Online_RAW!C170*60</f>
        <v>119.937272727273</v>
      </c>
      <c r="O170" s="19" t="n">
        <f aca="false">MAX(0, Online_RAW!D170*60)</f>
        <v>0.0201818181818182</v>
      </c>
      <c r="P170" s="19" t="n">
        <f aca="false">_xlfn.IFNA(VLOOKUP(A170,Sampling!$D$7:$E$14,2,FALSE()),0)</f>
        <v>0</v>
      </c>
      <c r="Q170" s="0" t="n">
        <f aca="false">_xlfn.IFNA(VLOOKUP(A170,Refill!$D$6:$G$8,2,FALSE()),0)</f>
        <v>0</v>
      </c>
    </row>
    <row r="171" customFormat="false" ht="12.75" hidden="false" customHeight="false" outlineLevel="0" collapsed="false">
      <c r="A171" s="19" t="n">
        <f aca="false">ROUND((Online_RAW!B171-General!$B$10)*24,3)</f>
        <v>2.817</v>
      </c>
      <c r="B171" s="19" t="n">
        <f aca="false">General!$B$12+Online_ANA!K171/1000+Online_ANA!L171/1000+Online_ANA!M171/1000/General!$B$22-SUM($P$2:P171)/1000/General!$B$24+SUM($Q$2:Q171)/1000/General!$B$24</f>
        <v>1.08</v>
      </c>
      <c r="C171" s="19" t="n">
        <f aca="false">Online_RAW!K171</f>
        <v>20.6733333333333</v>
      </c>
      <c r="D171" s="19" t="n">
        <f aca="false">Online_RAW!J171</f>
        <v>0.05</v>
      </c>
      <c r="E171" s="19" t="n">
        <f aca="false">(1-F171/100-G171/100)/(1-C171/100-D171/100-General!$B$17/100)</f>
        <v>1.0040082408782</v>
      </c>
      <c r="F171" s="19" t="n">
        <f aca="false">N171*General!$B$14/(N171+O171)+O171*100/(N171+O171)</f>
        <v>20.8</v>
      </c>
      <c r="G171" s="19" t="n">
        <f aca="false">N171*General!$B$15/(N171+O171)</f>
        <v>0.04</v>
      </c>
      <c r="H171" s="19" t="n">
        <f aca="false">(N171+O171)*(1/General!$B$20)*((F171/100)-E171*(C171/100))*1000/B171</f>
        <v>2.16930183134454</v>
      </c>
      <c r="I171" s="19" t="n">
        <f aca="false">(N171+O171)*(1/General!$B$20)*((D171/100)*E171-(G171/100))*1000/B171</f>
        <v>0.50516606722369</v>
      </c>
      <c r="J171" s="19" t="n">
        <f aca="false">I171/H171</f>
        <v>0.232870345622023</v>
      </c>
      <c r="K171" s="19" t="n">
        <f aca="false">MAX(Online_RAW!$L$2-Online_RAW!L171,0)</f>
        <v>0</v>
      </c>
      <c r="L171" s="19" t="n">
        <f aca="false">0.0016*(Online_RAW!M171)</f>
        <v>0</v>
      </c>
      <c r="M171" s="11" t="n">
        <f aca="false">Online_RAW!$N$2-Online_RAW!N171</f>
        <v>0</v>
      </c>
      <c r="N171" s="19" t="n">
        <f aca="false">Online_RAW!C171*60</f>
        <v>119.883545454545</v>
      </c>
      <c r="O171" s="19" t="n">
        <f aca="false">MAX(0, Online_RAW!D171*60)</f>
        <v>0</v>
      </c>
      <c r="P171" s="19" t="n">
        <f aca="false">_xlfn.IFNA(VLOOKUP(A171,Sampling!$D$7:$E$14,2,FALSE()),0)</f>
        <v>0</v>
      </c>
      <c r="Q171" s="0" t="n">
        <f aca="false">_xlfn.IFNA(VLOOKUP(A171,Refill!$D$6:$G$8,2,FALSE()),0)</f>
        <v>0</v>
      </c>
    </row>
    <row r="172" customFormat="false" ht="12.75" hidden="false" customHeight="false" outlineLevel="0" collapsed="false">
      <c r="A172" s="19" t="n">
        <f aca="false">ROUND((Online_RAW!B172-General!$B$10)*24,3)</f>
        <v>2.833</v>
      </c>
      <c r="B172" s="19" t="n">
        <f aca="false">General!$B$12+Online_ANA!K172/1000+Online_ANA!L172/1000+Online_ANA!M172/1000/General!$B$22-SUM($P$2:P172)/1000/General!$B$24+SUM($Q$2:Q172)/1000/General!$B$24</f>
        <v>1.08</v>
      </c>
      <c r="C172" s="19" t="n">
        <f aca="false">Online_RAW!K172</f>
        <v>20.675</v>
      </c>
      <c r="D172" s="19" t="n">
        <f aca="false">Online_RAW!J172</f>
        <v>0.05</v>
      </c>
      <c r="E172" s="19" t="n">
        <f aca="false">(1-F172/100-G172/100)/(1-C172/100-D172/100-General!$B$17/100)</f>
        <v>1.00402946485194</v>
      </c>
      <c r="F172" s="19" t="n">
        <f aca="false">N172*General!$B$14/(N172+O172)+O172*100/(N172+O172)</f>
        <v>20.8</v>
      </c>
      <c r="G172" s="19" t="n">
        <f aca="false">N172*General!$B$15/(N172+O172)</f>
        <v>0.04</v>
      </c>
      <c r="H172" s="19" t="n">
        <f aca="false">(N172+O172)*(1/General!$B$20)*((F172/100)-E172*(C172/100))*1000/B172</f>
        <v>2.06745187681694</v>
      </c>
      <c r="I172" s="19" t="n">
        <f aca="false">(N172+O172)*(1/General!$B$20)*((D172/100)*E172-(G172/100))*1000/B172</f>
        <v>0.505892135077502</v>
      </c>
      <c r="J172" s="19" t="n">
        <f aca="false">I172/H172</f>
        <v>0.244693548009629</v>
      </c>
      <c r="K172" s="19" t="n">
        <f aca="false">MAX(Online_RAW!$L$2-Online_RAW!L172,0)</f>
        <v>0</v>
      </c>
      <c r="L172" s="19" t="n">
        <f aca="false">0.0016*(Online_RAW!M172)</f>
        <v>0</v>
      </c>
      <c r="M172" s="11" t="n">
        <f aca="false">Online_RAW!$N$2-Online_RAW!N172</f>
        <v>0</v>
      </c>
      <c r="N172" s="19" t="n">
        <f aca="false">Online_RAW!C172*60</f>
        <v>120.043363636364</v>
      </c>
      <c r="O172" s="19" t="n">
        <f aca="false">MAX(0, Online_RAW!D172*60)</f>
        <v>0</v>
      </c>
      <c r="P172" s="19" t="n">
        <f aca="false">_xlfn.IFNA(VLOOKUP(A172,Sampling!$D$7:$E$14,2,FALSE()),0)</f>
        <v>0</v>
      </c>
      <c r="Q172" s="0" t="n">
        <f aca="false">_xlfn.IFNA(VLOOKUP(A172,Refill!$D$6:$G$8,2,FALSE()),0)</f>
        <v>0</v>
      </c>
    </row>
    <row r="173" customFormat="false" ht="12.75" hidden="false" customHeight="false" outlineLevel="0" collapsed="false">
      <c r="A173" s="19" t="n">
        <f aca="false">ROUND((Online_RAW!B173-General!$B$10)*24,3)</f>
        <v>2.85</v>
      </c>
      <c r="B173" s="19" t="n">
        <f aca="false">General!$B$12+Online_ANA!K173/1000+Online_ANA!L173/1000+Online_ANA!M173/1000/General!$B$22-SUM($P$2:P173)/1000/General!$B$24+SUM($Q$2:Q173)/1000/General!$B$24</f>
        <v>1.08</v>
      </c>
      <c r="C173" s="19" t="n">
        <f aca="false">Online_RAW!K173</f>
        <v>20.66</v>
      </c>
      <c r="D173" s="19" t="n">
        <f aca="false">Online_RAW!J173</f>
        <v>0.05</v>
      </c>
      <c r="E173" s="19" t="n">
        <f aca="false">(1-F173/100-G173/100)/(1-C173/100-D173/100-General!$B$17/100)</f>
        <v>1.00374065624629</v>
      </c>
      <c r="F173" s="19" t="n">
        <f aca="false">N173*General!$B$14/(N173+O173)+O173*100/(N173+O173)</f>
        <v>20.8077181251504</v>
      </c>
      <c r="G173" s="19" t="n">
        <f aca="false">N173*General!$B$15/(N173+O173)</f>
        <v>0.0399961019569948</v>
      </c>
      <c r="H173" s="19" t="n">
        <f aca="false">(N173+O173)*(1/General!$B$20)*((F173/100)-E173*(C173/100))*1000/B173</f>
        <v>3.49342817780053</v>
      </c>
      <c r="I173" s="19" t="n">
        <f aca="false">(N173+O173)*(1/General!$B$20)*((D173/100)*E173-(G173/100))*1000/B173</f>
        <v>0.505440407574298</v>
      </c>
      <c r="J173" s="19" t="n">
        <f aca="false">I173/H173</f>
        <v>0.144683211404256</v>
      </c>
      <c r="K173" s="19" t="n">
        <f aca="false">MAX(Online_RAW!$L$2-Online_RAW!L173,0)</f>
        <v>0</v>
      </c>
      <c r="L173" s="19" t="n">
        <f aca="false">0.0016*(Online_RAW!M173)</f>
        <v>0</v>
      </c>
      <c r="M173" s="11" t="n">
        <f aca="false">Online_RAW!$N$2-Online_RAW!N173</f>
        <v>0</v>
      </c>
      <c r="N173" s="19" t="n">
        <f aca="false">Online_RAW!C173*60</f>
        <v>120.048545454545</v>
      </c>
      <c r="O173" s="19" t="n">
        <f aca="false">MAX(0, Online_RAW!D173*60)</f>
        <v>0.0117</v>
      </c>
      <c r="P173" s="19" t="n">
        <f aca="false">_xlfn.IFNA(VLOOKUP(A173,Sampling!$D$7:$E$14,2,FALSE()),0)</f>
        <v>0</v>
      </c>
      <c r="Q173" s="0" t="n">
        <f aca="false">_xlfn.IFNA(VLOOKUP(A173,Refill!$D$6:$G$8,2,FALSE()),0)</f>
        <v>0</v>
      </c>
    </row>
    <row r="174" customFormat="false" ht="12.75" hidden="false" customHeight="false" outlineLevel="0" collapsed="false">
      <c r="A174" s="19" t="n">
        <f aca="false">ROUND((Online_RAW!B174-General!$B$10)*24,3)</f>
        <v>2.867</v>
      </c>
      <c r="B174" s="19" t="n">
        <f aca="false">General!$B$12+Online_ANA!K174/1000+Online_ANA!L174/1000+Online_ANA!M174/1000/General!$B$22-SUM($P$2:P174)/1000/General!$B$24+SUM($Q$2:Q174)/1000/General!$B$24</f>
        <v>1.08</v>
      </c>
      <c r="C174" s="19" t="n">
        <f aca="false">Online_RAW!K174</f>
        <v>20.65</v>
      </c>
      <c r="D174" s="19" t="n">
        <f aca="false">Online_RAW!J174</f>
        <v>0.05</v>
      </c>
      <c r="E174" s="19" t="n">
        <f aca="false">(1-F174/100-G174/100)/(1-C174/100-D174/100-General!$B$17/100)</f>
        <v>1.0037111994343</v>
      </c>
      <c r="F174" s="19" t="n">
        <f aca="false">N174*General!$B$14/(N174+O174)+O174*100/(N174+O174)</f>
        <v>20.8</v>
      </c>
      <c r="G174" s="19" t="n">
        <f aca="false">N174*General!$B$15/(N174+O174)</f>
        <v>0.04</v>
      </c>
      <c r="H174" s="19" t="n">
        <f aca="false">(N174+O174)*(1/General!$B$20)*((F174/100)-E174*(C174/100))*1000/B174</f>
        <v>3.63519605544057</v>
      </c>
      <c r="I174" s="19" t="n">
        <f aca="false">(N174+O174)*(1/General!$B$20)*((D174/100)*E174-(G174/100))*1000/B174</f>
        <v>0.504697710746972</v>
      </c>
      <c r="J174" s="19" t="n">
        <f aca="false">I174/H174</f>
        <v>0.13883644872238</v>
      </c>
      <c r="K174" s="19" t="n">
        <f aca="false">MAX(Online_RAW!$L$2-Online_RAW!L174,0)</f>
        <v>0</v>
      </c>
      <c r="L174" s="19" t="n">
        <f aca="false">0.0016*(Online_RAW!M174)</f>
        <v>0</v>
      </c>
      <c r="M174" s="11" t="n">
        <f aca="false">Online_RAW!$N$2-Online_RAW!N174</f>
        <v>0</v>
      </c>
      <c r="N174" s="19" t="n">
        <f aca="false">Online_RAW!C174*60</f>
        <v>119.947043478261</v>
      </c>
      <c r="O174" s="19" t="n">
        <f aca="false">MAX(0, Online_RAW!D174*60)</f>
        <v>0</v>
      </c>
      <c r="P174" s="19" t="n">
        <f aca="false">_xlfn.IFNA(VLOOKUP(A174,Sampling!$D$7:$E$14,2,FALSE()),0)</f>
        <v>0</v>
      </c>
      <c r="Q174" s="0" t="n">
        <f aca="false">_xlfn.IFNA(VLOOKUP(A174,Refill!$D$6:$G$8,2,FALSE()),0)</f>
        <v>0</v>
      </c>
    </row>
    <row r="175" customFormat="false" ht="12.75" hidden="false" customHeight="false" outlineLevel="0" collapsed="false">
      <c r="A175" s="19" t="n">
        <f aca="false">ROUND((Online_RAW!B175-General!$B$10)*24,3)</f>
        <v>2.883</v>
      </c>
      <c r="B175" s="19" t="n">
        <f aca="false">General!$B$12+Online_ANA!K175/1000+Online_ANA!L175/1000+Online_ANA!M175/1000/General!$B$22-SUM($P$2:P175)/1000/General!$B$24+SUM($Q$2:Q175)/1000/General!$B$24</f>
        <v>1.08</v>
      </c>
      <c r="C175" s="19" t="n">
        <f aca="false">Online_RAW!K175</f>
        <v>20.66</v>
      </c>
      <c r="D175" s="19" t="n">
        <f aca="false">Online_RAW!J175</f>
        <v>0.05</v>
      </c>
      <c r="E175" s="19" t="n">
        <f aca="false">(1-F175/100-G175/100)/(1-C175/100-D175/100-General!$B$17/100)</f>
        <v>1.00383848138556</v>
      </c>
      <c r="F175" s="19" t="n">
        <f aca="false">N175*General!$B$14/(N175+O175)+O175*100/(N175+O175)</f>
        <v>20.8</v>
      </c>
      <c r="G175" s="19" t="n">
        <f aca="false">N175*General!$B$15/(N175+O175)</f>
        <v>0.04</v>
      </c>
      <c r="H175" s="19" t="n">
        <f aca="false">(N175+O175)*(1/General!$B$20)*((F175/100)-E175*(C175/100))*1000/B175</f>
        <v>3.00406786507488</v>
      </c>
      <c r="I175" s="19" t="n">
        <f aca="false">(N175+O175)*(1/General!$B$20)*((D175/100)*E175-(G175/100))*1000/B175</f>
        <v>0.50442763901367</v>
      </c>
      <c r="J175" s="19" t="n">
        <f aca="false">I175/H175</f>
        <v>0.167914861337893</v>
      </c>
      <c r="K175" s="19" t="n">
        <f aca="false">MAX(Online_RAW!$L$2-Online_RAW!L175,0)</f>
        <v>0</v>
      </c>
      <c r="L175" s="19" t="n">
        <f aca="false">0.0016*(Online_RAW!M175)</f>
        <v>0</v>
      </c>
      <c r="M175" s="11" t="n">
        <f aca="false">Online_RAW!$N$2-Online_RAW!N175</f>
        <v>0</v>
      </c>
      <c r="N175" s="19" t="n">
        <f aca="false">Online_RAW!C175*60</f>
        <v>119.808</v>
      </c>
      <c r="O175" s="19" t="n">
        <f aca="false">MAX(0, Online_RAW!D175*60)</f>
        <v>0</v>
      </c>
      <c r="P175" s="19" t="n">
        <f aca="false">_xlfn.IFNA(VLOOKUP(A175,Sampling!$D$7:$E$14,2,FALSE()),0)</f>
        <v>0</v>
      </c>
      <c r="Q175" s="0" t="n">
        <f aca="false">_xlfn.IFNA(VLOOKUP(A175,Refill!$D$6:$G$8,2,FALSE()),0)</f>
        <v>0</v>
      </c>
    </row>
    <row r="176" customFormat="false" ht="12.75" hidden="false" customHeight="false" outlineLevel="0" collapsed="false">
      <c r="A176" s="19" t="n">
        <f aca="false">ROUND((Online_RAW!B176-General!$B$10)*24,3)</f>
        <v>2.9</v>
      </c>
      <c r="B176" s="19" t="n">
        <f aca="false">General!$B$12+Online_ANA!K176/1000+Online_ANA!L176/1000+Online_ANA!M176/1000/General!$B$22-SUM($P$2:P176)/1000/General!$B$24+SUM($Q$2:Q176)/1000/General!$B$24</f>
        <v>1.08</v>
      </c>
      <c r="C176" s="19" t="n">
        <f aca="false">Online_RAW!K176</f>
        <v>20.67</v>
      </c>
      <c r="D176" s="19" t="n">
        <f aca="false">Online_RAW!J176</f>
        <v>0.05</v>
      </c>
      <c r="E176" s="19" t="n">
        <f aca="false">(1-F176/100-G176/100)/(1-C176/100-D176/100-General!$B$17/100)</f>
        <v>1.0039657956225</v>
      </c>
      <c r="F176" s="19" t="n">
        <f aca="false">N176*General!$B$14/(N176+O176)+O176*100/(N176+O176)</f>
        <v>20.8</v>
      </c>
      <c r="G176" s="19" t="n">
        <f aca="false">N176*General!$B$15/(N176+O176)</f>
        <v>0.04</v>
      </c>
      <c r="H176" s="19" t="n">
        <f aca="false">(N176+O176)*(1/General!$B$20)*((F176/100)-E176*(C176/100))*1000/B176</f>
        <v>2.38034936949609</v>
      </c>
      <c r="I176" s="19" t="n">
        <f aca="false">(N176+O176)*(1/General!$B$20)*((D176/100)*E176-(G176/100))*1000/B176</f>
        <v>0.505455064537749</v>
      </c>
      <c r="J176" s="19" t="n">
        <f aca="false">I176/H176</f>
        <v>0.212344906598628</v>
      </c>
      <c r="K176" s="19" t="n">
        <f aca="false">MAX(Online_RAW!$L$2-Online_RAW!L176,0)</f>
        <v>0</v>
      </c>
      <c r="L176" s="19" t="n">
        <f aca="false">0.0016*(Online_RAW!M176)</f>
        <v>0</v>
      </c>
      <c r="M176" s="11" t="n">
        <f aca="false">Online_RAW!$N$2-Online_RAW!N176</f>
        <v>0</v>
      </c>
      <c r="N176" s="19" t="n">
        <f aca="false">Online_RAW!C176*60</f>
        <v>119.977090909091</v>
      </c>
      <c r="O176" s="19" t="n">
        <f aca="false">MAX(0, Online_RAW!D176*60)</f>
        <v>0</v>
      </c>
      <c r="P176" s="19" t="n">
        <f aca="false">_xlfn.IFNA(VLOOKUP(A176,Sampling!$D$7:$E$14,2,FALSE()),0)</f>
        <v>0</v>
      </c>
      <c r="Q176" s="0" t="n">
        <f aca="false">_xlfn.IFNA(VLOOKUP(A176,Refill!$D$6:$G$8,2,FALSE()),0)</f>
        <v>0</v>
      </c>
    </row>
    <row r="177" customFormat="false" ht="12.75" hidden="false" customHeight="false" outlineLevel="0" collapsed="false">
      <c r="A177" s="19" t="n">
        <f aca="false">ROUND((Online_RAW!B177-General!$B$10)*24,3)</f>
        <v>2.917</v>
      </c>
      <c r="B177" s="19" t="n">
        <f aca="false">General!$B$12+Online_ANA!K177/1000+Online_ANA!L177/1000+Online_ANA!M177/1000/General!$B$22-SUM($P$2:P177)/1000/General!$B$24+SUM($Q$2:Q177)/1000/General!$B$24</f>
        <v>1.08</v>
      </c>
      <c r="C177" s="19" t="n">
        <f aca="false">Online_RAW!K177</f>
        <v>20.66</v>
      </c>
      <c r="D177" s="19" t="n">
        <f aca="false">Online_RAW!J177</f>
        <v>0.05</v>
      </c>
      <c r="E177" s="19" t="n">
        <f aca="false">(1-F177/100-G177/100)/(1-C177/100-D177/100-General!$B$17/100)</f>
        <v>1.00371565839834</v>
      </c>
      <c r="F177" s="19" t="n">
        <f aca="false">N177*General!$B$14/(N177+O177)+O177*100/(N177+O177)</f>
        <v>20.8096903842287</v>
      </c>
      <c r="G177" s="19" t="n">
        <f aca="false">N177*General!$B$15/(N177+O177)</f>
        <v>0.0399951058665512</v>
      </c>
      <c r="H177" s="19" t="n">
        <f aca="false">(N177+O177)*(1/General!$B$20)*((F177/100)-E177*(C177/100))*1000/B177</f>
        <v>3.61937955842575</v>
      </c>
      <c r="I177" s="19" t="n">
        <f aca="false">(N177+O177)*(1/General!$B$20)*((D177/100)*E177-(G177/100))*1000/B177</f>
        <v>0.505779746829631</v>
      </c>
      <c r="J177" s="19" t="n">
        <f aca="false">I177/H177</f>
        <v>0.139742112885674</v>
      </c>
      <c r="K177" s="19" t="n">
        <f aca="false">MAX(Online_RAW!$L$2-Online_RAW!L177,0)</f>
        <v>0</v>
      </c>
      <c r="L177" s="19" t="n">
        <f aca="false">0.0016*(Online_RAW!M177)</f>
        <v>0</v>
      </c>
      <c r="M177" s="11" t="n">
        <f aca="false">Online_RAW!$N$2-Online_RAW!N177</f>
        <v>0</v>
      </c>
      <c r="N177" s="19" t="n">
        <f aca="false">Online_RAW!C177*60</f>
        <v>120.129142857143</v>
      </c>
      <c r="O177" s="19" t="n">
        <f aca="false">MAX(0, Online_RAW!D177*60)</f>
        <v>0.0147</v>
      </c>
      <c r="P177" s="19" t="n">
        <f aca="false">_xlfn.IFNA(VLOOKUP(A177,Sampling!$D$7:$E$14,2,FALSE()),0)</f>
        <v>0</v>
      </c>
      <c r="Q177" s="0" t="n">
        <f aca="false">_xlfn.IFNA(VLOOKUP(A177,Refill!$D$6:$G$8,2,FALSE()),0)</f>
        <v>0</v>
      </c>
    </row>
    <row r="178" customFormat="false" ht="12.75" hidden="false" customHeight="false" outlineLevel="0" collapsed="false">
      <c r="A178" s="19" t="n">
        <f aca="false">ROUND((Online_RAW!B178-General!$B$10)*24,3)</f>
        <v>2.933</v>
      </c>
      <c r="B178" s="19" t="n">
        <f aca="false">General!$B$12+Online_ANA!K178/1000+Online_ANA!L178/1000+Online_ANA!M178/1000/General!$B$22-SUM($P$2:P178)/1000/General!$B$24+SUM($Q$2:Q178)/1000/General!$B$24</f>
        <v>1.08</v>
      </c>
      <c r="C178" s="19" t="n">
        <f aca="false">Online_RAW!K178</f>
        <v>20.65</v>
      </c>
      <c r="D178" s="19" t="n">
        <f aca="false">Online_RAW!J178</f>
        <v>0.05</v>
      </c>
      <c r="E178" s="19" t="n">
        <f aca="false">(1-F178/100-G178/100)/(1-C178/100-D178/100-General!$B$17/100)</f>
        <v>1.0037111994343</v>
      </c>
      <c r="F178" s="19" t="n">
        <f aca="false">N178*General!$B$14/(N178+O178)+O178*100/(N178+O178)</f>
        <v>20.8</v>
      </c>
      <c r="G178" s="19" t="n">
        <f aca="false">N178*General!$B$15/(N178+O178)</f>
        <v>0.04</v>
      </c>
      <c r="H178" s="19" t="n">
        <f aca="false">(N178+O178)*(1/General!$B$20)*((F178/100)-E178*(C178/100))*1000/B178</f>
        <v>3.64013197062028</v>
      </c>
      <c r="I178" s="19" t="n">
        <f aca="false">(N178+O178)*(1/General!$B$20)*((D178/100)*E178-(G178/100))*1000/B178</f>
        <v>0.505382995681718</v>
      </c>
      <c r="J178" s="19" t="n">
        <f aca="false">I178/H178</f>
        <v>0.13883644872238</v>
      </c>
      <c r="K178" s="19" t="n">
        <f aca="false">MAX(Online_RAW!$L$2-Online_RAW!L178,0)</f>
        <v>0</v>
      </c>
      <c r="L178" s="19" t="n">
        <f aca="false">0.0016*(Online_RAW!M178)</f>
        <v>0</v>
      </c>
      <c r="M178" s="11" t="n">
        <f aca="false">Online_RAW!$N$2-Online_RAW!N178</f>
        <v>0</v>
      </c>
      <c r="N178" s="19" t="n">
        <f aca="false">Online_RAW!C178*60</f>
        <v>120.109909090909</v>
      </c>
      <c r="O178" s="19" t="n">
        <f aca="false">MAX(0, Online_RAW!D178*60)</f>
        <v>0</v>
      </c>
      <c r="P178" s="19" t="n">
        <f aca="false">_xlfn.IFNA(VLOOKUP(A178,Sampling!$D$7:$E$14,2,FALSE()),0)</f>
        <v>0</v>
      </c>
      <c r="Q178" s="0" t="n">
        <f aca="false">_xlfn.IFNA(VLOOKUP(A178,Refill!$D$6:$G$8,2,FALSE()),0)</f>
        <v>0</v>
      </c>
    </row>
    <row r="179" customFormat="false" ht="12.75" hidden="false" customHeight="false" outlineLevel="0" collapsed="false">
      <c r="A179" s="19" t="n">
        <f aca="false">ROUND((Online_RAW!B179-General!$B$10)*24,3)</f>
        <v>2.95</v>
      </c>
      <c r="B179" s="19" t="n">
        <f aca="false">General!$B$12+Online_ANA!K179/1000+Online_ANA!L179/1000+Online_ANA!M179/1000/General!$B$22-SUM($P$2:P179)/1000/General!$B$24+SUM($Q$2:Q179)/1000/General!$B$24</f>
        <v>1.08</v>
      </c>
      <c r="C179" s="19" t="n">
        <f aca="false">Online_RAW!K179</f>
        <v>20.645</v>
      </c>
      <c r="D179" s="19" t="n">
        <f aca="false">Online_RAW!J179</f>
        <v>0.05</v>
      </c>
      <c r="E179" s="19" t="n">
        <f aca="false">(1-F179/100-G179/100)/(1-C179/100-D179/100-General!$B$17/100)</f>
        <v>1.00364757056196</v>
      </c>
      <c r="F179" s="19" t="n">
        <f aca="false">N179*General!$B$14/(N179+O179)+O179*100/(N179+O179)</f>
        <v>20.8</v>
      </c>
      <c r="G179" s="19" t="n">
        <f aca="false">N179*General!$B$15/(N179+O179)</f>
        <v>0.04</v>
      </c>
      <c r="H179" s="19" t="n">
        <f aca="false">(N179+O179)*(1/General!$B$20)*((F179/100)-E179*(C179/100))*1000/B179</f>
        <v>3.95139681587503</v>
      </c>
      <c r="I179" s="19" t="n">
        <f aca="false">(N179+O179)*(1/General!$B$20)*((D179/100)*E179-(G179/100))*1000/B179</f>
        <v>0.504851757642526</v>
      </c>
      <c r="J179" s="19" t="n">
        <f aca="false">I179/H179</f>
        <v>0.127765390611807</v>
      </c>
      <c r="K179" s="19" t="n">
        <f aca="false">MAX(Online_RAW!$L$2-Online_RAW!L179,0)</f>
        <v>0</v>
      </c>
      <c r="L179" s="19" t="n">
        <f aca="false">0.0016*(Online_RAW!M179)</f>
        <v>0</v>
      </c>
      <c r="M179" s="11" t="n">
        <f aca="false">Online_RAW!$N$2-Online_RAW!N179</f>
        <v>0</v>
      </c>
      <c r="N179" s="19" t="n">
        <f aca="false">Online_RAW!C179*60</f>
        <v>120.021142857143</v>
      </c>
      <c r="O179" s="19" t="n">
        <f aca="false">MAX(0, Online_RAW!D179*60)</f>
        <v>0</v>
      </c>
      <c r="P179" s="19" t="n">
        <f aca="false">_xlfn.IFNA(VLOOKUP(A179,Sampling!$D$7:$E$14,2,FALSE()),0)</f>
        <v>0</v>
      </c>
      <c r="Q179" s="0" t="n">
        <f aca="false">_xlfn.IFNA(VLOOKUP(A179,Refill!$D$6:$G$8,2,FALSE()),0)</f>
        <v>0</v>
      </c>
    </row>
    <row r="180" customFormat="false" ht="12.75" hidden="false" customHeight="false" outlineLevel="0" collapsed="false">
      <c r="A180" s="19" t="n">
        <f aca="false">ROUND((Online_RAW!B180-General!$B$10)*24,3)</f>
        <v>2.967</v>
      </c>
      <c r="B180" s="19" t="n">
        <f aca="false">General!$B$12+Online_ANA!K180/1000+Online_ANA!L180/1000+Online_ANA!M180/1000/General!$B$22-SUM($P$2:P180)/1000/General!$B$24+SUM($Q$2:Q180)/1000/General!$B$24</f>
        <v>1.08</v>
      </c>
      <c r="C180" s="19" t="n">
        <f aca="false">Online_RAW!K180</f>
        <v>20.65</v>
      </c>
      <c r="D180" s="19" t="n">
        <f aca="false">Online_RAW!J180</f>
        <v>0.05</v>
      </c>
      <c r="E180" s="19" t="n">
        <f aca="false">(1-F180/100-G180/100)/(1-C180/100-D180/100-General!$B$17/100)</f>
        <v>1.0037088096628</v>
      </c>
      <c r="F180" s="19" t="n">
        <f aca="false">N180*General!$B$14/(N180+O180)+O180*100/(N180+O180)</f>
        <v>20.8001885700816</v>
      </c>
      <c r="G180" s="19" t="n">
        <f aca="false">N180*General!$B$15/(N180+O180)</f>
        <v>0.039999904762585</v>
      </c>
      <c r="H180" s="19" t="n">
        <f aca="false">(N180+O180)*(1/General!$B$20)*((F180/100)-E180*(C180/100))*1000/B180</f>
        <v>3.64862121248347</v>
      </c>
      <c r="I180" s="19" t="n">
        <f aca="false">(N180+O180)*(1/General!$B$20)*((D180/100)*E180-(G180/100))*1000/B180</f>
        <v>0.504922938757593</v>
      </c>
      <c r="J180" s="19" t="n">
        <f aca="false">I180/H180</f>
        <v>0.138387327528009</v>
      </c>
      <c r="K180" s="19" t="n">
        <f aca="false">MAX(Online_RAW!$L$2-Online_RAW!L180,0)</f>
        <v>0</v>
      </c>
      <c r="L180" s="19" t="n">
        <f aca="false">0.0016*(Online_RAW!M180)</f>
        <v>0</v>
      </c>
      <c r="M180" s="11" t="n">
        <f aca="false">Online_RAW!$N$2-Online_RAW!N180</f>
        <v>0</v>
      </c>
      <c r="N180" s="19" t="n">
        <f aca="false">Online_RAW!C180*60</f>
        <v>120.000571428571</v>
      </c>
      <c r="O180" s="19" t="n">
        <f aca="false">MAX(0, Online_RAW!D180*60)</f>
        <v>0.000285714285714286</v>
      </c>
      <c r="P180" s="19" t="n">
        <f aca="false">_xlfn.IFNA(VLOOKUP(A180,Sampling!$D$7:$E$14,2,FALSE()),0)</f>
        <v>0</v>
      </c>
      <c r="Q180" s="0" t="n">
        <f aca="false">_xlfn.IFNA(VLOOKUP(A180,Refill!$D$6:$G$8,2,FALSE()),0)</f>
        <v>0</v>
      </c>
    </row>
    <row r="181" customFormat="false" ht="12.75" hidden="false" customHeight="false" outlineLevel="0" collapsed="false">
      <c r="A181" s="19" t="n">
        <f aca="false">ROUND((Online_RAW!B181-General!$B$10)*24,3)</f>
        <v>2.983</v>
      </c>
      <c r="B181" s="19" t="n">
        <f aca="false">General!$B$12+Online_ANA!K181/1000+Online_ANA!L181/1000+Online_ANA!M181/1000/General!$B$22-SUM($P$2:P181)/1000/General!$B$24+SUM($Q$2:Q181)/1000/General!$B$24</f>
        <v>1.08</v>
      </c>
      <c r="C181" s="19" t="n">
        <f aca="false">Online_RAW!K181</f>
        <v>20.66</v>
      </c>
      <c r="D181" s="19" t="n">
        <f aca="false">Online_RAW!J181</f>
        <v>0.05</v>
      </c>
      <c r="E181" s="19" t="n">
        <f aca="false">(1-F181/100-G181/100)/(1-C181/100-D181/100-General!$B$17/100)</f>
        <v>1.00383848138556</v>
      </c>
      <c r="F181" s="19" t="n">
        <f aca="false">N181*General!$B$14/(N181+O181)+O181*100/(N181+O181)</f>
        <v>20.8</v>
      </c>
      <c r="G181" s="19" t="n">
        <f aca="false">N181*General!$B$15/(N181+O181)</f>
        <v>0.04</v>
      </c>
      <c r="H181" s="19" t="n">
        <f aca="false">(N181+O181)*(1/General!$B$20)*((F181/100)-E181*(C181/100))*1000/B181</f>
        <v>3.00825978487677</v>
      </c>
      <c r="I181" s="19" t="n">
        <f aca="false">(N181+O181)*(1/General!$B$20)*((D181/100)*E181-(G181/100))*1000/B181</f>
        <v>0.505131524645943</v>
      </c>
      <c r="J181" s="19" t="n">
        <f aca="false">I181/H181</f>
        <v>0.167914861337893</v>
      </c>
      <c r="K181" s="19" t="n">
        <f aca="false">MAX(Online_RAW!$L$2-Online_RAW!L181,0)</f>
        <v>0</v>
      </c>
      <c r="L181" s="19" t="n">
        <f aca="false">0.0016*(Online_RAW!M181)</f>
        <v>0</v>
      </c>
      <c r="M181" s="11" t="n">
        <f aca="false">Online_RAW!$N$2-Online_RAW!N181</f>
        <v>0</v>
      </c>
      <c r="N181" s="19" t="n">
        <f aca="false">Online_RAW!C181*60</f>
        <v>119.975181818182</v>
      </c>
      <c r="O181" s="19" t="n">
        <f aca="false">MAX(0, Online_RAW!D181*60)</f>
        <v>0</v>
      </c>
      <c r="P181" s="19" t="n">
        <f aca="false">_xlfn.IFNA(VLOOKUP(A181,Sampling!$D$7:$E$14,2,FALSE()),0)</f>
        <v>0</v>
      </c>
      <c r="Q181" s="0" t="n">
        <f aca="false">_xlfn.IFNA(VLOOKUP(A181,Refill!$D$6:$G$8,2,FALSE()),0)</f>
        <v>0</v>
      </c>
    </row>
    <row r="182" customFormat="false" ht="12.75" hidden="false" customHeight="false" outlineLevel="0" collapsed="false">
      <c r="A182" s="19" t="n">
        <f aca="false">ROUND((Online_RAW!B182-General!$B$10)*24,3)</f>
        <v>3</v>
      </c>
      <c r="B182" s="19" t="n">
        <f aca="false">General!$B$12+Online_ANA!K182/1000+Online_ANA!L182/1000+Online_ANA!M182/1000/General!$B$22-SUM($P$2:P182)/1000/General!$B$24+SUM($Q$2:Q182)/1000/General!$B$24</f>
        <v>1.08</v>
      </c>
      <c r="C182" s="19" t="n">
        <f aca="false">Online_RAW!K182</f>
        <v>20.665</v>
      </c>
      <c r="D182" s="19" t="n">
        <f aca="false">Online_RAW!J182</f>
        <v>0.05</v>
      </c>
      <c r="E182" s="19" t="n">
        <f aca="false">(1-F182/100-G182/100)/(1-C182/100-D182/100-General!$B$17/100)</f>
        <v>1.00390213446755</v>
      </c>
      <c r="F182" s="19" t="n">
        <f aca="false">N182*General!$B$14/(N182+O182)+O182*100/(N182+O182)</f>
        <v>20.8</v>
      </c>
      <c r="G182" s="19" t="n">
        <f aca="false">N182*General!$B$15/(N182+O182)</f>
        <v>0.04</v>
      </c>
      <c r="H182" s="19" t="n">
        <f aca="false">(N182+O182)*(1/General!$B$20)*((F182/100)-E182*(C182/100))*1000/B182</f>
        <v>2.69470977740962</v>
      </c>
      <c r="I182" s="19" t="n">
        <f aca="false">(N182+O182)*(1/General!$B$20)*((D182/100)*E182-(G182/100))*1000/B182</f>
        <v>0.505365072224216</v>
      </c>
      <c r="J182" s="19" t="n">
        <f aca="false">I182/H182</f>
        <v>0.187539703333104</v>
      </c>
      <c r="K182" s="19" t="n">
        <f aca="false">MAX(Online_RAW!$L$2-Online_RAW!L182,0)</f>
        <v>0</v>
      </c>
      <c r="L182" s="19" t="n">
        <f aca="false">0.0016*(Online_RAW!M182)</f>
        <v>0</v>
      </c>
      <c r="M182" s="11" t="n">
        <f aca="false">Online_RAW!$N$2-Online_RAW!N182</f>
        <v>0</v>
      </c>
      <c r="N182" s="19" t="n">
        <f aca="false">Online_RAW!C182*60</f>
        <v>119.993181818182</v>
      </c>
      <c r="O182" s="19" t="n">
        <f aca="false">MAX(0, Online_RAW!D182*60)</f>
        <v>0</v>
      </c>
      <c r="P182" s="19" t="n">
        <f aca="false">_xlfn.IFNA(VLOOKUP(A182,Sampling!$D$7:$E$14,2,FALSE()),0)</f>
        <v>0</v>
      </c>
      <c r="Q182" s="0" t="n">
        <f aca="false">_xlfn.IFNA(VLOOKUP(A182,Refill!$D$6:$G$8,2,FALSE()),0)</f>
        <v>0</v>
      </c>
    </row>
    <row r="183" customFormat="false" ht="12.75" hidden="false" customHeight="false" outlineLevel="0" collapsed="false">
      <c r="A183" s="19" t="n">
        <f aca="false">ROUND((Online_RAW!B183-General!$B$10)*24,3)</f>
        <v>3.017</v>
      </c>
      <c r="B183" s="19" t="n">
        <f aca="false">General!$B$12+Online_ANA!K183/1000+Online_ANA!L183/1000+Online_ANA!M183/1000/General!$B$22-SUM($P$2:P183)/1000/General!$B$24+SUM($Q$2:Q183)/1000/General!$B$24</f>
        <v>1.08</v>
      </c>
      <c r="C183" s="19" t="n">
        <f aca="false">Online_RAW!K183</f>
        <v>20.65</v>
      </c>
      <c r="D183" s="19" t="n">
        <f aca="false">Online_RAW!J183</f>
        <v>0.05</v>
      </c>
      <c r="E183" s="19" t="n">
        <f aca="false">(1-F183/100-G183/100)/(1-C183/100-D183/100-General!$B$17/100)</f>
        <v>1.00345760135975</v>
      </c>
      <c r="F183" s="19" t="n">
        <f aca="false">N183*General!$B$14/(N183+O183)+O183*100/(N183+O183)</f>
        <v>20.8200107037914</v>
      </c>
      <c r="G183" s="19" t="n">
        <f aca="false">N183*General!$B$15/(N183+O183)</f>
        <v>0.0399898935839437</v>
      </c>
      <c r="H183" s="19" t="n">
        <f aca="false">(N183+O183)*(1/General!$B$20)*((F183/100)-E183*(C183/100))*1000/B183</f>
        <v>4.89380743509365</v>
      </c>
      <c r="I183" s="19" t="n">
        <f aca="false">(N183+O183)*(1/General!$B$20)*((D183/100)*E183-(G183/100))*1000/B183</f>
        <v>0.505353924499435</v>
      </c>
      <c r="J183" s="19" t="n">
        <f aca="false">I183/H183</f>
        <v>0.103263957808296</v>
      </c>
      <c r="K183" s="19" t="n">
        <f aca="false">MAX(Online_RAW!$L$2-Online_RAW!L183,0)</f>
        <v>0</v>
      </c>
      <c r="L183" s="19" t="n">
        <f aca="false">0.0016*(Online_RAW!M183)</f>
        <v>0</v>
      </c>
      <c r="M183" s="11" t="n">
        <f aca="false">Online_RAW!$N$2-Online_RAW!N183</f>
        <v>0</v>
      </c>
      <c r="N183" s="19" t="n">
        <f aca="false">Online_RAW!C183*60</f>
        <v>120.103</v>
      </c>
      <c r="O183" s="19" t="n">
        <f aca="false">MAX(0, Online_RAW!D183*60)</f>
        <v>0.0303529411764706</v>
      </c>
      <c r="P183" s="19" t="n">
        <f aca="false">_xlfn.IFNA(VLOOKUP(A183,Sampling!$D$7:$E$14,2,FALSE()),0)</f>
        <v>0</v>
      </c>
      <c r="Q183" s="0" t="n">
        <f aca="false">_xlfn.IFNA(VLOOKUP(A183,Refill!$D$6:$G$8,2,FALSE()),0)</f>
        <v>0</v>
      </c>
    </row>
    <row r="184" customFormat="false" ht="12.75" hidden="false" customHeight="false" outlineLevel="0" collapsed="false">
      <c r="A184" s="19" t="n">
        <f aca="false">ROUND((Online_RAW!B184-General!$B$10)*24,3)</f>
        <v>3.033</v>
      </c>
      <c r="B184" s="19" t="n">
        <f aca="false">General!$B$12+Online_ANA!K184/1000+Online_ANA!L184/1000+Online_ANA!M184/1000/General!$B$22-SUM($P$2:P184)/1000/General!$B$24+SUM($Q$2:Q184)/1000/General!$B$24</f>
        <v>1.08</v>
      </c>
      <c r="C184" s="19" t="n">
        <f aca="false">Online_RAW!K184</f>
        <v>20.65</v>
      </c>
      <c r="D184" s="19" t="n">
        <f aca="false">Online_RAW!J184</f>
        <v>0.05</v>
      </c>
      <c r="E184" s="19" t="n">
        <f aca="false">(1-F184/100-G184/100)/(1-C184/100-D184/100-General!$B$17/100)</f>
        <v>1.0035742954993</v>
      </c>
      <c r="F184" s="19" t="n">
        <f aca="false">N184*General!$B$14/(N184+O184)+O184*100/(N184+O184)</f>
        <v>20.8108027006752</v>
      </c>
      <c r="G184" s="19" t="n">
        <f aca="false">N184*General!$B$15/(N184+O184)</f>
        <v>0.0399945440905681</v>
      </c>
      <c r="H184" s="19" t="n">
        <f aca="false">(N184+O184)*(1/General!$B$20)*((F184/100)-E184*(C184/100))*1000/B184</f>
        <v>4.31138030000886</v>
      </c>
      <c r="I184" s="19" t="n">
        <f aca="false">(N184+O184)*(1/General!$B$20)*((D184/100)*E184-(G184/100))*1000/B184</f>
        <v>0.50472545144036</v>
      </c>
      <c r="J184" s="19" t="n">
        <f aca="false">I184/H184</f>
        <v>0.11706818149151</v>
      </c>
      <c r="K184" s="19" t="n">
        <f aca="false">MAX(Online_RAW!$L$2-Online_RAW!L184,0)</f>
        <v>0</v>
      </c>
      <c r="L184" s="19" t="n">
        <f aca="false">0.0016*(Online_RAW!M184)</f>
        <v>0</v>
      </c>
      <c r="M184" s="11" t="n">
        <f aca="false">Online_RAW!$N$2-Online_RAW!N184</f>
        <v>0</v>
      </c>
      <c r="N184" s="19" t="n">
        <f aca="false">Online_RAW!C184*60</f>
        <v>119.953636363636</v>
      </c>
      <c r="O184" s="19" t="n">
        <f aca="false">MAX(0, Online_RAW!D184*60)</f>
        <v>0.0163636363636364</v>
      </c>
      <c r="P184" s="19" t="n">
        <f aca="false">_xlfn.IFNA(VLOOKUP(A184,Sampling!$D$7:$E$14,2,FALSE()),0)</f>
        <v>0</v>
      </c>
      <c r="Q184" s="0" t="n">
        <f aca="false">_xlfn.IFNA(VLOOKUP(A184,Refill!$D$6:$G$8,2,FALSE()),0)</f>
        <v>0</v>
      </c>
    </row>
    <row r="185" customFormat="false" ht="12.75" hidden="false" customHeight="false" outlineLevel="0" collapsed="false">
      <c r="A185" s="19" t="n">
        <f aca="false">ROUND((Online_RAW!B185-General!$B$10)*24,3)</f>
        <v>3.05</v>
      </c>
      <c r="B185" s="19" t="n">
        <f aca="false">General!$B$12+Online_ANA!K185/1000+Online_ANA!L185/1000+Online_ANA!M185/1000/General!$B$22-SUM($P$2:P185)/1000/General!$B$24+SUM($Q$2:Q185)/1000/General!$B$24</f>
        <v>1.08</v>
      </c>
      <c r="C185" s="19" t="n">
        <f aca="false">Online_RAW!K185</f>
        <v>20.6466666666667</v>
      </c>
      <c r="D185" s="19" t="n">
        <f aca="false">Online_RAW!J185</f>
        <v>0.05</v>
      </c>
      <c r="E185" s="19" t="n">
        <f aca="false">(1-F185/100-G185/100)/(1-C185/100-D185/100-General!$B$17/100)</f>
        <v>1.00366877928968</v>
      </c>
      <c r="F185" s="19" t="n">
        <f aca="false">N185*General!$B$14/(N185+O185)+O185*100/(N185+O185)</f>
        <v>20.8</v>
      </c>
      <c r="G185" s="19" t="n">
        <f aca="false">N185*General!$B$15/(N185+O185)</f>
        <v>0.04</v>
      </c>
      <c r="H185" s="19" t="n">
        <f aca="false">(N185+O185)*(1/General!$B$20)*((F185/100)-E185*(C185/100))*1000/B185</f>
        <v>3.84583382250834</v>
      </c>
      <c r="I185" s="19" t="n">
        <f aca="false">(N185+O185)*(1/General!$B$20)*((D185/100)*E185-(G185/100))*1000/B185</f>
        <v>0.504784140919849</v>
      </c>
      <c r="J185" s="19" t="n">
        <f aca="false">I185/H185</f>
        <v>0.131254797845274</v>
      </c>
      <c r="K185" s="19" t="n">
        <f aca="false">MAX(Online_RAW!$L$2-Online_RAW!L185,0)</f>
        <v>0</v>
      </c>
      <c r="L185" s="19" t="n">
        <f aca="false">0.0016*(Online_RAW!M185)</f>
        <v>0</v>
      </c>
      <c r="M185" s="11" t="n">
        <f aca="false">Online_RAW!$N$2-Online_RAW!N185</f>
        <v>0</v>
      </c>
      <c r="N185" s="19" t="n">
        <f aca="false">Online_RAW!C185*60</f>
        <v>119.992571428571</v>
      </c>
      <c r="O185" s="19" t="n">
        <f aca="false">MAX(0, Online_RAW!D185*60)</f>
        <v>0</v>
      </c>
      <c r="P185" s="19" t="n">
        <f aca="false">_xlfn.IFNA(VLOOKUP(A185,Sampling!$D$7:$E$14,2,FALSE()),0)</f>
        <v>0</v>
      </c>
      <c r="Q185" s="0" t="n">
        <f aca="false">_xlfn.IFNA(VLOOKUP(A185,Refill!$D$6:$G$8,2,FALSE()),0)</f>
        <v>0</v>
      </c>
    </row>
    <row r="186" customFormat="false" ht="12.75" hidden="false" customHeight="false" outlineLevel="0" collapsed="false">
      <c r="A186" s="19" t="n">
        <f aca="false">ROUND((Online_RAW!B186-General!$B$10)*24,3)</f>
        <v>3.067</v>
      </c>
      <c r="B186" s="19" t="n">
        <f aca="false">General!$B$12+Online_ANA!K186/1000+Online_ANA!L186/1000+Online_ANA!M186/1000/General!$B$22-SUM($P$2:P186)/1000/General!$B$24+SUM($Q$2:Q186)/1000/General!$B$24</f>
        <v>1.08</v>
      </c>
      <c r="C186" s="19" t="n">
        <f aca="false">Online_RAW!K186</f>
        <v>20.6433333333333</v>
      </c>
      <c r="D186" s="19" t="n">
        <f aca="false">Online_RAW!J186</f>
        <v>0.05</v>
      </c>
      <c r="E186" s="19" t="n">
        <f aca="false">(1-F186/100-G186/100)/(1-C186/100-D186/100-General!$B$17/100)</f>
        <v>1.00362636273055</v>
      </c>
      <c r="F186" s="19" t="n">
        <f aca="false">N186*General!$B$14/(N186+O186)+O186*100/(N186+O186)</f>
        <v>20.8</v>
      </c>
      <c r="G186" s="19" t="n">
        <f aca="false">N186*General!$B$15/(N186+O186)</f>
        <v>0.04</v>
      </c>
      <c r="H186" s="19" t="n">
        <f aca="false">(N186+O186)*(1/General!$B$20)*((F186/100)-E186*(C186/100))*1000/B186</f>
        <v>4.05446580290468</v>
      </c>
      <c r="I186" s="19" t="n">
        <f aca="false">(N186+O186)*(1/General!$B$20)*((D186/100)*E186-(G186/100))*1000/B186</f>
        <v>0.504603306798916</v>
      </c>
      <c r="J186" s="19" t="n">
        <f aca="false">I186/H186</f>
        <v>0.124456175320904</v>
      </c>
      <c r="K186" s="19" t="n">
        <f aca="false">MAX(Online_RAW!$L$2-Online_RAW!L186,0)</f>
        <v>0</v>
      </c>
      <c r="L186" s="19" t="n">
        <f aca="false">0.0016*(Online_RAW!M186)</f>
        <v>0</v>
      </c>
      <c r="M186" s="11" t="n">
        <f aca="false">Online_RAW!$N$2-Online_RAW!N186</f>
        <v>0</v>
      </c>
      <c r="N186" s="19" t="n">
        <f aca="false">Online_RAW!C186*60</f>
        <v>119.974571428571</v>
      </c>
      <c r="O186" s="19" t="n">
        <f aca="false">MAX(0, Online_RAW!D186*60)</f>
        <v>0</v>
      </c>
      <c r="P186" s="19" t="n">
        <f aca="false">_xlfn.IFNA(VLOOKUP(A186,Sampling!$D$7:$E$14,2,FALSE()),0)</f>
        <v>0</v>
      </c>
      <c r="Q186" s="0" t="n">
        <f aca="false">_xlfn.IFNA(VLOOKUP(A186,Refill!$D$6:$G$8,2,FALSE()),0)</f>
        <v>0</v>
      </c>
    </row>
    <row r="187" customFormat="false" ht="12.75" hidden="false" customHeight="false" outlineLevel="0" collapsed="false">
      <c r="A187" s="19" t="n">
        <f aca="false">ROUND((Online_RAW!B187-General!$B$10)*24,3)</f>
        <v>3.083</v>
      </c>
      <c r="B187" s="19" t="n">
        <f aca="false">General!$B$12+Online_ANA!K187/1000+Online_ANA!L187/1000+Online_ANA!M187/1000/General!$B$22-SUM($P$2:P187)/1000/General!$B$24+SUM($Q$2:Q187)/1000/General!$B$24</f>
        <v>1.08</v>
      </c>
      <c r="C187" s="19" t="n">
        <f aca="false">Online_RAW!K187</f>
        <v>20.64</v>
      </c>
      <c r="D187" s="19" t="n">
        <f aca="false">Online_RAW!J187</f>
        <v>0.05</v>
      </c>
      <c r="E187" s="19" t="n">
        <f aca="false">(1-F187/100-G187/100)/(1-C187/100-D187/100-General!$B$17/100)</f>
        <v>1.00358394975644</v>
      </c>
      <c r="F187" s="19" t="n">
        <f aca="false">N187*General!$B$14/(N187+O187)+O187*100/(N187+O187)</f>
        <v>20.8</v>
      </c>
      <c r="G187" s="19" t="n">
        <f aca="false">N187*General!$B$15/(N187+O187)</f>
        <v>0.04</v>
      </c>
      <c r="H187" s="19" t="n">
        <f aca="false">(N187+O187)*(1/General!$B$20)*((F187/100)-E187*(C187/100))*1000/B187</f>
        <v>4.26552021873516</v>
      </c>
      <c r="I187" s="19" t="n">
        <f aca="false">(N187+O187)*(1/General!$B$20)*((D187/100)*E187-(G187/100))*1000/B187</f>
        <v>0.504718668255785</v>
      </c>
      <c r="J187" s="19" t="n">
        <f aca="false">I187/H187</f>
        <v>0.118325231712405</v>
      </c>
      <c r="K187" s="19" t="n">
        <f aca="false">MAX(Online_RAW!$L$2-Online_RAW!L187,0)</f>
        <v>0</v>
      </c>
      <c r="L187" s="19" t="n">
        <f aca="false">0.0016*(Online_RAW!M187)</f>
        <v>0</v>
      </c>
      <c r="M187" s="11" t="n">
        <f aca="false">Online_RAW!$N$2-Online_RAW!N187</f>
        <v>0</v>
      </c>
      <c r="N187" s="19" t="n">
        <f aca="false">Online_RAW!C187*60</f>
        <v>120.027</v>
      </c>
      <c r="O187" s="19" t="n">
        <f aca="false">MAX(0, Online_RAW!D187*60)</f>
        <v>0</v>
      </c>
      <c r="P187" s="19" t="n">
        <f aca="false">_xlfn.IFNA(VLOOKUP(A187,Sampling!$D$7:$E$14,2,FALSE()),0)</f>
        <v>0</v>
      </c>
      <c r="Q187" s="0" t="n">
        <f aca="false">_xlfn.IFNA(VLOOKUP(A187,Refill!$D$6:$G$8,2,FALSE()),0)</f>
        <v>0</v>
      </c>
    </row>
    <row r="188" customFormat="false" ht="12.75" hidden="false" customHeight="false" outlineLevel="0" collapsed="false">
      <c r="A188" s="19" t="n">
        <f aca="false">ROUND((Online_RAW!B188-General!$B$10)*24,3)</f>
        <v>3.1</v>
      </c>
      <c r="B188" s="19" t="n">
        <f aca="false">General!$B$12+Online_ANA!K188/1000+Online_ANA!L188/1000+Online_ANA!M188/1000/General!$B$22-SUM($P$2:P188)/1000/General!$B$24+SUM($Q$2:Q188)/1000/General!$B$24</f>
        <v>1.08</v>
      </c>
      <c r="C188" s="19" t="n">
        <f aca="false">Online_RAW!K188</f>
        <v>20.64</v>
      </c>
      <c r="D188" s="19" t="n">
        <f aca="false">Online_RAW!J188</f>
        <v>0.05</v>
      </c>
      <c r="E188" s="19" t="n">
        <f aca="false">(1-F188/100-G188/100)/(1-C188/100-D188/100-General!$B$17/100)</f>
        <v>1.00358394975644</v>
      </c>
      <c r="F188" s="19" t="n">
        <f aca="false">N188*General!$B$14/(N188+O188)+O188*100/(N188+O188)</f>
        <v>20.8</v>
      </c>
      <c r="G188" s="19" t="n">
        <f aca="false">N188*General!$B$15/(N188+O188)</f>
        <v>0.04</v>
      </c>
      <c r="H188" s="19" t="n">
        <f aca="false">(N188+O188)*(1/General!$B$20)*((F188/100)-E188*(C188/100))*1000/B188</f>
        <v>4.26528160641071</v>
      </c>
      <c r="I188" s="19" t="n">
        <f aca="false">(N188+O188)*(1/General!$B$20)*((D188/100)*E188-(G188/100))*1000/B188</f>
        <v>0.504690434397205</v>
      </c>
      <c r="J188" s="19" t="n">
        <f aca="false">I188/H188</f>
        <v>0.118325231712405</v>
      </c>
      <c r="K188" s="19" t="n">
        <f aca="false">MAX(Online_RAW!$L$2-Online_RAW!L188,0)</f>
        <v>0</v>
      </c>
      <c r="L188" s="19" t="n">
        <f aca="false">0.0016*(Online_RAW!M188)</f>
        <v>0</v>
      </c>
      <c r="M188" s="11" t="n">
        <f aca="false">Online_RAW!$N$2-Online_RAW!N188</f>
        <v>0</v>
      </c>
      <c r="N188" s="19" t="n">
        <f aca="false">Online_RAW!C188*60</f>
        <v>120.020285714286</v>
      </c>
      <c r="O188" s="19" t="n">
        <f aca="false">MAX(0, Online_RAW!D188*60)</f>
        <v>0</v>
      </c>
      <c r="P188" s="19" t="n">
        <f aca="false">_xlfn.IFNA(VLOOKUP(A188,Sampling!$D$7:$E$14,2,FALSE()),0)</f>
        <v>0</v>
      </c>
      <c r="Q188" s="0" t="n">
        <f aca="false">_xlfn.IFNA(VLOOKUP(A188,Refill!$D$6:$G$8,2,FALSE()),0)</f>
        <v>0</v>
      </c>
    </row>
    <row r="189" customFormat="false" ht="12.75" hidden="false" customHeight="false" outlineLevel="0" collapsed="false">
      <c r="A189" s="19" t="n">
        <f aca="false">ROUND((Online_RAW!B189-General!$B$10)*24,3)</f>
        <v>3.117</v>
      </c>
      <c r="B189" s="19" t="n">
        <f aca="false">General!$B$12+Online_ANA!K189/1000+Online_ANA!L189/1000+Online_ANA!M189/1000/General!$B$22-SUM($P$2:P189)/1000/General!$B$24+SUM($Q$2:Q189)/1000/General!$B$24</f>
        <v>1.08</v>
      </c>
      <c r="C189" s="19" t="n">
        <f aca="false">Online_RAW!K189</f>
        <v>20.635</v>
      </c>
      <c r="D189" s="19" t="n">
        <f aca="false">Online_RAW!J189</f>
        <v>0.05</v>
      </c>
      <c r="E189" s="19" t="n">
        <f aca="false">(1-F189/100-G189/100)/(1-C189/100-D189/100-General!$B$17/100)</f>
        <v>1.0035203370162</v>
      </c>
      <c r="F189" s="19" t="n">
        <f aca="false">N189*General!$B$14/(N189+O189)+O189*100/(N189+O189)</f>
        <v>20.8</v>
      </c>
      <c r="G189" s="19" t="n">
        <f aca="false">N189*General!$B$15/(N189+O189)</f>
        <v>0.04</v>
      </c>
      <c r="H189" s="19" t="n">
        <f aca="false">(N189+O189)*(1/General!$B$20)*((F189/100)-E189*(C189/100))*1000/B189</f>
        <v>4.5811278852586</v>
      </c>
      <c r="I189" s="19" t="n">
        <f aca="false">(N189+O189)*(1/General!$B$20)*((D189/100)*E189-(G189/100))*1000/B189</f>
        <v>0.504750129429046</v>
      </c>
      <c r="J189" s="19" t="n">
        <f aca="false">I189/H189</f>
        <v>0.110180318487344</v>
      </c>
      <c r="K189" s="19" t="n">
        <f aca="false">MAX(Online_RAW!$L$2-Online_RAW!L189,0)</f>
        <v>0</v>
      </c>
      <c r="L189" s="19" t="n">
        <f aca="false">0.0016*(Online_RAW!M189)</f>
        <v>0</v>
      </c>
      <c r="M189" s="11" t="n">
        <f aca="false">Online_RAW!$N$2-Online_RAW!N189</f>
        <v>0</v>
      </c>
      <c r="N189" s="19" t="n">
        <f aca="false">Online_RAW!C189*60</f>
        <v>120.072</v>
      </c>
      <c r="O189" s="19" t="n">
        <f aca="false">MAX(0, Online_RAW!D189*60)</f>
        <v>0</v>
      </c>
      <c r="P189" s="19" t="n">
        <f aca="false">_xlfn.IFNA(VLOOKUP(A189,Sampling!$D$7:$E$14,2,FALSE()),0)</f>
        <v>0</v>
      </c>
      <c r="Q189" s="0" t="n">
        <f aca="false">_xlfn.IFNA(VLOOKUP(A189,Refill!$D$6:$G$8,2,FALSE()),0)</f>
        <v>0</v>
      </c>
    </row>
    <row r="190" customFormat="false" ht="12.75" hidden="false" customHeight="false" outlineLevel="0" collapsed="false">
      <c r="A190" s="19" t="n">
        <f aca="false">ROUND((Online_RAW!B190-General!$B$10)*24,3)</f>
        <v>3.133</v>
      </c>
      <c r="B190" s="19" t="n">
        <f aca="false">General!$B$12+Online_ANA!K190/1000+Online_ANA!L190/1000+Online_ANA!M190/1000/General!$B$22-SUM($P$2:P190)/1000/General!$B$24+SUM($Q$2:Q190)/1000/General!$B$24</f>
        <v>1.08</v>
      </c>
      <c r="C190" s="19" t="n">
        <f aca="false">Online_RAW!K190</f>
        <v>20.6333333333333</v>
      </c>
      <c r="D190" s="19" t="n">
        <f aca="false">Online_RAW!J190</f>
        <v>0.05</v>
      </c>
      <c r="E190" s="19" t="n">
        <f aca="false">(1-F190/100-G190/100)/(1-C190/100-D190/100-General!$B$17/100)</f>
        <v>1.00349913456147</v>
      </c>
      <c r="F190" s="19" t="n">
        <f aca="false">N190*General!$B$14/(N190+O190)+O190*100/(N190+O190)</f>
        <v>20.8</v>
      </c>
      <c r="G190" s="19" t="n">
        <f aca="false">N190*General!$B$15/(N190+O190)</f>
        <v>0.04</v>
      </c>
      <c r="H190" s="19" t="n">
        <f aca="false">(N190+O190)*(1/General!$B$20)*((F190/100)-E190*(C190/100))*1000/B190</f>
        <v>4.68521987740422</v>
      </c>
      <c r="I190" s="19" t="n">
        <f aca="false">(N190+O190)*(1/General!$B$20)*((D190/100)*E190-(G190/100))*1000/B190</f>
        <v>0.504636297336511</v>
      </c>
      <c r="J190" s="19" t="n">
        <f aca="false">I190/H190</f>
        <v>0.107708135485863</v>
      </c>
      <c r="K190" s="19" t="n">
        <f aca="false">MAX(Online_RAW!$L$2-Online_RAW!L190,0)</f>
        <v>0</v>
      </c>
      <c r="L190" s="19" t="n">
        <f aca="false">0.0016*(Online_RAW!M190)</f>
        <v>0</v>
      </c>
      <c r="M190" s="11" t="n">
        <f aca="false">Online_RAW!$N$2-Online_RAW!N190</f>
        <v>0</v>
      </c>
      <c r="N190" s="19" t="n">
        <f aca="false">Online_RAW!C190*60</f>
        <v>120.057428571428</v>
      </c>
      <c r="O190" s="19" t="n">
        <f aca="false">MAX(0, Online_RAW!D190*60)</f>
        <v>0</v>
      </c>
      <c r="P190" s="19" t="n">
        <f aca="false">_xlfn.IFNA(VLOOKUP(A190,Sampling!$D$7:$E$14,2,FALSE()),0)</f>
        <v>0</v>
      </c>
      <c r="Q190" s="0" t="n">
        <f aca="false">_xlfn.IFNA(VLOOKUP(A190,Refill!$D$6:$G$8,2,FALSE()),0)</f>
        <v>0</v>
      </c>
    </row>
    <row r="191" customFormat="false" ht="12.75" hidden="false" customHeight="false" outlineLevel="0" collapsed="false">
      <c r="A191" s="19" t="n">
        <f aca="false">ROUND((Online_RAW!B191-General!$B$10)*24,3)</f>
        <v>3.15</v>
      </c>
      <c r="B191" s="19" t="n">
        <f aca="false">General!$B$12+Online_ANA!K191/1000+Online_ANA!L191/1000+Online_ANA!M191/1000/General!$B$22-SUM($P$2:P191)/1000/General!$B$24+SUM($Q$2:Q191)/1000/General!$B$24</f>
        <v>1.08</v>
      </c>
      <c r="C191" s="19" t="n">
        <f aca="false">Online_RAW!K191</f>
        <v>20.6333333333333</v>
      </c>
      <c r="D191" s="19" t="n">
        <f aca="false">Online_RAW!J191</f>
        <v>0.05</v>
      </c>
      <c r="E191" s="19" t="n">
        <f aca="false">(1-F191/100-G191/100)/(1-C191/100-D191/100-General!$B$17/100)</f>
        <v>1.00349913456147</v>
      </c>
      <c r="F191" s="19" t="n">
        <f aca="false">N191*General!$B$14/(N191+O191)+O191*100/(N191+O191)</f>
        <v>20.8</v>
      </c>
      <c r="G191" s="19" t="n">
        <f aca="false">N191*General!$B$15/(N191+O191)</f>
        <v>0.04</v>
      </c>
      <c r="H191" s="19" t="n">
        <f aca="false">(N191+O191)*(1/General!$B$20)*((F191/100)-E191*(C191/100))*1000/B191</f>
        <v>4.68332438601045</v>
      </c>
      <c r="I191" s="19" t="n">
        <f aca="false">(N191+O191)*(1/General!$B$20)*((D191/100)*E191-(G191/100))*1000/B191</f>
        <v>0.504432137492658</v>
      </c>
      <c r="J191" s="19" t="n">
        <f aca="false">I191/H191</f>
        <v>0.107708135485863</v>
      </c>
      <c r="K191" s="19" t="n">
        <f aca="false">MAX(Online_RAW!$L$2-Online_RAW!L191,0)</f>
        <v>0</v>
      </c>
      <c r="L191" s="19" t="n">
        <f aca="false">0.0016*(Online_RAW!M191)</f>
        <v>0</v>
      </c>
      <c r="M191" s="11" t="n">
        <f aca="false">Online_RAW!$N$2-Online_RAW!N191</f>
        <v>0</v>
      </c>
      <c r="N191" s="19" t="n">
        <f aca="false">Online_RAW!C191*60</f>
        <v>120.008857142857</v>
      </c>
      <c r="O191" s="19" t="n">
        <f aca="false">MAX(0, Online_RAW!D191*60)</f>
        <v>0</v>
      </c>
      <c r="P191" s="19" t="n">
        <f aca="false">_xlfn.IFNA(VLOOKUP(A191,Sampling!$D$7:$E$14,2,FALSE()),0)</f>
        <v>0</v>
      </c>
      <c r="Q191" s="0" t="n">
        <f aca="false">_xlfn.IFNA(VLOOKUP(A191,Refill!$D$6:$G$8,2,FALSE()),0)</f>
        <v>0</v>
      </c>
    </row>
    <row r="192" customFormat="false" ht="12.75" hidden="false" customHeight="false" outlineLevel="0" collapsed="false">
      <c r="A192" s="19" t="n">
        <f aca="false">ROUND((Online_RAW!B192-General!$B$10)*24,3)</f>
        <v>3.167</v>
      </c>
      <c r="B192" s="19" t="n">
        <f aca="false">General!$B$12+Online_ANA!K192/1000+Online_ANA!L192/1000+Online_ANA!M192/1000/General!$B$22-SUM($P$2:P192)/1000/General!$B$24+SUM($Q$2:Q192)/1000/General!$B$24</f>
        <v>1.08</v>
      </c>
      <c r="C192" s="19" t="n">
        <f aca="false">Online_RAW!K192</f>
        <v>20.64</v>
      </c>
      <c r="D192" s="19" t="n">
        <f aca="false">Online_RAW!J192</f>
        <v>0.05</v>
      </c>
      <c r="E192" s="19" t="n">
        <f aca="false">(1-F192/100-G192/100)/(1-C192/100-D192/100-General!$B$17/100)</f>
        <v>1.00330446605551</v>
      </c>
      <c r="F192" s="19" t="n">
        <f aca="false">N192*General!$B$14/(N192+O192)+O192*100/(N192+O192)</f>
        <v>20.822056061298</v>
      </c>
      <c r="G192" s="19" t="n">
        <f aca="false">N192*General!$B$15/(N192+O192)</f>
        <v>0.039988860575102</v>
      </c>
      <c r="H192" s="19" t="n">
        <f aca="false">(N192+O192)*(1/General!$B$20)*((F192/100)-E192*(C192/100))*1000/B192</f>
        <v>5.64562632478074</v>
      </c>
      <c r="I192" s="19" t="n">
        <f aca="false">(N192+O192)*(1/General!$B$20)*((D192/100)*E192-(G192/100))*1000/B192</f>
        <v>0.504620040889056</v>
      </c>
      <c r="J192" s="19" t="n">
        <f aca="false">I192/H192</f>
        <v>0.0893824727070745</v>
      </c>
      <c r="K192" s="19" t="n">
        <f aca="false">MAX(Online_RAW!$L$2-Online_RAW!L192,0)</f>
        <v>0</v>
      </c>
      <c r="L192" s="19" t="n">
        <f aca="false">0.0016*(Online_RAW!M192)</f>
        <v>0</v>
      </c>
      <c r="M192" s="11" t="n">
        <f aca="false">Online_RAW!$N$2-Online_RAW!N192</f>
        <v>0</v>
      </c>
      <c r="N192" s="19" t="n">
        <f aca="false">Online_RAW!C192*60</f>
        <v>120.003545454545</v>
      </c>
      <c r="O192" s="19" t="n">
        <f aca="false">MAX(0, Online_RAW!D192*60)</f>
        <v>0.0334285714285714</v>
      </c>
      <c r="P192" s="19" t="n">
        <f aca="false">_xlfn.IFNA(VLOOKUP(A192,Sampling!$D$7:$E$14,2,FALSE()),0)</f>
        <v>0</v>
      </c>
      <c r="Q192" s="0" t="n">
        <f aca="false">_xlfn.IFNA(VLOOKUP(A192,Refill!$D$6:$G$8,2,FALSE()),0)</f>
        <v>0</v>
      </c>
    </row>
    <row r="193" customFormat="false" ht="12.75" hidden="false" customHeight="false" outlineLevel="0" collapsed="false">
      <c r="A193" s="19" t="n">
        <f aca="false">ROUND((Online_RAW!B193-General!$B$10)*24,3)</f>
        <v>3.183</v>
      </c>
      <c r="B193" s="19" t="n">
        <f aca="false">General!$B$12+Online_ANA!K193/1000+Online_ANA!L193/1000+Online_ANA!M193/1000/General!$B$22-SUM($P$2:P193)/1000/General!$B$24+SUM($Q$2:Q193)/1000/General!$B$24</f>
        <v>1.08</v>
      </c>
      <c r="C193" s="19" t="n">
        <f aca="false">Online_RAW!K193</f>
        <v>20.65</v>
      </c>
      <c r="D193" s="19" t="n">
        <f aca="false">Online_RAW!J193</f>
        <v>0.05</v>
      </c>
      <c r="E193" s="19" t="n">
        <f aca="false">(1-F193/100-G193/100)/(1-C193/100-D193/100-General!$B$17/100)</f>
        <v>1.0037111994343</v>
      </c>
      <c r="F193" s="19" t="n">
        <f aca="false">N193*General!$B$14/(N193+O193)+O193*100/(N193+O193)</f>
        <v>20.8</v>
      </c>
      <c r="G193" s="19" t="n">
        <f aca="false">N193*General!$B$15/(N193+O193)</f>
        <v>0.04</v>
      </c>
      <c r="H193" s="19" t="n">
        <f aca="false">(N193+O193)*(1/General!$B$20)*((F193/100)-E193*(C193/100))*1000/B193</f>
        <v>3.63467086523526</v>
      </c>
      <c r="I193" s="19" t="n">
        <f aca="false">(N193+O193)*(1/General!$B$20)*((D193/100)*E193-(G193/100))*1000/B193</f>
        <v>0.504624795203963</v>
      </c>
      <c r="J193" s="19" t="n">
        <f aca="false">I193/H193</f>
        <v>0.13883644872238</v>
      </c>
      <c r="K193" s="19" t="n">
        <f aca="false">MAX(Online_RAW!$L$2-Online_RAW!L193,0)</f>
        <v>0</v>
      </c>
      <c r="L193" s="19" t="n">
        <f aca="false">0.0016*(Online_RAW!M193)</f>
        <v>0</v>
      </c>
      <c r="M193" s="11" t="n">
        <f aca="false">Online_RAW!$N$2-Online_RAW!N193</f>
        <v>0</v>
      </c>
      <c r="N193" s="19" t="n">
        <f aca="false">Online_RAW!C193*60</f>
        <v>119.929714285714</v>
      </c>
      <c r="O193" s="19" t="n">
        <f aca="false">MAX(0, Online_RAW!D193*60)</f>
        <v>0</v>
      </c>
      <c r="P193" s="19" t="n">
        <f aca="false">_xlfn.IFNA(VLOOKUP(A193,Sampling!$D$7:$E$14,2,FALSE()),0)</f>
        <v>0</v>
      </c>
      <c r="Q193" s="0" t="n">
        <f aca="false">_xlfn.IFNA(VLOOKUP(A193,Refill!$D$6:$G$8,2,FALSE()),0)</f>
        <v>0</v>
      </c>
    </row>
    <row r="194" customFormat="false" ht="12.75" hidden="false" customHeight="false" outlineLevel="0" collapsed="false">
      <c r="A194" s="19" t="n">
        <f aca="false">ROUND((Online_RAW!B194-General!$B$10)*24,3)</f>
        <v>3.2</v>
      </c>
      <c r="B194" s="19" t="n">
        <f aca="false">General!$B$12+Online_ANA!K194/1000+Online_ANA!L194/1000+Online_ANA!M194/1000/General!$B$22-SUM($P$2:P194)/1000/General!$B$24+SUM($Q$2:Q194)/1000/General!$B$24</f>
        <v>1.08</v>
      </c>
      <c r="C194" s="19" t="n">
        <f aca="false">Online_RAW!K194</f>
        <v>20.655</v>
      </c>
      <c r="D194" s="19" t="n">
        <f aca="false">Online_RAW!J194</f>
        <v>0.05</v>
      </c>
      <c r="E194" s="19" t="n">
        <f aca="false">(1-F194/100-G194/100)/(1-C194/100-D194/100-General!$B$17/100)</f>
        <v>1.00366936792948</v>
      </c>
      <c r="F194" s="19" t="n">
        <f aca="false">N194*General!$B$14/(N194+O194)+O194*100/(N194+O194)</f>
        <v>20.8083216878737</v>
      </c>
      <c r="G194" s="19" t="n">
        <f aca="false">N194*General!$B$15/(N194+O194)</f>
        <v>0.0399957971273365</v>
      </c>
      <c r="H194" s="19" t="n">
        <f aca="false">(N194+O194)*(1/General!$B$20)*((F194/100)-E194*(C194/100))*1000/B194</f>
        <v>3.85037531738169</v>
      </c>
      <c r="I194" s="19" t="n">
        <f aca="false">(N194+O194)*(1/General!$B$20)*((D194/100)*E194-(G194/100))*1000/B194</f>
        <v>0.50594487347749</v>
      </c>
      <c r="J194" s="19" t="n">
        <f aca="false">I194/H194</f>
        <v>0.131401443177113</v>
      </c>
      <c r="K194" s="19" t="n">
        <f aca="false">MAX(Online_RAW!$L$2-Online_RAW!L194,0)</f>
        <v>0</v>
      </c>
      <c r="L194" s="19" t="n">
        <f aca="false">0.0016*(Online_RAW!M194)</f>
        <v>0</v>
      </c>
      <c r="M194" s="11" t="n">
        <f aca="false">Online_RAW!$N$2-Online_RAW!N194</f>
        <v>0</v>
      </c>
      <c r="N194" s="19" t="n">
        <f aca="false">Online_RAW!C194*60</f>
        <v>120.205894736842</v>
      </c>
      <c r="O194" s="19" t="n">
        <f aca="false">MAX(0, Online_RAW!D194*60)</f>
        <v>0.0126315789473684</v>
      </c>
      <c r="P194" s="19" t="n">
        <f aca="false">_xlfn.IFNA(VLOOKUP(A194,Sampling!$D$7:$E$14,2,FALSE()),0)</f>
        <v>0</v>
      </c>
      <c r="Q194" s="0" t="n">
        <f aca="false">_xlfn.IFNA(VLOOKUP(A194,Refill!$D$6:$G$8,2,FALSE()),0)</f>
        <v>0</v>
      </c>
    </row>
    <row r="195" customFormat="false" ht="12.75" hidden="false" customHeight="false" outlineLevel="0" collapsed="false">
      <c r="A195" s="19" t="n">
        <f aca="false">ROUND((Online_RAW!B195-General!$B$10)*24,3)</f>
        <v>3.217</v>
      </c>
      <c r="B195" s="19" t="n">
        <f aca="false">General!$B$12+Online_ANA!K195/1000+Online_ANA!L195/1000+Online_ANA!M195/1000/General!$B$22-SUM($P$2:P195)/1000/General!$B$24+SUM($Q$2:Q195)/1000/General!$B$24</f>
        <v>1.08</v>
      </c>
      <c r="C195" s="19" t="n">
        <f aca="false">Online_RAW!K195</f>
        <v>20.655</v>
      </c>
      <c r="D195" s="19" t="n">
        <f aca="false">Online_RAW!J195</f>
        <v>0.05</v>
      </c>
      <c r="E195" s="19" t="n">
        <f aca="false">(1-F195/100-G195/100)/(1-C195/100-D195/100-General!$B$17/100)</f>
        <v>1.00377483637499</v>
      </c>
      <c r="F195" s="19" t="n">
        <f aca="false">N195*General!$B$14/(N195+O195)+O195*100/(N195+O195)</f>
        <v>20.8</v>
      </c>
      <c r="G195" s="19" t="n">
        <f aca="false">N195*General!$B$15/(N195+O195)</f>
        <v>0.04</v>
      </c>
      <c r="H195" s="19" t="n">
        <f aca="false">(N195+O195)*(1/General!$B$20)*((F195/100)-E195*(C195/100))*1000/B195</f>
        <v>3.32819312172861</v>
      </c>
      <c r="I195" s="19" t="n">
        <f aca="false">(N195+O195)*(1/General!$B$20)*((D195/100)*E195-(G195/100))*1000/B195</f>
        <v>0.505888686541256</v>
      </c>
      <c r="J195" s="19" t="n">
        <f aca="false">I195/H195</f>
        <v>0.152001001155397</v>
      </c>
      <c r="K195" s="19" t="n">
        <f aca="false">MAX(Online_RAW!$L$2-Online_RAW!L195,0)</f>
        <v>0</v>
      </c>
      <c r="L195" s="19" t="n">
        <f aca="false">0.0016*(Online_RAW!M195)</f>
        <v>0</v>
      </c>
      <c r="M195" s="11" t="n">
        <f aca="false">Online_RAW!$N$2-Online_RAW!N195</f>
        <v>0</v>
      </c>
      <c r="N195" s="19" t="n">
        <f aca="false">Online_RAW!C195*60</f>
        <v>120.192545454545</v>
      </c>
      <c r="O195" s="19" t="n">
        <f aca="false">MAX(0, Online_RAW!D195*60)</f>
        <v>0</v>
      </c>
      <c r="P195" s="19" t="n">
        <f aca="false">_xlfn.IFNA(VLOOKUP(A195,Sampling!$D$7:$E$14,2,FALSE()),0)</f>
        <v>0</v>
      </c>
      <c r="Q195" s="0" t="n">
        <f aca="false">_xlfn.IFNA(VLOOKUP(A195,Refill!$D$6:$G$8,2,FALSE()),0)</f>
        <v>0</v>
      </c>
    </row>
    <row r="196" customFormat="false" ht="12.75" hidden="false" customHeight="false" outlineLevel="0" collapsed="false">
      <c r="A196" s="19" t="n">
        <f aca="false">ROUND((Online_RAW!B196-General!$B$10)*24,3)</f>
        <v>3.233</v>
      </c>
      <c r="B196" s="19" t="n">
        <f aca="false">General!$B$12+Online_ANA!K196/1000+Online_ANA!L196/1000+Online_ANA!M196/1000/General!$B$22-SUM($P$2:P196)/1000/General!$B$24+SUM($Q$2:Q196)/1000/General!$B$24</f>
        <v>1.08</v>
      </c>
      <c r="C196" s="19" t="n">
        <f aca="false">Online_RAW!K196</f>
        <v>20.644</v>
      </c>
      <c r="D196" s="19" t="n">
        <f aca="false">Online_RAW!J196</f>
        <v>0.05</v>
      </c>
      <c r="E196" s="19" t="n">
        <f aca="false">(1-F196/100-G196/100)/(1-C196/100-D196/100-General!$B$17/100)</f>
        <v>1.00347191680011</v>
      </c>
      <c r="F196" s="19" t="n">
        <f aca="false">N196*General!$B$14/(N196+O196)+O196*100/(N196+O196)</f>
        <v>20.8128572391901</v>
      </c>
      <c r="G196" s="19" t="n">
        <f aca="false">N196*General!$B$15/(N196+O196)</f>
        <v>0.0399935064448535</v>
      </c>
      <c r="H196" s="19" t="n">
        <f aca="false">(N196+O196)*(1/General!$B$20)*((F196/100)-E196*(C196/100))*1000/B196</f>
        <v>4.82235521870984</v>
      </c>
      <c r="I196" s="19" t="n">
        <f aca="false">(N196+O196)*(1/General!$B$20)*((D196/100)*E196-(G196/100))*1000/B196</f>
        <v>0.505150210378276</v>
      </c>
      <c r="J196" s="19" t="n">
        <f aca="false">I196/H196</f>
        <v>0.104751762876859</v>
      </c>
      <c r="K196" s="19" t="n">
        <f aca="false">MAX(Online_RAW!$L$2-Online_RAW!L196,0)</f>
        <v>0</v>
      </c>
      <c r="L196" s="19" t="n">
        <f aca="false">0.0016*(Online_RAW!M196)</f>
        <v>0</v>
      </c>
      <c r="M196" s="11" t="n">
        <f aca="false">Online_RAW!$N$2-Online_RAW!N196</f>
        <v>0</v>
      </c>
      <c r="N196" s="19" t="n">
        <f aca="false">Online_RAW!C196*60</f>
        <v>120.0996</v>
      </c>
      <c r="O196" s="19" t="n">
        <f aca="false">MAX(0, Online_RAW!D196*60)</f>
        <v>0.0195</v>
      </c>
      <c r="P196" s="19" t="n">
        <f aca="false">_xlfn.IFNA(VLOOKUP(A196,Sampling!$D$7:$E$14,2,FALSE()),0)</f>
        <v>0</v>
      </c>
      <c r="Q196" s="0" t="n">
        <f aca="false">_xlfn.IFNA(VLOOKUP(A196,Refill!$D$6:$G$8,2,FALSE()),0)</f>
        <v>0</v>
      </c>
    </row>
    <row r="197" customFormat="false" ht="12.75" hidden="false" customHeight="false" outlineLevel="0" collapsed="false">
      <c r="A197" s="19" t="n">
        <f aca="false">ROUND((Online_RAW!B197-General!$B$10)*24,3)</f>
        <v>3.25</v>
      </c>
      <c r="B197" s="19" t="n">
        <f aca="false">General!$B$12+Online_ANA!K197/1000+Online_ANA!L197/1000+Online_ANA!M197/1000/General!$B$22-SUM($P$2:P197)/1000/General!$B$24+SUM($Q$2:Q197)/1000/General!$B$24</f>
        <v>1.08</v>
      </c>
      <c r="C197" s="19" t="n">
        <f aca="false">Online_RAW!K197</f>
        <v>20.644</v>
      </c>
      <c r="D197" s="19" t="n">
        <f aca="false">Online_RAW!J197</f>
        <v>0.05</v>
      </c>
      <c r="E197" s="19" t="n">
        <f aca="false">(1-F197/100-G197/100)/(1-C197/100-D197/100-General!$B$17/100)</f>
        <v>1.00363484575556</v>
      </c>
      <c r="F197" s="19" t="n">
        <f aca="false">N197*General!$B$14/(N197+O197)+O197*100/(N197+O197)</f>
        <v>20.8</v>
      </c>
      <c r="G197" s="19" t="n">
        <f aca="false">N197*General!$B$15/(N197+O197)</f>
        <v>0.04</v>
      </c>
      <c r="H197" s="19" t="n">
        <f aca="false">(N197+O197)*(1/General!$B$20)*((F197/100)-E197*(C197/100))*1000/B197</f>
        <v>4.01595697181202</v>
      </c>
      <c r="I197" s="19" t="n">
        <f aca="false">(N197+O197)*(1/General!$B$20)*((D197/100)*E197-(G197/100))*1000/B197</f>
        <v>0.505043299115516</v>
      </c>
      <c r="J197" s="19" t="n">
        <f aca="false">I197/H197</f>
        <v>0.125759141011822</v>
      </c>
      <c r="K197" s="19" t="n">
        <f aca="false">MAX(Online_RAW!$L$2-Online_RAW!L197,0)</f>
        <v>0</v>
      </c>
      <c r="L197" s="19" t="n">
        <f aca="false">0.0016*(Online_RAW!M197)</f>
        <v>0</v>
      </c>
      <c r="M197" s="11" t="n">
        <f aca="false">Online_RAW!$N$2-Online_RAW!N197</f>
        <v>0</v>
      </c>
      <c r="N197" s="19" t="n">
        <f aca="false">Online_RAW!C197*60</f>
        <v>120.074181818182</v>
      </c>
      <c r="O197" s="19" t="n">
        <f aca="false">MAX(0, Online_RAW!D197*60)</f>
        <v>0</v>
      </c>
      <c r="P197" s="19" t="n">
        <f aca="false">_xlfn.IFNA(VLOOKUP(A197,Sampling!$D$7:$E$14,2,FALSE()),0)</f>
        <v>0</v>
      </c>
      <c r="Q197" s="0" t="n">
        <f aca="false">_xlfn.IFNA(VLOOKUP(A197,Refill!$D$6:$G$8,2,FALSE()),0)</f>
        <v>0</v>
      </c>
    </row>
    <row r="198" customFormat="false" ht="12.75" hidden="false" customHeight="false" outlineLevel="0" collapsed="false">
      <c r="A198" s="19" t="n">
        <f aca="false">ROUND((Online_RAW!B198-General!$B$10)*24,3)</f>
        <v>3.267</v>
      </c>
      <c r="B198" s="19" t="n">
        <f aca="false">General!$B$12+Online_ANA!K198/1000+Online_ANA!L198/1000+Online_ANA!M198/1000/General!$B$22-SUM($P$2:P198)/1000/General!$B$24+SUM($Q$2:Q198)/1000/General!$B$24</f>
        <v>1.08</v>
      </c>
      <c r="C198" s="19" t="n">
        <f aca="false">Online_RAW!K198</f>
        <v>20.63</v>
      </c>
      <c r="D198" s="19" t="n">
        <f aca="false">Online_RAW!J198</f>
        <v>0.05</v>
      </c>
      <c r="E198" s="19" t="n">
        <f aca="false">(1-F198/100-G198/100)/(1-C198/100-D198/100-General!$B$17/100)</f>
        <v>1.00345673233971</v>
      </c>
      <c r="F198" s="19" t="n">
        <f aca="false">N198*General!$B$14/(N198+O198)+O198*100/(N198+O198)</f>
        <v>20.8</v>
      </c>
      <c r="G198" s="19" t="n">
        <f aca="false">N198*General!$B$15/(N198+O198)</f>
        <v>0.04</v>
      </c>
      <c r="H198" s="19" t="n">
        <f aca="false">(N198+O198)*(1/General!$B$20)*((F198/100)-E198*(C198/100))*1000/B198</f>
        <v>4.89315132034295</v>
      </c>
      <c r="I198" s="19" t="n">
        <f aca="false">(N198+O198)*(1/General!$B$20)*((D198/100)*E198-(G198/100))*1000/B198</f>
        <v>0.50439186844275</v>
      </c>
      <c r="J198" s="19" t="n">
        <f aca="false">I198/H198</f>
        <v>0.103081191531064</v>
      </c>
      <c r="K198" s="19" t="n">
        <f aca="false">MAX(Online_RAW!$L$2-Online_RAW!L198,0)</f>
        <v>0</v>
      </c>
      <c r="L198" s="19" t="n">
        <f aca="false">0.0016*(Online_RAW!M198)</f>
        <v>0</v>
      </c>
      <c r="M198" s="11" t="n">
        <f aca="false">Online_RAW!$N$2-Online_RAW!N198</f>
        <v>0</v>
      </c>
      <c r="N198" s="19" t="n">
        <f aca="false">Online_RAW!C198*60</f>
        <v>120.024285714286</v>
      </c>
      <c r="O198" s="19" t="n">
        <f aca="false">MAX(0, Online_RAW!D198*60)</f>
        <v>0</v>
      </c>
      <c r="P198" s="19" t="n">
        <f aca="false">_xlfn.IFNA(VLOOKUP(A198,Sampling!$D$7:$E$14,2,FALSE()),0)</f>
        <v>0</v>
      </c>
      <c r="Q198" s="0" t="n">
        <f aca="false">_xlfn.IFNA(VLOOKUP(A198,Refill!$D$6:$G$8,2,FALSE()),0)</f>
        <v>0</v>
      </c>
    </row>
    <row r="199" customFormat="false" ht="12.75" hidden="false" customHeight="false" outlineLevel="0" collapsed="false">
      <c r="A199" s="19" t="n">
        <f aca="false">ROUND((Online_RAW!B199-General!$B$10)*24,3)</f>
        <v>3.283</v>
      </c>
      <c r="B199" s="19" t="n">
        <f aca="false">General!$B$12+Online_ANA!K199/1000+Online_ANA!L199/1000+Online_ANA!M199/1000/General!$B$22-SUM($P$2:P199)/1000/General!$B$24+SUM($Q$2:Q199)/1000/General!$B$24</f>
        <v>1.08</v>
      </c>
      <c r="C199" s="19" t="n">
        <f aca="false">Online_RAW!K199</f>
        <v>20.63</v>
      </c>
      <c r="D199" s="19" t="n">
        <f aca="false">Online_RAW!J199</f>
        <v>0.05</v>
      </c>
      <c r="E199" s="19" t="n">
        <f aca="false">(1-F199/100-G199/100)/(1-C199/100-D199/100-General!$B$17/100)</f>
        <v>1.00345673233971</v>
      </c>
      <c r="F199" s="19" t="n">
        <f aca="false">N199*General!$B$14/(N199+O199)+O199*100/(N199+O199)</f>
        <v>20.8</v>
      </c>
      <c r="G199" s="19" t="n">
        <f aca="false">N199*General!$B$15/(N199+O199)</f>
        <v>0.04</v>
      </c>
      <c r="H199" s="19" t="n">
        <f aca="false">(N199+O199)*(1/General!$B$20)*((F199/100)-E199*(C199/100))*1000/B199</f>
        <v>4.89140411990008</v>
      </c>
      <c r="I199" s="19" t="n">
        <f aca="false">(N199+O199)*(1/General!$B$20)*((D199/100)*E199-(G199/100))*1000/B199</f>
        <v>0.504211764939255</v>
      </c>
      <c r="J199" s="19" t="n">
        <f aca="false">I199/H199</f>
        <v>0.103081191531064</v>
      </c>
      <c r="K199" s="19" t="n">
        <f aca="false">MAX(Online_RAW!$L$2-Online_RAW!L199,0)</f>
        <v>0</v>
      </c>
      <c r="L199" s="19" t="n">
        <f aca="false">0.0016*(Online_RAW!M199)</f>
        <v>0</v>
      </c>
      <c r="M199" s="11" t="n">
        <f aca="false">Online_RAW!$N$2-Online_RAW!N199</f>
        <v>0</v>
      </c>
      <c r="N199" s="19" t="n">
        <f aca="false">Online_RAW!C199*60</f>
        <v>119.981428571429</v>
      </c>
      <c r="O199" s="19" t="n">
        <f aca="false">MAX(0, Online_RAW!D199*60)</f>
        <v>0</v>
      </c>
      <c r="P199" s="19" t="n">
        <f aca="false">_xlfn.IFNA(VLOOKUP(A199,Sampling!$D$7:$E$14,2,FALSE()),0)</f>
        <v>0</v>
      </c>
      <c r="Q199" s="0" t="n">
        <f aca="false">_xlfn.IFNA(VLOOKUP(A199,Refill!$D$6:$G$8,2,FALSE()),0)</f>
        <v>0</v>
      </c>
    </row>
    <row r="200" customFormat="false" ht="12.75" hidden="false" customHeight="false" outlineLevel="0" collapsed="false">
      <c r="A200" s="19" t="n">
        <f aca="false">ROUND((Online_RAW!B200-General!$B$10)*24,3)</f>
        <v>3.3</v>
      </c>
      <c r="B200" s="19" t="n">
        <f aca="false">General!$B$12+Online_ANA!K200/1000+Online_ANA!L200/1000+Online_ANA!M200/1000/General!$B$22-SUM($P$2:P200)/1000/General!$B$24+SUM($Q$2:Q200)/1000/General!$B$24</f>
        <v>1.08</v>
      </c>
      <c r="C200" s="19" t="n">
        <f aca="false">Online_RAW!K200</f>
        <v>20.63</v>
      </c>
      <c r="D200" s="19" t="n">
        <f aca="false">Online_RAW!J200</f>
        <v>0.05</v>
      </c>
      <c r="E200" s="19" t="n">
        <f aca="false">(1-F200/100-G200/100)/(1-C200/100-D200/100-General!$B$17/100)</f>
        <v>1.00310787838761</v>
      </c>
      <c r="F200" s="19" t="n">
        <f aca="false">N200*General!$B$14/(N200+O200)+O200*100/(N200+O200)</f>
        <v>20.8275340551472</v>
      </c>
      <c r="G200" s="19" t="n">
        <f aca="false">N200*General!$B$15/(N200+O200)</f>
        <v>0.0399860939115418</v>
      </c>
      <c r="H200" s="19" t="n">
        <f aca="false">(N200+O200)*(1/General!$B$20)*((F200/100)-E200*(C200/100))*1000/B200</f>
        <v>6.61527667643469</v>
      </c>
      <c r="I200" s="19" t="n">
        <f aca="false">(N200+O200)*(1/General!$B$20)*((D200/100)*E200-(G200/100))*1000/B200</f>
        <v>0.504223335224932</v>
      </c>
      <c r="J200" s="19" t="n">
        <f aca="false">I200/H200</f>
        <v>0.0762210501370419</v>
      </c>
      <c r="K200" s="19" t="n">
        <f aca="false">MAX(Online_RAW!$L$2-Online_RAW!L200,0)</f>
        <v>0</v>
      </c>
      <c r="L200" s="19" t="n">
        <f aca="false">0.0016*(Online_RAW!M200)</f>
        <v>0</v>
      </c>
      <c r="M200" s="11" t="n">
        <f aca="false">Online_RAW!$N$2-Online_RAW!N200</f>
        <v>0</v>
      </c>
      <c r="N200" s="19" t="n">
        <f aca="false">Online_RAW!C200*60</f>
        <v>119.984181818182</v>
      </c>
      <c r="O200" s="19" t="n">
        <f aca="false">MAX(0, Online_RAW!D200*60)</f>
        <v>0.0417272727272728</v>
      </c>
      <c r="P200" s="19" t="n">
        <f aca="false">_xlfn.IFNA(VLOOKUP(A200,Sampling!$D$7:$E$14,2,FALSE()),0)</f>
        <v>0</v>
      </c>
      <c r="Q200" s="0" t="n">
        <f aca="false">_xlfn.IFNA(VLOOKUP(A200,Refill!$D$6:$G$8,2,FALSE()),0)</f>
        <v>0</v>
      </c>
    </row>
    <row r="201" customFormat="false" ht="12.75" hidden="false" customHeight="false" outlineLevel="0" collapsed="false">
      <c r="A201" s="19" t="n">
        <f aca="false">ROUND((Online_RAW!B201-General!$B$10)*24,3)</f>
        <v>3.317</v>
      </c>
      <c r="B201" s="19" t="n">
        <f aca="false">General!$B$12+Online_ANA!K201/1000+Online_ANA!L201/1000+Online_ANA!M201/1000/General!$B$22-SUM($P$2:P201)/1000/General!$B$24+SUM($Q$2:Q201)/1000/General!$B$24</f>
        <v>1.08</v>
      </c>
      <c r="C201" s="19" t="n">
        <f aca="false">Online_RAW!K201</f>
        <v>20.6233333333333</v>
      </c>
      <c r="D201" s="19" t="n">
        <f aca="false">Online_RAW!J201</f>
        <v>0.05</v>
      </c>
      <c r="E201" s="19" t="n">
        <f aca="false">(1-F201/100-G201/100)/(1-C201/100-D201/100-General!$B$17/100)</f>
        <v>1.00317897554979</v>
      </c>
      <c r="F201" s="19" t="n">
        <f aca="false">N201*General!$B$14/(N201+O201)+O201*100/(N201+O201)</f>
        <v>20.8152313180973</v>
      </c>
      <c r="G201" s="19" t="n">
        <f aca="false">N201*General!$B$15/(N201+O201)</f>
        <v>0.0399923074151024</v>
      </c>
      <c r="H201" s="19" t="n">
        <f aca="false">(N201+O201)*(1/General!$B$20)*((F201/100)-E201*(C201/100))*1000/B201</f>
        <v>6.26883456279986</v>
      </c>
      <c r="I201" s="19" t="n">
        <f aca="false">(N201+O201)*(1/General!$B$20)*((D201/100)*E201-(G201/100))*1000/B201</f>
        <v>0.504468500762022</v>
      </c>
      <c r="J201" s="19" t="n">
        <f aca="false">I201/H201</f>
        <v>0.0804724539638689</v>
      </c>
      <c r="K201" s="19" t="n">
        <f aca="false">MAX(Online_RAW!$L$2-Online_RAW!L201,0)</f>
        <v>0</v>
      </c>
      <c r="L201" s="19" t="n">
        <f aca="false">0.0016*(Online_RAW!M201)</f>
        <v>0</v>
      </c>
      <c r="M201" s="11" t="n">
        <f aca="false">Online_RAW!$N$2-Online_RAW!N201</f>
        <v>0</v>
      </c>
      <c r="N201" s="19" t="n">
        <f aca="false">Online_RAW!C201*60</f>
        <v>120.092571428572</v>
      </c>
      <c r="O201" s="19" t="n">
        <f aca="false">MAX(0, Online_RAW!D201*60)</f>
        <v>0.0231</v>
      </c>
      <c r="P201" s="19" t="n">
        <f aca="false">_xlfn.IFNA(VLOOKUP(A201,Sampling!$D$7:$E$14,2,FALSE()),0)</f>
        <v>0</v>
      </c>
      <c r="Q201" s="0" t="n">
        <f aca="false">_xlfn.IFNA(VLOOKUP(A201,Refill!$D$6:$G$8,2,FALSE()),0)</f>
        <v>0</v>
      </c>
    </row>
    <row r="202" customFormat="false" ht="12.75" hidden="false" customHeight="false" outlineLevel="0" collapsed="false">
      <c r="A202" s="19" t="n">
        <f aca="false">ROUND((Online_RAW!B202-General!$B$10)*24,3)</f>
        <v>3.333</v>
      </c>
      <c r="B202" s="19" t="n">
        <f aca="false">General!$B$12+Online_ANA!K202/1000+Online_ANA!L202/1000+Online_ANA!M202/1000/General!$B$22-SUM($P$2:P202)/1000/General!$B$24+SUM($Q$2:Q202)/1000/General!$B$24</f>
        <v>1.08</v>
      </c>
      <c r="C202" s="19" t="n">
        <f aca="false">Online_RAW!K202</f>
        <v>20.61</v>
      </c>
      <c r="D202" s="19" t="n">
        <f aca="false">Online_RAW!J202</f>
        <v>0.05</v>
      </c>
      <c r="E202" s="19" t="n">
        <f aca="false">(1-F202/100-G202/100)/(1-C202/100-D202/100-General!$B$17/100)</f>
        <v>1.0031294624104</v>
      </c>
      <c r="F202" s="19" t="n">
        <f aca="false">N202*General!$B$14/(N202+O202)+O202*100/(N202+O202)</f>
        <v>20.8057577623242</v>
      </c>
      <c r="G202" s="19" t="n">
        <f aca="false">N202*General!$B$15/(N202+O202)</f>
        <v>0.0399970920392302</v>
      </c>
      <c r="H202" s="19" t="n">
        <f aca="false">(N202+O202)*(1/General!$B$20)*((F202/100)-E202*(C202/100))*1000/B202</f>
        <v>6.5093520060365</v>
      </c>
      <c r="I202" s="19" t="n">
        <f aca="false">(N202+O202)*(1/General!$B$20)*((D202/100)*E202-(G202/100))*1000/B202</f>
        <v>0.503818515521549</v>
      </c>
      <c r="J202" s="19" t="n">
        <f aca="false">I202/H202</f>
        <v>0.0773991812171671</v>
      </c>
      <c r="K202" s="19" t="n">
        <f aca="false">MAX(Online_RAW!$L$2-Online_RAW!L202,0)</f>
        <v>0</v>
      </c>
      <c r="L202" s="19" t="n">
        <f aca="false">0.0016*(Online_RAW!M202)</f>
        <v>0</v>
      </c>
      <c r="M202" s="11" t="n">
        <f aca="false">Online_RAW!$N$2-Online_RAW!N202</f>
        <v>0</v>
      </c>
      <c r="N202" s="19" t="n">
        <f aca="false">Online_RAW!C202*60</f>
        <v>120.037909090909</v>
      </c>
      <c r="O202" s="19" t="n">
        <f aca="false">MAX(0, Online_RAW!D202*60)</f>
        <v>0.0087272727272727</v>
      </c>
      <c r="P202" s="19" t="n">
        <f aca="false">_xlfn.IFNA(VLOOKUP(A202,Sampling!$D$7:$E$14,2,FALSE()),0)</f>
        <v>0</v>
      </c>
      <c r="Q202" s="0" t="n">
        <f aca="false">_xlfn.IFNA(VLOOKUP(A202,Refill!$D$6:$G$8,2,FALSE()),0)</f>
        <v>0</v>
      </c>
    </row>
    <row r="203" customFormat="false" ht="12.75" hidden="false" customHeight="false" outlineLevel="0" collapsed="false">
      <c r="A203" s="19" t="n">
        <f aca="false">ROUND((Online_RAW!B203-General!$B$10)*24,3)</f>
        <v>3.35</v>
      </c>
      <c r="B203" s="19" t="n">
        <f aca="false">General!$B$12+Online_ANA!K203/1000+Online_ANA!L203/1000+Online_ANA!M203/1000/General!$B$22-SUM($P$2:P203)/1000/General!$B$24+SUM($Q$2:Q203)/1000/General!$B$24</f>
        <v>1.08</v>
      </c>
      <c r="C203" s="19" t="n">
        <f aca="false">Online_RAW!K203</f>
        <v>20.61</v>
      </c>
      <c r="D203" s="19" t="n">
        <f aca="false">Online_RAW!J203</f>
        <v>0.05</v>
      </c>
      <c r="E203" s="19" t="n">
        <f aca="false">(1-F203/100-G203/100)/(1-C203/100-D203/100-General!$B$17/100)</f>
        <v>1.00320239424056</v>
      </c>
      <c r="F203" s="19" t="n">
        <f aca="false">N203*General!$B$14/(N203+O203)+O203*100/(N203+O203)</f>
        <v>20.8</v>
      </c>
      <c r="G203" s="19" t="n">
        <f aca="false">N203*General!$B$15/(N203+O203)</f>
        <v>0.04</v>
      </c>
      <c r="H203" s="19" t="n">
        <f aca="false">(N203+O203)*(1/General!$B$20)*((F203/100)-E203*(C203/100))*1000/B203</f>
        <v>6.14445563337737</v>
      </c>
      <c r="I203" s="19" t="n">
        <f aca="false">(N203+O203)*(1/General!$B$20)*((D203/100)*E203-(G203/100))*1000/B203</f>
        <v>0.50346033955295</v>
      </c>
      <c r="J203" s="19" t="n">
        <f aca="false">I203/H203</f>
        <v>0.0819373382432932</v>
      </c>
      <c r="K203" s="19" t="n">
        <f aca="false">MAX(Online_RAW!$L$2-Online_RAW!L203,0)</f>
        <v>0</v>
      </c>
      <c r="L203" s="19" t="n">
        <f aca="false">0.0016*(Online_RAW!M203)</f>
        <v>0</v>
      </c>
      <c r="M203" s="11" t="n">
        <f aca="false">Online_RAW!$N$2-Online_RAW!N203</f>
        <v>0</v>
      </c>
      <c r="N203" s="19" t="n">
        <f aca="false">Online_RAW!C203*60</f>
        <v>119.952571428571</v>
      </c>
      <c r="O203" s="19" t="n">
        <f aca="false">MAX(0, Online_RAW!D203*60)</f>
        <v>0</v>
      </c>
      <c r="P203" s="19" t="n">
        <f aca="false">_xlfn.IFNA(VLOOKUP(A203,Sampling!$D$7:$E$14,2,FALSE()),0)</f>
        <v>0</v>
      </c>
      <c r="Q203" s="0" t="n">
        <f aca="false">_xlfn.IFNA(VLOOKUP(A203,Refill!$D$6:$G$8,2,FALSE()),0)</f>
        <v>0</v>
      </c>
    </row>
    <row r="204" customFormat="false" ht="12.75" hidden="false" customHeight="false" outlineLevel="0" collapsed="false">
      <c r="A204" s="19" t="n">
        <f aca="false">ROUND((Online_RAW!B204-General!$B$10)*24,3)</f>
        <v>3.367</v>
      </c>
      <c r="B204" s="19" t="n">
        <f aca="false">General!$B$12+Online_ANA!K204/1000+Online_ANA!L204/1000+Online_ANA!M204/1000/General!$B$22-SUM($P$2:P204)/1000/General!$B$24+SUM($Q$2:Q204)/1000/General!$B$24</f>
        <v>1.08</v>
      </c>
      <c r="C204" s="19" t="n">
        <f aca="false">Online_RAW!K204</f>
        <v>20.605</v>
      </c>
      <c r="D204" s="19" t="n">
        <f aca="false">Online_RAW!J204</f>
        <v>0.05</v>
      </c>
      <c r="E204" s="19" t="n">
        <f aca="false">(1-F204/100-G204/100)/(1-C204/100-D204/100-General!$B$17/100)</f>
        <v>1.00313882985983</v>
      </c>
      <c r="F204" s="19" t="n">
        <f aca="false">N204*General!$B$14/(N204+O204)+O204*100/(N204+O204)</f>
        <v>20.8</v>
      </c>
      <c r="G204" s="19" t="n">
        <f aca="false">N204*General!$B$15/(N204+O204)</f>
        <v>0.04</v>
      </c>
      <c r="H204" s="19" t="n">
        <f aca="false">(N204+O204)*(1/General!$B$20)*((F204/100)-E204*(C204/100))*1000/B204</f>
        <v>6.45509277554285</v>
      </c>
      <c r="I204" s="19" t="n">
        <f aca="false">(N204+O204)*(1/General!$B$20)*((D204/100)*E204-(G204/100))*1000/B204</f>
        <v>0.503083031656093</v>
      </c>
      <c r="J204" s="19" t="n">
        <f aca="false">I204/H204</f>
        <v>0.0779358328608662</v>
      </c>
      <c r="K204" s="19" t="n">
        <f aca="false">MAX(Online_RAW!$L$2-Online_RAW!L204,0)</f>
        <v>0</v>
      </c>
      <c r="L204" s="19" t="n">
        <f aca="false">0.0016*(Online_RAW!M204)</f>
        <v>0</v>
      </c>
      <c r="M204" s="11" t="n">
        <f aca="false">Online_RAW!$N$2-Online_RAW!N204</f>
        <v>0</v>
      </c>
      <c r="N204" s="19" t="n">
        <f aca="false">Online_RAW!C204*60</f>
        <v>119.900181818182</v>
      </c>
      <c r="O204" s="19" t="n">
        <f aca="false">MAX(0, Online_RAW!D204*60)</f>
        <v>0</v>
      </c>
      <c r="P204" s="19" t="n">
        <f aca="false">_xlfn.IFNA(VLOOKUP(A204,Sampling!$D$7:$E$14,2,FALSE()),0)</f>
        <v>0</v>
      </c>
      <c r="Q204" s="0" t="n">
        <f aca="false">_xlfn.IFNA(VLOOKUP(A204,Refill!$D$6:$G$8,2,FALSE()),0)</f>
        <v>0</v>
      </c>
    </row>
    <row r="205" customFormat="false" ht="12.75" hidden="false" customHeight="false" outlineLevel="0" collapsed="false">
      <c r="A205" s="19" t="n">
        <f aca="false">ROUND((Online_RAW!B205-General!$B$10)*24,3)</f>
        <v>3.383</v>
      </c>
      <c r="B205" s="19" t="n">
        <f aca="false">General!$B$12+Online_ANA!K205/1000+Online_ANA!L205/1000+Online_ANA!M205/1000/General!$B$22-SUM($P$2:P205)/1000/General!$B$24+SUM($Q$2:Q205)/1000/General!$B$24</f>
        <v>1.08</v>
      </c>
      <c r="C205" s="19" t="n">
        <f aca="false">Online_RAW!K205</f>
        <v>20.61</v>
      </c>
      <c r="D205" s="19" t="n">
        <f aca="false">Online_RAW!J205</f>
        <v>0.05</v>
      </c>
      <c r="E205" s="19" t="n">
        <f aca="false">(1-F205/100-G205/100)/(1-C205/100-D205/100-General!$B$17/100)</f>
        <v>1.00320239424056</v>
      </c>
      <c r="F205" s="19" t="n">
        <f aca="false">N205*General!$B$14/(N205+O205)+O205*100/(N205+O205)</f>
        <v>20.8</v>
      </c>
      <c r="G205" s="19" t="n">
        <f aca="false">N205*General!$B$15/(N205+O205)</f>
        <v>0.04</v>
      </c>
      <c r="H205" s="19" t="n">
        <f aca="false">(N205+O205)*(1/General!$B$20)*((F205/100)-E205*(C205/100))*1000/B205</f>
        <v>6.14641012996529</v>
      </c>
      <c r="I205" s="19" t="n">
        <f aca="false">(N205+O205)*(1/General!$B$20)*((D205/100)*E205-(G205/100))*1000/B205</f>
        <v>0.50362048580097</v>
      </c>
      <c r="J205" s="19" t="n">
        <f aca="false">I205/H205</f>
        <v>0.0819373382432932</v>
      </c>
      <c r="K205" s="19" t="n">
        <f aca="false">MAX(Online_RAW!$L$2-Online_RAW!L205,0)</f>
        <v>0</v>
      </c>
      <c r="L205" s="19" t="n">
        <f aca="false">0.0016*(Online_RAW!M205)</f>
        <v>0</v>
      </c>
      <c r="M205" s="11" t="n">
        <f aca="false">Online_RAW!$N$2-Online_RAW!N205</f>
        <v>0</v>
      </c>
      <c r="N205" s="19" t="n">
        <f aca="false">Online_RAW!C205*60</f>
        <v>119.990727272727</v>
      </c>
      <c r="O205" s="19" t="n">
        <f aca="false">MAX(0, Online_RAW!D205*60)</f>
        <v>0</v>
      </c>
      <c r="P205" s="19" t="n">
        <f aca="false">_xlfn.IFNA(VLOOKUP(A205,Sampling!$D$7:$E$14,2,FALSE()),0)</f>
        <v>0</v>
      </c>
      <c r="Q205" s="0" t="n">
        <f aca="false">_xlfn.IFNA(VLOOKUP(A205,Refill!$D$6:$G$8,2,FALSE()),0)</f>
        <v>0</v>
      </c>
    </row>
    <row r="206" customFormat="false" ht="12.75" hidden="false" customHeight="false" outlineLevel="0" collapsed="false">
      <c r="A206" s="19" t="n">
        <f aca="false">ROUND((Online_RAW!B206-General!$B$10)*24,3)</f>
        <v>3.4</v>
      </c>
      <c r="B206" s="19" t="n">
        <f aca="false">General!$B$12+Online_ANA!K206/1000+Online_ANA!L206/1000+Online_ANA!M206/1000/General!$B$22-SUM($P$2:P206)/1000/General!$B$24+SUM($Q$2:Q206)/1000/General!$B$24</f>
        <v>1.08</v>
      </c>
      <c r="C206" s="19" t="n">
        <f aca="false">Online_RAW!K206</f>
        <v>20.625</v>
      </c>
      <c r="D206" s="19" t="n">
        <f aca="false">Online_RAW!J206</f>
        <v>0.05</v>
      </c>
      <c r="E206" s="19" t="n">
        <f aca="false">(1-F206/100-G206/100)/(1-C206/100-D206/100-General!$B$17/100)</f>
        <v>1.00325637963164</v>
      </c>
      <c r="F206" s="19" t="n">
        <f aca="false">N206*General!$B$14/(N206+O206)+O206*100/(N206+O206)</f>
        <v>20.8107944555751</v>
      </c>
      <c r="G206" s="19" t="n">
        <f aca="false">N206*General!$B$15/(N206+O206)</f>
        <v>0.0399945482547601</v>
      </c>
      <c r="H206" s="19" t="n">
        <f aca="false">(N206+O206)*(1/General!$B$20)*((F206/100)-E206*(C206/100))*1000/B206</f>
        <v>5.88385033110797</v>
      </c>
      <c r="I206" s="19" t="n">
        <f aca="false">(N206+O206)*(1/General!$B$20)*((D206/100)*E206-(G206/100))*1000/B206</f>
        <v>0.504322373934081</v>
      </c>
      <c r="J206" s="19" t="n">
        <f aca="false">I206/H206</f>
        <v>0.085712984789522</v>
      </c>
      <c r="K206" s="19" t="n">
        <f aca="false">MAX(Online_RAW!$L$2-Online_RAW!L206,0)</f>
        <v>0</v>
      </c>
      <c r="L206" s="19" t="n">
        <f aca="false">0.0016*(Online_RAW!M206)</f>
        <v>0</v>
      </c>
      <c r="M206" s="11" t="n">
        <f aca="false">Online_RAW!$N$2-Online_RAW!N206</f>
        <v>0</v>
      </c>
      <c r="N206" s="19" t="n">
        <f aca="false">Online_RAW!C206*60</f>
        <v>120.045272727273</v>
      </c>
      <c r="O206" s="19" t="n">
        <f aca="false">MAX(0, Online_RAW!D206*60)</f>
        <v>0.0163636363636364</v>
      </c>
      <c r="P206" s="19" t="n">
        <f aca="false">_xlfn.IFNA(VLOOKUP(A206,Sampling!$D$7:$E$14,2,FALSE()),0)</f>
        <v>0</v>
      </c>
      <c r="Q206" s="0" t="n">
        <f aca="false">_xlfn.IFNA(VLOOKUP(A206,Refill!$D$6:$G$8,2,FALSE()),0)</f>
        <v>0</v>
      </c>
    </row>
    <row r="207" customFormat="false" ht="12.75" hidden="false" customHeight="false" outlineLevel="0" collapsed="false">
      <c r="A207" s="19" t="n">
        <f aca="false">ROUND((Online_RAW!B207-General!$B$10)*24,3)</f>
        <v>3.417</v>
      </c>
      <c r="B207" s="19" t="n">
        <f aca="false">General!$B$12+Online_ANA!K207/1000+Online_ANA!L207/1000+Online_ANA!M207/1000/General!$B$22-SUM($P$2:P207)/1000/General!$B$24+SUM($Q$2:Q207)/1000/General!$B$24</f>
        <v>1.08</v>
      </c>
      <c r="C207" s="19" t="n">
        <f aca="false">Online_RAW!K207</f>
        <v>20.62</v>
      </c>
      <c r="D207" s="19" t="n">
        <f aca="false">Online_RAW!J207</f>
        <v>0.05</v>
      </c>
      <c r="E207" s="19" t="n">
        <f aca="false">(1-F207/100-G207/100)/(1-C207/100-D207/100-General!$B$17/100)</f>
        <v>1.0031014356912</v>
      </c>
      <c r="F207" s="19" t="n">
        <f aca="false">N207*General!$B$14/(N207+O207)+O207*100/(N207+O207)</f>
        <v>20.8180064758555</v>
      </c>
      <c r="G207" s="19" t="n">
        <f aca="false">N207*General!$B$15/(N207+O207)</f>
        <v>0.039990905820275</v>
      </c>
      <c r="H207" s="19" t="n">
        <f aca="false">(N207+O207)*(1/General!$B$20)*((F207/100)-E207*(C207/100))*1000/B207</f>
        <v>6.64964689831276</v>
      </c>
      <c r="I207" s="19" t="n">
        <f aca="false">(N207+O207)*(1/General!$B$20)*((D207/100)*E207-(G207/100))*1000/B207</f>
        <v>0.504182456921873</v>
      </c>
      <c r="J207" s="19" t="n">
        <f aca="false">I207/H207</f>
        <v>0.0758209367552736</v>
      </c>
      <c r="K207" s="19" t="n">
        <f aca="false">MAX(Online_RAW!$L$2-Online_RAW!L207,0)</f>
        <v>0</v>
      </c>
      <c r="L207" s="19" t="n">
        <f aca="false">0.0016*(Online_RAW!M207)</f>
        <v>0</v>
      </c>
      <c r="M207" s="11" t="n">
        <f aca="false">Online_RAW!$N$2-Online_RAW!N207</f>
        <v>0</v>
      </c>
      <c r="N207" s="19" t="n">
        <f aca="false">Online_RAW!C207*60</f>
        <v>120.0495</v>
      </c>
      <c r="O207" s="19" t="n">
        <f aca="false">MAX(0, Online_RAW!D207*60)</f>
        <v>0.0273</v>
      </c>
      <c r="P207" s="19" t="n">
        <f aca="false">_xlfn.IFNA(VLOOKUP(A207,Sampling!$D$7:$E$14,2,FALSE()),0)</f>
        <v>0</v>
      </c>
      <c r="Q207" s="0" t="n">
        <f aca="false">_xlfn.IFNA(VLOOKUP(A207,Refill!$D$6:$G$8,2,FALSE()),0)</f>
        <v>0</v>
      </c>
    </row>
    <row r="208" customFormat="false" ht="12.75" hidden="false" customHeight="false" outlineLevel="0" collapsed="false">
      <c r="A208" s="19" t="n">
        <f aca="false">ROUND((Online_RAW!B208-General!$B$10)*24,3)</f>
        <v>3.433</v>
      </c>
      <c r="B208" s="19" t="n">
        <f aca="false">General!$B$12+Online_ANA!K208/1000+Online_ANA!L208/1000+Online_ANA!M208/1000/General!$B$22-SUM($P$2:P208)/1000/General!$B$24+SUM($Q$2:Q208)/1000/General!$B$24</f>
        <v>1.08</v>
      </c>
      <c r="C208" s="19" t="n">
        <f aca="false">Online_RAW!K208</f>
        <v>20.62</v>
      </c>
      <c r="D208" s="19" t="n">
        <f aca="false">Online_RAW!J208</f>
        <v>0.05</v>
      </c>
      <c r="E208" s="19" t="n">
        <f aca="false">(1-F208/100-G208/100)/(1-C208/100-D208/100-General!$B$17/100)</f>
        <v>1.00310382418707</v>
      </c>
      <c r="F208" s="19" t="n">
        <f aca="false">N208*General!$B$14/(N208+O208)+O208*100/(N208+O208)</f>
        <v>20.8178179347394</v>
      </c>
      <c r="G208" s="19" t="n">
        <f aca="false">N208*General!$B$15/(N208+O208)</f>
        <v>0.0399910010430609</v>
      </c>
      <c r="H208" s="19" t="n">
        <f aca="false">(N208+O208)*(1/General!$B$20)*((F208/100)-E208*(C208/100))*1000/B208</f>
        <v>6.63437487573004</v>
      </c>
      <c r="I208" s="19" t="n">
        <f aca="false">(N208+O208)*(1/General!$B$20)*((D208/100)*E208-(G208/100))*1000/B208</f>
        <v>0.503919588369097</v>
      </c>
      <c r="J208" s="19" t="n">
        <f aca="false">I208/H208</f>
        <v>0.0759558508236462</v>
      </c>
      <c r="K208" s="19" t="n">
        <f aca="false">MAX(Online_RAW!$L$2-Online_RAW!L208,0)</f>
        <v>0</v>
      </c>
      <c r="L208" s="19" t="n">
        <f aca="false">0.0016*(Online_RAW!M208)</f>
        <v>0</v>
      </c>
      <c r="M208" s="11" t="n">
        <f aca="false">Online_RAW!$N$2-Online_RAW!N208</f>
        <v>0</v>
      </c>
      <c r="N208" s="19" t="n">
        <f aca="false">Online_RAW!C208*60</f>
        <v>119.986909090909</v>
      </c>
      <c r="O208" s="19" t="n">
        <f aca="false">MAX(0, Online_RAW!D208*60)</f>
        <v>0.027</v>
      </c>
      <c r="P208" s="19" t="n">
        <f aca="false">_xlfn.IFNA(VLOOKUP(A208,Sampling!$D$7:$E$14,2,FALSE()),0)</f>
        <v>0</v>
      </c>
      <c r="Q208" s="0" t="n">
        <f aca="false">_xlfn.IFNA(VLOOKUP(A208,Refill!$D$6:$G$8,2,FALSE()),0)</f>
        <v>0</v>
      </c>
    </row>
    <row r="209" customFormat="false" ht="12.75" hidden="false" customHeight="false" outlineLevel="0" collapsed="false">
      <c r="A209" s="19" t="n">
        <f aca="false">ROUND((Online_RAW!B209-General!$B$10)*24,3)</f>
        <v>3.45</v>
      </c>
      <c r="B209" s="19" t="n">
        <f aca="false">General!$B$12+Online_ANA!K209/1000+Online_ANA!L209/1000+Online_ANA!M209/1000/General!$B$22-SUM($P$2:P209)/1000/General!$B$24+SUM($Q$2:Q209)/1000/General!$B$24</f>
        <v>1.08</v>
      </c>
      <c r="C209" s="19" t="n">
        <f aca="false">Online_RAW!K209</f>
        <v>20.625</v>
      </c>
      <c r="D209" s="19" t="n">
        <f aca="false">Online_RAW!J209</f>
        <v>0.05</v>
      </c>
      <c r="E209" s="19" t="n">
        <f aca="false">(1-F209/100-G209/100)/(1-C209/100-D209/100-General!$B$17/100)</f>
        <v>1.00339313572543</v>
      </c>
      <c r="F209" s="19" t="n">
        <f aca="false">N209*General!$B$14/(N209+O209)+O209*100/(N209+O209)</f>
        <v>20.8</v>
      </c>
      <c r="G209" s="19" t="n">
        <f aca="false">N209*General!$B$15/(N209+O209)</f>
        <v>0.04</v>
      </c>
      <c r="H209" s="19" t="n">
        <f aca="false">(N209+O209)*(1/General!$B$20)*((F209/100)-E209*(C209/100))*1000/B209</f>
        <v>5.20870593822632</v>
      </c>
      <c r="I209" s="19" t="n">
        <f aca="false">(N209+O209)*(1/General!$B$20)*((D209/100)*E209-(G209/100))*1000/B209</f>
        <v>0.504403722535629</v>
      </c>
      <c r="J209" s="19" t="n">
        <f aca="false">I209/H209</f>
        <v>0.0968385868808308</v>
      </c>
      <c r="K209" s="19" t="n">
        <f aca="false">MAX(Online_RAW!$L$2-Online_RAW!L209,0)</f>
        <v>0</v>
      </c>
      <c r="L209" s="19" t="n">
        <f aca="false">0.0016*(Online_RAW!M209)</f>
        <v>0</v>
      </c>
      <c r="M209" s="11" t="n">
        <f aca="false">Online_RAW!$N$2-Online_RAW!N209</f>
        <v>0</v>
      </c>
      <c r="N209" s="19" t="n">
        <f aca="false">Online_RAW!C209*60</f>
        <v>120.064636363636</v>
      </c>
      <c r="O209" s="19" t="n">
        <f aca="false">MAX(0, Online_RAW!D209*60)</f>
        <v>0</v>
      </c>
      <c r="P209" s="19" t="n">
        <f aca="false">_xlfn.IFNA(VLOOKUP(A209,Sampling!$D$7:$E$14,2,FALSE()),0)</f>
        <v>0</v>
      </c>
      <c r="Q209" s="0" t="n">
        <f aca="false">_xlfn.IFNA(VLOOKUP(A209,Refill!$D$6:$G$8,2,FALSE()),0)</f>
        <v>0</v>
      </c>
    </row>
    <row r="210" customFormat="false" ht="12.75" hidden="false" customHeight="false" outlineLevel="0" collapsed="false">
      <c r="A210" s="19" t="n">
        <f aca="false">ROUND((Online_RAW!B210-General!$B$10)*24,3)</f>
        <v>3.467</v>
      </c>
      <c r="B210" s="19" t="n">
        <f aca="false">General!$B$12+Online_ANA!K210/1000+Online_ANA!L210/1000+Online_ANA!M210/1000/General!$B$22-SUM($P$2:P210)/1000/General!$B$24+SUM($Q$2:Q210)/1000/General!$B$24</f>
        <v>1.08</v>
      </c>
      <c r="C210" s="19" t="n">
        <f aca="false">Online_RAW!K210</f>
        <v>20.625</v>
      </c>
      <c r="D210" s="19" t="n">
        <f aca="false">Online_RAW!J210</f>
        <v>0.05</v>
      </c>
      <c r="E210" s="19" t="n">
        <f aca="false">(1-F210/100-G210/100)/(1-C210/100-D210/100-General!$B$17/100)</f>
        <v>1.00332792065278</v>
      </c>
      <c r="F210" s="19" t="n">
        <f aca="false">N210*General!$B$14/(N210+O210)+O210*100/(N210+O210)</f>
        <v>20.8051475673592</v>
      </c>
      <c r="G210" s="19" t="n">
        <f aca="false">N210*General!$B$15/(N210+O210)</f>
        <v>0.0399974002185054</v>
      </c>
      <c r="H210" s="19" t="n">
        <f aca="false">(N210+O210)*(1/General!$B$20)*((F210/100)-E210*(C210/100))*1000/B210</f>
        <v>5.52822025811013</v>
      </c>
      <c r="I210" s="19" t="n">
        <f aca="false">(N210+O210)*(1/General!$B$20)*((D210/100)*E210-(G210/100))*1000/B210</f>
        <v>0.504141781129839</v>
      </c>
      <c r="J210" s="19" t="n">
        <f aca="false">I210/H210</f>
        <v>0.0911942284481597</v>
      </c>
      <c r="K210" s="19" t="n">
        <f aca="false">MAX(Online_RAW!$L$2-Online_RAW!L210,0)</f>
        <v>0</v>
      </c>
      <c r="L210" s="19" t="n">
        <f aca="false">0.0016*(Online_RAW!M210)</f>
        <v>0</v>
      </c>
      <c r="M210" s="11" t="n">
        <f aca="false">Online_RAW!$N$2-Online_RAW!N210</f>
        <v>0</v>
      </c>
      <c r="N210" s="19" t="n">
        <f aca="false">Online_RAW!C210*60</f>
        <v>120.002285714286</v>
      </c>
      <c r="O210" s="19" t="n">
        <f aca="false">MAX(0, Online_RAW!D210*60)</f>
        <v>0.0078</v>
      </c>
      <c r="P210" s="19" t="n">
        <f aca="false">_xlfn.IFNA(VLOOKUP(A210,Sampling!$D$7:$E$14,2,FALSE()),0)</f>
        <v>0</v>
      </c>
      <c r="Q210" s="0" t="n">
        <f aca="false">_xlfn.IFNA(VLOOKUP(A210,Refill!$D$6:$G$8,2,FALSE()),0)</f>
        <v>0</v>
      </c>
    </row>
    <row r="211" customFormat="false" ht="12.75" hidden="false" customHeight="false" outlineLevel="0" collapsed="false">
      <c r="A211" s="19" t="n">
        <f aca="false">ROUND((Online_RAW!B211-General!$B$10)*24,3)</f>
        <v>3.483</v>
      </c>
      <c r="B211" s="19" t="n">
        <f aca="false">General!$B$12+Online_ANA!K211/1000+Online_ANA!L211/1000+Online_ANA!M211/1000/General!$B$22-SUM($P$2:P211)/1000/General!$B$24+SUM($Q$2:Q211)/1000/General!$B$24</f>
        <v>1.08</v>
      </c>
      <c r="C211" s="19" t="n">
        <f aca="false">Online_RAW!K211</f>
        <v>20.615</v>
      </c>
      <c r="D211" s="19" t="n">
        <f aca="false">Online_RAW!J211</f>
        <v>0.05</v>
      </c>
      <c r="E211" s="19" t="n">
        <f aca="false">(1-F211/100-G211/100)/(1-C211/100-D211/100-General!$B$17/100)</f>
        <v>1.00310837189514</v>
      </c>
      <c r="F211" s="19" t="n">
        <f aca="false">N211*General!$B$14/(N211+O211)+O211*100/(N211+O211)</f>
        <v>20.8124408752699</v>
      </c>
      <c r="G211" s="19" t="n">
        <f aca="false">N211*General!$B$15/(N211+O211)</f>
        <v>0.0399937167296617</v>
      </c>
      <c r="H211" s="19" t="n">
        <f aca="false">(N211+O211)*(1/General!$B$20)*((F211/100)-E211*(C211/100))*1000/B211</f>
        <v>6.61360762576179</v>
      </c>
      <c r="I211" s="19" t="n">
        <f aca="false">(N211+O211)*(1/General!$B$20)*((D211/100)*E211-(G211/100))*1000/B211</f>
        <v>0.503933770124356</v>
      </c>
      <c r="J211" s="19" t="n">
        <f aca="false">I211/H211</f>
        <v>0.0761965025202581</v>
      </c>
      <c r="K211" s="19" t="n">
        <f aca="false">MAX(Online_RAW!$L$2-Online_RAW!L211,0)</f>
        <v>0</v>
      </c>
      <c r="L211" s="19" t="n">
        <f aca="false">0.0016*(Online_RAW!M211)</f>
        <v>0</v>
      </c>
      <c r="M211" s="11" t="n">
        <f aca="false">Online_RAW!$N$2-Online_RAW!N211</f>
        <v>0</v>
      </c>
      <c r="N211" s="19" t="n">
        <f aca="false">Online_RAW!C211*60</f>
        <v>120.027818181818</v>
      </c>
      <c r="O211" s="19" t="n">
        <f aca="false">MAX(0, Online_RAW!D211*60)</f>
        <v>0.0188571428571428</v>
      </c>
      <c r="P211" s="19" t="n">
        <f aca="false">_xlfn.IFNA(VLOOKUP(A211,Sampling!$D$7:$E$14,2,FALSE()),0)</f>
        <v>0</v>
      </c>
      <c r="Q211" s="0" t="n">
        <f aca="false">_xlfn.IFNA(VLOOKUP(A211,Refill!$D$6:$G$8,2,FALSE()),0)</f>
        <v>0</v>
      </c>
    </row>
    <row r="212" customFormat="false" ht="12.75" hidden="false" customHeight="false" outlineLevel="0" collapsed="false">
      <c r="A212" s="19" t="n">
        <f aca="false">ROUND((Online_RAW!B212-General!$B$10)*24,3)</f>
        <v>3.5</v>
      </c>
      <c r="B212" s="19" t="n">
        <f aca="false">General!$B$12+Online_ANA!K212/1000+Online_ANA!L212/1000+Online_ANA!M212/1000/General!$B$22-SUM($P$2:P212)/1000/General!$B$24+SUM($Q$2:Q212)/1000/General!$B$24</f>
        <v>1.08</v>
      </c>
      <c r="C212" s="19" t="n">
        <f aca="false">Online_RAW!K212</f>
        <v>20.63</v>
      </c>
      <c r="D212" s="19" t="n">
        <f aca="false">Online_RAW!J212</f>
        <v>0.05</v>
      </c>
      <c r="E212" s="19" t="n">
        <f aca="false">(1-F212/100-G212/100)/(1-C212/100-D212/100-General!$B$17/100)</f>
        <v>1.0034543433959</v>
      </c>
      <c r="F212" s="19" t="n">
        <f aca="false">N212*General!$B$14/(N212+O212)+O212*100/(N212+O212)</f>
        <v>20.8001885525733</v>
      </c>
      <c r="G212" s="19" t="n">
        <f aca="false">N212*General!$B$15/(N212+O212)</f>
        <v>0.0399999047714276</v>
      </c>
      <c r="H212" s="19" t="n">
        <f aca="false">(N212+O212)*(1/General!$B$20)*((F212/100)-E212*(C212/100))*1000/B212</f>
        <v>4.90444171106624</v>
      </c>
      <c r="I212" s="19" t="n">
        <f aca="false">(N212+O212)*(1/General!$B$20)*((D212/100)*E212-(G212/100))*1000/B212</f>
        <v>0.504339038081725</v>
      </c>
      <c r="J212" s="19" t="n">
        <f aca="false">I212/H212</f>
        <v>0.102833118995736</v>
      </c>
      <c r="K212" s="19" t="n">
        <f aca="false">MAX(Online_RAW!$L$2-Online_RAW!L212,0)</f>
        <v>0</v>
      </c>
      <c r="L212" s="19" t="n">
        <f aca="false">0.0016*(Online_RAW!M212)</f>
        <v>0</v>
      </c>
      <c r="M212" s="11" t="n">
        <f aca="false">Online_RAW!$N$2-Online_RAW!N212</f>
        <v>0</v>
      </c>
      <c r="N212" s="19" t="n">
        <f aca="false">Online_RAW!C212*60</f>
        <v>120.011714285714</v>
      </c>
      <c r="O212" s="19" t="n">
        <f aca="false">MAX(0, Online_RAW!D212*60)</f>
        <v>0.000285714285714286</v>
      </c>
      <c r="P212" s="19" t="n">
        <f aca="false">_xlfn.IFNA(VLOOKUP(A212,Sampling!$D$7:$E$14,2,FALSE()),0)</f>
        <v>0</v>
      </c>
      <c r="Q212" s="0" t="n">
        <f aca="false">_xlfn.IFNA(VLOOKUP(A212,Refill!$D$6:$G$8,2,FALSE()),0)</f>
        <v>0</v>
      </c>
    </row>
    <row r="213" customFormat="false" ht="12.75" hidden="false" customHeight="false" outlineLevel="0" collapsed="false">
      <c r="A213" s="19" t="n">
        <f aca="false">ROUND((Online_RAW!B213-General!$B$10)*24,3)</f>
        <v>3.517</v>
      </c>
      <c r="B213" s="19" t="n">
        <f aca="false">General!$B$12+Online_ANA!K213/1000+Online_ANA!L213/1000+Online_ANA!M213/1000/General!$B$22-SUM($P$2:P213)/1000/General!$B$24+SUM($Q$2:Q213)/1000/General!$B$24</f>
        <v>1.08</v>
      </c>
      <c r="C213" s="19" t="n">
        <f aca="false">Online_RAW!K213</f>
        <v>20.63</v>
      </c>
      <c r="D213" s="19" t="n">
        <f aca="false">Online_RAW!J213</f>
        <v>0.05</v>
      </c>
      <c r="E213" s="19" t="n">
        <f aca="false">(1-F213/100-G213/100)/(1-C213/100-D213/100-General!$B$17/100)</f>
        <v>1.00345673233971</v>
      </c>
      <c r="F213" s="19" t="n">
        <f aca="false">N213*General!$B$14/(N213+O213)+O213*100/(N213+O213)</f>
        <v>20.8</v>
      </c>
      <c r="G213" s="19" t="n">
        <f aca="false">N213*General!$B$15/(N213+O213)</f>
        <v>0.04</v>
      </c>
      <c r="H213" s="19" t="n">
        <f aca="false">(N213+O213)*(1/General!$B$20)*((F213/100)-E213*(C213/100))*1000/B213</f>
        <v>4.89598602069789</v>
      </c>
      <c r="I213" s="19" t="n">
        <f aca="false">(N213+O213)*(1/General!$B$20)*((D213/100)*E213-(G213/100))*1000/B213</f>
        <v>0.50468407273297</v>
      </c>
      <c r="J213" s="19" t="n">
        <f aca="false">I213/H213</f>
        <v>0.103081191531064</v>
      </c>
      <c r="K213" s="19" t="n">
        <f aca="false">MAX(Online_RAW!$L$2-Online_RAW!L213,0)</f>
        <v>0</v>
      </c>
      <c r="L213" s="19" t="n">
        <f aca="false">0.0016*(Online_RAW!M213)</f>
        <v>0</v>
      </c>
      <c r="M213" s="11" t="n">
        <f aca="false">Online_RAW!$N$2-Online_RAW!N213</f>
        <v>0</v>
      </c>
      <c r="N213" s="19" t="n">
        <f aca="false">Online_RAW!C213*60</f>
        <v>120.093818181818</v>
      </c>
      <c r="O213" s="19" t="n">
        <f aca="false">MAX(0, Online_RAW!D213*60)</f>
        <v>0</v>
      </c>
      <c r="P213" s="19" t="n">
        <f aca="false">_xlfn.IFNA(VLOOKUP(A213,Sampling!$D$7:$E$14,2,FALSE()),0)</f>
        <v>0</v>
      </c>
      <c r="Q213" s="0" t="n">
        <f aca="false">_xlfn.IFNA(VLOOKUP(A213,Refill!$D$6:$G$8,2,FALSE()),0)</f>
        <v>0</v>
      </c>
    </row>
    <row r="214" customFormat="false" ht="12.75" hidden="false" customHeight="false" outlineLevel="0" collapsed="false">
      <c r="A214" s="19" t="n">
        <f aca="false">ROUND((Online_RAW!B214-General!$B$10)*24,3)</f>
        <v>3.533</v>
      </c>
      <c r="B214" s="19" t="n">
        <f aca="false">General!$B$12+Online_ANA!K214/1000+Online_ANA!L214/1000+Online_ANA!M214/1000/General!$B$22-SUM($P$2:P214)/1000/General!$B$24+SUM($Q$2:Q214)/1000/General!$B$24</f>
        <v>1.08</v>
      </c>
      <c r="C214" s="19" t="n">
        <f aca="false">Online_RAW!K214</f>
        <v>20.63</v>
      </c>
      <c r="D214" s="19" t="n">
        <f aca="false">Online_RAW!J214</f>
        <v>0.055</v>
      </c>
      <c r="E214" s="19" t="n">
        <f aca="false">(1-F214/100-G214/100)/(1-C214/100-D214/100-General!$B$17/100)</f>
        <v>1.0035203370162</v>
      </c>
      <c r="F214" s="19" t="n">
        <f aca="false">N214*General!$B$14/(N214+O214)+O214*100/(N214+O214)</f>
        <v>20.8</v>
      </c>
      <c r="G214" s="19" t="n">
        <f aca="false">N214*General!$B$15/(N214+O214)</f>
        <v>0.04</v>
      </c>
      <c r="H214" s="19" t="n">
        <f aca="false">(N214+O214)*(1/General!$B$20)*((F214/100)-E214*(C214/100))*1000/B214</f>
        <v>4.82759708220963</v>
      </c>
      <c r="I214" s="19" t="n">
        <f aca="false">(N214+O214)*(1/General!$B$20)*((D214/100)*E214-(G214/100))*1000/B214</f>
        <v>0.75325629307796</v>
      </c>
      <c r="J214" s="19" t="n">
        <f aca="false">I214/H214</f>
        <v>0.1560313092105</v>
      </c>
      <c r="K214" s="19" t="n">
        <f aca="false">MAX(Online_RAW!$L$2-Online_RAW!L214,0)</f>
        <v>0</v>
      </c>
      <c r="L214" s="19" t="n">
        <f aca="false">0.0016*(Online_RAW!M214)</f>
        <v>0</v>
      </c>
      <c r="M214" s="11" t="n">
        <f aca="false">Online_RAW!$N$2-Online_RAW!N214</f>
        <v>0</v>
      </c>
      <c r="N214" s="19" t="n">
        <f aca="false">Online_RAW!C214*60</f>
        <v>120.012</v>
      </c>
      <c r="O214" s="19" t="n">
        <f aca="false">MAX(0, Online_RAW!D214*60)</f>
        <v>0</v>
      </c>
      <c r="P214" s="19" t="n">
        <f aca="false">_xlfn.IFNA(VLOOKUP(A214,Sampling!$D$7:$E$14,2,FALSE()),0)</f>
        <v>0</v>
      </c>
      <c r="Q214" s="0" t="n">
        <f aca="false">_xlfn.IFNA(VLOOKUP(A214,Refill!$D$6:$G$8,2,FALSE()),0)</f>
        <v>0</v>
      </c>
    </row>
    <row r="215" customFormat="false" ht="12.75" hidden="false" customHeight="false" outlineLevel="0" collapsed="false">
      <c r="A215" s="19" t="n">
        <f aca="false">ROUND((Online_RAW!B215-General!$B$10)*24,3)</f>
        <v>3.55</v>
      </c>
      <c r="B215" s="19" t="n">
        <f aca="false">General!$B$12+Online_ANA!K215/1000+Online_ANA!L215/1000+Online_ANA!M215/1000/General!$B$22-SUM($P$2:P215)/1000/General!$B$24+SUM($Q$2:Q215)/1000/General!$B$24</f>
        <v>1.08</v>
      </c>
      <c r="C215" s="19" t="n">
        <f aca="false">Online_RAW!K215</f>
        <v>20.63</v>
      </c>
      <c r="D215" s="19" t="n">
        <f aca="false">Online_RAW!J215</f>
        <v>0.05</v>
      </c>
      <c r="E215" s="19" t="n">
        <f aca="false">(1-F215/100-G215/100)/(1-C215/100-D215/100-General!$B$17/100)</f>
        <v>1.00344531543659</v>
      </c>
      <c r="F215" s="19" t="n">
        <f aca="false">N215*General!$B$14/(N215+O215)+O215*100/(N215+O215)</f>
        <v>20.8009011038522</v>
      </c>
      <c r="G215" s="19" t="n">
        <f aca="false">N215*General!$B$15/(N215+O215)</f>
        <v>0.0399995448970443</v>
      </c>
      <c r="H215" s="19" t="n">
        <f aca="false">(N215+O215)*(1/General!$B$20)*((F215/100)-E215*(C215/100))*1000/B215</f>
        <v>4.94244478617592</v>
      </c>
      <c r="I215" s="19" t="n">
        <f aca="false">(N215+O215)*(1/General!$B$20)*((D215/100)*E215-(G215/100))*1000/B215</f>
        <v>0.503666324207754</v>
      </c>
      <c r="J215" s="19" t="n">
        <f aca="false">I215/H215</f>
        <v>0.101906312765803</v>
      </c>
      <c r="K215" s="19" t="n">
        <f aca="false">MAX(Online_RAW!$L$2-Online_RAW!L215,0)</f>
        <v>0</v>
      </c>
      <c r="L215" s="19" t="n">
        <f aca="false">0.0016*(Online_RAW!M215)</f>
        <v>0</v>
      </c>
      <c r="M215" s="11" t="n">
        <f aca="false">Online_RAW!$N$2-Online_RAW!N215</f>
        <v>0</v>
      </c>
      <c r="N215" s="19" t="n">
        <f aca="false">Online_RAW!C215*60</f>
        <v>119.851636363636</v>
      </c>
      <c r="O215" s="19" t="n">
        <f aca="false">MAX(0, Online_RAW!D215*60)</f>
        <v>0.00136363636363637</v>
      </c>
      <c r="P215" s="19" t="n">
        <f aca="false">_xlfn.IFNA(VLOOKUP(A215,Sampling!$D$7:$E$14,2,FALSE()),0)</f>
        <v>0</v>
      </c>
      <c r="Q215" s="0" t="n">
        <f aca="false">_xlfn.IFNA(VLOOKUP(A215,Refill!$D$6:$G$8,2,FALSE()),0)</f>
        <v>0</v>
      </c>
    </row>
    <row r="216" customFormat="false" ht="12.75" hidden="false" customHeight="false" outlineLevel="0" collapsed="false">
      <c r="A216" s="19" t="n">
        <f aca="false">ROUND((Online_RAW!B216-General!$B$10)*24,3)</f>
        <v>3.567</v>
      </c>
      <c r="B216" s="19" t="n">
        <f aca="false">General!$B$12+Online_ANA!K216/1000+Online_ANA!L216/1000+Online_ANA!M216/1000/General!$B$22-SUM($P$2:P216)/1000/General!$B$24+SUM($Q$2:Q216)/1000/General!$B$24</f>
        <v>1.08</v>
      </c>
      <c r="C216" s="19" t="n">
        <f aca="false">Online_RAW!K216</f>
        <v>20.6990909090909</v>
      </c>
      <c r="D216" s="19" t="n">
        <f aca="false">Online_RAW!J216</f>
        <v>0.05</v>
      </c>
      <c r="E216" s="19" t="n">
        <f aca="false">(1-F216/100-G216/100)/(1-C216/100-D216/100-General!$B$17/100)</f>
        <v>1.00419281222252</v>
      </c>
      <c r="F216" s="19" t="n">
        <f aca="false">N216*General!$B$14/(N216+O216)+O216*100/(N216+O216)</f>
        <v>20.811318950739</v>
      </c>
      <c r="G216" s="19" t="n">
        <f aca="false">N216*General!$B$15/(N216+O216)</f>
        <v>0.0399942833582126</v>
      </c>
      <c r="H216" s="19" t="n">
        <f aca="false">(N216+O216)*(1/General!$B$20)*((F216/100)-E216*(C216/100))*1000/B216</f>
        <v>1.26062853133401</v>
      </c>
      <c r="I216" s="19" t="n">
        <f aca="false">(N216+O216)*(1/General!$B$20)*((D216/100)*E216-(G216/100))*1000/B216</f>
        <v>0.506188942743548</v>
      </c>
      <c r="J216" s="19" t="n">
        <f aca="false">I216/H216</f>
        <v>0.401536955702482</v>
      </c>
      <c r="K216" s="19" t="n">
        <f aca="false">MAX(Online_RAW!$L$2-Online_RAW!L216,0)</f>
        <v>0</v>
      </c>
      <c r="L216" s="19" t="n">
        <f aca="false">0.0016*(Online_RAW!M216)</f>
        <v>0</v>
      </c>
      <c r="M216" s="11" t="n">
        <f aca="false">Online_RAW!$N$2-Online_RAW!N216</f>
        <v>0</v>
      </c>
      <c r="N216" s="19" t="n">
        <f aca="false">Online_RAW!C216*60</f>
        <v>119.9334</v>
      </c>
      <c r="O216" s="19" t="n">
        <f aca="false">MAX(0, Online_RAW!D216*60)</f>
        <v>0.0171428571428572</v>
      </c>
      <c r="P216" s="19" t="n">
        <f aca="false">_xlfn.IFNA(VLOOKUP(A216,Sampling!$D$7:$E$14,2,FALSE()),0)</f>
        <v>0</v>
      </c>
      <c r="Q216" s="0" t="n">
        <f aca="false">_xlfn.IFNA(VLOOKUP(A216,Refill!$D$6:$G$8,2,FALSE()),0)</f>
        <v>0</v>
      </c>
    </row>
    <row r="217" customFormat="false" ht="12.75" hidden="false" customHeight="false" outlineLevel="0" collapsed="false">
      <c r="A217" s="19" t="n">
        <f aca="false">ROUND((Online_RAW!B217-General!$B$10)*24,3)</f>
        <v>3.583</v>
      </c>
      <c r="B217" s="19" t="n">
        <f aca="false">General!$B$12+Online_ANA!K217/1000+Online_ANA!L217/1000+Online_ANA!M217/1000/General!$B$22-SUM($P$2:P217)/1000/General!$B$24+SUM($Q$2:Q217)/1000/General!$B$24</f>
        <v>1.08</v>
      </c>
      <c r="C217" s="19" t="n">
        <f aca="false">Online_RAW!K217</f>
        <v>20.67</v>
      </c>
      <c r="D217" s="19" t="n">
        <f aca="false">Online_RAW!J217</f>
        <v>0.05</v>
      </c>
      <c r="E217" s="19" t="n">
        <f aca="false">(1-F217/100-G217/100)/(1-C217/100-D217/100-General!$B$17/100)</f>
        <v>1.0039657956225</v>
      </c>
      <c r="F217" s="19" t="n">
        <f aca="false">N217*General!$B$14/(N217+O217)+O217*100/(N217+O217)</f>
        <v>20.8</v>
      </c>
      <c r="G217" s="19" t="n">
        <f aca="false">N217*General!$B$15/(N217+O217)</f>
        <v>0.04</v>
      </c>
      <c r="H217" s="19" t="n">
        <f aca="false">(N217+O217)*(1/General!$B$20)*((F217/100)-E217*(C217/100))*1000/B217</f>
        <v>2.37963512833011</v>
      </c>
      <c r="I217" s="19" t="n">
        <f aca="false">(N217+O217)*(1/General!$B$20)*((D217/100)*E217-(G217/100))*1000/B217</f>
        <v>0.50530339906407</v>
      </c>
      <c r="J217" s="19" t="n">
        <f aca="false">I217/H217</f>
        <v>0.212344906598628</v>
      </c>
      <c r="K217" s="19" t="n">
        <f aca="false">MAX(Online_RAW!$L$2-Online_RAW!L217,0)</f>
        <v>0</v>
      </c>
      <c r="L217" s="19" t="n">
        <f aca="false">0.0016*(Online_RAW!M217)</f>
        <v>0</v>
      </c>
      <c r="M217" s="11" t="n">
        <f aca="false">Online_RAW!$N$2-Online_RAW!N217</f>
        <v>0</v>
      </c>
      <c r="N217" s="19" t="n">
        <f aca="false">Online_RAW!C217*60</f>
        <v>119.941090909091</v>
      </c>
      <c r="O217" s="19" t="n">
        <f aca="false">MAX(0, Online_RAW!D217*60)</f>
        <v>0</v>
      </c>
      <c r="P217" s="19" t="n">
        <f aca="false">_xlfn.IFNA(VLOOKUP(A217,Sampling!$D$7:$E$14,2,FALSE()),0)</f>
        <v>0</v>
      </c>
      <c r="Q217" s="0" t="n">
        <f aca="false">_xlfn.IFNA(VLOOKUP(A217,Refill!$D$6:$G$8,2,FALSE()),0)</f>
        <v>0</v>
      </c>
    </row>
    <row r="218" customFormat="false" ht="12.75" hidden="false" customHeight="false" outlineLevel="0" collapsed="false">
      <c r="A218" s="19" t="n">
        <f aca="false">ROUND((Online_RAW!B218-General!$B$10)*24,3)</f>
        <v>3.6</v>
      </c>
      <c r="B218" s="19" t="n">
        <f aca="false">General!$B$12+Online_ANA!K218/1000+Online_ANA!L218/1000+Online_ANA!M218/1000/General!$B$22-SUM($P$2:P218)/1000/General!$B$24+SUM($Q$2:Q218)/1000/General!$B$24</f>
        <v>1.08</v>
      </c>
      <c r="C218" s="19" t="n">
        <f aca="false">Online_RAW!K218</f>
        <v>20.645</v>
      </c>
      <c r="D218" s="19" t="n">
        <f aca="false">Online_RAW!J218</f>
        <v>0.05</v>
      </c>
      <c r="E218" s="19" t="n">
        <f aca="false">(1-F218/100-G218/100)/(1-C218/100-D218/100-General!$B$17/100)</f>
        <v>1.00364757056196</v>
      </c>
      <c r="F218" s="19" t="n">
        <f aca="false">N218*General!$B$14/(N218+O218)+O218*100/(N218+O218)</f>
        <v>20.8</v>
      </c>
      <c r="G218" s="19" t="n">
        <f aca="false">N218*General!$B$15/(N218+O218)</f>
        <v>0.04</v>
      </c>
      <c r="H218" s="19" t="n">
        <f aca="false">(N218+O218)*(1/General!$B$20)*((F218/100)-E218*(C218/100))*1000/B218</f>
        <v>3.9518464432447</v>
      </c>
      <c r="I218" s="19" t="n">
        <f aca="false">(N218+O218)*(1/General!$B$20)*((D218/100)*E218-(G218/100))*1000/B218</f>
        <v>0.504909204459076</v>
      </c>
      <c r="J218" s="19" t="n">
        <f aca="false">I218/H218</f>
        <v>0.127765390611816</v>
      </c>
      <c r="K218" s="19" t="n">
        <f aca="false">MAX(Online_RAW!$L$2-Online_RAW!L218,0)</f>
        <v>0</v>
      </c>
      <c r="L218" s="19" t="n">
        <f aca="false">0.0016*(Online_RAW!M218)</f>
        <v>0</v>
      </c>
      <c r="M218" s="11" t="n">
        <f aca="false">Online_RAW!$N$2-Online_RAW!N218</f>
        <v>0</v>
      </c>
      <c r="N218" s="19" t="n">
        <f aca="false">Online_RAW!C218*60</f>
        <v>120.0348</v>
      </c>
      <c r="O218" s="19" t="n">
        <f aca="false">MAX(0, Online_RAW!D218*60)</f>
        <v>0</v>
      </c>
      <c r="P218" s="19" t="n">
        <f aca="false">_xlfn.IFNA(VLOOKUP(A218,Sampling!$D$7:$E$14,2,FALSE()),0)</f>
        <v>0</v>
      </c>
      <c r="Q218" s="0" t="n">
        <f aca="false">_xlfn.IFNA(VLOOKUP(A218,Refill!$D$6:$G$8,2,FALSE()),0)</f>
        <v>0</v>
      </c>
    </row>
    <row r="219" customFormat="false" ht="12.75" hidden="false" customHeight="false" outlineLevel="0" collapsed="false">
      <c r="A219" s="19" t="n">
        <f aca="false">ROUND((Online_RAW!B219-General!$B$10)*24,3)</f>
        <v>3.617</v>
      </c>
      <c r="B219" s="19" t="n">
        <f aca="false">General!$B$12+Online_ANA!K219/1000+Online_ANA!L219/1000+Online_ANA!M219/1000/General!$B$22-SUM($P$2:P219)/1000/General!$B$24+SUM($Q$2:Q219)/1000/General!$B$24</f>
        <v>1.08</v>
      </c>
      <c r="C219" s="19" t="n">
        <f aca="false">Online_RAW!K219</f>
        <v>20.645</v>
      </c>
      <c r="D219" s="19" t="n">
        <f aca="false">Online_RAW!J219</f>
        <v>0.05</v>
      </c>
      <c r="E219" s="19" t="n">
        <f aca="false">(1-F219/100-G219/100)/(1-C219/100-D219/100-General!$B$17/100)</f>
        <v>1.00364757056196</v>
      </c>
      <c r="F219" s="19" t="n">
        <f aca="false">N219*General!$B$14/(N219+O219)+O219*100/(N219+O219)</f>
        <v>20.8</v>
      </c>
      <c r="G219" s="19" t="n">
        <f aca="false">N219*General!$B$15/(N219+O219)</f>
        <v>0.04</v>
      </c>
      <c r="H219" s="19" t="n">
        <f aca="false">(N219+O219)*(1/General!$B$20)*((F219/100)-E219*(C219/100))*1000/B219</f>
        <v>3.94968484555435</v>
      </c>
      <c r="I219" s="19" t="n">
        <f aca="false">(N219+O219)*(1/General!$B$20)*((D219/100)*E219-(G219/100))*1000/B219</f>
        <v>0.504633027085788</v>
      </c>
      <c r="J219" s="19" t="n">
        <f aca="false">I219/H219</f>
        <v>0.127765390611808</v>
      </c>
      <c r="K219" s="19" t="n">
        <f aca="false">MAX(Online_RAW!$L$2-Online_RAW!L219,0)</f>
        <v>0</v>
      </c>
      <c r="L219" s="19" t="n">
        <f aca="false">0.0016*(Online_RAW!M219)</f>
        <v>0</v>
      </c>
      <c r="M219" s="11" t="n">
        <f aca="false">Online_RAW!$N$2-Online_RAW!N219</f>
        <v>0</v>
      </c>
      <c r="N219" s="19" t="n">
        <f aca="false">Online_RAW!C219*60</f>
        <v>119.969142857143</v>
      </c>
      <c r="O219" s="19" t="n">
        <f aca="false">MAX(0, Online_RAW!D219*60)</f>
        <v>0</v>
      </c>
      <c r="P219" s="19" t="n">
        <f aca="false">_xlfn.IFNA(VLOOKUP(A219,Sampling!$D$7:$E$14,2,FALSE()),0)</f>
        <v>0</v>
      </c>
      <c r="Q219" s="0" t="n">
        <f aca="false">_xlfn.IFNA(VLOOKUP(A219,Refill!$D$6:$G$8,2,FALSE()),0)</f>
        <v>0</v>
      </c>
    </row>
    <row r="220" customFormat="false" ht="12.75" hidden="false" customHeight="false" outlineLevel="0" collapsed="false">
      <c r="A220" s="19" t="n">
        <f aca="false">ROUND((Online_RAW!B220-General!$B$10)*24,3)</f>
        <v>3.633</v>
      </c>
      <c r="B220" s="19" t="n">
        <f aca="false">General!$B$12+Online_ANA!K220/1000+Online_ANA!L220/1000+Online_ANA!M220/1000/General!$B$22-SUM($P$2:P220)/1000/General!$B$24+SUM($Q$2:Q220)/1000/General!$B$24</f>
        <v>1.08</v>
      </c>
      <c r="C220" s="19" t="n">
        <f aca="false">Online_RAW!K220</f>
        <v>20.645</v>
      </c>
      <c r="D220" s="19" t="n">
        <f aca="false">Online_RAW!J220</f>
        <v>0.05</v>
      </c>
      <c r="E220" s="19" t="n">
        <f aca="false">(1-F220/100-G220/100)/(1-C220/100-D220/100-General!$B$17/100)</f>
        <v>1.00355916338592</v>
      </c>
      <c r="F220" s="19" t="n">
        <f aca="false">N220*General!$B$14/(N220+O220)+O220*100/(N220+O220)</f>
        <v>20.8069764014257</v>
      </c>
      <c r="G220" s="19" t="n">
        <f aca="false">N220*General!$B$15/(N220+O220)</f>
        <v>0.0399964765649365</v>
      </c>
      <c r="H220" s="19" t="n">
        <f aca="false">(N220+O220)*(1/General!$B$20)*((F220/100)-E220*(C220/100))*1000/B220</f>
        <v>4.38747997651935</v>
      </c>
      <c r="I220" s="19" t="n">
        <f aca="false">(N220+O220)*(1/General!$B$20)*((D220/100)*E220-(G220/100))*1000/B220</f>
        <v>0.504772000746211</v>
      </c>
      <c r="J220" s="19" t="n">
        <f aca="false">I220/H220</f>
        <v>0.11504827451011</v>
      </c>
      <c r="K220" s="19" t="n">
        <f aca="false">MAX(Online_RAW!$L$2-Online_RAW!L220,0)</f>
        <v>0</v>
      </c>
      <c r="L220" s="19" t="n">
        <f aca="false">0.0016*(Online_RAW!M220)</f>
        <v>0</v>
      </c>
      <c r="M220" s="11" t="n">
        <f aca="false">Online_RAW!$N$2-Online_RAW!N220</f>
        <v>0</v>
      </c>
      <c r="N220" s="19" t="n">
        <f aca="false">Online_RAW!C220*60</f>
        <v>120.002181818182</v>
      </c>
      <c r="O220" s="19" t="n">
        <f aca="false">MAX(0, Online_RAW!D220*60)</f>
        <v>0.0105714285714286</v>
      </c>
      <c r="P220" s="19" t="n">
        <f aca="false">_xlfn.IFNA(VLOOKUP(A220,Sampling!$D$7:$E$14,2,FALSE()),0)</f>
        <v>0</v>
      </c>
      <c r="Q220" s="0" t="n">
        <f aca="false">_xlfn.IFNA(VLOOKUP(A220,Refill!$D$6:$G$8,2,FALSE()),0)</f>
        <v>0</v>
      </c>
    </row>
    <row r="221" customFormat="false" ht="12.75" hidden="false" customHeight="false" outlineLevel="0" collapsed="false">
      <c r="A221" s="19" t="n">
        <f aca="false">ROUND((Online_RAW!B221-General!$B$10)*24,3)</f>
        <v>3.65</v>
      </c>
      <c r="B221" s="19" t="n">
        <f aca="false">General!$B$12+Online_ANA!K221/1000+Online_ANA!L221/1000+Online_ANA!M221/1000/General!$B$22-SUM($P$2:P221)/1000/General!$B$24+SUM($Q$2:Q221)/1000/General!$B$24</f>
        <v>1.08</v>
      </c>
      <c r="C221" s="19" t="n">
        <f aca="false">Online_RAW!K221</f>
        <v>20.645</v>
      </c>
      <c r="D221" s="19" t="n">
        <f aca="false">Online_RAW!J221</f>
        <v>0.05</v>
      </c>
      <c r="E221" s="19" t="n">
        <f aca="false">(1-F221/100-G221/100)/(1-C221/100-D221/100-General!$B$17/100)</f>
        <v>1.00364757056196</v>
      </c>
      <c r="F221" s="19" t="n">
        <f aca="false">N221*General!$B$14/(N221+O221)+O221*100/(N221+O221)</f>
        <v>20.8</v>
      </c>
      <c r="G221" s="19" t="n">
        <f aca="false">N221*General!$B$15/(N221+O221)</f>
        <v>0.04</v>
      </c>
      <c r="H221" s="19" t="n">
        <f aca="false">(N221+O221)*(1/General!$B$20)*((F221/100)-E221*(C221/100))*1000/B221</f>
        <v>3.95053142428437</v>
      </c>
      <c r="I221" s="19" t="n">
        <f aca="false">(N221+O221)*(1/General!$B$20)*((D221/100)*E221-(G221/100))*1000/B221</f>
        <v>0.504741190547913</v>
      </c>
      <c r="J221" s="19" t="n">
        <f aca="false">I221/H221</f>
        <v>0.127765390611807</v>
      </c>
      <c r="K221" s="19" t="n">
        <f aca="false">MAX(Online_RAW!$L$2-Online_RAW!L221,0)</f>
        <v>0</v>
      </c>
      <c r="L221" s="19" t="n">
        <f aca="false">0.0016*(Online_RAW!M221)</f>
        <v>0</v>
      </c>
      <c r="M221" s="11" t="n">
        <f aca="false">Online_RAW!$N$2-Online_RAW!N221</f>
        <v>0</v>
      </c>
      <c r="N221" s="19" t="n">
        <f aca="false">Online_RAW!C221*60</f>
        <v>119.994857142857</v>
      </c>
      <c r="O221" s="19" t="n">
        <f aca="false">MAX(0, Online_RAW!D221*60)</f>
        <v>0</v>
      </c>
      <c r="P221" s="19" t="n">
        <f aca="false">_xlfn.IFNA(VLOOKUP(A221,Sampling!$D$7:$E$14,2,FALSE()),0)</f>
        <v>0</v>
      </c>
      <c r="Q221" s="0" t="n">
        <f aca="false">_xlfn.IFNA(VLOOKUP(A221,Refill!$D$6:$G$8,2,FALSE()),0)</f>
        <v>0</v>
      </c>
    </row>
    <row r="222" customFormat="false" ht="12.75" hidden="false" customHeight="false" outlineLevel="0" collapsed="false">
      <c r="A222" s="19" t="n">
        <f aca="false">ROUND((Online_RAW!B222-General!$B$10)*24,3)</f>
        <v>3.667</v>
      </c>
      <c r="B222" s="19" t="n">
        <f aca="false">General!$B$12+Online_ANA!K222/1000+Online_ANA!L222/1000+Online_ANA!M222/1000/General!$B$22-SUM($P$2:P222)/1000/General!$B$24+SUM($Q$2:Q222)/1000/General!$B$24</f>
        <v>1.08</v>
      </c>
      <c r="C222" s="19" t="n">
        <f aca="false">Online_RAW!K222</f>
        <v>20.645</v>
      </c>
      <c r="D222" s="19" t="n">
        <f aca="false">Online_RAW!J222</f>
        <v>0.05</v>
      </c>
      <c r="E222" s="19" t="n">
        <f aca="false">(1-F222/100-G222/100)/(1-C222/100-D222/100-General!$B$17/100)</f>
        <v>1.00364757056196</v>
      </c>
      <c r="F222" s="19" t="n">
        <f aca="false">N222*General!$B$14/(N222+O222)+O222*100/(N222+O222)</f>
        <v>20.8</v>
      </c>
      <c r="G222" s="19" t="n">
        <f aca="false">N222*General!$B$15/(N222+O222)</f>
        <v>0.04</v>
      </c>
      <c r="H222" s="19" t="n">
        <f aca="false">(N222+O222)*(1/General!$B$20)*((F222/100)-E222*(C222/100))*1000/B222</f>
        <v>3.95201764027705</v>
      </c>
      <c r="I222" s="19" t="n">
        <f aca="false">(N222+O222)*(1/General!$B$20)*((D222/100)*E222-(G222/100))*1000/B222</f>
        <v>0.504931077514751</v>
      </c>
      <c r="J222" s="19" t="n">
        <f aca="false">I222/H222</f>
        <v>0.127765390611807</v>
      </c>
      <c r="K222" s="19" t="n">
        <f aca="false">MAX(Online_RAW!$L$2-Online_RAW!L222,0)</f>
        <v>0</v>
      </c>
      <c r="L222" s="19" t="n">
        <f aca="false">0.0016*(Online_RAW!M222)</f>
        <v>0</v>
      </c>
      <c r="M222" s="11" t="n">
        <f aca="false">Online_RAW!$N$2-Online_RAW!N222</f>
        <v>0</v>
      </c>
      <c r="N222" s="19" t="n">
        <f aca="false">Online_RAW!C222*60</f>
        <v>120.04</v>
      </c>
      <c r="O222" s="19" t="n">
        <f aca="false">MAX(0, Online_RAW!D222*60)</f>
        <v>0</v>
      </c>
      <c r="P222" s="19" t="n">
        <f aca="false">_xlfn.IFNA(VLOOKUP(A222,Sampling!$D$7:$E$14,2,FALSE()),0)</f>
        <v>0</v>
      </c>
      <c r="Q222" s="0" t="n">
        <f aca="false">_xlfn.IFNA(VLOOKUP(A222,Refill!$D$6:$G$8,2,FALSE()),0)</f>
        <v>0</v>
      </c>
    </row>
    <row r="223" customFormat="false" ht="12.75" hidden="false" customHeight="false" outlineLevel="0" collapsed="false">
      <c r="A223" s="19" t="n">
        <f aca="false">ROUND((Online_RAW!B223-General!$B$10)*24,3)</f>
        <v>3.683</v>
      </c>
      <c r="B223" s="19" t="n">
        <f aca="false">General!$B$12+Online_ANA!K223/1000+Online_ANA!L223/1000+Online_ANA!M223/1000/General!$B$22-SUM($P$2:P223)/1000/General!$B$24+SUM($Q$2:Q223)/1000/General!$B$24</f>
        <v>1.08</v>
      </c>
      <c r="C223" s="19" t="n">
        <f aca="false">Online_RAW!K223</f>
        <v>20.645</v>
      </c>
      <c r="D223" s="19" t="n">
        <f aca="false">Online_RAW!J223</f>
        <v>0.05</v>
      </c>
      <c r="E223" s="19" t="n">
        <f aca="false">(1-F223/100-G223/100)/(1-C223/100-D223/100-General!$B$17/100)</f>
        <v>1.00364757056196</v>
      </c>
      <c r="F223" s="19" t="n">
        <f aca="false">N223*General!$B$14/(N223+O223)+O223*100/(N223+O223)</f>
        <v>20.8</v>
      </c>
      <c r="G223" s="19" t="n">
        <f aca="false">N223*General!$B$15/(N223+O223)</f>
        <v>0.04</v>
      </c>
      <c r="H223" s="19" t="n">
        <f aca="false">(N223+O223)*(1/General!$B$20)*((F223/100)-E223*(C223/100))*1000/B223</f>
        <v>3.95108640367404</v>
      </c>
      <c r="I223" s="19" t="n">
        <f aca="false">(N223+O223)*(1/General!$B$20)*((D223/100)*E223-(G223/100))*1000/B223</f>
        <v>0.504812097706415</v>
      </c>
      <c r="J223" s="19" t="n">
        <f aca="false">I223/H223</f>
        <v>0.127765390611807</v>
      </c>
      <c r="K223" s="19" t="n">
        <f aca="false">MAX(Online_RAW!$L$2-Online_RAW!L223,0)</f>
        <v>0</v>
      </c>
      <c r="L223" s="19" t="n">
        <f aca="false">0.0016*(Online_RAW!M223)</f>
        <v>0</v>
      </c>
      <c r="M223" s="11" t="n">
        <f aca="false">Online_RAW!$N$2-Online_RAW!N223</f>
        <v>0</v>
      </c>
      <c r="N223" s="19" t="n">
        <f aca="false">Online_RAW!C223*60</f>
        <v>120.011714285714</v>
      </c>
      <c r="O223" s="19" t="n">
        <f aca="false">MAX(0, Online_RAW!D223*60)</f>
        <v>0</v>
      </c>
      <c r="P223" s="19" t="n">
        <f aca="false">_xlfn.IFNA(VLOOKUP(A223,Sampling!$D$7:$E$14,2,FALSE()),0)</f>
        <v>0</v>
      </c>
      <c r="Q223" s="0" t="n">
        <f aca="false">_xlfn.IFNA(VLOOKUP(A223,Refill!$D$6:$G$8,2,FALSE()),0)</f>
        <v>0</v>
      </c>
    </row>
    <row r="224" customFormat="false" ht="12.75" hidden="false" customHeight="false" outlineLevel="0" collapsed="false">
      <c r="A224" s="19" t="n">
        <f aca="false">ROUND((Online_RAW!B224-General!$B$10)*24,3)</f>
        <v>3.7</v>
      </c>
      <c r="B224" s="19" t="n">
        <f aca="false">General!$B$12+Online_ANA!K224/1000+Online_ANA!L224/1000+Online_ANA!M224/1000/General!$B$22-SUM($P$2:P224)/1000/General!$B$24+SUM($Q$2:Q224)/1000/General!$B$24</f>
        <v>1.08</v>
      </c>
      <c r="C224" s="19" t="n">
        <f aca="false">Online_RAW!K224</f>
        <v>20.65</v>
      </c>
      <c r="D224" s="19" t="n">
        <f aca="false">Online_RAW!J224</f>
        <v>0.05</v>
      </c>
      <c r="E224" s="19" t="n">
        <f aca="false">(1-F224/100-G224/100)/(1-C224/100-D224/100-General!$B$17/100)</f>
        <v>1.00364433518412</v>
      </c>
      <c r="F224" s="19" t="n">
        <f aca="false">N224*General!$B$14/(N224+O224)+O224*100/(N224+O224)</f>
        <v>20.8052760680731</v>
      </c>
      <c r="G224" s="19" t="n">
        <f aca="false">N224*General!$B$15/(N224+O224)</f>
        <v>0.039997335319155</v>
      </c>
      <c r="H224" s="19" t="n">
        <f aca="false">(N224+O224)*(1/General!$B$20)*((F224/100)-E224*(C224/100))*1000/B224</f>
        <v>3.96975010066269</v>
      </c>
      <c r="I224" s="19" t="n">
        <f aca="false">(N224+O224)*(1/General!$B$20)*((D224/100)*E224-(G224/100))*1000/B224</f>
        <v>0.505263159022421</v>
      </c>
      <c r="J224" s="19" t="n">
        <f aca="false">I224/H224</f>
        <v>0.12727832891498</v>
      </c>
      <c r="K224" s="19" t="n">
        <f aca="false">MAX(Online_RAW!$L$2-Online_RAW!L224,0)</f>
        <v>0</v>
      </c>
      <c r="L224" s="19" t="n">
        <f aca="false">0.0016*(Online_RAW!M224)</f>
        <v>0</v>
      </c>
      <c r="M224" s="11" t="n">
        <f aca="false">Online_RAW!$N$2-Online_RAW!N224</f>
        <v>0</v>
      </c>
      <c r="N224" s="19" t="n">
        <f aca="false">Online_RAW!C224*60</f>
        <v>120.081428571428</v>
      </c>
      <c r="O224" s="19" t="n">
        <f aca="false">MAX(0, Online_RAW!D224*60)</f>
        <v>0.00799999999999998</v>
      </c>
      <c r="P224" s="19" t="n">
        <f aca="false">_xlfn.IFNA(VLOOKUP(A224,Sampling!$D$7:$E$14,2,FALSE()),0)</f>
        <v>0</v>
      </c>
      <c r="Q224" s="0" t="n">
        <f aca="false">_xlfn.IFNA(VLOOKUP(A224,Refill!$D$6:$G$8,2,FALSE()),0)</f>
        <v>0</v>
      </c>
    </row>
    <row r="225" customFormat="false" ht="12.75" hidden="false" customHeight="false" outlineLevel="0" collapsed="false">
      <c r="A225" s="19" t="n">
        <f aca="false">ROUND((Online_RAW!B225-General!$B$10)*24,3)</f>
        <v>3.717</v>
      </c>
      <c r="B225" s="19" t="n">
        <f aca="false">General!$B$12+Online_ANA!K225/1000+Online_ANA!L225/1000+Online_ANA!M225/1000/General!$B$22-SUM($P$2:P225)/1000/General!$B$24+SUM($Q$2:Q225)/1000/General!$B$24</f>
        <v>1.08</v>
      </c>
      <c r="C225" s="19" t="n">
        <f aca="false">Online_RAW!K225</f>
        <v>20.645</v>
      </c>
      <c r="D225" s="19" t="n">
        <f aca="false">Online_RAW!J225</f>
        <v>0.05</v>
      </c>
      <c r="E225" s="19" t="n">
        <f aca="false">(1-F225/100-G225/100)/(1-C225/100-D225/100-General!$B$17/100)</f>
        <v>1.00364757056196</v>
      </c>
      <c r="F225" s="19" t="n">
        <f aca="false">N225*General!$B$14/(N225+O225)+O225*100/(N225+O225)</f>
        <v>20.8</v>
      </c>
      <c r="G225" s="19" t="n">
        <f aca="false">N225*General!$B$15/(N225+O225)</f>
        <v>0.04</v>
      </c>
      <c r="H225" s="19" t="n">
        <f aca="false">(N225+O225)*(1/General!$B$20)*((F225/100)-E225*(C225/100))*1000/B225</f>
        <v>3.9511676410269</v>
      </c>
      <c r="I225" s="19" t="n">
        <f aca="false">(N225+O225)*(1/General!$B$20)*((D225/100)*E225-(G225/100))*1000/B225</f>
        <v>0.504822477028537</v>
      </c>
      <c r="J225" s="19" t="n">
        <f aca="false">I225/H225</f>
        <v>0.127765390611808</v>
      </c>
      <c r="K225" s="19" t="n">
        <f aca="false">MAX(Online_RAW!$L$2-Online_RAW!L225,0)</f>
        <v>0</v>
      </c>
      <c r="L225" s="19" t="n">
        <f aca="false">0.0016*(Online_RAW!M225)</f>
        <v>0</v>
      </c>
      <c r="M225" s="11" t="n">
        <f aca="false">Online_RAW!$N$2-Online_RAW!N225</f>
        <v>0</v>
      </c>
      <c r="N225" s="19" t="n">
        <f aca="false">Online_RAW!C225*60</f>
        <v>120.014181818182</v>
      </c>
      <c r="O225" s="19" t="n">
        <f aca="false">MAX(0, Online_RAW!D225*60)</f>
        <v>0</v>
      </c>
      <c r="P225" s="19" t="n">
        <f aca="false">_xlfn.IFNA(VLOOKUP(A225,Sampling!$D$7:$E$14,2,FALSE()),0)</f>
        <v>0</v>
      </c>
      <c r="Q225" s="0" t="n">
        <f aca="false">_xlfn.IFNA(VLOOKUP(A225,Refill!$D$6:$G$8,2,FALSE()),0)</f>
        <v>0</v>
      </c>
    </row>
    <row r="226" customFormat="false" ht="12.75" hidden="false" customHeight="false" outlineLevel="0" collapsed="false">
      <c r="A226" s="19" t="n">
        <f aca="false">ROUND((Online_RAW!B226-General!$B$10)*24,3)</f>
        <v>3.733</v>
      </c>
      <c r="B226" s="19" t="n">
        <f aca="false">General!$B$12+Online_ANA!K226/1000+Online_ANA!L226/1000+Online_ANA!M226/1000/General!$B$22-SUM($P$2:P226)/1000/General!$B$24+SUM($Q$2:Q226)/1000/General!$B$24</f>
        <v>1.08</v>
      </c>
      <c r="C226" s="19" t="n">
        <f aca="false">Online_RAW!K226</f>
        <v>20.63</v>
      </c>
      <c r="D226" s="19" t="n">
        <f aca="false">Online_RAW!J226</f>
        <v>0.05</v>
      </c>
      <c r="E226" s="19" t="n">
        <f aca="false">(1-F226/100-G226/100)/(1-C226/100-D226/100-General!$B$17/100)</f>
        <v>1.00345673233971</v>
      </c>
      <c r="F226" s="19" t="n">
        <f aca="false">N226*General!$B$14/(N226+O226)+O226*100/(N226+O226)</f>
        <v>20.8</v>
      </c>
      <c r="G226" s="19" t="n">
        <f aca="false">N226*General!$B$15/(N226+O226)</f>
        <v>0.04</v>
      </c>
      <c r="H226" s="19" t="n">
        <f aca="false">(N226+O226)*(1/General!$B$20)*((F226/100)-E226*(C226/100))*1000/B226</f>
        <v>4.89619144911359</v>
      </c>
      <c r="I226" s="19" t="n">
        <f aca="false">(N226+O226)*(1/General!$B$20)*((D226/100)*E226-(G226/100))*1000/B226</f>
        <v>0.504705248538835</v>
      </c>
      <c r="J226" s="19" t="n">
        <f aca="false">I226/H226</f>
        <v>0.103081191531064</v>
      </c>
      <c r="K226" s="19" t="n">
        <f aca="false">MAX(Online_RAW!$L$2-Online_RAW!L226,0)</f>
        <v>0</v>
      </c>
      <c r="L226" s="19" t="n">
        <f aca="false">0.0016*(Online_RAW!M226)</f>
        <v>0</v>
      </c>
      <c r="M226" s="11" t="n">
        <f aca="false">Online_RAW!$N$2-Online_RAW!N226</f>
        <v>0</v>
      </c>
      <c r="N226" s="19" t="n">
        <f aca="false">Online_RAW!C226*60</f>
        <v>120.098857142857</v>
      </c>
      <c r="O226" s="19" t="n">
        <f aca="false">MAX(0, Online_RAW!D226*60)</f>
        <v>0</v>
      </c>
      <c r="P226" s="19" t="n">
        <f aca="false">_xlfn.IFNA(VLOOKUP(A226,Sampling!$D$7:$E$14,2,FALSE()),0)</f>
        <v>0</v>
      </c>
      <c r="Q226" s="0" t="n">
        <f aca="false">_xlfn.IFNA(VLOOKUP(A226,Refill!$D$6:$G$8,2,FALSE()),0)</f>
        <v>0</v>
      </c>
    </row>
    <row r="227" customFormat="false" ht="12.75" hidden="false" customHeight="false" outlineLevel="0" collapsed="false">
      <c r="A227" s="19" t="n">
        <f aca="false">ROUND((Online_RAW!B227-General!$B$10)*24,3)</f>
        <v>3.75</v>
      </c>
      <c r="B227" s="19" t="n">
        <f aca="false">General!$B$12+Online_ANA!K227/1000+Online_ANA!L227/1000+Online_ANA!M227/1000/General!$B$22-SUM($P$2:P227)/1000/General!$B$24+SUM($Q$2:Q227)/1000/General!$B$24</f>
        <v>1.08</v>
      </c>
      <c r="C227" s="19" t="n">
        <f aca="false">Online_RAW!K227</f>
        <v>20.6366666666667</v>
      </c>
      <c r="D227" s="19" t="n">
        <f aca="false">Online_RAW!J227</f>
        <v>0.05</v>
      </c>
      <c r="E227" s="19" t="n">
        <f aca="false">(1-F227/100-G227/100)/(1-C227/100-D227/100-General!$B$17/100)</f>
        <v>1.00353676119939</v>
      </c>
      <c r="F227" s="19" t="n">
        <f aca="false">N227*General!$B$14/(N227+O227)+O227*100/(N227+O227)</f>
        <v>20.8003771742883</v>
      </c>
      <c r="G227" s="19" t="n">
        <f aca="false">N227*General!$B$15/(N227+O227)</f>
        <v>0.0399998095079352</v>
      </c>
      <c r="H227" s="19" t="n">
        <f aca="false">(N227+O227)*(1/General!$B$20)*((F227/100)-E227*(C227/100))*1000/B227</f>
        <v>4.49699024293782</v>
      </c>
      <c r="I227" s="19" t="n">
        <f aca="false">(N227+O227)*(1/General!$B$20)*((D227/100)*E227-(G227/100))*1000/B227</f>
        <v>0.504455571732042</v>
      </c>
      <c r="J227" s="19" t="n">
        <f aca="false">I227/H227</f>
        <v>0.112176265564341</v>
      </c>
      <c r="K227" s="19" t="n">
        <f aca="false">MAX(Online_RAW!$L$2-Online_RAW!L227,0)</f>
        <v>0</v>
      </c>
      <c r="L227" s="19" t="n">
        <f aca="false">0.0016*(Online_RAW!M227)</f>
        <v>0</v>
      </c>
      <c r="M227" s="11" t="n">
        <f aca="false">Online_RAW!$N$2-Online_RAW!N227</f>
        <v>0</v>
      </c>
      <c r="N227" s="19" t="n">
        <f aca="false">Online_RAW!C227*60</f>
        <v>119.989428571429</v>
      </c>
      <c r="O227" s="19" t="n">
        <f aca="false">MAX(0, Online_RAW!D227*60)</f>
        <v>0.000571428571428571</v>
      </c>
      <c r="P227" s="19" t="n">
        <f aca="false">_xlfn.IFNA(VLOOKUP(A227,Sampling!$D$7:$E$14,2,FALSE()),0)</f>
        <v>0</v>
      </c>
      <c r="Q227" s="0" t="n">
        <f aca="false">_xlfn.IFNA(VLOOKUP(A227,Refill!$D$6:$G$8,2,FALSE()),0)</f>
        <v>0</v>
      </c>
    </row>
    <row r="228" customFormat="false" ht="12.75" hidden="false" customHeight="false" outlineLevel="0" collapsed="false">
      <c r="A228" s="19" t="n">
        <f aca="false">ROUND((Online_RAW!B228-General!$B$10)*24,3)</f>
        <v>3.767</v>
      </c>
      <c r="B228" s="19" t="n">
        <f aca="false">General!$B$12+Online_ANA!K228/1000+Online_ANA!L228/1000+Online_ANA!M228/1000/General!$B$22-SUM($P$2:P228)/1000/General!$B$24+SUM($Q$2:Q228)/1000/General!$B$24</f>
        <v>1.08</v>
      </c>
      <c r="C228" s="19" t="n">
        <f aca="false">Online_RAW!K228</f>
        <v>20.63</v>
      </c>
      <c r="D228" s="19" t="n">
        <f aca="false">Online_RAW!J228</f>
        <v>0.05</v>
      </c>
      <c r="E228" s="19" t="n">
        <f aca="false">(1-F228/100-G228/100)/(1-C228/100-D228/100-General!$B$17/100)</f>
        <v>1.00345673233971</v>
      </c>
      <c r="F228" s="19" t="n">
        <f aca="false">N228*General!$B$14/(N228+O228)+O228*100/(N228+O228)</f>
        <v>20.8</v>
      </c>
      <c r="G228" s="19" t="n">
        <f aca="false">N228*General!$B$15/(N228+O228)</f>
        <v>0.04</v>
      </c>
      <c r="H228" s="19" t="n">
        <f aca="false">(N228+O228)*(1/General!$B$20)*((F228/100)-E228*(C228/100))*1000/B228</f>
        <v>4.89317461634888</v>
      </c>
      <c r="I228" s="19" t="n">
        <f aca="false">(N228+O228)*(1/General!$B$20)*((D228/100)*E228-(G228/100))*1000/B228</f>
        <v>0.504394269822798</v>
      </c>
      <c r="J228" s="19" t="n">
        <f aca="false">I228/H228</f>
        <v>0.103081191531064</v>
      </c>
      <c r="K228" s="19" t="n">
        <f aca="false">MAX(Online_RAW!$L$2-Online_RAW!L228,0)</f>
        <v>0</v>
      </c>
      <c r="L228" s="19" t="n">
        <f aca="false">0.0016*(Online_RAW!M228)</f>
        <v>0</v>
      </c>
      <c r="M228" s="11" t="n">
        <f aca="false">Online_RAW!$N$2-Online_RAW!N228</f>
        <v>0</v>
      </c>
      <c r="N228" s="19" t="n">
        <f aca="false">Online_RAW!C228*60</f>
        <v>120.024857142857</v>
      </c>
      <c r="O228" s="19" t="n">
        <f aca="false">MAX(0, Online_RAW!D228*60)</f>
        <v>0</v>
      </c>
      <c r="P228" s="19" t="n">
        <f aca="false">_xlfn.IFNA(VLOOKUP(A228,Sampling!$D$7:$E$14,2,FALSE()),0)</f>
        <v>0</v>
      </c>
      <c r="Q228" s="0" t="n">
        <f aca="false">_xlfn.IFNA(VLOOKUP(A228,Refill!$D$6:$G$8,2,FALSE()),0)</f>
        <v>0</v>
      </c>
    </row>
    <row r="229" customFormat="false" ht="12.75" hidden="false" customHeight="false" outlineLevel="0" collapsed="false">
      <c r="A229" s="19" t="n">
        <f aca="false">ROUND((Online_RAW!B229-General!$B$10)*24,3)</f>
        <v>3.783</v>
      </c>
      <c r="B229" s="19" t="n">
        <f aca="false">General!$B$12+Online_ANA!K229/1000+Online_ANA!L229/1000+Online_ANA!M229/1000/General!$B$22-SUM($P$2:P229)/1000/General!$B$24+SUM($Q$2:Q229)/1000/General!$B$24</f>
        <v>1.08</v>
      </c>
      <c r="C229" s="19" t="n">
        <f aca="false">Online_RAW!K229</f>
        <v>20.63</v>
      </c>
      <c r="D229" s="19" t="n">
        <f aca="false">Online_RAW!J229</f>
        <v>0.05</v>
      </c>
      <c r="E229" s="19" t="n">
        <f aca="false">(1-F229/100-G229/100)/(1-C229/100-D229/100-General!$B$17/100)</f>
        <v>1.00337900618375</v>
      </c>
      <c r="F229" s="19" t="n">
        <f aca="false">N229*General!$B$14/(N229+O229)+O229*100/(N229+O229)</f>
        <v>20.8061347055171</v>
      </c>
      <c r="G229" s="19" t="n">
        <f aca="false">N229*General!$B$15/(N229+O229)</f>
        <v>0.0399969016638803</v>
      </c>
      <c r="H229" s="19" t="n">
        <f aca="false">(N229+O229)*(1/General!$B$20)*((F229/100)-E229*(C229/100))*1000/B229</f>
        <v>5.27859379253164</v>
      </c>
      <c r="I229" s="19" t="n">
        <f aca="false">(N229+O229)*(1/General!$B$20)*((D229/100)*E229-(G229/100))*1000/B229</f>
        <v>0.504521542965269</v>
      </c>
      <c r="J229" s="19" t="n">
        <f aca="false">I229/H229</f>
        <v>0.0955787777568877</v>
      </c>
      <c r="K229" s="19" t="n">
        <f aca="false">MAX(Online_RAW!$L$2-Online_RAW!L229,0)</f>
        <v>0</v>
      </c>
      <c r="L229" s="19" t="n">
        <f aca="false">0.0016*(Online_RAW!M229)</f>
        <v>0</v>
      </c>
      <c r="M229" s="11" t="n">
        <f aca="false">Online_RAW!$N$2-Online_RAW!N229</f>
        <v>0</v>
      </c>
      <c r="N229" s="19" t="n">
        <f aca="false">Online_RAW!C229*60</f>
        <v>120.055142857143</v>
      </c>
      <c r="O229" s="19" t="n">
        <f aca="false">MAX(0, Online_RAW!D229*60)</f>
        <v>0.0093</v>
      </c>
      <c r="P229" s="19" t="n">
        <f aca="false">_xlfn.IFNA(VLOOKUP(A229,Sampling!$D$7:$E$14,2,FALSE()),0)</f>
        <v>0</v>
      </c>
      <c r="Q229" s="0" t="n">
        <f aca="false">_xlfn.IFNA(VLOOKUP(A229,Refill!$D$6:$G$8,2,FALSE()),0)</f>
        <v>0</v>
      </c>
    </row>
    <row r="230" customFormat="false" ht="12.75" hidden="false" customHeight="false" outlineLevel="0" collapsed="false">
      <c r="A230" s="19" t="n">
        <f aca="false">ROUND((Online_RAW!B230-General!$B$10)*24,3)</f>
        <v>3.8</v>
      </c>
      <c r="B230" s="19" t="n">
        <f aca="false">General!$B$12+Online_ANA!K230/1000+Online_ANA!L230/1000+Online_ANA!M230/1000/General!$B$22-SUM($P$2:P230)/1000/General!$B$24+SUM($Q$2:Q230)/1000/General!$B$24</f>
        <v>1.08</v>
      </c>
      <c r="C230" s="19" t="n">
        <f aca="false">Online_RAW!K230</f>
        <v>20.63</v>
      </c>
      <c r="D230" s="19" t="n">
        <f aca="false">Online_RAW!J230</f>
        <v>0.05</v>
      </c>
      <c r="E230" s="19" t="n">
        <f aca="false">(1-F230/100-G230/100)/(1-C230/100-D230/100-General!$B$17/100)</f>
        <v>1.00345673233971</v>
      </c>
      <c r="F230" s="19" t="n">
        <f aca="false">N230*General!$B$14/(N230+O230)+O230*100/(N230+O230)</f>
        <v>20.8</v>
      </c>
      <c r="G230" s="19" t="n">
        <f aca="false">N230*General!$B$15/(N230+O230)</f>
        <v>0.04</v>
      </c>
      <c r="H230" s="19" t="n">
        <f aca="false">(N230+O230)*(1/General!$B$20)*((F230/100)-E230*(C230/100))*1000/B230</f>
        <v>4.88972680747489</v>
      </c>
      <c r="I230" s="19" t="n">
        <f aca="false">(N230+O230)*(1/General!$B$20)*((D230/100)*E230-(G230/100))*1000/B230</f>
        <v>0.504038865575896</v>
      </c>
      <c r="J230" s="19" t="n">
        <f aca="false">I230/H230</f>
        <v>0.103081191531064</v>
      </c>
      <c r="K230" s="19" t="n">
        <f aca="false">MAX(Online_RAW!$L$2-Online_RAW!L230,0)</f>
        <v>0</v>
      </c>
      <c r="L230" s="19" t="n">
        <f aca="false">0.0016*(Online_RAW!M230)</f>
        <v>0</v>
      </c>
      <c r="M230" s="11" t="n">
        <f aca="false">Online_RAW!$N$2-Online_RAW!N230</f>
        <v>0</v>
      </c>
      <c r="N230" s="19" t="n">
        <f aca="false">Online_RAW!C230*60</f>
        <v>119.940285714286</v>
      </c>
      <c r="O230" s="19" t="n">
        <f aca="false">MAX(0, Online_RAW!D230*60)</f>
        <v>0</v>
      </c>
      <c r="P230" s="19" t="n">
        <f aca="false">_xlfn.IFNA(VLOOKUP(A230,Sampling!$D$7:$E$14,2,FALSE()),0)</f>
        <v>0</v>
      </c>
      <c r="Q230" s="0" t="n">
        <f aca="false">_xlfn.IFNA(VLOOKUP(A230,Refill!$D$6:$G$8,2,FALSE()),0)</f>
        <v>0</v>
      </c>
    </row>
    <row r="231" customFormat="false" ht="12.75" hidden="false" customHeight="false" outlineLevel="0" collapsed="false">
      <c r="A231" s="19" t="n">
        <f aca="false">ROUND((Online_RAW!B231-General!$B$10)*24,3)</f>
        <v>3.817</v>
      </c>
      <c r="B231" s="19" t="n">
        <f aca="false">General!$B$12+Online_ANA!K231/1000+Online_ANA!L231/1000+Online_ANA!M231/1000/General!$B$22-SUM($P$2:P231)/1000/General!$B$24+SUM($Q$2:Q231)/1000/General!$B$24</f>
        <v>1.08</v>
      </c>
      <c r="C231" s="19" t="n">
        <f aca="false">Online_RAW!K231</f>
        <v>20.645</v>
      </c>
      <c r="D231" s="19" t="n">
        <f aca="false">Online_RAW!J231</f>
        <v>0.06</v>
      </c>
      <c r="E231" s="19" t="n">
        <f aca="false">(1-F231/100-G231/100)/(1-C231/100-D231/100-General!$B$17/100)</f>
        <v>1.00371747685692</v>
      </c>
      <c r="F231" s="19" t="n">
        <f aca="false">N231*General!$B$14/(N231+O231)+O231*100/(N231+O231)</f>
        <v>20.8045257897155</v>
      </c>
      <c r="G231" s="19" t="n">
        <f aca="false">N231*General!$B$15/(N231+O231)</f>
        <v>0.0399977142476184</v>
      </c>
      <c r="H231" s="19" t="n">
        <f aca="false">(N231+O231)*(1/General!$B$20)*((F231/100)-E231*(C231/100))*1000/B231</f>
        <v>4.10344231101469</v>
      </c>
      <c r="I231" s="19" t="n">
        <f aca="false">(N231+O231)*(1/General!$B$20)*((D231/100)*E231-(G231/100))*1000/B231</f>
        <v>1.00259744777027</v>
      </c>
      <c r="J231" s="19" t="n">
        <f aca="false">I231/H231</f>
        <v>0.244330825628775</v>
      </c>
      <c r="K231" s="19" t="n">
        <f aca="false">MAX(Online_RAW!$L$2-Online_RAW!L231,0)</f>
        <v>0</v>
      </c>
      <c r="L231" s="19" t="n">
        <f aca="false">0.0016*(Online_RAW!M231)</f>
        <v>0</v>
      </c>
      <c r="M231" s="11" t="n">
        <f aca="false">Online_RAW!$N$2-Online_RAW!N231</f>
        <v>0</v>
      </c>
      <c r="N231" s="19" t="n">
        <f aca="false">Online_RAW!C231*60</f>
        <v>119.991142857143</v>
      </c>
      <c r="O231" s="19" t="n">
        <f aca="false">MAX(0, Online_RAW!D231*60)</f>
        <v>0.00685714285714284</v>
      </c>
      <c r="P231" s="19" t="n">
        <f aca="false">_xlfn.IFNA(VLOOKUP(A231,Sampling!$D$7:$E$14,2,FALSE()),0)</f>
        <v>0</v>
      </c>
      <c r="Q231" s="0" t="n">
        <f aca="false">_xlfn.IFNA(VLOOKUP(A231,Refill!$D$6:$G$8,2,FALSE()),0)</f>
        <v>0</v>
      </c>
    </row>
    <row r="232" customFormat="false" ht="12.75" hidden="false" customHeight="false" outlineLevel="0" collapsed="false">
      <c r="A232" s="19" t="n">
        <f aca="false">ROUND((Online_RAW!B232-General!$B$10)*24,3)</f>
        <v>3.833</v>
      </c>
      <c r="B232" s="19" t="n">
        <f aca="false">General!$B$12+Online_ANA!K232/1000+Online_ANA!L232/1000+Online_ANA!M232/1000/General!$B$22-SUM($P$2:P232)/1000/General!$B$24+SUM($Q$2:Q232)/1000/General!$B$24</f>
        <v>1.08</v>
      </c>
      <c r="C232" s="19" t="n">
        <f aca="false">Online_RAW!K232</f>
        <v>20.64</v>
      </c>
      <c r="D232" s="19" t="n">
        <f aca="false">Online_RAW!J232</f>
        <v>0.06</v>
      </c>
      <c r="E232" s="19" t="n">
        <f aca="false">(1-F232/100-G232/100)/(1-C232/100-D232/100-General!$B$17/100)</f>
        <v>1.0037111994343</v>
      </c>
      <c r="F232" s="19" t="n">
        <f aca="false">N232*General!$B$14/(N232+O232)+O232*100/(N232+O232)</f>
        <v>20.8</v>
      </c>
      <c r="G232" s="19" t="n">
        <f aca="false">N232*General!$B$15/(N232+O232)</f>
        <v>0.04</v>
      </c>
      <c r="H232" s="19" t="n">
        <f aca="false">(N232+O232)*(1/General!$B$20)*((F232/100)-E232*(C232/100))*1000/B232</f>
        <v>4.13308098185399</v>
      </c>
      <c r="I232" s="19" t="n">
        <f aca="false">(N232+O232)*(1/General!$B$20)*((D232/100)*E232-(G232/100))*1000/B232</f>
        <v>1.00217140763949</v>
      </c>
      <c r="J232" s="19" t="n">
        <f aca="false">I232/H232</f>
        <v>0.242475628239431</v>
      </c>
      <c r="K232" s="19" t="n">
        <f aca="false">MAX(Online_RAW!$L$2-Online_RAW!L232,0)</f>
        <v>0</v>
      </c>
      <c r="L232" s="19" t="n">
        <f aca="false">0.0016*(Online_RAW!M232)</f>
        <v>0</v>
      </c>
      <c r="M232" s="11" t="n">
        <f aca="false">Online_RAW!$N$2-Online_RAW!N232</f>
        <v>0</v>
      </c>
      <c r="N232" s="19" t="n">
        <f aca="false">Online_RAW!C232*60</f>
        <v>119.9628</v>
      </c>
      <c r="O232" s="19" t="n">
        <f aca="false">MAX(0, Online_RAW!D232*60)</f>
        <v>0</v>
      </c>
      <c r="P232" s="19" t="n">
        <f aca="false">_xlfn.IFNA(VLOOKUP(A232,Sampling!$D$7:$E$14,2,FALSE()),0)</f>
        <v>0</v>
      </c>
      <c r="Q232" s="0" t="n">
        <f aca="false">_xlfn.IFNA(VLOOKUP(A232,Refill!$D$6:$G$8,2,FALSE()),0)</f>
        <v>0</v>
      </c>
    </row>
    <row r="233" customFormat="false" ht="12.75" hidden="false" customHeight="false" outlineLevel="0" collapsed="false">
      <c r="A233" s="19" t="n">
        <f aca="false">ROUND((Online_RAW!B233-General!$B$10)*24,3)</f>
        <v>3.85</v>
      </c>
      <c r="B233" s="19" t="n">
        <f aca="false">General!$B$12+Online_ANA!K233/1000+Online_ANA!L233/1000+Online_ANA!M233/1000/General!$B$22-SUM($P$2:P233)/1000/General!$B$24+SUM($Q$2:Q233)/1000/General!$B$24</f>
        <v>1.08</v>
      </c>
      <c r="C233" s="19" t="n">
        <f aca="false">Online_RAW!K233</f>
        <v>20.64</v>
      </c>
      <c r="D233" s="19" t="n">
        <f aca="false">Online_RAW!J233</f>
        <v>0.06</v>
      </c>
      <c r="E233" s="19" t="n">
        <f aca="false">(1-F233/100-G233/100)/(1-C233/100-D233/100-General!$B$17/100)</f>
        <v>1.00370901898448</v>
      </c>
      <c r="F233" s="19" t="n">
        <f aca="false">N233*General!$B$14/(N233+O233)+O233*100/(N233+O233)</f>
        <v>20.8001720531018</v>
      </c>
      <c r="G233" s="19" t="n">
        <f aca="false">N233*General!$B$15/(N233+O233)</f>
        <v>0.039999913104494</v>
      </c>
      <c r="H233" s="19" t="n">
        <f aca="false">(N233+O233)*(1/General!$B$20)*((F233/100)-E233*(C233/100))*1000/B233</f>
        <v>4.14803325158906</v>
      </c>
      <c r="I233" s="19" t="n">
        <f aca="false">(N233+O233)*(1/General!$B$20)*((D233/100)*E233-(G233/100))*1000/B233</f>
        <v>1.00318391463838</v>
      </c>
      <c r="J233" s="19" t="n">
        <f aca="false">I233/H233</f>
        <v>0.24184567813049</v>
      </c>
      <c r="K233" s="19" t="n">
        <f aca="false">MAX(Online_RAW!$L$2-Online_RAW!L233,0)</f>
        <v>0</v>
      </c>
      <c r="L233" s="19" t="n">
        <f aca="false">0.0016*(Online_RAW!M233)</f>
        <v>0</v>
      </c>
      <c r="M233" s="11" t="n">
        <f aca="false">Online_RAW!$N$2-Online_RAW!N233</f>
        <v>0</v>
      </c>
      <c r="N233" s="19" t="n">
        <f aca="false">Online_RAW!C233*60</f>
        <v>120.084</v>
      </c>
      <c r="O233" s="19" t="n">
        <f aca="false">MAX(0, Online_RAW!D233*60)</f>
        <v>0.000260869565217392</v>
      </c>
      <c r="P233" s="19" t="n">
        <f aca="false">_xlfn.IFNA(VLOOKUP(A233,Sampling!$D$7:$E$14,2,FALSE()),0)</f>
        <v>0</v>
      </c>
      <c r="Q233" s="0" t="n">
        <f aca="false">_xlfn.IFNA(VLOOKUP(A233,Refill!$D$6:$G$8,2,FALSE()),0)</f>
        <v>0</v>
      </c>
    </row>
    <row r="234" customFormat="false" ht="12.75" hidden="false" customHeight="false" outlineLevel="0" collapsed="false">
      <c r="A234" s="19" t="n">
        <f aca="false">ROUND((Online_RAW!B234-General!$B$10)*24,3)</f>
        <v>3.867</v>
      </c>
      <c r="B234" s="19" t="n">
        <f aca="false">General!$B$12+Online_ANA!K234/1000+Online_ANA!L234/1000+Online_ANA!M234/1000/General!$B$22-SUM($P$2:P234)/1000/General!$B$24+SUM($Q$2:Q234)/1000/General!$B$24</f>
        <v>1.08</v>
      </c>
      <c r="C234" s="19" t="n">
        <f aca="false">Online_RAW!K234</f>
        <v>20.65</v>
      </c>
      <c r="D234" s="19" t="n">
        <f aca="false">Online_RAW!J234</f>
        <v>0.06</v>
      </c>
      <c r="E234" s="19" t="n">
        <f aca="false">(1-F234/100-G234/100)/(1-C234/100-D234/100-General!$B$17/100)</f>
        <v>1.00383848138556</v>
      </c>
      <c r="F234" s="19" t="n">
        <f aca="false">N234*General!$B$14/(N234+O234)+O234*100/(N234+O234)</f>
        <v>20.8</v>
      </c>
      <c r="G234" s="19" t="n">
        <f aca="false">N234*General!$B$15/(N234+O234)</f>
        <v>0.04</v>
      </c>
      <c r="H234" s="19" t="n">
        <f aca="false">(N234+O234)*(1/General!$B$20)*((F234/100)-E234*(C234/100))*1000/B234</f>
        <v>3.50411070259993</v>
      </c>
      <c r="I234" s="19" t="n">
        <f aca="false">(N234+O234)*(1/General!$B$20)*((D234/100)*E234-(G234/100))*1000/B234</f>
        <v>1.00217546765068</v>
      </c>
      <c r="J234" s="19" t="n">
        <f aca="false">I234/H234</f>
        <v>0.285999944838244</v>
      </c>
      <c r="K234" s="19" t="n">
        <f aca="false">MAX(Online_RAW!$L$2-Online_RAW!L234,0)</f>
        <v>0</v>
      </c>
      <c r="L234" s="19" t="n">
        <f aca="false">0.0016*(Online_RAW!M234)</f>
        <v>0</v>
      </c>
      <c r="M234" s="11" t="n">
        <f aca="false">Online_RAW!$N$2-Online_RAW!N234</f>
        <v>0</v>
      </c>
      <c r="N234" s="19" t="n">
        <f aca="false">Online_RAW!C234*60</f>
        <v>119.918</v>
      </c>
      <c r="O234" s="19" t="n">
        <f aca="false">MAX(0, Online_RAW!D234*60)</f>
        <v>0</v>
      </c>
      <c r="P234" s="19" t="n">
        <f aca="false">_xlfn.IFNA(VLOOKUP(A234,Sampling!$D$7:$E$14,2,FALSE()),0)</f>
        <v>0</v>
      </c>
      <c r="Q234" s="0" t="n">
        <f aca="false">_xlfn.IFNA(VLOOKUP(A234,Refill!$D$6:$G$8,2,FALSE()),0)</f>
        <v>0</v>
      </c>
    </row>
    <row r="235" customFormat="false" ht="12.75" hidden="false" customHeight="false" outlineLevel="0" collapsed="false">
      <c r="A235" s="19" t="n">
        <f aca="false">ROUND((Online_RAW!B235-General!$B$10)*24,3)</f>
        <v>3.883</v>
      </c>
      <c r="B235" s="19" t="n">
        <f aca="false">General!$B$12+Online_ANA!K235/1000+Online_ANA!L235/1000+Online_ANA!M235/1000/General!$B$22-SUM($P$2:P235)/1000/General!$B$24+SUM($Q$2:Q235)/1000/General!$B$24</f>
        <v>1.08</v>
      </c>
      <c r="C235" s="19" t="n">
        <f aca="false">Online_RAW!K235</f>
        <v>20.66</v>
      </c>
      <c r="D235" s="19" t="n">
        <f aca="false">Online_RAW!J235</f>
        <v>0.06</v>
      </c>
      <c r="E235" s="19" t="n">
        <f aca="false">(1-F235/100-G235/100)/(1-C235/100-D235/100-General!$B$17/100)</f>
        <v>1.00389509539105</v>
      </c>
      <c r="F235" s="19" t="n">
        <f aca="false">N235*General!$B$14/(N235+O235)+O235*100/(N235+O235)</f>
        <v>20.8055773397412</v>
      </c>
      <c r="G235" s="19" t="n">
        <f aca="false">N235*General!$B$15/(N235+O235)</f>
        <v>0.0399971831617469</v>
      </c>
      <c r="H235" s="19" t="n">
        <f aca="false">(N235+O235)*(1/General!$B$20)*((F235/100)-E235*(C235/100))*1000/B235</f>
        <v>3.22892053305672</v>
      </c>
      <c r="I235" s="19" t="n">
        <f aca="false">(N235+O235)*(1/General!$B$20)*((D235/100)*E235-(G235/100))*1000/B235</f>
        <v>1.00364726921967</v>
      </c>
      <c r="J235" s="19" t="n">
        <f aca="false">I235/H235</f>
        <v>0.310830588410162</v>
      </c>
      <c r="K235" s="19" t="n">
        <f aca="false">MAX(Online_RAW!$L$2-Online_RAW!L235,0)</f>
        <v>0</v>
      </c>
      <c r="L235" s="19" t="n">
        <f aca="false">0.0016*(Online_RAW!M235)</f>
        <v>0</v>
      </c>
      <c r="M235" s="11" t="n">
        <f aca="false">Online_RAW!$N$2-Online_RAW!N235</f>
        <v>0</v>
      </c>
      <c r="N235" s="19" t="n">
        <f aca="false">Online_RAW!C235*60</f>
        <v>120.048782608696</v>
      </c>
      <c r="O235" s="19" t="n">
        <f aca="false">MAX(0, Online_RAW!D235*60)</f>
        <v>0.00845454545454546</v>
      </c>
      <c r="P235" s="19" t="n">
        <f aca="false">_xlfn.IFNA(VLOOKUP(A235,Sampling!$D$7:$E$14,2,FALSE()),0)</f>
        <v>0</v>
      </c>
      <c r="Q235" s="0" t="n">
        <f aca="false">_xlfn.IFNA(VLOOKUP(A235,Refill!$D$6:$G$8,2,FALSE()),0)</f>
        <v>0</v>
      </c>
    </row>
    <row r="236" customFormat="false" ht="12.75" hidden="false" customHeight="false" outlineLevel="0" collapsed="false">
      <c r="A236" s="19" t="n">
        <f aca="false">ROUND((Online_RAW!B236-General!$B$10)*24,3)</f>
        <v>3.9</v>
      </c>
      <c r="B236" s="19" t="n">
        <f aca="false">General!$B$12+Online_ANA!K236/1000+Online_ANA!L236/1000+Online_ANA!M236/1000/General!$B$22-SUM($P$2:P236)/1000/General!$B$24+SUM($Q$2:Q236)/1000/General!$B$24</f>
        <v>1.08</v>
      </c>
      <c r="C236" s="19" t="n">
        <f aca="false">Online_RAW!K236</f>
        <v>20.66</v>
      </c>
      <c r="D236" s="19" t="n">
        <f aca="false">Online_RAW!J236</f>
        <v>0.06</v>
      </c>
      <c r="E236" s="19" t="n">
        <f aca="false">(1-F236/100-G236/100)/(1-C236/100-D236/100-General!$B$17/100)</f>
        <v>1.0039657956225</v>
      </c>
      <c r="F236" s="19" t="n">
        <f aca="false">N236*General!$B$14/(N236+O236)+O236*100/(N236+O236)</f>
        <v>20.8</v>
      </c>
      <c r="G236" s="19" t="n">
        <f aca="false">N236*General!$B$15/(N236+O236)</f>
        <v>0.04</v>
      </c>
      <c r="H236" s="19" t="n">
        <f aca="false">(N236+O236)*(1/General!$B$20)*((F236/100)-E236*(C236/100))*1000/B236</f>
        <v>2.87953846252159</v>
      </c>
      <c r="I236" s="19" t="n">
        <f aca="false">(N236+O236)*(1/General!$B$20)*((D236/100)*E236-(G236/100))*1000/B236</f>
        <v>1.00360424491998</v>
      </c>
      <c r="J236" s="19" t="n">
        <f aca="false">I236/H236</f>
        <v>0.348529550128368</v>
      </c>
      <c r="K236" s="19" t="n">
        <f aca="false">MAX(Online_RAW!$L$2-Online_RAW!L236,0)</f>
        <v>0</v>
      </c>
      <c r="L236" s="19" t="n">
        <f aca="false">0.0016*(Online_RAW!M236)</f>
        <v>0</v>
      </c>
      <c r="M236" s="11" t="n">
        <f aca="false">Online_RAW!$N$2-Online_RAW!N236</f>
        <v>0</v>
      </c>
      <c r="N236" s="19" t="n">
        <f aca="false">Online_RAW!C236*60</f>
        <v>120.043636363636</v>
      </c>
      <c r="O236" s="19" t="n">
        <f aca="false">MAX(0, Online_RAW!D236*60)</f>
        <v>0</v>
      </c>
      <c r="P236" s="19" t="n">
        <f aca="false">_xlfn.IFNA(VLOOKUP(A236,Sampling!$D$7:$E$14,2,FALSE()),0)</f>
        <v>0</v>
      </c>
      <c r="Q236" s="0" t="n">
        <f aca="false">_xlfn.IFNA(VLOOKUP(A236,Refill!$D$6:$G$8,2,FALSE()),0)</f>
        <v>0</v>
      </c>
    </row>
    <row r="237" customFormat="false" ht="12.75" hidden="false" customHeight="false" outlineLevel="0" collapsed="false">
      <c r="A237" s="19" t="n">
        <f aca="false">ROUND((Online_RAW!B237-General!$B$10)*24,3)</f>
        <v>3.917</v>
      </c>
      <c r="B237" s="19" t="n">
        <f aca="false">General!$B$12+Online_ANA!K237/1000+Online_ANA!L237/1000+Online_ANA!M237/1000/General!$B$22-SUM($P$2:P237)/1000/General!$B$24+SUM($Q$2:Q237)/1000/General!$B$24</f>
        <v>1.08</v>
      </c>
      <c r="C237" s="19" t="n">
        <f aca="false">Online_RAW!K237</f>
        <v>20.65</v>
      </c>
      <c r="D237" s="19" t="n">
        <f aca="false">Online_RAW!J237</f>
        <v>0.055</v>
      </c>
      <c r="E237" s="19" t="n">
        <f aca="false">(1-F237/100-G237/100)/(1-C237/100-D237/100-General!$B$17/100)</f>
        <v>1.00377483637499</v>
      </c>
      <c r="F237" s="19" t="n">
        <f aca="false">N237*General!$B$14/(N237+O237)+O237*100/(N237+O237)</f>
        <v>20.8</v>
      </c>
      <c r="G237" s="19" t="n">
        <f aca="false">N237*General!$B$15/(N237+O237)</f>
        <v>0.04</v>
      </c>
      <c r="H237" s="19" t="n">
        <f aca="false">(N237+O237)*(1/General!$B$20)*((F237/100)-E237*(C237/100))*1000/B237</f>
        <v>3.57278055508939</v>
      </c>
      <c r="I237" s="19" t="n">
        <f aca="false">(N237+O237)*(1/General!$B$20)*((D237/100)*E237-(G237/100))*1000/B237</f>
        <v>0.754111792088357</v>
      </c>
      <c r="J237" s="19" t="n">
        <f aca="false">I237/H237</f>
        <v>0.211071399561368</v>
      </c>
      <c r="K237" s="19" t="n">
        <f aca="false">MAX(Online_RAW!$L$2-Online_RAW!L237,0)</f>
        <v>0</v>
      </c>
      <c r="L237" s="19" t="n">
        <f aca="false">0.0016*(Online_RAW!M237)</f>
        <v>0</v>
      </c>
      <c r="M237" s="11" t="n">
        <f aca="false">Online_RAW!$N$2-Online_RAW!N237</f>
        <v>0</v>
      </c>
      <c r="N237" s="19" t="n">
        <f aca="false">Online_RAW!C237*60</f>
        <v>120.037714285714</v>
      </c>
      <c r="O237" s="19" t="n">
        <f aca="false">MAX(0, Online_RAW!D237*60)</f>
        <v>0</v>
      </c>
      <c r="P237" s="19" t="n">
        <f aca="false">_xlfn.IFNA(VLOOKUP(A237,Sampling!$D$7:$E$14,2,FALSE()),0)</f>
        <v>0</v>
      </c>
      <c r="Q237" s="0" t="n">
        <f aca="false">_xlfn.IFNA(VLOOKUP(A237,Refill!$D$6:$G$8,2,FALSE()),0)</f>
        <v>0</v>
      </c>
    </row>
    <row r="238" customFormat="false" ht="12.75" hidden="false" customHeight="false" outlineLevel="0" collapsed="false">
      <c r="A238" s="19" t="n">
        <f aca="false">ROUND((Online_RAW!B238-General!$B$10)*24,3)</f>
        <v>3.933</v>
      </c>
      <c r="B238" s="19" t="n">
        <f aca="false">General!$B$12+Online_ANA!K238/1000+Online_ANA!L238/1000+Online_ANA!M238/1000/General!$B$22-SUM($P$2:P238)/1000/General!$B$24+SUM($Q$2:Q238)/1000/General!$B$24</f>
        <v>1.08</v>
      </c>
      <c r="C238" s="19" t="n">
        <f aca="false">Online_RAW!K238</f>
        <v>20.6433333333333</v>
      </c>
      <c r="D238" s="19" t="n">
        <f aca="false">Online_RAW!J238</f>
        <v>0.05</v>
      </c>
      <c r="E238" s="19" t="n">
        <f aca="false">(1-F238/100-G238/100)/(1-C238/100-D238/100-General!$B$17/100)</f>
        <v>1.00362636273055</v>
      </c>
      <c r="F238" s="19" t="n">
        <f aca="false">N238*General!$B$14/(N238+O238)+O238*100/(N238+O238)</f>
        <v>20.8</v>
      </c>
      <c r="G238" s="19" t="n">
        <f aca="false">N238*General!$B$15/(N238+O238)</f>
        <v>0.04</v>
      </c>
      <c r="H238" s="19" t="n">
        <f aca="false">(N238+O238)*(1/General!$B$20)*((F238/100)-E238*(C238/100))*1000/B238</f>
        <v>4.05540238990261</v>
      </c>
      <c r="I238" s="19" t="n">
        <f aca="false">(N238+O238)*(1/General!$B$20)*((D238/100)*E238-(G238/100))*1000/B238</f>
        <v>0.504719870834533</v>
      </c>
      <c r="J238" s="19" t="n">
        <f aca="false">I238/H238</f>
        <v>0.124456175320904</v>
      </c>
      <c r="K238" s="19" t="n">
        <f aca="false">MAX(Online_RAW!$L$2-Online_RAW!L238,0)</f>
        <v>0</v>
      </c>
      <c r="L238" s="19" t="n">
        <f aca="false">0.0016*(Online_RAW!M238)</f>
        <v>0</v>
      </c>
      <c r="M238" s="11" t="n">
        <f aca="false">Online_RAW!$N$2-Online_RAW!N238</f>
        <v>0</v>
      </c>
      <c r="N238" s="19" t="n">
        <f aca="false">Online_RAW!C238*60</f>
        <v>120.002285714286</v>
      </c>
      <c r="O238" s="19" t="n">
        <f aca="false">MAX(0, Online_RAW!D238*60)</f>
        <v>0</v>
      </c>
      <c r="P238" s="19" t="n">
        <f aca="false">_xlfn.IFNA(VLOOKUP(A238,Sampling!$D$7:$E$14,2,FALSE()),0)</f>
        <v>0</v>
      </c>
      <c r="Q238" s="0" t="n">
        <f aca="false">_xlfn.IFNA(VLOOKUP(A238,Refill!$D$6:$G$8,2,FALSE()),0)</f>
        <v>0</v>
      </c>
    </row>
    <row r="239" customFormat="false" ht="12.75" hidden="false" customHeight="false" outlineLevel="0" collapsed="false">
      <c r="A239" s="19" t="n">
        <f aca="false">ROUND((Online_RAW!B239-General!$B$10)*24,3)</f>
        <v>3.95</v>
      </c>
      <c r="B239" s="19" t="n">
        <f aca="false">General!$B$12+Online_ANA!K239/1000+Online_ANA!L239/1000+Online_ANA!M239/1000/General!$B$22-SUM($P$2:P239)/1000/General!$B$24+SUM($Q$2:Q239)/1000/General!$B$24</f>
        <v>1.08</v>
      </c>
      <c r="C239" s="19" t="n">
        <f aca="false">Online_RAW!K239</f>
        <v>20.65</v>
      </c>
      <c r="D239" s="19" t="n">
        <f aca="false">Online_RAW!J239</f>
        <v>0.05</v>
      </c>
      <c r="E239" s="19" t="n">
        <f aca="false">(1-F239/100-G239/100)/(1-C239/100-D239/100-General!$B$17/100)</f>
        <v>1.0037111994343</v>
      </c>
      <c r="F239" s="19" t="n">
        <f aca="false">N239*General!$B$14/(N239+O239)+O239*100/(N239+O239)</f>
        <v>20.8</v>
      </c>
      <c r="G239" s="19" t="n">
        <f aca="false">N239*General!$B$15/(N239+O239)</f>
        <v>0.04</v>
      </c>
      <c r="H239" s="19" t="n">
        <f aca="false">(N239+O239)*(1/General!$B$20)*((F239/100)-E239*(C239/100))*1000/B239</f>
        <v>3.63881776298924</v>
      </c>
      <c r="I239" s="19" t="n">
        <f aca="false">(N239+O239)*(1/General!$B$20)*((D239/100)*E239-(G239/100))*1000/B239</f>
        <v>0.505200535761341</v>
      </c>
      <c r="J239" s="19" t="n">
        <f aca="false">I239/H239</f>
        <v>0.13883644872238</v>
      </c>
      <c r="K239" s="19" t="n">
        <f aca="false">MAX(Online_RAW!$L$2-Online_RAW!L239,0)</f>
        <v>0</v>
      </c>
      <c r="L239" s="19" t="n">
        <f aca="false">0.0016*(Online_RAW!M239)</f>
        <v>0</v>
      </c>
      <c r="M239" s="11" t="n">
        <f aca="false">Online_RAW!$N$2-Online_RAW!N239</f>
        <v>0</v>
      </c>
      <c r="N239" s="19" t="n">
        <f aca="false">Online_RAW!C239*60</f>
        <v>120.066545454545</v>
      </c>
      <c r="O239" s="19" t="n">
        <f aca="false">MAX(0, Online_RAW!D239*60)</f>
        <v>0</v>
      </c>
      <c r="P239" s="19" t="n">
        <f aca="false">_xlfn.IFNA(VLOOKUP(A239,Sampling!$D$7:$E$14,2,FALSE()),0)</f>
        <v>0</v>
      </c>
      <c r="Q239" s="0" t="n">
        <f aca="false">_xlfn.IFNA(VLOOKUP(A239,Refill!$D$6:$G$8,2,FALSE()),0)</f>
        <v>0</v>
      </c>
    </row>
    <row r="240" customFormat="false" ht="12.75" hidden="false" customHeight="false" outlineLevel="0" collapsed="false">
      <c r="A240" s="19" t="n">
        <f aca="false">ROUND((Online_RAW!B240-General!$B$10)*24,3)</f>
        <v>3.967</v>
      </c>
      <c r="B240" s="19" t="n">
        <f aca="false">General!$B$12+Online_ANA!K240/1000+Online_ANA!L240/1000+Online_ANA!M240/1000/General!$B$22-SUM($P$2:P240)/1000/General!$B$24+SUM($Q$2:Q240)/1000/General!$B$24</f>
        <v>1.08</v>
      </c>
      <c r="C240" s="19" t="n">
        <f aca="false">Online_RAW!K240</f>
        <v>20.64</v>
      </c>
      <c r="D240" s="19" t="n">
        <f aca="false">Online_RAW!J240</f>
        <v>0.05</v>
      </c>
      <c r="E240" s="19" t="n">
        <f aca="false">(1-F240/100-G240/100)/(1-C240/100-D240/100-General!$B$17/100)</f>
        <v>1.00358394975644</v>
      </c>
      <c r="F240" s="19" t="n">
        <f aca="false">N240*General!$B$14/(N240+O240)+O240*100/(N240+O240)</f>
        <v>20.8</v>
      </c>
      <c r="G240" s="19" t="n">
        <f aca="false">N240*General!$B$15/(N240+O240)</f>
        <v>0.04</v>
      </c>
      <c r="H240" s="19" t="n">
        <f aca="false">(N240+O240)*(1/General!$B$20)*((F240/100)-E240*(C240/100))*1000/B240</f>
        <v>4.26421546623756</v>
      </c>
      <c r="I240" s="19" t="n">
        <f aca="false">(N240+O240)*(1/General!$B$20)*((D240/100)*E240-(G240/100))*1000/B240</f>
        <v>0.504564283114179</v>
      </c>
      <c r="J240" s="19" t="n">
        <f aca="false">I240/H240</f>
        <v>0.118325231712405</v>
      </c>
      <c r="K240" s="19" t="n">
        <f aca="false">MAX(Online_RAW!$L$2-Online_RAW!L240,0)</f>
        <v>0</v>
      </c>
      <c r="L240" s="19" t="n">
        <f aca="false">0.0016*(Online_RAW!M240)</f>
        <v>0</v>
      </c>
      <c r="M240" s="11" t="n">
        <f aca="false">Online_RAW!$N$2-Online_RAW!N240</f>
        <v>0</v>
      </c>
      <c r="N240" s="19" t="n">
        <f aca="false">Online_RAW!C240*60</f>
        <v>119.990285714286</v>
      </c>
      <c r="O240" s="19" t="n">
        <f aca="false">MAX(0, Online_RAW!D240*60)</f>
        <v>0</v>
      </c>
      <c r="P240" s="19" t="n">
        <f aca="false">_xlfn.IFNA(VLOOKUP(A240,Sampling!$D$7:$E$14,2,FALSE()),0)</f>
        <v>0</v>
      </c>
      <c r="Q240" s="0" t="n">
        <f aca="false">_xlfn.IFNA(VLOOKUP(A240,Refill!$D$6:$G$8,2,FALSE()),0)</f>
        <v>0</v>
      </c>
    </row>
    <row r="241" customFormat="false" ht="12.75" hidden="false" customHeight="false" outlineLevel="0" collapsed="false">
      <c r="A241" s="19" t="n">
        <f aca="false">ROUND((Online_RAW!B241-General!$B$10)*24,3)</f>
        <v>3.983</v>
      </c>
      <c r="B241" s="19" t="n">
        <f aca="false">General!$B$12+Online_ANA!K241/1000+Online_ANA!L241/1000+Online_ANA!M241/1000/General!$B$22-SUM($P$2:P241)/1000/General!$B$24+SUM($Q$2:Q241)/1000/General!$B$24</f>
        <v>1.08</v>
      </c>
      <c r="C241" s="19" t="n">
        <f aca="false">Online_RAW!K241</f>
        <v>20.64</v>
      </c>
      <c r="D241" s="19" t="n">
        <f aca="false">Online_RAW!J241</f>
        <v>0.05</v>
      </c>
      <c r="E241" s="19" t="n">
        <f aca="false">(1-F241/100-G241/100)/(1-C241/100-D241/100-General!$B$17/100)</f>
        <v>1.00353853765124</v>
      </c>
      <c r="F241" s="19" t="n">
        <f aca="false">N241*General!$B$14/(N241+O241)+O241*100/(N241+O241)</f>
        <v>20.8035837945922</v>
      </c>
      <c r="G241" s="19" t="n">
        <f aca="false">N241*General!$B$15/(N241+O241)</f>
        <v>0.0399981900027312</v>
      </c>
      <c r="H241" s="19" t="n">
        <f aca="false">(N241+O241)*(1/General!$B$20)*((F241/100)-E241*(C241/100))*1000/B241</f>
        <v>4.4875074020311</v>
      </c>
      <c r="I241" s="19" t="n">
        <f aca="false">(N241+O241)*(1/General!$B$20)*((D241/100)*E241-(G241/100))*1000/B241</f>
        <v>0.504450310071894</v>
      </c>
      <c r="J241" s="19" t="n">
        <f aca="false">I241/H241</f>
        <v>0.112412139942894</v>
      </c>
      <c r="K241" s="19" t="n">
        <f aca="false">MAX(Online_RAW!$L$2-Online_RAW!L241,0)</f>
        <v>0</v>
      </c>
      <c r="L241" s="19" t="n">
        <f aca="false">0.0016*(Online_RAW!M241)</f>
        <v>0</v>
      </c>
      <c r="M241" s="11" t="n">
        <f aca="false">Online_RAW!$N$2-Online_RAW!N241</f>
        <v>0</v>
      </c>
      <c r="N241" s="19" t="n">
        <f aca="false">Online_RAW!C241*60</f>
        <v>119.963181818182</v>
      </c>
      <c r="O241" s="19" t="n">
        <f aca="false">MAX(0, Online_RAW!D241*60)</f>
        <v>0.00542857142857142</v>
      </c>
      <c r="P241" s="19" t="n">
        <f aca="false">_xlfn.IFNA(VLOOKUP(A241,Sampling!$D$7:$E$14,2,FALSE()),0)</f>
        <v>0</v>
      </c>
      <c r="Q241" s="0" t="n">
        <f aca="false">_xlfn.IFNA(VLOOKUP(A241,Refill!$D$6:$G$8,2,FALSE()),0)</f>
        <v>0</v>
      </c>
    </row>
    <row r="242" customFormat="false" ht="12.75" hidden="false" customHeight="false" outlineLevel="0" collapsed="false">
      <c r="A242" s="19" t="n">
        <f aca="false">ROUND((Online_RAW!B242-General!$B$10)*24,3)</f>
        <v>4</v>
      </c>
      <c r="B242" s="19" t="n">
        <f aca="false">General!$B$12+Online_ANA!K242/1000+Online_ANA!L242/1000+Online_ANA!M242/1000/General!$B$22-SUM($P$2:P242)/1000/General!$B$24+SUM($Q$2:Q242)/1000/General!$B$24</f>
        <v>1.08</v>
      </c>
      <c r="C242" s="19" t="n">
        <f aca="false">Online_RAW!K242</f>
        <v>20.64</v>
      </c>
      <c r="D242" s="19" t="n">
        <f aca="false">Online_RAW!J242</f>
        <v>0.05</v>
      </c>
      <c r="E242" s="19" t="n">
        <f aca="false">(1-F242/100-G242/100)/(1-C242/100-D242/100-General!$B$17/100)</f>
        <v>1.00356343030738</v>
      </c>
      <c r="F242" s="19" t="n">
        <f aca="false">N242*General!$B$14/(N242+O242)+O242*100/(N242+O242)</f>
        <v>20.801619336744</v>
      </c>
      <c r="G242" s="19" t="n">
        <f aca="false">N242*General!$B$15/(N242+O242)</f>
        <v>0.0399991821531596</v>
      </c>
      <c r="H242" s="19" t="n">
        <f aca="false">(N242+O242)*(1/General!$B$20)*((F242/100)-E242*(C242/100))*1000/B242</f>
        <v>4.36761782835611</v>
      </c>
      <c r="I242" s="19" t="n">
        <f aca="false">(N242+O242)*(1/General!$B$20)*((D242/100)*E242-(G242/100))*1000/B242</f>
        <v>0.504801489315511</v>
      </c>
      <c r="J242" s="19" t="n">
        <f aca="false">I242/H242</f>
        <v>0.115578218872119</v>
      </c>
      <c r="K242" s="19" t="n">
        <f aca="false">MAX(Online_RAW!$L$2-Online_RAW!L242,0)</f>
        <v>0</v>
      </c>
      <c r="L242" s="19" t="n">
        <f aca="false">0.0016*(Online_RAW!M242)</f>
        <v>0</v>
      </c>
      <c r="M242" s="11" t="n">
        <f aca="false">Online_RAW!$N$2-Online_RAW!N242</f>
        <v>0</v>
      </c>
      <c r="N242" s="19" t="n">
        <f aca="false">Online_RAW!C242*60</f>
        <v>120.046695652174</v>
      </c>
      <c r="O242" s="19" t="n">
        <f aca="false">MAX(0, Online_RAW!D242*60)</f>
        <v>0.00245454545454545</v>
      </c>
      <c r="P242" s="19" t="n">
        <f aca="false">_xlfn.IFNA(VLOOKUP(A242,Sampling!$D$7:$E$14,2,FALSE()),0)</f>
        <v>0</v>
      </c>
      <c r="Q242" s="0" t="n">
        <f aca="false">_xlfn.IFNA(VLOOKUP(A242,Refill!$D$6:$G$8,2,FALSE()),0)</f>
        <v>0</v>
      </c>
    </row>
    <row r="243" customFormat="false" ht="12.75" hidden="false" customHeight="false" outlineLevel="0" collapsed="false">
      <c r="A243" s="19" t="n">
        <f aca="false">ROUND((Online_RAW!B243-General!$B$10)*24,3)</f>
        <v>4.017</v>
      </c>
      <c r="B243" s="19" t="n">
        <f aca="false">General!$B$12+Online_ANA!K243/1000+Online_ANA!L243/1000+Online_ANA!M243/1000/General!$B$22-SUM($P$2:P243)/1000/General!$B$24+SUM($Q$2:Q243)/1000/General!$B$24</f>
        <v>1.08</v>
      </c>
      <c r="C243" s="19" t="n">
        <f aca="false">Online_RAW!K243</f>
        <v>20.64</v>
      </c>
      <c r="D243" s="19" t="n">
        <f aca="false">Online_RAW!J243</f>
        <v>0.05</v>
      </c>
      <c r="E243" s="19" t="n">
        <f aca="false">(1-F243/100-G243/100)/(1-C243/100-D243/100-General!$B$17/100)</f>
        <v>1.00353836351183</v>
      </c>
      <c r="F243" s="19" t="n">
        <f aca="false">N243*General!$B$14/(N243+O243)+O243*100/(N243+O243)</f>
        <v>20.8035975371801</v>
      </c>
      <c r="G243" s="19" t="n">
        <f aca="false">N243*General!$B$15/(N243+O243)</f>
        <v>0.0399981830620303</v>
      </c>
      <c r="H243" s="19" t="n">
        <f aca="false">(N243+O243)*(1/General!$B$20)*((F243/100)-E243*(C243/100))*1000/B243</f>
        <v>4.49261444848743</v>
      </c>
      <c r="I243" s="19" t="n">
        <f aca="false">(N243+O243)*(1/General!$B$20)*((D243/100)*E243-(G243/100))*1000/B243</f>
        <v>0.504927640598537</v>
      </c>
      <c r="J243" s="19" t="n">
        <f aca="false">I243/H243</f>
        <v>0.112390601594698</v>
      </c>
      <c r="K243" s="19" t="n">
        <f aca="false">MAX(Online_RAW!$L$2-Online_RAW!L243,0)</f>
        <v>0</v>
      </c>
      <c r="L243" s="19" t="n">
        <f aca="false">0.0016*(Online_RAW!M243)</f>
        <v>0</v>
      </c>
      <c r="M243" s="11" t="n">
        <f aca="false">Online_RAW!$N$2-Online_RAW!N243</f>
        <v>0</v>
      </c>
      <c r="N243" s="19" t="n">
        <f aca="false">Online_RAW!C243*60</f>
        <v>120.076695652174</v>
      </c>
      <c r="O243" s="19" t="n">
        <f aca="false">MAX(0, Online_RAW!D243*60)</f>
        <v>0.00545454545454545</v>
      </c>
      <c r="P243" s="19" t="n">
        <f aca="false">_xlfn.IFNA(VLOOKUP(A243,Sampling!$D$7:$E$14,2,FALSE()),0)</f>
        <v>0</v>
      </c>
      <c r="Q243" s="0" t="n">
        <f aca="false">_xlfn.IFNA(VLOOKUP(A243,Refill!$D$6:$G$8,2,FALSE()),0)</f>
        <v>0</v>
      </c>
    </row>
    <row r="244" customFormat="false" ht="12.75" hidden="false" customHeight="false" outlineLevel="0" collapsed="false">
      <c r="A244" s="19" t="n">
        <f aca="false">ROUND((Online_RAW!B244-General!$B$10)*24,3)</f>
        <v>4.033</v>
      </c>
      <c r="B244" s="19" t="n">
        <f aca="false">General!$B$12+Online_ANA!K244/1000+Online_ANA!L244/1000+Online_ANA!M244/1000/General!$B$22-SUM($P$2:P244)/1000/General!$B$24+SUM($Q$2:Q244)/1000/General!$B$24</f>
        <v>1.08</v>
      </c>
      <c r="C244" s="19" t="n">
        <f aca="false">Online_RAW!K244</f>
        <v>20.65</v>
      </c>
      <c r="D244" s="19" t="n">
        <f aca="false">Online_RAW!J244</f>
        <v>0.05</v>
      </c>
      <c r="E244" s="19" t="n">
        <f aca="false">(1-F244/100-G244/100)/(1-C244/100-D244/100-General!$B$17/100)</f>
        <v>1.00345540661504</v>
      </c>
      <c r="F244" s="19" t="n">
        <f aca="false">N244*General!$B$14/(N244+O244)+O244*100/(N244+O244)</f>
        <v>20.8201838848634</v>
      </c>
      <c r="G244" s="19" t="n">
        <f aca="false">N244*General!$B$15/(N244+O244)</f>
        <v>0.0399898061187559</v>
      </c>
      <c r="H244" s="19" t="n">
        <f aca="false">(N244+O244)*(1/General!$B$20)*((F244/100)-E244*(C244/100))*1000/B244</f>
        <v>4.90214744934874</v>
      </c>
      <c r="I244" s="19" t="n">
        <f aca="false">(N244+O244)*(1/General!$B$20)*((D244/100)*E244-(G244/100))*1000/B244</f>
        <v>0.505094852177632</v>
      </c>
      <c r="J244" s="19" t="n">
        <f aca="false">I244/H244</f>
        <v>0.1030354262895</v>
      </c>
      <c r="K244" s="19" t="n">
        <f aca="false">MAX(Online_RAW!$L$2-Online_RAW!L244,0)</f>
        <v>0</v>
      </c>
      <c r="L244" s="19" t="n">
        <f aca="false">0.0016*(Online_RAW!M244)</f>
        <v>0</v>
      </c>
      <c r="M244" s="11" t="n">
        <f aca="false">Online_RAW!$N$2-Online_RAW!N244</f>
        <v>0</v>
      </c>
      <c r="N244" s="19" t="n">
        <f aca="false">Online_RAW!C244*60</f>
        <v>120.041428571429</v>
      </c>
      <c r="O244" s="19" t="n">
        <f aca="false">MAX(0, Online_RAW!D244*60)</f>
        <v>0.0306</v>
      </c>
      <c r="P244" s="19" t="n">
        <f aca="false">_xlfn.IFNA(VLOOKUP(A244,Sampling!$D$7:$E$14,2,FALSE()),0)</f>
        <v>0</v>
      </c>
      <c r="Q244" s="0" t="n">
        <f aca="false">_xlfn.IFNA(VLOOKUP(A244,Refill!$D$6:$G$8,2,FALSE()),0)</f>
        <v>0</v>
      </c>
    </row>
    <row r="245" customFormat="false" ht="12.75" hidden="false" customHeight="false" outlineLevel="0" collapsed="false">
      <c r="A245" s="19" t="n">
        <f aca="false">ROUND((Online_RAW!B245-General!$B$10)*24,3)</f>
        <v>4.05</v>
      </c>
      <c r="B245" s="19" t="n">
        <f aca="false">General!$B$12+Online_ANA!K245/1000+Online_ANA!L245/1000+Online_ANA!M245/1000/General!$B$22-SUM($P$2:P245)/1000/General!$B$24+SUM($Q$2:Q245)/1000/General!$B$24</f>
        <v>1.08</v>
      </c>
      <c r="C245" s="19" t="n">
        <f aca="false">Online_RAW!K245</f>
        <v>20.64</v>
      </c>
      <c r="D245" s="19" t="n">
        <f aca="false">Online_RAW!J245</f>
        <v>0.05</v>
      </c>
      <c r="E245" s="19" t="n">
        <f aca="false">(1-F245/100-G245/100)/(1-C245/100-D245/100-General!$B$17/100)</f>
        <v>1.00358394975644</v>
      </c>
      <c r="F245" s="19" t="n">
        <f aca="false">N245*General!$B$14/(N245+O245)+O245*100/(N245+O245)</f>
        <v>20.8</v>
      </c>
      <c r="G245" s="19" t="n">
        <f aca="false">N245*General!$B$15/(N245+O245)</f>
        <v>0.04</v>
      </c>
      <c r="H245" s="19" t="n">
        <f aca="false">(N245+O245)*(1/General!$B$20)*((F245/100)-E245*(C245/100))*1000/B245</f>
        <v>4.26098427690761</v>
      </c>
      <c r="I245" s="19" t="n">
        <f aca="false">(N245+O245)*(1/General!$B$20)*((D245/100)*E245-(G245/100))*1000/B245</f>
        <v>0.504181951888006</v>
      </c>
      <c r="J245" s="19" t="n">
        <f aca="false">I245/H245</f>
        <v>0.118325231712405</v>
      </c>
      <c r="K245" s="19" t="n">
        <f aca="false">MAX(Online_RAW!$L$2-Online_RAW!L245,0)</f>
        <v>0</v>
      </c>
      <c r="L245" s="19" t="n">
        <f aca="false">0.0016*(Online_RAW!M245)</f>
        <v>0</v>
      </c>
      <c r="M245" s="11" t="n">
        <f aca="false">Online_RAW!$N$2-Online_RAW!N245</f>
        <v>0</v>
      </c>
      <c r="N245" s="19" t="n">
        <f aca="false">Online_RAW!C245*60</f>
        <v>119.899363636364</v>
      </c>
      <c r="O245" s="19" t="n">
        <f aca="false">MAX(0, Online_RAW!D245*60)</f>
        <v>0</v>
      </c>
      <c r="P245" s="19" t="n">
        <f aca="false">_xlfn.IFNA(VLOOKUP(A245,Sampling!$D$7:$E$14,2,FALSE()),0)</f>
        <v>0</v>
      </c>
      <c r="Q245" s="0" t="n">
        <f aca="false">_xlfn.IFNA(VLOOKUP(A245,Refill!$D$6:$G$8,2,FALSE()),0)</f>
        <v>0</v>
      </c>
    </row>
    <row r="246" customFormat="false" ht="12.75" hidden="false" customHeight="false" outlineLevel="0" collapsed="false">
      <c r="A246" s="19" t="n">
        <f aca="false">ROUND((Online_RAW!B246-General!$B$10)*24,3)</f>
        <v>4.067</v>
      </c>
      <c r="B246" s="19" t="n">
        <f aca="false">General!$B$12+Online_ANA!K246/1000+Online_ANA!L246/1000+Online_ANA!M246/1000/General!$B$22-SUM($P$2:P246)/1000/General!$B$24+SUM($Q$2:Q246)/1000/General!$B$24</f>
        <v>1.08</v>
      </c>
      <c r="C246" s="19" t="n">
        <f aca="false">Online_RAW!K246</f>
        <v>20.635</v>
      </c>
      <c r="D246" s="19" t="n">
        <f aca="false">Online_RAW!J246</f>
        <v>0.055</v>
      </c>
      <c r="E246" s="19" t="n">
        <f aca="false">(1-F246/100-G246/100)/(1-C246/100-D246/100-General!$B$17/100)</f>
        <v>1.00358394975644</v>
      </c>
      <c r="F246" s="19" t="n">
        <f aca="false">N246*General!$B$14/(N246+O246)+O246*100/(N246+O246)</f>
        <v>20.8</v>
      </c>
      <c r="G246" s="19" t="n">
        <f aca="false">N246*General!$B$15/(N246+O246)</f>
        <v>0.04</v>
      </c>
      <c r="H246" s="19" t="n">
        <f aca="false">(N246+O246)*(1/General!$B$20)*((F246/100)-E246*(C246/100))*1000/B246</f>
        <v>4.51171069214451</v>
      </c>
      <c r="I246" s="19" t="n">
        <f aca="false">(N246+O246)*(1/General!$B$20)*((D246/100)*E246-(G246/100))*1000/B246</f>
        <v>0.753087463745305</v>
      </c>
      <c r="J246" s="19" t="n">
        <f aca="false">I246/H246</f>
        <v>0.166918385315914</v>
      </c>
      <c r="K246" s="19" t="n">
        <f aca="false">MAX(Online_RAW!$L$2-Online_RAW!L246,0)</f>
        <v>0</v>
      </c>
      <c r="L246" s="19" t="n">
        <f aca="false">0.0016*(Online_RAW!M246)</f>
        <v>0</v>
      </c>
      <c r="M246" s="11" t="n">
        <f aca="false">Online_RAW!$N$2-Online_RAW!N246</f>
        <v>0</v>
      </c>
      <c r="N246" s="19" t="n">
        <f aca="false">Online_RAW!C246*60</f>
        <v>119.95747826087</v>
      </c>
      <c r="O246" s="19" t="n">
        <f aca="false">MAX(0, Online_RAW!D246*60)</f>
        <v>0</v>
      </c>
      <c r="P246" s="19" t="n">
        <f aca="false">_xlfn.IFNA(VLOOKUP(A246,Sampling!$D$7:$E$14,2,FALSE()),0)</f>
        <v>0</v>
      </c>
      <c r="Q246" s="0" t="n">
        <f aca="false">_xlfn.IFNA(VLOOKUP(A246,Refill!$D$6:$G$8,2,FALSE()),0)</f>
        <v>0</v>
      </c>
    </row>
    <row r="247" customFormat="false" ht="12.75" hidden="false" customHeight="false" outlineLevel="0" collapsed="false">
      <c r="A247" s="19" t="n">
        <f aca="false">ROUND((Online_RAW!B247-General!$B$10)*24,3)</f>
        <v>4.083</v>
      </c>
      <c r="B247" s="19" t="n">
        <f aca="false">General!$B$12+Online_ANA!K247/1000+Online_ANA!L247/1000+Online_ANA!M247/1000/General!$B$22-SUM($P$2:P247)/1000/General!$B$24+SUM($Q$2:Q247)/1000/General!$B$24</f>
        <v>1.08</v>
      </c>
      <c r="C247" s="19" t="n">
        <f aca="false">Online_RAW!K247</f>
        <v>20.635</v>
      </c>
      <c r="D247" s="19" t="n">
        <f aca="false">Online_RAW!J247</f>
        <v>0.055</v>
      </c>
      <c r="E247" s="19" t="n">
        <f aca="false">(1-F247/100-G247/100)/(1-C247/100-D247/100-General!$B$17/100)</f>
        <v>1.00358394975644</v>
      </c>
      <c r="F247" s="19" t="n">
        <f aca="false">N247*General!$B$14/(N247+O247)+O247*100/(N247+O247)</f>
        <v>20.8</v>
      </c>
      <c r="G247" s="19" t="n">
        <f aca="false">N247*General!$B$15/(N247+O247)</f>
        <v>0.04</v>
      </c>
      <c r="H247" s="19" t="n">
        <f aca="false">(N247+O247)*(1/General!$B$20)*((F247/100)-E247*(C247/100))*1000/B247</f>
        <v>4.51523303623268</v>
      </c>
      <c r="I247" s="19" t="n">
        <f aca="false">(N247+O247)*(1/General!$B$20)*((D247/100)*E247-(G247/100))*1000/B247</f>
        <v>0.753675407733029</v>
      </c>
      <c r="J247" s="19" t="n">
        <f aca="false">I247/H247</f>
        <v>0.166918385315914</v>
      </c>
      <c r="K247" s="19" t="n">
        <f aca="false">MAX(Online_RAW!$L$2-Online_RAW!L247,0)</f>
        <v>0</v>
      </c>
      <c r="L247" s="19" t="n">
        <f aca="false">0.0016*(Online_RAW!M247)</f>
        <v>0</v>
      </c>
      <c r="M247" s="11" t="n">
        <f aca="false">Online_RAW!$N$2-Online_RAW!N247</f>
        <v>0</v>
      </c>
      <c r="N247" s="19" t="n">
        <f aca="false">Online_RAW!C247*60</f>
        <v>120.051130434782</v>
      </c>
      <c r="O247" s="19" t="n">
        <f aca="false">MAX(0, Online_RAW!D247*60)</f>
        <v>0</v>
      </c>
      <c r="P247" s="19" t="n">
        <f aca="false">_xlfn.IFNA(VLOOKUP(A247,Sampling!$D$7:$E$14,2,FALSE()),0)</f>
        <v>0</v>
      </c>
      <c r="Q247" s="0" t="n">
        <f aca="false">_xlfn.IFNA(VLOOKUP(A247,Refill!$D$6:$G$8,2,FALSE()),0)</f>
        <v>0</v>
      </c>
    </row>
    <row r="248" customFormat="false" ht="12.75" hidden="false" customHeight="false" outlineLevel="0" collapsed="false">
      <c r="A248" s="19" t="n">
        <f aca="false">ROUND((Online_RAW!B248-General!$B$10)*24,3)</f>
        <v>4.1</v>
      </c>
      <c r="B248" s="19" t="n">
        <f aca="false">General!$B$12+Online_ANA!K248/1000+Online_ANA!L248/1000+Online_ANA!M248/1000/General!$B$22-SUM($P$2:P248)/1000/General!$B$24+SUM($Q$2:Q248)/1000/General!$B$24</f>
        <v>1.08</v>
      </c>
      <c r="C248" s="19" t="n">
        <f aca="false">Online_RAW!K248</f>
        <v>20.64</v>
      </c>
      <c r="D248" s="19" t="n">
        <f aca="false">Online_RAW!J248</f>
        <v>0.06</v>
      </c>
      <c r="E248" s="19" t="n">
        <f aca="false">(1-F248/100-G248/100)/(1-C248/100-D248/100-General!$B$17/100)</f>
        <v>1.00352193225808</v>
      </c>
      <c r="F248" s="19" t="n">
        <f aca="false">N248*General!$B$14/(N248+O248)+O248*100/(N248+O248)</f>
        <v>20.8149345353178</v>
      </c>
      <c r="G248" s="19" t="n">
        <f aca="false">N248*General!$B$15/(N248+O248)</f>
        <v>0.0399924573053951</v>
      </c>
      <c r="H248" s="19" t="n">
        <f aca="false">(N248+O248)*(1/General!$B$20)*((F248/100)-E248*(C248/100))*1000/B248</f>
        <v>5.07020734732949</v>
      </c>
      <c r="I248" s="19" t="n">
        <f aca="false">(N248+O248)*(1/General!$B$20)*((D248/100)*E248-(G248/100))*1000/B248</f>
        <v>1.00265988986398</v>
      </c>
      <c r="J248" s="19" t="n">
        <f aca="false">I248/H248</f>
        <v>0.197755204309758</v>
      </c>
      <c r="K248" s="19" t="n">
        <f aca="false">MAX(Online_RAW!$L$2-Online_RAW!L248,0)</f>
        <v>0</v>
      </c>
      <c r="L248" s="19" t="n">
        <f aca="false">0.0016*(Online_RAW!M248)</f>
        <v>0</v>
      </c>
      <c r="M248" s="11" t="n">
        <f aca="false">Online_RAW!$N$2-Online_RAW!N248</f>
        <v>0</v>
      </c>
      <c r="N248" s="19" t="n">
        <f aca="false">Online_RAW!C248*60</f>
        <v>120.021272727273</v>
      </c>
      <c r="O248" s="19" t="n">
        <f aca="false">MAX(0, Online_RAW!D248*60)</f>
        <v>0.0226363636363636</v>
      </c>
      <c r="P248" s="19" t="n">
        <f aca="false">_xlfn.IFNA(VLOOKUP(A248,Sampling!$D$7:$E$14,2,FALSE()),0)</f>
        <v>0</v>
      </c>
      <c r="Q248" s="0" t="n">
        <f aca="false">_xlfn.IFNA(VLOOKUP(A248,Refill!$D$6:$G$8,2,FALSE()),0)</f>
        <v>0</v>
      </c>
    </row>
    <row r="249" customFormat="false" ht="12.75" hidden="false" customHeight="false" outlineLevel="0" collapsed="false">
      <c r="A249" s="19" t="n">
        <f aca="false">ROUND((Online_RAW!B249-General!$B$10)*24,3)</f>
        <v>4.117</v>
      </c>
      <c r="B249" s="19" t="n">
        <f aca="false">General!$B$12+Online_ANA!K249/1000+Online_ANA!L249/1000+Online_ANA!M249/1000/General!$B$22-SUM($P$2:P249)/1000/General!$B$24+SUM($Q$2:Q249)/1000/General!$B$24</f>
        <v>1.08</v>
      </c>
      <c r="C249" s="19" t="n">
        <f aca="false">Online_RAW!K249</f>
        <v>20.64</v>
      </c>
      <c r="D249" s="19" t="n">
        <f aca="false">Online_RAW!J249</f>
        <v>0.06</v>
      </c>
      <c r="E249" s="19" t="n">
        <f aca="false">(1-F249/100-G249/100)/(1-C249/100-D249/100-General!$B$17/100)</f>
        <v>1.00366579928863</v>
      </c>
      <c r="F249" s="19" t="n">
        <f aca="false">N249*General!$B$14/(N249+O249)+O249*100/(N249+O249)</f>
        <v>20.803582396549</v>
      </c>
      <c r="G249" s="19" t="n">
        <f aca="false">N249*General!$B$15/(N249+O249)</f>
        <v>0.0399981907088136</v>
      </c>
      <c r="H249" s="19" t="n">
        <f aca="false">(N249+O249)*(1/General!$B$20)*((F249/100)-E249*(C249/100))*1000/B249</f>
        <v>4.3589623186998</v>
      </c>
      <c r="I249" s="19" t="n">
        <f aca="false">(N249+O249)*(1/General!$B$20)*((D249/100)*E249-(G249/100))*1000/B249</f>
        <v>1.00256571729582</v>
      </c>
      <c r="J249" s="19" t="n">
        <f aca="false">I249/H249</f>
        <v>0.230001005742778</v>
      </c>
      <c r="K249" s="19" t="n">
        <f aca="false">MAX(Online_RAW!$L$2-Online_RAW!L249,0)</f>
        <v>0</v>
      </c>
      <c r="L249" s="19" t="n">
        <f aca="false">0.0016*(Online_RAW!M249)</f>
        <v>0</v>
      </c>
      <c r="M249" s="11" t="n">
        <f aca="false">Online_RAW!$N$2-Online_RAW!N249</f>
        <v>0</v>
      </c>
      <c r="N249" s="19" t="n">
        <f aca="false">Online_RAW!C249*60</f>
        <v>120.01</v>
      </c>
      <c r="O249" s="19" t="n">
        <f aca="false">MAX(0, Online_RAW!D249*60)</f>
        <v>0.00542857142857143</v>
      </c>
      <c r="P249" s="19" t="n">
        <f aca="false">_xlfn.IFNA(VLOOKUP(A249,Sampling!$D$7:$E$14,2,FALSE()),0)</f>
        <v>0</v>
      </c>
      <c r="Q249" s="0" t="n">
        <f aca="false">_xlfn.IFNA(VLOOKUP(A249,Refill!$D$6:$G$8,2,FALSE()),0)</f>
        <v>0</v>
      </c>
    </row>
    <row r="250" customFormat="false" ht="12.75" hidden="false" customHeight="false" outlineLevel="0" collapsed="false">
      <c r="A250" s="19" t="n">
        <f aca="false">ROUND((Online_RAW!B250-General!$B$10)*24,3)</f>
        <v>4.133</v>
      </c>
      <c r="B250" s="19" t="n">
        <f aca="false">General!$B$12+Online_ANA!K250/1000+Online_ANA!L250/1000+Online_ANA!M250/1000/General!$B$22-SUM($P$2:P250)/1000/General!$B$24+SUM($Q$2:Q250)/1000/General!$B$24</f>
        <v>1.08</v>
      </c>
      <c r="C250" s="19" t="n">
        <f aca="false">Online_RAW!K250</f>
        <v>20.64</v>
      </c>
      <c r="D250" s="19" t="n">
        <f aca="false">Online_RAW!J250</f>
        <v>0.06</v>
      </c>
      <c r="E250" s="19" t="n">
        <f aca="false">(1-F250/100-G250/100)/(1-C250/100-D250/100-General!$B$17/100)</f>
        <v>1.00365418658571</v>
      </c>
      <c r="F250" s="19" t="n">
        <f aca="false">N250*General!$B$14/(N250+O250)+O250*100/(N250+O250)</f>
        <v>20.804498721954</v>
      </c>
      <c r="G250" s="19" t="n">
        <f aca="false">N250*General!$B$15/(N250+O250)</f>
        <v>0.0399977279182051</v>
      </c>
      <c r="H250" s="19" t="n">
        <f aca="false">(N250+O250)*(1/General!$B$20)*((F250/100)-E250*(C250/100))*1000/B250</f>
        <v>4.41696244386471</v>
      </c>
      <c r="I250" s="19" t="n">
        <f aca="false">(N250+O250)*(1/General!$B$20)*((D250/100)*E250-(G250/100))*1000/B250</f>
        <v>1.00271001397283</v>
      </c>
      <c r="J250" s="19" t="n">
        <f aca="false">I250/H250</f>
        <v>0.227013479674392</v>
      </c>
      <c r="K250" s="19" t="n">
        <f aca="false">MAX(Online_RAW!$L$2-Online_RAW!L250,0)</f>
        <v>0</v>
      </c>
      <c r="L250" s="19" t="n">
        <f aca="false">0.0016*(Online_RAW!M250)</f>
        <v>0</v>
      </c>
      <c r="M250" s="11" t="n">
        <f aca="false">Online_RAW!$N$2-Online_RAW!N250</f>
        <v>0</v>
      </c>
      <c r="N250" s="19" t="n">
        <f aca="false">Online_RAW!C250*60</f>
        <v>120.027272727273</v>
      </c>
      <c r="O250" s="19" t="n">
        <f aca="false">MAX(0, Online_RAW!D250*60)</f>
        <v>0.00681818181818184</v>
      </c>
      <c r="P250" s="19" t="n">
        <f aca="false">_xlfn.IFNA(VLOOKUP(A250,Sampling!$D$7:$E$14,2,FALSE()),0)</f>
        <v>0</v>
      </c>
      <c r="Q250" s="0" t="n">
        <f aca="false">_xlfn.IFNA(VLOOKUP(A250,Refill!$D$6:$G$8,2,FALSE()),0)</f>
        <v>0</v>
      </c>
    </row>
    <row r="251" customFormat="false" ht="12.75" hidden="false" customHeight="false" outlineLevel="0" collapsed="false">
      <c r="A251" s="19" t="n">
        <f aca="false">ROUND((Online_RAW!B251-General!$B$10)*24,3)</f>
        <v>4.15</v>
      </c>
      <c r="B251" s="19" t="n">
        <f aca="false">General!$B$12+Online_ANA!K251/1000+Online_ANA!L251/1000+Online_ANA!M251/1000/General!$B$22-SUM($P$2:P251)/1000/General!$B$24+SUM($Q$2:Q251)/1000/General!$B$24</f>
        <v>1.08</v>
      </c>
      <c r="C251" s="19" t="n">
        <f aca="false">Online_RAW!K251</f>
        <v>20.6366666666667</v>
      </c>
      <c r="D251" s="19" t="n">
        <f aca="false">Online_RAW!J251</f>
        <v>0.06</v>
      </c>
      <c r="E251" s="19" t="n">
        <f aca="false">(1-F251/100-G251/100)/(1-C251/100-D251/100-General!$B$17/100)</f>
        <v>1.00354695076429</v>
      </c>
      <c r="F251" s="19" t="n">
        <f aca="false">N251*General!$B$14/(N251+O251)+O251*100/(N251+O251)</f>
        <v>20.8096135492209</v>
      </c>
      <c r="G251" s="19" t="n">
        <f aca="false">N251*General!$B$15/(N251+O251)</f>
        <v>0.0399951446721107</v>
      </c>
      <c r="H251" s="19" t="n">
        <f aca="false">(N251+O251)*(1/General!$B$20)*((F251/100)-E251*(C251/100))*1000/B251</f>
        <v>4.94665681739575</v>
      </c>
      <c r="I251" s="19" t="n">
        <f aca="false">(N251+O251)*(1/General!$B$20)*((D251/100)*E251-(G251/100))*1000/B251</f>
        <v>1.00260898110453</v>
      </c>
      <c r="J251" s="19" t="n">
        <f aca="false">I251/H251</f>
        <v>0.20268415985089</v>
      </c>
      <c r="K251" s="19" t="n">
        <f aca="false">MAX(Online_RAW!$L$2-Online_RAW!L251,0)</f>
        <v>0</v>
      </c>
      <c r="L251" s="19" t="n">
        <f aca="false">0.0016*(Online_RAW!M251)</f>
        <v>0</v>
      </c>
      <c r="M251" s="11" t="n">
        <f aca="false">Online_RAW!$N$2-Online_RAW!N251</f>
        <v>0</v>
      </c>
      <c r="N251" s="19" t="n">
        <f aca="false">Online_RAW!C251*60</f>
        <v>120.030285714286</v>
      </c>
      <c r="O251" s="19" t="n">
        <f aca="false">MAX(0, Online_RAW!D251*60)</f>
        <v>0.0145714285714286</v>
      </c>
      <c r="P251" s="19" t="n">
        <f aca="false">_xlfn.IFNA(VLOOKUP(A251,Sampling!$D$7:$E$14,2,FALSE()),0)</f>
        <v>0</v>
      </c>
      <c r="Q251" s="0" t="n">
        <f aca="false">_xlfn.IFNA(VLOOKUP(A251,Refill!$D$6:$G$8,2,FALSE()),0)</f>
        <v>0</v>
      </c>
    </row>
    <row r="252" customFormat="false" ht="12.75" hidden="false" customHeight="false" outlineLevel="0" collapsed="false">
      <c r="A252" s="19" t="n">
        <f aca="false">ROUND((Online_RAW!B252-General!$B$10)*24,3)</f>
        <v>4.167</v>
      </c>
      <c r="B252" s="19" t="n">
        <f aca="false">General!$B$12+Online_ANA!K252/1000+Online_ANA!L252/1000+Online_ANA!M252/1000/General!$B$22-SUM($P$2:P252)/1000/General!$B$24+SUM($Q$2:Q252)/1000/General!$B$24</f>
        <v>1.08</v>
      </c>
      <c r="C252" s="19" t="n">
        <f aca="false">Online_RAW!K252</f>
        <v>20.65</v>
      </c>
      <c r="D252" s="19" t="n">
        <f aca="false">Online_RAW!J252</f>
        <v>0.06</v>
      </c>
      <c r="E252" s="19" t="n">
        <f aca="false">(1-F252/100-G252/100)/(1-C252/100-D252/100-General!$B$17/100)</f>
        <v>1.00374474029285</v>
      </c>
      <c r="F252" s="19" t="n">
        <f aca="false">N252*General!$B$14/(N252+O252)+O252*100/(N252+O252)</f>
        <v>20.8073959054968</v>
      </c>
      <c r="G252" s="19" t="n">
        <f aca="false">N252*General!$B$15/(N252+O252)</f>
        <v>0.0399962646941936</v>
      </c>
      <c r="H252" s="19" t="n">
        <f aca="false">(N252+O252)*(1/General!$B$20)*((F252/100)-E252*(C252/100))*1000/B252</f>
        <v>3.97316162090543</v>
      </c>
      <c r="I252" s="19" t="n">
        <f aca="false">(N252+O252)*(1/General!$B$20)*((D252/100)*E252-(G252/100))*1000/B252</f>
        <v>1.00379385236318</v>
      </c>
      <c r="J252" s="19" t="n">
        <f aca="false">I252/H252</f>
        <v>0.25264359926401</v>
      </c>
      <c r="K252" s="19" t="n">
        <f aca="false">MAX(Online_RAW!$L$2-Online_RAW!L252,0)</f>
        <v>0</v>
      </c>
      <c r="L252" s="19" t="n">
        <f aca="false">0.0016*(Online_RAW!M252)</f>
        <v>0</v>
      </c>
      <c r="M252" s="11" t="n">
        <f aca="false">Online_RAW!$N$2-Online_RAW!N252</f>
        <v>0</v>
      </c>
      <c r="N252" s="19" t="n">
        <f aca="false">Online_RAW!C252*60</f>
        <v>120.111652173913</v>
      </c>
      <c r="O252" s="19" t="n">
        <f aca="false">MAX(0, Online_RAW!D252*60)</f>
        <v>0.0112173913043478</v>
      </c>
      <c r="P252" s="19" t="n">
        <f aca="false">_xlfn.IFNA(VLOOKUP(A252,Sampling!$D$7:$E$14,2,FALSE()),0)</f>
        <v>0</v>
      </c>
      <c r="Q252" s="0" t="n">
        <f aca="false">_xlfn.IFNA(VLOOKUP(A252,Refill!$D$6:$G$8,2,FALSE()),0)</f>
        <v>0</v>
      </c>
    </row>
    <row r="253" customFormat="false" ht="12.75" hidden="false" customHeight="false" outlineLevel="0" collapsed="false">
      <c r="A253" s="19" t="n">
        <f aca="false">ROUND((Online_RAW!B253-General!$B$10)*24,3)</f>
        <v>4.183</v>
      </c>
      <c r="B253" s="19" t="n">
        <f aca="false">General!$B$12+Online_ANA!K253/1000+Online_ANA!L253/1000+Online_ANA!M253/1000/General!$B$22-SUM($P$2:P253)/1000/General!$B$24+SUM($Q$2:Q253)/1000/General!$B$24</f>
        <v>1.08</v>
      </c>
      <c r="C253" s="19" t="n">
        <f aca="false">Online_RAW!K253</f>
        <v>20.64</v>
      </c>
      <c r="D253" s="19" t="n">
        <f aca="false">Online_RAW!J253</f>
        <v>0.06</v>
      </c>
      <c r="E253" s="19" t="n">
        <f aca="false">(1-F253/100-G253/100)/(1-C253/100-D253/100-General!$B$17/100)</f>
        <v>1.0036681888234</v>
      </c>
      <c r="F253" s="19" t="n">
        <f aca="false">N253*General!$B$14/(N253+O253)+O253*100/(N253+O253)</f>
        <v>20.8033938451468</v>
      </c>
      <c r="G253" s="19" t="n">
        <f aca="false">N253*General!$B$15/(N253+O253)</f>
        <v>0.0399982859367945</v>
      </c>
      <c r="H253" s="19" t="n">
        <f aca="false">(N253+O253)*(1/General!$B$20)*((F253/100)-E253*(C253/100))*1000/B253</f>
        <v>4.34717439542129</v>
      </c>
      <c r="I253" s="19" t="n">
        <f aca="false">(N253+O253)*(1/General!$B$20)*((D253/100)*E253-(G253/100))*1000/B253</f>
        <v>1.00256934947762</v>
      </c>
      <c r="J253" s="19" t="n">
        <f aca="false">I253/H253</f>
        <v>0.230625518620461</v>
      </c>
      <c r="K253" s="19" t="n">
        <f aca="false">MAX(Online_RAW!$L$2-Online_RAW!L253,0)</f>
        <v>0</v>
      </c>
      <c r="L253" s="19" t="n">
        <f aca="false">0.0016*(Online_RAW!M253)</f>
        <v>0</v>
      </c>
      <c r="M253" s="11" t="n">
        <f aca="false">Online_RAW!$N$2-Online_RAW!N253</f>
        <v>0</v>
      </c>
      <c r="N253" s="19" t="n">
        <f aca="false">Online_RAW!C253*60</f>
        <v>120.010434782609</v>
      </c>
      <c r="O253" s="19" t="n">
        <f aca="false">MAX(0, Online_RAW!D253*60)</f>
        <v>0.00514285714285714</v>
      </c>
      <c r="P253" s="19" t="n">
        <f aca="false">_xlfn.IFNA(VLOOKUP(A253,Sampling!$D$7:$E$14,2,FALSE()),0)</f>
        <v>0</v>
      </c>
      <c r="Q253" s="0" t="n">
        <f aca="false">_xlfn.IFNA(VLOOKUP(A253,Refill!$D$6:$G$8,2,FALSE()),0)</f>
        <v>0</v>
      </c>
    </row>
    <row r="254" customFormat="false" ht="12.75" hidden="false" customHeight="false" outlineLevel="0" collapsed="false">
      <c r="A254" s="19" t="n">
        <f aca="false">ROUND((Online_RAW!B254-General!$B$10)*24,3)</f>
        <v>4.2</v>
      </c>
      <c r="B254" s="19" t="n">
        <f aca="false">General!$B$12+Online_ANA!K254/1000+Online_ANA!L254/1000+Online_ANA!M254/1000/General!$B$22-SUM($P$2:P254)/1000/General!$B$24+SUM($Q$2:Q254)/1000/General!$B$24</f>
        <v>1.08</v>
      </c>
      <c r="C254" s="19" t="n">
        <f aca="false">Online_RAW!K254</f>
        <v>20.64</v>
      </c>
      <c r="D254" s="19" t="n">
        <f aca="false">Online_RAW!J254</f>
        <v>0.05</v>
      </c>
      <c r="E254" s="19" t="n">
        <f aca="false">(1-F254/100-G254/100)/(1-C254/100-D254/100-General!$B$17/100)</f>
        <v>1.00355776349906</v>
      </c>
      <c r="F254" s="19" t="n">
        <f aca="false">N254*General!$B$14/(N254+O254)+O254*100/(N254+O254)</f>
        <v>20.8020665451905</v>
      </c>
      <c r="G254" s="19" t="n">
        <f aca="false">N254*General!$B$15/(N254+O254)</f>
        <v>0.0399989562903079</v>
      </c>
      <c r="H254" s="19" t="n">
        <f aca="false">(N254+O254)*(1/General!$B$20)*((F254/100)-E254*(C254/100))*1000/B254</f>
        <v>4.39282258488576</v>
      </c>
      <c r="I254" s="19" t="n">
        <f aca="false">(N254+O254)*(1/General!$B$20)*((D254/100)*E254-(G254/100))*1000/B254</f>
        <v>0.504480077785716</v>
      </c>
      <c r="J254" s="19" t="n">
        <f aca="false">I254/H254</f>
        <v>0.114841896761655</v>
      </c>
      <c r="K254" s="19" t="n">
        <f aca="false">MAX(Online_RAW!$L$2-Online_RAW!L254,0)</f>
        <v>0</v>
      </c>
      <c r="L254" s="19" t="n">
        <f aca="false">0.0016*(Online_RAW!M254)</f>
        <v>0</v>
      </c>
      <c r="M254" s="11" t="n">
        <f aca="false">Online_RAW!$N$2-Online_RAW!N254</f>
        <v>0</v>
      </c>
      <c r="N254" s="19" t="n">
        <f aca="false">Online_RAW!C254*60</f>
        <v>119.970260869565</v>
      </c>
      <c r="O254" s="19" t="n">
        <f aca="false">MAX(0, Online_RAW!D254*60)</f>
        <v>0.0031304347826087</v>
      </c>
      <c r="P254" s="19" t="n">
        <f aca="false">_xlfn.IFNA(VLOOKUP(A254,Sampling!$D$7:$E$14,2,FALSE()),0)</f>
        <v>0</v>
      </c>
      <c r="Q254" s="0" t="n">
        <f aca="false">_xlfn.IFNA(VLOOKUP(A254,Refill!$D$6:$G$8,2,FALSE()),0)</f>
        <v>0</v>
      </c>
    </row>
    <row r="255" customFormat="false" ht="12.75" hidden="false" customHeight="false" outlineLevel="0" collapsed="false">
      <c r="A255" s="19" t="n">
        <f aca="false">ROUND((Online_RAW!B255-General!$B$10)*24,3)</f>
        <v>4.217</v>
      </c>
      <c r="B255" s="19" t="n">
        <f aca="false">General!$B$12+Online_ANA!K255/1000+Online_ANA!L255/1000+Online_ANA!M255/1000/General!$B$22-SUM($P$2:P255)/1000/General!$B$24+SUM($Q$2:Q255)/1000/General!$B$24</f>
        <v>1.08</v>
      </c>
      <c r="C255" s="19" t="n">
        <f aca="false">Online_RAW!K255</f>
        <v>20.635</v>
      </c>
      <c r="D255" s="19" t="n">
        <f aca="false">Online_RAW!J255</f>
        <v>0.05</v>
      </c>
      <c r="E255" s="19" t="n">
        <f aca="false">(1-F255/100-G255/100)/(1-C255/100-D255/100-General!$B$17/100)</f>
        <v>1.0035203370162</v>
      </c>
      <c r="F255" s="19" t="n">
        <f aca="false">N255*General!$B$14/(N255+O255)+O255*100/(N255+O255)</f>
        <v>20.8</v>
      </c>
      <c r="G255" s="19" t="n">
        <f aca="false">N255*General!$B$15/(N255+O255)</f>
        <v>0.04</v>
      </c>
      <c r="H255" s="19" t="n">
        <f aca="false">(N255+O255)*(1/General!$B$20)*((F255/100)-E255*(C255/100))*1000/B255</f>
        <v>4.57783977537058</v>
      </c>
      <c r="I255" s="19" t="n">
        <f aca="false">(N255+O255)*(1/General!$B$20)*((D255/100)*E255-(G255/100))*1000/B255</f>
        <v>0.504387844434362</v>
      </c>
      <c r="J255" s="19" t="n">
        <f aca="false">I255/H255</f>
        <v>0.110180318487344</v>
      </c>
      <c r="K255" s="19" t="n">
        <f aca="false">MAX(Online_RAW!$L$2-Online_RAW!L255,0)</f>
        <v>0</v>
      </c>
      <c r="L255" s="19" t="n">
        <f aca="false">0.0016*(Online_RAW!M255)</f>
        <v>0</v>
      </c>
      <c r="M255" s="11" t="n">
        <f aca="false">Online_RAW!$N$2-Online_RAW!N255</f>
        <v>0</v>
      </c>
      <c r="N255" s="19" t="n">
        <f aca="false">Online_RAW!C255*60</f>
        <v>119.985818181818</v>
      </c>
      <c r="O255" s="19" t="n">
        <f aca="false">MAX(0, Online_RAW!D255*60)</f>
        <v>0</v>
      </c>
      <c r="P255" s="19" t="n">
        <f aca="false">_xlfn.IFNA(VLOOKUP(A255,Sampling!$D$7:$E$14,2,FALSE()),0)</f>
        <v>0</v>
      </c>
      <c r="Q255" s="0" t="n">
        <f aca="false">_xlfn.IFNA(VLOOKUP(A255,Refill!$D$6:$G$8,2,FALSE()),0)</f>
        <v>0</v>
      </c>
    </row>
    <row r="256" customFormat="false" ht="12.75" hidden="false" customHeight="false" outlineLevel="0" collapsed="false">
      <c r="A256" s="19" t="n">
        <f aca="false">ROUND((Online_RAW!B256-General!$B$10)*24,3)</f>
        <v>4.233</v>
      </c>
      <c r="B256" s="19" t="n">
        <f aca="false">General!$B$12+Online_ANA!K256/1000+Online_ANA!L256/1000+Online_ANA!M256/1000/General!$B$22-SUM($P$2:P256)/1000/General!$B$24+SUM($Q$2:Q256)/1000/General!$B$24</f>
        <v>1.08</v>
      </c>
      <c r="C256" s="19" t="n">
        <f aca="false">Online_RAW!K256</f>
        <v>20.63</v>
      </c>
      <c r="D256" s="19" t="n">
        <f aca="false">Online_RAW!J256</f>
        <v>0.05</v>
      </c>
      <c r="E256" s="19" t="n">
        <f aca="false">(1-F256/100-G256/100)/(1-C256/100-D256/100-General!$B$17/100)</f>
        <v>1.00345673233971</v>
      </c>
      <c r="F256" s="19" t="n">
        <f aca="false">N256*General!$B$14/(N256+O256)+O256*100/(N256+O256)</f>
        <v>20.8</v>
      </c>
      <c r="G256" s="19" t="n">
        <f aca="false">N256*General!$B$15/(N256+O256)</f>
        <v>0.04</v>
      </c>
      <c r="H256" s="19" t="n">
        <f aca="false">(N256+O256)*(1/General!$B$20)*((F256/100)-E256*(C256/100))*1000/B256</f>
        <v>4.89686196893572</v>
      </c>
      <c r="I256" s="19" t="n">
        <f aca="false">(N256+O256)*(1/General!$B$20)*((D256/100)*E256-(G256/100))*1000/B256</f>
        <v>0.504774366521045</v>
      </c>
      <c r="J256" s="19" t="n">
        <f aca="false">I256/H256</f>
        <v>0.103081191531064</v>
      </c>
      <c r="K256" s="19" t="n">
        <f aca="false">MAX(Online_RAW!$L$2-Online_RAW!L256,0)</f>
        <v>0</v>
      </c>
      <c r="L256" s="19" t="n">
        <f aca="false">0.0016*(Online_RAW!M256)</f>
        <v>0</v>
      </c>
      <c r="M256" s="11" t="n">
        <f aca="false">Online_RAW!$N$2-Online_RAW!N256</f>
        <v>0</v>
      </c>
      <c r="N256" s="19" t="n">
        <f aca="false">Online_RAW!C256*60</f>
        <v>120.115304347826</v>
      </c>
      <c r="O256" s="19" t="n">
        <f aca="false">MAX(0, Online_RAW!D256*60)</f>
        <v>0</v>
      </c>
      <c r="P256" s="19" t="n">
        <f aca="false">_xlfn.IFNA(VLOOKUP(A256,Sampling!$D$7:$E$14,2,FALSE()),0)</f>
        <v>0</v>
      </c>
      <c r="Q256" s="0" t="n">
        <f aca="false">_xlfn.IFNA(VLOOKUP(A256,Refill!$D$6:$G$8,2,FALSE()),0)</f>
        <v>0</v>
      </c>
    </row>
    <row r="257" customFormat="false" ht="12.75" hidden="false" customHeight="false" outlineLevel="0" collapsed="false">
      <c r="A257" s="19" t="n">
        <f aca="false">ROUND((Online_RAW!B257-General!$B$10)*24,3)</f>
        <v>4.25</v>
      </c>
      <c r="B257" s="19" t="n">
        <f aca="false">General!$B$12+Online_ANA!K257/1000+Online_ANA!L257/1000+Online_ANA!M257/1000/General!$B$22-SUM($P$2:P257)/1000/General!$B$24+SUM($Q$2:Q257)/1000/General!$B$24</f>
        <v>1.08</v>
      </c>
      <c r="C257" s="19" t="n">
        <f aca="false">Online_RAW!K257</f>
        <v>20.615</v>
      </c>
      <c r="D257" s="19" t="n">
        <f aca="false">Online_RAW!J257</f>
        <v>0.05</v>
      </c>
      <c r="E257" s="19" t="n">
        <f aca="false">(1-F257/100-G257/100)/(1-C257/100-D257/100-General!$B$17/100)</f>
        <v>1.00326596667739</v>
      </c>
      <c r="F257" s="19" t="n">
        <f aca="false">N257*General!$B$14/(N257+O257)+O257*100/(N257+O257)</f>
        <v>20.8</v>
      </c>
      <c r="G257" s="19" t="n">
        <f aca="false">N257*General!$B$15/(N257+O257)</f>
        <v>0.04</v>
      </c>
      <c r="H257" s="19" t="n">
        <f aca="false">(N257+O257)*(1/General!$B$20)*((F257/100)-E257*(C257/100))*1000/B257</f>
        <v>5.83191657469212</v>
      </c>
      <c r="I257" s="19" t="n">
        <f aca="false">(N257+O257)*(1/General!$B$20)*((D257/100)*E257-(G257/100))*1000/B257</f>
        <v>0.503700618458752</v>
      </c>
      <c r="J257" s="19" t="n">
        <f aca="false">I257/H257</f>
        <v>0.0863696542993404</v>
      </c>
      <c r="K257" s="19" t="n">
        <f aca="false">MAX(Online_RAW!$L$2-Online_RAW!L257,0)</f>
        <v>0</v>
      </c>
      <c r="L257" s="19" t="n">
        <f aca="false">0.0016*(Online_RAW!M257)</f>
        <v>0</v>
      </c>
      <c r="M257" s="11" t="n">
        <f aca="false">Online_RAW!$N$2-Online_RAW!N257</f>
        <v>0</v>
      </c>
      <c r="N257" s="19" t="n">
        <f aca="false">Online_RAW!C257*60</f>
        <v>119.972285714286</v>
      </c>
      <c r="O257" s="19" t="n">
        <f aca="false">MAX(0, Online_RAW!D257*60)</f>
        <v>0</v>
      </c>
      <c r="P257" s="19" t="n">
        <f aca="false">_xlfn.IFNA(VLOOKUP(A257,Sampling!$D$7:$E$14,2,FALSE()),0)</f>
        <v>0</v>
      </c>
      <c r="Q257" s="0" t="n">
        <f aca="false">_xlfn.IFNA(VLOOKUP(A257,Refill!$D$6:$G$8,2,FALSE()),0)</f>
        <v>0</v>
      </c>
    </row>
    <row r="258" customFormat="false" ht="12.75" hidden="false" customHeight="false" outlineLevel="0" collapsed="false">
      <c r="A258" s="19" t="n">
        <f aca="false">ROUND((Online_RAW!B258-General!$B$10)*24,3)</f>
        <v>4.267</v>
      </c>
      <c r="B258" s="19" t="n">
        <f aca="false">General!$B$12+Online_ANA!K258/1000+Online_ANA!L258/1000+Online_ANA!M258/1000/General!$B$22-SUM($P$2:P258)/1000/General!$B$24+SUM($Q$2:Q258)/1000/General!$B$24</f>
        <v>1.08</v>
      </c>
      <c r="C258" s="19" t="n">
        <f aca="false">Online_RAW!K258</f>
        <v>20.615</v>
      </c>
      <c r="D258" s="19" t="n">
        <f aca="false">Online_RAW!J258</f>
        <v>0.05</v>
      </c>
      <c r="E258" s="19" t="n">
        <f aca="false">(1-F258/100-G258/100)/(1-C258/100-D258/100-General!$B$17/100)</f>
        <v>1.00325401614915</v>
      </c>
      <c r="F258" s="19" t="n">
        <f aca="false">N258*General!$B$14/(N258+O258)+O258*100/(N258+O258)</f>
        <v>20.8009434007214</v>
      </c>
      <c r="G258" s="19" t="n">
        <f aca="false">N258*General!$B$15/(N258+O258)</f>
        <v>0.0399995235349892</v>
      </c>
      <c r="H258" s="19" t="n">
        <f aca="false">(N258+O258)*(1/General!$B$20)*((F258/100)-E258*(C258/100))*1000/B258</f>
        <v>5.88884778046463</v>
      </c>
      <c r="I258" s="19" t="n">
        <f aca="false">(N258+O258)*(1/General!$B$20)*((D258/100)*E258-(G258/100))*1000/B258</f>
        <v>0.503520683824398</v>
      </c>
      <c r="J258" s="19" t="n">
        <f aca="false">I258/H258</f>
        <v>0.0855041092240067</v>
      </c>
      <c r="K258" s="19" t="n">
        <f aca="false">MAX(Online_RAW!$L$2-Online_RAW!L258,0)</f>
        <v>0</v>
      </c>
      <c r="L258" s="19" t="n">
        <f aca="false">0.0016*(Online_RAW!M258)</f>
        <v>0</v>
      </c>
      <c r="M258" s="11" t="n">
        <f aca="false">Online_RAW!$N$2-Online_RAW!N258</f>
        <v>0</v>
      </c>
      <c r="N258" s="19" t="n">
        <f aca="false">Online_RAW!C258*60</f>
        <v>119.929428571429</v>
      </c>
      <c r="O258" s="19" t="n">
        <f aca="false">MAX(0, Online_RAW!D258*60)</f>
        <v>0.00142857142857143</v>
      </c>
      <c r="P258" s="19" t="n">
        <f aca="false">_xlfn.IFNA(VLOOKUP(A258,Sampling!$D$7:$E$14,2,FALSE()),0)</f>
        <v>0</v>
      </c>
      <c r="Q258" s="0" t="n">
        <f aca="false">_xlfn.IFNA(VLOOKUP(A258,Refill!$D$6:$G$8,2,FALSE()),0)</f>
        <v>0</v>
      </c>
    </row>
    <row r="259" customFormat="false" ht="12.75" hidden="false" customHeight="false" outlineLevel="0" collapsed="false">
      <c r="A259" s="19" t="n">
        <f aca="false">ROUND((Online_RAW!B259-General!$B$10)*24,3)</f>
        <v>4.283</v>
      </c>
      <c r="B259" s="19" t="n">
        <f aca="false">General!$B$12+Online_ANA!K259/1000+Online_ANA!L259/1000+Online_ANA!M259/1000/General!$B$22-SUM($P$2:P259)/1000/General!$B$24+SUM($Q$2:Q259)/1000/General!$B$24</f>
        <v>1.08</v>
      </c>
      <c r="C259" s="19" t="n">
        <f aca="false">Online_RAW!K259</f>
        <v>20.6166666666667</v>
      </c>
      <c r="D259" s="19" t="n">
        <f aca="false">Online_RAW!J259</f>
        <v>0.055</v>
      </c>
      <c r="E259" s="19" t="n">
        <f aca="false">(1-F259/100-G259/100)/(1-C259/100-D259/100-General!$B$17/100)</f>
        <v>1.00335074246083</v>
      </c>
      <c r="F259" s="19" t="n">
        <f aca="false">N259*General!$B$14/(N259+O259)+O259*100/(N259+O259)</f>
        <v>20.8</v>
      </c>
      <c r="G259" s="19" t="n">
        <f aca="false">N259*General!$B$15/(N259+O259)</f>
        <v>0.04</v>
      </c>
      <c r="H259" s="19" t="n">
        <f aca="false">(N259+O259)*(1/General!$B$20)*((F259/100)-E259*(C259/100))*1000/B259</f>
        <v>5.66390694853022</v>
      </c>
      <c r="I259" s="19" t="n">
        <f aca="false">(N259+O259)*(1/General!$B$20)*((D259/100)*E259-(G259/100))*1000/B259</f>
        <v>0.752741878850522</v>
      </c>
      <c r="J259" s="19" t="n">
        <f aca="false">I259/H259</f>
        <v>0.132901526400581</v>
      </c>
      <c r="K259" s="19" t="n">
        <f aca="false">MAX(Online_RAW!$L$2-Online_RAW!L259,0)</f>
        <v>0</v>
      </c>
      <c r="L259" s="19" t="n">
        <f aca="false">0.0016*(Online_RAW!M259)</f>
        <v>0</v>
      </c>
      <c r="M259" s="11" t="n">
        <f aca="false">Online_RAW!$N$2-Online_RAW!N259</f>
        <v>0</v>
      </c>
      <c r="N259" s="19" t="n">
        <f aca="false">Online_RAW!C259*60</f>
        <v>120.003714285714</v>
      </c>
      <c r="O259" s="19" t="n">
        <f aca="false">MAX(0, Online_RAW!D259*60)</f>
        <v>0</v>
      </c>
      <c r="P259" s="19" t="n">
        <f aca="false">_xlfn.IFNA(VLOOKUP(A259,Sampling!$D$7:$E$14,2,FALSE()),0)</f>
        <v>0</v>
      </c>
      <c r="Q259" s="0" t="n">
        <f aca="false">_xlfn.IFNA(VLOOKUP(A259,Refill!$D$6:$G$8,2,FALSE()),0)</f>
        <v>0</v>
      </c>
    </row>
    <row r="260" customFormat="false" ht="12.75" hidden="false" customHeight="false" outlineLevel="0" collapsed="false">
      <c r="A260" s="19" t="n">
        <f aca="false">ROUND((Online_RAW!B260-General!$B$10)*24,3)</f>
        <v>4.3</v>
      </c>
      <c r="B260" s="19" t="n">
        <f aca="false">General!$B$12+Online_ANA!K260/1000+Online_ANA!L260/1000+Online_ANA!M260/1000/General!$B$22-SUM($P$2:P260)/1000/General!$B$24+SUM($Q$2:Q260)/1000/General!$B$24</f>
        <v>1.08</v>
      </c>
      <c r="C260" s="19" t="n">
        <f aca="false">Online_RAW!K260</f>
        <v>20.62</v>
      </c>
      <c r="D260" s="19" t="n">
        <f aca="false">Online_RAW!J260</f>
        <v>0.05</v>
      </c>
      <c r="E260" s="19" t="n">
        <f aca="false">(1-F260/100-G260/100)/(1-C260/100-D260/100-General!$B$17/100)</f>
        <v>1.00332954717183</v>
      </c>
      <c r="F260" s="19" t="n">
        <f aca="false">N260*General!$B$14/(N260+O260)+O260*100/(N260+O260)</f>
        <v>20.8</v>
      </c>
      <c r="G260" s="19" t="n">
        <f aca="false">N260*General!$B$15/(N260+O260)</f>
        <v>0.04</v>
      </c>
      <c r="H260" s="19" t="n">
        <f aca="false">(N260+O260)*(1/General!$B$20)*((F260/100)-E260*(C260/100))*1000/B260</f>
        <v>5.51640383393147</v>
      </c>
      <c r="I260" s="19" t="n">
        <f aca="false">(N260+O260)*(1/General!$B$20)*((D260/100)*E260-(G260/100))*1000/B260</f>
        <v>0.503682491243064</v>
      </c>
      <c r="J260" s="19" t="n">
        <f aca="false">I260/H260</f>
        <v>0.0913063123016678</v>
      </c>
      <c r="K260" s="19" t="n">
        <f aca="false">MAX(Online_RAW!$L$2-Online_RAW!L260,0)</f>
        <v>0</v>
      </c>
      <c r="L260" s="19" t="n">
        <f aca="false">0.0016*(Online_RAW!M260)</f>
        <v>0</v>
      </c>
      <c r="M260" s="11" t="n">
        <f aca="false">Online_RAW!$N$2-Online_RAW!N260</f>
        <v>0</v>
      </c>
      <c r="N260" s="19" t="n">
        <f aca="false">Online_RAW!C260*60</f>
        <v>119.930454545455</v>
      </c>
      <c r="O260" s="19" t="n">
        <f aca="false">MAX(0, Online_RAW!D260*60)</f>
        <v>0</v>
      </c>
      <c r="P260" s="19" t="n">
        <f aca="false">_xlfn.IFNA(VLOOKUP(A260,Sampling!$D$7:$E$14,2,FALSE()),0)</f>
        <v>0</v>
      </c>
      <c r="Q260" s="0" t="n">
        <f aca="false">_xlfn.IFNA(VLOOKUP(A260,Refill!$D$6:$G$8,2,FALSE()),0)</f>
        <v>0</v>
      </c>
    </row>
    <row r="261" customFormat="false" ht="12.75" hidden="false" customHeight="false" outlineLevel="0" collapsed="false">
      <c r="A261" s="19" t="n">
        <f aca="false">ROUND((Online_RAW!B261-General!$B$10)*24,3)</f>
        <v>4.317</v>
      </c>
      <c r="B261" s="19" t="n">
        <f aca="false">General!$B$12+Online_ANA!K261/1000+Online_ANA!L261/1000+Online_ANA!M261/1000/General!$B$22-SUM($P$2:P261)/1000/General!$B$24+SUM($Q$2:Q261)/1000/General!$B$24</f>
        <v>1.08</v>
      </c>
      <c r="C261" s="19" t="n">
        <f aca="false">Online_RAW!K261</f>
        <v>20.625</v>
      </c>
      <c r="D261" s="19" t="n">
        <f aca="false">Online_RAW!J261</f>
        <v>0.0566666666666667</v>
      </c>
      <c r="E261" s="19" t="n">
        <f aca="false">(1-F261/100-G261/100)/(1-C261/100-D261/100-General!$B$17/100)</f>
        <v>1.00343733815575</v>
      </c>
      <c r="F261" s="19" t="n">
        <f aca="false">N261*General!$B$14/(N261+O261)+O261*100/(N261+O261)</f>
        <v>20.8032039686866</v>
      </c>
      <c r="G261" s="19" t="n">
        <f aca="false">N261*General!$B$15/(N261+O261)</f>
        <v>0.0399983818339967</v>
      </c>
      <c r="H261" s="19" t="n">
        <f aca="false">(N261+O261)*(1/General!$B$20)*((F261/100)-E261*(C261/100))*1000/B261</f>
        <v>5.32243407758022</v>
      </c>
      <c r="I261" s="19" t="n">
        <f aca="false">(N261+O261)*(1/General!$B$20)*((D261/100)*E261-(G261/100))*1000/B261</f>
        <v>0.836394650775602</v>
      </c>
      <c r="J261" s="19" t="n">
        <f aca="false">I261/H261</f>
        <v>0.157145140472244</v>
      </c>
      <c r="K261" s="19" t="n">
        <f aca="false">MAX(Online_RAW!$L$2-Online_RAW!L261,0)</f>
        <v>0</v>
      </c>
      <c r="L261" s="19" t="n">
        <f aca="false">0.0016*(Online_RAW!M261)</f>
        <v>0</v>
      </c>
      <c r="M261" s="11" t="n">
        <f aca="false">Online_RAW!$N$2-Online_RAW!N261</f>
        <v>0</v>
      </c>
      <c r="N261" s="19" t="n">
        <f aca="false">Online_RAW!C261*60</f>
        <v>120.06052173913</v>
      </c>
      <c r="O261" s="19" t="n">
        <f aca="false">MAX(0, Online_RAW!D261*60)</f>
        <v>0.00485714285714285</v>
      </c>
      <c r="P261" s="19" t="n">
        <f aca="false">_xlfn.IFNA(VLOOKUP(A261,Sampling!$D$7:$E$14,2,FALSE()),0)</f>
        <v>0</v>
      </c>
      <c r="Q261" s="0" t="n">
        <f aca="false">_xlfn.IFNA(VLOOKUP(A261,Refill!$D$6:$G$8,2,FALSE()),0)</f>
        <v>0</v>
      </c>
    </row>
    <row r="262" customFormat="false" ht="12.75" hidden="false" customHeight="false" outlineLevel="0" collapsed="false">
      <c r="A262" s="19" t="n">
        <f aca="false">ROUND((Online_RAW!B262-General!$B$10)*24,3)</f>
        <v>4.333</v>
      </c>
      <c r="B262" s="19" t="n">
        <f aca="false">General!$B$12+Online_ANA!K262/1000+Online_ANA!L262/1000+Online_ANA!M262/1000/General!$B$22-SUM($P$2:P262)/1000/General!$B$24+SUM($Q$2:Q262)/1000/General!$B$24</f>
        <v>1.08</v>
      </c>
      <c r="C262" s="19" t="n">
        <f aca="false">Online_RAW!K262</f>
        <v>20.625</v>
      </c>
      <c r="D262" s="19" t="n">
        <f aca="false">Online_RAW!J262</f>
        <v>0.05</v>
      </c>
      <c r="E262" s="19" t="n">
        <f aca="false">(1-F262/100-G262/100)/(1-C262/100-D262/100-General!$B$17/100)</f>
        <v>1.00339313572543</v>
      </c>
      <c r="F262" s="19" t="n">
        <f aca="false">N262*General!$B$14/(N262+O262)+O262*100/(N262+O262)</f>
        <v>20.8</v>
      </c>
      <c r="G262" s="19" t="n">
        <f aca="false">N262*General!$B$15/(N262+O262)</f>
        <v>0.04</v>
      </c>
      <c r="H262" s="19" t="n">
        <f aca="false">(N262+O262)*(1/General!$B$20)*((F262/100)-E262*(C262/100))*1000/B262</f>
        <v>5.20503814374097</v>
      </c>
      <c r="I262" s="19" t="n">
        <f aca="false">(N262+O262)*(1/General!$B$20)*((D262/100)*E262-(G262/100))*1000/B262</f>
        <v>0.504048538500698</v>
      </c>
      <c r="J262" s="19" t="n">
        <f aca="false">I262/H262</f>
        <v>0.0968385868808308</v>
      </c>
      <c r="K262" s="19" t="n">
        <f aca="false">MAX(Online_RAW!$L$2-Online_RAW!L262,0)</f>
        <v>0</v>
      </c>
      <c r="L262" s="19" t="n">
        <f aca="false">0.0016*(Online_RAW!M262)</f>
        <v>0</v>
      </c>
      <c r="M262" s="11" t="n">
        <f aca="false">Online_RAW!$N$2-Online_RAW!N262</f>
        <v>0</v>
      </c>
      <c r="N262" s="19" t="n">
        <f aca="false">Online_RAW!C262*60</f>
        <v>119.980090909091</v>
      </c>
      <c r="O262" s="19" t="n">
        <f aca="false">MAX(0, Online_RAW!D262*60)</f>
        <v>0</v>
      </c>
      <c r="P262" s="19" t="n">
        <f aca="false">_xlfn.IFNA(VLOOKUP(A262,Sampling!$D$7:$E$14,2,FALSE()),0)</f>
        <v>0</v>
      </c>
      <c r="Q262" s="0" t="n">
        <f aca="false">_xlfn.IFNA(VLOOKUP(A262,Refill!$D$6:$G$8,2,FALSE()),0)</f>
        <v>0</v>
      </c>
    </row>
    <row r="263" customFormat="false" ht="12.75" hidden="false" customHeight="false" outlineLevel="0" collapsed="false">
      <c r="A263" s="19" t="n">
        <f aca="false">ROUND((Online_RAW!B263-General!$B$10)*24,3)</f>
        <v>4.35</v>
      </c>
      <c r="B263" s="19" t="n">
        <f aca="false">General!$B$12+Online_ANA!K263/1000+Online_ANA!L263/1000+Online_ANA!M263/1000/General!$B$22-SUM($P$2:P263)/1000/General!$B$24+SUM($Q$2:Q263)/1000/General!$B$24</f>
        <v>1.08</v>
      </c>
      <c r="C263" s="19" t="n">
        <f aca="false">Online_RAW!K263</f>
        <v>20.62</v>
      </c>
      <c r="D263" s="19" t="n">
        <f aca="false">Online_RAW!J263</f>
        <v>0.06</v>
      </c>
      <c r="E263" s="19" t="n">
        <f aca="false">(1-F263/100-G263/100)/(1-C263/100-D263/100-General!$B$17/100)</f>
        <v>1.00344002441074</v>
      </c>
      <c r="F263" s="19" t="n">
        <f aca="false">N263*General!$B$14/(N263+O263)+O263*100/(N263+O263)</f>
        <v>20.8013187095485</v>
      </c>
      <c r="G263" s="19" t="n">
        <f aca="false">N263*General!$B$15/(N263+O263)</f>
        <v>0.0399993339850765</v>
      </c>
      <c r="H263" s="19" t="n">
        <f aca="false">(N263+O263)*(1/General!$B$20)*((F263/100)-E263*(C263/100))*1000/B263</f>
        <v>5.47740133665398</v>
      </c>
      <c r="I263" s="19" t="n">
        <f aca="false">(N263+O263)*(1/General!$B$20)*((D263/100)*E263-(G263/100))*1000/B263</f>
        <v>1.00268887195792</v>
      </c>
      <c r="J263" s="19" t="n">
        <f aca="false">I263/H263</f>
        <v>0.183059230158665</v>
      </c>
      <c r="K263" s="19" t="n">
        <f aca="false">MAX(Online_RAW!$L$2-Online_RAW!L263,0)</f>
        <v>0</v>
      </c>
      <c r="L263" s="19" t="n">
        <f aca="false">0.0016*(Online_RAW!M263)</f>
        <v>0</v>
      </c>
      <c r="M263" s="11" t="n">
        <f aca="false">Online_RAW!$N$2-Online_RAW!N263</f>
        <v>0</v>
      </c>
      <c r="N263" s="19" t="n">
        <f aca="false">Online_RAW!C263*60</f>
        <v>120.115428571429</v>
      </c>
      <c r="O263" s="19" t="n">
        <f aca="false">MAX(0, Online_RAW!D263*60)</f>
        <v>0.002</v>
      </c>
      <c r="P263" s="19" t="n">
        <f aca="false">_xlfn.IFNA(VLOOKUP(A263,Sampling!$D$7:$E$14,2,FALSE()),0)</f>
        <v>0</v>
      </c>
      <c r="Q263" s="0" t="n">
        <f aca="false">_xlfn.IFNA(VLOOKUP(A263,Refill!$D$6:$G$8,2,FALSE()),0)</f>
        <v>0</v>
      </c>
    </row>
    <row r="264" customFormat="false" ht="12.75" hidden="false" customHeight="false" outlineLevel="0" collapsed="false">
      <c r="A264" s="19" t="n">
        <f aca="false">ROUND((Online_RAW!B264-General!$B$10)*24,3)</f>
        <v>4.367</v>
      </c>
      <c r="B264" s="19" t="n">
        <f aca="false">General!$B$12+Online_ANA!K264/1000+Online_ANA!L264/1000+Online_ANA!M264/1000/General!$B$22-SUM($P$2:P264)/1000/General!$B$24+SUM($Q$2:Q264)/1000/General!$B$24</f>
        <v>1.08</v>
      </c>
      <c r="C264" s="19" t="n">
        <f aca="false">Online_RAW!K264</f>
        <v>20.6266666666667</v>
      </c>
      <c r="D264" s="19" t="n">
        <f aca="false">Online_RAW!J264</f>
        <v>0.06</v>
      </c>
      <c r="E264" s="19" t="n">
        <f aca="false">(1-F264/100-G264/100)/(1-C264/100-D264/100-General!$B$17/100)</f>
        <v>1.0035415403669</v>
      </c>
      <c r="F264" s="19" t="n">
        <f aca="false">N264*General!$B$14/(N264+O264)+O264*100/(N264+O264)</f>
        <v>20.8</v>
      </c>
      <c r="G264" s="19" t="n">
        <f aca="false">N264*General!$B$15/(N264+O264)</f>
        <v>0.04</v>
      </c>
      <c r="H264" s="19" t="n">
        <f aca="false">(N264+O264)*(1/General!$B$20)*((F264/100)-E264*(C264/100))*1000/B264</f>
        <v>4.97201259033283</v>
      </c>
      <c r="I264" s="19" t="n">
        <f aca="false">(N264+O264)*(1/General!$B$20)*((D264/100)*E264-(G264/100))*1000/B264</f>
        <v>1.00213002964804</v>
      </c>
      <c r="J264" s="19" t="n">
        <f aca="false">I264/H264</f>
        <v>0.201554201933539</v>
      </c>
      <c r="K264" s="19" t="n">
        <f aca="false">MAX(Online_RAW!$L$2-Online_RAW!L264,0)</f>
        <v>0</v>
      </c>
      <c r="L264" s="19" t="n">
        <f aca="false">0.0016*(Online_RAW!M264)</f>
        <v>0</v>
      </c>
      <c r="M264" s="11" t="n">
        <f aca="false">Online_RAW!$N$2-Online_RAW!N264</f>
        <v>0</v>
      </c>
      <c r="N264" s="19" t="n">
        <f aca="false">Online_RAW!C264*60</f>
        <v>120.018260869565</v>
      </c>
      <c r="O264" s="19" t="n">
        <f aca="false">MAX(0, Online_RAW!D264*60)</f>
        <v>0</v>
      </c>
      <c r="P264" s="19" t="n">
        <f aca="false">_xlfn.IFNA(VLOOKUP(A264,Sampling!$D$7:$E$14,2,FALSE()),0)</f>
        <v>0</v>
      </c>
      <c r="Q264" s="0" t="n">
        <f aca="false">_xlfn.IFNA(VLOOKUP(A264,Refill!$D$6:$G$8,2,FALSE()),0)</f>
        <v>0</v>
      </c>
    </row>
    <row r="265" customFormat="false" ht="12.75" hidden="false" customHeight="false" outlineLevel="0" collapsed="false">
      <c r="A265" s="19" t="n">
        <f aca="false">ROUND((Online_RAW!B265-General!$B$10)*24,3)</f>
        <v>4.383</v>
      </c>
      <c r="B265" s="19" t="n">
        <f aca="false">General!$B$12+Online_ANA!K265/1000+Online_ANA!L265/1000+Online_ANA!M265/1000/General!$B$22-SUM($P$2:P265)/1000/General!$B$24+SUM($Q$2:Q265)/1000/General!$B$24</f>
        <v>1.08</v>
      </c>
      <c r="C265" s="19" t="n">
        <f aca="false">Online_RAW!K265</f>
        <v>20.635</v>
      </c>
      <c r="D265" s="19" t="n">
        <f aca="false">Online_RAW!J265</f>
        <v>0.06</v>
      </c>
      <c r="E265" s="19" t="n">
        <f aca="false">(1-F265/100-G265/100)/(1-C265/100-D265/100-General!$B$17/100)</f>
        <v>1.00364518143437</v>
      </c>
      <c r="F265" s="19" t="n">
        <f aca="false">N265*General!$B$14/(N265+O265)+O265*100/(N265+O265)</f>
        <v>20.8001885312242</v>
      </c>
      <c r="G265" s="19" t="n">
        <f aca="false">N265*General!$B$15/(N265+O265)</f>
        <v>0.03999990478221</v>
      </c>
      <c r="H265" s="19" t="n">
        <f aca="false">(N265+O265)*(1/General!$B$20)*((F265/100)-E265*(C265/100))*1000/B265</f>
        <v>4.46097173990055</v>
      </c>
      <c r="I265" s="19" t="n">
        <f aca="false">(N265+O265)*(1/General!$B$20)*((D265/100)*E265-(G265/100))*1000/B265</f>
        <v>1.00250427682693</v>
      </c>
      <c r="J265" s="19" t="n">
        <f aca="false">I265/H265</f>
        <v>0.224727780241281</v>
      </c>
      <c r="K265" s="19" t="n">
        <f aca="false">MAX(Online_RAW!$L$2-Online_RAW!L265,0)</f>
        <v>0</v>
      </c>
      <c r="L265" s="19" t="n">
        <f aca="false">0.0016*(Online_RAW!M265)</f>
        <v>0</v>
      </c>
      <c r="M265" s="11" t="n">
        <f aca="false">Online_RAW!$N$2-Online_RAW!N265</f>
        <v>0</v>
      </c>
      <c r="N265" s="19" t="n">
        <f aca="false">Online_RAW!C265*60</f>
        <v>120.025304347826</v>
      </c>
      <c r="O265" s="19" t="n">
        <f aca="false">MAX(0, Online_RAW!D265*60)</f>
        <v>0.000285714285714284</v>
      </c>
      <c r="P265" s="19" t="n">
        <f aca="false">_xlfn.IFNA(VLOOKUP(A265,Sampling!$D$7:$E$14,2,FALSE()),0)</f>
        <v>0</v>
      </c>
      <c r="Q265" s="0" t="n">
        <f aca="false">_xlfn.IFNA(VLOOKUP(A265,Refill!$D$6:$G$8,2,FALSE()),0)</f>
        <v>0</v>
      </c>
    </row>
    <row r="266" customFormat="false" ht="12.75" hidden="false" customHeight="false" outlineLevel="0" collapsed="false">
      <c r="A266" s="19" t="n">
        <f aca="false">ROUND((Online_RAW!B266-General!$B$10)*24,3)</f>
        <v>4.4</v>
      </c>
      <c r="B266" s="19" t="n">
        <f aca="false">General!$B$12+Online_ANA!K266/1000+Online_ANA!L266/1000+Online_ANA!M266/1000/General!$B$22-SUM($P$2:P266)/1000/General!$B$24+SUM($Q$2:Q266)/1000/General!$B$24</f>
        <v>1.08</v>
      </c>
      <c r="C266" s="19" t="n">
        <f aca="false">Online_RAW!K266</f>
        <v>20.62</v>
      </c>
      <c r="D266" s="19" t="n">
        <f aca="false">Online_RAW!J266</f>
        <v>0.06</v>
      </c>
      <c r="E266" s="19" t="n">
        <f aca="false">(1-F266/100-G266/100)/(1-C266/100-D266/100-General!$B$17/100)</f>
        <v>1.00338744846346</v>
      </c>
      <c r="F266" s="19" t="n">
        <f aca="false">N266*General!$B$14/(N266+O266)+O266*100/(N266+O266)</f>
        <v>20.805468380272</v>
      </c>
      <c r="G266" s="19" t="n">
        <f aca="false">N266*General!$B$15/(N266+O266)</f>
        <v>0.0399972381917818</v>
      </c>
      <c r="H266" s="19" t="n">
        <f aca="false">(N266+O266)*(1/General!$B$20)*((F266/100)-E266*(C266/100))*1000/B266</f>
        <v>5.73169718440351</v>
      </c>
      <c r="I266" s="19" t="n">
        <f aca="false">(N266+O266)*(1/General!$B$20)*((D266/100)*E266-(G266/100))*1000/B266</f>
        <v>1.00169115788801</v>
      </c>
      <c r="J266" s="19" t="n">
        <f aca="false">I266/H266</f>
        <v>0.17476344713634</v>
      </c>
      <c r="K266" s="19" t="n">
        <f aca="false">MAX(Online_RAW!$L$2-Online_RAW!L266,0)</f>
        <v>0</v>
      </c>
      <c r="L266" s="19" t="n">
        <f aca="false">0.0016*(Online_RAW!M266)</f>
        <v>0</v>
      </c>
      <c r="M266" s="11" t="n">
        <f aca="false">Online_RAW!$N$2-Online_RAW!N266</f>
        <v>0</v>
      </c>
      <c r="N266" s="19" t="n">
        <f aca="false">Online_RAW!C266*60</f>
        <v>119.995909090909</v>
      </c>
      <c r="O266" s="19" t="n">
        <f aca="false">MAX(0, Online_RAW!D266*60)</f>
        <v>0.00828571428571428</v>
      </c>
      <c r="P266" s="19" t="n">
        <f aca="false">_xlfn.IFNA(VLOOKUP(A266,Sampling!$D$7:$E$14,2,FALSE()),0)</f>
        <v>0</v>
      </c>
      <c r="Q266" s="0" t="n">
        <f aca="false">_xlfn.IFNA(VLOOKUP(A266,Refill!$D$6:$G$8,2,FALSE()),0)</f>
        <v>0</v>
      </c>
    </row>
    <row r="267" customFormat="false" ht="12.75" hidden="false" customHeight="false" outlineLevel="0" collapsed="false">
      <c r="A267" s="19" t="n">
        <f aca="false">ROUND((Online_RAW!B267-General!$B$10)*24,3)</f>
        <v>4.417</v>
      </c>
      <c r="B267" s="19" t="n">
        <f aca="false">General!$B$12+Online_ANA!K267/1000+Online_ANA!L267/1000+Online_ANA!M267/1000/General!$B$22-SUM($P$2:P267)/1000/General!$B$24+SUM($Q$2:Q267)/1000/General!$B$24</f>
        <v>1.08</v>
      </c>
      <c r="C267" s="19" t="n">
        <f aca="false">Online_RAW!K267</f>
        <v>20.62</v>
      </c>
      <c r="D267" s="19" t="n">
        <f aca="false">Online_RAW!J267</f>
        <v>0.06</v>
      </c>
      <c r="E267" s="19" t="n">
        <f aca="false">(1-F267/100-G267/100)/(1-C267/100-D267/100-General!$B$17/100)</f>
        <v>1.00345673233971</v>
      </c>
      <c r="F267" s="19" t="n">
        <f aca="false">N267*General!$B$14/(N267+O267)+O267*100/(N267+O267)</f>
        <v>20.8</v>
      </c>
      <c r="G267" s="19" t="n">
        <f aca="false">N267*General!$B$15/(N267+O267)</f>
        <v>0.04</v>
      </c>
      <c r="H267" s="19" t="n">
        <f aca="false">(N267+O267)*(1/General!$B$20)*((F267/100)-E267*(C267/100))*1000/B267</f>
        <v>5.38953257604901</v>
      </c>
      <c r="I267" s="19" t="n">
        <f aca="false">(N267+O267)*(1/General!$B$20)*((D267/100)*E267-(G267/100))*1000/B267</f>
        <v>1.00171338231312</v>
      </c>
      <c r="J267" s="19" t="n">
        <f aca="false">I267/H267</f>
        <v>0.185862756774998</v>
      </c>
      <c r="K267" s="19" t="n">
        <f aca="false">MAX(Online_RAW!$L$2-Online_RAW!L267,0)</f>
        <v>0</v>
      </c>
      <c r="L267" s="19" t="n">
        <f aca="false">0.0016*(Online_RAW!M267)</f>
        <v>0</v>
      </c>
      <c r="M267" s="11" t="n">
        <f aca="false">Online_RAW!$N$2-Online_RAW!N267</f>
        <v>0</v>
      </c>
      <c r="N267" s="19" t="n">
        <f aca="false">Online_RAW!C267*60</f>
        <v>119.998571428571</v>
      </c>
      <c r="O267" s="19" t="n">
        <f aca="false">MAX(0, Online_RAW!D267*60)</f>
        <v>0</v>
      </c>
      <c r="P267" s="19" t="n">
        <f aca="false">_xlfn.IFNA(VLOOKUP(A267,Sampling!$D$7:$E$14,2,FALSE()),0)</f>
        <v>0</v>
      </c>
      <c r="Q267" s="0" t="n">
        <f aca="false">_xlfn.IFNA(VLOOKUP(A267,Refill!$D$6:$G$8,2,FALSE()),0)</f>
        <v>0</v>
      </c>
    </row>
    <row r="268" customFormat="false" ht="12.75" hidden="false" customHeight="false" outlineLevel="0" collapsed="false">
      <c r="A268" s="19" t="n">
        <f aca="false">ROUND((Online_RAW!B268-General!$B$10)*24,3)</f>
        <v>4.433</v>
      </c>
      <c r="B268" s="19" t="n">
        <f aca="false">General!$B$12+Online_ANA!K268/1000+Online_ANA!L268/1000+Online_ANA!M268/1000/General!$B$22-SUM($P$2:P268)/1000/General!$B$24+SUM($Q$2:Q268)/1000/General!$B$24</f>
        <v>1.08</v>
      </c>
      <c r="C268" s="19" t="n">
        <f aca="false">Online_RAW!K268</f>
        <v>20.625</v>
      </c>
      <c r="D268" s="19" t="n">
        <f aca="false">Online_RAW!J268</f>
        <v>0.06</v>
      </c>
      <c r="E268" s="19" t="n">
        <f aca="false">(1-F268/100-G268/100)/(1-C268/100-D268/100-General!$B$17/100)</f>
        <v>1.00341998247363</v>
      </c>
      <c r="F268" s="19" t="n">
        <f aca="false">N268*General!$B$14/(N268+O268)+O268*100/(N268+O268)</f>
        <v>20.807920198005</v>
      </c>
      <c r="G268" s="19" t="n">
        <f aca="false">N268*General!$B$15/(N268+O268)</f>
        <v>0.0399959998999975</v>
      </c>
      <c r="H268" s="19" t="n">
        <f aca="false">(N268+O268)*(1/General!$B$20)*((F268/100)-E268*(C268/100))*1000/B268</f>
        <v>5.5709353236468</v>
      </c>
      <c r="I268" s="19" t="n">
        <f aca="false">(N268+O268)*(1/General!$B$20)*((D268/100)*E268-(G268/100))*1000/B268</f>
        <v>1.00178924969732</v>
      </c>
      <c r="J268" s="19" t="n">
        <f aca="false">I268/H268</f>
        <v>0.179824247006612</v>
      </c>
      <c r="K268" s="19" t="n">
        <f aca="false">MAX(Online_RAW!$L$2-Online_RAW!L268,0)</f>
        <v>0</v>
      </c>
      <c r="L268" s="19" t="n">
        <f aca="false">0.0016*(Online_RAW!M268)</f>
        <v>0</v>
      </c>
      <c r="M268" s="11" t="n">
        <f aca="false">Online_RAW!$N$2-Online_RAW!N268</f>
        <v>0</v>
      </c>
      <c r="N268" s="19" t="n">
        <f aca="false">Online_RAW!C268*60</f>
        <v>119.985</v>
      </c>
      <c r="O268" s="19" t="n">
        <f aca="false">MAX(0, Online_RAW!D268*60)</f>
        <v>0.012</v>
      </c>
      <c r="P268" s="19" t="n">
        <f aca="false">_xlfn.IFNA(VLOOKUP(A268,Sampling!$D$7:$E$14,2,FALSE()),0)</f>
        <v>0</v>
      </c>
      <c r="Q268" s="0" t="n">
        <f aca="false">_xlfn.IFNA(VLOOKUP(A268,Refill!$D$6:$G$8,2,FALSE()),0)</f>
        <v>0</v>
      </c>
    </row>
    <row r="269" customFormat="false" ht="12.75" hidden="false" customHeight="false" outlineLevel="0" collapsed="false">
      <c r="A269" s="19" t="n">
        <f aca="false">ROUND((Online_RAW!B269-General!$B$10)*24,3)</f>
        <v>4.45</v>
      </c>
      <c r="B269" s="19" t="n">
        <f aca="false">General!$B$12+Online_ANA!K269/1000+Online_ANA!L269/1000+Online_ANA!M269/1000/General!$B$22-SUM($P$2:P269)/1000/General!$B$24+SUM($Q$2:Q269)/1000/General!$B$24</f>
        <v>1.08</v>
      </c>
      <c r="C269" s="19" t="n">
        <f aca="false">Online_RAW!K269</f>
        <v>20.645</v>
      </c>
      <c r="D269" s="19" t="n">
        <f aca="false">Online_RAW!J269</f>
        <v>0.06</v>
      </c>
      <c r="E269" s="19" t="n">
        <f aca="false">(1-F269/100-G269/100)/(1-C269/100-D269/100-General!$B$17/100)</f>
        <v>1.00373970724169</v>
      </c>
      <c r="F269" s="19" t="n">
        <f aca="false">N269*General!$B$14/(N269+O269)+O269*100/(N269+O269)</f>
        <v>20.8027717644</v>
      </c>
      <c r="G269" s="19" t="n">
        <f aca="false">N269*General!$B$15/(N269+O269)</f>
        <v>0.0399986001189899</v>
      </c>
      <c r="H269" s="19" t="n">
        <f aca="false">(N269+O269)*(1/General!$B$20)*((F269/100)-E269*(C269/100))*1000/B269</f>
        <v>3.99414832314898</v>
      </c>
      <c r="I269" s="19" t="n">
        <f aca="false">(N269+O269)*(1/General!$B$20)*((D269/100)*E269-(G269/100))*1000/B269</f>
        <v>1.00272158804558</v>
      </c>
      <c r="J269" s="19" t="n">
        <f aca="false">I269/H269</f>
        <v>0.25104765945573</v>
      </c>
      <c r="K269" s="19" t="n">
        <f aca="false">MAX(Online_RAW!$L$2-Online_RAW!L269,0)</f>
        <v>0</v>
      </c>
      <c r="L269" s="19" t="n">
        <f aca="false">0.0016*(Online_RAW!M269)</f>
        <v>0</v>
      </c>
      <c r="M269" s="11" t="n">
        <f aca="false">Online_RAW!$N$2-Online_RAW!N269</f>
        <v>0</v>
      </c>
      <c r="N269" s="19" t="n">
        <f aca="false">Online_RAW!C269*60</f>
        <v>120.006</v>
      </c>
      <c r="O269" s="19" t="n">
        <f aca="false">MAX(0, Online_RAW!D269*60)</f>
        <v>0.0042</v>
      </c>
      <c r="P269" s="19" t="n">
        <f aca="false">_xlfn.IFNA(VLOOKUP(A269,Sampling!$D$7:$E$14,2,FALSE()),0)</f>
        <v>0</v>
      </c>
      <c r="Q269" s="0" t="n">
        <f aca="false">_xlfn.IFNA(VLOOKUP(A269,Refill!$D$6:$G$8,2,FALSE()),0)</f>
        <v>0</v>
      </c>
    </row>
    <row r="270" customFormat="false" ht="12.75" hidden="false" customHeight="false" outlineLevel="0" collapsed="false">
      <c r="A270" s="19" t="n">
        <f aca="false">ROUND((Online_RAW!B270-General!$B$10)*24,3)</f>
        <v>4.467</v>
      </c>
      <c r="B270" s="19" t="n">
        <f aca="false">General!$B$12+Online_ANA!K270/1000+Online_ANA!L270/1000+Online_ANA!M270/1000/General!$B$22-SUM($P$2:P270)/1000/General!$B$24+SUM($Q$2:Q270)/1000/General!$B$24</f>
        <v>1.08</v>
      </c>
      <c r="C270" s="19" t="n">
        <f aca="false">Online_RAW!K270</f>
        <v>20.64</v>
      </c>
      <c r="D270" s="19" t="n">
        <f aca="false">Online_RAW!J270</f>
        <v>0.06</v>
      </c>
      <c r="E270" s="19" t="n">
        <f aca="false">(1-F270/100-G270/100)/(1-C270/100-D270/100-General!$B$17/100)</f>
        <v>1.0037111994343</v>
      </c>
      <c r="F270" s="19" t="n">
        <f aca="false">N270*General!$B$14/(N270+O270)+O270*100/(N270+O270)</f>
        <v>20.8</v>
      </c>
      <c r="G270" s="19" t="n">
        <f aca="false">N270*General!$B$15/(N270+O270)</f>
        <v>0.04</v>
      </c>
      <c r="H270" s="19" t="n">
        <f aca="false">(N270+O270)*(1/General!$B$20)*((F270/100)-E270*(C270/100))*1000/B270</f>
        <v>4.13391161289234</v>
      </c>
      <c r="I270" s="19" t="n">
        <f aca="false">(N270+O270)*(1/General!$B$20)*((D270/100)*E270-(G270/100))*1000/B270</f>
        <v>1.00237281542235</v>
      </c>
      <c r="J270" s="19" t="n">
        <f aca="false">I270/H270</f>
        <v>0.242475628239431</v>
      </c>
      <c r="K270" s="19" t="n">
        <f aca="false">MAX(Online_RAW!$L$2-Online_RAW!L270,0)</f>
        <v>0</v>
      </c>
      <c r="L270" s="19" t="n">
        <f aca="false">0.0016*(Online_RAW!M270)</f>
        <v>0</v>
      </c>
      <c r="M270" s="11" t="n">
        <f aca="false">Online_RAW!$N$2-Online_RAW!N270</f>
        <v>0</v>
      </c>
      <c r="N270" s="19" t="n">
        <f aca="false">Online_RAW!C270*60</f>
        <v>119.986909090909</v>
      </c>
      <c r="O270" s="19" t="n">
        <f aca="false">MAX(0, Online_RAW!D270*60)</f>
        <v>0</v>
      </c>
      <c r="P270" s="19" t="n">
        <f aca="false">_xlfn.IFNA(VLOOKUP(A270,Sampling!$D$7:$E$14,2,FALSE()),0)</f>
        <v>0</v>
      </c>
      <c r="Q270" s="0" t="n">
        <f aca="false">_xlfn.IFNA(VLOOKUP(A270,Refill!$D$6:$G$8,2,FALSE()),0)</f>
        <v>0</v>
      </c>
    </row>
    <row r="271" customFormat="false" ht="12.75" hidden="false" customHeight="false" outlineLevel="0" collapsed="false">
      <c r="A271" s="19" t="n">
        <f aca="false">ROUND((Online_RAW!B271-General!$B$10)*24,3)</f>
        <v>4.483</v>
      </c>
      <c r="B271" s="19" t="n">
        <f aca="false">General!$B$12+Online_ANA!K271/1000+Online_ANA!L271/1000+Online_ANA!M271/1000/General!$B$22-SUM($P$2:P271)/1000/General!$B$24+SUM($Q$2:Q271)/1000/General!$B$24</f>
        <v>1.08</v>
      </c>
      <c r="C271" s="19" t="n">
        <f aca="false">Online_RAW!K271</f>
        <v>20.63</v>
      </c>
      <c r="D271" s="19" t="n">
        <f aca="false">Online_RAW!J271</f>
        <v>0.06</v>
      </c>
      <c r="E271" s="19" t="n">
        <f aca="false">(1-F271/100-G271/100)/(1-C271/100-D271/100-General!$B$17/100)</f>
        <v>1.00358394975644</v>
      </c>
      <c r="F271" s="19" t="n">
        <f aca="false">N271*General!$B$14/(N271+O271)+O271*100/(N271+O271)</f>
        <v>20.8</v>
      </c>
      <c r="G271" s="19" t="n">
        <f aca="false">N271*General!$B$15/(N271+O271)</f>
        <v>0.04</v>
      </c>
      <c r="H271" s="19" t="n">
        <f aca="false">(N271+O271)*(1/General!$B$20)*((F271/100)-E271*(C271/100))*1000/B271</f>
        <v>4.75994879678625</v>
      </c>
      <c r="I271" s="19" t="n">
        <f aca="false">(N271+O271)*(1/General!$B$20)*((D271/100)*E271-(G271/100))*1000/B271</f>
        <v>1.00165958024947</v>
      </c>
      <c r="J271" s="19" t="n">
        <f aca="false">I271/H271</f>
        <v>0.210434948570404</v>
      </c>
      <c r="K271" s="19" t="n">
        <f aca="false">MAX(Online_RAW!$L$2-Online_RAW!L271,0)</f>
        <v>0</v>
      </c>
      <c r="L271" s="19" t="n">
        <f aca="false">0.0016*(Online_RAW!M271)</f>
        <v>0</v>
      </c>
      <c r="M271" s="11" t="n">
        <f aca="false">Online_RAW!$N$2-Online_RAW!N271</f>
        <v>0</v>
      </c>
      <c r="N271" s="19" t="n">
        <f aca="false">Online_RAW!C271*60</f>
        <v>119.946818181818</v>
      </c>
      <c r="O271" s="19" t="n">
        <f aca="false">MAX(0, Online_RAW!D271*60)</f>
        <v>0</v>
      </c>
      <c r="P271" s="19" t="n">
        <f aca="false">_xlfn.IFNA(VLOOKUP(A271,Sampling!$D$7:$E$14,2,FALSE()),0)</f>
        <v>0</v>
      </c>
      <c r="Q271" s="0" t="n">
        <f aca="false">_xlfn.IFNA(VLOOKUP(A271,Refill!$D$6:$G$8,2,FALSE()),0)</f>
        <v>0</v>
      </c>
    </row>
    <row r="272" customFormat="false" ht="12.75" hidden="false" customHeight="false" outlineLevel="0" collapsed="false">
      <c r="A272" s="19" t="n">
        <f aca="false">ROUND((Online_RAW!B272-General!$B$10)*24,3)</f>
        <v>4.5</v>
      </c>
      <c r="B272" s="19" t="n">
        <f aca="false">General!$B$12+Online_ANA!K272/1000+Online_ANA!L272/1000+Online_ANA!M272/1000/General!$B$22-SUM($P$2:P272)/1000/General!$B$24+SUM($Q$2:Q272)/1000/General!$B$24</f>
        <v>1.08</v>
      </c>
      <c r="C272" s="19" t="n">
        <f aca="false">Online_RAW!K272</f>
        <v>20.64</v>
      </c>
      <c r="D272" s="19" t="n">
        <f aca="false">Online_RAW!J272</f>
        <v>0.06</v>
      </c>
      <c r="E272" s="19" t="n">
        <f aca="false">(1-F272/100-G272/100)/(1-C272/100-D272/100-General!$B$17/100)</f>
        <v>1.0037111994343</v>
      </c>
      <c r="F272" s="19" t="n">
        <f aca="false">N272*General!$B$14/(N272+O272)+O272*100/(N272+O272)</f>
        <v>20.8</v>
      </c>
      <c r="G272" s="19" t="n">
        <f aca="false">N272*General!$B$15/(N272+O272)</f>
        <v>0.04</v>
      </c>
      <c r="H272" s="19" t="n">
        <f aca="false">(N272+O272)*(1/General!$B$20)*((F272/100)-E272*(C272/100))*1000/B272</f>
        <v>4.13736944345919</v>
      </c>
      <c r="I272" s="19" t="n">
        <f aca="false">(N272+O272)*(1/General!$B$20)*((D272/100)*E272-(G272/100))*1000/B272</f>
        <v>1.00321125506139</v>
      </c>
      <c r="J272" s="19" t="n">
        <f aca="false">I272/H272</f>
        <v>0.242475628239431</v>
      </c>
      <c r="K272" s="19" t="n">
        <f aca="false">MAX(Online_RAW!$L$2-Online_RAW!L272,0)</f>
        <v>0</v>
      </c>
      <c r="L272" s="19" t="n">
        <f aca="false">0.0016*(Online_RAW!M272)</f>
        <v>0</v>
      </c>
      <c r="M272" s="11" t="n">
        <f aca="false">Online_RAW!$N$2-Online_RAW!N272</f>
        <v>0</v>
      </c>
      <c r="N272" s="19" t="n">
        <f aca="false">Online_RAW!C272*60</f>
        <v>120.087272727273</v>
      </c>
      <c r="O272" s="19" t="n">
        <f aca="false">MAX(0, Online_RAW!D272*60)</f>
        <v>0</v>
      </c>
      <c r="P272" s="19" t="n">
        <f aca="false">_xlfn.IFNA(VLOOKUP(A272,Sampling!$D$7:$E$14,2,FALSE()),0)</f>
        <v>0</v>
      </c>
      <c r="Q272" s="0" t="n">
        <f aca="false">_xlfn.IFNA(VLOOKUP(A272,Refill!$D$6:$G$8,2,FALSE()),0)</f>
        <v>0</v>
      </c>
    </row>
    <row r="273" customFormat="false" ht="12.75" hidden="false" customHeight="false" outlineLevel="0" collapsed="false">
      <c r="A273" s="19" t="n">
        <f aca="false">ROUND((Online_RAW!B273-General!$B$10)*24,3)</f>
        <v>4.517</v>
      </c>
      <c r="B273" s="19" t="n">
        <f aca="false">General!$B$12+Online_ANA!K273/1000+Online_ANA!L273/1000+Online_ANA!M273/1000/General!$B$22-SUM($P$2:P273)/1000/General!$B$24+SUM($Q$2:Q273)/1000/General!$B$24</f>
        <v>1.08</v>
      </c>
      <c r="C273" s="19" t="n">
        <f aca="false">Online_RAW!K273</f>
        <v>20.655</v>
      </c>
      <c r="D273" s="19" t="n">
        <f aca="false">Online_RAW!J273</f>
        <v>0.06</v>
      </c>
      <c r="E273" s="19" t="n">
        <f aca="false">(1-F273/100-G273/100)/(1-C273/100-D273/100-General!$B$17/100)</f>
        <v>1.00369423393626</v>
      </c>
      <c r="F273" s="19" t="n">
        <f aca="false">N273*General!$B$14/(N273+O273)+O273*100/(N273+O273)</f>
        <v>20.8164017203603</v>
      </c>
      <c r="G273" s="19" t="n">
        <f aca="false">N273*General!$B$15/(N273+O273)</f>
        <v>0.0399917163028483</v>
      </c>
      <c r="H273" s="19" t="n">
        <f aca="false">(N273+O273)*(1/General!$B$20)*((F273/100)-E273*(C273/100))*1000/B273</f>
        <v>4.21948782787074</v>
      </c>
      <c r="I273" s="19" t="n">
        <f aca="false">(N273+O273)*(1/General!$B$20)*((D273/100)*E273-(G273/100))*1000/B273</f>
        <v>1.0030865557503</v>
      </c>
      <c r="J273" s="19" t="n">
        <f aca="false">I273/H273</f>
        <v>0.237727088374249</v>
      </c>
      <c r="K273" s="19" t="n">
        <f aca="false">MAX(Online_RAW!$L$2-Online_RAW!L273,0)</f>
        <v>0</v>
      </c>
      <c r="L273" s="19" t="n">
        <f aca="false">0.0016*(Online_RAW!M273)</f>
        <v>0</v>
      </c>
      <c r="M273" s="11" t="n">
        <f aca="false">Online_RAW!$N$2-Online_RAW!N273</f>
        <v>0</v>
      </c>
      <c r="N273" s="19" t="n">
        <f aca="false">Online_RAW!C273*60</f>
        <v>120.004363636364</v>
      </c>
      <c r="O273" s="19" t="n">
        <f aca="false">MAX(0, Online_RAW!D273*60)</f>
        <v>0.0248571428571428</v>
      </c>
      <c r="P273" s="19" t="n">
        <f aca="false">_xlfn.IFNA(VLOOKUP(A273,Sampling!$D$7:$E$14,2,FALSE()),0)</f>
        <v>0</v>
      </c>
      <c r="Q273" s="0" t="n">
        <f aca="false">_xlfn.IFNA(VLOOKUP(A273,Refill!$D$6:$G$8,2,FALSE()),0)</f>
        <v>0</v>
      </c>
    </row>
    <row r="274" customFormat="false" ht="12.75" hidden="false" customHeight="false" outlineLevel="0" collapsed="false">
      <c r="A274" s="19" t="n">
        <f aca="false">ROUND((Online_RAW!B274-General!$B$10)*24,3)</f>
        <v>4.533</v>
      </c>
      <c r="B274" s="19" t="n">
        <f aca="false">General!$B$12+Online_ANA!K274/1000+Online_ANA!L274/1000+Online_ANA!M274/1000/General!$B$22-SUM($P$2:P274)/1000/General!$B$24+SUM($Q$2:Q274)/1000/General!$B$24</f>
        <v>1.08</v>
      </c>
      <c r="C274" s="19" t="n">
        <f aca="false">Online_RAW!K274</f>
        <v>20.655</v>
      </c>
      <c r="D274" s="19" t="n">
        <f aca="false">Online_RAW!J274</f>
        <v>0.06</v>
      </c>
      <c r="E274" s="19" t="n">
        <f aca="false">(1-F274/100-G274/100)/(1-C274/100-D274/100-General!$B$17/100)</f>
        <v>1.00390213446755</v>
      </c>
      <c r="F274" s="19" t="n">
        <f aca="false">N274*General!$B$14/(N274+O274)+O274*100/(N274+O274)</f>
        <v>20.8</v>
      </c>
      <c r="G274" s="19" t="n">
        <f aca="false">N274*General!$B$15/(N274+O274)</f>
        <v>0.04</v>
      </c>
      <c r="H274" s="19" t="n">
        <f aca="false">(N274+O274)*(1/General!$B$20)*((F274/100)-E274*(C274/100))*1000/B274</f>
        <v>3.18816367972018</v>
      </c>
      <c r="I274" s="19" t="n">
        <f aca="false">(N274+O274)*(1/General!$B$20)*((D274/100)*E274-(G274/100))*1000/B274</f>
        <v>1.00168163430539</v>
      </c>
      <c r="J274" s="19" t="n">
        <f aca="false">I274/H274</f>
        <v>0.31418764371386</v>
      </c>
      <c r="K274" s="19" t="n">
        <f aca="false">MAX(Online_RAW!$L$2-Online_RAW!L274,0)</f>
        <v>0</v>
      </c>
      <c r="L274" s="19" t="n">
        <f aca="false">0.0016*(Online_RAW!M274)</f>
        <v>0</v>
      </c>
      <c r="M274" s="11" t="n">
        <f aca="false">Online_RAW!$N$2-Online_RAW!N274</f>
        <v>0</v>
      </c>
      <c r="N274" s="19" t="n">
        <f aca="false">Online_RAW!C274*60</f>
        <v>119.836285714286</v>
      </c>
      <c r="O274" s="19" t="n">
        <f aca="false">MAX(0, Online_RAW!D274*60)</f>
        <v>0</v>
      </c>
      <c r="P274" s="19" t="n">
        <f aca="false">_xlfn.IFNA(VLOOKUP(A274,Sampling!$D$7:$E$14,2,FALSE()),0)</f>
        <v>0</v>
      </c>
      <c r="Q274" s="0" t="n">
        <f aca="false">_xlfn.IFNA(VLOOKUP(A274,Refill!$D$6:$G$8,2,FALSE()),0)</f>
        <v>0</v>
      </c>
    </row>
    <row r="275" customFormat="false" ht="12.75" hidden="false" customHeight="false" outlineLevel="0" collapsed="false">
      <c r="A275" s="19" t="n">
        <f aca="false">ROUND((Online_RAW!B275-General!$B$10)*24,3)</f>
        <v>4.55</v>
      </c>
      <c r="B275" s="19" t="n">
        <f aca="false">General!$B$12+Online_ANA!K275/1000+Online_ANA!L275/1000+Online_ANA!M275/1000/General!$B$22-SUM($P$2:P275)/1000/General!$B$24+SUM($Q$2:Q275)/1000/General!$B$24</f>
        <v>1.08</v>
      </c>
      <c r="C275" s="19" t="n">
        <f aca="false">Online_RAW!K275</f>
        <v>20.655</v>
      </c>
      <c r="D275" s="19" t="n">
        <f aca="false">Online_RAW!J275</f>
        <v>0.06</v>
      </c>
      <c r="E275" s="19" t="n">
        <f aca="false">(1-F275/100-G275/100)/(1-C275/100-D275/100-General!$B$17/100)</f>
        <v>1.00389974289762</v>
      </c>
      <c r="F275" s="19" t="n">
        <f aca="false">N275*General!$B$14/(N275+O275)+O275*100/(N275+O275)</f>
        <v>20.8001886760989</v>
      </c>
      <c r="G275" s="19" t="n">
        <f aca="false">N275*General!$B$15/(N275+O275)</f>
        <v>0.039999904709041</v>
      </c>
      <c r="H275" s="19" t="n">
        <f aca="false">(N275+O275)*(1/General!$B$20)*((F275/100)-E275*(C275/100))*1000/B275</f>
        <v>3.20254340163244</v>
      </c>
      <c r="I275" s="19" t="n">
        <f aca="false">(N275+O275)*(1/General!$B$20)*((D275/100)*E275-(G275/100))*1000/B275</f>
        <v>1.00249123901379</v>
      </c>
      <c r="J275" s="19" t="n">
        <f aca="false">I275/H275</f>
        <v>0.313029712104069</v>
      </c>
      <c r="K275" s="19" t="n">
        <f aca="false">MAX(Online_RAW!$L$2-Online_RAW!L275,0)</f>
        <v>0</v>
      </c>
      <c r="L275" s="19" t="n">
        <f aca="false">0.0016*(Online_RAW!M275)</f>
        <v>0</v>
      </c>
      <c r="M275" s="11" t="n">
        <f aca="false">Online_RAW!$N$2-Online_RAW!N275</f>
        <v>0</v>
      </c>
      <c r="N275" s="19" t="n">
        <f aca="false">Online_RAW!C275*60</f>
        <v>119.933142857143</v>
      </c>
      <c r="O275" s="19" t="n">
        <f aca="false">MAX(0, Online_RAW!D275*60)</f>
        <v>0.000285714285714287</v>
      </c>
      <c r="P275" s="19" t="n">
        <f aca="false">_xlfn.IFNA(VLOOKUP(A275,Sampling!$D$7:$E$14,2,FALSE()),0)</f>
        <v>0</v>
      </c>
      <c r="Q275" s="0" t="n">
        <f aca="false">_xlfn.IFNA(VLOOKUP(A275,Refill!$D$6:$G$8,2,FALSE()),0)</f>
        <v>0</v>
      </c>
    </row>
    <row r="276" customFormat="false" ht="12.75" hidden="false" customHeight="false" outlineLevel="0" collapsed="false">
      <c r="A276" s="19" t="n">
        <f aca="false">ROUND((Online_RAW!B276-General!$B$10)*24,3)</f>
        <v>4.567</v>
      </c>
      <c r="B276" s="19" t="n">
        <f aca="false">General!$B$12+Online_ANA!K276/1000+Online_ANA!L276/1000+Online_ANA!M276/1000/General!$B$22-SUM($P$2:P276)/1000/General!$B$24+SUM($Q$2:Q276)/1000/General!$B$24</f>
        <v>1.08</v>
      </c>
      <c r="C276" s="19" t="n">
        <f aca="false">Online_RAW!K276</f>
        <v>20.65</v>
      </c>
      <c r="D276" s="19" t="n">
        <f aca="false">Online_RAW!J276</f>
        <v>0.06</v>
      </c>
      <c r="E276" s="19" t="n">
        <f aca="false">(1-F276/100-G276/100)/(1-C276/100-D276/100-General!$B$17/100)</f>
        <v>1.00383848138556</v>
      </c>
      <c r="F276" s="19" t="n">
        <f aca="false">N276*General!$B$14/(N276+O276)+O276*100/(N276+O276)</f>
        <v>20.8</v>
      </c>
      <c r="G276" s="19" t="n">
        <f aca="false">N276*General!$B$15/(N276+O276)</f>
        <v>0.04</v>
      </c>
      <c r="H276" s="19" t="n">
        <f aca="false">(N276+O276)*(1/General!$B$20)*((F276/100)-E276*(C276/100))*1000/B276</f>
        <v>3.50526359953779</v>
      </c>
      <c r="I276" s="19" t="n">
        <f aca="false">(N276+O276)*(1/General!$B$20)*((D276/100)*E276-(G276/100))*1000/B276</f>
        <v>1.00250519611131</v>
      </c>
      <c r="J276" s="19" t="n">
        <f aca="false">I276/H276</f>
        <v>0.285999944838244</v>
      </c>
      <c r="K276" s="19" t="n">
        <f aca="false">MAX(Online_RAW!$L$2-Online_RAW!L276,0)</f>
        <v>0</v>
      </c>
      <c r="L276" s="19" t="n">
        <f aca="false">0.0016*(Online_RAW!M276)</f>
        <v>0</v>
      </c>
      <c r="M276" s="11" t="n">
        <f aca="false">Online_RAW!$N$2-Online_RAW!N276</f>
        <v>0</v>
      </c>
      <c r="N276" s="19" t="n">
        <f aca="false">Online_RAW!C276*60</f>
        <v>119.957454545455</v>
      </c>
      <c r="O276" s="19" t="n">
        <f aca="false">MAX(0, Online_RAW!D276*60)</f>
        <v>0</v>
      </c>
      <c r="P276" s="19" t="n">
        <f aca="false">_xlfn.IFNA(VLOOKUP(A276,Sampling!$D$7:$E$14,2,FALSE()),0)</f>
        <v>0</v>
      </c>
      <c r="Q276" s="0" t="n">
        <f aca="false">_xlfn.IFNA(VLOOKUP(A276,Refill!$D$6:$G$8,2,FALSE()),0)</f>
        <v>0</v>
      </c>
    </row>
    <row r="277" customFormat="false" ht="12.75" hidden="false" customHeight="false" outlineLevel="0" collapsed="false">
      <c r="A277" s="19" t="n">
        <f aca="false">ROUND((Online_RAW!B277-General!$B$10)*24,3)</f>
        <v>4.583</v>
      </c>
      <c r="B277" s="19" t="n">
        <f aca="false">General!$B$12+Online_ANA!K277/1000+Online_ANA!L277/1000+Online_ANA!M277/1000/General!$B$22-SUM($P$2:P277)/1000/General!$B$24+SUM($Q$2:Q277)/1000/General!$B$24</f>
        <v>1.08</v>
      </c>
      <c r="C277" s="19" t="n">
        <f aca="false">Online_RAW!K277</f>
        <v>20.65</v>
      </c>
      <c r="D277" s="19" t="n">
        <f aca="false">Online_RAW!J277</f>
        <v>0.06</v>
      </c>
      <c r="E277" s="19" t="n">
        <f aca="false">(1-F277/100-G277/100)/(1-C277/100-D277/100-General!$B$17/100)</f>
        <v>1.00383848138556</v>
      </c>
      <c r="F277" s="19" t="n">
        <f aca="false">N277*General!$B$14/(N277+O277)+O277*100/(N277+O277)</f>
        <v>20.8</v>
      </c>
      <c r="G277" s="19" t="n">
        <f aca="false">N277*General!$B$15/(N277+O277)</f>
        <v>0.04</v>
      </c>
      <c r="H277" s="19" t="n">
        <f aca="false">(N277+O277)*(1/General!$B$20)*((F277/100)-E277*(C277/100))*1000/B277</f>
        <v>3.50579716540172</v>
      </c>
      <c r="I277" s="19" t="n">
        <f aca="false">(N277+O277)*(1/General!$B$20)*((D277/100)*E277-(G277/100))*1000/B277</f>
        <v>1.00265779591896</v>
      </c>
      <c r="J277" s="19" t="n">
        <f aca="false">I277/H277</f>
        <v>0.285999944838244</v>
      </c>
      <c r="K277" s="19" t="n">
        <f aca="false">MAX(Online_RAW!$L$2-Online_RAW!L277,0)</f>
        <v>0</v>
      </c>
      <c r="L277" s="19" t="n">
        <f aca="false">0.0016*(Online_RAW!M277)</f>
        <v>0</v>
      </c>
      <c r="M277" s="11" t="n">
        <f aca="false">Online_RAW!$N$2-Online_RAW!N277</f>
        <v>0</v>
      </c>
      <c r="N277" s="19" t="n">
        <f aca="false">Online_RAW!C277*60</f>
        <v>119.975714285714</v>
      </c>
      <c r="O277" s="19" t="n">
        <f aca="false">MAX(0, Online_RAW!D277*60)</f>
        <v>0</v>
      </c>
      <c r="P277" s="19" t="n">
        <f aca="false">_xlfn.IFNA(VLOOKUP(A277,Sampling!$D$7:$E$14,2,FALSE()),0)</f>
        <v>0</v>
      </c>
      <c r="Q277" s="0" t="n">
        <f aca="false">_xlfn.IFNA(VLOOKUP(A277,Refill!$D$6:$G$8,2,FALSE()),0)</f>
        <v>0</v>
      </c>
    </row>
    <row r="278" customFormat="false" ht="12.75" hidden="false" customHeight="false" outlineLevel="0" collapsed="false">
      <c r="A278" s="19" t="n">
        <f aca="false">ROUND((Online_RAW!B278-General!$B$10)*24,3)</f>
        <v>4.6</v>
      </c>
      <c r="B278" s="19" t="n">
        <f aca="false">General!$B$12+Online_ANA!K278/1000+Online_ANA!L278/1000+Online_ANA!M278/1000/General!$B$22-SUM($P$2:P278)/1000/General!$B$24+SUM($Q$2:Q278)/1000/General!$B$24</f>
        <v>1.08</v>
      </c>
      <c r="C278" s="19" t="n">
        <f aca="false">Online_RAW!K278</f>
        <v>20.655</v>
      </c>
      <c r="D278" s="19" t="n">
        <f aca="false">Online_RAW!J278</f>
        <v>0.06</v>
      </c>
      <c r="E278" s="19" t="n">
        <f aca="false">(1-F278/100-G278/100)/(1-C278/100-D278/100-General!$B$17/100)</f>
        <v>1.00390213446755</v>
      </c>
      <c r="F278" s="19" t="n">
        <f aca="false">N278*General!$B$14/(N278+O278)+O278*100/(N278+O278)</f>
        <v>20.8</v>
      </c>
      <c r="G278" s="19" t="n">
        <f aca="false">N278*General!$B$15/(N278+O278)</f>
        <v>0.04</v>
      </c>
      <c r="H278" s="19" t="n">
        <f aca="false">(N278+O278)*(1/General!$B$20)*((F278/100)-E278*(C278/100))*1000/B278</f>
        <v>3.19365045027475</v>
      </c>
      <c r="I278" s="19" t="n">
        <f aca="false">(N278+O278)*(1/General!$B$20)*((D278/100)*E278-(G278/100))*1000/B278</f>
        <v>1.00340550981762</v>
      </c>
      <c r="J278" s="19" t="n">
        <f aca="false">I278/H278</f>
        <v>0.314187643713887</v>
      </c>
      <c r="K278" s="19" t="n">
        <f aca="false">MAX(Online_RAW!$L$2-Online_RAW!L278,0)</f>
        <v>0</v>
      </c>
      <c r="L278" s="19" t="n">
        <f aca="false">0.0016*(Online_RAW!M278)</f>
        <v>0</v>
      </c>
      <c r="M278" s="11" t="n">
        <f aca="false">Online_RAW!$N$2-Online_RAW!N278</f>
        <v>0</v>
      </c>
      <c r="N278" s="19" t="n">
        <f aca="false">Online_RAW!C278*60</f>
        <v>120.04252173913</v>
      </c>
      <c r="O278" s="19" t="n">
        <f aca="false">MAX(0, Online_RAW!D278*60)</f>
        <v>5.91383003173912E-019</v>
      </c>
      <c r="P278" s="19" t="n">
        <f aca="false">_xlfn.IFNA(VLOOKUP(A278,Sampling!$D$7:$E$14,2,FALSE()),0)</f>
        <v>0</v>
      </c>
      <c r="Q278" s="0" t="n">
        <f aca="false">_xlfn.IFNA(VLOOKUP(A278,Refill!$D$6:$G$8,2,FALSE()),0)</f>
        <v>0</v>
      </c>
    </row>
    <row r="279" customFormat="false" ht="12.75" hidden="false" customHeight="false" outlineLevel="0" collapsed="false">
      <c r="A279" s="19" t="n">
        <f aca="false">ROUND((Online_RAW!B279-General!$B$10)*24,3)</f>
        <v>4.617</v>
      </c>
      <c r="B279" s="19" t="n">
        <f aca="false">General!$B$12+Online_ANA!K279/1000+Online_ANA!L279/1000+Online_ANA!M279/1000/General!$B$22-SUM($P$2:P279)/1000/General!$B$24+SUM($Q$2:Q279)/1000/General!$B$24</f>
        <v>1.08</v>
      </c>
      <c r="C279" s="19" t="n">
        <f aca="false">Online_RAW!K279</f>
        <v>20.6633333333333</v>
      </c>
      <c r="D279" s="19" t="n">
        <f aca="false">Online_RAW!J279</f>
        <v>0.06</v>
      </c>
      <c r="E279" s="19" t="n">
        <f aca="false">(1-F279/100-G279/100)/(1-C279/100-D279/100-General!$B$17/100)</f>
        <v>1.00399455576622</v>
      </c>
      <c r="F279" s="19" t="n">
        <f aca="false">N279*General!$B$14/(N279+O279)+O279*100/(N279+O279)</f>
        <v>20.8010795338377</v>
      </c>
      <c r="G279" s="19" t="n">
        <f aca="false">N279*General!$B$15/(N279+O279)</f>
        <v>0.0399994547808901</v>
      </c>
      <c r="H279" s="19" t="n">
        <f aca="false">(N279+O279)*(1/General!$B$20)*((F279/100)-E279*(C279/100))*1000/B279</f>
        <v>2.7378325980788</v>
      </c>
      <c r="I279" s="19" t="n">
        <f aca="false">(N279+O279)*(1/General!$B$20)*((D279/100)*E279-(G279/100))*1000/B279</f>
        <v>1.00378526612649</v>
      </c>
      <c r="J279" s="19" t="n">
        <f aca="false">I279/H279</f>
        <v>0.366635004211313</v>
      </c>
      <c r="K279" s="19" t="n">
        <f aca="false">MAX(Online_RAW!$L$2-Online_RAW!L279,0)</f>
        <v>0</v>
      </c>
      <c r="L279" s="19" t="n">
        <f aca="false">0.0016*(Online_RAW!M279)</f>
        <v>0</v>
      </c>
      <c r="M279" s="11" t="n">
        <f aca="false">Online_RAW!$N$2-Online_RAW!N279</f>
        <v>0</v>
      </c>
      <c r="N279" s="19" t="n">
        <f aca="false">Online_RAW!C279*60</f>
        <v>120.050181818182</v>
      </c>
      <c r="O279" s="19" t="n">
        <f aca="false">MAX(0, Online_RAW!D279*60)</f>
        <v>0.00163636363636364</v>
      </c>
      <c r="P279" s="19" t="n">
        <f aca="false">_xlfn.IFNA(VLOOKUP(A279,Sampling!$D$7:$E$14,2,FALSE()),0)</f>
        <v>0</v>
      </c>
      <c r="Q279" s="0" t="n">
        <f aca="false">_xlfn.IFNA(VLOOKUP(A279,Refill!$D$6:$G$8,2,FALSE()),0)</f>
        <v>0</v>
      </c>
    </row>
    <row r="280" customFormat="false" ht="12.75" hidden="false" customHeight="false" outlineLevel="0" collapsed="false">
      <c r="A280" s="19" t="n">
        <f aca="false">ROUND((Online_RAW!B280-General!$B$10)*24,3)</f>
        <v>4.633</v>
      </c>
      <c r="B280" s="19" t="n">
        <f aca="false">General!$B$12+Online_ANA!K280/1000+Online_ANA!L280/1000+Online_ANA!M280/1000/General!$B$22-SUM($P$2:P280)/1000/General!$B$24+SUM($Q$2:Q280)/1000/General!$B$24</f>
        <v>1.08</v>
      </c>
      <c r="C280" s="19" t="n">
        <f aca="false">Online_RAW!K280</f>
        <v>20.665</v>
      </c>
      <c r="D280" s="19" t="n">
        <f aca="false">Online_RAW!J280</f>
        <v>0.06</v>
      </c>
      <c r="E280" s="19" t="n">
        <f aca="false">(1-F280/100-G280/100)/(1-C280/100-D280/100-General!$B$17/100)</f>
        <v>1.00373532361087</v>
      </c>
      <c r="F280" s="19" t="n">
        <f aca="false">N280*General!$B$14/(N280+O280)+O280*100/(N280+O280)</f>
        <v>20.8232024926646</v>
      </c>
      <c r="G280" s="19" t="n">
        <f aca="false">N280*General!$B$15/(N280+O280)</f>
        <v>0.0399882815693613</v>
      </c>
      <c r="H280" s="19" t="n">
        <f aca="false">(N280+O280)*(1/General!$B$20)*((F280/100)-E280*(C280/100))*1000/B280</f>
        <v>4.01897412853323</v>
      </c>
      <c r="I280" s="19" t="n">
        <f aca="false">(N280+O280)*(1/General!$B$20)*((D280/100)*E280-(G280/100))*1000/B280</f>
        <v>1.00389174953934</v>
      </c>
      <c r="J280" s="19" t="n">
        <f aca="false">I280/H280</f>
        <v>0.249788059697145</v>
      </c>
      <c r="K280" s="19" t="n">
        <f aca="false">MAX(Online_RAW!$L$2-Online_RAW!L280,0)</f>
        <v>0</v>
      </c>
      <c r="L280" s="19" t="n">
        <f aca="false">0.0016*(Online_RAW!M280)</f>
        <v>0</v>
      </c>
      <c r="M280" s="11" t="n">
        <f aca="false">Online_RAW!$N$2-Online_RAW!N280</f>
        <v>0</v>
      </c>
      <c r="N280" s="19" t="n">
        <f aca="false">Online_RAW!C280*60</f>
        <v>120.055363636364</v>
      </c>
      <c r="O280" s="19" t="n">
        <f aca="false">MAX(0, Online_RAW!D280*60)</f>
        <v>0.0351818181818182</v>
      </c>
      <c r="P280" s="19" t="n">
        <f aca="false">_xlfn.IFNA(VLOOKUP(A280,Sampling!$D$7:$E$14,2,FALSE()),0)</f>
        <v>0</v>
      </c>
      <c r="Q280" s="0" t="n">
        <f aca="false">_xlfn.IFNA(VLOOKUP(A280,Refill!$D$6:$G$8,2,FALSE()),0)</f>
        <v>0</v>
      </c>
    </row>
    <row r="281" customFormat="false" ht="12.75" hidden="false" customHeight="false" outlineLevel="0" collapsed="false">
      <c r="A281" s="19" t="n">
        <f aca="false">ROUND((Online_RAW!B281-General!$B$10)*24,3)</f>
        <v>4.65</v>
      </c>
      <c r="B281" s="19" t="n">
        <f aca="false">General!$B$12+Online_ANA!K281/1000+Online_ANA!L281/1000+Online_ANA!M281/1000/General!$B$22-SUM($P$2:P281)/1000/General!$B$24+SUM($Q$2:Q281)/1000/General!$B$24</f>
        <v>1.08</v>
      </c>
      <c r="C281" s="19" t="n">
        <f aca="false">Online_RAW!K281</f>
        <v>20.655</v>
      </c>
      <c r="D281" s="19" t="n">
        <f aca="false">Online_RAW!J281</f>
        <v>0.06</v>
      </c>
      <c r="E281" s="19" t="n">
        <f aca="false">(1-F281/100-G281/100)/(1-C281/100-D281/100-General!$B$17/100)</f>
        <v>1.00379517218592</v>
      </c>
      <c r="F281" s="19" t="n">
        <f aca="false">N281*General!$B$14/(N281+O281)+O281*100/(N281+O281)</f>
        <v>20.808438484604</v>
      </c>
      <c r="G281" s="19" t="n">
        <f aca="false">N281*General!$B$15/(N281+O281)</f>
        <v>0.0399957381390889</v>
      </c>
      <c r="H281" s="19" t="n">
        <f aca="false">(N281+O281)*(1/General!$B$20)*((F281/100)-E281*(C281/100))*1000/B281</f>
        <v>3.71948811787635</v>
      </c>
      <c r="I281" s="19" t="n">
        <f aca="false">(N281+O281)*(1/General!$B$20)*((D281/100)*E281-(G281/100))*1000/B281</f>
        <v>1.00270991639174</v>
      </c>
      <c r="J281" s="19" t="n">
        <f aca="false">I281/H281</f>
        <v>0.269582771772434</v>
      </c>
      <c r="K281" s="19" t="n">
        <f aca="false">MAX(Online_RAW!$L$2-Online_RAW!L281,0)</f>
        <v>0</v>
      </c>
      <c r="L281" s="19" t="n">
        <f aca="false">0.0016*(Online_RAW!M281)</f>
        <v>0</v>
      </c>
      <c r="M281" s="11" t="n">
        <f aca="false">Online_RAW!$N$2-Online_RAW!N281</f>
        <v>0</v>
      </c>
      <c r="N281" s="19" t="n">
        <f aca="false">Online_RAW!C281*60</f>
        <v>119.959304347826</v>
      </c>
      <c r="O281" s="19" t="n">
        <f aca="false">MAX(0, Online_RAW!D281*60)</f>
        <v>0.0127826086956522</v>
      </c>
      <c r="P281" s="19" t="n">
        <f aca="false">_xlfn.IFNA(VLOOKUP(A281,Sampling!$D$7:$E$14,2,FALSE()),0)</f>
        <v>0</v>
      </c>
      <c r="Q281" s="0" t="n">
        <f aca="false">_xlfn.IFNA(VLOOKUP(A281,Refill!$D$6:$G$8,2,FALSE()),0)</f>
        <v>0</v>
      </c>
    </row>
    <row r="282" customFormat="false" ht="12.75" hidden="false" customHeight="false" outlineLevel="0" collapsed="false">
      <c r="A282" s="19" t="n">
        <f aca="false">ROUND((Online_RAW!B282-General!$B$10)*24,3)</f>
        <v>4.667</v>
      </c>
      <c r="B282" s="19" t="n">
        <f aca="false">General!$B$12+Online_ANA!K282/1000+Online_ANA!L282/1000+Online_ANA!M282/1000/General!$B$22-SUM($P$2:P282)/1000/General!$B$24+SUM($Q$2:Q282)/1000/General!$B$24</f>
        <v>1.08</v>
      </c>
      <c r="C282" s="19" t="n">
        <f aca="false">Online_RAW!K282</f>
        <v>20.67</v>
      </c>
      <c r="D282" s="19" t="n">
        <f aca="false">Online_RAW!J282</f>
        <v>0.06</v>
      </c>
      <c r="E282" s="19" t="n">
        <f aca="false">(1-F282/100-G282/100)/(1-C282/100-D282/100-General!$B$17/100)</f>
        <v>1.00409314215741</v>
      </c>
      <c r="F282" s="19" t="n">
        <f aca="false">N282*General!$B$14/(N282+O282)+O282*100/(N282+O282)</f>
        <v>20.8</v>
      </c>
      <c r="G282" s="19" t="n">
        <f aca="false">N282*General!$B$15/(N282+O282)</f>
        <v>0.04</v>
      </c>
      <c r="H282" s="19" t="n">
        <f aca="false">(N282+O282)*(1/General!$B$20)*((F282/100)-E282*(C282/100))*1000/B282</f>
        <v>2.25046200491298</v>
      </c>
      <c r="I282" s="19" t="n">
        <f aca="false">(N282+O282)*(1/General!$B$20)*((D282/100)*E282-(G282/100))*1000/B282</f>
        <v>1.00368271970715</v>
      </c>
      <c r="J282" s="19" t="n">
        <f aca="false">I282/H282</f>
        <v>0.445989631247279</v>
      </c>
      <c r="K282" s="19" t="n">
        <f aca="false">MAX(Online_RAW!$L$2-Online_RAW!L282,0)</f>
        <v>0</v>
      </c>
      <c r="L282" s="19" t="n">
        <f aca="false">0.0016*(Online_RAW!M282)</f>
        <v>0</v>
      </c>
      <c r="M282" s="11" t="n">
        <f aca="false">Online_RAW!$N$2-Online_RAW!N282</f>
        <v>0</v>
      </c>
      <c r="N282" s="19" t="n">
        <f aca="false">Online_RAW!C282*60</f>
        <v>120.007714285714</v>
      </c>
      <c r="O282" s="19" t="n">
        <f aca="false">MAX(0, Online_RAW!D282*60)</f>
        <v>0</v>
      </c>
      <c r="P282" s="19" t="n">
        <f aca="false">_xlfn.IFNA(VLOOKUP(A282,Sampling!$D$7:$E$14,2,FALSE()),0)</f>
        <v>0</v>
      </c>
      <c r="Q282" s="0" t="n">
        <f aca="false">_xlfn.IFNA(VLOOKUP(A282,Refill!$D$6:$G$8,2,FALSE()),0)</f>
        <v>0</v>
      </c>
    </row>
    <row r="283" customFormat="false" ht="12.75" hidden="false" customHeight="false" outlineLevel="0" collapsed="false">
      <c r="A283" s="19" t="n">
        <f aca="false">ROUND((Online_RAW!B283-General!$B$10)*24,3)</f>
        <v>4.683</v>
      </c>
      <c r="B283" s="19" t="n">
        <f aca="false">General!$B$12+Online_ANA!K283/1000+Online_ANA!L283/1000+Online_ANA!M283/1000/General!$B$22-SUM($P$2:P283)/1000/General!$B$24+SUM($Q$2:Q283)/1000/General!$B$24</f>
        <v>1.08</v>
      </c>
      <c r="C283" s="19" t="n">
        <f aca="false">Online_RAW!K283</f>
        <v>20.6766666666667</v>
      </c>
      <c r="D283" s="19" t="n">
        <f aca="false">Online_RAW!J283</f>
        <v>0.06</v>
      </c>
      <c r="E283" s="19" t="n">
        <f aca="false">(1-F283/100-G283/100)/(1-C283/100-D283/100-General!$B$17/100)</f>
        <v>1.00413924686535</v>
      </c>
      <c r="F283" s="19" t="n">
        <f aca="false">N283*General!$B$14/(N283+O283)+O283*100/(N283+O283)</f>
        <v>20.8030610365783</v>
      </c>
      <c r="G283" s="19" t="n">
        <f aca="false">N283*General!$B$15/(N283+O283)</f>
        <v>0.0399984540219302</v>
      </c>
      <c r="H283" s="19" t="n">
        <f aca="false">(N283+O283)*(1/General!$B$20)*((F283/100)-E283*(C283/100))*1000/B283</f>
        <v>2.02228383893984</v>
      </c>
      <c r="I283" s="19" t="n">
        <f aca="false">(N283+O283)*(1/General!$B$20)*((D283/100)*E283-(G283/100))*1000/B283</f>
        <v>1.00349203559398</v>
      </c>
      <c r="J283" s="19" t="n">
        <f aca="false">I283/H283</f>
        <v>0.496217205652027</v>
      </c>
      <c r="K283" s="19" t="n">
        <f aca="false">MAX(Online_RAW!$L$2-Online_RAW!L283,0)</f>
        <v>0</v>
      </c>
      <c r="L283" s="19" t="n">
        <f aca="false">0.0016*(Online_RAW!M283)</f>
        <v>0</v>
      </c>
      <c r="M283" s="11" t="n">
        <f aca="false">Online_RAW!$N$2-Online_RAW!N283</f>
        <v>0</v>
      </c>
      <c r="N283" s="19" t="n">
        <f aca="false">Online_RAW!C283*60</f>
        <v>119.954727272727</v>
      </c>
      <c r="O283" s="19" t="n">
        <f aca="false">MAX(0, Online_RAW!D283*60)</f>
        <v>0.00463636363636364</v>
      </c>
      <c r="P283" s="19" t="n">
        <f aca="false">_xlfn.IFNA(VLOOKUP(A283,Sampling!$D$7:$E$14,2,FALSE()),0)</f>
        <v>0</v>
      </c>
      <c r="Q283" s="0" t="n">
        <f aca="false">_xlfn.IFNA(VLOOKUP(A283,Refill!$D$6:$G$8,2,FALSE()),0)</f>
        <v>0</v>
      </c>
    </row>
    <row r="284" customFormat="false" ht="12.75" hidden="false" customHeight="false" outlineLevel="0" collapsed="false">
      <c r="A284" s="19" t="n">
        <f aca="false">ROUND((Online_RAW!B284-General!$B$10)*24,3)</f>
        <v>4.7</v>
      </c>
      <c r="B284" s="19" t="n">
        <f aca="false">General!$B$12+Online_ANA!K284/1000+Online_ANA!L284/1000+Online_ANA!M284/1000/General!$B$22-SUM($P$2:P284)/1000/General!$B$24+SUM($Q$2:Q284)/1000/General!$B$24</f>
        <v>1.08</v>
      </c>
      <c r="C284" s="19" t="n">
        <f aca="false">Online_RAW!K284</f>
        <v>20.67</v>
      </c>
      <c r="D284" s="19" t="n">
        <f aca="false">Online_RAW!J284</f>
        <v>0.06</v>
      </c>
      <c r="E284" s="19" t="n">
        <f aca="false">(1-F284/100-G284/100)/(1-C284/100-D284/100-General!$B$17/100)</f>
        <v>1.00409314215741</v>
      </c>
      <c r="F284" s="19" t="n">
        <f aca="false">N284*General!$B$14/(N284+O284)+O284*100/(N284+O284)</f>
        <v>20.8</v>
      </c>
      <c r="G284" s="19" t="n">
        <f aca="false">N284*General!$B$15/(N284+O284)</f>
        <v>0.04</v>
      </c>
      <c r="H284" s="19" t="n">
        <f aca="false">(N284+O284)*(1/General!$B$20)*((F284/100)-E284*(C284/100))*1000/B284</f>
        <v>2.25090671048288</v>
      </c>
      <c r="I284" s="19" t="n">
        <f aca="false">(N284+O284)*(1/General!$B$20)*((D284/100)*E284-(G284/100))*1000/B284</f>
        <v>1.00388105378029</v>
      </c>
      <c r="J284" s="19" t="n">
        <f aca="false">I284/H284</f>
        <v>0.445989631247279</v>
      </c>
      <c r="K284" s="19" t="n">
        <f aca="false">MAX(Online_RAW!$L$2-Online_RAW!L284,0)</f>
        <v>0</v>
      </c>
      <c r="L284" s="19" t="n">
        <f aca="false">0.0016*(Online_RAW!M284)</f>
        <v>0</v>
      </c>
      <c r="M284" s="11" t="n">
        <f aca="false">Online_RAW!$N$2-Online_RAW!N284</f>
        <v>0</v>
      </c>
      <c r="N284" s="19" t="n">
        <f aca="false">Online_RAW!C284*60</f>
        <v>120.031428571429</v>
      </c>
      <c r="O284" s="19" t="n">
        <f aca="false">MAX(0, Online_RAW!D284*60)</f>
        <v>0</v>
      </c>
      <c r="P284" s="19" t="n">
        <f aca="false">_xlfn.IFNA(VLOOKUP(A284,Sampling!$D$7:$E$14,2,FALSE()),0)</f>
        <v>0</v>
      </c>
      <c r="Q284" s="0" t="n">
        <f aca="false">_xlfn.IFNA(VLOOKUP(A284,Refill!$D$6:$G$8,2,FALSE()),0)</f>
        <v>0</v>
      </c>
    </row>
    <row r="285" customFormat="false" ht="12.75" hidden="false" customHeight="false" outlineLevel="0" collapsed="false">
      <c r="A285" s="19" t="n">
        <f aca="false">ROUND((Online_RAW!B285-General!$B$10)*24,3)</f>
        <v>4.717</v>
      </c>
      <c r="B285" s="19" t="n">
        <f aca="false">General!$B$12+Online_ANA!K285/1000+Online_ANA!L285/1000+Online_ANA!M285/1000/General!$B$22-SUM($P$2:P285)/1000/General!$B$24+SUM($Q$2:Q285)/1000/General!$B$24</f>
        <v>1.08</v>
      </c>
      <c r="C285" s="19" t="n">
        <f aca="false">Online_RAW!K285</f>
        <v>20.67</v>
      </c>
      <c r="D285" s="19" t="n">
        <f aca="false">Online_RAW!J285</f>
        <v>0.06</v>
      </c>
      <c r="E285" s="19" t="n">
        <f aca="false">(1-F285/100-G285/100)/(1-C285/100-D285/100-General!$B$17/100)</f>
        <v>1.00409314215741</v>
      </c>
      <c r="F285" s="19" t="n">
        <f aca="false">N285*General!$B$14/(N285+O285)+O285*100/(N285+O285)</f>
        <v>20.8</v>
      </c>
      <c r="G285" s="19" t="n">
        <f aca="false">N285*General!$B$15/(N285+O285)</f>
        <v>0.04</v>
      </c>
      <c r="H285" s="19" t="n">
        <f aca="false">(N285+O285)*(1/General!$B$20)*((F285/100)-E285*(C285/100))*1000/B285</f>
        <v>2.24969605838897</v>
      </c>
      <c r="I285" s="19" t="n">
        <f aca="false">(N285+O285)*(1/General!$B$20)*((D285/100)*E285-(G285/100))*1000/B285</f>
        <v>1.00334111549948</v>
      </c>
      <c r="J285" s="19" t="n">
        <f aca="false">I285/H285</f>
        <v>0.445989631247333</v>
      </c>
      <c r="K285" s="19" t="n">
        <f aca="false">MAX(Online_RAW!$L$2-Online_RAW!L285,0)</f>
        <v>0</v>
      </c>
      <c r="L285" s="19" t="n">
        <f aca="false">0.0016*(Online_RAW!M285)</f>
        <v>0</v>
      </c>
      <c r="M285" s="11" t="n">
        <f aca="false">Online_RAW!$N$2-Online_RAW!N285</f>
        <v>0</v>
      </c>
      <c r="N285" s="19" t="n">
        <f aca="false">Online_RAW!C285*60</f>
        <v>119.966869565218</v>
      </c>
      <c r="O285" s="19" t="n">
        <f aca="false">MAX(0, Online_RAW!D285*60)</f>
        <v>0</v>
      </c>
      <c r="P285" s="19" t="n">
        <f aca="false">_xlfn.IFNA(VLOOKUP(A285,Sampling!$D$7:$E$14,2,FALSE()),0)</f>
        <v>0</v>
      </c>
      <c r="Q285" s="0" t="n">
        <f aca="false">_xlfn.IFNA(VLOOKUP(A285,Refill!$D$6:$G$8,2,FALSE()),0)</f>
        <v>0</v>
      </c>
    </row>
    <row r="286" customFormat="false" ht="12.75" hidden="false" customHeight="false" outlineLevel="0" collapsed="false">
      <c r="A286" s="19" t="n">
        <f aca="false">ROUND((Online_RAW!B286-General!$B$10)*24,3)</f>
        <v>4.733</v>
      </c>
      <c r="B286" s="19" t="n">
        <f aca="false">General!$B$12+Online_ANA!K286/1000+Online_ANA!L286/1000+Online_ANA!M286/1000/General!$B$22-SUM($P$2:P286)/1000/General!$B$24+SUM($Q$2:Q286)/1000/General!$B$24</f>
        <v>1.08</v>
      </c>
      <c r="C286" s="19" t="n">
        <f aca="false">Online_RAW!K286</f>
        <v>20.665</v>
      </c>
      <c r="D286" s="19" t="n">
        <f aca="false">Online_RAW!J286</f>
        <v>0.06</v>
      </c>
      <c r="E286" s="19" t="n">
        <f aca="false">(1-F286/100-G286/100)/(1-C286/100-D286/100-General!$B$17/100)</f>
        <v>1.00402946485194</v>
      </c>
      <c r="F286" s="19" t="n">
        <f aca="false">N286*General!$B$14/(N286+O286)+O286*100/(N286+O286)</f>
        <v>20.8</v>
      </c>
      <c r="G286" s="19" t="n">
        <f aca="false">N286*General!$B$15/(N286+O286)</f>
        <v>0.04</v>
      </c>
      <c r="H286" s="19" t="n">
        <f aca="false">(N286+O286)*(1/General!$B$20)*((F286/100)-E286*(C286/100))*1000/B286</f>
        <v>2.56459347753546</v>
      </c>
      <c r="I286" s="19" t="n">
        <f aca="false">(N286+O286)*(1/General!$B$20)*((D286/100)*E286-(G286/100))*1000/B286</f>
        <v>1.00349493905777</v>
      </c>
      <c r="J286" s="19" t="n">
        <f aca="false">I286/H286</f>
        <v>0.391288111682369</v>
      </c>
      <c r="K286" s="19" t="n">
        <f aca="false">MAX(Online_RAW!$L$2-Online_RAW!L286,0)</f>
        <v>0</v>
      </c>
      <c r="L286" s="19" t="n">
        <f aca="false">0.0016*(Online_RAW!M286)</f>
        <v>0</v>
      </c>
      <c r="M286" s="11" t="n">
        <f aca="false">Online_RAW!$N$2-Online_RAW!N286</f>
        <v>0</v>
      </c>
      <c r="N286" s="19" t="n">
        <f aca="false">Online_RAW!C286*60</f>
        <v>120.007909090909</v>
      </c>
      <c r="O286" s="19" t="n">
        <f aca="false">MAX(0, Online_RAW!D286*60)</f>
        <v>0</v>
      </c>
      <c r="P286" s="19" t="n">
        <f aca="false">_xlfn.IFNA(VLOOKUP(A286,Sampling!$D$7:$E$14,2,FALSE()),0)</f>
        <v>0</v>
      </c>
      <c r="Q286" s="0" t="n">
        <f aca="false">_xlfn.IFNA(VLOOKUP(A286,Refill!$D$6:$G$8,2,FALSE()),0)</f>
        <v>0</v>
      </c>
    </row>
    <row r="287" customFormat="false" ht="12.75" hidden="false" customHeight="false" outlineLevel="0" collapsed="false">
      <c r="A287" s="19" t="n">
        <f aca="false">ROUND((Online_RAW!B287-General!$B$10)*24,3)</f>
        <v>4.75</v>
      </c>
      <c r="B287" s="19" t="n">
        <f aca="false">General!$B$12+Online_ANA!K287/1000+Online_ANA!L287/1000+Online_ANA!M287/1000/General!$B$22-SUM($P$2:P287)/1000/General!$B$24+SUM($Q$2:Q287)/1000/General!$B$24</f>
        <v>1.08</v>
      </c>
      <c r="C287" s="19" t="n">
        <f aca="false">Online_RAW!K287</f>
        <v>20.675</v>
      </c>
      <c r="D287" s="19" t="n">
        <f aca="false">Online_RAW!J287</f>
        <v>0.06</v>
      </c>
      <c r="E287" s="19" t="n">
        <f aca="false">(1-F287/100-G287/100)/(1-C287/100-D287/100-General!$B$17/100)</f>
        <v>1.00394693521448</v>
      </c>
      <c r="F287" s="19" t="n">
        <f aca="false">N287*General!$B$14/(N287+O287)+O287*100/(N287+O287)</f>
        <v>20.8165546573606</v>
      </c>
      <c r="G287" s="19" t="n">
        <f aca="false">N287*General!$B$15/(N287+O287)</f>
        <v>0.0399916390619391</v>
      </c>
      <c r="H287" s="19" t="n">
        <f aca="false">(N287+O287)*(1/General!$B$20)*((F287/100)-E287*(C287/100))*1000/B287</f>
        <v>2.97289986778797</v>
      </c>
      <c r="I287" s="19" t="n">
        <f aca="false">(N287+O287)*(1/General!$B$20)*((D287/100)*E287-(G287/100))*1000/B287</f>
        <v>1.00392169188431</v>
      </c>
      <c r="J287" s="19" t="n">
        <f aca="false">I287/H287</f>
        <v>0.337691054704541</v>
      </c>
      <c r="K287" s="19" t="n">
        <f aca="false">MAX(Online_RAW!$L$2-Online_RAW!L287,0)</f>
        <v>0</v>
      </c>
      <c r="L287" s="19" t="n">
        <f aca="false">0.0016*(Online_RAW!M287)</f>
        <v>0</v>
      </c>
      <c r="M287" s="11" t="n">
        <f aca="false">Online_RAW!$N$2-Online_RAW!N287</f>
        <v>0</v>
      </c>
      <c r="N287" s="19" t="n">
        <f aca="false">Online_RAW!C287*60</f>
        <v>120.013636363636</v>
      </c>
      <c r="O287" s="19" t="n">
        <f aca="false">MAX(0, Online_RAW!D287*60)</f>
        <v>0.0250909090909091</v>
      </c>
      <c r="P287" s="19" t="n">
        <f aca="false">_xlfn.IFNA(VLOOKUP(A287,Sampling!$D$7:$E$14,2,FALSE()),0)</f>
        <v>0</v>
      </c>
      <c r="Q287" s="0" t="n">
        <f aca="false">_xlfn.IFNA(VLOOKUP(A287,Refill!$D$6:$G$8,2,FALSE()),0)</f>
        <v>0</v>
      </c>
    </row>
    <row r="288" customFormat="false" ht="12.75" hidden="false" customHeight="false" outlineLevel="0" collapsed="false">
      <c r="A288" s="19" t="n">
        <f aca="false">ROUND((Online_RAW!B288-General!$B$10)*24,3)</f>
        <v>4.767</v>
      </c>
      <c r="B288" s="19" t="n">
        <f aca="false">General!$B$12+Online_ANA!K288/1000+Online_ANA!L288/1000+Online_ANA!M288/1000/General!$B$22-SUM($P$2:P288)/1000/General!$B$24+SUM($Q$2:Q288)/1000/General!$B$24</f>
        <v>1.08</v>
      </c>
      <c r="C288" s="19" t="n">
        <f aca="false">Online_RAW!K288</f>
        <v>20.675</v>
      </c>
      <c r="D288" s="19" t="n">
        <f aca="false">Online_RAW!J288</f>
        <v>0.06</v>
      </c>
      <c r="E288" s="19" t="n">
        <f aca="false">(1-F288/100-G288/100)/(1-C288/100-D288/100-General!$B$17/100)</f>
        <v>1.00399102640894</v>
      </c>
      <c r="F288" s="19" t="n">
        <f aca="false">N288*General!$B$14/(N288+O288)+O288*100/(N288+O288)</f>
        <v>20.813077090406</v>
      </c>
      <c r="G288" s="19" t="n">
        <f aca="false">N288*General!$B$15/(N288+O288)</f>
        <v>0.0399933954088858</v>
      </c>
      <c r="H288" s="19" t="n">
        <f aca="false">(N288+O288)*(1/General!$B$20)*((F288/100)-E288*(C288/100))*1000/B288</f>
        <v>2.75607258149243</v>
      </c>
      <c r="I288" s="19" t="n">
        <f aca="false">(N288+O288)*(1/General!$B$20)*((D288/100)*E288-(G288/100))*1000/B288</f>
        <v>1.00426561006418</v>
      </c>
      <c r="J288" s="19" t="n">
        <f aca="false">I288/H288</f>
        <v>0.364382860164141</v>
      </c>
      <c r="K288" s="19" t="n">
        <f aca="false">MAX(Online_RAW!$L$2-Online_RAW!L288,0)</f>
        <v>0</v>
      </c>
      <c r="L288" s="19" t="n">
        <f aca="false">0.0016*(Online_RAW!M288)</f>
        <v>0</v>
      </c>
      <c r="M288" s="11" t="n">
        <f aca="false">Online_RAW!$N$2-Online_RAW!N288</f>
        <v>0</v>
      </c>
      <c r="N288" s="19" t="n">
        <f aca="false">Online_RAW!C288*60</f>
        <v>120.05475</v>
      </c>
      <c r="O288" s="19" t="n">
        <f aca="false">MAX(0, Online_RAW!D288*60)</f>
        <v>0.0198260869565218</v>
      </c>
      <c r="P288" s="19" t="n">
        <f aca="false">_xlfn.IFNA(VLOOKUP(A288,Sampling!$D$7:$E$14,2,FALSE()),0)</f>
        <v>0</v>
      </c>
      <c r="Q288" s="0" t="n">
        <f aca="false">_xlfn.IFNA(VLOOKUP(A288,Refill!$D$6:$G$8,2,FALSE()),0)</f>
        <v>0</v>
      </c>
    </row>
    <row r="289" customFormat="false" ht="12.75" hidden="false" customHeight="false" outlineLevel="0" collapsed="false">
      <c r="A289" s="19" t="n">
        <f aca="false">ROUND((Online_RAW!B289-General!$B$10)*24,3)</f>
        <v>4.783</v>
      </c>
      <c r="B289" s="19" t="n">
        <f aca="false">General!$B$12+Online_ANA!K289/1000+Online_ANA!L289/1000+Online_ANA!M289/1000/General!$B$22-SUM($P$2:P289)/1000/General!$B$24+SUM($Q$2:Q289)/1000/General!$B$24</f>
        <v>1.08</v>
      </c>
      <c r="C289" s="19" t="n">
        <f aca="false">Online_RAW!K289</f>
        <v>20.675</v>
      </c>
      <c r="D289" s="19" t="n">
        <f aca="false">Online_RAW!J289</f>
        <v>0.06</v>
      </c>
      <c r="E289" s="19" t="n">
        <f aca="false">(1-F289/100-G289/100)/(1-C289/100-D289/100-General!$B$17/100)</f>
        <v>1.00415682754045</v>
      </c>
      <c r="F289" s="19" t="n">
        <f aca="false">N289*General!$B$14/(N289+O289)+O289*100/(N289+O289)</f>
        <v>20.8</v>
      </c>
      <c r="G289" s="19" t="n">
        <f aca="false">N289*General!$B$15/(N289+O289)</f>
        <v>0.04</v>
      </c>
      <c r="H289" s="19" t="n">
        <f aca="false">(N289+O289)*(1/General!$B$20)*((F289/100)-E289*(C289/100))*1000/B289</f>
        <v>1.93388773671306</v>
      </c>
      <c r="I289" s="19" t="n">
        <f aca="false">(N289+O289)*(1/General!$B$20)*((D289/100)*E289-(G289/100))*1000/B289</f>
        <v>1.00262418648092</v>
      </c>
      <c r="J289" s="19" t="n">
        <f aca="false">I289/H289</f>
        <v>0.518450046218832</v>
      </c>
      <c r="K289" s="19" t="n">
        <f aca="false">MAX(Online_RAW!$L$2-Online_RAW!L289,0)</f>
        <v>0</v>
      </c>
      <c r="L289" s="19" t="n">
        <f aca="false">0.0016*(Online_RAW!M289)</f>
        <v>0</v>
      </c>
      <c r="M289" s="11" t="n">
        <f aca="false">Online_RAW!$N$2-Online_RAW!N289</f>
        <v>0</v>
      </c>
      <c r="N289" s="19" t="n">
        <f aca="false">Online_RAW!C289*60</f>
        <v>119.85852631579</v>
      </c>
      <c r="O289" s="19" t="n">
        <f aca="false">MAX(0, Online_RAW!D289*60)</f>
        <v>0</v>
      </c>
      <c r="P289" s="19" t="n">
        <f aca="false">_xlfn.IFNA(VLOOKUP(A289,Sampling!$D$7:$E$14,2,FALSE()),0)</f>
        <v>0</v>
      </c>
      <c r="Q289" s="0" t="n">
        <f aca="false">_xlfn.IFNA(VLOOKUP(A289,Refill!$D$6:$G$8,2,FALSE()),0)</f>
        <v>0</v>
      </c>
    </row>
    <row r="290" customFormat="false" ht="12.75" hidden="false" customHeight="false" outlineLevel="0" collapsed="false">
      <c r="A290" s="19" t="n">
        <f aca="false">ROUND((Online_RAW!B290-General!$B$10)*24,3)</f>
        <v>4.8</v>
      </c>
      <c r="B290" s="19" t="n">
        <f aca="false">General!$B$12+Online_ANA!K290/1000+Online_ANA!L290/1000+Online_ANA!M290/1000/General!$B$22-SUM($P$2:P290)/1000/General!$B$24+SUM($Q$2:Q290)/1000/General!$B$24</f>
        <v>1.08</v>
      </c>
      <c r="C290" s="19" t="n">
        <f aca="false">Online_RAW!K290</f>
        <v>20.67</v>
      </c>
      <c r="D290" s="19" t="n">
        <f aca="false">Online_RAW!J290</f>
        <v>0.06</v>
      </c>
      <c r="E290" s="19" t="n">
        <f aca="false">(1-F290/100-G290/100)/(1-C290/100-D290/100-General!$B$17/100)</f>
        <v>1.00408561146154</v>
      </c>
      <c r="F290" s="19" t="n">
        <f aca="false">N290*General!$B$14/(N290+O290)+O290*100/(N290+O290)</f>
        <v>20.8005939997879</v>
      </c>
      <c r="G290" s="19" t="n">
        <f aca="false">N290*General!$B$15/(N290+O290)</f>
        <v>0.0399997000001071</v>
      </c>
      <c r="H290" s="19" t="n">
        <f aca="false">(N290+O290)*(1/General!$B$20)*((F290/100)-E290*(C290/100))*1000/B290</f>
        <v>2.28748041194732</v>
      </c>
      <c r="I290" s="19" t="n">
        <f aca="false">(N290+O290)*(1/General!$B$20)*((D290/100)*E290-(G290/100))*1000/B290</f>
        <v>1.00361103269277</v>
      </c>
      <c r="J290" s="19" t="n">
        <f aca="false">I290/H290</f>
        <v>0.438740820446369</v>
      </c>
      <c r="K290" s="19" t="n">
        <f aca="false">MAX(Online_RAW!$L$2-Online_RAW!L290,0)</f>
        <v>0</v>
      </c>
      <c r="L290" s="19" t="n">
        <f aca="false">0.0016*(Online_RAW!M290)</f>
        <v>0</v>
      </c>
      <c r="M290" s="11" t="n">
        <f aca="false">Online_RAW!$N$2-Online_RAW!N290</f>
        <v>0</v>
      </c>
      <c r="N290" s="19" t="n">
        <f aca="false">Online_RAW!C290*60</f>
        <v>119.999142857143</v>
      </c>
      <c r="O290" s="19" t="n">
        <f aca="false">MAX(0, Online_RAW!D290*60)</f>
        <v>0.0009</v>
      </c>
      <c r="P290" s="19" t="n">
        <f aca="false">_xlfn.IFNA(VLOOKUP(A290,Sampling!$D$7:$E$14,2,FALSE()),0)</f>
        <v>0</v>
      </c>
      <c r="Q290" s="0" t="n">
        <f aca="false">_xlfn.IFNA(VLOOKUP(A290,Refill!$D$6:$G$8,2,FALSE()),0)</f>
        <v>0</v>
      </c>
    </row>
    <row r="291" customFormat="false" ht="12.75" hidden="false" customHeight="false" outlineLevel="0" collapsed="false">
      <c r="A291" s="19" t="n">
        <f aca="false">ROUND((Online_RAW!B291-General!$B$10)*24,3)</f>
        <v>4.817</v>
      </c>
      <c r="B291" s="19" t="n">
        <f aca="false">General!$B$12+Online_ANA!K291/1000+Online_ANA!L291/1000+Online_ANA!M291/1000/General!$B$22-SUM($P$2:P291)/1000/General!$B$24+SUM($Q$2:Q291)/1000/General!$B$24</f>
        <v>1.08</v>
      </c>
      <c r="C291" s="19" t="n">
        <f aca="false">Online_RAW!K291</f>
        <v>20.67</v>
      </c>
      <c r="D291" s="19" t="n">
        <f aca="false">Online_RAW!J291</f>
        <v>0.06</v>
      </c>
      <c r="E291" s="19" t="n">
        <f aca="false">(1-F291/100-G291/100)/(1-C291/100-D291/100-General!$B$17/100)</f>
        <v>1.0038674315217</v>
      </c>
      <c r="F291" s="19" t="n">
        <f aca="false">N291*General!$B$14/(N291+O291)+O291*100/(N291+O291)</f>
        <v>20.8178034104584</v>
      </c>
      <c r="G291" s="19" t="n">
        <f aca="false">N291*General!$B$15/(N291+O291)</f>
        <v>0.0399910083785564</v>
      </c>
      <c r="H291" s="19" t="n">
        <f aca="false">(N291+O291)*(1/General!$B$20)*((F291/100)-E291*(C291/100))*1000/B291</f>
        <v>3.36728222648905</v>
      </c>
      <c r="I291" s="19" t="n">
        <f aca="false">(N291+O291)*(1/General!$B$20)*((D291/100)*E291-(G291/100))*1000/B291</f>
        <v>1.00432757698656</v>
      </c>
      <c r="J291" s="19" t="n">
        <f aca="false">I291/H291</f>
        <v>0.298260588045135</v>
      </c>
      <c r="K291" s="19" t="n">
        <f aca="false">MAX(Online_RAW!$L$2-Online_RAW!L291,0)</f>
        <v>0</v>
      </c>
      <c r="L291" s="19" t="n">
        <f aca="false">0.0016*(Online_RAW!M291)</f>
        <v>0</v>
      </c>
      <c r="M291" s="11" t="n">
        <f aca="false">Online_RAW!$N$2-Online_RAW!N291</f>
        <v>0</v>
      </c>
      <c r="N291" s="19" t="n">
        <f aca="false">Online_RAW!C291*60</f>
        <v>120.084818181818</v>
      </c>
      <c r="O291" s="19" t="n">
        <f aca="false">MAX(0, Online_RAW!D291*60)</f>
        <v>0.027</v>
      </c>
      <c r="P291" s="19" t="n">
        <f aca="false">_xlfn.IFNA(VLOOKUP(A291,Sampling!$D$7:$E$14,2,FALSE()),0)</f>
        <v>0</v>
      </c>
      <c r="Q291" s="0" t="n">
        <f aca="false">_xlfn.IFNA(VLOOKUP(A291,Refill!$D$6:$G$8,2,FALSE()),0)</f>
        <v>0</v>
      </c>
    </row>
    <row r="292" customFormat="false" ht="12.75" hidden="false" customHeight="false" outlineLevel="0" collapsed="false">
      <c r="A292" s="19" t="n">
        <f aca="false">ROUND((Online_RAW!B292-General!$B$10)*24,3)</f>
        <v>4.833</v>
      </c>
      <c r="B292" s="19" t="n">
        <f aca="false">General!$B$12+Online_ANA!K292/1000+Online_ANA!L292/1000+Online_ANA!M292/1000/General!$B$22-SUM($P$2:P292)/1000/General!$B$24+SUM($Q$2:Q292)/1000/General!$B$24</f>
        <v>1.08</v>
      </c>
      <c r="C292" s="19" t="n">
        <f aca="false">Online_RAW!K292</f>
        <v>20.67</v>
      </c>
      <c r="D292" s="19" t="n">
        <f aca="false">Online_RAW!J292</f>
        <v>0.06</v>
      </c>
      <c r="E292" s="19" t="n">
        <f aca="false">(1-F292/100-G292/100)/(1-C292/100-D292/100-General!$B$17/100)</f>
        <v>1.00402613071691</v>
      </c>
      <c r="F292" s="19" t="n">
        <f aca="false">N292*General!$B$14/(N292+O292)+O292*100/(N292+O292)</f>
        <v>20.8052856710846</v>
      </c>
      <c r="G292" s="19" t="n">
        <f aca="false">N292*General!$B$15/(N292+O292)</f>
        <v>0.0399973304691492</v>
      </c>
      <c r="H292" s="19" t="n">
        <f aca="false">(N292+O292)*(1/General!$B$20)*((F292/100)-E292*(C292/100))*1000/B292</f>
        <v>2.57823419740563</v>
      </c>
      <c r="I292" s="19" t="n">
        <f aca="false">(N292+O292)*(1/General!$B$20)*((D292/100)*E292-(G292/100))*1000/B292</f>
        <v>1.00247449481887</v>
      </c>
      <c r="J292" s="19" t="n">
        <f aca="false">I292/H292</f>
        <v>0.388822123229772</v>
      </c>
      <c r="K292" s="19" t="n">
        <f aca="false">MAX(Online_RAW!$L$2-Online_RAW!L292,0)</f>
        <v>0</v>
      </c>
      <c r="L292" s="19" t="n">
        <f aca="false">0.0016*(Online_RAW!M292)</f>
        <v>0</v>
      </c>
      <c r="M292" s="11" t="n">
        <f aca="false">Online_RAW!$N$2-Online_RAW!N292</f>
        <v>0</v>
      </c>
      <c r="N292" s="19" t="n">
        <f aca="false">Online_RAW!C292*60</f>
        <v>119.86325</v>
      </c>
      <c r="O292" s="19" t="n">
        <f aca="false">MAX(0, Online_RAW!D292*60)</f>
        <v>0.00799999999999998</v>
      </c>
      <c r="P292" s="19" t="n">
        <f aca="false">_xlfn.IFNA(VLOOKUP(A292,Sampling!$D$7:$E$14,2,FALSE()),0)</f>
        <v>0</v>
      </c>
      <c r="Q292" s="0" t="n">
        <f aca="false">_xlfn.IFNA(VLOOKUP(A292,Refill!$D$6:$G$8,2,FALSE()),0)</f>
        <v>0</v>
      </c>
    </row>
    <row r="293" customFormat="false" ht="12.75" hidden="false" customHeight="false" outlineLevel="0" collapsed="false">
      <c r="A293" s="19" t="n">
        <f aca="false">ROUND((Online_RAW!B293-General!$B$10)*24,3)</f>
        <v>4.85</v>
      </c>
      <c r="B293" s="19" t="n">
        <f aca="false">General!$B$12+Online_ANA!K293/1000+Online_ANA!L293/1000+Online_ANA!M293/1000/General!$B$22-SUM($P$2:P293)/1000/General!$B$24+SUM($Q$2:Q293)/1000/General!$B$24</f>
        <v>1.08</v>
      </c>
      <c r="C293" s="19" t="n">
        <f aca="false">Online_RAW!K293</f>
        <v>20.68</v>
      </c>
      <c r="D293" s="19" t="n">
        <f aca="false">Online_RAW!J293</f>
        <v>0.06</v>
      </c>
      <c r="E293" s="19" t="n">
        <f aca="false">(1-F293/100-G293/100)/(1-C293/100-D293/100-General!$B$17/100)</f>
        <v>1.00422052100258</v>
      </c>
      <c r="F293" s="19" t="n">
        <f aca="false">N293*General!$B$14/(N293+O293)+O293*100/(N293+O293)</f>
        <v>20.8</v>
      </c>
      <c r="G293" s="19" t="n">
        <f aca="false">N293*General!$B$15/(N293+O293)</f>
        <v>0.04</v>
      </c>
      <c r="H293" s="19" t="n">
        <f aca="false">(N293+O293)*(1/General!$B$20)*((F293/100)-E293*(C293/100))*1000/B293</f>
        <v>1.62103505738337</v>
      </c>
      <c r="I293" s="19" t="n">
        <f aca="false">(N293+O293)*(1/General!$B$20)*((D293/100)*E293-(G293/100))*1000/B293</f>
        <v>1.00340994828352</v>
      </c>
      <c r="J293" s="19" t="n">
        <f aca="false">I293/H293</f>
        <v>0.618993367054747</v>
      </c>
      <c r="K293" s="19" t="n">
        <f aca="false">MAX(Online_RAW!$L$2-Online_RAW!L293,0)</f>
        <v>0</v>
      </c>
      <c r="L293" s="19" t="n">
        <f aca="false">0.0016*(Online_RAW!M293)</f>
        <v>0</v>
      </c>
      <c r="M293" s="11" t="n">
        <f aca="false">Online_RAW!$N$2-Online_RAW!N293</f>
        <v>0</v>
      </c>
      <c r="N293" s="19" t="n">
        <f aca="false">Online_RAW!C293*60</f>
        <v>119.929826086957</v>
      </c>
      <c r="O293" s="19" t="n">
        <f aca="false">MAX(0, Online_RAW!D293*60)</f>
        <v>0</v>
      </c>
      <c r="P293" s="19" t="n">
        <f aca="false">_xlfn.IFNA(VLOOKUP(A293,Sampling!$D$7:$E$14,2,FALSE()),0)</f>
        <v>0</v>
      </c>
      <c r="Q293" s="0" t="n">
        <f aca="false">_xlfn.IFNA(VLOOKUP(A293,Refill!$D$6:$G$8,2,FALSE()),0)</f>
        <v>0</v>
      </c>
    </row>
    <row r="294" customFormat="false" ht="12.75" hidden="false" customHeight="false" outlineLevel="0" collapsed="false">
      <c r="A294" s="19" t="n">
        <f aca="false">ROUND((Online_RAW!B294-General!$B$10)*24,3)</f>
        <v>4.867</v>
      </c>
      <c r="B294" s="19" t="n">
        <f aca="false">General!$B$12+Online_ANA!K294/1000+Online_ANA!L294/1000+Online_ANA!M294/1000/General!$B$22-SUM($P$2:P294)/1000/General!$B$24+SUM($Q$2:Q294)/1000/General!$B$24</f>
        <v>1.08</v>
      </c>
      <c r="C294" s="19" t="n">
        <f aca="false">Online_RAW!K294</f>
        <v>20.68</v>
      </c>
      <c r="D294" s="19" t="n">
        <f aca="false">Online_RAW!J294</f>
        <v>0.06</v>
      </c>
      <c r="E294" s="19" t="n">
        <f aca="false">(1-F294/100-G294/100)/(1-C294/100-D294/100-General!$B$17/100)</f>
        <v>1.00422052100258</v>
      </c>
      <c r="F294" s="19" t="n">
        <f aca="false">N294*General!$B$14/(N294+O294)+O294*100/(N294+O294)</f>
        <v>20.8</v>
      </c>
      <c r="G294" s="19" t="n">
        <f aca="false">N294*General!$B$15/(N294+O294)</f>
        <v>0.04</v>
      </c>
      <c r="H294" s="19" t="n">
        <f aca="false">(N294+O294)*(1/General!$B$20)*((F294/100)-E294*(C294/100))*1000/B294</f>
        <v>1.62148591111546</v>
      </c>
      <c r="I294" s="19" t="n">
        <f aca="false">(N294+O294)*(1/General!$B$20)*((D294/100)*E294-(G294/100))*1000/B294</f>
        <v>1.00368902375319</v>
      </c>
      <c r="J294" s="19" t="n">
        <f aca="false">I294/H294</f>
        <v>0.618993367054747</v>
      </c>
      <c r="K294" s="19" t="n">
        <f aca="false">MAX(Online_RAW!$L$2-Online_RAW!L294,0)</f>
        <v>0</v>
      </c>
      <c r="L294" s="19" t="n">
        <f aca="false">0.0016*(Online_RAW!M294)</f>
        <v>0</v>
      </c>
      <c r="M294" s="11" t="n">
        <f aca="false">Online_RAW!$N$2-Online_RAW!N294</f>
        <v>0</v>
      </c>
      <c r="N294" s="19" t="n">
        <f aca="false">Online_RAW!C294*60</f>
        <v>119.963181818182</v>
      </c>
      <c r="O294" s="19" t="n">
        <f aca="false">MAX(0, Online_RAW!D294*60)</f>
        <v>0</v>
      </c>
      <c r="P294" s="19" t="n">
        <f aca="false">_xlfn.IFNA(VLOOKUP(A294,Sampling!$D$7:$E$14,2,FALSE()),0)</f>
        <v>0</v>
      </c>
      <c r="Q294" s="0" t="n">
        <f aca="false">_xlfn.IFNA(VLOOKUP(A294,Refill!$D$6:$G$8,2,FALSE()),0)</f>
        <v>0</v>
      </c>
    </row>
    <row r="295" customFormat="false" ht="12.75" hidden="false" customHeight="false" outlineLevel="0" collapsed="false">
      <c r="A295" s="19" t="n">
        <f aca="false">ROUND((Online_RAW!B295-General!$B$10)*24,3)</f>
        <v>4.883</v>
      </c>
      <c r="B295" s="19" t="n">
        <f aca="false">General!$B$12+Online_ANA!K295/1000+Online_ANA!L295/1000+Online_ANA!M295/1000/General!$B$22-SUM($P$2:P295)/1000/General!$B$24+SUM($Q$2:Q295)/1000/General!$B$24</f>
        <v>1.08</v>
      </c>
      <c r="C295" s="19" t="n">
        <f aca="false">Online_RAW!K295</f>
        <v>20.705</v>
      </c>
      <c r="D295" s="19" t="n">
        <f aca="false">Online_RAW!J295</f>
        <v>0.06</v>
      </c>
      <c r="E295" s="19" t="n">
        <f aca="false">(1-F295/100-G295/100)/(1-C295/100-D295/100-General!$B$17/100)</f>
        <v>1.00449111155952</v>
      </c>
      <c r="F295" s="19" t="n">
        <f aca="false">N295*General!$B$14/(N295+O295)+O295*100/(N295+O295)</f>
        <v>20.8037842639429</v>
      </c>
      <c r="G295" s="19" t="n">
        <f aca="false">N295*General!$B$15/(N295+O295)</f>
        <v>0.0399980887555844</v>
      </c>
      <c r="H295" s="19" t="n">
        <f aca="false">(N295+O295)*(1/General!$B$20)*((F295/100)-E295*(C295/100))*1000/B295</f>
        <v>0.287580912419337</v>
      </c>
      <c r="I295" s="19" t="n">
        <f aca="false">(N295+O295)*(1/General!$B$20)*((D295/100)*E295-(G295/100))*1000/B295</f>
        <v>1.0058425524809</v>
      </c>
      <c r="J295" s="19" t="n">
        <f aca="false">I295/H295</f>
        <v>3.49759844636083</v>
      </c>
      <c r="K295" s="19" t="n">
        <f aca="false">MAX(Online_RAW!$L$2-Online_RAW!L295,0)</f>
        <v>0</v>
      </c>
      <c r="L295" s="19" t="n">
        <f aca="false">0.0016*(Online_RAW!M295)</f>
        <v>0</v>
      </c>
      <c r="M295" s="11" t="n">
        <f aca="false">Online_RAW!$N$2-Online_RAW!N295</f>
        <v>0</v>
      </c>
      <c r="N295" s="19" t="n">
        <f aca="false">Online_RAW!C295*60</f>
        <v>120.107217391304</v>
      </c>
      <c r="O295" s="19" t="n">
        <f aca="false">MAX(0, Online_RAW!D295*60)</f>
        <v>0.00573913043478261</v>
      </c>
      <c r="P295" s="19" t="n">
        <f aca="false">_xlfn.IFNA(VLOOKUP(A295,Sampling!$D$7:$E$14,2,FALSE()),0)</f>
        <v>0</v>
      </c>
      <c r="Q295" s="0" t="n">
        <f aca="false">_xlfn.IFNA(VLOOKUP(A295,Refill!$D$6:$G$8,2,FALSE()),0)</f>
        <v>0</v>
      </c>
    </row>
    <row r="296" customFormat="false" ht="12.75" hidden="false" customHeight="false" outlineLevel="0" collapsed="false">
      <c r="A296" s="19" t="n">
        <f aca="false">ROUND((Online_RAW!B296-General!$B$10)*24,3)</f>
        <v>4.9</v>
      </c>
      <c r="B296" s="19" t="n">
        <f aca="false">General!$B$12+Online_ANA!K296/1000+Online_ANA!L296/1000+Online_ANA!M296/1000/General!$B$22-SUM($P$2:P296)/1000/General!$B$24+SUM($Q$2:Q296)/1000/General!$B$24</f>
        <v>1.08</v>
      </c>
      <c r="C296" s="19" t="n">
        <f aca="false">Online_RAW!K296</f>
        <v>20.705</v>
      </c>
      <c r="D296" s="19" t="n">
        <f aca="false">Online_RAW!J296</f>
        <v>0.06</v>
      </c>
      <c r="E296" s="19" t="n">
        <f aca="false">(1-F296/100-G296/100)/(1-C296/100-D296/100-General!$B$17/100)</f>
        <v>1.00426557453789</v>
      </c>
      <c r="F296" s="19" t="n">
        <f aca="false">N296*General!$B$14/(N296+O296)+O296*100/(N296+O296)</f>
        <v>20.821566082434</v>
      </c>
      <c r="G296" s="19" t="n">
        <f aca="false">N296*General!$B$15/(N296+O296)</f>
        <v>0.0399891080391748</v>
      </c>
      <c r="H296" s="19" t="n">
        <f aca="false">(N296+O296)*(1/General!$B$20)*((F296/100)-E296*(C296/100))*1000/B296</f>
        <v>1.40248589785323</v>
      </c>
      <c r="I296" s="19" t="n">
        <f aca="false">(N296+O296)*(1/General!$B$20)*((D296/100)*E296-(G296/100))*1000/B296</f>
        <v>1.0062510843303</v>
      </c>
      <c r="J296" s="19" t="n">
        <f aca="false">I296/H296</f>
        <v>0.717476793079033</v>
      </c>
      <c r="K296" s="19" t="n">
        <f aca="false">MAX(Online_RAW!$L$2-Online_RAW!L296,0)</f>
        <v>0</v>
      </c>
      <c r="L296" s="19" t="n">
        <f aca="false">0.0016*(Online_RAW!M296)</f>
        <v>0</v>
      </c>
      <c r="M296" s="11" t="n">
        <f aca="false">Online_RAW!$N$2-Online_RAW!N296</f>
        <v>0</v>
      </c>
      <c r="N296" s="19" t="n">
        <f aca="false">Online_RAW!C296*60</f>
        <v>120.156</v>
      </c>
      <c r="O296" s="19" t="n">
        <f aca="false">MAX(0, Online_RAW!D296*60)</f>
        <v>0.0327272727272727</v>
      </c>
      <c r="P296" s="19" t="n">
        <f aca="false">_xlfn.IFNA(VLOOKUP(A296,Sampling!$D$7:$E$14,2,FALSE()),0)</f>
        <v>0</v>
      </c>
      <c r="Q296" s="0" t="n">
        <f aca="false">_xlfn.IFNA(VLOOKUP(A296,Refill!$D$6:$G$8,2,FALSE()),0)</f>
        <v>0</v>
      </c>
    </row>
    <row r="297" customFormat="false" ht="12.75" hidden="false" customHeight="false" outlineLevel="0" collapsed="false">
      <c r="A297" s="19" t="n">
        <f aca="false">ROUND((Online_RAW!B297-General!$B$10)*24,3)</f>
        <v>4.917</v>
      </c>
      <c r="B297" s="19" t="n">
        <f aca="false">General!$B$12+Online_ANA!K297/1000+Online_ANA!L297/1000+Online_ANA!M297/1000/General!$B$22-SUM($P$2:P297)/1000/General!$B$24+SUM($Q$2:Q297)/1000/General!$B$24</f>
        <v>1.08</v>
      </c>
      <c r="C297" s="19" t="n">
        <f aca="false">Online_RAW!K297</f>
        <v>20.705</v>
      </c>
      <c r="D297" s="19" t="n">
        <f aca="false">Online_RAW!J297</f>
        <v>0.06</v>
      </c>
      <c r="E297" s="19" t="n">
        <f aca="false">(1-F297/100-G297/100)/(1-C297/100-D297/100-General!$B$17/100)</f>
        <v>1.00445011221894</v>
      </c>
      <c r="F297" s="19" t="n">
        <f aca="false">N297*General!$B$14/(N297+O297)+O297*100/(N297+O297)</f>
        <v>20.8070167391577</v>
      </c>
      <c r="G297" s="19" t="n">
        <f aca="false">N297*General!$B$15/(N297+O297)</f>
        <v>0.0399964561923446</v>
      </c>
      <c r="H297" s="19" t="n">
        <f aca="false">(N297+O297)*(1/General!$B$20)*((F297/100)-E297*(C297/100))*1000/B297</f>
        <v>0.489860296329368</v>
      </c>
      <c r="I297" s="19" t="n">
        <f aca="false">(N297+O297)*(1/General!$B$20)*((D297/100)*E297-(G297/100))*1000/B297</f>
        <v>1.00532260285439</v>
      </c>
      <c r="J297" s="19" t="n">
        <f aca="false">I297/H297</f>
        <v>2.05226390133575</v>
      </c>
      <c r="K297" s="19" t="n">
        <f aca="false">MAX(Online_RAW!$L$2-Online_RAW!L297,0)</f>
        <v>0</v>
      </c>
      <c r="L297" s="19" t="n">
        <f aca="false">0.0016*(Online_RAW!M297)</f>
        <v>0</v>
      </c>
      <c r="M297" s="11" t="n">
        <f aca="false">Online_RAW!$N$2-Online_RAW!N297</f>
        <v>0</v>
      </c>
      <c r="N297" s="19" t="n">
        <f aca="false">Online_RAW!C297*60</f>
        <v>120.045130434782</v>
      </c>
      <c r="O297" s="19" t="n">
        <f aca="false">MAX(0, Online_RAW!D297*60)</f>
        <v>0.0106363636363636</v>
      </c>
      <c r="P297" s="19" t="n">
        <f aca="false">_xlfn.IFNA(VLOOKUP(A297,Sampling!$D$7:$E$14,2,FALSE()),0)</f>
        <v>0</v>
      </c>
      <c r="Q297" s="0" t="n">
        <f aca="false">_xlfn.IFNA(VLOOKUP(A297,Refill!$D$6:$G$8,2,FALSE()),0)</f>
        <v>0</v>
      </c>
    </row>
    <row r="298" customFormat="false" ht="12.75" hidden="false" customHeight="false" outlineLevel="0" collapsed="false">
      <c r="A298" s="19" t="n">
        <f aca="false">ROUND((Online_RAW!B298-General!$B$10)*24,3)</f>
        <v>4.933</v>
      </c>
      <c r="B298" s="19" t="n">
        <f aca="false">General!$B$12+Online_ANA!K298/1000+Online_ANA!L298/1000+Online_ANA!M298/1000/General!$B$22-SUM($P$2:P298)/1000/General!$B$24+SUM($Q$2:Q298)/1000/General!$B$24</f>
        <v>1.08</v>
      </c>
      <c r="C298" s="19" t="n">
        <f aca="false">Online_RAW!K298</f>
        <v>20.69</v>
      </c>
      <c r="D298" s="19" t="n">
        <f aca="false">Online_RAW!J298</f>
        <v>0.06</v>
      </c>
      <c r="E298" s="19" t="n">
        <f aca="false">(1-F298/100-G298/100)/(1-C298/100-D298/100-General!$B$17/100)</f>
        <v>1.00434793217031</v>
      </c>
      <c r="F298" s="19" t="n">
        <f aca="false">N298*General!$B$14/(N298+O298)+O298*100/(N298+O298)</f>
        <v>20.8</v>
      </c>
      <c r="G298" s="19" t="n">
        <f aca="false">N298*General!$B$15/(N298+O298)</f>
        <v>0.04</v>
      </c>
      <c r="H298" s="19" t="n">
        <f aca="false">(N298+O298)*(1/General!$B$20)*((F298/100)-E298*(C298/100))*1000/B298</f>
        <v>0.993900702822936</v>
      </c>
      <c r="I298" s="19" t="n">
        <f aca="false">(N298+O298)*(1/General!$B$20)*((D298/100)*E298-(G298/100))*1000/B298</f>
        <v>1.00479088232975</v>
      </c>
      <c r="J298" s="19" t="n">
        <f aca="false">I298/H298</f>
        <v>1.01095700956432</v>
      </c>
      <c r="K298" s="19" t="n">
        <f aca="false">MAX(Online_RAW!$L$2-Online_RAW!L298,0)</f>
        <v>0</v>
      </c>
      <c r="L298" s="19" t="n">
        <f aca="false">0.0016*(Online_RAW!M298)</f>
        <v>0</v>
      </c>
      <c r="M298" s="11" t="n">
        <f aca="false">Online_RAW!$N$2-Online_RAW!N298</f>
        <v>0</v>
      </c>
      <c r="N298" s="19" t="n">
        <f aca="false">Online_RAW!C298*60</f>
        <v>120.049565217391</v>
      </c>
      <c r="O298" s="19" t="n">
        <f aca="false">MAX(0, Online_RAW!D298*60)</f>
        <v>0</v>
      </c>
      <c r="P298" s="19" t="n">
        <f aca="false">_xlfn.IFNA(VLOOKUP(A298,Sampling!$D$7:$E$14,2,FALSE()),0)</f>
        <v>0</v>
      </c>
      <c r="Q298" s="0" t="n">
        <f aca="false">_xlfn.IFNA(VLOOKUP(A298,Refill!$D$6:$G$8,2,FALSE()),0)</f>
        <v>0</v>
      </c>
    </row>
    <row r="299" customFormat="false" ht="12.75" hidden="false" customHeight="false" outlineLevel="0" collapsed="false">
      <c r="A299" s="19" t="n">
        <f aca="false">ROUND((Online_RAW!B299-General!$B$10)*24,3)</f>
        <v>4.95</v>
      </c>
      <c r="B299" s="19" t="n">
        <f aca="false">General!$B$12+Online_ANA!K299/1000+Online_ANA!L299/1000+Online_ANA!M299/1000/General!$B$22-SUM($P$2:P299)/1000/General!$B$24+SUM($Q$2:Q299)/1000/General!$B$24</f>
        <v>1.08</v>
      </c>
      <c r="C299" s="19" t="n">
        <f aca="false">Online_RAW!K299</f>
        <v>20.6833333333333</v>
      </c>
      <c r="D299" s="19" t="n">
        <f aca="false">Online_RAW!J299</f>
        <v>0.065</v>
      </c>
      <c r="E299" s="19" t="n">
        <f aca="false">(1-F299/100-G299/100)/(1-C299/100-D299/100-General!$B$17/100)</f>
        <v>1.00432669473054</v>
      </c>
      <c r="F299" s="19" t="n">
        <f aca="false">N299*General!$B$14/(N299+O299)+O299*100/(N299+O299)</f>
        <v>20.8</v>
      </c>
      <c r="G299" s="19" t="n">
        <f aca="false">N299*General!$B$15/(N299+O299)</f>
        <v>0.04</v>
      </c>
      <c r="H299" s="19" t="n">
        <f aca="false">(N299+O299)*(1/General!$B$20)*((F299/100)-E299*(C299/100))*1000/B299</f>
        <v>1.34701046175677</v>
      </c>
      <c r="I299" s="19" t="n">
        <f aca="false">(N299+O299)*(1/General!$B$20)*((D299/100)*E299-(G299/100))*1000/B299</f>
        <v>1.25308511113912</v>
      </c>
      <c r="J299" s="19" t="n">
        <f aca="false">I299/H299</f>
        <v>0.930271253799207</v>
      </c>
      <c r="K299" s="19" t="n">
        <f aca="false">MAX(Online_RAW!$L$2-Online_RAW!L299,0)</f>
        <v>0</v>
      </c>
      <c r="L299" s="19" t="n">
        <f aca="false">0.0016*(Online_RAW!M299)</f>
        <v>0</v>
      </c>
      <c r="M299" s="11" t="n">
        <f aca="false">Online_RAW!$N$2-Online_RAW!N299</f>
        <v>0</v>
      </c>
      <c r="N299" s="19" t="n">
        <f aca="false">Online_RAW!C299*60</f>
        <v>119.984571428572</v>
      </c>
      <c r="O299" s="19" t="n">
        <f aca="false">MAX(0, Online_RAW!D299*60)</f>
        <v>0</v>
      </c>
      <c r="P299" s="19" t="n">
        <f aca="false">_xlfn.IFNA(VLOOKUP(A299,Sampling!$D$7:$E$14,2,FALSE()),0)</f>
        <v>0</v>
      </c>
      <c r="Q299" s="0" t="n">
        <f aca="false">_xlfn.IFNA(VLOOKUP(A299,Refill!$D$6:$G$8,2,FALSE()),0)</f>
        <v>0</v>
      </c>
    </row>
    <row r="300" customFormat="false" ht="12.75" hidden="false" customHeight="false" outlineLevel="0" collapsed="false">
      <c r="A300" s="19" t="n">
        <f aca="false">ROUND((Online_RAW!B300-General!$B$10)*24,3)</f>
        <v>4.967</v>
      </c>
      <c r="B300" s="19" t="n">
        <f aca="false">General!$B$12+Online_ANA!K300/1000+Online_ANA!L300/1000+Online_ANA!M300/1000/General!$B$22-SUM($P$2:P300)/1000/General!$B$24+SUM($Q$2:Q300)/1000/General!$B$24</f>
        <v>1.08</v>
      </c>
      <c r="C300" s="19" t="n">
        <f aca="false">Online_RAW!K300</f>
        <v>20.67</v>
      </c>
      <c r="D300" s="19" t="n">
        <f aca="false">Online_RAW!J300</f>
        <v>0.065</v>
      </c>
      <c r="E300" s="19" t="n">
        <f aca="false">(1-F300/100-G300/100)/(1-C300/100-D300/100-General!$B$17/100)</f>
        <v>1.00407459100525</v>
      </c>
      <c r="F300" s="19" t="n">
        <f aca="false">N300*General!$B$14/(N300+O300)+O300*100/(N300+O300)</f>
        <v>20.8064861716906</v>
      </c>
      <c r="G300" s="19" t="n">
        <f aca="false">N300*General!$B$15/(N300+O300)</f>
        <v>0.0399967241557118</v>
      </c>
      <c r="H300" s="19" t="n">
        <f aca="false">(N300+O300)*(1/General!$B$20)*((F300/100)-E300*(C300/100))*1000/B300</f>
        <v>2.58839441950466</v>
      </c>
      <c r="I300" s="19" t="n">
        <f aca="false">(N300+O300)*(1/General!$B$20)*((D300/100)*E300-(G300/100))*1000/B300</f>
        <v>1.25140444248861</v>
      </c>
      <c r="J300" s="19" t="n">
        <f aca="false">I300/H300</f>
        <v>0.483467447255621</v>
      </c>
      <c r="K300" s="19" t="n">
        <f aca="false">MAX(Online_RAW!$L$2-Online_RAW!L300,0)</f>
        <v>0</v>
      </c>
      <c r="L300" s="19" t="n">
        <f aca="false">0.0016*(Online_RAW!M300)</f>
        <v>0</v>
      </c>
      <c r="M300" s="11" t="n">
        <f aca="false">Online_RAW!$N$2-Online_RAW!N300</f>
        <v>0</v>
      </c>
      <c r="N300" s="19" t="n">
        <f aca="false">Online_RAW!C300*60</f>
        <v>119.876</v>
      </c>
      <c r="O300" s="19" t="n">
        <f aca="false">MAX(0, Online_RAW!D300*60)</f>
        <v>0.00981818181818184</v>
      </c>
      <c r="P300" s="19" t="n">
        <f aca="false">_xlfn.IFNA(VLOOKUP(A300,Sampling!$D$7:$E$14,2,FALSE()),0)</f>
        <v>0</v>
      </c>
      <c r="Q300" s="0" t="n">
        <f aca="false">_xlfn.IFNA(VLOOKUP(A300,Refill!$D$6:$G$8,2,FALSE()),0)</f>
        <v>0</v>
      </c>
    </row>
    <row r="301" customFormat="false" ht="12.75" hidden="false" customHeight="false" outlineLevel="0" collapsed="false">
      <c r="A301" s="19" t="n">
        <f aca="false">ROUND((Online_RAW!B301-General!$B$10)*24,3)</f>
        <v>4.983</v>
      </c>
      <c r="B301" s="19" t="n">
        <f aca="false">General!$B$12+Online_ANA!K301/1000+Online_ANA!L301/1000+Online_ANA!M301/1000/General!$B$22-SUM($P$2:P301)/1000/General!$B$24+SUM($Q$2:Q301)/1000/General!$B$24</f>
        <v>1.08</v>
      </c>
      <c r="C301" s="19" t="n">
        <f aca="false">Online_RAW!K301</f>
        <v>20.66</v>
      </c>
      <c r="D301" s="19" t="n">
        <f aca="false">Online_RAW!J301</f>
        <v>0.065</v>
      </c>
      <c r="E301" s="19" t="n">
        <f aca="false">(1-F301/100-G301/100)/(1-C301/100-D301/100-General!$B$17/100)</f>
        <v>1.00395961051623</v>
      </c>
      <c r="F301" s="19" t="n">
        <f aca="false">N301*General!$B$14/(N301+O301)+O301*100/(N301+O301)</f>
        <v>20.8055102599893</v>
      </c>
      <c r="G301" s="19" t="n">
        <f aca="false">N301*General!$B$15/(N301+O301)</f>
        <v>0.0399972170404095</v>
      </c>
      <c r="H301" s="19" t="n">
        <f aca="false">(N301+O301)*(1/General!$B$20)*((F301/100)-E301*(C301/100))*1000/B301</f>
        <v>3.15758377161725</v>
      </c>
      <c r="I301" s="19" t="n">
        <f aca="false">(N301+O301)*(1/General!$B$20)*((D301/100)*E301-(G301/100))*1000/B301</f>
        <v>1.25204349795005</v>
      </c>
      <c r="J301" s="19" t="n">
        <f aca="false">I301/H301</f>
        <v>0.396519487211824</v>
      </c>
      <c r="K301" s="19" t="n">
        <f aca="false">MAX(Online_RAW!$L$2-Online_RAW!L301,0)</f>
        <v>0</v>
      </c>
      <c r="L301" s="19" t="n">
        <f aca="false">0.0016*(Online_RAW!M301)</f>
        <v>0</v>
      </c>
      <c r="M301" s="11" t="n">
        <f aca="false">Online_RAW!$N$2-Online_RAW!N301</f>
        <v>0</v>
      </c>
      <c r="N301" s="19" t="n">
        <f aca="false">Online_RAW!C301*60</f>
        <v>119.97652173913</v>
      </c>
      <c r="O301" s="19" t="n">
        <f aca="false">MAX(0, Online_RAW!D301*60)</f>
        <v>0.00834782608695654</v>
      </c>
      <c r="P301" s="19" t="n">
        <f aca="false">_xlfn.IFNA(VLOOKUP(A301,Sampling!$D$7:$E$14,2,FALSE()),0)</f>
        <v>0</v>
      </c>
      <c r="Q301" s="0" t="n">
        <f aca="false">_xlfn.IFNA(VLOOKUP(A301,Refill!$D$6:$G$8,2,FALSE()),0)</f>
        <v>0</v>
      </c>
    </row>
    <row r="302" customFormat="false" ht="12.75" hidden="false" customHeight="false" outlineLevel="0" collapsed="false">
      <c r="A302" s="19" t="n">
        <f aca="false">ROUND((Online_RAW!B302-General!$B$10)*24,3)</f>
        <v>5</v>
      </c>
      <c r="B302" s="19" t="n">
        <f aca="false">General!$B$12+Online_ANA!K302/1000+Online_ANA!L302/1000+Online_ANA!M302/1000/General!$B$22-SUM($P$2:P302)/1000/General!$B$24+SUM($Q$2:Q302)/1000/General!$B$24</f>
        <v>1.08</v>
      </c>
      <c r="C302" s="19" t="n">
        <f aca="false">Online_RAW!K302</f>
        <v>20.665</v>
      </c>
      <c r="D302" s="19" t="n">
        <f aca="false">Online_RAW!J302</f>
        <v>0.07</v>
      </c>
      <c r="E302" s="19" t="n">
        <f aca="false">(1-F302/100-G302/100)/(1-C302/100-D302/100-General!$B$17/100)</f>
        <v>1.00415682754045</v>
      </c>
      <c r="F302" s="19" t="n">
        <f aca="false">N302*General!$B$14/(N302+O302)+O302*100/(N302+O302)</f>
        <v>20.8</v>
      </c>
      <c r="G302" s="19" t="n">
        <f aca="false">N302*General!$B$15/(N302+O302)</f>
        <v>0.04</v>
      </c>
      <c r="H302" s="19" t="n">
        <f aca="false">(N302+O302)*(1/General!$B$20)*((F302/100)-E302*(C302/100))*1000/B302</f>
        <v>2.43306232454378</v>
      </c>
      <c r="I302" s="19" t="n">
        <f aca="false">(N302+O302)*(1/General!$B$20)*((D302/100)*E302-(G302/100))*1000/B302</f>
        <v>1.50104072770168</v>
      </c>
      <c r="J302" s="19" t="n">
        <f aca="false">I302/H302</f>
        <v>0.616934762648604</v>
      </c>
      <c r="K302" s="19" t="n">
        <f aca="false">MAX(Online_RAW!$L$2-Online_RAW!L302,0)</f>
        <v>0</v>
      </c>
      <c r="L302" s="19" t="n">
        <f aca="false">0.0016*(Online_RAW!M302)</f>
        <v>0</v>
      </c>
      <c r="M302" s="11" t="n">
        <f aca="false">Online_RAW!$N$2-Online_RAW!N302</f>
        <v>0</v>
      </c>
      <c r="N302" s="19" t="n">
        <f aca="false">Online_RAW!C302*60</f>
        <v>119.956090909091</v>
      </c>
      <c r="O302" s="19" t="n">
        <f aca="false">MAX(0, Online_RAW!D302*60)</f>
        <v>0</v>
      </c>
      <c r="P302" s="19" t="n">
        <f aca="false">_xlfn.IFNA(VLOOKUP(A302,Sampling!$D$7:$E$14,2,FALSE()),0)</f>
        <v>0</v>
      </c>
      <c r="Q302" s="0" t="n">
        <f aca="false">_xlfn.IFNA(VLOOKUP(A302,Refill!$D$6:$G$8,2,FALSE()),0)</f>
        <v>0</v>
      </c>
    </row>
    <row r="303" customFormat="false" ht="12.75" hidden="false" customHeight="false" outlineLevel="0" collapsed="false">
      <c r="A303" s="19" t="n">
        <f aca="false">ROUND((Online_RAW!B303-General!$B$10)*24,3)</f>
        <v>5.017</v>
      </c>
      <c r="B303" s="19" t="n">
        <f aca="false">General!$B$12+Online_ANA!K303/1000+Online_ANA!L303/1000+Online_ANA!M303/1000/General!$B$22-SUM($P$2:P303)/1000/General!$B$24+SUM($Q$2:Q303)/1000/General!$B$24</f>
        <v>1.08</v>
      </c>
      <c r="C303" s="19" t="n">
        <f aca="false">Online_RAW!K303</f>
        <v>20.665</v>
      </c>
      <c r="D303" s="19" t="n">
        <f aca="false">Online_RAW!J303</f>
        <v>0.07</v>
      </c>
      <c r="E303" s="19" t="n">
        <f aca="false">(1-F303/100-G303/100)/(1-C303/100-D303/100-General!$B$17/100)</f>
        <v>1.00415682754045</v>
      </c>
      <c r="F303" s="19" t="n">
        <f aca="false">N303*General!$B$14/(N303+O303)+O303*100/(N303+O303)</f>
        <v>20.8</v>
      </c>
      <c r="G303" s="19" t="n">
        <f aca="false">N303*General!$B$15/(N303+O303)</f>
        <v>0.04</v>
      </c>
      <c r="H303" s="19" t="n">
        <f aca="false">(N303+O303)*(1/General!$B$20)*((F303/100)-E303*(C303/100))*1000/B303</f>
        <v>2.43297934887572</v>
      </c>
      <c r="I303" s="19" t="n">
        <f aca="false">(N303+O303)*(1/General!$B$20)*((D303/100)*E303-(G303/100))*1000/B303</f>
        <v>1.50098953712759</v>
      </c>
      <c r="J303" s="19" t="n">
        <f aca="false">I303/H303</f>
        <v>0.616934762648604</v>
      </c>
      <c r="K303" s="19" t="n">
        <f aca="false">MAX(Online_RAW!$L$2-Online_RAW!L303,0)</f>
        <v>0</v>
      </c>
      <c r="L303" s="19" t="n">
        <f aca="false">0.0016*(Online_RAW!M303)</f>
        <v>0</v>
      </c>
      <c r="M303" s="11" t="n">
        <f aca="false">Online_RAW!$N$2-Online_RAW!N303</f>
        <v>0</v>
      </c>
      <c r="N303" s="19" t="n">
        <f aca="false">Online_RAW!C303*60</f>
        <v>119.952</v>
      </c>
      <c r="O303" s="19" t="n">
        <f aca="false">MAX(0, Online_RAW!D303*60)</f>
        <v>0</v>
      </c>
      <c r="P303" s="19" t="n">
        <f aca="false">_xlfn.IFNA(VLOOKUP(A303,Sampling!$D$7:$E$14,2,FALSE()),0)</f>
        <v>0</v>
      </c>
      <c r="Q303" s="0" t="n">
        <f aca="false">_xlfn.IFNA(VLOOKUP(A303,Refill!$D$6:$G$8,2,FALSE()),0)</f>
        <v>0</v>
      </c>
    </row>
    <row r="304" customFormat="false" ht="12.75" hidden="false" customHeight="false" outlineLevel="0" collapsed="false">
      <c r="A304" s="19" t="n">
        <f aca="false">ROUND((Online_RAW!B304-General!$B$10)*24,3)</f>
        <v>5.033</v>
      </c>
      <c r="B304" s="19" t="n">
        <f aca="false">General!$B$12+Online_ANA!K304/1000+Online_ANA!L304/1000+Online_ANA!M304/1000/General!$B$22-SUM($P$2:P304)/1000/General!$B$24+SUM($Q$2:Q304)/1000/General!$B$24</f>
        <v>1.08</v>
      </c>
      <c r="C304" s="19" t="n">
        <f aca="false">Online_RAW!K304</f>
        <v>20.66</v>
      </c>
      <c r="D304" s="19" t="n">
        <f aca="false">Online_RAW!J304</f>
        <v>0.07</v>
      </c>
      <c r="E304" s="19" t="n">
        <f aca="false">(1-F304/100-G304/100)/(1-C304/100-D304/100-General!$B$17/100)</f>
        <v>1.00409314215741</v>
      </c>
      <c r="F304" s="19" t="n">
        <f aca="false">N304*General!$B$14/(N304+O304)+O304*100/(N304+O304)</f>
        <v>20.8</v>
      </c>
      <c r="G304" s="19" t="n">
        <f aca="false">N304*General!$B$15/(N304+O304)</f>
        <v>0.04</v>
      </c>
      <c r="H304" s="19" t="n">
        <f aca="false">(N304+O304)*(1/General!$B$20)*((F304/100)-E304*(C304/100))*1000/B304</f>
        <v>2.74800289157753</v>
      </c>
      <c r="I304" s="19" t="n">
        <f aca="false">(N304+O304)*(1/General!$B$20)*((D304/100)*E304-(G304/100))*1000/B304</f>
        <v>1.5013334346292</v>
      </c>
      <c r="J304" s="19" t="n">
        <f aca="false">I304/H304</f>
        <v>0.546336191723343</v>
      </c>
      <c r="K304" s="19" t="n">
        <f aca="false">MAX(Online_RAW!$L$2-Online_RAW!L304,0)</f>
        <v>0</v>
      </c>
      <c r="L304" s="19" t="n">
        <f aca="false">0.0016*(Online_RAW!M304)</f>
        <v>0</v>
      </c>
      <c r="M304" s="11" t="n">
        <f aca="false">Online_RAW!$N$2-Online_RAW!N304</f>
        <v>0</v>
      </c>
      <c r="N304" s="19" t="n">
        <f aca="false">Online_RAW!C304*60</f>
        <v>119.997142857143</v>
      </c>
      <c r="O304" s="19" t="n">
        <f aca="false">MAX(0, Online_RAW!D304*60)</f>
        <v>0</v>
      </c>
      <c r="P304" s="19" t="n">
        <f aca="false">_xlfn.IFNA(VLOOKUP(A304,Sampling!$D$7:$E$14,2,FALSE()),0)</f>
        <v>0</v>
      </c>
      <c r="Q304" s="0" t="n">
        <f aca="false">_xlfn.IFNA(VLOOKUP(A304,Refill!$D$6:$G$8,2,FALSE()),0)</f>
        <v>0</v>
      </c>
    </row>
    <row r="305" customFormat="false" ht="12.75" hidden="false" customHeight="false" outlineLevel="0" collapsed="false">
      <c r="A305" s="19" t="n">
        <f aca="false">ROUND((Online_RAW!B305-General!$B$10)*24,3)</f>
        <v>5.05</v>
      </c>
      <c r="B305" s="19" t="n">
        <f aca="false">General!$B$12+Online_ANA!K305/1000+Online_ANA!L305/1000+Online_ANA!M305/1000/General!$B$22-SUM($P$2:P305)/1000/General!$B$24+SUM($Q$2:Q305)/1000/General!$B$24</f>
        <v>1.08</v>
      </c>
      <c r="C305" s="19" t="n">
        <f aca="false">Online_RAW!K305</f>
        <v>20.66</v>
      </c>
      <c r="D305" s="19" t="n">
        <f aca="false">Online_RAW!J305</f>
        <v>0.07</v>
      </c>
      <c r="E305" s="19" t="n">
        <f aca="false">(1-F305/100-G305/100)/(1-C305/100-D305/100-General!$B$17/100)</f>
        <v>1.00408877504454</v>
      </c>
      <c r="F305" s="19" t="n">
        <f aca="false">N305*General!$B$14/(N305+O305)+O305*100/(N305+O305)</f>
        <v>20.8003444653936</v>
      </c>
      <c r="G305" s="19" t="n">
        <f aca="false">N305*General!$B$15/(N305+O305)</f>
        <v>0.039999826027579</v>
      </c>
      <c r="H305" s="19" t="n">
        <f aca="false">(N305+O305)*(1/General!$B$20)*((F305/100)-E305*(C305/100))*1000/B305</f>
        <v>2.76867157293554</v>
      </c>
      <c r="I305" s="19" t="n">
        <f aca="false">(N305+O305)*(1/General!$B$20)*((D305/100)*E305-(G305/100))*1000/B305</f>
        <v>1.50085022999303</v>
      </c>
      <c r="J305" s="19" t="n">
        <f aca="false">I305/H305</f>
        <v>0.542083158097993</v>
      </c>
      <c r="K305" s="19" t="n">
        <f aca="false">MAX(Online_RAW!$L$2-Online_RAW!L305,0)</f>
        <v>0</v>
      </c>
      <c r="L305" s="19" t="n">
        <f aca="false">0.0016*(Online_RAW!M305)</f>
        <v>0</v>
      </c>
      <c r="M305" s="11" t="n">
        <f aca="false">Online_RAW!$N$2-Online_RAW!N305</f>
        <v>0</v>
      </c>
      <c r="N305" s="19" t="n">
        <f aca="false">Online_RAW!C305*60</f>
        <v>119.95852173913</v>
      </c>
      <c r="O305" s="19" t="n">
        <f aca="false">MAX(0, Online_RAW!D305*60)</f>
        <v>0.000521739130434782</v>
      </c>
      <c r="P305" s="19" t="n">
        <f aca="false">_xlfn.IFNA(VLOOKUP(A305,Sampling!$D$7:$E$14,2,FALSE()),0)</f>
        <v>0</v>
      </c>
      <c r="Q305" s="0" t="n">
        <f aca="false">_xlfn.IFNA(VLOOKUP(A305,Refill!$D$6:$G$8,2,FALSE()),0)</f>
        <v>0</v>
      </c>
    </row>
    <row r="306" customFormat="false" ht="12.75" hidden="false" customHeight="false" outlineLevel="0" collapsed="false">
      <c r="A306" s="19" t="n">
        <f aca="false">ROUND((Online_RAW!B306-General!$B$10)*24,3)</f>
        <v>5.067</v>
      </c>
      <c r="B306" s="19" t="n">
        <f aca="false">General!$B$12+Online_ANA!K306/1000+Online_ANA!L306/1000+Online_ANA!M306/1000/General!$B$22-SUM($P$2:P306)/1000/General!$B$24+SUM($Q$2:Q306)/1000/General!$B$24</f>
        <v>1.08</v>
      </c>
      <c r="C306" s="19" t="n">
        <f aca="false">Online_RAW!K306</f>
        <v>20.66</v>
      </c>
      <c r="D306" s="19" t="n">
        <f aca="false">Online_RAW!J306</f>
        <v>0.07</v>
      </c>
      <c r="E306" s="19" t="n">
        <f aca="false">(1-F306/100-G306/100)/(1-C306/100-D306/100-General!$B$17/100)</f>
        <v>1.00399720859009</v>
      </c>
      <c r="F306" s="19" t="n">
        <f aca="false">N306*General!$B$14/(N306+O306)+O306*100/(N306+O306)</f>
        <v>20.8075669658654</v>
      </c>
      <c r="G306" s="19" t="n">
        <f aca="false">N306*General!$B$15/(N306+O306)</f>
        <v>0.039996178300068</v>
      </c>
      <c r="H306" s="19" t="n">
        <f aca="false">(N306+O306)*(1/General!$B$20)*((F306/100)-E306*(C306/100))*1000/B306</f>
        <v>3.22512883200618</v>
      </c>
      <c r="I306" s="19" t="n">
        <f aca="false">(N306+O306)*(1/General!$B$20)*((D306/100)*E306-(G306/100))*1000/B306</f>
        <v>1.50294903135775</v>
      </c>
      <c r="J306" s="19" t="n">
        <f aca="false">I306/H306</f>
        <v>0.466012091189191</v>
      </c>
      <c r="K306" s="19" t="n">
        <f aca="false">MAX(Online_RAW!$L$2-Online_RAW!L306,0)</f>
        <v>0</v>
      </c>
      <c r="L306" s="19" t="n">
        <f aca="false">0.0016*(Online_RAW!M306)</f>
        <v>0</v>
      </c>
      <c r="M306" s="11" t="n">
        <f aca="false">Online_RAW!$N$2-Online_RAW!N306</f>
        <v>0</v>
      </c>
      <c r="N306" s="19" t="n">
        <f aca="false">Online_RAW!C306*60</f>
        <v>120.126272727273</v>
      </c>
      <c r="O306" s="19" t="n">
        <f aca="false">MAX(0, Online_RAW!D306*60)</f>
        <v>0.0114782608695652</v>
      </c>
      <c r="P306" s="19" t="n">
        <f aca="false">_xlfn.IFNA(VLOOKUP(A306,Sampling!$D$7:$E$14,2,FALSE()),0)</f>
        <v>0</v>
      </c>
      <c r="Q306" s="0" t="n">
        <f aca="false">_xlfn.IFNA(VLOOKUP(A306,Refill!$D$6:$G$8,2,FALSE()),0)</f>
        <v>0</v>
      </c>
    </row>
    <row r="307" customFormat="false" ht="12.75" hidden="false" customHeight="false" outlineLevel="0" collapsed="false">
      <c r="A307" s="19" t="n">
        <f aca="false">ROUND((Online_RAW!B307-General!$B$10)*24,3)</f>
        <v>5.083</v>
      </c>
      <c r="B307" s="19" t="n">
        <f aca="false">General!$B$12+Online_ANA!K307/1000+Online_ANA!L307/1000+Online_ANA!M307/1000/General!$B$22-SUM($P$2:P307)/1000/General!$B$24+SUM($Q$2:Q307)/1000/General!$B$24</f>
        <v>1.08</v>
      </c>
      <c r="C307" s="19" t="n">
        <f aca="false">Online_RAW!K307</f>
        <v>20.665</v>
      </c>
      <c r="D307" s="19" t="n">
        <f aca="false">Online_RAW!J307</f>
        <v>0.07</v>
      </c>
      <c r="E307" s="19" t="n">
        <f aca="false">(1-F307/100-G307/100)/(1-C307/100-D307/100-General!$B$17/100)</f>
        <v>1.00400104520507</v>
      </c>
      <c r="F307" s="19" t="n">
        <f aca="false">N307*General!$B$14/(N307+O307)+O307*100/(N307+O307)</f>
        <v>20.8122868864938</v>
      </c>
      <c r="G307" s="19" t="n">
        <f aca="false">N307*General!$B$15/(N307+O307)</f>
        <v>0.0399937945017708</v>
      </c>
      <c r="H307" s="19" t="n">
        <f aca="false">(N307+O307)*(1/General!$B$20)*((F307/100)-E307*(C307/100))*1000/B307</f>
        <v>3.20522067632418</v>
      </c>
      <c r="I307" s="19" t="n">
        <f aca="false">(N307+O307)*(1/General!$B$20)*((D307/100)*E307-(G307/100))*1000/B307</f>
        <v>1.50257371476032</v>
      </c>
      <c r="J307" s="19" t="n">
        <f aca="false">I307/H307</f>
        <v>0.468789473953944</v>
      </c>
      <c r="K307" s="19" t="n">
        <f aca="false">MAX(Online_RAW!$L$2-Online_RAW!L307,0)</f>
        <v>0</v>
      </c>
      <c r="L307" s="19" t="n">
        <f aca="false">0.0016*(Online_RAW!M307)</f>
        <v>0</v>
      </c>
      <c r="M307" s="11" t="n">
        <f aca="false">Online_RAW!$N$2-Online_RAW!N307</f>
        <v>0</v>
      </c>
      <c r="N307" s="19" t="n">
        <f aca="false">Online_RAW!C307*60</f>
        <v>120.0786</v>
      </c>
      <c r="O307" s="19" t="n">
        <f aca="false">MAX(0, Online_RAW!D307*60)</f>
        <v>0.0186315789473684</v>
      </c>
      <c r="P307" s="19" t="n">
        <f aca="false">_xlfn.IFNA(VLOOKUP(A307,Sampling!$D$7:$E$14,2,FALSE()),0)</f>
        <v>0</v>
      </c>
      <c r="Q307" s="0" t="n">
        <f aca="false">_xlfn.IFNA(VLOOKUP(A307,Refill!$D$6:$G$8,2,FALSE()),0)</f>
        <v>0</v>
      </c>
    </row>
    <row r="308" customFormat="false" ht="12.75" hidden="false" customHeight="false" outlineLevel="0" collapsed="false">
      <c r="A308" s="19" t="n">
        <f aca="false">ROUND((Online_RAW!B308-General!$B$10)*24,3)</f>
        <v>5.1</v>
      </c>
      <c r="B308" s="19" t="n">
        <f aca="false">General!$B$12+Online_ANA!K308/1000+Online_ANA!L308/1000+Online_ANA!M308/1000/General!$B$22-SUM($P$2:P308)/1000/General!$B$24+SUM($Q$2:Q308)/1000/General!$B$24</f>
        <v>1.08</v>
      </c>
      <c r="C308" s="19" t="n">
        <f aca="false">Online_RAW!K308</f>
        <v>20.665</v>
      </c>
      <c r="D308" s="19" t="n">
        <f aca="false">Online_RAW!J308</f>
        <v>0.07</v>
      </c>
      <c r="E308" s="19" t="n">
        <f aca="false">(1-F308/100-G308/100)/(1-C308/100-D308/100-General!$B$17/100)</f>
        <v>1.00415682754045</v>
      </c>
      <c r="F308" s="19" t="n">
        <f aca="false">N308*General!$B$14/(N308+O308)+O308*100/(N308+O308)</f>
        <v>20.8</v>
      </c>
      <c r="G308" s="19" t="n">
        <f aca="false">N308*General!$B$15/(N308+O308)</f>
        <v>0.04</v>
      </c>
      <c r="H308" s="19" t="n">
        <f aca="false">(N308+O308)*(1/General!$B$20)*((F308/100)-E308*(C308/100))*1000/B308</f>
        <v>2.43188407005719</v>
      </c>
      <c r="I308" s="19" t="n">
        <f aca="false">(N308+O308)*(1/General!$B$20)*((D308/100)*E308-(G308/100))*1000/B308</f>
        <v>1.50031382154966</v>
      </c>
      <c r="J308" s="19" t="n">
        <f aca="false">I308/H308</f>
        <v>0.616934762648604</v>
      </c>
      <c r="K308" s="19" t="n">
        <f aca="false">MAX(Online_RAW!$L$2-Online_RAW!L308,0)</f>
        <v>0</v>
      </c>
      <c r="L308" s="19" t="n">
        <f aca="false">0.0016*(Online_RAW!M308)</f>
        <v>0</v>
      </c>
      <c r="M308" s="11" t="n">
        <f aca="false">Online_RAW!$N$2-Online_RAW!N308</f>
        <v>0</v>
      </c>
      <c r="N308" s="19" t="n">
        <f aca="false">Online_RAW!C308*60</f>
        <v>119.898</v>
      </c>
      <c r="O308" s="19" t="n">
        <f aca="false">MAX(0, Online_RAW!D308*60)</f>
        <v>0</v>
      </c>
      <c r="P308" s="19" t="n">
        <f aca="false">_xlfn.IFNA(VLOOKUP(A308,Sampling!$D$7:$E$14,2,FALSE()),0)</f>
        <v>0</v>
      </c>
      <c r="Q308" s="0" t="n">
        <f aca="false">_xlfn.IFNA(VLOOKUP(A308,Refill!$D$6:$G$8,2,FALSE()),0)</f>
        <v>0</v>
      </c>
    </row>
    <row r="309" customFormat="false" ht="12.75" hidden="false" customHeight="false" outlineLevel="0" collapsed="false">
      <c r="A309" s="19" t="n">
        <f aca="false">ROUND((Online_RAW!B309-General!$B$10)*24,3)</f>
        <v>5.117</v>
      </c>
      <c r="B309" s="19" t="n">
        <f aca="false">General!$B$12+Online_ANA!K309/1000+Online_ANA!L309/1000+Online_ANA!M309/1000/General!$B$22-SUM($P$2:P309)/1000/General!$B$24+SUM($Q$2:Q309)/1000/General!$B$24</f>
        <v>1.08</v>
      </c>
      <c r="C309" s="19" t="n">
        <f aca="false">Online_RAW!K309</f>
        <v>20.655</v>
      </c>
      <c r="D309" s="19" t="n">
        <f aca="false">Online_RAW!J309</f>
        <v>0.07</v>
      </c>
      <c r="E309" s="19" t="n">
        <f aca="false">(1-F309/100-G309/100)/(1-C309/100-D309/100-General!$B$17/100)</f>
        <v>1.00398145367062</v>
      </c>
      <c r="F309" s="19" t="n">
        <f aca="false">N309*General!$B$14/(N309+O309)+O309*100/(N309+O309)</f>
        <v>20.8037872250708</v>
      </c>
      <c r="G309" s="19" t="n">
        <f aca="false">N309*General!$B$15/(N309+O309)</f>
        <v>0.0399980872600653</v>
      </c>
      <c r="H309" s="19" t="n">
        <f aca="false">(N309+O309)*(1/General!$B$20)*((F309/100)-E309*(C309/100))*1000/B309</f>
        <v>3.29956776753585</v>
      </c>
      <c r="I309" s="19" t="n">
        <f aca="false">(N309+O309)*(1/General!$B$20)*((D309/100)*E309-(G309/100))*1000/B309</f>
        <v>1.5013146495119</v>
      </c>
      <c r="J309" s="19" t="n">
        <f aca="false">I309/H309</f>
        <v>0.455003429322833</v>
      </c>
      <c r="K309" s="19" t="n">
        <f aca="false">MAX(Online_RAW!$L$2-Online_RAW!L309,0)</f>
        <v>0</v>
      </c>
      <c r="L309" s="19" t="n">
        <f aca="false">0.0016*(Online_RAW!M309)</f>
        <v>0</v>
      </c>
      <c r="M309" s="11" t="n">
        <f aca="false">Online_RAW!$N$2-Online_RAW!N309</f>
        <v>0</v>
      </c>
      <c r="N309" s="19" t="n">
        <f aca="false">Online_RAW!C309*60</f>
        <v>120.013304347826</v>
      </c>
      <c r="O309" s="19" t="n">
        <f aca="false">MAX(0, Online_RAW!D309*60)</f>
        <v>0.00573913043478261</v>
      </c>
      <c r="P309" s="19" t="n">
        <f aca="false">_xlfn.IFNA(VLOOKUP(A309,Sampling!$D$7:$E$14,2,FALSE()),0)</f>
        <v>0</v>
      </c>
      <c r="Q309" s="0" t="n">
        <f aca="false">_xlfn.IFNA(VLOOKUP(A309,Refill!$D$6:$G$8,2,FALSE()),0)</f>
        <v>0</v>
      </c>
    </row>
    <row r="310" customFormat="false" ht="12.75" hidden="false" customHeight="false" outlineLevel="0" collapsed="false">
      <c r="A310" s="19" t="n">
        <f aca="false">ROUND((Online_RAW!B310-General!$B$10)*24,3)</f>
        <v>5.133</v>
      </c>
      <c r="B310" s="19" t="n">
        <f aca="false">General!$B$12+Online_ANA!K310/1000+Online_ANA!L310/1000+Online_ANA!M310/1000/General!$B$22-SUM($P$2:P310)/1000/General!$B$24+SUM($Q$2:Q310)/1000/General!$B$24</f>
        <v>1.08</v>
      </c>
      <c r="C310" s="19" t="n">
        <f aca="false">Online_RAW!K310</f>
        <v>20.655</v>
      </c>
      <c r="D310" s="19" t="n">
        <f aca="false">Online_RAW!J310</f>
        <v>0.07</v>
      </c>
      <c r="E310" s="19" t="n">
        <f aca="false">(1-F310/100-G310/100)/(1-C310/100-D310/100-General!$B$17/100)</f>
        <v>1.00400544122981</v>
      </c>
      <c r="F310" s="19" t="n">
        <f aca="false">N310*General!$B$14/(N310+O310)+O310*100/(N310+O310)</f>
        <v>20.8018950348967</v>
      </c>
      <c r="G310" s="19" t="n">
        <f aca="false">N310*General!$B$15/(N310+O310)</f>
        <v>0.0399990429116684</v>
      </c>
      <c r="H310" s="19" t="n">
        <f aca="false">(N310+O310)*(1/General!$B$20)*((F310/100)-E310*(C310/100))*1000/B310</f>
        <v>3.17880006850683</v>
      </c>
      <c r="I310" s="19" t="n">
        <f aca="false">(N310+O310)*(1/General!$B$20)*((D310/100)*E310-(G310/100))*1000/B310</f>
        <v>1.50022364702747</v>
      </c>
      <c r="J310" s="19" t="n">
        <f aca="false">I310/H310</f>
        <v>0.471946525322737</v>
      </c>
      <c r="K310" s="19" t="n">
        <f aca="false">MAX(Online_RAW!$L$2-Online_RAW!L310,0)</f>
        <v>0</v>
      </c>
      <c r="L310" s="19" t="n">
        <f aca="false">0.0016*(Online_RAW!M310)</f>
        <v>0</v>
      </c>
      <c r="M310" s="11" t="n">
        <f aca="false">Online_RAW!$N$2-Online_RAW!N310</f>
        <v>0</v>
      </c>
      <c r="N310" s="19" t="n">
        <f aca="false">Online_RAW!C310*60</f>
        <v>119.926090909091</v>
      </c>
      <c r="O310" s="19" t="n">
        <f aca="false">MAX(0, Online_RAW!D310*60)</f>
        <v>0.0028695652173913</v>
      </c>
      <c r="P310" s="19" t="n">
        <f aca="false">_xlfn.IFNA(VLOOKUP(A310,Sampling!$D$7:$E$14,2,FALSE()),0)</f>
        <v>0</v>
      </c>
      <c r="Q310" s="0" t="n">
        <f aca="false">_xlfn.IFNA(VLOOKUP(A310,Refill!$D$6:$G$8,2,FALSE()),0)</f>
        <v>0</v>
      </c>
    </row>
    <row r="311" customFormat="false" ht="12.75" hidden="false" customHeight="false" outlineLevel="0" collapsed="false">
      <c r="A311" s="19" t="n">
        <f aca="false">ROUND((Online_RAW!B311-General!$B$10)*24,3)</f>
        <v>5.15</v>
      </c>
      <c r="B311" s="19" t="n">
        <f aca="false">General!$B$12+Online_ANA!K311/1000+Online_ANA!L311/1000+Online_ANA!M311/1000/General!$B$22-SUM($P$2:P311)/1000/General!$B$24+SUM($Q$2:Q311)/1000/General!$B$24</f>
        <v>1.08</v>
      </c>
      <c r="C311" s="19" t="n">
        <f aca="false">Online_RAW!K311</f>
        <v>20.655</v>
      </c>
      <c r="D311" s="19" t="n">
        <f aca="false">Online_RAW!J311</f>
        <v>0.07</v>
      </c>
      <c r="E311" s="19" t="n">
        <f aca="false">(1-F311/100-G311/100)/(1-C311/100-D311/100-General!$B$17/100)</f>
        <v>1.0038460721007</v>
      </c>
      <c r="F311" s="19" t="n">
        <f aca="false">N311*General!$B$14/(N311+O311)+O311*100/(N311+O311)</f>
        <v>20.8144664139915</v>
      </c>
      <c r="G311" s="19" t="n">
        <f aca="false">N311*General!$B$15/(N311+O311)</f>
        <v>0.0399926937303073</v>
      </c>
      <c r="H311" s="19" t="n">
        <f aca="false">(N311+O311)*(1/General!$B$20)*((F311/100)-E311*(C311/100))*1000/B311</f>
        <v>3.96601055332805</v>
      </c>
      <c r="I311" s="19" t="n">
        <f aca="false">(N311+O311)*(1/General!$B$20)*((D311/100)*E311-(G311/100))*1000/B311</f>
        <v>1.500479227895</v>
      </c>
      <c r="J311" s="19" t="n">
        <f aca="false">I311/H311</f>
        <v>0.378334653354839</v>
      </c>
      <c r="K311" s="19" t="n">
        <f aca="false">MAX(Online_RAW!$L$2-Online_RAW!L311,0)</f>
        <v>0</v>
      </c>
      <c r="L311" s="19" t="n">
        <f aca="false">0.0016*(Online_RAW!M311)</f>
        <v>0</v>
      </c>
      <c r="M311" s="11" t="n">
        <f aca="false">Online_RAW!$N$2-Online_RAW!N311</f>
        <v>0</v>
      </c>
      <c r="N311" s="19" t="n">
        <f aca="false">Online_RAW!C311*60</f>
        <v>119.94652173913</v>
      </c>
      <c r="O311" s="19" t="n">
        <f aca="false">MAX(0, Online_RAW!D311*60)</f>
        <v>0.0219130434782609</v>
      </c>
      <c r="P311" s="19" t="n">
        <f aca="false">_xlfn.IFNA(VLOOKUP(A311,Sampling!$D$7:$E$14,2,FALSE()),0)</f>
        <v>0</v>
      </c>
      <c r="Q311" s="0" t="n">
        <f aca="false">_xlfn.IFNA(VLOOKUP(A311,Refill!$D$6:$G$8,2,FALSE()),0)</f>
        <v>0</v>
      </c>
    </row>
    <row r="312" customFormat="false" ht="12.75" hidden="false" customHeight="false" outlineLevel="0" collapsed="false">
      <c r="A312" s="19" t="n">
        <f aca="false">ROUND((Online_RAW!B312-General!$B$10)*24,3)</f>
        <v>5.167</v>
      </c>
      <c r="B312" s="19" t="n">
        <f aca="false">General!$B$12+Online_ANA!K312/1000+Online_ANA!L312/1000+Online_ANA!M312/1000/General!$B$22-SUM($P$2:P312)/1000/General!$B$24+SUM($Q$2:Q312)/1000/General!$B$24</f>
        <v>1.08</v>
      </c>
      <c r="C312" s="19" t="n">
        <f aca="false">Online_RAW!K312</f>
        <v>20.6533333333333</v>
      </c>
      <c r="D312" s="19" t="n">
        <f aca="false">Online_RAW!J312</f>
        <v>0.07</v>
      </c>
      <c r="E312" s="19" t="n">
        <f aca="false">(1-F312/100-G312/100)/(1-C312/100-D312/100-General!$B$17/100)</f>
        <v>1.00385545037239</v>
      </c>
      <c r="F312" s="19" t="n">
        <f aca="false">N312*General!$B$14/(N312+O312)+O312*100/(N312+O312)</f>
        <v>20.8120526979434</v>
      </c>
      <c r="G312" s="19" t="n">
        <f aca="false">N312*General!$B$15/(N312+O312)</f>
        <v>0.0399939127788165</v>
      </c>
      <c r="H312" s="19" t="n">
        <f aca="false">(N312+O312)*(1/General!$B$20)*((F312/100)-E312*(C312/100))*1000/B312</f>
        <v>3.92056671721235</v>
      </c>
      <c r="I312" s="19" t="n">
        <f aca="false">(N312+O312)*(1/General!$B$20)*((D312/100)*E312-(G312/100))*1000/B312</f>
        <v>1.50078088103585</v>
      </c>
      <c r="J312" s="19" t="n">
        <f aca="false">I312/H312</f>
        <v>0.382796924344385</v>
      </c>
      <c r="K312" s="19" t="n">
        <f aca="false">MAX(Online_RAW!$L$2-Online_RAW!L312,0)</f>
        <v>0</v>
      </c>
      <c r="L312" s="19" t="n">
        <f aca="false">0.0016*(Online_RAW!M312)</f>
        <v>0</v>
      </c>
      <c r="M312" s="11" t="n">
        <f aca="false">Online_RAW!$N$2-Online_RAW!N312</f>
        <v>0</v>
      </c>
      <c r="N312" s="19" t="n">
        <f aca="false">Online_RAW!C312*60</f>
        <v>119.97652173913</v>
      </c>
      <c r="O312" s="19" t="n">
        <f aca="false">MAX(0, Online_RAW!D312*60)</f>
        <v>0.0182608695652174</v>
      </c>
      <c r="P312" s="19" t="n">
        <f aca="false">_xlfn.IFNA(VLOOKUP(A312,Sampling!$D$7:$E$14,2,FALSE()),0)</f>
        <v>0</v>
      </c>
      <c r="Q312" s="0" t="n">
        <f aca="false">_xlfn.IFNA(VLOOKUP(A312,Refill!$D$6:$G$8,2,FALSE()),0)</f>
        <v>0</v>
      </c>
    </row>
    <row r="313" customFormat="false" ht="12.75" hidden="false" customHeight="false" outlineLevel="0" collapsed="false">
      <c r="A313" s="19" t="n">
        <f aca="false">ROUND((Online_RAW!B313-General!$B$10)*24,3)</f>
        <v>5.183</v>
      </c>
      <c r="B313" s="19" t="n">
        <f aca="false">General!$B$12+Online_ANA!K313/1000+Online_ANA!L313/1000+Online_ANA!M313/1000/General!$B$22-SUM($P$2:P313)/1000/General!$B$24+SUM($Q$2:Q313)/1000/General!$B$24</f>
        <v>1.08</v>
      </c>
      <c r="C313" s="19" t="n">
        <f aca="false">Online_RAW!K313</f>
        <v>20.655</v>
      </c>
      <c r="D313" s="19" t="n">
        <f aca="false">Online_RAW!J313</f>
        <v>0.07</v>
      </c>
      <c r="E313" s="19" t="n">
        <f aca="false">(1-F313/100-G313/100)/(1-C313/100-D313/100-General!$B$17/100)</f>
        <v>1.00402946485194</v>
      </c>
      <c r="F313" s="19" t="n">
        <f aca="false">N313*General!$B$14/(N313+O313)+O313*100/(N313+O313)</f>
        <v>20.8</v>
      </c>
      <c r="G313" s="19" t="n">
        <f aca="false">N313*General!$B$15/(N313+O313)</f>
        <v>0.04</v>
      </c>
      <c r="H313" s="19" t="n">
        <f aca="false">(N313+O313)*(1/General!$B$20)*((F313/100)-E313*(C313/100))*1000/B313</f>
        <v>3.06206367352865</v>
      </c>
      <c r="I313" s="19" t="n">
        <f aca="false">(N313+O313)*(1/General!$B$20)*((D313/100)*E313-(G313/100))*1000/B313</f>
        <v>1.501108902075</v>
      </c>
      <c r="J313" s="19" t="n">
        <f aca="false">I313/H313</f>
        <v>0.490227853539426</v>
      </c>
      <c r="K313" s="19" t="n">
        <f aca="false">MAX(Online_RAW!$L$2-Online_RAW!L313,0)</f>
        <v>0</v>
      </c>
      <c r="L313" s="19" t="n">
        <f aca="false">0.0016*(Online_RAW!M313)</f>
        <v>0</v>
      </c>
      <c r="M313" s="11" t="n">
        <f aca="false">Online_RAW!$N$2-Online_RAW!N313</f>
        <v>0</v>
      </c>
      <c r="N313" s="19" t="n">
        <f aca="false">Online_RAW!C313*60</f>
        <v>119.996857142857</v>
      </c>
      <c r="O313" s="19" t="n">
        <f aca="false">MAX(0, Online_RAW!D313*60)</f>
        <v>0</v>
      </c>
      <c r="P313" s="19" t="n">
        <f aca="false">_xlfn.IFNA(VLOOKUP(A313,Sampling!$D$7:$E$14,2,FALSE()),0)</f>
        <v>0</v>
      </c>
      <c r="Q313" s="0" t="n">
        <f aca="false">_xlfn.IFNA(VLOOKUP(A313,Refill!$D$6:$G$8,2,FALSE()),0)</f>
        <v>0</v>
      </c>
    </row>
    <row r="314" customFormat="false" ht="12.75" hidden="false" customHeight="false" outlineLevel="0" collapsed="false">
      <c r="A314" s="19" t="n">
        <f aca="false">ROUND((Online_RAW!B314-General!$B$10)*24,3)</f>
        <v>5.2</v>
      </c>
      <c r="B314" s="19" t="n">
        <f aca="false">General!$B$12+Online_ANA!K314/1000+Online_ANA!L314/1000+Online_ANA!M314/1000/General!$B$22-SUM($P$2:P314)/1000/General!$B$24+SUM($Q$2:Q314)/1000/General!$B$24</f>
        <v>1.08</v>
      </c>
      <c r="C314" s="19" t="n">
        <f aca="false">Online_RAW!K314</f>
        <v>20.655</v>
      </c>
      <c r="D314" s="19" t="n">
        <f aca="false">Online_RAW!J314</f>
        <v>0.065</v>
      </c>
      <c r="E314" s="19" t="n">
        <f aca="false">(1-F314/100-G314/100)/(1-C314/100-D314/100-General!$B$17/100)</f>
        <v>1.0039657956225</v>
      </c>
      <c r="F314" s="19" t="n">
        <f aca="false">N314*General!$B$14/(N314+O314)+O314*100/(N314+O314)</f>
        <v>20.8</v>
      </c>
      <c r="G314" s="19" t="n">
        <f aca="false">N314*General!$B$15/(N314+O314)</f>
        <v>0.04</v>
      </c>
      <c r="H314" s="19" t="n">
        <f aca="false">(N314+O314)*(1/General!$B$20)*((F314/100)-E314*(C314/100))*1000/B314</f>
        <v>3.12723886559401</v>
      </c>
      <c r="I314" s="19" t="n">
        <f aca="false">(N314+O314)*(1/General!$B$20)*((D314/100)*E314-(G314/100))*1000/B314</f>
        <v>1.25204460144631</v>
      </c>
      <c r="J314" s="19" t="n">
        <f aca="false">I314/H314</f>
        <v>0.400367434423174</v>
      </c>
      <c r="K314" s="19" t="n">
        <f aca="false">MAX(Online_RAW!$L$2-Online_RAW!L314,0)</f>
        <v>0</v>
      </c>
      <c r="L314" s="19" t="n">
        <f aca="false">0.0016*(Online_RAW!M314)</f>
        <v>0</v>
      </c>
      <c r="M314" s="11" t="n">
        <f aca="false">Online_RAW!$N$2-Online_RAW!N314</f>
        <v>0</v>
      </c>
      <c r="N314" s="19" t="n">
        <f aca="false">Online_RAW!C314*60</f>
        <v>119.996285714286</v>
      </c>
      <c r="O314" s="19" t="n">
        <f aca="false">MAX(0, Online_RAW!D314*60)</f>
        <v>0</v>
      </c>
      <c r="P314" s="19" t="n">
        <f aca="false">_xlfn.IFNA(VLOOKUP(A314,Sampling!$D$7:$E$14,2,FALSE()),0)</f>
        <v>0</v>
      </c>
      <c r="Q314" s="0" t="n">
        <f aca="false">_xlfn.IFNA(VLOOKUP(A314,Refill!$D$6:$G$8,2,FALSE()),0)</f>
        <v>0</v>
      </c>
    </row>
    <row r="315" customFormat="false" ht="12.75" hidden="false" customHeight="false" outlineLevel="0" collapsed="false">
      <c r="A315" s="19" t="n">
        <f aca="false">ROUND((Online_RAW!B315-General!$B$10)*24,3)</f>
        <v>5.217</v>
      </c>
      <c r="B315" s="19" t="n">
        <f aca="false">General!$B$12+Online_ANA!K315/1000+Online_ANA!L315/1000+Online_ANA!M315/1000/General!$B$22-SUM($P$2:P315)/1000/General!$B$24+SUM($Q$2:Q315)/1000/General!$B$24</f>
        <v>1.08</v>
      </c>
      <c r="C315" s="19" t="n">
        <f aca="false">Online_RAW!K315</f>
        <v>20.645</v>
      </c>
      <c r="D315" s="19" t="n">
        <f aca="false">Online_RAW!J315</f>
        <v>0.0633333333333333</v>
      </c>
      <c r="E315" s="19" t="n">
        <f aca="false">(1-F315/100-G315/100)/(1-C315/100-D315/100-General!$B$17/100)</f>
        <v>1.00378671591969</v>
      </c>
      <c r="F315" s="19" t="n">
        <f aca="false">N315*General!$B$14/(N315+O315)+O315*100/(N315+O315)</f>
        <v>20.8024103247461</v>
      </c>
      <c r="G315" s="19" t="n">
        <f aca="false">N315*General!$B$15/(N315+O315)</f>
        <v>0.0399987826642697</v>
      </c>
      <c r="H315" s="19" t="n">
        <f aca="false">(N315+O315)*(1/General!$B$20)*((F315/100)-E315*(C315/100))*1000/B315</f>
        <v>3.92796128258309</v>
      </c>
      <c r="I315" s="19" t="n">
        <f aca="false">(N315+O315)*(1/General!$B$20)*((D315/100)*E315-(G315/100))*1000/B315</f>
        <v>1.16868684414291</v>
      </c>
      <c r="J315" s="19" t="n">
        <f aca="false">I315/H315</f>
        <v>0.297530133335318</v>
      </c>
      <c r="K315" s="19" t="n">
        <f aca="false">MAX(Online_RAW!$L$2-Online_RAW!L315,0)</f>
        <v>0</v>
      </c>
      <c r="L315" s="19" t="n">
        <f aca="false">0.0016*(Online_RAW!M315)</f>
        <v>0</v>
      </c>
      <c r="M315" s="11" t="n">
        <f aca="false">Online_RAW!$N$2-Online_RAW!N315</f>
        <v>0</v>
      </c>
      <c r="N315" s="19" t="n">
        <f aca="false">Online_RAW!C315*60</f>
        <v>120.001826086957</v>
      </c>
      <c r="O315" s="19" t="n">
        <f aca="false">MAX(0, Online_RAW!D315*60)</f>
        <v>0.00365217391304348</v>
      </c>
      <c r="P315" s="19" t="n">
        <f aca="false">_xlfn.IFNA(VLOOKUP(A315,Sampling!$D$7:$E$14,2,FALSE()),0)</f>
        <v>0</v>
      </c>
      <c r="Q315" s="0" t="n">
        <f aca="false">_xlfn.IFNA(VLOOKUP(A315,Refill!$D$6:$G$8,2,FALSE()),0)</f>
        <v>0</v>
      </c>
    </row>
    <row r="316" customFormat="false" ht="12.75" hidden="false" customHeight="false" outlineLevel="0" collapsed="false">
      <c r="A316" s="19" t="n">
        <f aca="false">ROUND((Online_RAW!B316-General!$B$10)*24,3)</f>
        <v>5.233</v>
      </c>
      <c r="B316" s="19" t="n">
        <f aca="false">General!$B$12+Online_ANA!K316/1000+Online_ANA!L316/1000+Online_ANA!M316/1000/General!$B$22-SUM($P$2:P316)/1000/General!$B$24+SUM($Q$2:Q316)/1000/General!$B$24</f>
        <v>1.08</v>
      </c>
      <c r="C316" s="19" t="n">
        <f aca="false">Online_RAW!K316</f>
        <v>20.645</v>
      </c>
      <c r="D316" s="19" t="n">
        <f aca="false">Online_RAW!J316</f>
        <v>0.065</v>
      </c>
      <c r="E316" s="19" t="n">
        <f aca="false">(1-F316/100-G316/100)/(1-C316/100-D316/100-General!$B$17/100)</f>
        <v>1.00383848138556</v>
      </c>
      <c r="F316" s="19" t="n">
        <f aca="false">N316*General!$B$14/(N316+O316)+O316*100/(N316+O316)</f>
        <v>20.8</v>
      </c>
      <c r="G316" s="19" t="n">
        <f aca="false">N316*General!$B$15/(N316+O316)</f>
        <v>0.04</v>
      </c>
      <c r="H316" s="19" t="n">
        <f aca="false">(N316+O316)*(1/General!$B$20)*((F316/100)-E316*(C316/100))*1000/B316</f>
        <v>3.75515702367706</v>
      </c>
      <c r="I316" s="19" t="n">
        <f aca="false">(N316+O316)*(1/General!$B$20)*((D316/100)*E316-(G316/100))*1000/B316</f>
        <v>1.25161907590928</v>
      </c>
      <c r="J316" s="19" t="n">
        <f aca="false">I316/H316</f>
        <v>0.333306721401411</v>
      </c>
      <c r="K316" s="19" t="n">
        <f aca="false">MAX(Online_RAW!$L$2-Online_RAW!L316,0)</f>
        <v>0</v>
      </c>
      <c r="L316" s="19" t="n">
        <f aca="false">0.0016*(Online_RAW!M316)</f>
        <v>0</v>
      </c>
      <c r="M316" s="11" t="n">
        <f aca="false">Online_RAW!$N$2-Online_RAW!N316</f>
        <v>0</v>
      </c>
      <c r="N316" s="19" t="n">
        <f aca="false">Online_RAW!C316*60</f>
        <v>119.994818181818</v>
      </c>
      <c r="O316" s="19" t="n">
        <f aca="false">MAX(0, Online_RAW!D316*60)</f>
        <v>0</v>
      </c>
      <c r="P316" s="19" t="n">
        <f aca="false">_xlfn.IFNA(VLOOKUP(A316,Sampling!$D$7:$E$14,2,FALSE()),0)</f>
        <v>0</v>
      </c>
      <c r="Q316" s="0" t="n">
        <f aca="false">_xlfn.IFNA(VLOOKUP(A316,Refill!$D$6:$G$8,2,FALSE()),0)</f>
        <v>0</v>
      </c>
    </row>
    <row r="317" customFormat="false" ht="12.75" hidden="false" customHeight="false" outlineLevel="0" collapsed="false">
      <c r="A317" s="19" t="n">
        <f aca="false">ROUND((Online_RAW!B317-General!$B$10)*24,3)</f>
        <v>5.25</v>
      </c>
      <c r="B317" s="19" t="n">
        <f aca="false">General!$B$12+Online_ANA!K317/1000+Online_ANA!L317/1000+Online_ANA!M317/1000/General!$B$22-SUM($P$2:P317)/1000/General!$B$24+SUM($Q$2:Q317)/1000/General!$B$24</f>
        <v>1.08</v>
      </c>
      <c r="C317" s="19" t="n">
        <f aca="false">Online_RAW!K317</f>
        <v>20.655</v>
      </c>
      <c r="D317" s="19" t="n">
        <f aca="false">Online_RAW!J317</f>
        <v>0.07</v>
      </c>
      <c r="E317" s="19" t="n">
        <f aca="false">(1-F317/100-G317/100)/(1-C317/100-D317/100-General!$B$17/100)</f>
        <v>1.00402946485194</v>
      </c>
      <c r="F317" s="19" t="n">
        <f aca="false">N317*General!$B$14/(N317+O317)+O317*100/(N317+O317)</f>
        <v>20.8</v>
      </c>
      <c r="G317" s="19" t="n">
        <f aca="false">N317*General!$B$15/(N317+O317)</f>
        <v>0.04</v>
      </c>
      <c r="H317" s="19" t="n">
        <f aca="false">(N317+O317)*(1/General!$B$20)*((F317/100)-E317*(C317/100))*1000/B317</f>
        <v>3.06239441157896</v>
      </c>
      <c r="I317" s="19" t="n">
        <f aca="false">(N317+O317)*(1/General!$B$20)*((D317/100)*E317-(G317/100))*1000/B317</f>
        <v>1.50127103907949</v>
      </c>
      <c r="J317" s="19" t="n">
        <f aca="false">I317/H317</f>
        <v>0.490227853539426</v>
      </c>
      <c r="K317" s="19" t="n">
        <f aca="false">MAX(Online_RAW!$L$2-Online_RAW!L317,0)</f>
        <v>0</v>
      </c>
      <c r="L317" s="19" t="n">
        <f aca="false">0.0016*(Online_RAW!M317)</f>
        <v>0</v>
      </c>
      <c r="M317" s="11" t="n">
        <f aca="false">Online_RAW!$N$2-Online_RAW!N317</f>
        <v>0</v>
      </c>
      <c r="N317" s="19" t="n">
        <f aca="false">Online_RAW!C317*60</f>
        <v>120.009818181818</v>
      </c>
      <c r="O317" s="19" t="n">
        <f aca="false">MAX(0, Online_RAW!D317*60)</f>
        <v>0</v>
      </c>
      <c r="P317" s="19" t="n">
        <f aca="false">_xlfn.IFNA(VLOOKUP(A317,Sampling!$D$7:$E$14,2,FALSE()),0)</f>
        <v>0</v>
      </c>
      <c r="Q317" s="0" t="n">
        <f aca="false">_xlfn.IFNA(VLOOKUP(A317,Refill!$D$6:$G$8,2,FALSE()),0)</f>
        <v>0</v>
      </c>
    </row>
    <row r="318" customFormat="false" ht="12.75" hidden="false" customHeight="false" outlineLevel="0" collapsed="false">
      <c r="A318" s="19" t="n">
        <f aca="false">ROUND((Online_RAW!B318-General!$B$10)*24,3)</f>
        <v>5.267</v>
      </c>
      <c r="B318" s="19" t="n">
        <f aca="false">General!$B$12+Online_ANA!K318/1000+Online_ANA!L318/1000+Online_ANA!M318/1000/General!$B$22-SUM($P$2:P318)/1000/General!$B$24+SUM($Q$2:Q318)/1000/General!$B$24</f>
        <v>1.08</v>
      </c>
      <c r="C318" s="19" t="n">
        <f aca="false">Online_RAW!K318</f>
        <v>20.66</v>
      </c>
      <c r="D318" s="19" t="n">
        <f aca="false">Online_RAW!J318</f>
        <v>0.065</v>
      </c>
      <c r="E318" s="19" t="n">
        <f aca="false">(1-F318/100-G318/100)/(1-C318/100-D318/100-General!$B$17/100)</f>
        <v>1.00402946485194</v>
      </c>
      <c r="F318" s="19" t="n">
        <f aca="false">N318*General!$B$14/(N318+O318)+O318*100/(N318+O318)</f>
        <v>20.8</v>
      </c>
      <c r="G318" s="19" t="n">
        <f aca="false">N318*General!$B$15/(N318+O318)</f>
        <v>0.04</v>
      </c>
      <c r="H318" s="19" t="n">
        <f aca="false">(N318+O318)*(1/General!$B$20)*((F318/100)-E318*(C318/100))*1000/B318</f>
        <v>2.8131818643503</v>
      </c>
      <c r="I318" s="19" t="n">
        <f aca="false">(N318+O318)*(1/General!$B$20)*((D318/100)*E318-(G318/100))*1000/B318</f>
        <v>1.25224297315555</v>
      </c>
      <c r="J318" s="19" t="n">
        <f aca="false">I318/H318</f>
        <v>0.445134027424405</v>
      </c>
      <c r="K318" s="19" t="n">
        <f aca="false">MAX(Online_RAW!$L$2-Online_RAW!L318,0)</f>
        <v>0</v>
      </c>
      <c r="L318" s="19" t="n">
        <f aca="false">0.0016*(Online_RAW!M318)</f>
        <v>0</v>
      </c>
      <c r="M318" s="11" t="n">
        <f aca="false">Online_RAW!$N$2-Online_RAW!N318</f>
        <v>0</v>
      </c>
      <c r="N318" s="19" t="n">
        <f aca="false">Online_RAW!C318*60</f>
        <v>119.995636363636</v>
      </c>
      <c r="O318" s="19" t="n">
        <f aca="false">MAX(0, Online_RAW!D318*60)</f>
        <v>0</v>
      </c>
      <c r="P318" s="19" t="n">
        <f aca="false">_xlfn.IFNA(VLOOKUP(A318,Sampling!$D$7:$E$14,2,FALSE()),0)</f>
        <v>0</v>
      </c>
      <c r="Q318" s="0" t="n">
        <f aca="false">_xlfn.IFNA(VLOOKUP(A318,Refill!$D$6:$G$8,2,FALSE()),0)</f>
        <v>0</v>
      </c>
    </row>
    <row r="319" customFormat="false" ht="12.75" hidden="false" customHeight="false" outlineLevel="0" collapsed="false">
      <c r="A319" s="19" t="n">
        <f aca="false">ROUND((Online_RAW!B319-General!$B$10)*24,3)</f>
        <v>5.283</v>
      </c>
      <c r="B319" s="19" t="n">
        <f aca="false">General!$B$12+Online_ANA!K319/1000+Online_ANA!L319/1000+Online_ANA!M319/1000/General!$B$22-SUM($P$2:P319)/1000/General!$B$24+SUM($Q$2:Q319)/1000/General!$B$24</f>
        <v>1.08</v>
      </c>
      <c r="C319" s="19" t="n">
        <f aca="false">Online_RAW!K319</f>
        <v>20.65</v>
      </c>
      <c r="D319" s="19" t="n">
        <f aca="false">Online_RAW!J319</f>
        <v>0.065</v>
      </c>
      <c r="E319" s="19" t="n">
        <f aca="false">(1-F319/100-G319/100)/(1-C319/100-D319/100-General!$B$17/100)</f>
        <v>1.00385649383914</v>
      </c>
      <c r="F319" s="19" t="n">
        <f aca="false">N319*General!$B$14/(N319+O319)+O319*100/(N319+O319)</f>
        <v>20.803600687404</v>
      </c>
      <c r="G319" s="19" t="n">
        <f aca="false">N319*General!$B$15/(N319+O319)</f>
        <v>0.0399981814710081</v>
      </c>
      <c r="H319" s="19" t="n">
        <f aca="false">(N319+O319)*(1/General!$B$20)*((F319/100)-E319*(C319/100))*1000/B319</f>
        <v>3.66586207076034</v>
      </c>
      <c r="I319" s="19" t="n">
        <f aca="false">(N319+O319)*(1/General!$B$20)*((D319/100)*E319-(G319/100))*1000/B319</f>
        <v>1.25158232942243</v>
      </c>
      <c r="J319" s="19" t="n">
        <f aca="false">I319/H319</f>
        <v>0.341415553903488</v>
      </c>
      <c r="K319" s="19" t="n">
        <f aca="false">MAX(Online_RAW!$L$2-Online_RAW!L319,0)</f>
        <v>0</v>
      </c>
      <c r="L319" s="19" t="n">
        <f aca="false">0.0016*(Online_RAW!M319)</f>
        <v>0</v>
      </c>
      <c r="M319" s="11" t="n">
        <f aca="false">Online_RAW!$N$2-Online_RAW!N319</f>
        <v>0</v>
      </c>
      <c r="N319" s="19" t="n">
        <f aca="false">Online_RAW!C319*60</f>
        <v>119.971636363636</v>
      </c>
      <c r="O319" s="19" t="n">
        <f aca="false">MAX(0, Online_RAW!D319*60)</f>
        <v>0.00545454545454545</v>
      </c>
      <c r="P319" s="19" t="n">
        <f aca="false">_xlfn.IFNA(VLOOKUP(A319,Sampling!$D$7:$E$14,2,FALSE()),0)</f>
        <v>0</v>
      </c>
      <c r="Q319" s="0" t="n">
        <f aca="false">_xlfn.IFNA(VLOOKUP(A319,Refill!$D$6:$G$8,2,FALSE()),0)</f>
        <v>0</v>
      </c>
    </row>
    <row r="320" customFormat="false" ht="12.75" hidden="false" customHeight="false" outlineLevel="0" collapsed="false">
      <c r="A320" s="19" t="n">
        <f aca="false">ROUND((Online_RAW!B320-General!$B$10)*24,3)</f>
        <v>5.3</v>
      </c>
      <c r="B320" s="19" t="n">
        <f aca="false">General!$B$12+Online_ANA!K320/1000+Online_ANA!L320/1000+Online_ANA!M320/1000/General!$B$22-SUM($P$2:P320)/1000/General!$B$24+SUM($Q$2:Q320)/1000/General!$B$24</f>
        <v>1.08</v>
      </c>
      <c r="C320" s="19" t="n">
        <f aca="false">Online_RAW!K320</f>
        <v>20.645</v>
      </c>
      <c r="D320" s="19" t="n">
        <f aca="false">Online_RAW!J320</f>
        <v>0.064</v>
      </c>
      <c r="E320" s="19" t="n">
        <f aca="false">(1-F320/100-G320/100)/(1-C320/100-D320/100-General!$B$17/100)</f>
        <v>1.00344302081548</v>
      </c>
      <c r="F320" s="19" t="n">
        <f aca="false">N320*General!$B$14/(N320+O320)+O320*100/(N320+O320)</f>
        <v>20.8301967637247</v>
      </c>
      <c r="G320" s="19" t="n">
        <f aca="false">N320*General!$B$15/(N320+O320)</f>
        <v>0.03998474910923</v>
      </c>
      <c r="H320" s="19" t="n">
        <f aca="false">(N320+O320)*(1/General!$B$20)*((F320/100)-E320*(C320/100))*1000/B320</f>
        <v>5.66506012008732</v>
      </c>
      <c r="I320" s="19" t="n">
        <f aca="false">(N320+O320)*(1/General!$B$20)*((D320/100)*E320-(G320/100))*1000/B320</f>
        <v>1.20313222895089</v>
      </c>
      <c r="J320" s="19" t="n">
        <f aca="false">I320/H320</f>
        <v>0.21237766298098</v>
      </c>
      <c r="K320" s="19" t="n">
        <f aca="false">MAX(Online_RAW!$L$2-Online_RAW!L320,0)</f>
        <v>0</v>
      </c>
      <c r="L320" s="19" t="n">
        <f aca="false">0.0016*(Online_RAW!M320)</f>
        <v>0</v>
      </c>
      <c r="M320" s="11" t="n">
        <f aca="false">Online_RAW!$N$2-Online_RAW!N320</f>
        <v>0</v>
      </c>
      <c r="N320" s="19" t="n">
        <f aca="false">Online_RAW!C320*60</f>
        <v>120.126</v>
      </c>
      <c r="O320" s="19" t="n">
        <f aca="false">MAX(0, Online_RAW!D320*60)</f>
        <v>0.0458181818181818</v>
      </c>
      <c r="P320" s="19" t="n">
        <f aca="false">_xlfn.IFNA(VLOOKUP(A320,Sampling!$D$7:$E$14,2,FALSE()),0)</f>
        <v>0</v>
      </c>
      <c r="Q320" s="0" t="n">
        <f aca="false">_xlfn.IFNA(VLOOKUP(A320,Refill!$D$6:$G$8,2,FALSE()),0)</f>
        <v>0</v>
      </c>
    </row>
    <row r="321" customFormat="false" ht="12.75" hidden="false" customHeight="false" outlineLevel="0" collapsed="false">
      <c r="A321" s="19" t="n">
        <f aca="false">ROUND((Online_RAW!B321-General!$B$10)*24,3)</f>
        <v>5.317</v>
      </c>
      <c r="B321" s="19" t="n">
        <f aca="false">General!$B$12+Online_ANA!K321/1000+Online_ANA!L321/1000+Online_ANA!M321/1000/General!$B$22-SUM($P$2:P321)/1000/General!$B$24+SUM($Q$2:Q321)/1000/General!$B$24</f>
        <v>1.08</v>
      </c>
      <c r="C321" s="19" t="n">
        <f aca="false">Online_RAW!K321</f>
        <v>20.645</v>
      </c>
      <c r="D321" s="19" t="n">
        <f aca="false">Online_RAW!J321</f>
        <v>0.07</v>
      </c>
      <c r="E321" s="19" t="n">
        <f aca="false">(1-F321/100-G321/100)/(1-C321/100-D321/100-General!$B$17/100)</f>
        <v>1.00390213446755</v>
      </c>
      <c r="F321" s="19" t="n">
        <f aca="false">N321*General!$B$14/(N321+O321)+O321*100/(N321+O321)</f>
        <v>20.8</v>
      </c>
      <c r="G321" s="19" t="n">
        <f aca="false">N321*General!$B$15/(N321+O321)</f>
        <v>0.04</v>
      </c>
      <c r="H321" s="19" t="n">
        <f aca="false">(N321+O321)*(1/General!$B$20)*((F321/100)-E321*(C321/100))*1000/B321</f>
        <v>3.68874754399369</v>
      </c>
      <c r="I321" s="19" t="n">
        <f aca="false">(N321+O321)*(1/General!$B$20)*((D321/100)*E321-(G321/100))*1000/B321</f>
        <v>1.50012566650456</v>
      </c>
      <c r="J321" s="19" t="n">
        <f aca="false">I321/H321</f>
        <v>0.406676154606238</v>
      </c>
      <c r="K321" s="19" t="n">
        <f aca="false">MAX(Online_RAW!$L$2-Online_RAW!L321,0)</f>
        <v>0</v>
      </c>
      <c r="L321" s="19" t="n">
        <f aca="false">0.0016*(Online_RAW!M321)</f>
        <v>0</v>
      </c>
      <c r="M321" s="11" t="n">
        <f aca="false">Online_RAW!$N$2-Online_RAW!N321</f>
        <v>0</v>
      </c>
      <c r="N321" s="19" t="n">
        <f aca="false">Online_RAW!C321*60</f>
        <v>119.953565217391</v>
      </c>
      <c r="O321" s="19" t="n">
        <f aca="false">MAX(0, Online_RAW!D321*60)</f>
        <v>0</v>
      </c>
      <c r="P321" s="19" t="n">
        <f aca="false">_xlfn.IFNA(VLOOKUP(A321,Sampling!$D$7:$E$14,2,FALSE()),0)</f>
        <v>0</v>
      </c>
      <c r="Q321" s="0" t="n">
        <f aca="false">_xlfn.IFNA(VLOOKUP(A321,Refill!$D$6:$G$8,2,FALSE()),0)</f>
        <v>0</v>
      </c>
    </row>
    <row r="322" customFormat="false" ht="12.75" hidden="false" customHeight="false" outlineLevel="0" collapsed="false">
      <c r="A322" s="19" t="n">
        <f aca="false">ROUND((Online_RAW!B322-General!$B$10)*24,3)</f>
        <v>5.333</v>
      </c>
      <c r="B322" s="19" t="n">
        <f aca="false">General!$B$12+Online_ANA!K322/1000+Online_ANA!L322/1000+Online_ANA!M322/1000/General!$B$22-SUM($P$2:P322)/1000/General!$B$24+SUM($Q$2:Q322)/1000/General!$B$24</f>
        <v>1.08</v>
      </c>
      <c r="C322" s="19" t="n">
        <f aca="false">Online_RAW!K322</f>
        <v>20.65</v>
      </c>
      <c r="D322" s="19" t="n">
        <f aca="false">Online_RAW!J322</f>
        <v>0.07</v>
      </c>
      <c r="E322" s="19" t="n">
        <f aca="false">(1-F322/100-G322/100)/(1-C322/100-D322/100-General!$B$17/100)</f>
        <v>1.00395925087926</v>
      </c>
      <c r="F322" s="19" t="n">
        <f aca="false">N322*General!$B$14/(N322+O322)+O322*100/(N322+O322)</f>
        <v>20.8005162961402</v>
      </c>
      <c r="G322" s="19" t="n">
        <f aca="false">N322*General!$B$15/(N322+O322)</f>
        <v>0.0399997392443737</v>
      </c>
      <c r="H322" s="19" t="n">
        <f aca="false">(N322+O322)*(1/General!$B$20)*((F322/100)-E322*(C322/100))*1000/B322</f>
        <v>3.40996250545665</v>
      </c>
      <c r="I322" s="19" t="n">
        <f aca="false">(N322+O322)*(1/General!$B$20)*((D322/100)*E322-(G322/100))*1000/B322</f>
        <v>1.50157333354153</v>
      </c>
      <c r="J322" s="19" t="n">
        <f aca="false">I322/H322</f>
        <v>0.44034892792478</v>
      </c>
      <c r="K322" s="19" t="n">
        <f aca="false">MAX(Online_RAW!$L$2-Online_RAW!L322,0)</f>
        <v>0</v>
      </c>
      <c r="L322" s="19" t="n">
        <f aca="false">0.0016*(Online_RAW!M322)</f>
        <v>0</v>
      </c>
      <c r="M322" s="11" t="n">
        <f aca="false">Online_RAW!$N$2-Online_RAW!N322</f>
        <v>0</v>
      </c>
      <c r="N322" s="19" t="n">
        <f aca="false">Online_RAW!C322*60</f>
        <v>120.051652173913</v>
      </c>
      <c r="O322" s="19" t="n">
        <f aca="false">MAX(0, Online_RAW!D322*60)</f>
        <v>0.000782608695652176</v>
      </c>
      <c r="P322" s="19" t="n">
        <f aca="false">_xlfn.IFNA(VLOOKUP(A322,Sampling!$D$7:$E$14,2,FALSE()),0)</f>
        <v>0</v>
      </c>
      <c r="Q322" s="0" t="n">
        <f aca="false">_xlfn.IFNA(VLOOKUP(A322,Refill!$D$6:$G$8,2,FALSE()),0)</f>
        <v>0</v>
      </c>
    </row>
    <row r="323" customFormat="false" ht="12.75" hidden="false" customHeight="false" outlineLevel="0" collapsed="false">
      <c r="A323" s="19" t="n">
        <f aca="false">ROUND((Online_RAW!B323-General!$B$10)*24,3)</f>
        <v>5.35</v>
      </c>
      <c r="B323" s="19" t="n">
        <f aca="false">General!$B$12+Online_ANA!K323/1000+Online_ANA!L323/1000+Online_ANA!M323/1000/General!$B$22-SUM($P$2:P323)/1000/General!$B$24+SUM($Q$2:Q323)/1000/General!$B$24</f>
        <v>1.08</v>
      </c>
      <c r="C323" s="19" t="n">
        <f aca="false">Online_RAW!K323</f>
        <v>20.65</v>
      </c>
      <c r="D323" s="19" t="n">
        <f aca="false">Online_RAW!J323</f>
        <v>0.07</v>
      </c>
      <c r="E323" s="19" t="n">
        <f aca="false">(1-F323/100-G323/100)/(1-C323/100-D323/100-General!$B$17/100)</f>
        <v>1.0039199652907</v>
      </c>
      <c r="F323" s="19" t="n">
        <f aca="false">N323*General!$B$14/(N323+O323)+O323*100/(N323+O323)</f>
        <v>20.803615424245</v>
      </c>
      <c r="G323" s="19" t="n">
        <f aca="false">N323*General!$B$15/(N323+O323)</f>
        <v>0.0399981740281591</v>
      </c>
      <c r="H323" s="19" t="n">
        <f aca="false">(N323+O323)*(1/General!$B$20)*((F323/100)-E323*(C323/100))*1000/B323</f>
        <v>3.60254613903801</v>
      </c>
      <c r="I323" s="19" t="n">
        <f aca="false">(N323+O323)*(1/General!$B$20)*((D323/100)*E323-(G323/100))*1000/B323</f>
        <v>1.50095338531626</v>
      </c>
      <c r="J323" s="19" t="n">
        <f aca="false">I323/H323</f>
        <v>0.416636825008733</v>
      </c>
      <c r="K323" s="19" t="n">
        <f aca="false">MAX(Online_RAW!$L$2-Online_RAW!L323,0)</f>
        <v>0</v>
      </c>
      <c r="L323" s="19" t="n">
        <f aca="false">0.0016*(Online_RAW!M323)</f>
        <v>0</v>
      </c>
      <c r="M323" s="11" t="n">
        <f aca="false">Online_RAW!$N$2-Online_RAW!N323</f>
        <v>0</v>
      </c>
      <c r="N323" s="19" t="n">
        <f aca="false">Online_RAW!C323*60</f>
        <v>120.002086956522</v>
      </c>
      <c r="O323" s="19" t="n">
        <f aca="false">MAX(0, Online_RAW!D323*60)</f>
        <v>0.00547826086956522</v>
      </c>
      <c r="P323" s="19" t="n">
        <f aca="false">_xlfn.IFNA(VLOOKUP(A323,Sampling!$D$7:$E$14,2,FALSE()),0)</f>
        <v>0</v>
      </c>
      <c r="Q323" s="0" t="n">
        <f aca="false">_xlfn.IFNA(VLOOKUP(A323,Refill!$D$6:$G$8,2,FALSE()),0)</f>
        <v>0</v>
      </c>
    </row>
    <row r="324" customFormat="false" ht="12.75" hidden="false" customHeight="false" outlineLevel="0" collapsed="false">
      <c r="A324" s="19" t="n">
        <f aca="false">ROUND((Online_RAW!B324-General!$B$10)*24,3)</f>
        <v>5.367</v>
      </c>
      <c r="B324" s="19" t="n">
        <f aca="false">General!$B$12+Online_ANA!K324/1000+Online_ANA!L324/1000+Online_ANA!M324/1000/General!$B$22-SUM($P$2:P324)/1000/General!$B$24+SUM($Q$2:Q324)/1000/General!$B$24</f>
        <v>1.08</v>
      </c>
      <c r="C324" s="19" t="n">
        <f aca="false">Online_RAW!K324</f>
        <v>20.6433333333333</v>
      </c>
      <c r="D324" s="19" t="n">
        <f aca="false">Online_RAW!J324</f>
        <v>0.07</v>
      </c>
      <c r="E324" s="19" t="n">
        <f aca="false">(1-F324/100-G324/100)/(1-C324/100-D324/100-General!$B$17/100)</f>
        <v>1.00388091587664</v>
      </c>
      <c r="F324" s="19" t="n">
        <f aca="false">N324*General!$B$14/(N324+O324)+O324*100/(N324+O324)</f>
        <v>20.8</v>
      </c>
      <c r="G324" s="19" t="n">
        <f aca="false">N324*General!$B$15/(N324+O324)</f>
        <v>0.04</v>
      </c>
      <c r="H324" s="19" t="n">
        <f aca="false">(N324+O324)*(1/General!$B$20)*((F324/100)-E324*(C324/100))*1000/B324</f>
        <v>3.78989002365281</v>
      </c>
      <c r="I324" s="19" t="n">
        <f aca="false">(N324+O324)*(1/General!$B$20)*((D324/100)*E324-(G324/100))*1000/B324</f>
        <v>1.49867851188162</v>
      </c>
      <c r="J324" s="19" t="n">
        <f aca="false">I324/H324</f>
        <v>0.395441161228511</v>
      </c>
      <c r="K324" s="19" t="n">
        <f aca="false">MAX(Online_RAW!$L$2-Online_RAW!L324,0)</f>
        <v>0</v>
      </c>
      <c r="L324" s="19" t="n">
        <f aca="false">0.0016*(Online_RAW!M324)</f>
        <v>0</v>
      </c>
      <c r="M324" s="11" t="n">
        <f aca="false">Online_RAW!$N$2-Online_RAW!N324</f>
        <v>0</v>
      </c>
      <c r="N324" s="19" t="n">
        <f aca="false">Online_RAW!C324*60</f>
        <v>119.843727272727</v>
      </c>
      <c r="O324" s="19" t="n">
        <f aca="false">MAX(0, Online_RAW!D324*60)</f>
        <v>0</v>
      </c>
      <c r="P324" s="19" t="n">
        <f aca="false">_xlfn.IFNA(VLOOKUP(A324,Sampling!$D$7:$E$14,2,FALSE()),0)</f>
        <v>0</v>
      </c>
      <c r="Q324" s="0" t="n">
        <f aca="false">_xlfn.IFNA(VLOOKUP(A324,Refill!$D$6:$G$8,2,FALSE()),0)</f>
        <v>0</v>
      </c>
    </row>
    <row r="325" customFormat="false" ht="12.75" hidden="false" customHeight="false" outlineLevel="0" collapsed="false">
      <c r="A325" s="19" t="n">
        <f aca="false">ROUND((Online_RAW!B325-General!$B$10)*24,3)</f>
        <v>5.383</v>
      </c>
      <c r="B325" s="19" t="n">
        <f aca="false">General!$B$12+Online_ANA!K325/1000+Online_ANA!L325/1000+Online_ANA!M325/1000/General!$B$22-SUM($P$2:P325)/1000/General!$B$24+SUM($Q$2:Q325)/1000/General!$B$24</f>
        <v>1.08</v>
      </c>
      <c r="C325" s="19" t="n">
        <f aca="false">Online_RAW!K325</f>
        <v>20.635</v>
      </c>
      <c r="D325" s="19" t="n">
        <f aca="false">Online_RAW!J325</f>
        <v>0.07</v>
      </c>
      <c r="E325" s="19" t="n">
        <f aca="false">(1-F325/100-G325/100)/(1-C325/100-D325/100-General!$B$17/100)</f>
        <v>1.00377483637499</v>
      </c>
      <c r="F325" s="19" t="n">
        <f aca="false">N325*General!$B$14/(N325+O325)+O325*100/(N325+O325)</f>
        <v>20.8</v>
      </c>
      <c r="G325" s="19" t="n">
        <f aca="false">N325*General!$B$15/(N325+O325)</f>
        <v>0.04</v>
      </c>
      <c r="H325" s="19" t="n">
        <f aca="false">(N325+O325)*(1/General!$B$20)*((F325/100)-E325*(C325/100))*1000/B325</f>
        <v>4.31969994008614</v>
      </c>
      <c r="I325" s="19" t="n">
        <f aca="false">(N325+O325)*(1/General!$B$20)*((D325/100)*E325-(G325/100))*1000/B325</f>
        <v>1.50083865773793</v>
      </c>
      <c r="J325" s="19" t="n">
        <f aca="false">I325/H325</f>
        <v>0.347440488588195</v>
      </c>
      <c r="K325" s="19" t="n">
        <f aca="false">MAX(Online_RAW!$L$2-Online_RAW!L325,0)</f>
        <v>0</v>
      </c>
      <c r="L325" s="19" t="n">
        <f aca="false">0.0016*(Online_RAW!M325)</f>
        <v>0</v>
      </c>
      <c r="M325" s="11" t="n">
        <f aca="false">Online_RAW!$N$2-Online_RAW!N325</f>
        <v>0</v>
      </c>
      <c r="N325" s="19" t="n">
        <f aca="false">Online_RAW!C325*60</f>
        <v>120.045913043478</v>
      </c>
      <c r="O325" s="19" t="n">
        <f aca="false">MAX(0, Online_RAW!D325*60)</f>
        <v>0</v>
      </c>
      <c r="P325" s="19" t="n">
        <f aca="false">_xlfn.IFNA(VLOOKUP(A325,Sampling!$D$7:$E$14,2,FALSE()),0)</f>
        <v>0</v>
      </c>
      <c r="Q325" s="0" t="n">
        <f aca="false">_xlfn.IFNA(VLOOKUP(A325,Refill!$D$6:$G$8,2,FALSE()),0)</f>
        <v>0</v>
      </c>
    </row>
    <row r="326" customFormat="false" ht="12.75" hidden="false" customHeight="false" outlineLevel="0" collapsed="false">
      <c r="A326" s="19" t="n">
        <f aca="false">ROUND((Online_RAW!B326-General!$B$10)*24,3)</f>
        <v>5.4</v>
      </c>
      <c r="B326" s="19" t="n">
        <f aca="false">General!$B$12+Online_ANA!K326/1000+Online_ANA!L326/1000+Online_ANA!M326/1000/General!$B$22-SUM($P$2:P326)/1000/General!$B$24+SUM($Q$2:Q326)/1000/General!$B$24</f>
        <v>1.08</v>
      </c>
      <c r="C326" s="19" t="n">
        <f aca="false">Online_RAW!K326</f>
        <v>20.625</v>
      </c>
      <c r="D326" s="19" t="n">
        <f aca="false">Online_RAW!J326</f>
        <v>0.07</v>
      </c>
      <c r="E326" s="19" t="n">
        <f aca="false">(1-F326/100-G326/100)/(1-C326/100-D326/100-General!$B$17/100)</f>
        <v>1.00351002866746</v>
      </c>
      <c r="F326" s="19" t="n">
        <f aca="false">N326*General!$B$14/(N326+O326)+O326*100/(N326+O326)</f>
        <v>20.8108537283044</v>
      </c>
      <c r="G326" s="19" t="n">
        <f aca="false">N326*General!$B$15/(N326+O326)</f>
        <v>0.0399945183190382</v>
      </c>
      <c r="H326" s="19" t="n">
        <f aca="false">(N326+O326)*(1/General!$B$20)*((F326/100)-E326*(C326/100))*1000/B326</f>
        <v>5.62092136098075</v>
      </c>
      <c r="I326" s="19" t="n">
        <f aca="false">(N326+O326)*(1/General!$B$20)*((D326/100)*E326-(G326/100))*1000/B326</f>
        <v>1.49868185457506</v>
      </c>
      <c r="J326" s="19" t="n">
        <f aca="false">I326/H326</f>
        <v>0.266625657668615</v>
      </c>
      <c r="K326" s="19" t="n">
        <f aca="false">MAX(Online_RAW!$L$2-Online_RAW!L326,0)</f>
        <v>0</v>
      </c>
      <c r="L326" s="19" t="n">
        <f aca="false">0.0016*(Online_RAW!M326)</f>
        <v>0</v>
      </c>
      <c r="M326" s="11" t="n">
        <f aca="false">Online_RAW!$N$2-Online_RAW!N326</f>
        <v>0</v>
      </c>
      <c r="N326" s="19" t="n">
        <f aca="false">Online_RAW!C326*60</f>
        <v>119.908695652174</v>
      </c>
      <c r="O326" s="19" t="n">
        <f aca="false">MAX(0, Online_RAW!D326*60)</f>
        <v>0.0164347826086957</v>
      </c>
      <c r="P326" s="19" t="n">
        <f aca="false">_xlfn.IFNA(VLOOKUP(A326,Sampling!$D$7:$E$14,2,FALSE()),0)</f>
        <v>0</v>
      </c>
      <c r="Q326" s="0" t="n">
        <f aca="false">_xlfn.IFNA(VLOOKUP(A326,Refill!$D$6:$G$8,2,FALSE()),0)</f>
        <v>0</v>
      </c>
    </row>
    <row r="327" customFormat="false" ht="12.75" hidden="false" customHeight="false" outlineLevel="0" collapsed="false">
      <c r="A327" s="19" t="n">
        <f aca="false">ROUND((Online_RAW!B327-General!$B$10)*24,3)</f>
        <v>5.417</v>
      </c>
      <c r="B327" s="19" t="n">
        <f aca="false">General!$B$12+Online_ANA!K327/1000+Online_ANA!L327/1000+Online_ANA!M327/1000/General!$B$22-SUM($P$2:P327)/1000/General!$B$24+SUM($Q$2:Q327)/1000/General!$B$24</f>
        <v>1.08</v>
      </c>
      <c r="C327" s="19" t="n">
        <f aca="false">Online_RAW!K327</f>
        <v>20.6233333333333</v>
      </c>
      <c r="D327" s="19" t="n">
        <f aca="false">Online_RAW!J327</f>
        <v>0.07</v>
      </c>
      <c r="E327" s="19" t="n">
        <f aca="false">(1-F327/100-G327/100)/(1-C327/100-D327/100-General!$B$17/100)</f>
        <v>1.00357617719226</v>
      </c>
      <c r="F327" s="19" t="n">
        <f aca="false">N327*General!$B$14/(N327+O327)+O327*100/(N327+O327)</f>
        <v>20.803960333028</v>
      </c>
      <c r="G327" s="19" t="n">
        <f aca="false">N327*General!$B$15/(N327+O327)</f>
        <v>0.039997999831804</v>
      </c>
      <c r="H327" s="19" t="n">
        <f aca="false">(N327+O327)*(1/General!$B$20)*((F327/100)-E327*(C327/100))*1000/B327</f>
        <v>5.29754807224027</v>
      </c>
      <c r="I327" s="19" t="n">
        <f aca="false">(N327+O327)*(1/General!$B$20)*((D327/100)*E327-(G327/100))*1000/B327</f>
        <v>1.49954832919437</v>
      </c>
      <c r="J327" s="19" t="n">
        <f aca="false">I327/H327</f>
        <v>0.283064600593654</v>
      </c>
      <c r="K327" s="19" t="n">
        <f aca="false">MAX(Online_RAW!$L$2-Online_RAW!L327,0)</f>
        <v>0</v>
      </c>
      <c r="L327" s="19" t="n">
        <f aca="false">0.0016*(Online_RAW!M327)</f>
        <v>0</v>
      </c>
      <c r="M327" s="11" t="n">
        <f aca="false">Online_RAW!$N$2-Online_RAW!N327</f>
        <v>0</v>
      </c>
      <c r="N327" s="19" t="n">
        <f aca="false">Online_RAW!C327*60</f>
        <v>119.983909090909</v>
      </c>
      <c r="O327" s="19" t="n">
        <f aca="false">MAX(0, Online_RAW!D327*60)</f>
        <v>0.006</v>
      </c>
      <c r="P327" s="19" t="n">
        <f aca="false">_xlfn.IFNA(VLOOKUP(A327,Sampling!$D$7:$E$14,2,FALSE()),0)</f>
        <v>0</v>
      </c>
      <c r="Q327" s="0" t="n">
        <f aca="false">_xlfn.IFNA(VLOOKUP(A327,Refill!$D$6:$G$8,2,FALSE()),0)</f>
        <v>0</v>
      </c>
    </row>
    <row r="328" customFormat="false" ht="12.75" hidden="false" customHeight="false" outlineLevel="0" collapsed="false">
      <c r="A328" s="19" t="n">
        <f aca="false">ROUND((Online_RAW!B328-General!$B$10)*24,3)</f>
        <v>5.433</v>
      </c>
      <c r="B328" s="19" t="n">
        <f aca="false">General!$B$12+Online_ANA!K328/1000+Online_ANA!L328/1000+Online_ANA!M328/1000/General!$B$22-SUM($P$2:P328)/1000/General!$B$24+SUM($Q$2:Q328)/1000/General!$B$24</f>
        <v>1.08</v>
      </c>
      <c r="C328" s="19" t="n">
        <f aca="false">Online_RAW!K328</f>
        <v>20.6233333333333</v>
      </c>
      <c r="D328" s="19" t="n">
        <f aca="false">Online_RAW!J328</f>
        <v>0.07</v>
      </c>
      <c r="E328" s="19" t="n">
        <f aca="false">(1-F328/100-G328/100)/(1-C328/100-D328/100-General!$B$17/100)</f>
        <v>1.00357384087885</v>
      </c>
      <c r="F328" s="19" t="n">
        <f aca="false">N328*General!$B$14/(N328+O328)+O328*100/(N328+O328)</f>
        <v>20.8041447004671</v>
      </c>
      <c r="G328" s="19" t="n">
        <f aca="false">N328*General!$B$15/(N328+O328)</f>
        <v>0.0399979067169358</v>
      </c>
      <c r="H328" s="19" t="n">
        <f aca="false">(N328+O328)*(1/General!$B$20)*((F328/100)-E328*(C328/100))*1000/B328</f>
        <v>5.30350011887242</v>
      </c>
      <c r="I328" s="19" t="n">
        <f aca="false">(N328+O328)*(1/General!$B$20)*((D328/100)*E328-(G328/100))*1000/B328</f>
        <v>1.49797018376938</v>
      </c>
      <c r="J328" s="19" t="n">
        <f aca="false">I328/H328</f>
        <v>0.282449354236625</v>
      </c>
      <c r="K328" s="19" t="n">
        <f aca="false">MAX(Online_RAW!$L$2-Online_RAW!L328,0)</f>
        <v>0</v>
      </c>
      <c r="L328" s="19" t="n">
        <f aca="false">0.0016*(Online_RAW!M328)</f>
        <v>0</v>
      </c>
      <c r="M328" s="11" t="n">
        <f aca="false">Online_RAW!$N$2-Online_RAW!N328</f>
        <v>0</v>
      </c>
      <c r="N328" s="19" t="n">
        <f aca="false">Online_RAW!C328*60</f>
        <v>119.857636363636</v>
      </c>
      <c r="O328" s="19" t="n">
        <f aca="false">MAX(0, Online_RAW!D328*60)</f>
        <v>0.0062727272727273</v>
      </c>
      <c r="P328" s="19" t="n">
        <f aca="false">_xlfn.IFNA(VLOOKUP(A328,Sampling!$D$7:$E$14,2,FALSE()),0)</f>
        <v>0</v>
      </c>
      <c r="Q328" s="0" t="n">
        <f aca="false">_xlfn.IFNA(VLOOKUP(A328,Refill!$D$6:$G$8,2,FALSE()),0)</f>
        <v>0</v>
      </c>
    </row>
    <row r="329" customFormat="false" ht="12.75" hidden="false" customHeight="false" outlineLevel="0" collapsed="false">
      <c r="A329" s="19" t="n">
        <f aca="false">ROUND((Online_RAW!B329-General!$B$10)*24,3)</f>
        <v>5.45</v>
      </c>
      <c r="B329" s="19" t="n">
        <f aca="false">General!$B$12+Online_ANA!K329/1000+Online_ANA!L329/1000+Online_ANA!M329/1000/General!$B$22-SUM($P$2:P329)/1000/General!$B$24+SUM($Q$2:Q329)/1000/General!$B$24</f>
        <v>1.08</v>
      </c>
      <c r="C329" s="19" t="n">
        <f aca="false">Online_RAW!K329</f>
        <v>20.62</v>
      </c>
      <c r="D329" s="19" t="n">
        <f aca="false">Online_RAW!J329</f>
        <v>0.07</v>
      </c>
      <c r="E329" s="19" t="n">
        <f aca="false">(1-F329/100-G329/100)/(1-C329/100-D329/100-General!$B$17/100)</f>
        <v>1.00351785966723</v>
      </c>
      <c r="F329" s="19" t="n">
        <f aca="false">N329*General!$B$14/(N329+O329)+O329*100/(N329+O329)</f>
        <v>20.8052156424647</v>
      </c>
      <c r="G329" s="19" t="n">
        <f aca="false">N329*General!$B$15/(N329+O329)</f>
        <v>0.039997365837139</v>
      </c>
      <c r="H329" s="19" t="n">
        <f aca="false">(N329+O329)*(1/General!$B$20)*((F329/100)-E329*(C329/100))*1000/B329</f>
        <v>5.59033120070357</v>
      </c>
      <c r="I329" s="19" t="n">
        <f aca="false">(N329+O329)*(1/General!$B$20)*((D329/100)*E329-(G329/100))*1000/B329</f>
        <v>1.5007562984091</v>
      </c>
      <c r="J329" s="19" t="n">
        <f aca="false">I329/H329</f>
        <v>0.26845570405922</v>
      </c>
      <c r="K329" s="19" t="n">
        <f aca="false">MAX(Online_RAW!$L$2-Online_RAW!L329,0)</f>
        <v>0</v>
      </c>
      <c r="L329" s="19" t="n">
        <f aca="false">0.0016*(Online_RAW!M329)</f>
        <v>0</v>
      </c>
      <c r="M329" s="11" t="n">
        <f aca="false">Online_RAW!$N$2-Online_RAW!N329</f>
        <v>0</v>
      </c>
      <c r="N329" s="19" t="n">
        <f aca="false">Online_RAW!C329*60</f>
        <v>120.092347826087</v>
      </c>
      <c r="O329" s="19" t="n">
        <f aca="false">MAX(0, Online_RAW!D329*60)</f>
        <v>0.00790909090909092</v>
      </c>
      <c r="P329" s="19" t="n">
        <f aca="false">_xlfn.IFNA(VLOOKUP(A329,Sampling!$D$7:$E$14,2,FALSE()),0)</f>
        <v>0</v>
      </c>
      <c r="Q329" s="0" t="n">
        <f aca="false">_xlfn.IFNA(VLOOKUP(A329,Refill!$D$6:$G$8,2,FALSE()),0)</f>
        <v>0</v>
      </c>
    </row>
    <row r="330" customFormat="false" ht="12.75" hidden="false" customHeight="false" outlineLevel="0" collapsed="false">
      <c r="A330" s="19" t="n">
        <f aca="false">ROUND((Online_RAW!B330-General!$B$10)*24,3)</f>
        <v>5.467</v>
      </c>
      <c r="B330" s="19" t="n">
        <f aca="false">General!$B$12+Online_ANA!K330/1000+Online_ANA!L330/1000+Online_ANA!M330/1000/General!$B$22-SUM($P$2:P330)/1000/General!$B$24+SUM($Q$2:Q330)/1000/General!$B$24</f>
        <v>1.08</v>
      </c>
      <c r="C330" s="19" t="n">
        <f aca="false">Online_RAW!K330</f>
        <v>20.63</v>
      </c>
      <c r="D330" s="19" t="n">
        <f aca="false">Online_RAW!J330</f>
        <v>0.07</v>
      </c>
      <c r="E330" s="19" t="n">
        <f aca="false">(1-F330/100-G330/100)/(1-C330/100-D330/100-General!$B$17/100)</f>
        <v>1.00369810228176</v>
      </c>
      <c r="F330" s="19" t="n">
        <f aca="false">N330*General!$B$14/(N330+O330)+O330*100/(N330+O330)</f>
        <v>20.8010334591086</v>
      </c>
      <c r="G330" s="19" t="n">
        <f aca="false">N330*General!$B$15/(N330+O330)</f>
        <v>0.0399994780509553</v>
      </c>
      <c r="H330" s="19" t="n">
        <f aca="false">(N330+O330)*(1/General!$B$20)*((F330/100)-E330*(C330/100))*1000/B330</f>
        <v>4.69466040234359</v>
      </c>
      <c r="I330" s="19" t="n">
        <f aca="false">(N330+O330)*(1/General!$B$20)*((D330/100)*E330-(G330/100))*1000/B330</f>
        <v>1.49942097557297</v>
      </c>
      <c r="J330" s="19" t="n">
        <f aca="false">I330/H330</f>
        <v>0.319388591946812</v>
      </c>
      <c r="K330" s="19" t="n">
        <f aca="false">MAX(Online_RAW!$L$2-Online_RAW!L330,0)</f>
        <v>0</v>
      </c>
      <c r="L330" s="19" t="n">
        <f aca="false">0.0016*(Online_RAW!M330)</f>
        <v>0</v>
      </c>
      <c r="M330" s="11" t="n">
        <f aca="false">Online_RAW!$N$2-Online_RAW!N330</f>
        <v>0</v>
      </c>
      <c r="N330" s="19" t="n">
        <f aca="false">Online_RAW!C330*60</f>
        <v>119.950173913043</v>
      </c>
      <c r="O330" s="19" t="n">
        <f aca="false">MAX(0, Online_RAW!D330*60)</f>
        <v>0.00156521739130435</v>
      </c>
      <c r="P330" s="19" t="n">
        <f aca="false">_xlfn.IFNA(VLOOKUP(A330,Sampling!$D$7:$E$14,2,FALSE()),0)</f>
        <v>0</v>
      </c>
      <c r="Q330" s="0" t="n">
        <f aca="false">_xlfn.IFNA(VLOOKUP(A330,Refill!$D$6:$G$8,2,FALSE()),0)</f>
        <v>0</v>
      </c>
    </row>
    <row r="331" customFormat="false" ht="12.75" hidden="false" customHeight="false" outlineLevel="0" collapsed="false">
      <c r="A331" s="19" t="n">
        <f aca="false">ROUND((Online_RAW!B331-General!$B$10)*24,3)</f>
        <v>5.483</v>
      </c>
      <c r="B331" s="19" t="n">
        <f aca="false">General!$B$12+Online_ANA!K331/1000+Online_ANA!L331/1000+Online_ANA!M331/1000/General!$B$22-SUM($P$2:P331)/1000/General!$B$24+SUM($Q$2:Q331)/1000/General!$B$24</f>
        <v>1.08</v>
      </c>
      <c r="C331" s="19" t="n">
        <f aca="false">Online_RAW!K331</f>
        <v>20.615</v>
      </c>
      <c r="D331" s="19" t="n">
        <f aca="false">Online_RAW!J331</f>
        <v>0.07</v>
      </c>
      <c r="E331" s="19" t="n">
        <f aca="false">(1-F331/100-G331/100)/(1-C331/100-D331/100-General!$B$17/100)</f>
        <v>1.0035203370162</v>
      </c>
      <c r="F331" s="19" t="n">
        <f aca="false">N331*General!$B$14/(N331+O331)+O331*100/(N331+O331)</f>
        <v>20.8</v>
      </c>
      <c r="G331" s="19" t="n">
        <f aca="false">N331*General!$B$15/(N331+O331)</f>
        <v>0.04</v>
      </c>
      <c r="H331" s="19" t="n">
        <f aca="false">(N331+O331)*(1/General!$B$20)*((F331/100)-E331*(C331/100))*1000/B331</f>
        <v>5.5629921643659</v>
      </c>
      <c r="I331" s="19" t="n">
        <f aca="false">(N331+O331)*(1/General!$B$20)*((D331/100)*E331-(G331/100))*1000/B331</f>
        <v>1.49660440173282</v>
      </c>
      <c r="J331" s="19" t="n">
        <f aca="false">I331/H331</f>
        <v>0.269028673331487</v>
      </c>
      <c r="K331" s="19" t="n">
        <f aca="false">MAX(Online_RAW!$L$2-Online_RAW!L331,0)</f>
        <v>0</v>
      </c>
      <c r="L331" s="19" t="n">
        <f aca="false">0.0016*(Online_RAW!M331)</f>
        <v>0</v>
      </c>
      <c r="M331" s="11" t="n">
        <f aca="false">Online_RAW!$N$2-Online_RAW!N331</f>
        <v>0</v>
      </c>
      <c r="N331" s="19" t="n">
        <f aca="false">Online_RAW!C331*60</f>
        <v>119.777739130435</v>
      </c>
      <c r="O331" s="19" t="n">
        <f aca="false">MAX(0, Online_RAW!D331*60)</f>
        <v>0</v>
      </c>
      <c r="P331" s="19" t="n">
        <f aca="false">_xlfn.IFNA(VLOOKUP(A331,Sampling!$D$7:$E$14,2,FALSE()),0)</f>
        <v>0</v>
      </c>
      <c r="Q331" s="0" t="n">
        <f aca="false">_xlfn.IFNA(VLOOKUP(A331,Refill!$D$6:$G$8,2,FALSE()),0)</f>
        <v>0</v>
      </c>
    </row>
    <row r="332" customFormat="false" ht="12.75" hidden="false" customHeight="false" outlineLevel="0" collapsed="false">
      <c r="A332" s="19" t="n">
        <f aca="false">ROUND((Online_RAW!B332-General!$B$10)*24,3)</f>
        <v>5.5</v>
      </c>
      <c r="B332" s="19" t="n">
        <f aca="false">General!$B$12+Online_ANA!K332/1000+Online_ANA!L332/1000+Online_ANA!M332/1000/General!$B$22-SUM($P$2:P332)/1000/General!$B$24+SUM($Q$2:Q332)/1000/General!$B$24</f>
        <v>1.08</v>
      </c>
      <c r="C332" s="19" t="n">
        <f aca="false">Online_RAW!K332</f>
        <v>20.615</v>
      </c>
      <c r="D332" s="19" t="n">
        <f aca="false">Online_RAW!J332</f>
        <v>0.07</v>
      </c>
      <c r="E332" s="19" t="n">
        <f aca="false">(1-F332/100-G332/100)/(1-C332/100-D332/100-General!$B$17/100)</f>
        <v>1.00348542353622</v>
      </c>
      <c r="F332" s="19" t="n">
        <f aca="false">N332*General!$B$14/(N332+O332)+O332*100/(N332+O332)</f>
        <v>20.8027554475102</v>
      </c>
      <c r="G332" s="19" t="n">
        <f aca="false">N332*General!$B$15/(N332+O332)</f>
        <v>0.0399986083598434</v>
      </c>
      <c r="H332" s="19" t="n">
        <f aca="false">(N332+O332)*(1/General!$B$20)*((F332/100)-E332*(C332/100))*1000/B332</f>
        <v>5.74420120889832</v>
      </c>
      <c r="I332" s="19" t="n">
        <f aca="false">(N332+O332)*(1/General!$B$20)*((D332/100)*E332-(G332/100))*1000/B332</f>
        <v>1.49896755738472</v>
      </c>
      <c r="J332" s="19" t="n">
        <f aca="false">I332/H332</f>
        <v>0.26095317745184</v>
      </c>
      <c r="K332" s="19" t="n">
        <f aca="false">MAX(Online_RAW!$L$2-Online_RAW!L332,0)</f>
        <v>0</v>
      </c>
      <c r="L332" s="19" t="n">
        <f aca="false">0.0016*(Online_RAW!M332)</f>
        <v>0</v>
      </c>
      <c r="M332" s="11" t="n">
        <f aca="false">Online_RAW!$N$2-Online_RAW!N332</f>
        <v>0</v>
      </c>
      <c r="N332" s="19" t="n">
        <f aca="false">Online_RAW!C332*60</f>
        <v>119.966869565218</v>
      </c>
      <c r="O332" s="19" t="n">
        <f aca="false">MAX(0, Online_RAW!D332*60)</f>
        <v>0.00417391304347826</v>
      </c>
      <c r="P332" s="19" t="n">
        <f aca="false">_xlfn.IFNA(VLOOKUP(A332,Sampling!$D$7:$E$14,2,FALSE()),0)</f>
        <v>0</v>
      </c>
      <c r="Q332" s="0" t="n">
        <f aca="false">_xlfn.IFNA(VLOOKUP(A332,Refill!$D$6:$G$8,2,FALSE()),0)</f>
        <v>0</v>
      </c>
    </row>
    <row r="333" customFormat="false" ht="12.75" hidden="false" customHeight="false" outlineLevel="0" collapsed="false">
      <c r="A333" s="19" t="n">
        <f aca="false">ROUND((Online_RAW!B333-General!$B$10)*24,3)</f>
        <v>5.517</v>
      </c>
      <c r="B333" s="19" t="n">
        <f aca="false">General!$B$12+Online_ANA!K333/1000+Online_ANA!L333/1000+Online_ANA!M333/1000/General!$B$22-SUM($P$2:P333)/1000/General!$B$24+SUM($Q$2:Q333)/1000/General!$B$24</f>
        <v>1.08</v>
      </c>
      <c r="C333" s="19" t="n">
        <f aca="false">Online_RAW!K333</f>
        <v>20.61</v>
      </c>
      <c r="D333" s="19" t="n">
        <f aca="false">Online_RAW!J333</f>
        <v>0.07</v>
      </c>
      <c r="E333" s="19" t="n">
        <f aca="false">(1-F333/100-G333/100)/(1-C333/100-D333/100-General!$B$17/100)</f>
        <v>1.00336093286612</v>
      </c>
      <c r="F333" s="19" t="n">
        <f aca="false">N333*General!$B$14/(N333+O333)+O333*100/(N333+O333)</f>
        <v>20.8075611813281</v>
      </c>
      <c r="G333" s="19" t="n">
        <f aca="false">N333*General!$B$15/(N333+O333)</f>
        <v>0.0399961812215515</v>
      </c>
      <c r="H333" s="19" t="n">
        <f aca="false">(N333+O333)*(1/General!$B$20)*((F333/100)-E333*(C333/100))*1000/B333</f>
        <v>6.37190472359566</v>
      </c>
      <c r="I333" s="19" t="n">
        <f aca="false">(N333+O333)*(1/General!$B$20)*((D333/100)*E333-(G333/100))*1000/B333</f>
        <v>1.50188655235702</v>
      </c>
      <c r="J333" s="19" t="n">
        <f aca="false">I333/H333</f>
        <v>0.235704489867121</v>
      </c>
      <c r="K333" s="19" t="n">
        <f aca="false">MAX(Online_RAW!$L$2-Online_RAW!L333,0)</f>
        <v>0</v>
      </c>
      <c r="L333" s="19" t="n">
        <f aca="false">0.0016*(Online_RAW!M333)</f>
        <v>0</v>
      </c>
      <c r="M333" s="11" t="n">
        <f aca="false">Online_RAW!$N$2-Online_RAW!N333</f>
        <v>0</v>
      </c>
      <c r="N333" s="19" t="n">
        <f aca="false">Online_RAW!C333*60</f>
        <v>120.218181818182</v>
      </c>
      <c r="O333" s="19" t="n">
        <f aca="false">MAX(0, Online_RAW!D333*60)</f>
        <v>0.0114782608695652</v>
      </c>
      <c r="P333" s="19" t="n">
        <f aca="false">_xlfn.IFNA(VLOOKUP(A333,Sampling!$D$7:$E$14,2,FALSE()),0)</f>
        <v>0</v>
      </c>
      <c r="Q333" s="0" t="n">
        <f aca="false">_xlfn.IFNA(VLOOKUP(A333,Refill!$D$6:$G$8,2,FALSE()),0)</f>
        <v>0</v>
      </c>
    </row>
    <row r="334" customFormat="false" ht="12.75" hidden="false" customHeight="false" outlineLevel="0" collapsed="false">
      <c r="A334" s="19" t="n">
        <f aca="false">ROUND((Online_RAW!B334-General!$B$10)*24,3)</f>
        <v>5.533</v>
      </c>
      <c r="B334" s="19" t="n">
        <f aca="false">General!$B$12+Online_ANA!K334/1000+Online_ANA!L334/1000+Online_ANA!M334/1000/General!$B$22-SUM($P$2:P334)/1000/General!$B$24+SUM($Q$2:Q334)/1000/General!$B$24</f>
        <v>1.08</v>
      </c>
      <c r="C334" s="19" t="n">
        <f aca="false">Online_RAW!K334</f>
        <v>20.61</v>
      </c>
      <c r="D334" s="19" t="n">
        <f aca="false">Online_RAW!J334</f>
        <v>0.07</v>
      </c>
      <c r="E334" s="19" t="n">
        <f aca="false">(1-F334/100-G334/100)/(1-C334/100-D334/100-General!$B$17/100)</f>
        <v>1.00335178614468</v>
      </c>
      <c r="F334" s="19" t="n">
        <f aca="false">N334*General!$B$14/(N334+O334)+O334*100/(N334+O334)</f>
        <v>20.8082831061648</v>
      </c>
      <c r="G334" s="19" t="n">
        <f aca="false">N334*General!$B$15/(N334+O334)</f>
        <v>0.0399958166130481</v>
      </c>
      <c r="H334" s="19" t="n">
        <f aca="false">(N334+O334)*(1/General!$B$20)*((F334/100)-E334*(C334/100))*1000/B334</f>
        <v>6.40246387055931</v>
      </c>
      <c r="I334" s="19" t="n">
        <f aca="false">(N334+O334)*(1/General!$B$20)*((D334/100)*E334-(G334/100))*1000/B334</f>
        <v>1.49844188968816</v>
      </c>
      <c r="J334" s="19" t="n">
        <f aca="false">I334/H334</f>
        <v>0.234041444041333</v>
      </c>
      <c r="K334" s="19" t="n">
        <f aca="false">MAX(Online_RAW!$L$2-Online_RAW!L334,0)</f>
        <v>0</v>
      </c>
      <c r="L334" s="19" t="n">
        <f aca="false">0.0016*(Online_RAW!M334)</f>
        <v>0</v>
      </c>
      <c r="M334" s="11" t="n">
        <f aca="false">Online_RAW!$N$2-Online_RAW!N334</f>
        <v>0</v>
      </c>
      <c r="N334" s="19" t="n">
        <f aca="false">Online_RAW!C334*60</f>
        <v>119.942454545455</v>
      </c>
      <c r="O334" s="19" t="n">
        <f aca="false">MAX(0, Online_RAW!D334*60)</f>
        <v>0.0125454545454545</v>
      </c>
      <c r="P334" s="19" t="n">
        <f aca="false">_xlfn.IFNA(VLOOKUP(A334,Sampling!$D$7:$E$14,2,FALSE()),0)</f>
        <v>0</v>
      </c>
      <c r="Q334" s="0" t="n">
        <f aca="false">_xlfn.IFNA(VLOOKUP(A334,Refill!$D$6:$G$8,2,FALSE()),0)</f>
        <v>0</v>
      </c>
    </row>
    <row r="335" customFormat="false" ht="12.75" hidden="false" customHeight="false" outlineLevel="0" collapsed="false">
      <c r="A335" s="19" t="n">
        <f aca="false">ROUND((Online_RAW!B335-General!$B$10)*24,3)</f>
        <v>5.55</v>
      </c>
      <c r="B335" s="19" t="n">
        <f aca="false">General!$B$12+Online_ANA!K335/1000+Online_ANA!L335/1000+Online_ANA!M335/1000/General!$B$22-SUM($P$2:P335)/1000/General!$B$24+SUM($Q$2:Q335)/1000/General!$B$24</f>
        <v>1.08</v>
      </c>
      <c r="C335" s="19" t="n">
        <f aca="false">Online_RAW!K335</f>
        <v>20.615</v>
      </c>
      <c r="D335" s="19" t="n">
        <f aca="false">Online_RAW!J335</f>
        <v>0.07</v>
      </c>
      <c r="E335" s="19" t="n">
        <f aca="false">(1-F335/100-G335/100)/(1-C335/100-D335/100-General!$B$17/100)</f>
        <v>1.0035203370162</v>
      </c>
      <c r="F335" s="19" t="n">
        <f aca="false">N335*General!$B$14/(N335+O335)+O335*100/(N335+O335)</f>
        <v>20.8</v>
      </c>
      <c r="G335" s="19" t="n">
        <f aca="false">N335*General!$B$15/(N335+O335)</f>
        <v>0.04</v>
      </c>
      <c r="H335" s="19" t="n">
        <f aca="false">(N335+O335)*(1/General!$B$20)*((F335/100)-E335*(C335/100))*1000/B335</f>
        <v>5.57868225743579</v>
      </c>
      <c r="I335" s="19" t="n">
        <f aca="false">(N335+O335)*(1/General!$B$20)*((D335/100)*E335-(G335/100))*1000/B335</f>
        <v>1.50082548665586</v>
      </c>
      <c r="J335" s="19" t="n">
        <f aca="false">I335/H335</f>
        <v>0.269028673331487</v>
      </c>
      <c r="K335" s="19" t="n">
        <f aca="false">MAX(Online_RAW!$L$2-Online_RAW!L335,0)</f>
        <v>0</v>
      </c>
      <c r="L335" s="19" t="n">
        <f aca="false">0.0016*(Online_RAW!M335)</f>
        <v>0</v>
      </c>
      <c r="M335" s="11" t="n">
        <f aca="false">Online_RAW!$N$2-Online_RAW!N335</f>
        <v>0</v>
      </c>
      <c r="N335" s="19" t="n">
        <f aca="false">Online_RAW!C335*60</f>
        <v>120.115565217391</v>
      </c>
      <c r="O335" s="19" t="n">
        <f aca="false">MAX(0, Online_RAW!D335*60)</f>
        <v>0</v>
      </c>
      <c r="P335" s="19" t="n">
        <f aca="false">_xlfn.IFNA(VLOOKUP(A335,Sampling!$D$7:$E$14,2,FALSE()),0)</f>
        <v>0</v>
      </c>
      <c r="Q335" s="0" t="n">
        <f aca="false">_xlfn.IFNA(VLOOKUP(A335,Refill!$D$6:$G$8,2,FALSE()),0)</f>
        <v>0</v>
      </c>
    </row>
    <row r="336" customFormat="false" ht="12.75" hidden="false" customHeight="false" outlineLevel="0" collapsed="false">
      <c r="A336" s="19" t="n">
        <f aca="false">ROUND((Online_RAW!B336-General!$B$10)*24,3)</f>
        <v>5.567</v>
      </c>
      <c r="B336" s="19" t="n">
        <f aca="false">General!$B$12+Online_ANA!K336/1000+Online_ANA!L336/1000+Online_ANA!M336/1000/General!$B$22-SUM($P$2:P336)/1000/General!$B$24+SUM($Q$2:Q336)/1000/General!$B$24</f>
        <v>1.08</v>
      </c>
      <c r="C336" s="19" t="n">
        <f aca="false">Online_RAW!K336</f>
        <v>20.61</v>
      </c>
      <c r="D336" s="19" t="n">
        <f aca="false">Online_RAW!J336</f>
        <v>0.07</v>
      </c>
      <c r="E336" s="19" t="n">
        <f aca="false">(1-F336/100-G336/100)/(1-C336/100-D336/100-General!$B$17/100)</f>
        <v>1.00343927287174</v>
      </c>
      <c r="F336" s="19" t="n">
        <f aca="false">N336*General!$B$14/(N336+O336)+O336*100/(N336+O336)</f>
        <v>20.8013780263948</v>
      </c>
      <c r="G336" s="19" t="n">
        <f aca="false">N336*General!$B$15/(N336+O336)</f>
        <v>0.0399993040270734</v>
      </c>
      <c r="H336" s="19" t="n">
        <f aca="false">(N336+O336)*(1/General!$B$20)*((F336/100)-E336*(C336/100))*1000/B336</f>
        <v>5.97042920637984</v>
      </c>
      <c r="I336" s="19" t="n">
        <f aca="false">(N336+O336)*(1/General!$B$20)*((D336/100)*E336-(G336/100))*1000/B336</f>
        <v>1.49844381548761</v>
      </c>
      <c r="J336" s="19" t="n">
        <f aca="false">I336/H336</f>
        <v>0.250977570236729</v>
      </c>
      <c r="K336" s="19" t="n">
        <f aca="false">MAX(Online_RAW!$L$2-Online_RAW!L336,0)</f>
        <v>0</v>
      </c>
      <c r="L336" s="19" t="n">
        <f aca="false">0.0016*(Online_RAW!M336)</f>
        <v>0</v>
      </c>
      <c r="M336" s="11" t="n">
        <f aca="false">Online_RAW!$N$2-Online_RAW!N336</f>
        <v>0</v>
      </c>
      <c r="N336" s="19" t="n">
        <f aca="false">Online_RAW!C336*60</f>
        <v>119.942608695652</v>
      </c>
      <c r="O336" s="19" t="n">
        <f aca="false">MAX(0, Online_RAW!D336*60)</f>
        <v>0.00208695652173913</v>
      </c>
      <c r="P336" s="19" t="n">
        <f aca="false">_xlfn.IFNA(VLOOKUP(A336,Sampling!$D$7:$E$14,2,FALSE()),0)</f>
        <v>0</v>
      </c>
      <c r="Q336" s="0" t="n">
        <f aca="false">_xlfn.IFNA(VLOOKUP(A336,Refill!$D$6:$G$8,2,FALSE()),0)</f>
        <v>0</v>
      </c>
    </row>
    <row r="337" customFormat="false" ht="12.75" hidden="false" customHeight="false" outlineLevel="0" collapsed="false">
      <c r="A337" s="19" t="n">
        <f aca="false">ROUND((Online_RAW!B337-General!$B$10)*24,3)</f>
        <v>5.583</v>
      </c>
      <c r="B337" s="19" t="n">
        <f aca="false">General!$B$12+Online_ANA!K337/1000+Online_ANA!L337/1000+Online_ANA!M337/1000/General!$B$22-SUM($P$2:P337)/1000/General!$B$24+SUM($Q$2:Q337)/1000/General!$B$24</f>
        <v>1.08</v>
      </c>
      <c r="C337" s="19" t="n">
        <f aca="false">Online_RAW!K337</f>
        <v>20.61</v>
      </c>
      <c r="D337" s="19" t="n">
        <f aca="false">Online_RAW!J337</f>
        <v>0.07</v>
      </c>
      <c r="E337" s="19" t="n">
        <f aca="false">(1-F337/100-G337/100)/(1-C337/100-D337/100-General!$B$17/100)</f>
        <v>1.00345673233971</v>
      </c>
      <c r="F337" s="19" t="n">
        <f aca="false">N337*General!$B$14/(N337+O337)+O337*100/(N337+O337)</f>
        <v>20.8</v>
      </c>
      <c r="G337" s="19" t="n">
        <f aca="false">N337*General!$B$15/(N337+O337)</f>
        <v>0.04</v>
      </c>
      <c r="H337" s="19" t="n">
        <f aca="false">(N337+O337)*(1/General!$B$20)*((F337/100)-E337*(C337/100))*1000/B337</f>
        <v>5.88351281429371</v>
      </c>
      <c r="I337" s="19" t="n">
        <f aca="false">(N337+O337)*(1/General!$B$20)*((D337/100)*E337-(G337/100))*1000/B337</f>
        <v>1.49826456800001</v>
      </c>
      <c r="J337" s="19" t="n">
        <f aca="false">I337/H337</f>
        <v>0.254654764133435</v>
      </c>
      <c r="K337" s="19" t="n">
        <f aca="false">MAX(Online_RAW!$L$2-Online_RAW!L337,0)</f>
        <v>0</v>
      </c>
      <c r="L337" s="19" t="n">
        <f aca="false">0.0016*(Online_RAW!M337)</f>
        <v>0</v>
      </c>
      <c r="M337" s="11" t="n">
        <f aca="false">Online_RAW!$N$2-Online_RAW!N337</f>
        <v>0</v>
      </c>
      <c r="N337" s="19" t="n">
        <f aca="false">Online_RAW!C337*60</f>
        <v>119.928260869565</v>
      </c>
      <c r="O337" s="19" t="n">
        <f aca="false">MAX(0, Online_RAW!D337*60)</f>
        <v>0</v>
      </c>
      <c r="P337" s="19" t="n">
        <f aca="false">_xlfn.IFNA(VLOOKUP(A337,Sampling!$D$7:$E$14,2,FALSE()),0)</f>
        <v>0</v>
      </c>
      <c r="Q337" s="0" t="n">
        <f aca="false">_xlfn.IFNA(VLOOKUP(A337,Refill!$D$6:$G$8,2,FALSE()),0)</f>
        <v>0</v>
      </c>
    </row>
    <row r="338" customFormat="false" ht="12.75" hidden="false" customHeight="false" outlineLevel="0" collapsed="false">
      <c r="A338" s="19" t="n">
        <f aca="false">ROUND((Online_RAW!B338-General!$B$10)*24,3)</f>
        <v>5.6</v>
      </c>
      <c r="B338" s="19" t="n">
        <f aca="false">General!$B$12+Online_ANA!K338/1000+Online_ANA!L338/1000+Online_ANA!M338/1000/General!$B$22-SUM($P$2:P338)/1000/General!$B$24+SUM($Q$2:Q338)/1000/General!$B$24</f>
        <v>1.08</v>
      </c>
      <c r="C338" s="19" t="n">
        <f aca="false">Online_RAW!K338</f>
        <v>20.61</v>
      </c>
      <c r="D338" s="19" t="n">
        <f aca="false">Online_RAW!J338</f>
        <v>0.075</v>
      </c>
      <c r="E338" s="19" t="n">
        <f aca="false">(1-F338/100-G338/100)/(1-C338/100-D338/100-General!$B$17/100)</f>
        <v>1.00342473494945</v>
      </c>
      <c r="F338" s="19" t="n">
        <f aca="false">N338*General!$B$14/(N338+O338)+O338*100/(N338+O338)</f>
        <v>20.8075451223127</v>
      </c>
      <c r="G338" s="19" t="n">
        <f aca="false">N338*General!$B$15/(N338+O338)</f>
        <v>0.0399961893321653</v>
      </c>
      <c r="H338" s="19" t="n">
        <f aca="false">(N338+O338)*(1/General!$B$20)*((F338/100)-E338*(C338/100))*1000/B338</f>
        <v>6.29186218549602</v>
      </c>
      <c r="I338" s="19" t="n">
        <f aca="false">(N338+O338)*(1/General!$B$20)*((D338/100)*E338-(G338/100))*1000/B338</f>
        <v>1.74742373105739</v>
      </c>
      <c r="J338" s="19" t="n">
        <f aca="false">I338/H338</f>
        <v>0.2777275915365</v>
      </c>
      <c r="K338" s="19" t="n">
        <f aca="false">MAX(Online_RAW!$L$2-Online_RAW!L338,0)</f>
        <v>0</v>
      </c>
      <c r="L338" s="19" t="n">
        <f aca="false">0.0016*(Online_RAW!M338)</f>
        <v>0</v>
      </c>
      <c r="M338" s="11" t="n">
        <f aca="false">Online_RAW!$N$2-Online_RAW!N338</f>
        <v>0</v>
      </c>
      <c r="N338" s="19" t="n">
        <f aca="false">Online_RAW!C338*60</f>
        <v>119.952545454545</v>
      </c>
      <c r="O338" s="19" t="n">
        <f aca="false">MAX(0, Online_RAW!D338*60)</f>
        <v>0.0114285714285714</v>
      </c>
      <c r="P338" s="19" t="n">
        <f aca="false">_xlfn.IFNA(VLOOKUP(A338,Sampling!$D$7:$E$14,2,FALSE()),0)</f>
        <v>0</v>
      </c>
      <c r="Q338" s="0" t="n">
        <f aca="false">_xlfn.IFNA(VLOOKUP(A338,Refill!$D$6:$G$8,2,FALSE()),0)</f>
        <v>0</v>
      </c>
    </row>
    <row r="339" customFormat="false" ht="12.75" hidden="false" customHeight="false" outlineLevel="0" collapsed="false">
      <c r="A339" s="19" t="n">
        <f aca="false">ROUND((Online_RAW!B339-General!$B$10)*24,3)</f>
        <v>5.617</v>
      </c>
      <c r="B339" s="19" t="n">
        <f aca="false">General!$B$12+Online_ANA!K339/1000+Online_ANA!L339/1000+Online_ANA!M339/1000/General!$B$22-SUM($P$2:P339)/1000/General!$B$24+SUM($Q$2:Q339)/1000/General!$B$24</f>
        <v>1.08</v>
      </c>
      <c r="C339" s="19" t="n">
        <f aca="false">Online_RAW!K339</f>
        <v>20.605</v>
      </c>
      <c r="D339" s="19" t="n">
        <f aca="false">Online_RAW!J339</f>
        <v>0.075</v>
      </c>
      <c r="E339" s="19" t="n">
        <f aca="false">(1-F339/100-G339/100)/(1-C339/100-D339/100-General!$B$17/100)</f>
        <v>1.00330855849999</v>
      </c>
      <c r="F339" s="19" t="n">
        <f aca="false">N339*General!$B$14/(N339+O339)+O339*100/(N339+O339)</f>
        <v>20.8116949418221</v>
      </c>
      <c r="G339" s="19" t="n">
        <f aca="false">N339*General!$B$15/(N339+O339)</f>
        <v>0.0399940934637262</v>
      </c>
      <c r="H339" s="19" t="n">
        <f aca="false">(N339+O339)*(1/General!$B$20)*((F339/100)-E339*(C339/100))*1000/B339</f>
        <v>6.86981381201631</v>
      </c>
      <c r="I339" s="19" t="n">
        <f aca="false">(N339+O339)*(1/General!$B$20)*((D339/100)*E339-(G339/100))*1000/B339</f>
        <v>1.74837631976425</v>
      </c>
      <c r="J339" s="19" t="n">
        <f aca="false">I339/H339</f>
        <v>0.254501267080351</v>
      </c>
      <c r="K339" s="19" t="n">
        <f aca="false">MAX(Online_RAW!$L$2-Online_RAW!L339,0)</f>
        <v>0</v>
      </c>
      <c r="L339" s="19" t="n">
        <f aca="false">0.0016*(Online_RAW!M339)</f>
        <v>0</v>
      </c>
      <c r="M339" s="11" t="n">
        <f aca="false">Online_RAW!$N$2-Online_RAW!N339</f>
        <v>0</v>
      </c>
      <c r="N339" s="19" t="n">
        <f aca="false">Online_RAW!C339*60</f>
        <v>120.034173913043</v>
      </c>
      <c r="O339" s="19" t="n">
        <f aca="false">MAX(0, Online_RAW!D339*60)</f>
        <v>0.0177272727272727</v>
      </c>
      <c r="P339" s="19" t="n">
        <f aca="false">_xlfn.IFNA(VLOOKUP(A339,Sampling!$D$7:$E$14,2,FALSE()),0)</f>
        <v>0</v>
      </c>
      <c r="Q339" s="0" t="n">
        <f aca="false">_xlfn.IFNA(VLOOKUP(A339,Refill!$D$6:$G$8,2,FALSE()),0)</f>
        <v>0</v>
      </c>
    </row>
    <row r="340" customFormat="false" ht="12.75" hidden="false" customHeight="false" outlineLevel="0" collapsed="false">
      <c r="A340" s="19" t="n">
        <f aca="false">ROUND((Online_RAW!B340-General!$B$10)*24,3)</f>
        <v>5.633</v>
      </c>
      <c r="B340" s="19" t="n">
        <f aca="false">General!$B$12+Online_ANA!K340/1000+Online_ANA!L340/1000+Online_ANA!M340/1000/General!$B$22-SUM($P$2:P340)/1000/General!$B$24+SUM($Q$2:Q340)/1000/General!$B$24</f>
        <v>1.08</v>
      </c>
      <c r="C340" s="19" t="n">
        <f aca="false">Online_RAW!K340</f>
        <v>20.62</v>
      </c>
      <c r="D340" s="19" t="n">
        <f aca="false">Online_RAW!J340</f>
        <v>0.075</v>
      </c>
      <c r="E340" s="19" t="n">
        <f aca="false">(1-F340/100-G340/100)/(1-C340/100-D340/100-General!$B$17/100)</f>
        <v>1.00351025209863</v>
      </c>
      <c r="F340" s="19" t="n">
        <f aca="false">N340*General!$B$14/(N340+O340)+O340*100/(N340+O340)</f>
        <v>20.8108360968681</v>
      </c>
      <c r="G340" s="19" t="n">
        <f aca="false">N340*General!$B$15/(N340+O340)</f>
        <v>0.039994527223804</v>
      </c>
      <c r="H340" s="19" t="n">
        <f aca="false">(N340+O340)*(1/General!$B$20)*((F340/100)-E340*(C340/100))*1000/B340</f>
        <v>5.87794388444161</v>
      </c>
      <c r="I340" s="19" t="n">
        <f aca="false">(N340+O340)*(1/General!$B$20)*((D340/100)*E340-(G340/100))*1000/B340</f>
        <v>1.75010098333651</v>
      </c>
      <c r="J340" s="19" t="n">
        <f aca="false">I340/H340</f>
        <v>0.297740335352448</v>
      </c>
      <c r="K340" s="19" t="n">
        <f aca="false">MAX(Online_RAW!$L$2-Online_RAW!L340,0)</f>
        <v>0</v>
      </c>
      <c r="L340" s="19" t="n">
        <f aca="false">0.0016*(Online_RAW!M340)</f>
        <v>0</v>
      </c>
      <c r="M340" s="11" t="n">
        <f aca="false">Online_RAW!$N$2-Online_RAW!N340</f>
        <v>0</v>
      </c>
      <c r="N340" s="19" t="n">
        <f aca="false">Online_RAW!C340*60</f>
        <v>120.103826086957</v>
      </c>
      <c r="O340" s="19" t="n">
        <f aca="false">MAX(0, Online_RAW!D340*60)</f>
        <v>0.0164347826086957</v>
      </c>
      <c r="P340" s="19" t="n">
        <f aca="false">_xlfn.IFNA(VLOOKUP(A340,Sampling!$D$7:$E$14,2,FALSE()),0)</f>
        <v>0</v>
      </c>
      <c r="Q340" s="0" t="n">
        <f aca="false">_xlfn.IFNA(VLOOKUP(A340,Refill!$D$6:$G$8,2,FALSE()),0)</f>
        <v>0</v>
      </c>
    </row>
    <row r="341" customFormat="false" ht="12.75" hidden="false" customHeight="false" outlineLevel="0" collapsed="false">
      <c r="A341" s="19" t="n">
        <f aca="false">ROUND((Online_RAW!B341-General!$B$10)*24,3)</f>
        <v>5.65</v>
      </c>
      <c r="B341" s="19" t="n">
        <f aca="false">General!$B$12+Online_ANA!K341/1000+Online_ANA!L341/1000+Online_ANA!M341/1000/General!$B$22-SUM($P$2:P341)/1000/General!$B$24+SUM($Q$2:Q341)/1000/General!$B$24</f>
        <v>1.08</v>
      </c>
      <c r="C341" s="19" t="n">
        <f aca="false">Online_RAW!K341</f>
        <v>20.61</v>
      </c>
      <c r="D341" s="19" t="n">
        <f aca="false">Online_RAW!J341</f>
        <v>0.08</v>
      </c>
      <c r="E341" s="19" t="n">
        <f aca="false">(1-F341/100-G341/100)/(1-C341/100-D341/100-General!$B$17/100)</f>
        <v>1.00358394975644</v>
      </c>
      <c r="F341" s="19" t="n">
        <f aca="false">N341*General!$B$14/(N341+O341)+O341*100/(N341+O341)</f>
        <v>20.8</v>
      </c>
      <c r="G341" s="19" t="n">
        <f aca="false">N341*General!$B$15/(N341+O341)</f>
        <v>0.04</v>
      </c>
      <c r="H341" s="19" t="n">
        <f aca="false">(N341+O341)*(1/General!$B$20)*((F341/100)-E341*(C341/100))*1000/B341</f>
        <v>5.75698784305088</v>
      </c>
      <c r="I341" s="19" t="n">
        <f aca="false">(N341+O341)*(1/General!$B$20)*((D341/100)*E341-(G341/100))*1000/B341</f>
        <v>1.99707704394839</v>
      </c>
      <c r="J341" s="19" t="n">
        <f aca="false">I341/H341</f>
        <v>0.346896171816485</v>
      </c>
      <c r="K341" s="19" t="n">
        <f aca="false">MAX(Online_RAW!$L$2-Online_RAW!L341,0)</f>
        <v>0</v>
      </c>
      <c r="L341" s="19" t="n">
        <f aca="false">0.0016*(Online_RAW!M341)</f>
        <v>0</v>
      </c>
      <c r="M341" s="11" t="n">
        <f aca="false">Online_RAW!$N$2-Online_RAW!N341</f>
        <v>0</v>
      </c>
      <c r="N341" s="19" t="n">
        <f aca="false">Online_RAW!C341*60</f>
        <v>119.998571428571</v>
      </c>
      <c r="O341" s="19" t="n">
        <f aca="false">MAX(0, Online_RAW!D341*60)</f>
        <v>0</v>
      </c>
      <c r="P341" s="19" t="n">
        <f aca="false">_xlfn.IFNA(VLOOKUP(A341,Sampling!$D$7:$E$14,2,FALSE()),0)</f>
        <v>0</v>
      </c>
      <c r="Q341" s="0" t="n">
        <f aca="false">_xlfn.IFNA(VLOOKUP(A341,Refill!$D$6:$G$8,2,FALSE()),0)</f>
        <v>0</v>
      </c>
    </row>
    <row r="342" customFormat="false" ht="12.75" hidden="false" customHeight="false" outlineLevel="0" collapsed="false">
      <c r="A342" s="19" t="n">
        <f aca="false">ROUND((Online_RAW!B342-General!$B$10)*24,3)</f>
        <v>5.667</v>
      </c>
      <c r="B342" s="19" t="n">
        <f aca="false">General!$B$12+Online_ANA!K342/1000+Online_ANA!L342/1000+Online_ANA!M342/1000/General!$B$22-SUM($P$2:P342)/1000/General!$B$24+SUM($Q$2:Q342)/1000/General!$B$24</f>
        <v>1.08</v>
      </c>
      <c r="C342" s="19" t="n">
        <f aca="false">Online_RAW!K342</f>
        <v>20.605</v>
      </c>
      <c r="D342" s="19" t="n">
        <f aca="false">Online_RAW!J342</f>
        <v>0.075</v>
      </c>
      <c r="E342" s="19" t="n">
        <f aca="false">(1-F342/100-G342/100)/(1-C342/100-D342/100-General!$B$17/100)</f>
        <v>1.00345673233971</v>
      </c>
      <c r="F342" s="19" t="n">
        <f aca="false">N342*General!$B$14/(N342+O342)+O342*100/(N342+O342)</f>
        <v>20.8</v>
      </c>
      <c r="G342" s="19" t="n">
        <f aca="false">N342*General!$B$15/(N342+O342)</f>
        <v>0.04</v>
      </c>
      <c r="H342" s="19" t="n">
        <f aca="false">(N342+O342)*(1/General!$B$20)*((F342/100)-E342*(C342/100))*1000/B342</f>
        <v>6.14343245494381</v>
      </c>
      <c r="I342" s="19" t="n">
        <f aca="false">(N342+O342)*(1/General!$B$20)*((D342/100)*E342-(G342/100))*1000/B342</f>
        <v>1.75006704395645</v>
      </c>
      <c r="J342" s="19" t="n">
        <f aca="false">I342/H342</f>
        <v>0.284867955624403</v>
      </c>
      <c r="K342" s="19" t="n">
        <f aca="false">MAX(Online_RAW!$L$2-Online_RAW!L342,0)</f>
        <v>0</v>
      </c>
      <c r="L342" s="19" t="n">
        <f aca="false">0.0016*(Online_RAW!M342)</f>
        <v>0</v>
      </c>
      <c r="M342" s="11" t="n">
        <f aca="false">Online_RAW!$N$2-Online_RAW!N342</f>
        <v>0</v>
      </c>
      <c r="N342" s="19" t="n">
        <f aca="false">Online_RAW!C342*60</f>
        <v>120.15025</v>
      </c>
      <c r="O342" s="19" t="n">
        <f aca="false">MAX(0, Online_RAW!D342*60)</f>
        <v>0</v>
      </c>
      <c r="P342" s="19" t="n">
        <f aca="false">_xlfn.IFNA(VLOOKUP(A342,Sampling!$D$7:$E$14,2,FALSE()),0)</f>
        <v>0</v>
      </c>
      <c r="Q342" s="0" t="n">
        <f aca="false">_xlfn.IFNA(VLOOKUP(A342,Refill!$D$6:$G$8,2,FALSE()),0)</f>
        <v>0</v>
      </c>
    </row>
    <row r="343" customFormat="false" ht="12.75" hidden="false" customHeight="false" outlineLevel="0" collapsed="false">
      <c r="A343" s="19" t="n">
        <f aca="false">ROUND((Online_RAW!B343-General!$B$10)*24,3)</f>
        <v>5.683</v>
      </c>
      <c r="B343" s="19" t="n">
        <f aca="false">General!$B$12+Online_ANA!K343/1000+Online_ANA!L343/1000+Online_ANA!M343/1000/General!$B$22-SUM($P$2:P343)/1000/General!$B$24+SUM($Q$2:Q343)/1000/General!$B$24</f>
        <v>1.08</v>
      </c>
      <c r="C343" s="19" t="n">
        <f aca="false">Online_RAW!K343</f>
        <v>20.6</v>
      </c>
      <c r="D343" s="19" t="n">
        <f aca="false">Online_RAW!J343</f>
        <v>0.075</v>
      </c>
      <c r="E343" s="19" t="n">
        <f aca="false">(1-F343/100-G343/100)/(1-C343/100-D343/100-General!$B$17/100)</f>
        <v>1.00310866558038</v>
      </c>
      <c r="F343" s="19" t="n">
        <f aca="false">N343*General!$B$14/(N343+O343)+O343*100/(N343+O343)</f>
        <v>20.8224538465387</v>
      </c>
      <c r="G343" s="19" t="n">
        <f aca="false">N343*General!$B$15/(N343+O343)</f>
        <v>0.0399886596734653</v>
      </c>
      <c r="H343" s="19" t="n">
        <f aca="false">(N343+O343)*(1/General!$B$20)*((F343/100)-E343*(C343/100))*1000/B343</f>
        <v>7.84815274807619</v>
      </c>
      <c r="I343" s="19" t="n">
        <f aca="false">(N343+O343)*(1/General!$B$20)*((D343/100)*E343-(G343/100))*1000/B343</f>
        <v>1.7460692296851</v>
      </c>
      <c r="J343" s="19" t="n">
        <f aca="false">I343/H343</f>
        <v>0.222481555307791</v>
      </c>
      <c r="K343" s="19" t="n">
        <f aca="false">MAX(Online_RAW!$L$2-Online_RAW!L343,0)</f>
        <v>0</v>
      </c>
      <c r="L343" s="19" t="n">
        <f aca="false">0.0016*(Online_RAW!M343)</f>
        <v>0</v>
      </c>
      <c r="M343" s="11" t="n">
        <f aca="false">Online_RAW!$N$2-Online_RAW!N343</f>
        <v>0</v>
      </c>
      <c r="N343" s="19" t="n">
        <f aca="false">Online_RAW!C343*60</f>
        <v>119.892</v>
      </c>
      <c r="O343" s="19" t="n">
        <f aca="false">MAX(0, Online_RAW!D343*60)</f>
        <v>0.034</v>
      </c>
      <c r="P343" s="19" t="n">
        <f aca="false">_xlfn.IFNA(VLOOKUP(A343,Sampling!$D$7:$E$14,2,FALSE()),0)</f>
        <v>0</v>
      </c>
      <c r="Q343" s="0" t="n">
        <f aca="false">_xlfn.IFNA(VLOOKUP(A343,Refill!$D$6:$G$8,2,FALSE()),0)</f>
        <v>0</v>
      </c>
    </row>
    <row r="344" customFormat="false" ht="12.75" hidden="false" customHeight="false" outlineLevel="0" collapsed="false">
      <c r="A344" s="19" t="n">
        <f aca="false">ROUND((Online_RAW!B344-General!$B$10)*24,3)</f>
        <v>5.7</v>
      </c>
      <c r="B344" s="19" t="n">
        <f aca="false">General!$B$12+Online_ANA!K344/1000+Online_ANA!L344/1000+Online_ANA!M344/1000/General!$B$22-SUM($P$2:P344)/1000/General!$B$24+SUM($Q$2:Q344)/1000/General!$B$24</f>
        <v>1.08</v>
      </c>
      <c r="C344" s="19" t="n">
        <f aca="false">Online_RAW!K344</f>
        <v>20.605</v>
      </c>
      <c r="D344" s="19" t="n">
        <f aca="false">Online_RAW!J344</f>
        <v>0.08</v>
      </c>
      <c r="E344" s="19" t="n">
        <f aca="false">(1-F344/100-G344/100)/(1-C344/100-D344/100-General!$B$17/100)</f>
        <v>1.0035203370162</v>
      </c>
      <c r="F344" s="19" t="n">
        <f aca="false">N344*General!$B$14/(N344+O344)+O344*100/(N344+O344)</f>
        <v>20.8</v>
      </c>
      <c r="G344" s="19" t="n">
        <f aca="false">N344*General!$B$15/(N344+O344)</f>
        <v>0.04</v>
      </c>
      <c r="H344" s="19" t="n">
        <f aca="false">(N344+O344)*(1/General!$B$20)*((F344/100)-E344*(C344/100))*1000/B344</f>
        <v>6.06811607579919</v>
      </c>
      <c r="I344" s="19" t="n">
        <f aca="false">(N344+O344)*(1/General!$B$20)*((D344/100)*E344-(G344/100))*1000/B344</f>
        <v>1.99597166815058</v>
      </c>
      <c r="J344" s="19" t="n">
        <f aca="false">I344/H344</f>
        <v>0.328927733619154</v>
      </c>
      <c r="K344" s="19" t="n">
        <f aca="false">MAX(Online_RAW!$L$2-Online_RAW!L344,0)</f>
        <v>0</v>
      </c>
      <c r="L344" s="19" t="n">
        <f aca="false">0.0016*(Online_RAW!M344)</f>
        <v>0</v>
      </c>
      <c r="M344" s="11" t="n">
        <f aca="false">Online_RAW!$N$2-Online_RAW!N344</f>
        <v>0</v>
      </c>
      <c r="N344" s="19" t="n">
        <f aca="false">Online_RAW!C344*60</f>
        <v>119.947304347826</v>
      </c>
      <c r="O344" s="19" t="n">
        <f aca="false">MAX(0, Online_RAW!D344*60)</f>
        <v>0</v>
      </c>
      <c r="P344" s="19" t="n">
        <f aca="false">_xlfn.IFNA(VLOOKUP(A344,Sampling!$D$7:$E$14,2,FALSE()),0)</f>
        <v>0</v>
      </c>
      <c r="Q344" s="0" t="n">
        <f aca="false">_xlfn.IFNA(VLOOKUP(A344,Refill!$D$6:$G$8,2,FALSE()),0)</f>
        <v>0</v>
      </c>
    </row>
    <row r="345" customFormat="false" ht="12.75" hidden="false" customHeight="false" outlineLevel="0" collapsed="false">
      <c r="A345" s="19" t="n">
        <f aca="false">ROUND((Online_RAW!B345-General!$B$10)*24,3)</f>
        <v>5.717</v>
      </c>
      <c r="B345" s="19" t="n">
        <f aca="false">General!$B$12+Online_ANA!K345/1000+Online_ANA!L345/1000+Online_ANA!M345/1000/General!$B$22-SUM($P$2:P345)/1000/General!$B$24+SUM($Q$2:Q345)/1000/General!$B$24</f>
        <v>1.08</v>
      </c>
      <c r="C345" s="19" t="n">
        <f aca="false">Online_RAW!K345</f>
        <v>20.605</v>
      </c>
      <c r="D345" s="19" t="n">
        <f aca="false">Online_RAW!J345</f>
        <v>0.08</v>
      </c>
      <c r="E345" s="19" t="n">
        <f aca="false">(1-F345/100-G345/100)/(1-C345/100-D345/100-General!$B$17/100)</f>
        <v>1.0035203370162</v>
      </c>
      <c r="F345" s="19" t="n">
        <f aca="false">N345*General!$B$14/(N345+O345)+O345*100/(N345+O345)</f>
        <v>20.8</v>
      </c>
      <c r="G345" s="19" t="n">
        <f aca="false">N345*General!$B$15/(N345+O345)</f>
        <v>0.04</v>
      </c>
      <c r="H345" s="19" t="n">
        <f aca="false">(N345+O345)*(1/General!$B$20)*((F345/100)-E345*(C345/100))*1000/B345</f>
        <v>6.07080953537575</v>
      </c>
      <c r="I345" s="19" t="n">
        <f aca="false">(N345+O345)*(1/General!$B$20)*((D345/100)*E345-(G345/100))*1000/B345</f>
        <v>1.9968576217047</v>
      </c>
      <c r="J345" s="19" t="n">
        <f aca="false">I345/H345</f>
        <v>0.328927733619154</v>
      </c>
      <c r="K345" s="19" t="n">
        <f aca="false">MAX(Online_RAW!$L$2-Online_RAW!L345,0)</f>
        <v>0</v>
      </c>
      <c r="L345" s="19" t="n">
        <f aca="false">0.0016*(Online_RAW!M345)</f>
        <v>0</v>
      </c>
      <c r="M345" s="11" t="n">
        <f aca="false">Online_RAW!$N$2-Online_RAW!N345</f>
        <v>0</v>
      </c>
      <c r="N345" s="19" t="n">
        <f aca="false">Online_RAW!C345*60</f>
        <v>120.000545454545</v>
      </c>
      <c r="O345" s="19" t="n">
        <f aca="false">MAX(0, Online_RAW!D345*60)</f>
        <v>0</v>
      </c>
      <c r="P345" s="19" t="n">
        <f aca="false">_xlfn.IFNA(VLOOKUP(A345,Sampling!$D$7:$E$14,2,FALSE()),0)</f>
        <v>0</v>
      </c>
      <c r="Q345" s="0" t="n">
        <f aca="false">_xlfn.IFNA(VLOOKUP(A345,Refill!$D$6:$G$8,2,FALSE()),0)</f>
        <v>0</v>
      </c>
    </row>
    <row r="346" customFormat="false" ht="12.75" hidden="false" customHeight="false" outlineLevel="0" collapsed="false">
      <c r="A346" s="19" t="n">
        <f aca="false">ROUND((Online_RAW!B346-General!$B$10)*24,3)</f>
        <v>5.733</v>
      </c>
      <c r="B346" s="19" t="n">
        <f aca="false">General!$B$12+Online_ANA!K346/1000+Online_ANA!L346/1000+Online_ANA!M346/1000/General!$B$22-SUM($P$2:P346)/1000/General!$B$24+SUM($Q$2:Q346)/1000/General!$B$24</f>
        <v>1.08</v>
      </c>
      <c r="C346" s="19" t="n">
        <f aca="false">Online_RAW!K346</f>
        <v>20.605</v>
      </c>
      <c r="D346" s="19" t="n">
        <f aca="false">Online_RAW!J346</f>
        <v>0.08</v>
      </c>
      <c r="E346" s="19" t="n">
        <f aca="false">(1-F346/100-G346/100)/(1-C346/100-D346/100-General!$B$17/100)</f>
        <v>1.00347447504716</v>
      </c>
      <c r="F346" s="19" t="n">
        <f aca="false">N346*General!$B$14/(N346+O346)+O346*100/(N346+O346)</f>
        <v>20.8036195259967</v>
      </c>
      <c r="G346" s="19" t="n">
        <f aca="false">N346*General!$B$15/(N346+O346)</f>
        <v>0.0399981719565673</v>
      </c>
      <c r="H346" s="19" t="n">
        <f aca="false">(N346+O346)*(1/General!$B$20)*((F346/100)-E346*(C346/100))*1000/B346</f>
        <v>6.29031533312233</v>
      </c>
      <c r="I346" s="19" t="n">
        <f aca="false">(N346+O346)*(1/General!$B$20)*((D346/100)*E346-(G346/100))*1000/B346</f>
        <v>1.99462024367573</v>
      </c>
      <c r="J346" s="19" t="n">
        <f aca="false">I346/H346</f>
        <v>0.317093839981732</v>
      </c>
      <c r="K346" s="19" t="n">
        <f aca="false">MAX(Online_RAW!$L$2-Online_RAW!L346,0)</f>
        <v>0</v>
      </c>
      <c r="L346" s="19" t="n">
        <f aca="false">0.0016*(Online_RAW!M346)</f>
        <v>0</v>
      </c>
      <c r="M346" s="11" t="n">
        <f aca="false">Online_RAW!$N$2-Online_RAW!N346</f>
        <v>0</v>
      </c>
      <c r="N346" s="19" t="n">
        <f aca="false">Online_RAW!C346*60</f>
        <v>119.866090909091</v>
      </c>
      <c r="O346" s="19" t="n">
        <f aca="false">MAX(0, Online_RAW!D346*60)</f>
        <v>0.00547826086956521</v>
      </c>
      <c r="P346" s="19" t="n">
        <f aca="false">_xlfn.IFNA(VLOOKUP(A346,Sampling!$D$7:$E$14,2,FALSE()),0)</f>
        <v>0</v>
      </c>
      <c r="Q346" s="0" t="n">
        <f aca="false">_xlfn.IFNA(VLOOKUP(A346,Refill!$D$6:$G$8,2,FALSE()),0)</f>
        <v>0</v>
      </c>
    </row>
    <row r="347" customFormat="false" ht="12.75" hidden="false" customHeight="false" outlineLevel="0" collapsed="false">
      <c r="A347" s="19" t="n">
        <f aca="false">ROUND((Online_RAW!B347-General!$B$10)*24,3)</f>
        <v>5.75</v>
      </c>
      <c r="B347" s="19" t="n">
        <f aca="false">General!$B$12+Online_ANA!K347/1000+Online_ANA!L347/1000+Online_ANA!M347/1000/General!$B$22-SUM($P$2:P347)/1000/General!$B$24+SUM($Q$2:Q347)/1000/General!$B$24</f>
        <v>1.08</v>
      </c>
      <c r="C347" s="19" t="n">
        <f aca="false">Online_RAW!K347</f>
        <v>20.615</v>
      </c>
      <c r="D347" s="19" t="n">
        <f aca="false">Online_RAW!J347</f>
        <v>0.08</v>
      </c>
      <c r="E347" s="19" t="n">
        <f aca="false">(1-F347/100-G347/100)/(1-C347/100-D347/100-General!$B$17/100)</f>
        <v>1.00364757056196</v>
      </c>
      <c r="F347" s="19" t="n">
        <f aca="false">N347*General!$B$14/(N347+O347)+O347*100/(N347+O347)</f>
        <v>20.8</v>
      </c>
      <c r="G347" s="19" t="n">
        <f aca="false">N347*General!$B$15/(N347+O347)</f>
        <v>0.04</v>
      </c>
      <c r="H347" s="19" t="n">
        <f aca="false">(N347+O347)*(1/General!$B$20)*((F347/100)-E347*(C347/100))*1000/B347</f>
        <v>5.44002506694621</v>
      </c>
      <c r="I347" s="19" t="n">
        <f aca="false">(N347+O347)*(1/General!$B$20)*((D347/100)*E347-(G347/100))*1000/B347</f>
        <v>1.99615471290611</v>
      </c>
      <c r="J347" s="19" t="n">
        <f aca="false">I347/H347</f>
        <v>0.366938513764361</v>
      </c>
      <c r="K347" s="19" t="n">
        <f aca="false">MAX(Online_RAW!$L$2-Online_RAW!L347,0)</f>
        <v>0</v>
      </c>
      <c r="L347" s="19" t="n">
        <f aca="false">0.0016*(Online_RAW!M347)</f>
        <v>0</v>
      </c>
      <c r="M347" s="11" t="n">
        <f aca="false">Online_RAW!$N$2-Online_RAW!N347</f>
        <v>0</v>
      </c>
      <c r="N347" s="19" t="n">
        <f aca="false">Online_RAW!C347*60</f>
        <v>119.928</v>
      </c>
      <c r="O347" s="19" t="n">
        <f aca="false">MAX(0, Online_RAW!D347*60)</f>
        <v>0</v>
      </c>
      <c r="P347" s="19" t="n">
        <f aca="false">_xlfn.IFNA(VLOOKUP(A347,Sampling!$D$7:$E$14,2,FALSE()),0)</f>
        <v>0</v>
      </c>
      <c r="Q347" s="0" t="n">
        <f aca="false">_xlfn.IFNA(VLOOKUP(A347,Refill!$D$6:$G$8,2,FALSE()),0)</f>
        <v>0</v>
      </c>
    </row>
    <row r="348" customFormat="false" ht="12.75" hidden="false" customHeight="false" outlineLevel="0" collapsed="false">
      <c r="A348" s="19" t="n">
        <f aca="false">ROUND((Online_RAW!B348-General!$B$10)*24,3)</f>
        <v>5.767</v>
      </c>
      <c r="B348" s="19" t="n">
        <f aca="false">General!$B$12+Online_ANA!K348/1000+Online_ANA!L348/1000+Online_ANA!M348/1000/General!$B$22-SUM($P$2:P348)/1000/General!$B$24+SUM($Q$2:Q348)/1000/General!$B$24</f>
        <v>1.08</v>
      </c>
      <c r="C348" s="19" t="n">
        <f aca="false">Online_RAW!K348</f>
        <v>20.615</v>
      </c>
      <c r="D348" s="19" t="n">
        <f aca="false">Online_RAW!J348</f>
        <v>0.08</v>
      </c>
      <c r="E348" s="19" t="n">
        <f aca="false">(1-F348/100-G348/100)/(1-C348/100-D348/100-General!$B$17/100)</f>
        <v>1.00364757056196</v>
      </c>
      <c r="F348" s="19" t="n">
        <f aca="false">N348*General!$B$14/(N348+O348)+O348*100/(N348+O348)</f>
        <v>20.8</v>
      </c>
      <c r="G348" s="19" t="n">
        <f aca="false">N348*General!$B$15/(N348+O348)</f>
        <v>0.04</v>
      </c>
      <c r="H348" s="19" t="n">
        <f aca="false">(N348+O348)*(1/General!$B$20)*((F348/100)-E348*(C348/100))*1000/B348</f>
        <v>5.4418592193624</v>
      </c>
      <c r="I348" s="19" t="n">
        <f aca="false">(N348+O348)*(1/General!$B$20)*((D348/100)*E348-(G348/100))*1000/B348</f>
        <v>1.99682773406772</v>
      </c>
      <c r="J348" s="19" t="n">
        <f aca="false">I348/H348</f>
        <v>0.366938513764361</v>
      </c>
      <c r="K348" s="19" t="n">
        <f aca="false">MAX(Online_RAW!$L$2-Online_RAW!L348,0)</f>
        <v>0</v>
      </c>
      <c r="L348" s="19" t="n">
        <f aca="false">0.0016*(Online_RAW!M348)</f>
        <v>0</v>
      </c>
      <c r="M348" s="11" t="n">
        <f aca="false">Online_RAW!$N$2-Online_RAW!N348</f>
        <v>0</v>
      </c>
      <c r="N348" s="19" t="n">
        <f aca="false">Online_RAW!C348*60</f>
        <v>119.968434782609</v>
      </c>
      <c r="O348" s="19" t="n">
        <f aca="false">MAX(0, Online_RAW!D348*60)</f>
        <v>0</v>
      </c>
      <c r="P348" s="19" t="n">
        <f aca="false">_xlfn.IFNA(VLOOKUP(A348,Sampling!$D$7:$E$14,2,FALSE()),0)</f>
        <v>0</v>
      </c>
      <c r="Q348" s="0" t="n">
        <f aca="false">_xlfn.IFNA(VLOOKUP(A348,Refill!$D$6:$G$8,2,FALSE()),0)</f>
        <v>0</v>
      </c>
    </row>
    <row r="349" customFormat="false" ht="12.75" hidden="false" customHeight="false" outlineLevel="0" collapsed="false">
      <c r="A349" s="19" t="n">
        <f aca="false">ROUND((Online_RAW!B349-General!$B$10)*24,3)</f>
        <v>5.783</v>
      </c>
      <c r="B349" s="19" t="n">
        <f aca="false">General!$B$12+Online_ANA!K349/1000+Online_ANA!L349/1000+Online_ANA!M349/1000/General!$B$22-SUM($P$2:P349)/1000/General!$B$24+SUM($Q$2:Q349)/1000/General!$B$24</f>
        <v>1.08</v>
      </c>
      <c r="C349" s="19" t="n">
        <f aca="false">Online_RAW!K349</f>
        <v>20.605</v>
      </c>
      <c r="D349" s="19" t="n">
        <f aca="false">Online_RAW!J349</f>
        <v>0.08</v>
      </c>
      <c r="E349" s="19" t="n">
        <f aca="false">(1-F349/100-G349/100)/(1-C349/100-D349/100-General!$B$17/100)</f>
        <v>1.0035203370162</v>
      </c>
      <c r="F349" s="19" t="n">
        <f aca="false">N349*General!$B$14/(N349+O349)+O349*100/(N349+O349)</f>
        <v>20.8</v>
      </c>
      <c r="G349" s="19" t="n">
        <f aca="false">N349*General!$B$15/(N349+O349)</f>
        <v>0.04</v>
      </c>
      <c r="H349" s="19" t="n">
        <f aca="false">(N349+O349)*(1/General!$B$20)*((F349/100)-E349*(C349/100))*1000/B349</f>
        <v>6.07210647515403</v>
      </c>
      <c r="I349" s="19" t="n">
        <f aca="false">(N349+O349)*(1/General!$B$20)*((D349/100)*E349-(G349/100))*1000/B349</f>
        <v>1.99728422116661</v>
      </c>
      <c r="J349" s="19" t="n">
        <f aca="false">I349/H349</f>
        <v>0.328927733619154</v>
      </c>
      <c r="K349" s="19" t="n">
        <f aca="false">MAX(Online_RAW!$L$2-Online_RAW!L349,0)</f>
        <v>0</v>
      </c>
      <c r="L349" s="19" t="n">
        <f aca="false">0.0016*(Online_RAW!M349)</f>
        <v>0</v>
      </c>
      <c r="M349" s="11" t="n">
        <f aca="false">Online_RAW!$N$2-Online_RAW!N349</f>
        <v>0</v>
      </c>
      <c r="N349" s="19" t="n">
        <f aca="false">Online_RAW!C349*60</f>
        <v>120.026181818182</v>
      </c>
      <c r="O349" s="19" t="n">
        <f aca="false">MAX(0, Online_RAW!D349*60)</f>
        <v>0</v>
      </c>
      <c r="P349" s="19" t="n">
        <f aca="false">_xlfn.IFNA(VLOOKUP(A349,Sampling!$D$7:$E$14,2,FALSE()),0)</f>
        <v>0</v>
      </c>
      <c r="Q349" s="0" t="n">
        <f aca="false">_xlfn.IFNA(VLOOKUP(A349,Refill!$D$6:$G$8,2,FALSE()),0)</f>
        <v>0</v>
      </c>
    </row>
    <row r="350" customFormat="false" ht="12.75" hidden="false" customHeight="false" outlineLevel="0" collapsed="false">
      <c r="A350" s="19" t="n">
        <f aca="false">ROUND((Online_RAW!B350-General!$B$10)*24,3)</f>
        <v>5.8</v>
      </c>
      <c r="B350" s="19" t="n">
        <f aca="false">General!$B$12+Online_ANA!K350/1000+Online_ANA!L350/1000+Online_ANA!M350/1000/General!$B$22-SUM($P$2:P350)/1000/General!$B$24+SUM($Q$2:Q350)/1000/General!$B$24</f>
        <v>1.08</v>
      </c>
      <c r="C350" s="19" t="n">
        <f aca="false">Online_RAW!K350</f>
        <v>20.61</v>
      </c>
      <c r="D350" s="19" t="n">
        <f aca="false">Online_RAW!J350</f>
        <v>0.08</v>
      </c>
      <c r="E350" s="19" t="n">
        <f aca="false">(1-F350/100-G350/100)/(1-C350/100-D350/100-General!$B$17/100)</f>
        <v>1.00358394975644</v>
      </c>
      <c r="F350" s="19" t="n">
        <f aca="false">N350*General!$B$14/(N350+O350)+O350*100/(N350+O350)</f>
        <v>20.8</v>
      </c>
      <c r="G350" s="19" t="n">
        <f aca="false">N350*General!$B$15/(N350+O350)</f>
        <v>0.04</v>
      </c>
      <c r="H350" s="19" t="n">
        <f aca="false">(N350+O350)*(1/General!$B$20)*((F350/100)-E350*(C350/100))*1000/B350</f>
        <v>5.75834545945148</v>
      </c>
      <c r="I350" s="19" t="n">
        <f aca="false">(N350+O350)*(1/General!$B$20)*((D350/100)*E350-(G350/100))*1000/B350</f>
        <v>1.99754799588065</v>
      </c>
      <c r="J350" s="19" t="n">
        <f aca="false">I350/H350</f>
        <v>0.346896171816501</v>
      </c>
      <c r="K350" s="19" t="n">
        <f aca="false">MAX(Online_RAW!$L$2-Online_RAW!L350,0)</f>
        <v>0</v>
      </c>
      <c r="L350" s="19" t="n">
        <f aca="false">0.0016*(Online_RAW!M350)</f>
        <v>0</v>
      </c>
      <c r="M350" s="11" t="n">
        <f aca="false">Online_RAW!$N$2-Online_RAW!N350</f>
        <v>0</v>
      </c>
      <c r="N350" s="19" t="n">
        <f aca="false">Online_RAW!C350*60</f>
        <v>120.026869565218</v>
      </c>
      <c r="O350" s="19" t="n">
        <f aca="false">MAX(0, Online_RAW!D350*60)</f>
        <v>0</v>
      </c>
      <c r="P350" s="19" t="n">
        <f aca="false">_xlfn.IFNA(VLOOKUP(A350,Sampling!$D$7:$E$14,2,FALSE()),0)</f>
        <v>0</v>
      </c>
      <c r="Q350" s="0" t="n">
        <f aca="false">_xlfn.IFNA(VLOOKUP(A350,Refill!$D$6:$G$8,2,FALSE()),0)</f>
        <v>0</v>
      </c>
    </row>
    <row r="351" customFormat="false" ht="12.75" hidden="false" customHeight="false" outlineLevel="0" collapsed="false">
      <c r="A351" s="19" t="n">
        <f aca="false">ROUND((Online_RAW!B351-General!$B$10)*24,3)</f>
        <v>5.817</v>
      </c>
      <c r="B351" s="19" t="n">
        <f aca="false">General!$B$12+Online_ANA!K351/1000+Online_ANA!L351/1000+Online_ANA!M351/1000/General!$B$22-SUM($P$2:P351)/1000/General!$B$24+SUM($Q$2:Q351)/1000/General!$B$24</f>
        <v>1.08</v>
      </c>
      <c r="C351" s="19" t="n">
        <f aca="false">Online_RAW!K351</f>
        <v>20.62</v>
      </c>
      <c r="D351" s="19" t="n">
        <f aca="false">Online_RAW!J351</f>
        <v>0.08</v>
      </c>
      <c r="E351" s="19" t="n">
        <f aca="false">(1-F351/100-G351/100)/(1-C351/100-D351/100-General!$B$17/100)</f>
        <v>1.00354693711731</v>
      </c>
      <c r="F351" s="19" t="n">
        <f aca="false">N351*General!$B$14/(N351+O351)+O351*100/(N351+O351)</f>
        <v>20.8129614728947</v>
      </c>
      <c r="G351" s="19" t="n">
        <f aca="false">N351*General!$B$15/(N351+O351)</f>
        <v>0.0399934538015684</v>
      </c>
      <c r="H351" s="19" t="n">
        <f aca="false">(N351+O351)*(1/General!$B$20)*((F351/100)-E351*(C351/100))*1000/B351</f>
        <v>5.93924497656205</v>
      </c>
      <c r="I351" s="19" t="n">
        <f aca="false">(N351+O351)*(1/General!$B$20)*((D351/100)*E351-(G351/100))*1000/B351</f>
        <v>1.99705158108036</v>
      </c>
      <c r="J351" s="19" t="n">
        <f aca="false">I351/H351</f>
        <v>0.336246709634187</v>
      </c>
      <c r="K351" s="19" t="n">
        <f aca="false">MAX(Online_RAW!$L$2-Online_RAW!L351,0)</f>
        <v>0</v>
      </c>
      <c r="L351" s="19" t="n">
        <f aca="false">0.0016*(Online_RAW!M351)</f>
        <v>0</v>
      </c>
      <c r="M351" s="11" t="n">
        <f aca="false">Online_RAW!$N$2-Online_RAW!N351</f>
        <v>0</v>
      </c>
      <c r="N351" s="19" t="n">
        <f aca="false">Online_RAW!C351*60</f>
        <v>119.966727272727</v>
      </c>
      <c r="O351" s="19" t="n">
        <f aca="false">MAX(0, Online_RAW!D351*60)</f>
        <v>0.0196363636363636</v>
      </c>
      <c r="P351" s="19" t="n">
        <f aca="false">_xlfn.IFNA(VLOOKUP(A351,Sampling!$D$7:$E$14,2,FALSE()),0)</f>
        <v>0</v>
      </c>
      <c r="Q351" s="0" t="n">
        <f aca="false">_xlfn.IFNA(VLOOKUP(A351,Refill!$D$6:$G$8,2,FALSE()),0)</f>
        <v>0</v>
      </c>
    </row>
    <row r="352" customFormat="false" ht="12.75" hidden="false" customHeight="false" outlineLevel="0" collapsed="false">
      <c r="A352" s="19" t="n">
        <f aca="false">ROUND((Online_RAW!B352-General!$B$10)*24,3)</f>
        <v>5.833</v>
      </c>
      <c r="B352" s="19" t="n">
        <f aca="false">General!$B$12+Online_ANA!K352/1000+Online_ANA!L352/1000+Online_ANA!M352/1000/General!$B$22-SUM($P$2:P352)/1000/General!$B$24+SUM($Q$2:Q352)/1000/General!$B$24</f>
        <v>1.08</v>
      </c>
      <c r="C352" s="19" t="n">
        <f aca="false">Online_RAW!K352</f>
        <v>20.625</v>
      </c>
      <c r="D352" s="19" t="n">
        <f aca="false">Online_RAW!J352</f>
        <v>0.08</v>
      </c>
      <c r="E352" s="19" t="n">
        <f aca="false">(1-F352/100-G352/100)/(1-C352/100-D352/100-General!$B$17/100)</f>
        <v>1.00376611114166</v>
      </c>
      <c r="F352" s="19" t="n">
        <f aca="false">N352*General!$B$14/(N352+O352)+O352*100/(N352+O352)</f>
        <v>20.8006884397322</v>
      </c>
      <c r="G352" s="19" t="n">
        <f aca="false">N352*General!$B$15/(N352+O352)</f>
        <v>0.0399996523031656</v>
      </c>
      <c r="H352" s="19" t="n">
        <f aca="false">(N352+O352)*(1/General!$B$20)*((F352/100)-E352*(C352/100))*1000/B352</f>
        <v>4.86049554736932</v>
      </c>
      <c r="I352" s="19" t="n">
        <f aca="false">(N352+O352)*(1/General!$B$20)*((D352/100)*E352-(G352/100))*1000/B352</f>
        <v>1.99858314166283</v>
      </c>
      <c r="J352" s="19" t="n">
        <f aca="false">I352/H352</f>
        <v>0.411189172417724</v>
      </c>
      <c r="K352" s="19" t="n">
        <f aca="false">MAX(Online_RAW!$L$2-Online_RAW!L352,0)</f>
        <v>0</v>
      </c>
      <c r="L352" s="19" t="n">
        <f aca="false">0.0016*(Online_RAW!M352)</f>
        <v>0</v>
      </c>
      <c r="M352" s="11" t="n">
        <f aca="false">Online_RAW!$N$2-Online_RAW!N352</f>
        <v>0</v>
      </c>
      <c r="N352" s="19" t="n">
        <f aca="false">Online_RAW!C352*60</f>
        <v>120.043565217391</v>
      </c>
      <c r="O352" s="19" t="n">
        <f aca="false">MAX(0, Online_RAW!D352*60)</f>
        <v>0.00104347826086957</v>
      </c>
      <c r="P352" s="19" t="n">
        <f aca="false">_xlfn.IFNA(VLOOKUP(A352,Sampling!$D$7:$E$14,2,FALSE()),0)</f>
        <v>0</v>
      </c>
      <c r="Q352" s="0" t="n">
        <f aca="false">_xlfn.IFNA(VLOOKUP(A352,Refill!$D$6:$G$8,2,FALSE()),0)</f>
        <v>0</v>
      </c>
    </row>
    <row r="353" customFormat="false" ht="12.75" hidden="false" customHeight="false" outlineLevel="0" collapsed="false">
      <c r="A353" s="19" t="n">
        <f aca="false">ROUND((Online_RAW!B353-General!$B$10)*24,3)</f>
        <v>5.85</v>
      </c>
      <c r="B353" s="19" t="n">
        <f aca="false">General!$B$12+Online_ANA!K353/1000+Online_ANA!L353/1000+Online_ANA!M353/1000/General!$B$22-SUM($P$2:P353)/1000/General!$B$24+SUM($Q$2:Q353)/1000/General!$B$24</f>
        <v>1.08</v>
      </c>
      <c r="C353" s="19" t="n">
        <f aca="false">Online_RAW!K353</f>
        <v>20.62</v>
      </c>
      <c r="D353" s="19" t="n">
        <f aca="false">Online_RAW!J353</f>
        <v>0.08</v>
      </c>
      <c r="E353" s="19" t="n">
        <f aca="false">(1-F353/100-G353/100)/(1-C353/100-D353/100-General!$B$17/100)</f>
        <v>1.0036872414462</v>
      </c>
      <c r="F353" s="19" t="n">
        <f aca="false">N353*General!$B$14/(N353+O353)+O353*100/(N353+O353)</f>
        <v>20.8018904567953</v>
      </c>
      <c r="G353" s="19" t="n">
        <f aca="false">N353*General!$B$15/(N353+O353)</f>
        <v>0.0399990452238408</v>
      </c>
      <c r="H353" s="19" t="n">
        <f aca="false">(N353+O353)*(1/General!$B$20)*((F353/100)-E353*(C353/100))*1000/B353</f>
        <v>5.2572834947397</v>
      </c>
      <c r="I353" s="19" t="n">
        <f aca="false">(N353+O353)*(1/General!$B$20)*((D353/100)*E353-(G353/100))*1000/B353</f>
        <v>2.00120983766881</v>
      </c>
      <c r="J353" s="19" t="n">
        <f aca="false">I353/H353</f>
        <v>0.380654731606383</v>
      </c>
      <c r="K353" s="19" t="n">
        <f aca="false">MAX(Online_RAW!$L$2-Online_RAW!L353,0)</f>
        <v>0</v>
      </c>
      <c r="L353" s="19" t="n">
        <f aca="false">0.0016*(Online_RAW!M353)</f>
        <v>0</v>
      </c>
      <c r="M353" s="11" t="n">
        <f aca="false">Online_RAW!$N$2-Online_RAW!N353</f>
        <v>0</v>
      </c>
      <c r="N353" s="19" t="n">
        <f aca="false">Online_RAW!C353*60</f>
        <v>120.21652173913</v>
      </c>
      <c r="O353" s="19" t="n">
        <f aca="false">MAX(0, Online_RAW!D353*60)</f>
        <v>0.00286956521739131</v>
      </c>
      <c r="P353" s="19" t="n">
        <f aca="false">_xlfn.IFNA(VLOOKUP(A353,Sampling!$D$7:$E$14,2,FALSE()),0)</f>
        <v>0</v>
      </c>
      <c r="Q353" s="0" t="n">
        <f aca="false">_xlfn.IFNA(VLOOKUP(A353,Refill!$D$6:$G$8,2,FALSE()),0)</f>
        <v>0</v>
      </c>
    </row>
    <row r="354" customFormat="false" ht="12.75" hidden="false" customHeight="false" outlineLevel="0" collapsed="false">
      <c r="A354" s="19" t="n">
        <f aca="false">ROUND((Online_RAW!B354-General!$B$10)*24,3)</f>
        <v>5.867</v>
      </c>
      <c r="B354" s="19" t="n">
        <f aca="false">General!$B$12+Online_ANA!K354/1000+Online_ANA!L354/1000+Online_ANA!M354/1000/General!$B$22-SUM($P$2:P354)/1000/General!$B$24+SUM($Q$2:Q354)/1000/General!$B$24</f>
        <v>1.08</v>
      </c>
      <c r="C354" s="19" t="n">
        <f aca="false">Online_RAW!K354</f>
        <v>20.61</v>
      </c>
      <c r="D354" s="19" t="n">
        <f aca="false">Online_RAW!J354</f>
        <v>0.08</v>
      </c>
      <c r="E354" s="19" t="n">
        <f aca="false">(1-F354/100-G354/100)/(1-C354/100-D354/100-General!$B$17/100)</f>
        <v>1.00358394975644</v>
      </c>
      <c r="F354" s="19" t="n">
        <f aca="false">N354*General!$B$14/(N354+O354)+O354*100/(N354+O354)</f>
        <v>20.8</v>
      </c>
      <c r="G354" s="19" t="n">
        <f aca="false">N354*General!$B$15/(N354+O354)</f>
        <v>0.04</v>
      </c>
      <c r="H354" s="19" t="n">
        <f aca="false">(N354+O354)*(1/General!$B$20)*((F354/100)-E354*(C354/100))*1000/B354</f>
        <v>5.75780217992187</v>
      </c>
      <c r="I354" s="19" t="n">
        <f aca="false">(N354+O354)*(1/General!$B$20)*((D354/100)*E354-(G354/100))*1000/B354</f>
        <v>1.99735953429151</v>
      </c>
      <c r="J354" s="19" t="n">
        <f aca="false">I354/H354</f>
        <v>0.346896171816485</v>
      </c>
      <c r="K354" s="19" t="n">
        <f aca="false">MAX(Online_RAW!$L$2-Online_RAW!L354,0)</f>
        <v>0</v>
      </c>
      <c r="L354" s="19" t="n">
        <f aca="false">0.0016*(Online_RAW!M354)</f>
        <v>0</v>
      </c>
      <c r="M354" s="11" t="n">
        <f aca="false">Online_RAW!$N$2-Online_RAW!N354</f>
        <v>0</v>
      </c>
      <c r="N354" s="19" t="n">
        <f aca="false">Online_RAW!C354*60</f>
        <v>120.015545454545</v>
      </c>
      <c r="O354" s="19" t="n">
        <f aca="false">MAX(0, Online_RAW!D354*60)</f>
        <v>0</v>
      </c>
      <c r="P354" s="19" t="n">
        <f aca="false">_xlfn.IFNA(VLOOKUP(A354,Sampling!$D$7:$E$14,2,FALSE()),0)</f>
        <v>0</v>
      </c>
      <c r="Q354" s="0" t="n">
        <f aca="false">_xlfn.IFNA(VLOOKUP(A354,Refill!$D$6:$G$8,2,FALSE()),0)</f>
        <v>0</v>
      </c>
    </row>
    <row r="355" customFormat="false" ht="12.75" hidden="false" customHeight="false" outlineLevel="0" collapsed="false">
      <c r="A355" s="19" t="n">
        <f aca="false">ROUND((Online_RAW!B355-General!$B$10)*24,3)</f>
        <v>5.883</v>
      </c>
      <c r="B355" s="19" t="n">
        <f aca="false">General!$B$12+Online_ANA!K355/1000+Online_ANA!L355/1000+Online_ANA!M355/1000/General!$B$22-SUM($P$2:P355)/1000/General!$B$24+SUM($Q$2:Q355)/1000/General!$B$24</f>
        <v>1.08</v>
      </c>
      <c r="C355" s="19" t="n">
        <f aca="false">Online_RAW!K355</f>
        <v>20.6</v>
      </c>
      <c r="D355" s="19" t="n">
        <f aca="false">Online_RAW!J355</f>
        <v>0.075</v>
      </c>
      <c r="E355" s="19" t="n">
        <f aca="false">(1-F355/100-G355/100)/(1-C355/100-D355/100-General!$B$17/100)</f>
        <v>1.00318184966686</v>
      </c>
      <c r="F355" s="19" t="n">
        <f aca="false">N355*General!$B$14/(N355+O355)+O355*100/(N355+O355)</f>
        <v>20.8166772676061</v>
      </c>
      <c r="G355" s="19" t="n">
        <f aca="false">N355*General!$B$15/(N355+O355)</f>
        <v>0.0399915771375727</v>
      </c>
      <c r="H355" s="19" t="n">
        <f aca="false">(N355+O355)*(1/General!$B$20)*((F355/100)-E355*(C355/100))*1000/B355</f>
        <v>7.50250577124624</v>
      </c>
      <c r="I355" s="19" t="n">
        <f aca="false">(N355+O355)*(1/General!$B$20)*((D355/100)*E355-(G355/100))*1000/B355</f>
        <v>1.74974687655497</v>
      </c>
      <c r="J355" s="19" t="n">
        <f aca="false">I355/H355</f>
        <v>0.233221663522202</v>
      </c>
      <c r="K355" s="19" t="n">
        <f aca="false">MAX(Online_RAW!$L$2-Online_RAW!L355,0)</f>
        <v>0</v>
      </c>
      <c r="L355" s="19" t="n">
        <f aca="false">0.0016*(Online_RAW!M355)</f>
        <v>0</v>
      </c>
      <c r="M355" s="11" t="n">
        <f aca="false">Online_RAW!$N$2-Online_RAW!N355</f>
        <v>0</v>
      </c>
      <c r="N355" s="19" t="n">
        <f aca="false">Online_RAW!C355*60</f>
        <v>120.14452173913</v>
      </c>
      <c r="O355" s="19" t="n">
        <f aca="false">MAX(0, Online_RAW!D355*60)</f>
        <v>0.025304347826087</v>
      </c>
      <c r="P355" s="19" t="n">
        <f aca="false">_xlfn.IFNA(VLOOKUP(A355,Sampling!$D$7:$E$14,2,FALSE()),0)</f>
        <v>0</v>
      </c>
      <c r="Q355" s="0" t="n">
        <f aca="false">_xlfn.IFNA(VLOOKUP(A355,Refill!$D$6:$G$8,2,FALSE()),0)</f>
        <v>0</v>
      </c>
    </row>
    <row r="356" customFormat="false" ht="12.75" hidden="false" customHeight="false" outlineLevel="0" collapsed="false">
      <c r="A356" s="19" t="n">
        <f aca="false">ROUND((Online_RAW!B356-General!$B$10)*24,3)</f>
        <v>5.9</v>
      </c>
      <c r="B356" s="19" t="n">
        <f aca="false">General!$B$12+Online_ANA!K356/1000+Online_ANA!L356/1000+Online_ANA!M356/1000/General!$B$22-SUM($P$2:P356)/1000/General!$B$24+SUM($Q$2:Q356)/1000/General!$B$24</f>
        <v>1.08</v>
      </c>
      <c r="C356" s="19" t="n">
        <f aca="false">Online_RAW!K356</f>
        <v>20.605</v>
      </c>
      <c r="D356" s="19" t="n">
        <f aca="false">Online_RAW!J356</f>
        <v>0.07</v>
      </c>
      <c r="E356" s="19" t="n">
        <f aca="false">(1-F356/100-G356/100)/(1-C356/100-D356/100-General!$B$17/100)</f>
        <v>1.00339313572543</v>
      </c>
      <c r="F356" s="19" t="n">
        <f aca="false">N356*General!$B$14/(N356+O356)+O356*100/(N356+O356)</f>
        <v>20.8</v>
      </c>
      <c r="G356" s="19" t="n">
        <f aca="false">N356*General!$B$15/(N356+O356)</f>
        <v>0.04</v>
      </c>
      <c r="H356" s="19" t="n">
        <f aca="false">(N356+O356)*(1/General!$B$20)*((F356/100)-E356*(C356/100))*1000/B356</f>
        <v>6.20913467079639</v>
      </c>
      <c r="I356" s="19" t="n">
        <f aca="false">(N356+O356)*(1/General!$B$20)*((D356/100)*E356-(G356/100))*1000/B356</f>
        <v>1.50097672521432</v>
      </c>
      <c r="J356" s="19" t="n">
        <f aca="false">I356/H356</f>
        <v>0.241736861059546</v>
      </c>
      <c r="K356" s="19" t="n">
        <f aca="false">MAX(Online_RAW!$L$2-Online_RAW!L356,0)</f>
        <v>0</v>
      </c>
      <c r="L356" s="19" t="n">
        <f aca="false">0.0016*(Online_RAW!M356)</f>
        <v>0</v>
      </c>
      <c r="M356" s="11" t="n">
        <f aca="false">Online_RAW!$N$2-Online_RAW!N356</f>
        <v>0</v>
      </c>
      <c r="N356" s="19" t="n">
        <f aca="false">Online_RAW!C356*60</f>
        <v>120.163043478261</v>
      </c>
      <c r="O356" s="19" t="n">
        <f aca="false">MAX(0, Online_RAW!D356*60)</f>
        <v>0</v>
      </c>
      <c r="P356" s="19" t="n">
        <f aca="false">_xlfn.IFNA(VLOOKUP(A356,Sampling!$D$7:$E$14,2,FALSE()),0)</f>
        <v>0</v>
      </c>
      <c r="Q356" s="0" t="n">
        <f aca="false">_xlfn.IFNA(VLOOKUP(A356,Refill!$D$6:$G$8,2,FALSE()),0)</f>
        <v>0</v>
      </c>
    </row>
    <row r="357" customFormat="false" ht="12.75" hidden="false" customHeight="false" outlineLevel="0" collapsed="false">
      <c r="A357" s="19" t="n">
        <f aca="false">ROUND((Online_RAW!B357-General!$B$10)*24,3)</f>
        <v>5.917</v>
      </c>
      <c r="B357" s="19" t="n">
        <f aca="false">General!$B$12+Online_ANA!K357/1000+Online_ANA!L357/1000+Online_ANA!M357/1000/General!$B$22-SUM($P$2:P357)/1000/General!$B$24+SUM($Q$2:Q357)/1000/General!$B$24</f>
        <v>1.08</v>
      </c>
      <c r="C357" s="19" t="n">
        <f aca="false">Online_RAW!K357</f>
        <v>20.612</v>
      </c>
      <c r="D357" s="19" t="n">
        <f aca="false">Online_RAW!J357</f>
        <v>0.07</v>
      </c>
      <c r="E357" s="19" t="n">
        <f aca="false">(1-F357/100-G357/100)/(1-C357/100-D357/100-General!$B$17/100)</f>
        <v>1.00348217324275</v>
      </c>
      <c r="F357" s="19" t="n">
        <f aca="false">N357*General!$B$14/(N357+O357)+O357*100/(N357+O357)</f>
        <v>20.8</v>
      </c>
      <c r="G357" s="19" t="n">
        <f aca="false">N357*General!$B$15/(N357+O357)</f>
        <v>0.04</v>
      </c>
      <c r="H357" s="19" t="n">
        <f aca="false">(N357+O357)*(1/General!$B$20)*((F357/100)-E357*(C357/100))*1000/B357</f>
        <v>5.75965878740189</v>
      </c>
      <c r="I357" s="19" t="n">
        <f aca="false">(N357+O357)*(1/General!$B$20)*((D357/100)*E357-(G357/100))*1000/B357</f>
        <v>1.49875694192223</v>
      </c>
      <c r="J357" s="19" t="n">
        <f aca="false">I357/H357</f>
        <v>0.260216272741793</v>
      </c>
      <c r="K357" s="19" t="n">
        <f aca="false">MAX(Online_RAW!$L$2-Online_RAW!L357,0)</f>
        <v>0</v>
      </c>
      <c r="L357" s="19" t="n">
        <f aca="false">0.0016*(Online_RAW!M357)</f>
        <v>0</v>
      </c>
      <c r="M357" s="11" t="n">
        <f aca="false">Online_RAW!$N$2-Online_RAW!N357</f>
        <v>0</v>
      </c>
      <c r="N357" s="19" t="n">
        <f aca="false">Online_RAW!C357*60</f>
        <v>119.960608695652</v>
      </c>
      <c r="O357" s="19" t="n">
        <f aca="false">MAX(0, Online_RAW!D357*60)</f>
        <v>0</v>
      </c>
      <c r="P357" s="19" t="n">
        <f aca="false">_xlfn.IFNA(VLOOKUP(A357,Sampling!$D$7:$E$14,2,FALSE()),0)</f>
        <v>0</v>
      </c>
      <c r="Q357" s="0" t="n">
        <f aca="false">_xlfn.IFNA(VLOOKUP(A357,Refill!$D$6:$G$8,2,FALSE()),0)</f>
        <v>0</v>
      </c>
    </row>
    <row r="358" customFormat="false" ht="12.75" hidden="false" customHeight="false" outlineLevel="0" collapsed="false">
      <c r="A358" s="19" t="n">
        <f aca="false">ROUND((Online_RAW!B358-General!$B$10)*24,3)</f>
        <v>5.933</v>
      </c>
      <c r="B358" s="19" t="n">
        <f aca="false">General!$B$12+Online_ANA!K358/1000+Online_ANA!L358/1000+Online_ANA!M358/1000/General!$B$22-SUM($P$2:P358)/1000/General!$B$24+SUM($Q$2:Q358)/1000/General!$B$24</f>
        <v>1.08</v>
      </c>
      <c r="C358" s="19" t="n">
        <f aca="false">Online_RAW!K358</f>
        <v>20.615</v>
      </c>
      <c r="D358" s="19" t="n">
        <f aca="false">Online_RAW!J358</f>
        <v>0.07</v>
      </c>
      <c r="E358" s="19" t="n">
        <f aca="false">(1-F358/100-G358/100)/(1-C358/100-D358/100-General!$B$17/100)</f>
        <v>1.0035203370162</v>
      </c>
      <c r="F358" s="19" t="n">
        <f aca="false">N358*General!$B$14/(N358+O358)+O358*100/(N358+O358)</f>
        <v>20.8</v>
      </c>
      <c r="G358" s="19" t="n">
        <f aca="false">N358*General!$B$15/(N358+O358)</f>
        <v>0.04</v>
      </c>
      <c r="H358" s="19" t="n">
        <f aca="false">(N358+O358)*(1/General!$B$20)*((F358/100)-E358*(C358/100))*1000/B358</f>
        <v>5.57479690795851</v>
      </c>
      <c r="I358" s="19" t="n">
        <f aca="false">(N358+O358)*(1/General!$B$20)*((D358/100)*E358-(G358/100))*1000/B358</f>
        <v>1.49978021624056</v>
      </c>
      <c r="J358" s="19" t="n">
        <f aca="false">I358/H358</f>
        <v>0.269028673331488</v>
      </c>
      <c r="K358" s="19" t="n">
        <f aca="false">MAX(Online_RAW!$L$2-Online_RAW!L358,0)</f>
        <v>0</v>
      </c>
      <c r="L358" s="19" t="n">
        <f aca="false">0.0016*(Online_RAW!M358)</f>
        <v>0</v>
      </c>
      <c r="M358" s="11" t="n">
        <f aca="false">Online_RAW!$N$2-Online_RAW!N358</f>
        <v>0</v>
      </c>
      <c r="N358" s="19" t="n">
        <f aca="false">Online_RAW!C358*60</f>
        <v>120.031909090909</v>
      </c>
      <c r="O358" s="19" t="n">
        <f aca="false">MAX(0, Online_RAW!D358*60)</f>
        <v>0</v>
      </c>
      <c r="P358" s="19" t="n">
        <f aca="false">_xlfn.IFNA(VLOOKUP(A358,Sampling!$D$7:$E$14,2,FALSE()),0)</f>
        <v>0</v>
      </c>
      <c r="Q358" s="0" t="n">
        <f aca="false">_xlfn.IFNA(VLOOKUP(A358,Refill!$D$6:$G$8,2,FALSE()),0)</f>
        <v>0</v>
      </c>
    </row>
    <row r="359" customFormat="false" ht="12.75" hidden="false" customHeight="false" outlineLevel="0" collapsed="false">
      <c r="A359" s="19" t="n">
        <f aca="false">ROUND((Online_RAW!B359-General!$B$10)*24,3)</f>
        <v>5.95</v>
      </c>
      <c r="B359" s="19" t="n">
        <f aca="false">General!$B$12+Online_ANA!K359/1000+Online_ANA!L359/1000+Online_ANA!M359/1000/General!$B$22-SUM($P$2:P359)/1000/General!$B$24+SUM($Q$2:Q359)/1000/General!$B$24</f>
        <v>1.08</v>
      </c>
      <c r="C359" s="19" t="n">
        <f aca="false">Online_RAW!K359</f>
        <v>20.615</v>
      </c>
      <c r="D359" s="19" t="n">
        <f aca="false">Online_RAW!J359</f>
        <v>0.07</v>
      </c>
      <c r="E359" s="19" t="n">
        <f aca="false">(1-F359/100-G359/100)/(1-C359/100-D359/100-General!$B$17/100)</f>
        <v>1.0035203370162</v>
      </c>
      <c r="F359" s="19" t="n">
        <f aca="false">N359*General!$B$14/(N359+O359)+O359*100/(N359+O359)</f>
        <v>20.8</v>
      </c>
      <c r="G359" s="19" t="n">
        <f aca="false">N359*General!$B$15/(N359+O359)</f>
        <v>0.04</v>
      </c>
      <c r="H359" s="19" t="n">
        <f aca="false">(N359+O359)*(1/General!$B$20)*((F359/100)-E359*(C359/100))*1000/B359</f>
        <v>5.57301091386143</v>
      </c>
      <c r="I359" s="19" t="n">
        <f aca="false">(N359+O359)*(1/General!$B$20)*((D359/100)*E359-(G359/100))*1000/B359</f>
        <v>1.49929973261804</v>
      </c>
      <c r="J359" s="19" t="n">
        <f aca="false">I359/H359</f>
        <v>0.269028673331487</v>
      </c>
      <c r="K359" s="19" t="n">
        <f aca="false">MAX(Online_RAW!$L$2-Online_RAW!L359,0)</f>
        <v>0</v>
      </c>
      <c r="L359" s="19" t="n">
        <f aca="false">0.0016*(Online_RAW!M359)</f>
        <v>0</v>
      </c>
      <c r="M359" s="11" t="n">
        <f aca="false">Online_RAW!$N$2-Online_RAW!N359</f>
        <v>0</v>
      </c>
      <c r="N359" s="19" t="n">
        <f aca="false">Online_RAW!C359*60</f>
        <v>119.993454545455</v>
      </c>
      <c r="O359" s="19" t="n">
        <f aca="false">MAX(0, Online_RAW!D359*60)</f>
        <v>0</v>
      </c>
      <c r="P359" s="19" t="n">
        <f aca="false">_xlfn.IFNA(VLOOKUP(A359,Sampling!$D$7:$E$14,2,FALSE()),0)</f>
        <v>0</v>
      </c>
      <c r="Q359" s="0" t="n">
        <f aca="false">_xlfn.IFNA(VLOOKUP(A359,Refill!$D$6:$G$8,2,FALSE()),0)</f>
        <v>0</v>
      </c>
    </row>
    <row r="360" customFormat="false" ht="12.75" hidden="false" customHeight="false" outlineLevel="0" collapsed="false">
      <c r="A360" s="19" t="n">
        <f aca="false">ROUND((Online_RAW!B360-General!$B$10)*24,3)</f>
        <v>5.967</v>
      </c>
      <c r="B360" s="19" t="n">
        <f aca="false">General!$B$12+Online_ANA!K360/1000+Online_ANA!L360/1000+Online_ANA!M360/1000/General!$B$22-SUM($P$2:P360)/1000/General!$B$24+SUM($Q$2:Q360)/1000/General!$B$24</f>
        <v>1.08</v>
      </c>
      <c r="C360" s="19" t="n">
        <f aca="false">Online_RAW!K360</f>
        <v>20.62</v>
      </c>
      <c r="D360" s="19" t="n">
        <f aca="false">Online_RAW!J360</f>
        <v>0.07</v>
      </c>
      <c r="E360" s="19" t="n">
        <f aca="false">(1-F360/100-G360/100)/(1-C360/100-D360/100-General!$B$17/100)</f>
        <v>1.0035488340628</v>
      </c>
      <c r="F360" s="19" t="n">
        <f aca="false">N360*General!$B$14/(N360+O360)+O360*100/(N360+O360)</f>
        <v>20.8027712309834</v>
      </c>
      <c r="G360" s="19" t="n">
        <f aca="false">N360*General!$B$15/(N360+O360)</f>
        <v>0.0399986003883922</v>
      </c>
      <c r="H360" s="19" t="n">
        <f aca="false">(N360+O360)*(1/General!$B$20)*((F360/100)-E360*(C360/100))*1000/B360</f>
        <v>5.43433593186221</v>
      </c>
      <c r="I360" s="19" t="n">
        <f aca="false">(N360+O360)*(1/General!$B$20)*((D360/100)*E360-(G360/100))*1000/B360</f>
        <v>1.49996591021969</v>
      </c>
      <c r="J360" s="19" t="n">
        <f aca="false">I360/H360</f>
        <v>0.276016412865682</v>
      </c>
      <c r="K360" s="19" t="n">
        <f aca="false">MAX(Online_RAW!$L$2-Online_RAW!L360,0)</f>
        <v>0</v>
      </c>
      <c r="L360" s="19" t="n">
        <f aca="false">0.0016*(Online_RAW!M360)</f>
        <v>0</v>
      </c>
      <c r="M360" s="11" t="n">
        <f aca="false">Online_RAW!$N$2-Online_RAW!N360</f>
        <v>0</v>
      </c>
      <c r="N360" s="19" t="n">
        <f aca="false">Online_RAW!C360*60</f>
        <v>120.0291</v>
      </c>
      <c r="O360" s="19" t="n">
        <f aca="false">MAX(0, Online_RAW!D360*60)</f>
        <v>0.0042</v>
      </c>
      <c r="P360" s="19" t="n">
        <f aca="false">_xlfn.IFNA(VLOOKUP(A360,Sampling!$D$7:$E$14,2,FALSE()),0)</f>
        <v>0</v>
      </c>
      <c r="Q360" s="0" t="n">
        <f aca="false">_xlfn.IFNA(VLOOKUP(A360,Refill!$D$6:$G$8,2,FALSE()),0)</f>
        <v>0</v>
      </c>
    </row>
    <row r="361" customFormat="false" ht="12.75" hidden="false" customHeight="false" outlineLevel="0" collapsed="false">
      <c r="A361" s="19" t="n">
        <f aca="false">ROUND((Online_RAW!B361-General!$B$10)*24,3)</f>
        <v>5.983</v>
      </c>
      <c r="B361" s="19" t="n">
        <f aca="false">General!$B$12+Online_ANA!K361/1000+Online_ANA!L361/1000+Online_ANA!M361/1000/General!$B$22-SUM($P$2:P361)/1000/General!$B$24+SUM($Q$2:Q361)/1000/General!$B$24</f>
        <v>1.08</v>
      </c>
      <c r="C361" s="19" t="n">
        <f aca="false">Online_RAW!K361</f>
        <v>20.62</v>
      </c>
      <c r="D361" s="19" t="n">
        <f aca="false">Online_RAW!J361</f>
        <v>0.07</v>
      </c>
      <c r="E361" s="19" t="n">
        <f aca="false">(1-F361/100-G361/100)/(1-C361/100-D361/100-General!$B$17/100)</f>
        <v>1.00358394975644</v>
      </c>
      <c r="F361" s="19" t="n">
        <f aca="false">N361*General!$B$14/(N361+O361)+O361*100/(N361+O361)</f>
        <v>20.8</v>
      </c>
      <c r="G361" s="19" t="n">
        <f aca="false">N361*General!$B$15/(N361+O361)</f>
        <v>0.04</v>
      </c>
      <c r="H361" s="19" t="n">
        <f aca="false">(N361+O361)*(1/General!$B$20)*((F361/100)-E361*(C361/100))*1000/B361</f>
        <v>5.25907967553084</v>
      </c>
      <c r="I361" s="19" t="n">
        <f aca="false">(N361+O361)*(1/General!$B$20)*((D361/100)*E361-(G361/100))*1000/B361</f>
        <v>1.49946592919457</v>
      </c>
      <c r="J361" s="19" t="n">
        <f aca="false">I361/H361</f>
        <v>0.285119454677822</v>
      </c>
      <c r="K361" s="19" t="n">
        <f aca="false">MAX(Online_RAW!$L$2-Online_RAW!L361,0)</f>
        <v>0</v>
      </c>
      <c r="L361" s="19" t="n">
        <f aca="false">0.0016*(Online_RAW!M361)</f>
        <v>0</v>
      </c>
      <c r="M361" s="11" t="n">
        <f aca="false">Online_RAW!$N$2-Online_RAW!N361</f>
        <v>0</v>
      </c>
      <c r="N361" s="19" t="n">
        <f aca="false">Online_RAW!C361*60</f>
        <v>119.989090909091</v>
      </c>
      <c r="O361" s="19" t="n">
        <f aca="false">MAX(0, Online_RAW!D361*60)</f>
        <v>0</v>
      </c>
      <c r="P361" s="19" t="n">
        <f aca="false">_xlfn.IFNA(VLOOKUP(A361,Sampling!$D$7:$E$14,2,FALSE()),0)</f>
        <v>0</v>
      </c>
      <c r="Q361" s="0" t="n">
        <f aca="false">_xlfn.IFNA(VLOOKUP(A361,Refill!$D$6:$G$8,2,FALSE()),0)</f>
        <v>0</v>
      </c>
    </row>
    <row r="362" customFormat="false" ht="12.75" hidden="false" customHeight="false" outlineLevel="0" collapsed="false">
      <c r="A362" s="19" t="n">
        <f aca="false">ROUND((Online_RAW!B362-General!$B$10)*24,3)</f>
        <v>6</v>
      </c>
      <c r="B362" s="19" t="n">
        <f aca="false">General!$B$12+Online_ANA!K362/1000+Online_ANA!L362/1000+Online_ANA!M362/1000/General!$B$22-SUM($P$2:P362)/1000/General!$B$24+SUM($Q$2:Q362)/1000/General!$B$24</f>
        <v>1.08</v>
      </c>
      <c r="C362" s="19" t="n">
        <f aca="false">Online_RAW!K362</f>
        <v>20.6133333333333</v>
      </c>
      <c r="D362" s="19" t="n">
        <f aca="false">Online_RAW!J362</f>
        <v>0.075</v>
      </c>
      <c r="E362" s="19" t="n">
        <f aca="false">(1-F362/100-G362/100)/(1-C362/100-D362/100-General!$B$17/100)</f>
        <v>1.00356274461362</v>
      </c>
      <c r="F362" s="19" t="n">
        <f aca="false">N362*General!$B$14/(N362+O362)+O362*100/(N362+O362)</f>
        <v>20.8</v>
      </c>
      <c r="G362" s="19" t="n">
        <f aca="false">N362*General!$B$15/(N362+O362)</f>
        <v>0.04</v>
      </c>
      <c r="H362" s="19" t="n">
        <f aca="false">(N362+O362)*(1/General!$B$20)*((F362/100)-E362*(C362/100))*1000/B362</f>
        <v>5.61927024692558</v>
      </c>
      <c r="I362" s="19" t="n">
        <f aca="false">(N362+O362)*(1/General!$B$20)*((D362/100)*E362-(G362/100))*1000/B362</f>
        <v>1.75025937243099</v>
      </c>
      <c r="J362" s="19" t="n">
        <f aca="false">I362/H362</f>
        <v>0.311474496779826</v>
      </c>
      <c r="K362" s="19" t="n">
        <f aca="false">MAX(Online_RAW!$L$2-Online_RAW!L362,0)</f>
        <v>0</v>
      </c>
      <c r="L362" s="19" t="n">
        <f aca="false">0.0016*(Online_RAW!M362)</f>
        <v>0</v>
      </c>
      <c r="M362" s="11" t="n">
        <f aca="false">Online_RAW!$N$2-Online_RAW!N362</f>
        <v>0</v>
      </c>
      <c r="N362" s="19" t="n">
        <f aca="false">Online_RAW!C362*60</f>
        <v>120.136363636364</v>
      </c>
      <c r="O362" s="19" t="n">
        <f aca="false">MAX(0, Online_RAW!D362*60)</f>
        <v>0</v>
      </c>
      <c r="P362" s="19" t="n">
        <f aca="false">_xlfn.IFNA(VLOOKUP(A362,Sampling!$D$7:$E$14,2,FALSE()),0)</f>
        <v>0</v>
      </c>
      <c r="Q362" s="0" t="n">
        <f aca="false">_xlfn.IFNA(VLOOKUP(A362,Refill!$D$6:$G$8,2,FALSE()),0)</f>
        <v>0</v>
      </c>
    </row>
    <row r="363" customFormat="false" ht="12.75" hidden="false" customHeight="false" outlineLevel="0" collapsed="false">
      <c r="A363" s="19" t="n">
        <f aca="false">ROUND((Online_RAW!B363-General!$B$10)*24,3)</f>
        <v>6.017</v>
      </c>
      <c r="B363" s="19" t="n">
        <f aca="false">General!$B$12+Online_ANA!K363/1000+Online_ANA!L363/1000+Online_ANA!M363/1000/General!$B$22-SUM($P$2:P363)/1000/General!$B$24+SUM($Q$2:Q363)/1000/General!$B$24</f>
        <v>1.08</v>
      </c>
      <c r="C363" s="19" t="n">
        <f aca="false">Online_RAW!K363</f>
        <v>20.62</v>
      </c>
      <c r="D363" s="19" t="n">
        <f aca="false">Online_RAW!J363</f>
        <v>0.08</v>
      </c>
      <c r="E363" s="19" t="n">
        <f aca="false">(1-F363/100-G363/100)/(1-C363/100-D363/100-General!$B$17/100)</f>
        <v>1.00362908283449</v>
      </c>
      <c r="F363" s="19" t="n">
        <f aca="false">N363*General!$B$14/(N363+O363)+O363*100/(N363+O363)</f>
        <v>20.8064795876626</v>
      </c>
      <c r="G363" s="19" t="n">
        <f aca="false">N363*General!$B$15/(N363+O363)</f>
        <v>0.0399967274809785</v>
      </c>
      <c r="H363" s="19" t="n">
        <f aca="false">(N363+O363)*(1/General!$B$20)*((F363/100)-E363*(C363/100))*1000/B363</f>
        <v>5.5349833180512</v>
      </c>
      <c r="I363" s="19" t="n">
        <f aca="false">(N363+O363)*(1/General!$B$20)*((D363/100)*E363-(G363/100))*1000/B363</f>
        <v>1.99756914249568</v>
      </c>
      <c r="J363" s="19" t="n">
        <f aca="false">I363/H363</f>
        <v>0.360898855102422</v>
      </c>
      <c r="K363" s="19" t="n">
        <f aca="false">MAX(Online_RAW!$L$2-Online_RAW!L363,0)</f>
        <v>0</v>
      </c>
      <c r="L363" s="19" t="n">
        <f aca="false">0.0016*(Online_RAW!M363)</f>
        <v>0</v>
      </c>
      <c r="M363" s="11" t="n">
        <f aca="false">Online_RAW!$N$2-Online_RAW!N363</f>
        <v>0</v>
      </c>
      <c r="N363" s="19" t="n">
        <f aca="false">Online_RAW!C363*60</f>
        <v>119.997818181818</v>
      </c>
      <c r="O363" s="19" t="n">
        <f aca="false">MAX(0, Online_RAW!D363*60)</f>
        <v>0.00981818181818184</v>
      </c>
      <c r="P363" s="19" t="n">
        <f aca="false">_xlfn.IFNA(VLOOKUP(A363,Sampling!$D$7:$E$14,2,FALSE()),0)</f>
        <v>0</v>
      </c>
      <c r="Q363" s="0" t="n">
        <f aca="false">_xlfn.IFNA(VLOOKUP(A363,Refill!$D$6:$G$8,2,FALSE()),0)</f>
        <v>0</v>
      </c>
    </row>
    <row r="364" customFormat="false" ht="12.75" hidden="false" customHeight="false" outlineLevel="0" collapsed="false">
      <c r="A364" s="19" t="n">
        <f aca="false">ROUND((Online_RAW!B364-General!$B$10)*24,3)</f>
        <v>6.033</v>
      </c>
      <c r="B364" s="19" t="n">
        <f aca="false">General!$B$12+Online_ANA!K364/1000+Online_ANA!L364/1000+Online_ANA!M364/1000/General!$B$22-SUM($P$2:P364)/1000/General!$B$24+SUM($Q$2:Q364)/1000/General!$B$24</f>
        <v>1.08</v>
      </c>
      <c r="C364" s="19" t="n">
        <f aca="false">Online_RAW!K364</f>
        <v>20.61</v>
      </c>
      <c r="D364" s="19" t="n">
        <f aca="false">Online_RAW!J364</f>
        <v>0.075</v>
      </c>
      <c r="E364" s="19" t="n">
        <f aca="false">(1-F364/100-G364/100)/(1-C364/100-D364/100-General!$B$17/100)</f>
        <v>1.0035203370162</v>
      </c>
      <c r="F364" s="19" t="n">
        <f aca="false">N364*General!$B$14/(N364+O364)+O364*100/(N364+O364)</f>
        <v>20.8</v>
      </c>
      <c r="G364" s="19" t="n">
        <f aca="false">N364*General!$B$15/(N364+O364)</f>
        <v>0.04</v>
      </c>
      <c r="H364" s="19" t="n">
        <f aca="false">(N364+O364)*(1/General!$B$20)*((F364/100)-E364*(C364/100))*1000/B364</f>
        <v>5.81830568146712</v>
      </c>
      <c r="I364" s="19" t="n">
        <f aca="false">(N364+O364)*(1/General!$B$20)*((D364/100)*E364-(G364/100))*1000/B364</f>
        <v>1.74699124285814</v>
      </c>
      <c r="J364" s="19" t="n">
        <f aca="false">I364/H364</f>
        <v>0.30025772767883</v>
      </c>
      <c r="K364" s="19" t="n">
        <f aca="false">MAX(Online_RAW!$L$2-Online_RAW!L364,0)</f>
        <v>0</v>
      </c>
      <c r="L364" s="19" t="n">
        <f aca="false">0.0016*(Online_RAW!M364)</f>
        <v>0</v>
      </c>
      <c r="M364" s="11" t="n">
        <f aca="false">Online_RAW!$N$2-Online_RAW!N364</f>
        <v>0</v>
      </c>
      <c r="N364" s="19" t="n">
        <f aca="false">Online_RAW!C364*60</f>
        <v>119.922857142857</v>
      </c>
      <c r="O364" s="19" t="n">
        <f aca="false">MAX(0, Online_RAW!D364*60)</f>
        <v>0</v>
      </c>
      <c r="P364" s="19" t="n">
        <f aca="false">_xlfn.IFNA(VLOOKUP(A364,Sampling!$D$7:$E$14,2,FALSE()),0)</f>
        <v>0</v>
      </c>
      <c r="Q364" s="0" t="n">
        <f aca="false">_xlfn.IFNA(VLOOKUP(A364,Refill!$D$6:$G$8,2,FALSE()),0)</f>
        <v>0</v>
      </c>
    </row>
    <row r="365" customFormat="false" ht="12.75" hidden="false" customHeight="false" outlineLevel="0" collapsed="false">
      <c r="A365" s="19" t="n">
        <f aca="false">ROUND((Online_RAW!B365-General!$B$10)*24,3)</f>
        <v>6.05</v>
      </c>
      <c r="B365" s="19" t="n">
        <f aca="false">General!$B$12+Online_ANA!K365/1000+Online_ANA!L365/1000+Online_ANA!M365/1000/General!$B$22-SUM($P$2:P365)/1000/General!$B$24+SUM($Q$2:Q365)/1000/General!$B$24</f>
        <v>1.08</v>
      </c>
      <c r="C365" s="19" t="n">
        <f aca="false">Online_RAW!K365</f>
        <v>20.605</v>
      </c>
      <c r="D365" s="19" t="n">
        <f aca="false">Online_RAW!J365</f>
        <v>0.075</v>
      </c>
      <c r="E365" s="19" t="n">
        <f aca="false">(1-F365/100-G365/100)/(1-C365/100-D365/100-General!$B$17/100)</f>
        <v>1.00345673233971</v>
      </c>
      <c r="F365" s="19" t="n">
        <f aca="false">N365*General!$B$14/(N365+O365)+O365*100/(N365+O365)</f>
        <v>20.8</v>
      </c>
      <c r="G365" s="19" t="n">
        <f aca="false">N365*General!$B$15/(N365+O365)</f>
        <v>0.04</v>
      </c>
      <c r="H365" s="19" t="n">
        <f aca="false">(N365+O365)*(1/General!$B$20)*((F365/100)-E365*(C365/100))*1000/B365</f>
        <v>6.14229478463414</v>
      </c>
      <c r="I365" s="19" t="n">
        <f aca="false">(N365+O365)*(1/General!$B$20)*((D365/100)*E365-(G365/100))*1000/B365</f>
        <v>1.74974295814116</v>
      </c>
      <c r="J365" s="19" t="n">
        <f aca="false">I365/H365</f>
        <v>0.284867955624403</v>
      </c>
      <c r="K365" s="19" t="n">
        <f aca="false">MAX(Online_RAW!$L$2-Online_RAW!L365,0)</f>
        <v>0</v>
      </c>
      <c r="L365" s="19" t="n">
        <f aca="false">0.0016*(Online_RAW!M365)</f>
        <v>0</v>
      </c>
      <c r="M365" s="11" t="n">
        <f aca="false">Online_RAW!$N$2-Online_RAW!N365</f>
        <v>0</v>
      </c>
      <c r="N365" s="19" t="n">
        <f aca="false">Online_RAW!C365*60</f>
        <v>120.128</v>
      </c>
      <c r="O365" s="19" t="n">
        <f aca="false">MAX(0, Online_RAW!D365*60)</f>
        <v>0</v>
      </c>
      <c r="P365" s="19" t="n">
        <f aca="false">_xlfn.IFNA(VLOOKUP(A365,Sampling!$D$7:$E$14,2,FALSE()),0)</f>
        <v>0</v>
      </c>
      <c r="Q365" s="0" t="n">
        <f aca="false">_xlfn.IFNA(VLOOKUP(A365,Refill!$D$6:$G$8,2,FALSE()),0)</f>
        <v>0</v>
      </c>
    </row>
    <row r="366" customFormat="false" ht="12.75" hidden="false" customHeight="false" outlineLevel="0" collapsed="false">
      <c r="A366" s="19" t="n">
        <f aca="false">ROUND((Online_RAW!B366-General!$B$10)*24,3)</f>
        <v>6.067</v>
      </c>
      <c r="B366" s="19" t="n">
        <f aca="false">General!$B$12+Online_ANA!K366/1000+Online_ANA!L366/1000+Online_ANA!M366/1000/General!$B$22-SUM($P$2:P366)/1000/General!$B$24+SUM($Q$2:Q366)/1000/General!$B$24</f>
        <v>1.08</v>
      </c>
      <c r="C366" s="19" t="n">
        <f aca="false">Online_RAW!K366</f>
        <v>20.62</v>
      </c>
      <c r="D366" s="19" t="n">
        <f aca="false">Online_RAW!J366</f>
        <v>0.08</v>
      </c>
      <c r="E366" s="19" t="n">
        <f aca="false">(1-F366/100-G366/100)/(1-C366/100-D366/100-General!$B$17/100)</f>
        <v>1.0037111994343</v>
      </c>
      <c r="F366" s="19" t="n">
        <f aca="false">N366*General!$B$14/(N366+O366)+O366*100/(N366+O366)</f>
        <v>20.8</v>
      </c>
      <c r="G366" s="19" t="n">
        <f aca="false">N366*General!$B$15/(N366+O366)</f>
        <v>0.04</v>
      </c>
      <c r="H366" s="19" t="n">
        <f aca="false">(N366+O366)*(1/General!$B$20)*((F366/100)-E366*(C366/100))*1000/B366</f>
        <v>5.13084156960132</v>
      </c>
      <c r="I366" s="19" t="n">
        <f aca="false">(N366+O366)*(1/General!$B$20)*((D366/100)*E366-(G366/100))*1000/B366</f>
        <v>1.99813340118154</v>
      </c>
      <c r="J366" s="19" t="n">
        <f aca="false">I366/H366</f>
        <v>0.389435801919879</v>
      </c>
      <c r="K366" s="19" t="n">
        <f aca="false">MAX(Online_RAW!$L$2-Online_RAW!L366,0)</f>
        <v>0</v>
      </c>
      <c r="L366" s="19" t="n">
        <f aca="false">0.0016*(Online_RAW!M366)</f>
        <v>0</v>
      </c>
      <c r="M366" s="11" t="n">
        <f aca="false">Online_RAW!$N$2-Online_RAW!N366</f>
        <v>0</v>
      </c>
      <c r="N366" s="19" t="n">
        <f aca="false">Online_RAW!C366*60</f>
        <v>120.031714285714</v>
      </c>
      <c r="O366" s="19" t="n">
        <f aca="false">MAX(0, Online_RAW!D366*60)</f>
        <v>0</v>
      </c>
      <c r="P366" s="19" t="n">
        <f aca="false">_xlfn.IFNA(VLOOKUP(A366,Sampling!$D$7:$E$14,2,FALSE()),0)</f>
        <v>0</v>
      </c>
      <c r="Q366" s="0" t="n">
        <f aca="false">_xlfn.IFNA(VLOOKUP(A366,Refill!$D$6:$G$8,2,FALSE()),0)</f>
        <v>0</v>
      </c>
    </row>
    <row r="367" customFormat="false" ht="12.75" hidden="false" customHeight="false" outlineLevel="0" collapsed="false">
      <c r="A367" s="19" t="n">
        <f aca="false">ROUND((Online_RAW!B367-General!$B$10)*24,3)</f>
        <v>6.083</v>
      </c>
      <c r="B367" s="19" t="n">
        <f aca="false">General!$B$12+Online_ANA!K367/1000+Online_ANA!L367/1000+Online_ANA!M367/1000/General!$B$22-SUM($P$2:P367)/1000/General!$B$24+SUM($Q$2:Q367)/1000/General!$B$24</f>
        <v>1.08</v>
      </c>
      <c r="C367" s="19" t="n">
        <f aca="false">Online_RAW!K367</f>
        <v>20.615</v>
      </c>
      <c r="D367" s="19" t="n">
        <f aca="false">Online_RAW!J367</f>
        <v>0.08</v>
      </c>
      <c r="E367" s="19" t="n">
        <f aca="false">(1-F367/100-G367/100)/(1-C367/100-D367/100-General!$B$17/100)</f>
        <v>1.00363561958545</v>
      </c>
      <c r="F367" s="19" t="n">
        <f aca="false">N367*General!$B$14/(N367+O367)+O367*100/(N367+O367)</f>
        <v>20.8009430773984</v>
      </c>
      <c r="G367" s="19" t="n">
        <f aca="false">N367*General!$B$15/(N367+O367)</f>
        <v>0.0399995236982836</v>
      </c>
      <c r="H367" s="19" t="n">
        <f aca="false">(N367+O367)*(1/General!$B$20)*((F367/100)-E367*(C367/100))*1000/B367</f>
        <v>5.50096947530875</v>
      </c>
      <c r="I367" s="19" t="n">
        <f aca="false">(N367+O367)*(1/General!$B$20)*((D367/100)*E367-(G367/100))*1000/B367</f>
        <v>1.99686286537762</v>
      </c>
      <c r="J367" s="19" t="n">
        <f aca="false">I367/H367</f>
        <v>0.363001989802088</v>
      </c>
      <c r="K367" s="19" t="n">
        <f aca="false">MAX(Online_RAW!$L$2-Online_RAW!L367,0)</f>
        <v>0</v>
      </c>
      <c r="L367" s="19" t="n">
        <f aca="false">0.0016*(Online_RAW!M367)</f>
        <v>0</v>
      </c>
      <c r="M367" s="11" t="n">
        <f aca="false">Online_RAW!$N$2-Online_RAW!N367</f>
        <v>0</v>
      </c>
      <c r="N367" s="19" t="n">
        <f aca="false">Online_RAW!C367*60</f>
        <v>119.970545454545</v>
      </c>
      <c r="O367" s="19" t="n">
        <f aca="false">MAX(0, Online_RAW!D367*60)</f>
        <v>0.00142857142857143</v>
      </c>
      <c r="P367" s="19" t="n">
        <f aca="false">_xlfn.IFNA(VLOOKUP(A367,Sampling!$D$7:$E$14,2,FALSE()),0)</f>
        <v>0</v>
      </c>
      <c r="Q367" s="0" t="n">
        <f aca="false">_xlfn.IFNA(VLOOKUP(A367,Refill!$D$6:$G$8,2,FALSE()),0)</f>
        <v>0</v>
      </c>
    </row>
    <row r="368" customFormat="false" ht="12.75" hidden="false" customHeight="false" outlineLevel="0" collapsed="false">
      <c r="A368" s="19" t="n">
        <f aca="false">ROUND((Online_RAW!B368-General!$B$10)*24,3)</f>
        <v>6.1</v>
      </c>
      <c r="B368" s="19" t="n">
        <f aca="false">General!$B$12+Online_ANA!K368/1000+Online_ANA!L368/1000+Online_ANA!M368/1000/General!$B$22-SUM($P$2:P368)/1000/General!$B$24+SUM($Q$2:Q368)/1000/General!$B$24</f>
        <v>1.08</v>
      </c>
      <c r="C368" s="19" t="n">
        <f aca="false">Online_RAW!K368</f>
        <v>20.615</v>
      </c>
      <c r="D368" s="19" t="n">
        <f aca="false">Online_RAW!J368</f>
        <v>0.08</v>
      </c>
      <c r="E368" s="19" t="n">
        <f aca="false">(1-F368/100-G368/100)/(1-C368/100-D368/100-General!$B$17/100)</f>
        <v>1.00364757056196</v>
      </c>
      <c r="F368" s="19" t="n">
        <f aca="false">N368*General!$B$14/(N368+O368)+O368*100/(N368+O368)</f>
        <v>20.8</v>
      </c>
      <c r="G368" s="19" t="n">
        <f aca="false">N368*General!$B$15/(N368+O368)</f>
        <v>0.04</v>
      </c>
      <c r="H368" s="19" t="n">
        <f aca="false">(N368+O368)*(1/General!$B$20)*((F368/100)-E368*(C368/100))*1000/B368</f>
        <v>5.44526719288407</v>
      </c>
      <c r="I368" s="19" t="n">
        <f aca="false">(N368+O368)*(1/General!$B$20)*((D368/100)*E368-(G368/100))*1000/B368</f>
        <v>1.99807825080671</v>
      </c>
      <c r="J368" s="19" t="n">
        <f aca="false">I368/H368</f>
        <v>0.366938513764361</v>
      </c>
      <c r="K368" s="19" t="n">
        <f aca="false">MAX(Online_RAW!$L$2-Online_RAW!L368,0)</f>
        <v>0</v>
      </c>
      <c r="L368" s="19" t="n">
        <f aca="false">0.0016*(Online_RAW!M368)</f>
        <v>0</v>
      </c>
      <c r="M368" s="11" t="n">
        <f aca="false">Online_RAW!$N$2-Online_RAW!N368</f>
        <v>0</v>
      </c>
      <c r="N368" s="19" t="n">
        <f aca="false">Online_RAW!C368*60</f>
        <v>120.043565217391</v>
      </c>
      <c r="O368" s="19" t="n">
        <f aca="false">MAX(0, Online_RAW!D368*60)</f>
        <v>0</v>
      </c>
      <c r="P368" s="19" t="n">
        <f aca="false">_xlfn.IFNA(VLOOKUP(A368,Sampling!$D$7:$E$14,2,FALSE()),0)</f>
        <v>0</v>
      </c>
      <c r="Q368" s="0" t="n">
        <f aca="false">_xlfn.IFNA(VLOOKUP(A368,Refill!$D$6:$G$8,2,FALSE()),0)</f>
        <v>0</v>
      </c>
    </row>
    <row r="369" customFormat="false" ht="12.75" hidden="false" customHeight="false" outlineLevel="0" collapsed="false">
      <c r="A369" s="19" t="n">
        <f aca="false">ROUND((Online_RAW!B369-General!$B$10)*24,3)</f>
        <v>6.117</v>
      </c>
      <c r="B369" s="19" t="n">
        <f aca="false">General!$B$12+Online_ANA!K369/1000+Online_ANA!L369/1000+Online_ANA!M369/1000/General!$B$22-SUM($P$2:P369)/1000/General!$B$24+SUM($Q$2:Q369)/1000/General!$B$24</f>
        <v>1.08</v>
      </c>
      <c r="C369" s="19" t="n">
        <f aca="false">Online_RAW!K369</f>
        <v>20.62</v>
      </c>
      <c r="D369" s="19" t="n">
        <f aca="false">Online_RAW!J369</f>
        <v>0.08</v>
      </c>
      <c r="E369" s="19" t="n">
        <f aca="false">(1-F369/100-G369/100)/(1-C369/100-D369/100-General!$B$17/100)</f>
        <v>1.0037111994343</v>
      </c>
      <c r="F369" s="19" t="n">
        <f aca="false">N369*General!$B$14/(N369+O369)+O369*100/(N369+O369)</f>
        <v>20.8</v>
      </c>
      <c r="G369" s="19" t="n">
        <f aca="false">N369*General!$B$15/(N369+O369)</f>
        <v>0.04</v>
      </c>
      <c r="H369" s="19" t="n">
        <f aca="false">(N369+O369)*(1/General!$B$20)*((F369/100)-E369*(C369/100))*1000/B369</f>
        <v>5.12858825971515</v>
      </c>
      <c r="I369" s="19" t="n">
        <f aca="false">(N369+O369)*(1/General!$B$20)*((D369/100)*E369-(G369/100))*1000/B369</f>
        <v>1.99725588163904</v>
      </c>
      <c r="J369" s="19" t="n">
        <f aca="false">I369/H369</f>
        <v>0.389435801919879</v>
      </c>
      <c r="K369" s="19" t="n">
        <f aca="false">MAX(Online_RAW!$L$2-Online_RAW!L369,0)</f>
        <v>0</v>
      </c>
      <c r="L369" s="19" t="n">
        <f aca="false">0.0016*(Online_RAW!M369)</f>
        <v>0</v>
      </c>
      <c r="M369" s="11" t="n">
        <f aca="false">Online_RAW!$N$2-Online_RAW!N369</f>
        <v>0</v>
      </c>
      <c r="N369" s="19" t="n">
        <f aca="false">Online_RAW!C369*60</f>
        <v>119.979</v>
      </c>
      <c r="O369" s="19" t="n">
        <f aca="false">MAX(0, Online_RAW!D369*60)</f>
        <v>0</v>
      </c>
      <c r="P369" s="19" t="n">
        <f aca="false">_xlfn.IFNA(VLOOKUP(A369,Sampling!$D$7:$E$14,2,FALSE()),0)</f>
        <v>0</v>
      </c>
      <c r="Q369" s="0" t="n">
        <f aca="false">_xlfn.IFNA(VLOOKUP(A369,Refill!$D$6:$G$8,2,FALSE()),0)</f>
        <v>0</v>
      </c>
    </row>
    <row r="370" customFormat="false" ht="12.75" hidden="false" customHeight="false" outlineLevel="0" collapsed="false">
      <c r="A370" s="19" t="n">
        <f aca="false">ROUND((Online_RAW!B370-General!$B$10)*24,3)</f>
        <v>6.133</v>
      </c>
      <c r="B370" s="19" t="n">
        <f aca="false">General!$B$12+Online_ANA!K370/1000+Online_ANA!L370/1000+Online_ANA!M370/1000/General!$B$22-SUM($P$2:P370)/1000/General!$B$24+SUM($Q$2:Q370)/1000/General!$B$24</f>
        <v>1.08</v>
      </c>
      <c r="C370" s="19" t="n">
        <f aca="false">Online_RAW!K370</f>
        <v>20.64</v>
      </c>
      <c r="D370" s="19" t="n">
        <f aca="false">Online_RAW!J370</f>
        <v>0.08</v>
      </c>
      <c r="E370" s="19" t="n">
        <f aca="false">(1-F370/100-G370/100)/(1-C370/100-D370/100-General!$B$17/100)</f>
        <v>1.0039657956225</v>
      </c>
      <c r="F370" s="19" t="n">
        <f aca="false">N370*General!$B$14/(N370+O370)+O370*100/(N370+O370)</f>
        <v>20.8</v>
      </c>
      <c r="G370" s="19" t="n">
        <f aca="false">N370*General!$B$15/(N370+O370)</f>
        <v>0.04</v>
      </c>
      <c r="H370" s="19" t="n">
        <f aca="false">(N370+O370)*(1/General!$B$20)*((F370/100)-E370*(C370/100))*1000/B370</f>
        <v>3.87529708311193</v>
      </c>
      <c r="I370" s="19" t="n">
        <f aca="false">(N370+O370)*(1/General!$B$20)*((D370/100)*E370-(G370/100))*1000/B370</f>
        <v>1.99935271804115</v>
      </c>
      <c r="J370" s="19" t="n">
        <f aca="false">I370/H370</f>
        <v>0.515922437728472</v>
      </c>
      <c r="K370" s="19" t="n">
        <f aca="false">MAX(Online_RAW!$L$2-Online_RAW!L370,0)</f>
        <v>0</v>
      </c>
      <c r="L370" s="19" t="n">
        <f aca="false">0.0016*(Online_RAW!M370)</f>
        <v>0</v>
      </c>
      <c r="M370" s="11" t="n">
        <f aca="false">Online_RAW!$N$2-Online_RAW!N370</f>
        <v>0</v>
      </c>
      <c r="N370" s="19" t="n">
        <f aca="false">Online_RAW!C370*60</f>
        <v>120.044285714286</v>
      </c>
      <c r="O370" s="19" t="n">
        <f aca="false">MAX(0, Online_RAW!D370*60)</f>
        <v>0</v>
      </c>
      <c r="P370" s="19" t="n">
        <f aca="false">_xlfn.IFNA(VLOOKUP(A370,Sampling!$D$7:$E$14,2,FALSE()),0)</f>
        <v>0</v>
      </c>
      <c r="Q370" s="0" t="n">
        <f aca="false">_xlfn.IFNA(VLOOKUP(A370,Refill!$D$6:$G$8,2,FALSE()),0)</f>
        <v>0</v>
      </c>
    </row>
    <row r="371" customFormat="false" ht="12.75" hidden="false" customHeight="false" outlineLevel="0" collapsed="false">
      <c r="A371" s="19" t="n">
        <f aca="false">ROUND((Online_RAW!B371-General!$B$10)*24,3)</f>
        <v>6.15</v>
      </c>
      <c r="B371" s="19" t="n">
        <f aca="false">General!$B$12+Online_ANA!K371/1000+Online_ANA!L371/1000+Online_ANA!M371/1000/General!$B$22-SUM($P$2:P371)/1000/General!$B$24+SUM($Q$2:Q371)/1000/General!$B$24</f>
        <v>1.08</v>
      </c>
      <c r="C371" s="19" t="n">
        <f aca="false">Online_RAW!K371</f>
        <v>20.63</v>
      </c>
      <c r="D371" s="19" t="n">
        <f aca="false">Online_RAW!J371</f>
        <v>0.08</v>
      </c>
      <c r="E371" s="19" t="n">
        <f aca="false">(1-F371/100-G371/100)/(1-C371/100-D371/100-General!$B$17/100)</f>
        <v>1.00383848138556</v>
      </c>
      <c r="F371" s="19" t="n">
        <f aca="false">N371*General!$B$14/(N371+O371)+O371*100/(N371+O371)</f>
        <v>20.8</v>
      </c>
      <c r="G371" s="19" t="n">
        <f aca="false">N371*General!$B$15/(N371+O371)</f>
        <v>0.04</v>
      </c>
      <c r="H371" s="19" t="n">
        <f aca="false">(N371+O371)*(1/General!$B$20)*((F371/100)-E371*(C371/100))*1000/B371</f>
        <v>4.50130611834853</v>
      </c>
      <c r="I371" s="19" t="n">
        <f aca="false">(N371+O371)*(1/General!$B$20)*((D371/100)*E371-(G371/100))*1000/B371</f>
        <v>1.99791042319749</v>
      </c>
      <c r="J371" s="19" t="n">
        <f aca="false">I371/H371</f>
        <v>0.443851266869736</v>
      </c>
      <c r="K371" s="19" t="n">
        <f aca="false">MAX(Online_RAW!$L$2-Online_RAW!L371,0)</f>
        <v>0</v>
      </c>
      <c r="L371" s="19" t="n">
        <f aca="false">0.0016*(Online_RAW!M371)</f>
        <v>0</v>
      </c>
      <c r="M371" s="11" t="n">
        <f aca="false">Online_RAW!$N$2-Online_RAW!N371</f>
        <v>0</v>
      </c>
      <c r="N371" s="19" t="n">
        <f aca="false">Online_RAW!C371*60</f>
        <v>119.988</v>
      </c>
      <c r="O371" s="19" t="n">
        <f aca="false">MAX(0, Online_RAW!D371*60)</f>
        <v>0</v>
      </c>
      <c r="P371" s="19" t="n">
        <f aca="false">_xlfn.IFNA(VLOOKUP(A371,Sampling!$D$7:$E$14,2,FALSE()),0)</f>
        <v>0</v>
      </c>
      <c r="Q371" s="0" t="n">
        <f aca="false">_xlfn.IFNA(VLOOKUP(A371,Refill!$D$6:$G$8,2,FALSE()),0)</f>
        <v>0</v>
      </c>
    </row>
    <row r="372" customFormat="false" ht="12.75" hidden="false" customHeight="false" outlineLevel="0" collapsed="false">
      <c r="A372" s="19" t="n">
        <f aca="false">ROUND((Online_RAW!B372-General!$B$10)*24,3)</f>
        <v>6.167</v>
      </c>
      <c r="B372" s="19" t="n">
        <f aca="false">General!$B$12+Online_ANA!K372/1000+Online_ANA!L372/1000+Online_ANA!M372/1000/General!$B$22-SUM($P$2:P372)/1000/General!$B$24+SUM($Q$2:Q372)/1000/General!$B$24</f>
        <v>1.08</v>
      </c>
      <c r="C372" s="19" t="n">
        <f aca="false">Online_RAW!K372</f>
        <v>20.64</v>
      </c>
      <c r="D372" s="19" t="n">
        <f aca="false">Online_RAW!J372</f>
        <v>0.08</v>
      </c>
      <c r="E372" s="19" t="n">
        <f aca="false">(1-F372/100-G372/100)/(1-C372/100-D372/100-General!$B$17/100)</f>
        <v>1.00389180403553</v>
      </c>
      <c r="F372" s="19" t="n">
        <f aca="false">N372*General!$B$14/(N372+O372)+O372*100/(N372+O372)</f>
        <v>20.8058369853974</v>
      </c>
      <c r="G372" s="19" t="n">
        <f aca="false">N372*General!$B$15/(N372+O372)</f>
        <v>0.0399970520275771</v>
      </c>
      <c r="H372" s="19" t="n">
        <f aca="false">(N372+O372)*(1/General!$B$20)*((F372/100)-E372*(C372/100))*1000/B372</f>
        <v>4.23805707580296</v>
      </c>
      <c r="I372" s="19" t="n">
        <f aca="false">(N372+O372)*(1/General!$B$20)*((D372/100)*E372-(G372/100))*1000/B372</f>
        <v>1.99805837681158</v>
      </c>
      <c r="J372" s="19" t="n">
        <f aca="false">I372/H372</f>
        <v>0.471456221819056</v>
      </c>
      <c r="K372" s="19" t="n">
        <f aca="false">MAX(Online_RAW!$L$2-Online_RAW!L372,0)</f>
        <v>0</v>
      </c>
      <c r="L372" s="19" t="n">
        <f aca="false">0.0016*(Online_RAW!M372)</f>
        <v>0</v>
      </c>
      <c r="M372" s="11" t="n">
        <f aca="false">Online_RAW!$N$2-Online_RAW!N372</f>
        <v>0</v>
      </c>
      <c r="N372" s="19" t="n">
        <f aca="false">Online_RAW!C372*60</f>
        <v>119.966571428572</v>
      </c>
      <c r="O372" s="19" t="n">
        <f aca="false">MAX(0, Online_RAW!D372*60)</f>
        <v>0.00884210526315792</v>
      </c>
      <c r="P372" s="19" t="n">
        <f aca="false">_xlfn.IFNA(VLOOKUP(A372,Sampling!$D$7:$E$14,2,FALSE()),0)</f>
        <v>0</v>
      </c>
      <c r="Q372" s="0" t="n">
        <f aca="false">_xlfn.IFNA(VLOOKUP(A372,Refill!$D$6:$G$8,2,FALSE()),0)</f>
        <v>0</v>
      </c>
    </row>
    <row r="373" customFormat="false" ht="12.75" hidden="false" customHeight="false" outlineLevel="0" collapsed="false">
      <c r="A373" s="19" t="n">
        <f aca="false">ROUND((Online_RAW!B373-General!$B$10)*24,3)</f>
        <v>6.183</v>
      </c>
      <c r="B373" s="19" t="n">
        <f aca="false">General!$B$12+Online_ANA!K373/1000+Online_ANA!L373/1000+Online_ANA!M373/1000/General!$B$22-SUM($P$2:P373)/1000/General!$B$24+SUM($Q$2:Q373)/1000/General!$B$24</f>
        <v>1.08</v>
      </c>
      <c r="C373" s="19" t="n">
        <f aca="false">Online_RAW!K373</f>
        <v>20.63</v>
      </c>
      <c r="D373" s="19" t="n">
        <f aca="false">Online_RAW!J373</f>
        <v>0.08</v>
      </c>
      <c r="E373" s="19" t="n">
        <f aca="false">(1-F373/100-G373/100)/(1-C373/100-D373/100-General!$B$17/100)</f>
        <v>1.00383130594344</v>
      </c>
      <c r="F373" s="19" t="n">
        <f aca="false">N373*General!$B$14/(N373+O373)+O373*100/(N373+O373)</f>
        <v>20.8005661219671</v>
      </c>
      <c r="G373" s="19" t="n">
        <f aca="false">N373*General!$B$15/(N373+O373)</f>
        <v>0.0399997140798146</v>
      </c>
      <c r="H373" s="19" t="n">
        <f aca="false">(N373+O373)*(1/General!$B$20)*((F373/100)-E373*(C373/100))*1000/B373</f>
        <v>4.53389099796023</v>
      </c>
      <c r="I373" s="19" t="n">
        <f aca="false">(N373+O373)*(1/General!$B$20)*((D373/100)*E373-(G373/100))*1000/B373</f>
        <v>1.99665706314148</v>
      </c>
      <c r="J373" s="19" t="n">
        <f aca="false">I373/H373</f>
        <v>0.440384884427032</v>
      </c>
      <c r="K373" s="19" t="n">
        <f aca="false">MAX(Online_RAW!$L$2-Online_RAW!L373,0)</f>
        <v>0</v>
      </c>
      <c r="L373" s="19" t="n">
        <f aca="false">0.0016*(Online_RAW!M373)</f>
        <v>0</v>
      </c>
      <c r="M373" s="11" t="n">
        <f aca="false">Online_RAW!$N$2-Online_RAW!N373</f>
        <v>0</v>
      </c>
      <c r="N373" s="19" t="n">
        <f aca="false">Online_RAW!C373*60</f>
        <v>119.912727272727</v>
      </c>
      <c r="O373" s="19" t="n">
        <f aca="false">MAX(0, Online_RAW!D373*60)</f>
        <v>0.000857142857142858</v>
      </c>
      <c r="P373" s="19" t="n">
        <f aca="false">_xlfn.IFNA(VLOOKUP(A373,Sampling!$D$7:$E$14,2,FALSE()),0)</f>
        <v>0</v>
      </c>
      <c r="Q373" s="0" t="n">
        <f aca="false">_xlfn.IFNA(VLOOKUP(A373,Refill!$D$6:$G$8,2,FALSE()),0)</f>
        <v>0</v>
      </c>
    </row>
    <row r="374" customFormat="false" ht="12.75" hidden="false" customHeight="false" outlineLevel="0" collapsed="false">
      <c r="A374" s="19" t="n">
        <f aca="false">ROUND((Online_RAW!B374-General!$B$10)*24,3)</f>
        <v>6.2</v>
      </c>
      <c r="B374" s="19" t="n">
        <f aca="false">General!$B$12+Online_ANA!K374/1000+Online_ANA!L374/1000+Online_ANA!M374/1000/General!$B$22-SUM($P$2:P374)/1000/General!$B$24+SUM($Q$2:Q374)/1000/General!$B$24</f>
        <v>1.08</v>
      </c>
      <c r="C374" s="19" t="n">
        <f aca="false">Online_RAW!K374</f>
        <v>20.615</v>
      </c>
      <c r="D374" s="19" t="n">
        <f aca="false">Online_RAW!J374</f>
        <v>0.08</v>
      </c>
      <c r="E374" s="19" t="n">
        <f aca="false">(1-F374/100-G374/100)/(1-C374/100-D374/100-General!$B$17/100)</f>
        <v>1.00364757056196</v>
      </c>
      <c r="F374" s="19" t="n">
        <f aca="false">N374*General!$B$14/(N374+O374)+O374*100/(N374+O374)</f>
        <v>20.8</v>
      </c>
      <c r="G374" s="19" t="n">
        <f aca="false">N374*General!$B$15/(N374+O374)</f>
        <v>0.04</v>
      </c>
      <c r="H374" s="19" t="n">
        <f aca="false">(N374+O374)*(1/General!$B$20)*((F374/100)-E374*(C374/100))*1000/B374</f>
        <v>5.44202547640399</v>
      </c>
      <c r="I374" s="19" t="n">
        <f aca="false">(N374+O374)*(1/General!$B$20)*((D374/100)*E374-(G374/100))*1000/B374</f>
        <v>1.99688874017947</v>
      </c>
      <c r="J374" s="19" t="n">
        <f aca="false">I374/H374</f>
        <v>0.366938513764361</v>
      </c>
      <c r="K374" s="19" t="n">
        <f aca="false">MAX(Online_RAW!$L$2-Online_RAW!L374,0)</f>
        <v>0</v>
      </c>
      <c r="L374" s="19" t="n">
        <f aca="false">0.0016*(Online_RAW!M374)</f>
        <v>0</v>
      </c>
      <c r="M374" s="11" t="n">
        <f aca="false">Online_RAW!$N$2-Online_RAW!N374</f>
        <v>0</v>
      </c>
      <c r="N374" s="19" t="n">
        <f aca="false">Online_RAW!C374*60</f>
        <v>119.9721</v>
      </c>
      <c r="O374" s="19" t="n">
        <f aca="false">MAX(0, Online_RAW!D374*60)</f>
        <v>0</v>
      </c>
      <c r="P374" s="19" t="n">
        <f aca="false">_xlfn.IFNA(VLOOKUP(A374,Sampling!$D$7:$E$14,2,FALSE()),0)</f>
        <v>0</v>
      </c>
      <c r="Q374" s="0" t="n">
        <f aca="false">_xlfn.IFNA(VLOOKUP(A374,Refill!$D$6:$G$8,2,FALSE()),0)</f>
        <v>0</v>
      </c>
    </row>
    <row r="375" customFormat="false" ht="12.75" hidden="false" customHeight="false" outlineLevel="0" collapsed="false">
      <c r="A375" s="19" t="n">
        <f aca="false">ROUND((Online_RAW!B375-General!$B$10)*24,3)</f>
        <v>6.217</v>
      </c>
      <c r="B375" s="19" t="n">
        <f aca="false">General!$B$12+Online_ANA!K375/1000+Online_ANA!L375/1000+Online_ANA!M375/1000/General!$B$22-SUM($P$2:P375)/1000/General!$B$24+SUM($Q$2:Q375)/1000/General!$B$24</f>
        <v>1.08</v>
      </c>
      <c r="C375" s="19" t="n">
        <f aca="false">Online_RAW!K375</f>
        <v>20.62</v>
      </c>
      <c r="D375" s="19" t="n">
        <f aca="false">Online_RAW!J375</f>
        <v>0.08</v>
      </c>
      <c r="E375" s="19" t="n">
        <f aca="false">(1-F375/100-G375/100)/(1-C375/100-D375/100-General!$B$17/100)</f>
        <v>1.00352644884084</v>
      </c>
      <c r="F375" s="19" t="n">
        <f aca="false">N375*General!$B$14/(N375+O375)+O375*100/(N375+O375)</f>
        <v>20.8145781445998</v>
      </c>
      <c r="G375" s="19" t="n">
        <f aca="false">N375*General!$B$15/(N375+O375)</f>
        <v>0.0399926373007072</v>
      </c>
      <c r="H375" s="19" t="n">
        <f aca="false">(N375+O375)*(1/General!$B$20)*((F375/100)-E375*(C375/100))*1000/B375</f>
        <v>6.04177346046899</v>
      </c>
      <c r="I375" s="19" t="n">
        <f aca="false">(N375+O375)*(1/General!$B$20)*((D375/100)*E375-(G375/100))*1000/B375</f>
        <v>1.99749196228462</v>
      </c>
      <c r="J375" s="19" t="n">
        <f aca="false">I375/H375</f>
        <v>0.330613515278934</v>
      </c>
      <c r="K375" s="19" t="n">
        <f aca="false">MAX(Online_RAW!$L$2-Online_RAW!L375,0)</f>
        <v>0</v>
      </c>
      <c r="L375" s="19" t="n">
        <f aca="false">0.0016*(Online_RAW!M375)</f>
        <v>0</v>
      </c>
      <c r="M375" s="11" t="n">
        <f aca="false">Online_RAW!$N$2-Online_RAW!N375</f>
        <v>0</v>
      </c>
      <c r="N375" s="19" t="n">
        <f aca="false">Online_RAW!C375*60</f>
        <v>119.993181818182</v>
      </c>
      <c r="O375" s="19" t="n">
        <f aca="false">MAX(0, Online_RAW!D375*60)</f>
        <v>0.0220909090909091</v>
      </c>
      <c r="P375" s="19" t="n">
        <f aca="false">_xlfn.IFNA(VLOOKUP(A375,Sampling!$D$7:$E$14,2,FALSE()),0)</f>
        <v>0</v>
      </c>
      <c r="Q375" s="0" t="n">
        <f aca="false">_xlfn.IFNA(VLOOKUP(A375,Refill!$D$6:$G$8,2,FALSE()),0)</f>
        <v>0</v>
      </c>
    </row>
    <row r="376" customFormat="false" ht="12.75" hidden="false" customHeight="false" outlineLevel="0" collapsed="false">
      <c r="A376" s="19" t="n">
        <f aca="false">ROUND((Online_RAW!B376-General!$B$10)*24,3)</f>
        <v>6.233</v>
      </c>
      <c r="B376" s="19" t="n">
        <f aca="false">General!$B$12+Online_ANA!K376/1000+Online_ANA!L376/1000+Online_ANA!M376/1000/General!$B$22-SUM($P$2:P376)/1000/General!$B$24+SUM($Q$2:Q376)/1000/General!$B$24</f>
        <v>1.08</v>
      </c>
      <c r="C376" s="19" t="n">
        <f aca="false">Online_RAW!K376</f>
        <v>20.63</v>
      </c>
      <c r="D376" s="19" t="n">
        <f aca="false">Online_RAW!J376</f>
        <v>0.085</v>
      </c>
      <c r="E376" s="19" t="n">
        <f aca="false">(1-F376/100-G376/100)/(1-C376/100-D376/100-General!$B$17/100)</f>
        <v>1.00383363116935</v>
      </c>
      <c r="F376" s="19" t="n">
        <f aca="false">N376*General!$B$14/(N376+O376)+O376*100/(N376+O376)</f>
        <v>20.8054043726288</v>
      </c>
      <c r="G376" s="19" t="n">
        <f aca="false">N376*General!$B$15/(N376+O376)</f>
        <v>0.0399972705188744</v>
      </c>
      <c r="H376" s="19" t="n">
        <f aca="false">(N376+O376)*(1/General!$B$20)*((F376/100)-E376*(C376/100))*1000/B376</f>
        <v>4.77075997891293</v>
      </c>
      <c r="I376" s="19" t="n">
        <f aca="false">(N376+O376)*(1/General!$B$20)*((D376/100)*E376-(G376/100))*1000/B376</f>
        <v>2.24521941554099</v>
      </c>
      <c r="J376" s="19" t="n">
        <f aca="false">I376/H376</f>
        <v>0.470620912698397</v>
      </c>
      <c r="K376" s="19" t="n">
        <f aca="false">MAX(Online_RAW!$L$2-Online_RAW!L376,0)</f>
        <v>0</v>
      </c>
      <c r="L376" s="19" t="n">
        <f aca="false">0.0016*(Online_RAW!M376)</f>
        <v>0</v>
      </c>
      <c r="M376" s="11" t="n">
        <f aca="false">Online_RAW!$N$2-Online_RAW!N376</f>
        <v>0</v>
      </c>
      <c r="N376" s="19" t="n">
        <f aca="false">Online_RAW!C376*60</f>
        <v>119.894727272727</v>
      </c>
      <c r="O376" s="19" t="n">
        <f aca="false">MAX(0, Online_RAW!D376*60)</f>
        <v>0.00818181818181816</v>
      </c>
      <c r="P376" s="19" t="n">
        <f aca="false">_xlfn.IFNA(VLOOKUP(A376,Sampling!$D$7:$E$14,2,FALSE()),0)</f>
        <v>0</v>
      </c>
      <c r="Q376" s="0" t="n">
        <f aca="false">_xlfn.IFNA(VLOOKUP(A376,Refill!$D$6:$G$8,2,FALSE()),0)</f>
        <v>0</v>
      </c>
    </row>
    <row r="377" customFormat="false" ht="12.75" hidden="false" customHeight="false" outlineLevel="0" collapsed="false">
      <c r="A377" s="19" t="n">
        <f aca="false">ROUND((Online_RAW!B377-General!$B$10)*24,3)</f>
        <v>6.25</v>
      </c>
      <c r="B377" s="19" t="n">
        <f aca="false">General!$B$12+Online_ANA!K377/1000+Online_ANA!L377/1000+Online_ANA!M377/1000/General!$B$22-SUM($P$2:P377)/1000/General!$B$24+SUM($Q$2:Q377)/1000/General!$B$24</f>
        <v>1.08</v>
      </c>
      <c r="C377" s="19" t="n">
        <f aca="false">Online_RAW!K377</f>
        <v>20.635</v>
      </c>
      <c r="D377" s="19" t="n">
        <f aca="false">Online_RAW!J377</f>
        <v>0.085</v>
      </c>
      <c r="E377" s="19" t="n">
        <f aca="false">(1-F377/100-G377/100)/(1-C377/100-D377/100-General!$B$17/100)</f>
        <v>1.0039657956225</v>
      </c>
      <c r="F377" s="19" t="n">
        <f aca="false">N377*General!$B$14/(N377+O377)+O377*100/(N377+O377)</f>
        <v>20.8</v>
      </c>
      <c r="G377" s="19" t="n">
        <f aca="false">N377*General!$B$15/(N377+O377)</f>
        <v>0.04</v>
      </c>
      <c r="H377" s="19" t="n">
        <f aca="false">(N377+O377)*(1/General!$B$20)*((F377/100)-E377*(C377/100))*1000/B377</f>
        <v>4.12378889421648</v>
      </c>
      <c r="I377" s="19" t="n">
        <f aca="false">(N377+O377)*(1/General!$B$20)*((D377/100)*E377-(G377/100))*1000/B377</f>
        <v>2.24804646378277</v>
      </c>
      <c r="J377" s="19" t="n">
        <f aca="false">I377/H377</f>
        <v>0.545141015083386</v>
      </c>
      <c r="K377" s="19" t="n">
        <f aca="false">MAX(Online_RAW!$L$2-Online_RAW!L377,0)</f>
        <v>0</v>
      </c>
      <c r="L377" s="19" t="n">
        <f aca="false">0.0016*(Online_RAW!M377)</f>
        <v>0</v>
      </c>
      <c r="M377" s="11" t="n">
        <f aca="false">Online_RAW!$N$2-Online_RAW!N377</f>
        <v>0</v>
      </c>
      <c r="N377" s="19" t="n">
        <f aca="false">Online_RAW!C377*60</f>
        <v>120.031363636364</v>
      </c>
      <c r="O377" s="19" t="n">
        <f aca="false">MAX(0, Online_RAW!D377*60)</f>
        <v>0</v>
      </c>
      <c r="P377" s="19" t="n">
        <f aca="false">_xlfn.IFNA(VLOOKUP(A377,Sampling!$D$7:$E$14,2,FALSE()),0)</f>
        <v>0</v>
      </c>
      <c r="Q377" s="0" t="n">
        <f aca="false">_xlfn.IFNA(VLOOKUP(A377,Refill!$D$6:$G$8,2,FALSE()),0)</f>
        <v>0</v>
      </c>
    </row>
    <row r="378" customFormat="false" ht="12.75" hidden="false" customHeight="false" outlineLevel="0" collapsed="false">
      <c r="A378" s="19" t="n">
        <f aca="false">ROUND((Online_RAW!B378-General!$B$10)*24,3)</f>
        <v>6.267</v>
      </c>
      <c r="B378" s="19" t="n">
        <f aca="false">General!$B$12+Online_ANA!K378/1000+Online_ANA!L378/1000+Online_ANA!M378/1000/General!$B$22-SUM($P$2:P378)/1000/General!$B$24+SUM($Q$2:Q378)/1000/General!$B$24</f>
        <v>1.08</v>
      </c>
      <c r="C378" s="19" t="n">
        <f aca="false">Online_RAW!K378</f>
        <v>20.615</v>
      </c>
      <c r="D378" s="19" t="n">
        <f aca="false">Online_RAW!J378</f>
        <v>0.085</v>
      </c>
      <c r="E378" s="19" t="n">
        <f aca="false">(1-F378/100-G378/100)/(1-C378/100-D378/100-General!$B$17/100)</f>
        <v>1.0037111994343</v>
      </c>
      <c r="F378" s="19" t="n">
        <f aca="false">N378*General!$B$14/(N378+O378)+O378*100/(N378+O378)</f>
        <v>20.8</v>
      </c>
      <c r="G378" s="19" t="n">
        <f aca="false">N378*General!$B$15/(N378+O378)</f>
        <v>0.04</v>
      </c>
      <c r="H378" s="19" t="n">
        <f aca="false">(N378+O378)*(1/General!$B$20)*((F378/100)-E378*(C378/100))*1000/B378</f>
        <v>5.37604466775745</v>
      </c>
      <c r="I378" s="19" t="n">
        <f aca="false">(N378+O378)*(1/General!$B$20)*((D378/100)*E378-(G378/100))*1000/B378</f>
        <v>2.2454581717373</v>
      </c>
      <c r="J378" s="19" t="n">
        <f aca="false">I378/H378</f>
        <v>0.417678481208373</v>
      </c>
      <c r="K378" s="19" t="n">
        <f aca="false">MAX(Online_RAW!$L$2-Online_RAW!L378,0)</f>
        <v>0</v>
      </c>
      <c r="L378" s="19" t="n">
        <f aca="false">0.0016*(Online_RAW!M378)</f>
        <v>0</v>
      </c>
      <c r="M378" s="11" t="n">
        <f aca="false">Online_RAW!$N$2-Online_RAW!N378</f>
        <v>0</v>
      </c>
      <c r="N378" s="19" t="n">
        <f aca="false">Online_RAW!C378*60</f>
        <v>119.950421052632</v>
      </c>
      <c r="O378" s="19" t="n">
        <f aca="false">MAX(0, Online_RAW!D378*60)</f>
        <v>0</v>
      </c>
      <c r="P378" s="19" t="n">
        <f aca="false">_xlfn.IFNA(VLOOKUP(A378,Sampling!$D$7:$E$14,2,FALSE()),0)</f>
        <v>0</v>
      </c>
      <c r="Q378" s="0" t="n">
        <f aca="false">_xlfn.IFNA(VLOOKUP(A378,Refill!$D$6:$G$8,2,FALSE()),0)</f>
        <v>0</v>
      </c>
    </row>
    <row r="379" customFormat="false" ht="12.75" hidden="false" customHeight="false" outlineLevel="0" collapsed="false">
      <c r="A379" s="19" t="n">
        <f aca="false">ROUND((Online_RAW!B379-General!$B$10)*24,3)</f>
        <v>6.283</v>
      </c>
      <c r="B379" s="19" t="n">
        <f aca="false">General!$B$12+Online_ANA!K379/1000+Online_ANA!L379/1000+Online_ANA!M379/1000/General!$B$22-SUM($P$2:P379)/1000/General!$B$24+SUM($Q$2:Q379)/1000/General!$B$24</f>
        <v>1.08</v>
      </c>
      <c r="C379" s="19" t="n">
        <f aca="false">Online_RAW!K379</f>
        <v>20.6</v>
      </c>
      <c r="D379" s="19" t="n">
        <f aca="false">Online_RAW!J379</f>
        <v>0.085</v>
      </c>
      <c r="E379" s="19" t="n">
        <f aca="false">(1-F379/100-G379/100)/(1-C379/100-D379/100-General!$B$17/100)</f>
        <v>1.00340403733118</v>
      </c>
      <c r="F379" s="19" t="n">
        <f aca="false">N379*General!$B$14/(N379+O379)+O379*100/(N379+O379)</f>
        <v>20.8091786232065</v>
      </c>
      <c r="G379" s="19" t="n">
        <f aca="false">N379*General!$B$15/(N379+O379)</f>
        <v>0.0399953643317139</v>
      </c>
      <c r="H379" s="19" t="n">
        <f aca="false">(N379+O379)*(1/General!$B$20)*((F379/100)-E379*(C379/100))*1000/B379</f>
        <v>6.89431766368132</v>
      </c>
      <c r="I379" s="19" t="n">
        <f aca="false">(N379+O379)*(1/General!$B$20)*((D379/100)*E379-(G379/100))*1000/B379</f>
        <v>2.24565861308222</v>
      </c>
      <c r="J379" s="19" t="n">
        <f aca="false">I379/H379</f>
        <v>0.325726014180078</v>
      </c>
      <c r="K379" s="19" t="n">
        <f aca="false">MAX(Online_RAW!$L$2-Online_RAW!L379,0)</f>
        <v>0</v>
      </c>
      <c r="L379" s="19" t="n">
        <f aca="false">0.0016*(Online_RAW!M379)</f>
        <v>0</v>
      </c>
      <c r="M379" s="11" t="n">
        <f aca="false">Online_RAW!$N$2-Online_RAW!N379</f>
        <v>0</v>
      </c>
      <c r="N379" s="19" t="n">
        <f aca="false">Online_RAW!C379*60</f>
        <v>120.004090909091</v>
      </c>
      <c r="O379" s="19" t="n">
        <f aca="false">MAX(0, Online_RAW!D379*60)</f>
        <v>0.0139090909090909</v>
      </c>
      <c r="P379" s="19" t="n">
        <f aca="false">_xlfn.IFNA(VLOOKUP(A379,Sampling!$D$7:$E$14,2,FALSE()),0)</f>
        <v>0</v>
      </c>
      <c r="Q379" s="0" t="n">
        <f aca="false">_xlfn.IFNA(VLOOKUP(A379,Refill!$D$6:$G$8,2,FALSE()),0)</f>
        <v>0</v>
      </c>
    </row>
    <row r="380" customFormat="false" ht="12.75" hidden="false" customHeight="false" outlineLevel="0" collapsed="false">
      <c r="A380" s="19" t="n">
        <f aca="false">ROUND((Online_RAW!B380-General!$B$10)*24,3)</f>
        <v>6.3</v>
      </c>
      <c r="B380" s="19" t="n">
        <f aca="false">General!$B$12+Online_ANA!K380/1000+Online_ANA!L380/1000+Online_ANA!M380/1000/General!$B$22-SUM($P$2:P380)/1000/General!$B$24+SUM($Q$2:Q380)/1000/General!$B$24</f>
        <v>1.08</v>
      </c>
      <c r="C380" s="19" t="n">
        <f aca="false">Online_RAW!K380</f>
        <v>20.61</v>
      </c>
      <c r="D380" s="19" t="n">
        <f aca="false">Online_RAW!J380</f>
        <v>0.09</v>
      </c>
      <c r="E380" s="19" t="n">
        <f aca="false">(1-F380/100-G380/100)/(1-C380/100-D380/100-General!$B$17/100)</f>
        <v>1.0037111994343</v>
      </c>
      <c r="F380" s="19" t="n">
        <f aca="false">N380*General!$B$14/(N380+O380)+O380*100/(N380+O380)</f>
        <v>20.8</v>
      </c>
      <c r="G380" s="19" t="n">
        <f aca="false">N380*General!$B$15/(N380+O380)</f>
        <v>0.04</v>
      </c>
      <c r="H380" s="19" t="n">
        <f aca="false">(N380+O380)*(1/General!$B$20)*((F380/100)-E380*(C380/100))*1000/B380</f>
        <v>5.62433190040692</v>
      </c>
      <c r="I380" s="19" t="n">
        <f aca="false">(N380+O380)*(1/General!$B$20)*((D380/100)*E380-(G380/100))*1000/B380</f>
        <v>2.49396291599316</v>
      </c>
      <c r="J380" s="19" t="n">
        <f aca="false">I380/H380</f>
        <v>0.443423851962351</v>
      </c>
      <c r="K380" s="19" t="n">
        <f aca="false">MAX(Online_RAW!$L$2-Online_RAW!L380,0)</f>
        <v>0</v>
      </c>
      <c r="L380" s="19" t="n">
        <f aca="false">0.0016*(Online_RAW!M380)</f>
        <v>0</v>
      </c>
      <c r="M380" s="11" t="n">
        <f aca="false">Online_RAW!$N$2-Online_RAW!N380</f>
        <v>0</v>
      </c>
      <c r="N380" s="19" t="n">
        <f aca="false">Online_RAW!C380*60</f>
        <v>119.942086956522</v>
      </c>
      <c r="O380" s="19" t="n">
        <f aca="false">MAX(0, Online_RAW!D380*60)</f>
        <v>0</v>
      </c>
      <c r="P380" s="19" t="n">
        <f aca="false">_xlfn.IFNA(VLOOKUP(A380,Sampling!$D$7:$E$14,2,FALSE()),0)</f>
        <v>0</v>
      </c>
      <c r="Q380" s="0" t="n">
        <f aca="false">_xlfn.IFNA(VLOOKUP(A380,Refill!$D$6:$G$8,2,FALSE()),0)</f>
        <v>0</v>
      </c>
    </row>
    <row r="381" customFormat="false" ht="12.75" hidden="false" customHeight="false" outlineLevel="0" collapsed="false">
      <c r="A381" s="19" t="n">
        <f aca="false">ROUND((Online_RAW!B381-General!$B$10)*24,3)</f>
        <v>6.317</v>
      </c>
      <c r="B381" s="19" t="n">
        <f aca="false">General!$B$12+Online_ANA!K381/1000+Online_ANA!L381/1000+Online_ANA!M381/1000/General!$B$22-SUM($P$2:P381)/1000/General!$B$24+SUM($Q$2:Q381)/1000/General!$B$24</f>
        <v>1.08</v>
      </c>
      <c r="C381" s="19" t="n">
        <f aca="false">Online_RAW!K381</f>
        <v>20.62</v>
      </c>
      <c r="D381" s="19" t="n">
        <f aca="false">Online_RAW!J381</f>
        <v>0.09</v>
      </c>
      <c r="E381" s="19" t="n">
        <f aca="false">(1-F381/100-G381/100)/(1-C381/100-D381/100-General!$B$17/100)</f>
        <v>1.00383011153121</v>
      </c>
      <c r="F381" s="19" t="n">
        <f aca="false">N381*General!$B$14/(N381+O381)+O381*100/(N381+O381)</f>
        <v>20.8006603576938</v>
      </c>
      <c r="G381" s="19" t="n">
        <f aca="false">N381*General!$B$15/(N381+O381)</f>
        <v>0.0399996664860133</v>
      </c>
      <c r="H381" s="19" t="n">
        <f aca="false">(N381+O381)*(1/General!$B$20)*((F381/100)-E381*(C381/100))*1000/B381</f>
        <v>5.03794153358875</v>
      </c>
      <c r="I381" s="19" t="n">
        <f aca="false">(N381+O381)*(1/General!$B$20)*((D381/100)*E381-(G381/100))*1000/B381</f>
        <v>2.49436231917908</v>
      </c>
      <c r="J381" s="19" t="n">
        <f aca="false">I381/H381</f>
        <v>0.495115376498272</v>
      </c>
      <c r="K381" s="19" t="n">
        <f aca="false">MAX(Online_RAW!$L$2-Online_RAW!L381,0)</f>
        <v>0</v>
      </c>
      <c r="L381" s="19" t="n">
        <f aca="false">0.0016*(Online_RAW!M381)</f>
        <v>0</v>
      </c>
      <c r="M381" s="11" t="n">
        <f aca="false">Online_RAW!$N$2-Online_RAW!N381</f>
        <v>0</v>
      </c>
      <c r="N381" s="19" t="n">
        <f aca="false">Online_RAW!C381*60</f>
        <v>119.934</v>
      </c>
      <c r="O381" s="19" t="n">
        <f aca="false">MAX(0, Online_RAW!D381*60)</f>
        <v>0.001</v>
      </c>
      <c r="P381" s="19" t="n">
        <f aca="false">_xlfn.IFNA(VLOOKUP(A381,Sampling!$D$7:$E$14,2,FALSE()),0)</f>
        <v>0</v>
      </c>
      <c r="Q381" s="0" t="n">
        <f aca="false">_xlfn.IFNA(VLOOKUP(A381,Refill!$D$6:$G$8,2,FALSE()),0)</f>
        <v>0</v>
      </c>
    </row>
    <row r="382" customFormat="false" ht="12.75" hidden="false" customHeight="false" outlineLevel="0" collapsed="false">
      <c r="A382" s="19" t="n">
        <f aca="false">ROUND((Online_RAW!B382-General!$B$10)*24,3)</f>
        <v>6.333</v>
      </c>
      <c r="B382" s="19" t="n">
        <f aca="false">General!$B$12+Online_ANA!K382/1000+Online_ANA!L382/1000+Online_ANA!M382/1000/General!$B$22-SUM($P$2:P382)/1000/General!$B$24+SUM($Q$2:Q382)/1000/General!$B$24</f>
        <v>1.08</v>
      </c>
      <c r="C382" s="19" t="n">
        <f aca="false">Online_RAW!K382</f>
        <v>20.62</v>
      </c>
      <c r="D382" s="19" t="n">
        <f aca="false">Online_RAW!J382</f>
        <v>0.09</v>
      </c>
      <c r="E382" s="19" t="n">
        <f aca="false">(1-F382/100-G382/100)/(1-C382/100-D382/100-General!$B$17/100)</f>
        <v>1.00383848138556</v>
      </c>
      <c r="F382" s="19" t="n">
        <f aca="false">N382*General!$B$14/(N382+O382)+O382*100/(N382+O382)</f>
        <v>20.8</v>
      </c>
      <c r="G382" s="19" t="n">
        <f aca="false">N382*General!$B$15/(N382+O382)</f>
        <v>0.04</v>
      </c>
      <c r="H382" s="19" t="n">
        <f aca="false">(N382+O382)*(1/General!$B$20)*((F382/100)-E382*(C382/100))*1000/B382</f>
        <v>4.99824481020889</v>
      </c>
      <c r="I382" s="19" t="n">
        <f aca="false">(N382+O382)*(1/General!$B$20)*((D382/100)*E382-(G382/100))*1000/B382</f>
        <v>2.49516776092049</v>
      </c>
      <c r="J382" s="19" t="n">
        <f aca="false">I382/H382</f>
        <v>0.499208793419667</v>
      </c>
      <c r="K382" s="19" t="n">
        <f aca="false">MAX(Online_RAW!$L$2-Online_RAW!L382,0)</f>
        <v>0</v>
      </c>
      <c r="L382" s="19" t="n">
        <f aca="false">0.0016*(Online_RAW!M382)</f>
        <v>0</v>
      </c>
      <c r="M382" s="11" t="n">
        <f aca="false">Online_RAW!$N$2-Online_RAW!N382</f>
        <v>0</v>
      </c>
      <c r="N382" s="19" t="n">
        <f aca="false">Online_RAW!C382*60</f>
        <v>119.972727272727</v>
      </c>
      <c r="O382" s="19" t="n">
        <f aca="false">MAX(0, Online_RAW!D382*60)</f>
        <v>0</v>
      </c>
      <c r="P382" s="19" t="n">
        <f aca="false">_xlfn.IFNA(VLOOKUP(A382,Sampling!$D$7:$E$14,2,FALSE()),0)</f>
        <v>0</v>
      </c>
      <c r="Q382" s="0" t="n">
        <f aca="false">_xlfn.IFNA(VLOOKUP(A382,Refill!$D$6:$G$8,2,FALSE()),0)</f>
        <v>0</v>
      </c>
    </row>
    <row r="383" customFormat="false" ht="12.75" hidden="false" customHeight="false" outlineLevel="0" collapsed="false">
      <c r="A383" s="19" t="n">
        <f aca="false">ROUND((Online_RAW!B383-General!$B$10)*24,3)</f>
        <v>6.35</v>
      </c>
      <c r="B383" s="19" t="n">
        <f aca="false">General!$B$12+Online_ANA!K383/1000+Online_ANA!L383/1000+Online_ANA!M383/1000/General!$B$22-SUM($P$2:P383)/1000/General!$B$24+SUM($Q$2:Q383)/1000/General!$B$24</f>
        <v>1.08</v>
      </c>
      <c r="C383" s="19" t="n">
        <f aca="false">Online_RAW!K383</f>
        <v>20.62</v>
      </c>
      <c r="D383" s="19" t="n">
        <f aca="false">Online_RAW!J383</f>
        <v>0.09</v>
      </c>
      <c r="E383" s="19" t="n">
        <f aca="false">(1-F383/100-G383/100)/(1-C383/100-D383/100-General!$B$17/100)</f>
        <v>1.00383848138556</v>
      </c>
      <c r="F383" s="19" t="n">
        <f aca="false">N383*General!$B$14/(N383+O383)+O383*100/(N383+O383)</f>
        <v>20.8</v>
      </c>
      <c r="G383" s="19" t="n">
        <f aca="false">N383*General!$B$15/(N383+O383)</f>
        <v>0.04</v>
      </c>
      <c r="H383" s="19" t="n">
        <f aca="false">(N383+O383)*(1/General!$B$20)*((F383/100)-E383*(C383/100))*1000/B383</f>
        <v>5.00051725613308</v>
      </c>
      <c r="I383" s="19" t="n">
        <f aca="false">(N383+O383)*(1/General!$B$20)*((D383/100)*E383-(G383/100))*1000/B383</f>
        <v>2.49630218590842</v>
      </c>
      <c r="J383" s="19" t="n">
        <f aca="false">I383/H383</f>
        <v>0.499208793419667</v>
      </c>
      <c r="K383" s="19" t="n">
        <f aca="false">MAX(Online_RAW!$L$2-Online_RAW!L383,0)</f>
        <v>0</v>
      </c>
      <c r="L383" s="19" t="n">
        <f aca="false">0.0016*(Online_RAW!M383)</f>
        <v>0</v>
      </c>
      <c r="M383" s="11" t="n">
        <f aca="false">Online_RAW!$N$2-Online_RAW!N383</f>
        <v>0</v>
      </c>
      <c r="N383" s="19" t="n">
        <f aca="false">Online_RAW!C383*60</f>
        <v>120.027272727273</v>
      </c>
      <c r="O383" s="19" t="n">
        <f aca="false">MAX(0, Online_RAW!D383*60)</f>
        <v>0</v>
      </c>
      <c r="P383" s="19" t="n">
        <f aca="false">_xlfn.IFNA(VLOOKUP(A383,Sampling!$D$7:$E$14,2,FALSE()),0)</f>
        <v>0</v>
      </c>
      <c r="Q383" s="0" t="n">
        <f aca="false">_xlfn.IFNA(VLOOKUP(A383,Refill!$D$6:$G$8,2,FALSE()),0)</f>
        <v>0</v>
      </c>
    </row>
    <row r="384" customFormat="false" ht="12.75" hidden="false" customHeight="false" outlineLevel="0" collapsed="false">
      <c r="A384" s="19" t="n">
        <f aca="false">ROUND((Online_RAW!B384-General!$B$10)*24,3)</f>
        <v>6.367</v>
      </c>
      <c r="B384" s="19" t="n">
        <f aca="false">General!$B$12+Online_ANA!K384/1000+Online_ANA!L384/1000+Online_ANA!M384/1000/General!$B$22-SUM($P$2:P384)/1000/General!$B$24+SUM($Q$2:Q384)/1000/General!$B$24</f>
        <v>1.08</v>
      </c>
      <c r="C384" s="19" t="n">
        <f aca="false">Online_RAW!K384</f>
        <v>20.615</v>
      </c>
      <c r="D384" s="19" t="n">
        <f aca="false">Online_RAW!J384</f>
        <v>0.09</v>
      </c>
      <c r="E384" s="19" t="n">
        <f aca="false">(1-F384/100-G384/100)/(1-C384/100-D384/100-General!$B$17/100)</f>
        <v>1.00377483637499</v>
      </c>
      <c r="F384" s="19" t="n">
        <f aca="false">N384*General!$B$14/(N384+O384)+O384*100/(N384+O384)</f>
        <v>20.8</v>
      </c>
      <c r="G384" s="19" t="n">
        <f aca="false">N384*General!$B$15/(N384+O384)</f>
        <v>0.04</v>
      </c>
      <c r="H384" s="19" t="n">
        <f aca="false">(N384+O384)*(1/General!$B$20)*((F384/100)-E384*(C384/100))*1000/B384</f>
        <v>5.3138741985866</v>
      </c>
      <c r="I384" s="19" t="n">
        <f aca="false">(N384+O384)*(1/General!$B$20)*((D384/100)*E384-(G384/100))*1000/B384</f>
        <v>2.49575160979148</v>
      </c>
      <c r="J384" s="19" t="n">
        <f aca="false">I384/H384</f>
        <v>0.469667048281892</v>
      </c>
      <c r="K384" s="19" t="n">
        <f aca="false">MAX(Online_RAW!$L$2-Online_RAW!L384,0)</f>
        <v>0</v>
      </c>
      <c r="L384" s="19" t="n">
        <f aca="false">0.0016*(Online_RAW!M384)</f>
        <v>0</v>
      </c>
      <c r="M384" s="11" t="n">
        <f aca="false">Online_RAW!$N$2-Online_RAW!N384</f>
        <v>0</v>
      </c>
      <c r="N384" s="19" t="n">
        <f aca="false">Online_RAW!C384*60</f>
        <v>120.014454545455</v>
      </c>
      <c r="O384" s="19" t="n">
        <f aca="false">MAX(0, Online_RAW!D384*60)</f>
        <v>0</v>
      </c>
      <c r="P384" s="19" t="n">
        <f aca="false">_xlfn.IFNA(VLOOKUP(A384,Sampling!$D$7:$E$14,2,FALSE()),0)</f>
        <v>0</v>
      </c>
      <c r="Q384" s="0" t="n">
        <f aca="false">_xlfn.IFNA(VLOOKUP(A384,Refill!$D$6:$G$8,2,FALSE()),0)</f>
        <v>0</v>
      </c>
    </row>
    <row r="385" customFormat="false" ht="12.75" hidden="false" customHeight="false" outlineLevel="0" collapsed="false">
      <c r="A385" s="19" t="n">
        <f aca="false">ROUND((Online_RAW!B385-General!$B$10)*24,3)</f>
        <v>6.383</v>
      </c>
      <c r="B385" s="19" t="n">
        <f aca="false">General!$B$12+Online_ANA!K385/1000+Online_ANA!L385/1000+Online_ANA!M385/1000/General!$B$22-SUM($P$2:P385)/1000/General!$B$24+SUM($Q$2:Q385)/1000/General!$B$24</f>
        <v>1.08</v>
      </c>
      <c r="C385" s="19" t="n">
        <f aca="false">Online_RAW!K385</f>
        <v>20.61</v>
      </c>
      <c r="D385" s="19" t="n">
        <f aca="false">Online_RAW!J385</f>
        <v>0.09</v>
      </c>
      <c r="E385" s="19" t="n">
        <f aca="false">(1-F385/100-G385/100)/(1-C385/100-D385/100-General!$B$17/100)</f>
        <v>1.00368727498573</v>
      </c>
      <c r="F385" s="19" t="n">
        <f aca="false">N385*General!$B$14/(N385+O385)+O385*100/(N385+O385)</f>
        <v>20.8018878102863</v>
      </c>
      <c r="G385" s="19" t="n">
        <f aca="false">N385*General!$B$15/(N385+O385)</f>
        <v>0.0399990465604615</v>
      </c>
      <c r="H385" s="19" t="n">
        <f aca="false">(N385+O385)*(1/General!$B$20)*((F385/100)-E385*(C385/100))*1000/B385</f>
        <v>5.73869500753749</v>
      </c>
      <c r="I385" s="19" t="n">
        <f aca="false">(N385+O385)*(1/General!$B$20)*((D385/100)*E385-(G385/100))*1000/B385</f>
        <v>2.49233735900448</v>
      </c>
      <c r="J385" s="19" t="n">
        <f aca="false">I385/H385</f>
        <v>0.434303854052344</v>
      </c>
      <c r="K385" s="19" t="n">
        <f aca="false">MAX(Online_RAW!$L$2-Online_RAW!L385,0)</f>
        <v>0</v>
      </c>
      <c r="L385" s="19" t="n">
        <f aca="false">0.0016*(Online_RAW!M385)</f>
        <v>0</v>
      </c>
      <c r="M385" s="11" t="n">
        <f aca="false">Online_RAW!$N$2-Online_RAW!N385</f>
        <v>0</v>
      </c>
      <c r="N385" s="19" t="n">
        <f aca="false">Online_RAW!C385*60</f>
        <v>119.863909090909</v>
      </c>
      <c r="O385" s="19" t="n">
        <f aca="false">MAX(0, Online_RAW!D385*60)</f>
        <v>0.00285714285714286</v>
      </c>
      <c r="P385" s="19" t="n">
        <f aca="false">_xlfn.IFNA(VLOOKUP(A385,Sampling!$D$7:$E$14,2,FALSE()),0)</f>
        <v>0</v>
      </c>
      <c r="Q385" s="0" t="n">
        <f aca="false">_xlfn.IFNA(VLOOKUP(A385,Refill!$D$6:$G$8,2,FALSE()),0)</f>
        <v>0</v>
      </c>
    </row>
    <row r="386" customFormat="false" ht="12.75" hidden="false" customHeight="false" outlineLevel="0" collapsed="false">
      <c r="A386" s="19" t="n">
        <f aca="false">ROUND((Online_RAW!B386-General!$B$10)*24,3)</f>
        <v>6.4</v>
      </c>
      <c r="B386" s="19" t="n">
        <f aca="false">General!$B$12+Online_ANA!K386/1000+Online_ANA!L386/1000+Online_ANA!M386/1000/General!$B$22-SUM($P$2:P386)/1000/General!$B$24+SUM($Q$2:Q386)/1000/General!$B$24</f>
        <v>1.08</v>
      </c>
      <c r="C386" s="19" t="n">
        <f aca="false">Online_RAW!K386</f>
        <v>20.61</v>
      </c>
      <c r="D386" s="19" t="n">
        <f aca="false">Online_RAW!J386</f>
        <v>0.09</v>
      </c>
      <c r="E386" s="19" t="n">
        <f aca="false">(1-F386/100-G386/100)/(1-C386/100-D386/100-General!$B$17/100)</f>
        <v>1.00368840278938</v>
      </c>
      <c r="F386" s="19" t="n">
        <f aca="false">N386*General!$B$14/(N386+O386)+O386*100/(N386+O386)</f>
        <v>20.8017988185033</v>
      </c>
      <c r="G386" s="19" t="n">
        <f aca="false">N386*General!$B$15/(N386+O386)</f>
        <v>0.0399990915058064</v>
      </c>
      <c r="H386" s="19" t="n">
        <f aca="false">(N386+O386)*(1/General!$B$20)*((F386/100)-E386*(C386/100))*1000/B386</f>
        <v>5.74327969488493</v>
      </c>
      <c r="I386" s="19" t="n">
        <f aca="false">(N386+O386)*(1/General!$B$20)*((D386/100)*E386-(G386/100))*1000/B386</f>
        <v>2.49674926811345</v>
      </c>
      <c r="J386" s="19" t="n">
        <f aca="false">I386/H386</f>
        <v>0.434725348712705</v>
      </c>
      <c r="K386" s="19" t="n">
        <f aca="false">MAX(Online_RAW!$L$2-Online_RAW!L386,0)</f>
        <v>0</v>
      </c>
      <c r="L386" s="19" t="n">
        <f aca="false">0.0016*(Online_RAW!M386)</f>
        <v>0</v>
      </c>
      <c r="M386" s="11" t="n">
        <f aca="false">Online_RAW!$N$2-Online_RAW!N386</f>
        <v>0</v>
      </c>
      <c r="N386" s="19" t="n">
        <f aca="false">Online_RAW!C386*60</f>
        <v>120.076090909091</v>
      </c>
      <c r="O386" s="19" t="n">
        <f aca="false">MAX(0, Online_RAW!D386*60)</f>
        <v>0.00272727272727272</v>
      </c>
      <c r="P386" s="19" t="n">
        <f aca="false">_xlfn.IFNA(VLOOKUP(A386,Sampling!$D$7:$E$14,2,FALSE()),0)</f>
        <v>0</v>
      </c>
      <c r="Q386" s="0" t="n">
        <f aca="false">_xlfn.IFNA(VLOOKUP(A386,Refill!$D$6:$G$8,2,FALSE()),0)</f>
        <v>0</v>
      </c>
    </row>
    <row r="387" customFormat="false" ht="12.75" hidden="false" customHeight="false" outlineLevel="0" collapsed="false">
      <c r="A387" s="19" t="n">
        <f aca="false">ROUND((Online_RAW!B387-General!$B$10)*24,3)</f>
        <v>6.417</v>
      </c>
      <c r="B387" s="19" t="n">
        <f aca="false">General!$B$12+Online_ANA!K387/1000+Online_ANA!L387/1000+Online_ANA!M387/1000/General!$B$22-SUM($P$2:P387)/1000/General!$B$24+SUM($Q$2:Q387)/1000/General!$B$24</f>
        <v>1.08</v>
      </c>
      <c r="C387" s="19" t="n">
        <f aca="false">Online_RAW!K387</f>
        <v>20.6166666666667</v>
      </c>
      <c r="D387" s="19" t="n">
        <f aca="false">Online_RAW!J387</f>
        <v>0.095</v>
      </c>
      <c r="E387" s="19" t="n">
        <f aca="false">(1-F387/100-G387/100)/(1-C387/100-D387/100-General!$B$17/100)</f>
        <v>1.00368644564447</v>
      </c>
      <c r="F387" s="19" t="n">
        <f aca="false">N387*General!$B$14/(N387+O387)+O387*100/(N387+O387)</f>
        <v>20.8136688434144</v>
      </c>
      <c r="G387" s="19" t="n">
        <f aca="false">N387*General!$B$15/(N387+O387)</f>
        <v>0.0399930965437301</v>
      </c>
      <c r="H387" s="19" t="n">
        <f aca="false">(N387+O387)*(1/General!$B$20)*((F387/100)-E387*(C387/100))*1000/B387</f>
        <v>6.00312882544893</v>
      </c>
      <c r="I387" s="19" t="n">
        <f aca="false">(N387+O387)*(1/General!$B$20)*((D387/100)*E387-(G387/100))*1000/B387</f>
        <v>2.74641338135532</v>
      </c>
      <c r="J387" s="19" t="n">
        <f aca="false">I387/H387</f>
        <v>0.457496992187227</v>
      </c>
      <c r="K387" s="19" t="n">
        <f aca="false">MAX(Online_RAW!$L$2-Online_RAW!L387,0)</f>
        <v>0</v>
      </c>
      <c r="L387" s="19" t="n">
        <f aca="false">0.0016*(Online_RAW!M387)</f>
        <v>0</v>
      </c>
      <c r="M387" s="11" t="n">
        <f aca="false">Online_RAW!$N$2-Online_RAW!N387</f>
        <v>0</v>
      </c>
      <c r="N387" s="19" t="n">
        <f aca="false">Online_RAW!C387*60</f>
        <v>120.077217391304</v>
      </c>
      <c r="O387" s="19" t="n">
        <f aca="false">MAX(0, Online_RAW!D387*60)</f>
        <v>0.0207272727272727</v>
      </c>
      <c r="P387" s="19" t="n">
        <f aca="false">_xlfn.IFNA(VLOOKUP(A387,Sampling!$D$7:$E$14,2,FALSE()),0)</f>
        <v>0</v>
      </c>
      <c r="Q387" s="0" t="n">
        <f aca="false">_xlfn.IFNA(VLOOKUP(A387,Refill!$D$6:$G$8,2,FALSE()),0)</f>
        <v>0</v>
      </c>
    </row>
    <row r="388" customFormat="false" ht="12.75" hidden="false" customHeight="false" outlineLevel="0" collapsed="false">
      <c r="A388" s="19" t="n">
        <f aca="false">ROUND((Online_RAW!B388-General!$B$10)*24,3)</f>
        <v>6.433</v>
      </c>
      <c r="B388" s="19" t="n">
        <f aca="false">General!$B$12+Online_ANA!K388/1000+Online_ANA!L388/1000+Online_ANA!M388/1000/General!$B$22-SUM($P$2:P388)/1000/General!$B$24+SUM($Q$2:Q388)/1000/General!$B$24</f>
        <v>1.08</v>
      </c>
      <c r="C388" s="19" t="n">
        <f aca="false">Online_RAW!K388</f>
        <v>20.63</v>
      </c>
      <c r="D388" s="19" t="n">
        <f aca="false">Online_RAW!J388</f>
        <v>0.1</v>
      </c>
      <c r="E388" s="19" t="n">
        <f aca="false">(1-F388/100-G388/100)/(1-C388/100-D388/100-General!$B$17/100)</f>
        <v>1.00407718329376</v>
      </c>
      <c r="F388" s="19" t="n">
        <f aca="false">N388*General!$B$14/(N388+O388)+O388*100/(N388+O388)</f>
        <v>20.8012587895967</v>
      </c>
      <c r="G388" s="19" t="n">
        <f aca="false">N388*General!$B$15/(N388+O388)</f>
        <v>0.0399993642476784</v>
      </c>
      <c r="H388" s="19" t="n">
        <f aca="false">(N388+O388)*(1/General!$B$20)*((F388/100)-E388*(C388/100))*1000/B388</f>
        <v>4.32419692769069</v>
      </c>
      <c r="I388" s="19" t="n">
        <f aca="false">(N388+O388)*(1/General!$B$20)*((D388/100)*E388-(G388/100))*1000/B388</f>
        <v>2.99745399279489</v>
      </c>
      <c r="J388" s="19" t="n">
        <f aca="false">I388/H388</f>
        <v>0.693181657292296</v>
      </c>
      <c r="K388" s="19" t="n">
        <f aca="false">MAX(Online_RAW!$L$2-Online_RAW!L388,0)</f>
        <v>0</v>
      </c>
      <c r="L388" s="19" t="n">
        <f aca="false">0.0016*(Online_RAW!M388)</f>
        <v>0</v>
      </c>
      <c r="M388" s="11" t="n">
        <f aca="false">Online_RAW!$N$2-Online_RAW!N388</f>
        <v>0</v>
      </c>
      <c r="N388" s="19" t="n">
        <f aca="false">Online_RAW!C388*60</f>
        <v>120.11347826087</v>
      </c>
      <c r="O388" s="19" t="n">
        <f aca="false">MAX(0, Online_RAW!D388*60)</f>
        <v>0.00190909090909091</v>
      </c>
      <c r="P388" s="19" t="n">
        <f aca="false">_xlfn.IFNA(VLOOKUP(A388,Sampling!$D$7:$E$14,2,FALSE()),0)</f>
        <v>0</v>
      </c>
      <c r="Q388" s="0" t="n">
        <f aca="false">_xlfn.IFNA(VLOOKUP(A388,Refill!$D$6:$G$8,2,FALSE()),0)</f>
        <v>0</v>
      </c>
    </row>
    <row r="389" customFormat="false" ht="12.75" hidden="false" customHeight="false" outlineLevel="0" collapsed="false">
      <c r="A389" s="19" t="n">
        <f aca="false">ROUND((Online_RAW!B389-General!$B$10)*24,3)</f>
        <v>6.45</v>
      </c>
      <c r="B389" s="19" t="n">
        <f aca="false">General!$B$12+Online_ANA!K389/1000+Online_ANA!L389/1000+Online_ANA!M389/1000/General!$B$22-SUM($P$2:P389)/1000/General!$B$24+SUM($Q$2:Q389)/1000/General!$B$24</f>
        <v>1.08</v>
      </c>
      <c r="C389" s="19" t="n">
        <f aca="false">Online_RAW!K389</f>
        <v>20.63</v>
      </c>
      <c r="D389" s="19" t="n">
        <f aca="false">Online_RAW!J389</f>
        <v>0.09</v>
      </c>
      <c r="E389" s="19" t="n">
        <f aca="false">(1-F389/100-G389/100)/(1-C389/100-D389/100-General!$B$17/100)</f>
        <v>1.0039657956225</v>
      </c>
      <c r="F389" s="19" t="n">
        <f aca="false">N389*General!$B$14/(N389+O389)+O389*100/(N389+O389)</f>
        <v>20.8</v>
      </c>
      <c r="G389" s="19" t="n">
        <f aca="false">N389*General!$B$15/(N389+O389)</f>
        <v>0.04</v>
      </c>
      <c r="H389" s="19" t="n">
        <f aca="false">(N389+O389)*(1/General!$B$20)*((F389/100)-E389*(C389/100))*1000/B389</f>
        <v>4.36926543091122</v>
      </c>
      <c r="I389" s="19" t="n">
        <f aca="false">(N389+O389)*(1/General!$B$20)*((D389/100)*E389-(G389/100))*1000/B389</f>
        <v>2.49499539825795</v>
      </c>
      <c r="J389" s="19" t="n">
        <f aca="false">I389/H389</f>
        <v>0.571033149097927</v>
      </c>
      <c r="K389" s="19" t="n">
        <f aca="false">MAX(Online_RAW!$L$2-Online_RAW!L389,0)</f>
        <v>0</v>
      </c>
      <c r="L389" s="19" t="n">
        <f aca="false">0.0016*(Online_RAW!M389)</f>
        <v>0</v>
      </c>
      <c r="M389" s="11" t="n">
        <f aca="false">Online_RAW!$N$2-Online_RAW!N389</f>
        <v>0</v>
      </c>
      <c r="N389" s="19" t="n">
        <f aca="false">Online_RAW!C389*60</f>
        <v>119.937142857143</v>
      </c>
      <c r="O389" s="19" t="n">
        <f aca="false">MAX(0, Online_RAW!D389*60)</f>
        <v>0</v>
      </c>
      <c r="P389" s="19" t="n">
        <f aca="false">_xlfn.IFNA(VLOOKUP(A389,Sampling!$D$7:$E$14,2,FALSE()),0)</f>
        <v>0</v>
      </c>
      <c r="Q389" s="0" t="n">
        <f aca="false">_xlfn.IFNA(VLOOKUP(A389,Refill!$D$6:$G$8,2,FALSE()),0)</f>
        <v>0</v>
      </c>
    </row>
    <row r="390" customFormat="false" ht="12.75" hidden="false" customHeight="false" outlineLevel="0" collapsed="false">
      <c r="A390" s="19" t="n">
        <f aca="false">ROUND((Online_RAW!B390-General!$B$10)*24,3)</f>
        <v>6.467</v>
      </c>
      <c r="B390" s="19" t="n">
        <f aca="false">General!$B$12+Online_ANA!K390/1000+Online_ANA!L390/1000+Online_ANA!M390/1000/General!$B$22-SUM($P$2:P390)/1000/General!$B$24+SUM($Q$2:Q390)/1000/General!$B$24</f>
        <v>1.08</v>
      </c>
      <c r="C390" s="19" t="n">
        <f aca="false">Online_RAW!K390</f>
        <v>20.625</v>
      </c>
      <c r="D390" s="19" t="n">
        <f aca="false">Online_RAW!J390</f>
        <v>0.09</v>
      </c>
      <c r="E390" s="19" t="n">
        <f aca="false">(1-F390/100-G390/100)/(1-C390/100-D390/100-General!$B$17/100)</f>
        <v>1.00360551819559</v>
      </c>
      <c r="F390" s="19" t="n">
        <f aca="false">N390*General!$B$14/(N390+O390)+O390*100/(N390+O390)</f>
        <v>20.8234006960769</v>
      </c>
      <c r="G390" s="19" t="n">
        <f aca="false">N390*General!$B$15/(N390+O390)</f>
        <v>0.0399881814666279</v>
      </c>
      <c r="H390" s="19" t="n">
        <f aca="false">(N390+O390)*(1/General!$B$20)*((F390/100)-E390*(C390/100))*1000/B390</f>
        <v>6.15271006414506</v>
      </c>
      <c r="I390" s="19" t="n">
        <f aca="false">(N390+O390)*(1/General!$B$20)*((D390/100)*E390-(G390/100))*1000/B390</f>
        <v>2.49687628971852</v>
      </c>
      <c r="J390" s="19" t="n">
        <f aca="false">I390/H390</f>
        <v>0.405817316871321</v>
      </c>
      <c r="K390" s="19" t="n">
        <f aca="false">MAX(Online_RAW!$L$2-Online_RAW!L390,0)</f>
        <v>0</v>
      </c>
      <c r="L390" s="19" t="n">
        <f aca="false">0.0016*(Online_RAW!M390)</f>
        <v>0</v>
      </c>
      <c r="M390" s="11" t="n">
        <f aca="false">Online_RAW!$N$2-Online_RAW!N390</f>
        <v>0</v>
      </c>
      <c r="N390" s="19" t="n">
        <f aca="false">Online_RAW!C390*60</f>
        <v>120.041217391304</v>
      </c>
      <c r="O390" s="19" t="n">
        <f aca="false">MAX(0, Online_RAW!D390*60)</f>
        <v>0.0354782608695652</v>
      </c>
      <c r="P390" s="19" t="n">
        <f aca="false">_xlfn.IFNA(VLOOKUP(A390,Sampling!$D$7:$E$14,2,FALSE()),0)</f>
        <v>0</v>
      </c>
      <c r="Q390" s="0" t="n">
        <f aca="false">_xlfn.IFNA(VLOOKUP(A390,Refill!$D$6:$G$8,2,FALSE()),0)</f>
        <v>0</v>
      </c>
    </row>
    <row r="391" customFormat="false" ht="12.75" hidden="false" customHeight="false" outlineLevel="0" collapsed="false">
      <c r="A391" s="19" t="n">
        <f aca="false">ROUND((Online_RAW!B391-General!$B$10)*24,3)</f>
        <v>6.483</v>
      </c>
      <c r="B391" s="19" t="n">
        <f aca="false">General!$B$12+Online_ANA!K391/1000+Online_ANA!L391/1000+Online_ANA!M391/1000/General!$B$22-SUM($P$2:P391)/1000/General!$B$24+SUM($Q$2:Q391)/1000/General!$B$24</f>
        <v>1.08</v>
      </c>
      <c r="C391" s="19" t="n">
        <f aca="false">Online_RAW!K391</f>
        <v>20.62</v>
      </c>
      <c r="D391" s="19" t="n">
        <f aca="false">Online_RAW!J391</f>
        <v>0.09</v>
      </c>
      <c r="E391" s="19" t="n">
        <f aca="false">(1-F391/100-G391/100)/(1-C391/100-D391/100-General!$B$17/100)</f>
        <v>1.00383848138556</v>
      </c>
      <c r="F391" s="19" t="n">
        <f aca="false">N391*General!$B$14/(N391+O391)+O391*100/(N391+O391)</f>
        <v>20.8</v>
      </c>
      <c r="G391" s="19" t="n">
        <f aca="false">N391*General!$B$15/(N391+O391)</f>
        <v>0.04</v>
      </c>
      <c r="H391" s="19" t="n">
        <f aca="false">(N391+O391)*(1/General!$B$20)*((F391/100)-E391*(C391/100))*1000/B391</f>
        <v>4.99647514294545</v>
      </c>
      <c r="I391" s="19" t="n">
        <f aca="false">(N391+O391)*(1/General!$B$20)*((D391/100)*E391-(G391/100))*1000/B391</f>
        <v>2.49428432746116</v>
      </c>
      <c r="J391" s="19" t="n">
        <f aca="false">I391/H391</f>
        <v>0.499208793419667</v>
      </c>
      <c r="K391" s="19" t="n">
        <f aca="false">MAX(Online_RAW!$L$2-Online_RAW!L391,0)</f>
        <v>0</v>
      </c>
      <c r="L391" s="19" t="n">
        <f aca="false">0.0016*(Online_RAW!M391)</f>
        <v>0</v>
      </c>
      <c r="M391" s="11" t="n">
        <f aca="false">Online_RAW!$N$2-Online_RAW!N391</f>
        <v>0</v>
      </c>
      <c r="N391" s="19" t="n">
        <f aca="false">Online_RAW!C391*60</f>
        <v>119.93025</v>
      </c>
      <c r="O391" s="19" t="n">
        <f aca="false">MAX(0, Online_RAW!D391*60)</f>
        <v>0</v>
      </c>
      <c r="P391" s="19" t="n">
        <f aca="false">_xlfn.IFNA(VLOOKUP(A391,Sampling!$D$7:$E$14,2,FALSE()),0)</f>
        <v>0</v>
      </c>
      <c r="Q391" s="0" t="n">
        <f aca="false">_xlfn.IFNA(VLOOKUP(A391,Refill!$D$6:$G$8,2,FALSE()),0)</f>
        <v>0</v>
      </c>
    </row>
    <row r="392" customFormat="false" ht="12.75" hidden="false" customHeight="false" outlineLevel="0" collapsed="false">
      <c r="A392" s="19" t="n">
        <f aca="false">ROUND((Online_RAW!B392-General!$B$10)*24,3)</f>
        <v>6.5</v>
      </c>
      <c r="B392" s="19" t="n">
        <f aca="false">General!$B$12+Online_ANA!K392/1000+Online_ANA!L392/1000+Online_ANA!M392/1000/General!$B$22-SUM($P$2:P392)/1000/General!$B$24+SUM($Q$2:Q392)/1000/General!$B$24</f>
        <v>1.08</v>
      </c>
      <c r="C392" s="19" t="n">
        <f aca="false">Online_RAW!K392</f>
        <v>20.63</v>
      </c>
      <c r="D392" s="19" t="n">
        <f aca="false">Online_RAW!J392</f>
        <v>0.09</v>
      </c>
      <c r="E392" s="19" t="n">
        <f aca="false">(1-F392/100-G392/100)/(1-C392/100-D392/100-General!$B$17/100)</f>
        <v>1.0039657956225</v>
      </c>
      <c r="F392" s="19" t="n">
        <f aca="false">N392*General!$B$14/(N392+O392)+O392*100/(N392+O392)</f>
        <v>20.8</v>
      </c>
      <c r="G392" s="19" t="n">
        <f aca="false">N392*General!$B$15/(N392+O392)</f>
        <v>0.04</v>
      </c>
      <c r="H392" s="19" t="n">
        <f aca="false">(N392+O392)*(1/General!$B$20)*((F392/100)-E392*(C392/100))*1000/B392</f>
        <v>4.37110772921364</v>
      </c>
      <c r="I392" s="19" t="n">
        <f aca="false">(N392+O392)*(1/General!$B$20)*((D392/100)*E392-(G392/100))*1000/B392</f>
        <v>2.496047411659</v>
      </c>
      <c r="J392" s="19" t="n">
        <f aca="false">I392/H392</f>
        <v>0.571033149097891</v>
      </c>
      <c r="K392" s="19" t="n">
        <f aca="false">MAX(Online_RAW!$L$2-Online_RAW!L392,0)</f>
        <v>0</v>
      </c>
      <c r="L392" s="19" t="n">
        <f aca="false">0.0016*(Online_RAW!M392)</f>
        <v>0</v>
      </c>
      <c r="M392" s="11" t="n">
        <f aca="false">Online_RAW!$N$2-Online_RAW!N392</f>
        <v>0</v>
      </c>
      <c r="N392" s="19" t="n">
        <f aca="false">Online_RAW!C392*60</f>
        <v>119.987714285714</v>
      </c>
      <c r="O392" s="19" t="n">
        <f aca="false">MAX(0, Online_RAW!D392*60)</f>
        <v>0</v>
      </c>
      <c r="P392" s="19" t="n">
        <f aca="false">_xlfn.IFNA(VLOOKUP(A392,Sampling!$D$7:$E$14,2,FALSE()),0)</f>
        <v>0</v>
      </c>
      <c r="Q392" s="0" t="n">
        <f aca="false">_xlfn.IFNA(VLOOKUP(A392,Refill!$D$6:$G$8,2,FALSE()),0)</f>
        <v>0</v>
      </c>
    </row>
    <row r="393" customFormat="false" ht="12.75" hidden="false" customHeight="false" outlineLevel="0" collapsed="false">
      <c r="A393" s="19" t="n">
        <f aca="false">ROUND((Online_RAW!B393-General!$B$10)*24,3)</f>
        <v>6.517</v>
      </c>
      <c r="B393" s="19" t="n">
        <f aca="false">General!$B$12+Online_ANA!K393/1000+Online_ANA!L393/1000+Online_ANA!M393/1000/General!$B$22-SUM($P$2:P393)/1000/General!$B$24+SUM($Q$2:Q393)/1000/General!$B$24</f>
        <v>1.08</v>
      </c>
      <c r="C393" s="19" t="n">
        <f aca="false">Online_RAW!K393</f>
        <v>20.625</v>
      </c>
      <c r="D393" s="19" t="n">
        <f aca="false">Online_RAW!J393</f>
        <v>0.09</v>
      </c>
      <c r="E393" s="19" t="n">
        <f aca="false">(1-F393/100-G393/100)/(1-C393/100-D393/100-General!$B$17/100)</f>
        <v>1.00376905633879</v>
      </c>
      <c r="F393" s="19" t="n">
        <f aca="false">N393*General!$B$14/(N393+O393)+O393*100/(N393+O393)</f>
        <v>20.810498819991</v>
      </c>
      <c r="G393" s="19" t="n">
        <f aca="false">N393*General!$B$15/(N393+O393)</f>
        <v>0.0399946975656611</v>
      </c>
      <c r="H393" s="19" t="n">
        <f aca="false">(N393+O393)*(1/General!$B$20)*((F393/100)-E393*(C393/100))*1000/B393</f>
        <v>5.3439279538374</v>
      </c>
      <c r="I393" s="19" t="n">
        <f aca="false">(N393+O393)*(1/General!$B$20)*((D393/100)*E393-(G393/100))*1000/B393</f>
        <v>2.49658870492513</v>
      </c>
      <c r="J393" s="19" t="n">
        <f aca="false">I393/H393</f>
        <v>0.467182328521545</v>
      </c>
      <c r="K393" s="19" t="n">
        <f aca="false">MAX(Online_RAW!$L$2-Online_RAW!L393,0)</f>
        <v>0</v>
      </c>
      <c r="L393" s="19" t="n">
        <f aca="false">0.0016*(Online_RAW!M393)</f>
        <v>0</v>
      </c>
      <c r="M393" s="11" t="n">
        <f aca="false">Online_RAW!$N$2-Online_RAW!N393</f>
        <v>0</v>
      </c>
      <c r="N393" s="19" t="n">
        <f aca="false">Online_RAW!C393*60</f>
        <v>120.027391304348</v>
      </c>
      <c r="O393" s="19" t="n">
        <f aca="false">MAX(0, Online_RAW!D393*60)</f>
        <v>0.0159130434782609</v>
      </c>
      <c r="P393" s="19" t="n">
        <f aca="false">_xlfn.IFNA(VLOOKUP(A393,Sampling!$D$7:$E$14,2,FALSE()),0)</f>
        <v>0</v>
      </c>
      <c r="Q393" s="0" t="n">
        <f aca="false">_xlfn.IFNA(VLOOKUP(A393,Refill!$D$6:$G$8,2,FALSE()),0)</f>
        <v>0</v>
      </c>
    </row>
    <row r="394" customFormat="false" ht="12.75" hidden="false" customHeight="false" outlineLevel="0" collapsed="false">
      <c r="A394" s="19" t="n">
        <f aca="false">ROUND((Online_RAW!B394-General!$B$10)*24,3)</f>
        <v>6.533</v>
      </c>
      <c r="B394" s="19" t="n">
        <f aca="false">General!$B$12+Online_ANA!K394/1000+Online_ANA!L394/1000+Online_ANA!M394/1000/General!$B$22-SUM($P$2:P394)/1000/General!$B$24+SUM($Q$2:Q394)/1000/General!$B$24</f>
        <v>1.08</v>
      </c>
      <c r="C394" s="19" t="n">
        <f aca="false">Online_RAW!K394</f>
        <v>20.625</v>
      </c>
      <c r="D394" s="19" t="n">
        <f aca="false">Online_RAW!J394</f>
        <v>0.09</v>
      </c>
      <c r="E394" s="19" t="n">
        <f aca="false">(1-F394/100-G394/100)/(1-C394/100-D394/100-General!$B$17/100)</f>
        <v>1.00390213446755</v>
      </c>
      <c r="F394" s="19" t="n">
        <f aca="false">N394*General!$B$14/(N394+O394)+O394*100/(N394+O394)</f>
        <v>20.8</v>
      </c>
      <c r="G394" s="19" t="n">
        <f aca="false">N394*General!$B$15/(N394+O394)</f>
        <v>0.04</v>
      </c>
      <c r="H394" s="19" t="n">
        <f aca="false">(N394+O394)*(1/General!$B$20)*((F394/100)-E394*(C394/100))*1000/B394</f>
        <v>4.68278326383001</v>
      </c>
      <c r="I394" s="19" t="n">
        <f aca="false">(N394+O394)*(1/General!$B$20)*((D394/100)*E394-(G394/100))*1000/B394</f>
        <v>2.49457807779332</v>
      </c>
      <c r="J394" s="19" t="n">
        <f aca="false">I394/H394</f>
        <v>0.532712691843232</v>
      </c>
      <c r="K394" s="19" t="n">
        <f aca="false">MAX(Online_RAW!$L$2-Online_RAW!L394,0)</f>
        <v>0</v>
      </c>
      <c r="L394" s="19" t="n">
        <f aca="false">0.0016*(Online_RAW!M394)</f>
        <v>0</v>
      </c>
      <c r="M394" s="11" t="n">
        <f aca="false">Online_RAW!$N$2-Online_RAW!N394</f>
        <v>0</v>
      </c>
      <c r="N394" s="19" t="n">
        <f aca="false">Online_RAW!C394*60</f>
        <v>119.930727272727</v>
      </c>
      <c r="O394" s="19" t="n">
        <f aca="false">MAX(0, Online_RAW!D394*60)</f>
        <v>0</v>
      </c>
      <c r="P394" s="19" t="n">
        <f aca="false">_xlfn.IFNA(VLOOKUP(A394,Sampling!$D$7:$E$14,2,FALSE()),0)</f>
        <v>0</v>
      </c>
      <c r="Q394" s="0" t="n">
        <f aca="false">_xlfn.IFNA(VLOOKUP(A394,Refill!$D$6:$G$8,2,FALSE()),0)</f>
        <v>0</v>
      </c>
    </row>
    <row r="395" customFormat="false" ht="12.75" hidden="false" customHeight="false" outlineLevel="0" collapsed="false">
      <c r="A395" s="19" t="n">
        <f aca="false">ROUND((Online_RAW!B395-General!$B$10)*24,3)</f>
        <v>6.55</v>
      </c>
      <c r="B395" s="19" t="n">
        <f aca="false">General!$B$12+Online_ANA!K395/1000+Online_ANA!L395/1000+Online_ANA!M395/1000/General!$B$22-SUM($P$2:P395)/1000/General!$B$24+SUM($Q$2:Q395)/1000/General!$B$24</f>
        <v>1.08</v>
      </c>
      <c r="C395" s="19" t="n">
        <f aca="false">Online_RAW!K395</f>
        <v>20.6133333333333</v>
      </c>
      <c r="D395" s="19" t="n">
        <f aca="false">Online_RAW!J395</f>
        <v>0.09</v>
      </c>
      <c r="E395" s="19" t="n">
        <f aca="false">(1-F395/100-G395/100)/(1-C395/100-D395/100-General!$B$17/100)</f>
        <v>1.00353180423688</v>
      </c>
      <c r="F395" s="19" t="n">
        <f aca="false">N395*General!$B$14/(N395+O395)+O395*100/(N395+O395)</f>
        <v>20.8175023618244</v>
      </c>
      <c r="G395" s="19" t="n">
        <f aca="false">N395*General!$B$15/(N395+O395)</f>
        <v>0.039991160423321</v>
      </c>
      <c r="H395" s="19" t="n">
        <f aca="false">(N395+O395)*(1/General!$B$20)*((F395/100)-E395*(C395/100))*1000/B395</f>
        <v>6.5140015812881</v>
      </c>
      <c r="I395" s="19" t="n">
        <f aca="false">(N395+O395)*(1/General!$B$20)*((D395/100)*E395-(G395/100))*1000/B395</f>
        <v>2.49551857685829</v>
      </c>
      <c r="J395" s="19" t="n">
        <f aca="false">I395/H395</f>
        <v>0.383100701729462</v>
      </c>
      <c r="K395" s="19" t="n">
        <f aca="false">MAX(Online_RAW!$L$2-Online_RAW!L395,0)</f>
        <v>0</v>
      </c>
      <c r="L395" s="19" t="n">
        <f aca="false">0.0016*(Online_RAW!M395)</f>
        <v>0</v>
      </c>
      <c r="M395" s="11" t="n">
        <f aca="false">Online_RAW!$N$2-Online_RAW!N395</f>
        <v>0</v>
      </c>
      <c r="N395" s="19" t="n">
        <f aca="false">Online_RAW!C395*60</f>
        <v>120.0078</v>
      </c>
      <c r="O395" s="19" t="n">
        <f aca="false">MAX(0, Online_RAW!D395*60)</f>
        <v>0.0265263157894737</v>
      </c>
      <c r="P395" s="19" t="n">
        <f aca="false">_xlfn.IFNA(VLOOKUP(A395,Sampling!$D$7:$E$14,2,FALSE()),0)</f>
        <v>0</v>
      </c>
      <c r="Q395" s="0" t="n">
        <f aca="false">_xlfn.IFNA(VLOOKUP(A395,Refill!$D$6:$G$8,2,FALSE()),0)</f>
        <v>0</v>
      </c>
    </row>
    <row r="396" customFormat="false" ht="12.75" hidden="false" customHeight="false" outlineLevel="0" collapsed="false">
      <c r="A396" s="19" t="n">
        <f aca="false">ROUND((Online_RAW!B396-General!$B$10)*24,3)</f>
        <v>6.567</v>
      </c>
      <c r="B396" s="19" t="n">
        <f aca="false">General!$B$12+Online_ANA!K396/1000+Online_ANA!L396/1000+Online_ANA!M396/1000/General!$B$22-SUM($P$2:P396)/1000/General!$B$24+SUM($Q$2:Q396)/1000/General!$B$24</f>
        <v>1.08</v>
      </c>
      <c r="C396" s="19" t="n">
        <f aca="false">Online_RAW!K396</f>
        <v>20.62</v>
      </c>
      <c r="D396" s="19" t="n">
        <f aca="false">Online_RAW!J396</f>
        <v>0.09</v>
      </c>
      <c r="E396" s="19" t="n">
        <f aca="false">(1-F396/100-G396/100)/(1-C396/100-D396/100-General!$B$17/100)</f>
        <v>1.00383848138556</v>
      </c>
      <c r="F396" s="19" t="n">
        <f aca="false">N396*General!$B$14/(N396+O396)+O396*100/(N396+O396)</f>
        <v>20.8</v>
      </c>
      <c r="G396" s="19" t="n">
        <f aca="false">N396*General!$B$15/(N396+O396)</f>
        <v>0.04</v>
      </c>
      <c r="H396" s="19" t="n">
        <f aca="false">(N396+O396)*(1/General!$B$20)*((F396/100)-E396*(C396/100))*1000/B396</f>
        <v>4.99842660588283</v>
      </c>
      <c r="I396" s="19" t="n">
        <f aca="false">(N396+O396)*(1/General!$B$20)*((D396/100)*E396-(G396/100))*1000/B396</f>
        <v>2.49525851491953</v>
      </c>
      <c r="J396" s="19" t="n">
        <f aca="false">I396/H396</f>
        <v>0.499208793419667</v>
      </c>
      <c r="K396" s="19" t="n">
        <f aca="false">MAX(Online_RAW!$L$2-Online_RAW!L396,0)</f>
        <v>0</v>
      </c>
      <c r="L396" s="19" t="n">
        <f aca="false">0.0016*(Online_RAW!M396)</f>
        <v>0</v>
      </c>
      <c r="M396" s="11" t="n">
        <f aca="false">Online_RAW!$N$2-Online_RAW!N396</f>
        <v>0</v>
      </c>
      <c r="N396" s="19" t="n">
        <f aca="false">Online_RAW!C396*60</f>
        <v>119.977090909091</v>
      </c>
      <c r="O396" s="19" t="n">
        <f aca="false">MAX(0, Online_RAW!D396*60)</f>
        <v>0</v>
      </c>
      <c r="P396" s="19" t="n">
        <f aca="false">_xlfn.IFNA(VLOOKUP(A396,Sampling!$D$7:$E$14,2,FALSE()),0)</f>
        <v>0</v>
      </c>
      <c r="Q396" s="0" t="n">
        <f aca="false">_xlfn.IFNA(VLOOKUP(A396,Refill!$D$6:$G$8,2,FALSE()),0)</f>
        <v>0</v>
      </c>
    </row>
    <row r="397" customFormat="false" ht="12.75" hidden="false" customHeight="false" outlineLevel="0" collapsed="false">
      <c r="A397" s="19" t="n">
        <f aca="false">ROUND((Online_RAW!B397-General!$B$10)*24,3)</f>
        <v>6.583</v>
      </c>
      <c r="B397" s="19" t="n">
        <f aca="false">General!$B$12+Online_ANA!K397/1000+Online_ANA!L397/1000+Online_ANA!M397/1000/General!$B$22-SUM($P$2:P397)/1000/General!$B$24+SUM($Q$2:Q397)/1000/General!$B$24</f>
        <v>1.08</v>
      </c>
      <c r="C397" s="19" t="n">
        <f aca="false">Online_RAW!K397</f>
        <v>20.615</v>
      </c>
      <c r="D397" s="19" t="n">
        <f aca="false">Online_RAW!J397</f>
        <v>0.09</v>
      </c>
      <c r="E397" s="19" t="n">
        <f aca="false">(1-F397/100-G397/100)/(1-C397/100-D397/100-General!$B$17/100)</f>
        <v>1.00377483637499</v>
      </c>
      <c r="F397" s="19" t="n">
        <f aca="false">N397*General!$B$14/(N397+O397)+O397*100/(N397+O397)</f>
        <v>20.8</v>
      </c>
      <c r="G397" s="19" t="n">
        <f aca="false">N397*General!$B$15/(N397+O397)</f>
        <v>0.04</v>
      </c>
      <c r="H397" s="19" t="n">
        <f aca="false">(N397+O397)*(1/General!$B$20)*((F397/100)-E397*(C397/100))*1000/B397</f>
        <v>5.31459873052234</v>
      </c>
      <c r="I397" s="19" t="n">
        <f aca="false">(N397+O397)*(1/General!$B$20)*((D397/100)*E397-(G397/100))*1000/B397</f>
        <v>2.49609189856712</v>
      </c>
      <c r="J397" s="19" t="n">
        <f aca="false">I397/H397</f>
        <v>0.469667048281892</v>
      </c>
      <c r="K397" s="19" t="n">
        <f aca="false">MAX(Online_RAW!$L$2-Online_RAW!L397,0)</f>
        <v>0</v>
      </c>
      <c r="L397" s="19" t="n">
        <f aca="false">0.0016*(Online_RAW!M397)</f>
        <v>0</v>
      </c>
      <c r="M397" s="11" t="n">
        <f aca="false">Online_RAW!$N$2-Online_RAW!N397</f>
        <v>0</v>
      </c>
      <c r="N397" s="19" t="n">
        <f aca="false">Online_RAW!C397*60</f>
        <v>120.030818181818</v>
      </c>
      <c r="O397" s="19" t="n">
        <f aca="false">MAX(0, Online_RAW!D397*60)</f>
        <v>0</v>
      </c>
      <c r="P397" s="19" t="n">
        <f aca="false">_xlfn.IFNA(VLOOKUP(A397,Sampling!$D$7:$E$14,2,FALSE()),0)</f>
        <v>0</v>
      </c>
      <c r="Q397" s="0" t="n">
        <f aca="false">_xlfn.IFNA(VLOOKUP(A397,Refill!$D$6:$G$8,2,FALSE()),0)</f>
        <v>0</v>
      </c>
    </row>
    <row r="398" customFormat="false" ht="12.75" hidden="false" customHeight="false" outlineLevel="0" collapsed="false">
      <c r="A398" s="19" t="n">
        <f aca="false">ROUND((Online_RAW!B398-General!$B$10)*24,3)</f>
        <v>6.6</v>
      </c>
      <c r="B398" s="19" t="n">
        <f aca="false">General!$B$12+Online_ANA!K398/1000+Online_ANA!L398/1000+Online_ANA!M398/1000/General!$B$22-SUM($P$2:P398)/1000/General!$B$24+SUM($Q$2:Q398)/1000/General!$B$24</f>
        <v>1.08</v>
      </c>
      <c r="C398" s="19" t="n">
        <f aca="false">Online_RAW!K398</f>
        <v>20.615</v>
      </c>
      <c r="D398" s="19" t="n">
        <f aca="false">Online_RAW!J398</f>
        <v>0.09</v>
      </c>
      <c r="E398" s="19" t="n">
        <f aca="false">(1-F398/100-G398/100)/(1-C398/100-D398/100-General!$B$17/100)</f>
        <v>1.00377483637499</v>
      </c>
      <c r="F398" s="19" t="n">
        <f aca="false">N398*General!$B$14/(N398+O398)+O398*100/(N398+O398)</f>
        <v>20.8</v>
      </c>
      <c r="G398" s="19" t="n">
        <f aca="false">N398*General!$B$15/(N398+O398)</f>
        <v>0.04</v>
      </c>
      <c r="H398" s="19" t="n">
        <f aca="false">(N398+O398)*(1/General!$B$20)*((F398/100)-E398*(C398/100))*1000/B398</f>
        <v>5.31400807948778</v>
      </c>
      <c r="I398" s="19" t="n">
        <f aca="false">(N398+O398)*(1/General!$B$20)*((D398/100)*E398-(G398/100))*1000/B398</f>
        <v>2.49581448923915</v>
      </c>
      <c r="J398" s="19" t="n">
        <f aca="false">I398/H398</f>
        <v>0.469667048281892</v>
      </c>
      <c r="K398" s="19" t="n">
        <f aca="false">MAX(Online_RAW!$L$2-Online_RAW!L398,0)</f>
        <v>0</v>
      </c>
      <c r="L398" s="19" t="n">
        <f aca="false">0.0016*(Online_RAW!M398)</f>
        <v>0</v>
      </c>
      <c r="M398" s="11" t="n">
        <f aca="false">Online_RAW!$N$2-Online_RAW!N398</f>
        <v>0</v>
      </c>
      <c r="N398" s="19" t="n">
        <f aca="false">Online_RAW!C398*60</f>
        <v>120.01747826087</v>
      </c>
      <c r="O398" s="19" t="n">
        <f aca="false">MAX(0, Online_RAW!D398*60)</f>
        <v>0</v>
      </c>
      <c r="P398" s="19" t="n">
        <f aca="false">_xlfn.IFNA(VLOOKUP(A398,Sampling!$D$7:$E$14,2,FALSE()),0)</f>
        <v>0</v>
      </c>
      <c r="Q398" s="0" t="n">
        <f aca="false">_xlfn.IFNA(VLOOKUP(A398,Refill!$D$6:$G$8,2,FALSE()),0)</f>
        <v>0</v>
      </c>
    </row>
    <row r="399" customFormat="false" ht="12.75" hidden="false" customHeight="false" outlineLevel="0" collapsed="false">
      <c r="A399" s="19" t="n">
        <f aca="false">ROUND((Online_RAW!B399-General!$B$10)*24,3)</f>
        <v>6.617</v>
      </c>
      <c r="B399" s="19" t="n">
        <f aca="false">General!$B$12+Online_ANA!K399/1000+Online_ANA!L399/1000+Online_ANA!M399/1000/General!$B$22-SUM($P$2:P399)/1000/General!$B$24+SUM($Q$2:Q399)/1000/General!$B$24</f>
        <v>1.08</v>
      </c>
      <c r="C399" s="19" t="n">
        <f aca="false">Online_RAW!K399</f>
        <v>20.605</v>
      </c>
      <c r="D399" s="19" t="n">
        <f aca="false">Online_RAW!J399</f>
        <v>0.09</v>
      </c>
      <c r="E399" s="19" t="n">
        <f aca="false">(1-F399/100-G399/100)/(1-C399/100-D399/100-General!$B$17/100)</f>
        <v>1.00364757056196</v>
      </c>
      <c r="F399" s="19" t="n">
        <f aca="false">N399*General!$B$14/(N399+O399)+O399*100/(N399+O399)</f>
        <v>20.8</v>
      </c>
      <c r="G399" s="19" t="n">
        <f aca="false">N399*General!$B$15/(N399+O399)</f>
        <v>0.04</v>
      </c>
      <c r="H399" s="19" t="n">
        <f aca="false">(N399+O399)*(1/General!$B$20)*((F399/100)-E399*(C399/100))*1000/B399</f>
        <v>5.93955196665872</v>
      </c>
      <c r="I399" s="19" t="n">
        <f aca="false">(N399+O399)*(1/General!$B$20)*((D399/100)*E399-(G399/100))*1000/B399</f>
        <v>2.49435022751458</v>
      </c>
      <c r="J399" s="19" t="n">
        <f aca="false">I399/H399</f>
        <v>0.419955956529458</v>
      </c>
      <c r="K399" s="19" t="n">
        <f aca="false">MAX(Online_RAW!$L$2-Online_RAW!L399,0)</f>
        <v>0</v>
      </c>
      <c r="L399" s="19" t="n">
        <f aca="false">0.0016*(Online_RAW!M399)</f>
        <v>0</v>
      </c>
      <c r="M399" s="11" t="n">
        <f aca="false">Online_RAW!$N$2-Online_RAW!N399</f>
        <v>0</v>
      </c>
      <c r="N399" s="19" t="n">
        <f aca="false">Online_RAW!C399*60</f>
        <v>119.974363636364</v>
      </c>
      <c r="O399" s="19" t="n">
        <f aca="false">MAX(0, Online_RAW!D399*60)</f>
        <v>0</v>
      </c>
      <c r="P399" s="19" t="n">
        <f aca="false">_xlfn.IFNA(VLOOKUP(A399,Sampling!$D$7:$E$14,2,FALSE()),0)</f>
        <v>0</v>
      </c>
      <c r="Q399" s="0" t="n">
        <f aca="false">_xlfn.IFNA(VLOOKUP(A399,Refill!$D$6:$G$8,2,FALSE()),0)</f>
        <v>0</v>
      </c>
    </row>
    <row r="400" customFormat="false" ht="12.75" hidden="false" customHeight="false" outlineLevel="0" collapsed="false">
      <c r="A400" s="19" t="n">
        <f aca="false">ROUND((Online_RAW!B400-General!$B$10)*24,3)</f>
        <v>6.633</v>
      </c>
      <c r="B400" s="19" t="n">
        <f aca="false">General!$B$12+Online_ANA!K400/1000+Online_ANA!L400/1000+Online_ANA!M400/1000/General!$B$22-SUM($P$2:P400)/1000/General!$B$24+SUM($Q$2:Q400)/1000/General!$B$24</f>
        <v>1.08</v>
      </c>
      <c r="C400" s="19" t="n">
        <f aca="false">Online_RAW!K400</f>
        <v>20.61</v>
      </c>
      <c r="D400" s="19" t="n">
        <f aca="false">Online_RAW!J400</f>
        <v>0.09</v>
      </c>
      <c r="E400" s="19" t="n">
        <f aca="false">(1-F400/100-G400/100)/(1-C400/100-D400/100-General!$B$17/100)</f>
        <v>1.00369157657957</v>
      </c>
      <c r="F400" s="19" t="n">
        <f aca="false">N400*General!$B$14/(N400+O400)+O400*100/(N400+O400)</f>
        <v>20.8015483837333</v>
      </c>
      <c r="G400" s="19" t="n">
        <f aca="false">N400*General!$B$15/(N400+O400)</f>
        <v>0.0399992179880135</v>
      </c>
      <c r="H400" s="19" t="n">
        <f aca="false">(N400+O400)*(1/General!$B$20)*((F400/100)-E400*(C400/100))*1000/B400</f>
        <v>5.72822022129888</v>
      </c>
      <c r="I400" s="19" t="n">
        <f aca="false">(N400+O400)*(1/General!$B$20)*((D400/100)*E400-(G400/100))*1000/B400</f>
        <v>2.49702220783535</v>
      </c>
      <c r="J400" s="19" t="n">
        <f aca="false">I400/H400</f>
        <v>0.435915888595</v>
      </c>
      <c r="K400" s="19" t="n">
        <f aca="false">MAX(Online_RAW!$L$2-Online_RAW!L400,0)</f>
        <v>0</v>
      </c>
      <c r="L400" s="19" t="n">
        <f aca="false">0.0016*(Online_RAW!M400)</f>
        <v>0</v>
      </c>
      <c r="M400" s="11" t="n">
        <f aca="false">Online_RAW!$N$2-Online_RAW!N400</f>
        <v>0</v>
      </c>
      <c r="N400" s="19" t="n">
        <f aca="false">Online_RAW!C400*60</f>
        <v>120.089217391304</v>
      </c>
      <c r="O400" s="19" t="n">
        <f aca="false">MAX(0, Online_RAW!D400*60)</f>
        <v>0.00234782608695652</v>
      </c>
      <c r="P400" s="19" t="n">
        <f aca="false">_xlfn.IFNA(VLOOKUP(A400,Sampling!$D$7:$E$14,2,FALSE()),0)</f>
        <v>0</v>
      </c>
      <c r="Q400" s="0" t="n">
        <f aca="false">_xlfn.IFNA(VLOOKUP(A400,Refill!$D$6:$G$8,2,FALSE()),0)</f>
        <v>0</v>
      </c>
    </row>
    <row r="401" customFormat="false" ht="12.75" hidden="false" customHeight="false" outlineLevel="0" collapsed="false">
      <c r="A401" s="19" t="n">
        <f aca="false">ROUND((Online_RAW!B401-General!$B$10)*24,3)</f>
        <v>6.65</v>
      </c>
      <c r="B401" s="19" t="n">
        <f aca="false">General!$B$12+Online_ANA!K401/1000+Online_ANA!L401/1000+Online_ANA!M401/1000/General!$B$22-SUM($P$2:P401)/1000/General!$B$24+SUM($Q$2:Q401)/1000/General!$B$24</f>
        <v>1.08</v>
      </c>
      <c r="C401" s="19" t="n">
        <f aca="false">Online_RAW!K401</f>
        <v>20.615</v>
      </c>
      <c r="D401" s="19" t="n">
        <f aca="false">Online_RAW!J401</f>
        <v>0.09</v>
      </c>
      <c r="E401" s="19" t="n">
        <f aca="false">(1-F401/100-G401/100)/(1-C401/100-D401/100-General!$B$17/100)</f>
        <v>1.00377483637499</v>
      </c>
      <c r="F401" s="19" t="n">
        <f aca="false">N401*General!$B$14/(N401+O401)+O401*100/(N401+O401)</f>
        <v>20.8</v>
      </c>
      <c r="G401" s="19" t="n">
        <f aca="false">N401*General!$B$15/(N401+O401)</f>
        <v>0.04</v>
      </c>
      <c r="H401" s="19" t="n">
        <f aca="false">(N401+O401)*(1/General!$B$20)*((F401/100)-E401*(C401/100))*1000/B401</f>
        <v>5.31271442246629</v>
      </c>
      <c r="I401" s="19" t="n">
        <f aca="false">(N401+O401)*(1/General!$B$20)*((D401/100)*E401-(G401/100))*1000/B401</f>
        <v>2.49520690116438</v>
      </c>
      <c r="J401" s="19" t="n">
        <f aca="false">I401/H401</f>
        <v>0.469667048281892</v>
      </c>
      <c r="K401" s="19" t="n">
        <f aca="false">MAX(Online_RAW!$L$2-Online_RAW!L401,0)</f>
        <v>0</v>
      </c>
      <c r="L401" s="19" t="n">
        <f aca="false">0.0016*(Online_RAW!M401)</f>
        <v>0</v>
      </c>
      <c r="M401" s="11" t="n">
        <f aca="false">Online_RAW!$N$2-Online_RAW!N401</f>
        <v>0</v>
      </c>
      <c r="N401" s="19" t="n">
        <f aca="false">Online_RAW!C401*60</f>
        <v>119.988260869565</v>
      </c>
      <c r="O401" s="19" t="n">
        <f aca="false">MAX(0, Online_RAW!D401*60)</f>
        <v>0</v>
      </c>
      <c r="P401" s="19" t="n">
        <f aca="false">_xlfn.IFNA(VLOOKUP(A401,Sampling!$D$7:$E$14,2,FALSE()),0)</f>
        <v>0</v>
      </c>
      <c r="Q401" s="0" t="n">
        <f aca="false">_xlfn.IFNA(VLOOKUP(A401,Refill!$D$6:$G$8,2,FALSE()),0)</f>
        <v>0</v>
      </c>
    </row>
    <row r="402" customFormat="false" ht="12.75" hidden="false" customHeight="false" outlineLevel="0" collapsed="false">
      <c r="A402" s="19" t="n">
        <f aca="false">ROUND((Online_RAW!B402-General!$B$10)*24,3)</f>
        <v>6.667</v>
      </c>
      <c r="B402" s="19" t="n">
        <f aca="false">General!$B$12+Online_ANA!K402/1000+Online_ANA!L402/1000+Online_ANA!M402/1000/General!$B$22-SUM($P$2:P402)/1000/General!$B$24+SUM($Q$2:Q402)/1000/General!$B$24</f>
        <v>1.08</v>
      </c>
      <c r="C402" s="19" t="n">
        <f aca="false">Online_RAW!K402</f>
        <v>20.61</v>
      </c>
      <c r="D402" s="19" t="n">
        <f aca="false">Online_RAW!J402</f>
        <v>0.09</v>
      </c>
      <c r="E402" s="19" t="n">
        <f aca="false">(1-F402/100-G402/100)/(1-C402/100-D402/100-General!$B$17/100)</f>
        <v>1.00358467122488</v>
      </c>
      <c r="F402" s="19" t="n">
        <f aca="false">N402*General!$B$14/(N402+O402)+O402*100/(N402+O402)</f>
        <v>20.8099839816387</v>
      </c>
      <c r="G402" s="19" t="n">
        <f aca="false">N402*General!$B$15/(N402+O402)</f>
        <v>0.039994957585031</v>
      </c>
      <c r="H402" s="19" t="n">
        <f aca="false">(N402+O402)*(1/General!$B$20)*((F402/100)-E402*(C402/100))*1000/B402</f>
        <v>6.25256531979029</v>
      </c>
      <c r="I402" s="19" t="n">
        <f aca="false">(N402+O402)*(1/General!$B$20)*((D402/100)*E402-(G402/100))*1000/B402</f>
        <v>2.49537865211162</v>
      </c>
      <c r="J402" s="19" t="n">
        <f aca="false">I402/H402</f>
        <v>0.399096774601198</v>
      </c>
      <c r="K402" s="19" t="n">
        <f aca="false">MAX(Online_RAW!$L$2-Online_RAW!L402,0)</f>
        <v>0</v>
      </c>
      <c r="L402" s="19" t="n">
        <f aca="false">0.0016*(Online_RAW!M402)</f>
        <v>0</v>
      </c>
      <c r="M402" s="11" t="n">
        <f aca="false">Online_RAW!$N$2-Online_RAW!N402</f>
        <v>0</v>
      </c>
      <c r="N402" s="19" t="n">
        <f aca="false">Online_RAW!C402*60</f>
        <v>120.010173913043</v>
      </c>
      <c r="O402" s="19" t="n">
        <f aca="false">MAX(0, Online_RAW!D402*60)</f>
        <v>0.0151304347826087</v>
      </c>
      <c r="P402" s="19" t="n">
        <f aca="false">_xlfn.IFNA(VLOOKUP(A402,Sampling!$D$7:$E$14,2,FALSE()),0)</f>
        <v>0</v>
      </c>
      <c r="Q402" s="0" t="n">
        <f aca="false">_xlfn.IFNA(VLOOKUP(A402,Refill!$D$6:$G$8,2,FALSE()),0)</f>
        <v>0</v>
      </c>
    </row>
    <row r="403" customFormat="false" ht="12.75" hidden="false" customHeight="false" outlineLevel="0" collapsed="false">
      <c r="A403" s="19" t="n">
        <f aca="false">ROUND((Online_RAW!B403-General!$B$10)*24,3)</f>
        <v>6.683</v>
      </c>
      <c r="B403" s="19" t="n">
        <f aca="false">General!$B$12+Online_ANA!K403/1000+Online_ANA!L403/1000+Online_ANA!M403/1000/General!$B$22-SUM($P$2:P403)/1000/General!$B$24+SUM($Q$2:Q403)/1000/General!$B$24</f>
        <v>1.08</v>
      </c>
      <c r="C403" s="19" t="n">
        <f aca="false">Online_RAW!K403</f>
        <v>20.6</v>
      </c>
      <c r="D403" s="19" t="n">
        <f aca="false">Online_RAW!J403</f>
        <v>0.09</v>
      </c>
      <c r="E403" s="19" t="n">
        <f aca="false">(1-F403/100-G403/100)/(1-C403/100-D403/100-General!$B$17/100)</f>
        <v>1.00355430599344</v>
      </c>
      <c r="F403" s="19" t="n">
        <f aca="false">N403*General!$B$14/(N403+O403)+O403*100/(N403+O403)</f>
        <v>20.8023394017309</v>
      </c>
      <c r="G403" s="19" t="n">
        <f aca="false">N403*General!$B$15/(N403+O403)</f>
        <v>0.0399988184839743</v>
      </c>
      <c r="H403" s="19" t="n">
        <f aca="false">(N403+O403)*(1/General!$B$20)*((F403/100)-E403*(C403/100))*1000/B403</f>
        <v>6.4024329569784</v>
      </c>
      <c r="I403" s="19" t="n">
        <f aca="false">(N403+O403)*(1/General!$B$20)*((D403/100)*E403-(G403/100))*1000/B403</f>
        <v>2.49516363586578</v>
      </c>
      <c r="J403" s="19" t="n">
        <f aca="false">I403/H403</f>
        <v>0.389721165786851</v>
      </c>
      <c r="K403" s="19" t="n">
        <f aca="false">MAX(Online_RAW!$L$2-Online_RAW!L403,0)</f>
        <v>0</v>
      </c>
      <c r="L403" s="19" t="n">
        <f aca="false">0.0016*(Online_RAW!M403)</f>
        <v>0</v>
      </c>
      <c r="M403" s="11" t="n">
        <f aca="false">Online_RAW!$N$2-Online_RAW!N403</f>
        <v>0</v>
      </c>
      <c r="N403" s="19" t="n">
        <f aca="false">Online_RAW!C403*60</f>
        <v>120.027142857143</v>
      </c>
      <c r="O403" s="19" t="n">
        <f aca="false">MAX(0, Online_RAW!D403*60)</f>
        <v>0.00354545454545455</v>
      </c>
      <c r="P403" s="19" t="n">
        <f aca="false">_xlfn.IFNA(VLOOKUP(A403,Sampling!$D$7:$E$14,2,FALSE()),0)</f>
        <v>0</v>
      </c>
      <c r="Q403" s="0" t="n">
        <f aca="false">_xlfn.IFNA(VLOOKUP(A403,Refill!$D$6:$G$8,2,FALSE()),0)</f>
        <v>0</v>
      </c>
    </row>
    <row r="404" customFormat="false" ht="12.75" hidden="false" customHeight="false" outlineLevel="0" collapsed="false">
      <c r="A404" s="19" t="n">
        <f aca="false">ROUND((Online_RAW!B404-General!$B$10)*24,3)</f>
        <v>6.7</v>
      </c>
      <c r="B404" s="19" t="n">
        <f aca="false">General!$B$12+Online_ANA!K404/1000+Online_ANA!L404/1000+Online_ANA!M404/1000/General!$B$22-SUM($P$2:P404)/1000/General!$B$24+SUM($Q$2:Q404)/1000/General!$B$24</f>
        <v>1.08</v>
      </c>
      <c r="C404" s="19" t="n">
        <f aca="false">Online_RAW!K404</f>
        <v>20.6066666666667</v>
      </c>
      <c r="D404" s="19" t="n">
        <f aca="false">Online_RAW!J404</f>
        <v>0.095</v>
      </c>
      <c r="E404" s="19" t="n">
        <f aca="false">(1-F404/100-G404/100)/(1-C404/100-D404/100-General!$B$17/100)</f>
        <v>1.0037324108513</v>
      </c>
      <c r="F404" s="19" t="n">
        <f aca="false">N404*General!$B$14/(N404+O404)+O404*100/(N404+O404)</f>
        <v>20.8</v>
      </c>
      <c r="G404" s="19" t="n">
        <f aca="false">N404*General!$B$15/(N404+O404)</f>
        <v>0.04</v>
      </c>
      <c r="H404" s="19" t="n">
        <f aca="false">(N404+O404)*(1/General!$B$20)*((F404/100)-E404*(C404/100))*1000/B404</f>
        <v>5.77098626826298</v>
      </c>
      <c r="I404" s="19" t="n">
        <f aca="false">(N404+O404)*(1/General!$B$20)*((D404/100)*E404-(G404/100))*1000/B404</f>
        <v>2.74393021681749</v>
      </c>
      <c r="J404" s="19" t="n">
        <f aca="false">I404/H404</f>
        <v>0.475469891846301</v>
      </c>
      <c r="K404" s="19" t="n">
        <f aca="false">MAX(Online_RAW!$L$2-Online_RAW!L404,0)</f>
        <v>0</v>
      </c>
      <c r="L404" s="19" t="n">
        <f aca="false">0.0016*(Online_RAW!M404)</f>
        <v>0</v>
      </c>
      <c r="M404" s="11" t="n">
        <f aca="false">Online_RAW!$N$2-Online_RAW!N404</f>
        <v>0</v>
      </c>
      <c r="N404" s="19" t="n">
        <f aca="false">Online_RAW!C404*60</f>
        <v>119.994857142857</v>
      </c>
      <c r="O404" s="19" t="n">
        <f aca="false">MAX(0, Online_RAW!D404*60)</f>
        <v>0</v>
      </c>
      <c r="P404" s="19" t="n">
        <f aca="false">_xlfn.IFNA(VLOOKUP(A404,Sampling!$D$7:$E$14,2,FALSE()),0)</f>
        <v>0</v>
      </c>
      <c r="Q404" s="0" t="n">
        <f aca="false">_xlfn.IFNA(VLOOKUP(A404,Refill!$D$6:$G$8,2,FALSE()),0)</f>
        <v>0</v>
      </c>
    </row>
    <row r="405" customFormat="false" ht="12.75" hidden="false" customHeight="false" outlineLevel="0" collapsed="false">
      <c r="A405" s="19" t="n">
        <f aca="false">ROUND((Online_RAW!B405-General!$B$10)*24,3)</f>
        <v>6.717</v>
      </c>
      <c r="B405" s="19" t="n">
        <f aca="false">General!$B$12+Online_ANA!K405/1000+Online_ANA!L405/1000+Online_ANA!M405/1000/General!$B$22-SUM($P$2:P405)/1000/General!$B$24+SUM($Q$2:Q405)/1000/General!$B$24</f>
        <v>1.08</v>
      </c>
      <c r="C405" s="19" t="n">
        <f aca="false">Online_RAW!K405</f>
        <v>20.6</v>
      </c>
      <c r="D405" s="19" t="n">
        <f aca="false">Online_RAW!J405</f>
        <v>0.095</v>
      </c>
      <c r="E405" s="19" t="n">
        <f aca="false">(1-F405/100-G405/100)/(1-C405/100-D405/100-General!$B$17/100)</f>
        <v>1.00364757056196</v>
      </c>
      <c r="F405" s="19" t="n">
        <f aca="false">N405*General!$B$14/(N405+O405)+O405*100/(N405+O405)</f>
        <v>20.8</v>
      </c>
      <c r="G405" s="19" t="n">
        <f aca="false">N405*General!$B$15/(N405+O405)</f>
        <v>0.04</v>
      </c>
      <c r="H405" s="19" t="n">
        <f aca="false">(N405+O405)*(1/General!$B$20)*((F405/100)-E405*(C405/100))*1000/B405</f>
        <v>6.18882656130852</v>
      </c>
      <c r="I405" s="19" t="n">
        <f aca="false">(N405+O405)*(1/General!$B$20)*((D405/100)*E405-(G405/100))*1000/B405</f>
        <v>2.74331155508113</v>
      </c>
      <c r="J405" s="19" t="n">
        <f aca="false">I405/H405</f>
        <v>0.443268449665699</v>
      </c>
      <c r="K405" s="19" t="n">
        <f aca="false">MAX(Online_RAW!$L$2-Online_RAW!L405,0)</f>
        <v>0</v>
      </c>
      <c r="L405" s="19" t="n">
        <f aca="false">0.0016*(Online_RAW!M405)</f>
        <v>0</v>
      </c>
      <c r="M405" s="11" t="n">
        <f aca="false">Online_RAW!$N$2-Online_RAW!N405</f>
        <v>0</v>
      </c>
      <c r="N405" s="19" t="n">
        <f aca="false">Online_RAW!C405*60</f>
        <v>119.985272727273</v>
      </c>
      <c r="O405" s="19" t="n">
        <f aca="false">MAX(0, Online_RAW!D405*60)</f>
        <v>0</v>
      </c>
      <c r="P405" s="19" t="n">
        <f aca="false">_xlfn.IFNA(VLOOKUP(A405,Sampling!$D$7:$E$14,2,FALSE()),0)</f>
        <v>0</v>
      </c>
      <c r="Q405" s="0" t="n">
        <f aca="false">_xlfn.IFNA(VLOOKUP(A405,Refill!$D$6:$G$8,2,FALSE()),0)</f>
        <v>0</v>
      </c>
    </row>
    <row r="406" customFormat="false" ht="12.75" hidden="false" customHeight="false" outlineLevel="0" collapsed="false">
      <c r="A406" s="19" t="n">
        <f aca="false">ROUND((Online_RAW!B406-General!$B$10)*24,3)</f>
        <v>6.733</v>
      </c>
      <c r="B406" s="19" t="n">
        <f aca="false">General!$B$12+Online_ANA!K406/1000+Online_ANA!L406/1000+Online_ANA!M406/1000/General!$B$22-SUM($P$2:P406)/1000/General!$B$24+SUM($Q$2:Q406)/1000/General!$B$24</f>
        <v>1.08</v>
      </c>
      <c r="C406" s="19" t="n">
        <f aca="false">Online_RAW!K406</f>
        <v>20.6</v>
      </c>
      <c r="D406" s="19" t="n">
        <f aca="false">Online_RAW!J406</f>
        <v>0.1</v>
      </c>
      <c r="E406" s="19" t="n">
        <f aca="false">(1-F406/100-G406/100)/(1-C406/100-D406/100-General!$B$17/100)</f>
        <v>1.00361800377107</v>
      </c>
      <c r="F406" s="19" t="n">
        <f aca="false">N406*General!$B$14/(N406+O406)+O406*100/(N406+O406)</f>
        <v>20.8073538050906</v>
      </c>
      <c r="G406" s="19" t="n">
        <f aca="false">N406*General!$B$15/(N406+O406)</f>
        <v>0.039996285957025</v>
      </c>
      <c r="H406" s="19" t="n">
        <f aca="false">(N406+O406)*(1/General!$B$20)*((F406/100)-E406*(C406/100))*1000/B406</f>
        <v>6.58475398975096</v>
      </c>
      <c r="I406" s="19" t="n">
        <f aca="false">(N406+O406)*(1/General!$B$20)*((D406/100)*E406-(G406/100))*1000/B406</f>
        <v>2.99264644803503</v>
      </c>
      <c r="J406" s="19" t="n">
        <f aca="false">I406/H406</f>
        <v>0.454481132126276</v>
      </c>
      <c r="K406" s="19" t="n">
        <f aca="false">MAX(Online_RAW!$L$2-Online_RAW!L406,0)</f>
        <v>0</v>
      </c>
      <c r="L406" s="19" t="n">
        <f aca="false">0.0016*(Online_RAW!M406)</f>
        <v>0</v>
      </c>
      <c r="M406" s="11" t="n">
        <f aca="false">Online_RAW!$N$2-Online_RAW!N406</f>
        <v>0</v>
      </c>
      <c r="N406" s="19" t="n">
        <f aca="false">Online_RAW!C406*60</f>
        <v>119.9967</v>
      </c>
      <c r="O406" s="19" t="n">
        <f aca="false">MAX(0, Online_RAW!D406*60)</f>
        <v>0.0111428571428572</v>
      </c>
      <c r="P406" s="19" t="n">
        <f aca="false">_xlfn.IFNA(VLOOKUP(A406,Sampling!$D$7:$E$14,2,FALSE()),0)</f>
        <v>0</v>
      </c>
      <c r="Q406" s="0" t="n">
        <f aca="false">_xlfn.IFNA(VLOOKUP(A406,Refill!$D$6:$G$8,2,FALSE()),0)</f>
        <v>0</v>
      </c>
    </row>
    <row r="407" customFormat="false" ht="12.75" hidden="false" customHeight="false" outlineLevel="0" collapsed="false">
      <c r="A407" s="19" t="n">
        <f aca="false">ROUND((Online_RAW!B407-General!$B$10)*24,3)</f>
        <v>6.75</v>
      </c>
      <c r="B407" s="19" t="n">
        <f aca="false">General!$B$12+Online_ANA!K407/1000+Online_ANA!L407/1000+Online_ANA!M407/1000/General!$B$22-SUM($P$2:P407)/1000/General!$B$24+SUM($Q$2:Q407)/1000/General!$B$24</f>
        <v>1.08</v>
      </c>
      <c r="C407" s="19" t="n">
        <f aca="false">Online_RAW!K407</f>
        <v>20.5966666666667</v>
      </c>
      <c r="D407" s="19" t="n">
        <f aca="false">Online_RAW!J407</f>
        <v>0.1</v>
      </c>
      <c r="E407" s="19" t="n">
        <f aca="false">(1-F407/100-G407/100)/(1-C407/100-D407/100-General!$B$17/100)</f>
        <v>1.00366877928968</v>
      </c>
      <c r="F407" s="19" t="n">
        <f aca="false">N407*General!$B$14/(N407+O407)+O407*100/(N407+O407)</f>
        <v>20.8</v>
      </c>
      <c r="G407" s="19" t="n">
        <f aca="false">N407*General!$B$15/(N407+O407)</f>
        <v>0.04</v>
      </c>
      <c r="H407" s="19" t="n">
        <f aca="false">(N407+O407)*(1/General!$B$20)*((F407/100)-E407*(C407/100))*1000/B407</f>
        <v>6.33017624761226</v>
      </c>
      <c r="I407" s="19" t="n">
        <f aca="false">(N407+O407)*(1/General!$B$20)*((D407/100)*E407-(G407/100))*1000/B407</f>
        <v>2.99081816753958</v>
      </c>
      <c r="J407" s="19" t="n">
        <f aca="false">I407/H407</f>
        <v>0.472469967746587</v>
      </c>
      <c r="K407" s="19" t="n">
        <f aca="false">MAX(Online_RAW!$L$2-Online_RAW!L407,0)</f>
        <v>0</v>
      </c>
      <c r="L407" s="19" t="n">
        <f aca="false">0.0016*(Online_RAW!M407)</f>
        <v>0</v>
      </c>
      <c r="M407" s="11" t="n">
        <f aca="false">Online_RAW!$N$2-Online_RAW!N407</f>
        <v>0</v>
      </c>
      <c r="N407" s="19" t="n">
        <f aca="false">Online_RAW!C407*60</f>
        <v>119.931818181818</v>
      </c>
      <c r="O407" s="19" t="n">
        <f aca="false">MAX(0, Online_RAW!D407*60)</f>
        <v>0</v>
      </c>
      <c r="P407" s="19" t="n">
        <f aca="false">_xlfn.IFNA(VLOOKUP(A407,Sampling!$D$7:$E$14,2,FALSE()),0)</f>
        <v>0</v>
      </c>
      <c r="Q407" s="0" t="n">
        <f aca="false">_xlfn.IFNA(VLOOKUP(A407,Refill!$D$6:$G$8,2,FALSE()),0)</f>
        <v>0</v>
      </c>
    </row>
    <row r="408" customFormat="false" ht="12.75" hidden="false" customHeight="false" outlineLevel="0" collapsed="false">
      <c r="A408" s="19" t="n">
        <f aca="false">ROUND((Online_RAW!B408-General!$B$10)*24,3)</f>
        <v>6.767</v>
      </c>
      <c r="B408" s="19" t="n">
        <f aca="false">General!$B$12+Online_ANA!K408/1000+Online_ANA!L408/1000+Online_ANA!M408/1000/General!$B$22-SUM($P$2:P408)/1000/General!$B$24+SUM($Q$2:Q408)/1000/General!$B$24</f>
        <v>1.08</v>
      </c>
      <c r="C408" s="19" t="n">
        <f aca="false">Online_RAW!K408</f>
        <v>20.5966666666667</v>
      </c>
      <c r="D408" s="19" t="n">
        <f aca="false">Online_RAW!J408</f>
        <v>0.1</v>
      </c>
      <c r="E408" s="19" t="n">
        <f aca="false">(1-F408/100-G408/100)/(1-C408/100-D408/100-General!$B$17/100)</f>
        <v>1.00366877928968</v>
      </c>
      <c r="F408" s="19" t="n">
        <f aca="false">N408*General!$B$14/(N408+O408)+O408*100/(N408+O408)</f>
        <v>20.8</v>
      </c>
      <c r="G408" s="19" t="n">
        <f aca="false">N408*General!$B$15/(N408+O408)</f>
        <v>0.04</v>
      </c>
      <c r="H408" s="19" t="n">
        <f aca="false">(N408+O408)*(1/General!$B$20)*((F408/100)-E408*(C408/100))*1000/B408</f>
        <v>6.33694187088997</v>
      </c>
      <c r="I408" s="19" t="n">
        <f aca="false">(N408+O408)*(1/General!$B$20)*((D408/100)*E408-(G408/100))*1000/B408</f>
        <v>2.99401472135138</v>
      </c>
      <c r="J408" s="19" t="n">
        <f aca="false">I408/H408</f>
        <v>0.472469967746587</v>
      </c>
      <c r="K408" s="19" t="n">
        <f aca="false">MAX(Online_RAW!$L$2-Online_RAW!L408,0)</f>
        <v>0</v>
      </c>
      <c r="L408" s="19" t="n">
        <f aca="false">0.0016*(Online_RAW!M408)</f>
        <v>0</v>
      </c>
      <c r="M408" s="11" t="n">
        <f aca="false">Online_RAW!$N$2-Online_RAW!N408</f>
        <v>0</v>
      </c>
      <c r="N408" s="19" t="n">
        <f aca="false">Online_RAW!C408*60</f>
        <v>120.06</v>
      </c>
      <c r="O408" s="19" t="n">
        <f aca="false">MAX(0, Online_RAW!D408*60)</f>
        <v>0</v>
      </c>
      <c r="P408" s="19" t="n">
        <f aca="false">_xlfn.IFNA(VLOOKUP(A408,Sampling!$D$7:$E$14,2,FALSE()),0)</f>
        <v>0</v>
      </c>
      <c r="Q408" s="0" t="n">
        <f aca="false">_xlfn.IFNA(VLOOKUP(A408,Refill!$D$6:$G$8,2,FALSE()),0)</f>
        <v>0</v>
      </c>
    </row>
    <row r="409" customFormat="false" ht="12.75" hidden="false" customHeight="false" outlineLevel="0" collapsed="false">
      <c r="A409" s="19" t="n">
        <f aca="false">ROUND((Online_RAW!B409-General!$B$10)*24,3)</f>
        <v>6.783</v>
      </c>
      <c r="B409" s="19" t="n">
        <f aca="false">General!$B$12+Online_ANA!K409/1000+Online_ANA!L409/1000+Online_ANA!M409/1000/General!$B$22-SUM($P$2:P409)/1000/General!$B$24+SUM($Q$2:Q409)/1000/General!$B$24</f>
        <v>1.08</v>
      </c>
      <c r="C409" s="19" t="n">
        <f aca="false">Online_RAW!K409</f>
        <v>20.595</v>
      </c>
      <c r="D409" s="19" t="n">
        <f aca="false">Online_RAW!J409</f>
        <v>0.1</v>
      </c>
      <c r="E409" s="19" t="n">
        <f aca="false">(1-F409/100-G409/100)/(1-C409/100-D409/100-General!$B$17/100)</f>
        <v>1.00364757056196</v>
      </c>
      <c r="F409" s="19" t="n">
        <f aca="false">N409*General!$B$14/(N409+O409)+O409*100/(N409+O409)</f>
        <v>20.8</v>
      </c>
      <c r="G409" s="19" t="n">
        <f aca="false">N409*General!$B$15/(N409+O409)</f>
        <v>0.04</v>
      </c>
      <c r="H409" s="19" t="n">
        <f aca="false">(N409+O409)*(1/General!$B$20)*((F409/100)-E409*(C409/100))*1000/B409</f>
        <v>6.43819794852095</v>
      </c>
      <c r="I409" s="19" t="n">
        <f aca="false">(N409+O409)*(1/General!$B$20)*((D409/100)*E409-(G409/100))*1000/B409</f>
        <v>2.99234207787175</v>
      </c>
      <c r="J409" s="19" t="n">
        <f aca="false">I409/H409</f>
        <v>0.46477944632926</v>
      </c>
      <c r="K409" s="19" t="n">
        <f aca="false">MAX(Online_RAW!$L$2-Online_RAW!L409,0)</f>
        <v>0</v>
      </c>
      <c r="L409" s="19" t="n">
        <f aca="false">0.0016*(Online_RAW!M409)</f>
        <v>0</v>
      </c>
      <c r="M409" s="11" t="n">
        <f aca="false">Online_RAW!$N$2-Online_RAW!N409</f>
        <v>0</v>
      </c>
      <c r="N409" s="19" t="n">
        <f aca="false">Online_RAW!C409*60</f>
        <v>119.997142857143</v>
      </c>
      <c r="O409" s="19" t="n">
        <f aca="false">MAX(0, Online_RAW!D409*60)</f>
        <v>0</v>
      </c>
      <c r="P409" s="19" t="n">
        <f aca="false">_xlfn.IFNA(VLOOKUP(A409,Sampling!$D$7:$E$14,2,FALSE()),0)</f>
        <v>0</v>
      </c>
      <c r="Q409" s="0" t="n">
        <f aca="false">_xlfn.IFNA(VLOOKUP(A409,Refill!$D$6:$G$8,2,FALSE()),0)</f>
        <v>0</v>
      </c>
    </row>
    <row r="410" customFormat="false" ht="12.75" hidden="false" customHeight="false" outlineLevel="0" collapsed="false">
      <c r="A410" s="19" t="n">
        <f aca="false">ROUND((Online_RAW!B410-General!$B$10)*24,3)</f>
        <v>6.8</v>
      </c>
      <c r="B410" s="19" t="n">
        <f aca="false">General!$B$12+Online_ANA!K410/1000+Online_ANA!L410/1000+Online_ANA!M410/1000/General!$B$22-SUM($P$2:P410)/1000/General!$B$24+SUM($Q$2:Q410)/1000/General!$B$24</f>
        <v>1.08</v>
      </c>
      <c r="C410" s="19" t="n">
        <f aca="false">Online_RAW!K410</f>
        <v>20.5833333333333</v>
      </c>
      <c r="D410" s="19" t="n">
        <f aca="false">Online_RAW!J410</f>
        <v>0.1</v>
      </c>
      <c r="E410" s="19" t="n">
        <f aca="false">(1-F410/100-G410/100)/(1-C410/100-D410/100-General!$B$17/100)</f>
        <v>1.00349913456147</v>
      </c>
      <c r="F410" s="19" t="n">
        <f aca="false">N410*General!$B$14/(N410+O410)+O410*100/(N410+O410)</f>
        <v>20.8</v>
      </c>
      <c r="G410" s="19" t="n">
        <f aca="false">N410*General!$B$15/(N410+O410)</f>
        <v>0.04</v>
      </c>
      <c r="H410" s="19" t="n">
        <f aca="false">(N410+O410)*(1/General!$B$20)*((F410/100)-E410*(C410/100))*1000/B410</f>
        <v>7.17461237019236</v>
      </c>
      <c r="I410" s="19" t="n">
        <f aca="false">(N410+O410)*(1/General!$B$20)*((D410/100)*E410-(G410/100))*1000/B410</f>
        <v>2.99349290031545</v>
      </c>
      <c r="J410" s="19" t="n">
        <f aca="false">I410/H410</f>
        <v>0.417234095148083</v>
      </c>
      <c r="K410" s="19" t="n">
        <f aca="false">MAX(Online_RAW!$L$2-Online_RAW!L410,0)</f>
        <v>0</v>
      </c>
      <c r="L410" s="19" t="n">
        <f aca="false">0.0016*(Online_RAW!M410)</f>
        <v>0</v>
      </c>
      <c r="M410" s="11" t="n">
        <f aca="false">Online_RAW!$N$2-Online_RAW!N410</f>
        <v>0</v>
      </c>
      <c r="N410" s="19" t="n">
        <f aca="false">Online_RAW!C410*60</f>
        <v>120.072818181818</v>
      </c>
      <c r="O410" s="19" t="n">
        <f aca="false">MAX(0, Online_RAW!D410*60)</f>
        <v>0</v>
      </c>
      <c r="P410" s="19" t="n">
        <f aca="false">_xlfn.IFNA(VLOOKUP(A410,Sampling!$D$7:$E$14,2,FALSE()),0)</f>
        <v>0</v>
      </c>
      <c r="Q410" s="0" t="n">
        <f aca="false">_xlfn.IFNA(VLOOKUP(A410,Refill!$D$6:$G$8,2,FALSE()),0)</f>
        <v>0</v>
      </c>
    </row>
    <row r="411" customFormat="false" ht="12.75" hidden="false" customHeight="false" outlineLevel="0" collapsed="false">
      <c r="A411" s="19" t="n">
        <f aca="false">ROUND((Online_RAW!B411-General!$B$10)*24,3)</f>
        <v>6.817</v>
      </c>
      <c r="B411" s="19" t="n">
        <f aca="false">General!$B$12+Online_ANA!K411/1000+Online_ANA!L411/1000+Online_ANA!M411/1000/General!$B$22-SUM($P$2:P411)/1000/General!$B$24+SUM($Q$2:Q411)/1000/General!$B$24</f>
        <v>1.08</v>
      </c>
      <c r="C411" s="19" t="n">
        <f aca="false">Online_RAW!K411</f>
        <v>20.5866666666667</v>
      </c>
      <c r="D411" s="19" t="n">
        <f aca="false">Online_RAW!J411</f>
        <v>0.1</v>
      </c>
      <c r="E411" s="19" t="n">
        <f aca="false">(1-F411/100-G411/100)/(1-C411/100-D411/100-General!$B$17/100)</f>
        <v>1.00328623616761</v>
      </c>
      <c r="F411" s="19" t="n">
        <f aca="false">N411*General!$B$14/(N411+O411)+O411*100/(N411+O411)</f>
        <v>20.8201487350254</v>
      </c>
      <c r="G411" s="19" t="n">
        <f aca="false">N411*General!$B$15/(N411+O411)</f>
        <v>0.0399898238711993</v>
      </c>
      <c r="H411" s="19" t="n">
        <f aca="false">(N411+O411)*(1/General!$B$20)*((F411/100)-E411*(C411/100))*1000/B411</f>
        <v>8.22512385658428</v>
      </c>
      <c r="I411" s="19" t="n">
        <f aca="false">(N411+O411)*(1/General!$B$20)*((D411/100)*E411-(G411/100))*1000/B411</f>
        <v>2.99279887669237</v>
      </c>
      <c r="J411" s="19" t="n">
        <f aca="false">I411/H411</f>
        <v>0.363860645611629</v>
      </c>
      <c r="K411" s="19" t="n">
        <f aca="false">MAX(Online_RAW!$L$2-Online_RAW!L411,0)</f>
        <v>0</v>
      </c>
      <c r="L411" s="19" t="n">
        <f aca="false">0.0016*(Online_RAW!M411)</f>
        <v>0</v>
      </c>
      <c r="M411" s="11" t="n">
        <f aca="false">Online_RAW!$N$2-Online_RAW!N411</f>
        <v>0</v>
      </c>
      <c r="N411" s="19" t="n">
        <f aca="false">Online_RAW!C411*60</f>
        <v>120.036545454545</v>
      </c>
      <c r="O411" s="19" t="n">
        <f aca="false">MAX(0, Online_RAW!D411*60)</f>
        <v>0.0305454545454545</v>
      </c>
      <c r="P411" s="19" t="n">
        <f aca="false">_xlfn.IFNA(VLOOKUP(A411,Sampling!$D$7:$E$14,2,FALSE()),0)</f>
        <v>0</v>
      </c>
      <c r="Q411" s="0" t="n">
        <f aca="false">_xlfn.IFNA(VLOOKUP(A411,Refill!$D$6:$G$8,2,FALSE()),0)</f>
        <v>0</v>
      </c>
    </row>
    <row r="412" customFormat="false" ht="12.75" hidden="false" customHeight="false" outlineLevel="0" collapsed="false">
      <c r="A412" s="19" t="n">
        <f aca="false">ROUND((Online_RAW!B412-General!$B$10)*24,3)</f>
        <v>6.833</v>
      </c>
      <c r="B412" s="19" t="n">
        <f aca="false">General!$B$12+Online_ANA!K412/1000+Online_ANA!L412/1000+Online_ANA!M412/1000/General!$B$22-SUM($P$2:P412)/1000/General!$B$24+SUM($Q$2:Q412)/1000/General!$B$24</f>
        <v>1.08</v>
      </c>
      <c r="C412" s="19" t="n">
        <f aca="false">Online_RAW!K412</f>
        <v>20.5866666666667</v>
      </c>
      <c r="D412" s="19" t="n">
        <f aca="false">Online_RAW!J412</f>
        <v>0.1</v>
      </c>
      <c r="E412" s="19" t="n">
        <f aca="false">(1-F412/100-G412/100)/(1-C412/100-D412/100-General!$B$17/100)</f>
        <v>1.00344127827169</v>
      </c>
      <c r="F412" s="19" t="n">
        <f aca="false">N412*General!$B$14/(N412+O412)+O412*100/(N412+O412)</f>
        <v>20.8079127346709</v>
      </c>
      <c r="G412" s="19" t="n">
        <f aca="false">N412*General!$B$15/(N412+O412)</f>
        <v>0.0399960036693581</v>
      </c>
      <c r="H412" s="19" t="n">
        <f aca="false">(N412+O412)*(1/General!$B$20)*((F412/100)-E412*(C412/100))*1000/B412</f>
        <v>7.46258367041909</v>
      </c>
      <c r="I412" s="19" t="n">
        <f aca="false">(N412+O412)*(1/General!$B$20)*((D412/100)*E412-(G412/100))*1000/B412</f>
        <v>2.99433561901659</v>
      </c>
      <c r="J412" s="19" t="n">
        <f aca="false">I412/H412</f>
        <v>0.401246505400781</v>
      </c>
      <c r="K412" s="19" t="n">
        <f aca="false">MAX(Online_RAW!$L$2-Online_RAW!L412,0)</f>
        <v>0</v>
      </c>
      <c r="L412" s="19" t="n">
        <f aca="false">0.0016*(Online_RAW!M412)</f>
        <v>0</v>
      </c>
      <c r="M412" s="11" t="n">
        <f aca="false">Online_RAW!$N$2-Online_RAW!N412</f>
        <v>0</v>
      </c>
      <c r="N412" s="19" t="n">
        <f aca="false">Online_RAW!C412*60</f>
        <v>120.098181818182</v>
      </c>
      <c r="O412" s="19" t="n">
        <f aca="false">MAX(0, Online_RAW!D412*60)</f>
        <v>0.012</v>
      </c>
      <c r="P412" s="19" t="n">
        <f aca="false">_xlfn.IFNA(VLOOKUP(A412,Sampling!$D$7:$E$14,2,FALSE()),0)</f>
        <v>0</v>
      </c>
      <c r="Q412" s="0" t="n">
        <f aca="false">_xlfn.IFNA(VLOOKUP(A412,Refill!$D$6:$G$8,2,FALSE()),0)</f>
        <v>0</v>
      </c>
    </row>
    <row r="413" customFormat="false" ht="12.75" hidden="false" customHeight="false" outlineLevel="0" collapsed="false">
      <c r="A413" s="19" t="n">
        <f aca="false">ROUND((Online_RAW!B413-General!$B$10)*24,3)</f>
        <v>6.85</v>
      </c>
      <c r="B413" s="19" t="n">
        <f aca="false">General!$B$12+Online_ANA!K413/1000+Online_ANA!L413/1000+Online_ANA!M413/1000/General!$B$22-SUM($P$2:P413)/1000/General!$B$24+SUM($Q$2:Q413)/1000/General!$B$24</f>
        <v>1.08</v>
      </c>
      <c r="C413" s="19" t="n">
        <f aca="false">Online_RAW!K413</f>
        <v>20.58</v>
      </c>
      <c r="D413" s="19" t="n">
        <f aca="false">Online_RAW!J413</f>
        <v>0.1</v>
      </c>
      <c r="E413" s="19" t="n">
        <f aca="false">(1-F413/100-G413/100)/(1-C413/100-D413/100-General!$B$17/100)</f>
        <v>1.00345673233971</v>
      </c>
      <c r="F413" s="19" t="n">
        <f aca="false">N413*General!$B$14/(N413+O413)+O413*100/(N413+O413)</f>
        <v>20.8</v>
      </c>
      <c r="G413" s="19" t="n">
        <f aca="false">N413*General!$B$15/(N413+O413)</f>
        <v>0.04</v>
      </c>
      <c r="H413" s="19" t="n">
        <f aca="false">(N413+O413)*(1/General!$B$20)*((F413/100)-E413*(C413/100))*1000/B413</f>
        <v>7.3738920744337</v>
      </c>
      <c r="I413" s="19" t="n">
        <f aca="false">(N413+O413)*(1/General!$B$20)*((D413/100)*E413-(G413/100))*1000/B413</f>
        <v>2.9892593111407</v>
      </c>
      <c r="J413" s="19" t="n">
        <f aca="false">I413/H413</f>
        <v>0.405384196156718</v>
      </c>
      <c r="K413" s="19" t="n">
        <f aca="false">MAX(Online_RAW!$L$2-Online_RAW!L413,0)</f>
        <v>0</v>
      </c>
      <c r="L413" s="19" t="n">
        <f aca="false">0.0016*(Online_RAW!M413)</f>
        <v>0</v>
      </c>
      <c r="M413" s="11" t="n">
        <f aca="false">Online_RAW!$N$2-Online_RAW!N413</f>
        <v>0</v>
      </c>
      <c r="N413" s="19" t="n">
        <f aca="false">Online_RAW!C413*60</f>
        <v>119.911428571429</v>
      </c>
      <c r="O413" s="19" t="n">
        <f aca="false">MAX(0, Online_RAW!D413*60)</f>
        <v>0</v>
      </c>
      <c r="P413" s="19" t="n">
        <f aca="false">_xlfn.IFNA(VLOOKUP(A413,Sampling!$D$7:$E$14,2,FALSE()),0)</f>
        <v>0</v>
      </c>
      <c r="Q413" s="0" t="n">
        <f aca="false">_xlfn.IFNA(VLOOKUP(A413,Refill!$D$6:$G$8,2,FALSE()),0)</f>
        <v>0</v>
      </c>
    </row>
    <row r="414" customFormat="false" ht="12.75" hidden="false" customHeight="false" outlineLevel="0" collapsed="false">
      <c r="A414" s="19" t="n">
        <f aca="false">ROUND((Online_RAW!B414-General!$B$10)*24,3)</f>
        <v>6.867</v>
      </c>
      <c r="B414" s="19" t="n">
        <f aca="false">General!$B$12+Online_ANA!K414/1000+Online_ANA!L414/1000+Online_ANA!M414/1000/General!$B$22-SUM($P$2:P414)/1000/General!$B$24+SUM($Q$2:Q414)/1000/General!$B$24</f>
        <v>1.08</v>
      </c>
      <c r="C414" s="19" t="n">
        <f aca="false">Online_RAW!K414</f>
        <v>20.58</v>
      </c>
      <c r="D414" s="19" t="n">
        <f aca="false">Online_RAW!J414</f>
        <v>0.105</v>
      </c>
      <c r="E414" s="19" t="n">
        <f aca="false">(1-F414/100-G414/100)/(1-C414/100-D414/100-General!$B$17/100)</f>
        <v>1.00350603008975</v>
      </c>
      <c r="F414" s="19" t="n">
        <f aca="false">N414*General!$B$14/(N414+O414)+O414*100/(N414+O414)</f>
        <v>20.801129133644</v>
      </c>
      <c r="G414" s="19" t="n">
        <f aca="false">N414*General!$B$15/(N414+O414)</f>
        <v>0.0399994297304829</v>
      </c>
      <c r="H414" s="19" t="n">
        <f aca="false">(N414+O414)*(1/General!$B$20)*((F414/100)-E414*(C414/100))*1000/B414</f>
        <v>7.40002881718473</v>
      </c>
      <c r="I414" s="19" t="n">
        <f aca="false">(N414+O414)*(1/General!$B$20)*((D414/100)*E414-(G414/100))*1000/B414</f>
        <v>3.24705606596568</v>
      </c>
      <c r="J414" s="19" t="n">
        <f aca="false">I414/H414</f>
        <v>0.438789651524761</v>
      </c>
      <c r="K414" s="19" t="n">
        <f aca="false">MAX(Online_RAW!$L$2-Online_RAW!L414,0)</f>
        <v>0</v>
      </c>
      <c r="L414" s="19" t="n">
        <f aca="false">0.0016*(Online_RAW!M414)</f>
        <v>0</v>
      </c>
      <c r="M414" s="11" t="n">
        <f aca="false">Online_RAW!$N$2-Online_RAW!N414</f>
        <v>0</v>
      </c>
      <c r="N414" s="19" t="n">
        <f aca="false">Online_RAW!C414*60</f>
        <v>120.242181818182</v>
      </c>
      <c r="O414" s="19" t="n">
        <f aca="false">MAX(0, Online_RAW!D414*60)</f>
        <v>0.00171428571428572</v>
      </c>
      <c r="P414" s="19" t="n">
        <f aca="false">_xlfn.IFNA(VLOOKUP(A414,Sampling!$D$7:$E$14,2,FALSE()),0)</f>
        <v>0</v>
      </c>
      <c r="Q414" s="0" t="n">
        <f aca="false">_xlfn.IFNA(VLOOKUP(A414,Refill!$D$6:$G$8,2,FALSE()),0)</f>
        <v>0</v>
      </c>
    </row>
    <row r="415" customFormat="false" ht="12.75" hidden="false" customHeight="false" outlineLevel="0" collapsed="false">
      <c r="A415" s="19" t="n">
        <f aca="false">ROUND((Online_RAW!B415-General!$B$10)*24,3)</f>
        <v>6.883</v>
      </c>
      <c r="B415" s="19" t="n">
        <f aca="false">General!$B$12+Online_ANA!K415/1000+Online_ANA!L415/1000+Online_ANA!M415/1000/General!$B$22-SUM($P$2:P415)/1000/General!$B$24+SUM($Q$2:Q415)/1000/General!$B$24</f>
        <v>1.08</v>
      </c>
      <c r="C415" s="19" t="n">
        <f aca="false">Online_RAW!K415</f>
        <v>20.58</v>
      </c>
      <c r="D415" s="19" t="n">
        <f aca="false">Online_RAW!J415</f>
        <v>0.11</v>
      </c>
      <c r="E415" s="19" t="n">
        <f aca="false">(1-F415/100-G415/100)/(1-C415/100-D415/100-General!$B$17/100)</f>
        <v>1.00358394975644</v>
      </c>
      <c r="F415" s="19" t="n">
        <f aca="false">N415*General!$B$14/(N415+O415)+O415*100/(N415+O415)</f>
        <v>20.8</v>
      </c>
      <c r="G415" s="19" t="n">
        <f aca="false">N415*General!$B$15/(N415+O415)</f>
        <v>0.04</v>
      </c>
      <c r="H415" s="19" t="n">
        <f aca="false">(N415+O415)*(1/General!$B$20)*((F415/100)-E415*(C415/100))*1000/B415</f>
        <v>7.24868527202472</v>
      </c>
      <c r="I415" s="19" t="n">
        <f aca="false">(N415+O415)*(1/General!$B$20)*((D415/100)*E415-(G415/100))*1000/B415</f>
        <v>3.4891792714504</v>
      </c>
      <c r="J415" s="19" t="n">
        <f aca="false">I415/H415</f>
        <v>0.481353395893239</v>
      </c>
      <c r="K415" s="19" t="n">
        <f aca="false">MAX(Online_RAW!$L$2-Online_RAW!L415,0)</f>
        <v>0</v>
      </c>
      <c r="L415" s="19" t="n">
        <f aca="false">0.0016*(Online_RAW!M415)</f>
        <v>0</v>
      </c>
      <c r="M415" s="11" t="n">
        <f aca="false">Online_RAW!$N$2-Online_RAW!N415</f>
        <v>0</v>
      </c>
      <c r="N415" s="19" t="n">
        <f aca="false">Online_RAW!C415*60</f>
        <v>119.985652173913</v>
      </c>
      <c r="O415" s="19" t="n">
        <f aca="false">MAX(0, Online_RAW!D415*60)</f>
        <v>0</v>
      </c>
      <c r="P415" s="19" t="n">
        <f aca="false">_xlfn.IFNA(VLOOKUP(A415,Sampling!$D$7:$E$14,2,FALSE()),0)</f>
        <v>0</v>
      </c>
      <c r="Q415" s="0" t="n">
        <f aca="false">_xlfn.IFNA(VLOOKUP(A415,Refill!$D$6:$G$8,2,FALSE()),0)</f>
        <v>0</v>
      </c>
    </row>
    <row r="416" customFormat="false" ht="12.75" hidden="false" customHeight="false" outlineLevel="0" collapsed="false">
      <c r="A416" s="19" t="n">
        <f aca="false">ROUND((Online_RAW!B416-General!$B$10)*24,3)</f>
        <v>6.9</v>
      </c>
      <c r="B416" s="19" t="n">
        <f aca="false">General!$B$12+Online_ANA!K416/1000+Online_ANA!L416/1000+Online_ANA!M416/1000/General!$B$22-SUM($P$2:P416)/1000/General!$B$24+SUM($Q$2:Q416)/1000/General!$B$24</f>
        <v>1.08</v>
      </c>
      <c r="C416" s="19" t="n">
        <f aca="false">Online_RAW!K416</f>
        <v>20.58</v>
      </c>
      <c r="D416" s="19" t="n">
        <f aca="false">Online_RAW!J416</f>
        <v>0.11</v>
      </c>
      <c r="E416" s="19" t="n">
        <f aca="false">(1-F416/100-G416/100)/(1-C416/100-D416/100-General!$B$17/100)</f>
        <v>1.00330204683685</v>
      </c>
      <c r="F416" s="19" t="n">
        <f aca="false">N416*General!$B$14/(N416+O416)+O416*100/(N416+O416)</f>
        <v>20.8222469791756</v>
      </c>
      <c r="G416" s="19" t="n">
        <f aca="false">N416*General!$B$15/(N416+O416)</f>
        <v>0.0399887641519315</v>
      </c>
      <c r="H416" s="19" t="n">
        <f aca="false">(N416+O416)*(1/General!$B$20)*((F416/100)-E416*(C416/100))*1000/B416</f>
        <v>8.64170773446371</v>
      </c>
      <c r="I416" s="19" t="n">
        <f aca="false">(N416+O416)*(1/General!$B$20)*((D416/100)*E416-(G416/100))*1000/B416</f>
        <v>3.48931401466952</v>
      </c>
      <c r="J416" s="19" t="n">
        <f aca="false">I416/H416</f>
        <v>0.403775980614793</v>
      </c>
      <c r="K416" s="19" t="n">
        <f aca="false">MAX(Online_RAW!$L$2-Online_RAW!L416,0)</f>
        <v>0</v>
      </c>
      <c r="L416" s="19" t="n">
        <f aca="false">0.0016*(Online_RAW!M416)</f>
        <v>0</v>
      </c>
      <c r="M416" s="11" t="n">
        <f aca="false">Online_RAW!$N$2-Online_RAW!N416</f>
        <v>0</v>
      </c>
      <c r="N416" s="19" t="n">
        <f aca="false">Online_RAW!C416*60</f>
        <v>119.990285714286</v>
      </c>
      <c r="O416" s="19" t="n">
        <f aca="false">MAX(0, Online_RAW!D416*60)</f>
        <v>0.0337142857142857</v>
      </c>
      <c r="P416" s="19" t="n">
        <f aca="false">_xlfn.IFNA(VLOOKUP(A416,Sampling!$D$7:$E$14,2,FALSE()),0)</f>
        <v>0</v>
      </c>
      <c r="Q416" s="0" t="n">
        <f aca="false">_xlfn.IFNA(VLOOKUP(A416,Refill!$D$6:$G$8,2,FALSE()),0)</f>
        <v>0</v>
      </c>
    </row>
    <row r="417" customFormat="false" ht="12.75" hidden="false" customHeight="false" outlineLevel="0" collapsed="false">
      <c r="A417" s="19" t="n">
        <f aca="false">ROUND((Online_RAW!B417-General!$B$10)*24,3)</f>
        <v>6.917</v>
      </c>
      <c r="B417" s="19" t="n">
        <f aca="false">General!$B$12+Online_ANA!K417/1000+Online_ANA!L417/1000+Online_ANA!M417/1000/General!$B$22-SUM($P$2:P417)/1000/General!$B$24+SUM($Q$2:Q417)/1000/General!$B$24</f>
        <v>1.08</v>
      </c>
      <c r="C417" s="19" t="n">
        <f aca="false">Online_RAW!K417</f>
        <v>20.5833333333333</v>
      </c>
      <c r="D417" s="19" t="n">
        <f aca="false">Online_RAW!J417</f>
        <v>0.11</v>
      </c>
      <c r="E417" s="19" t="n">
        <f aca="false">(1-F417/100-G417/100)/(1-C417/100-D417/100-General!$B$17/100)</f>
        <v>1.00362636273055</v>
      </c>
      <c r="F417" s="19" t="n">
        <f aca="false">N417*General!$B$14/(N417+O417)+O417*100/(N417+O417)</f>
        <v>20.8</v>
      </c>
      <c r="G417" s="19" t="n">
        <f aca="false">N417*General!$B$15/(N417+O417)</f>
        <v>0.04</v>
      </c>
      <c r="H417" s="19" t="n">
        <f aca="false">(N417+O417)*(1/General!$B$20)*((F417/100)-E417*(C417/100))*1000/B417</f>
        <v>7.04810715148016</v>
      </c>
      <c r="I417" s="19" t="n">
        <f aca="false">(N417+O417)*(1/General!$B$20)*((D417/100)*E417-(G417/100))*1000/B417</f>
        <v>3.4936269346912</v>
      </c>
      <c r="J417" s="19" t="n">
        <f aca="false">I417/H417</f>
        <v>0.495683005323991</v>
      </c>
      <c r="K417" s="19" t="n">
        <f aca="false">MAX(Online_RAW!$L$2-Online_RAW!L417,0)</f>
        <v>0</v>
      </c>
      <c r="L417" s="19" t="n">
        <f aca="false">0.0016*(Online_RAW!M417)</f>
        <v>0</v>
      </c>
      <c r="M417" s="11" t="n">
        <f aca="false">Online_RAW!$N$2-Online_RAW!N417</f>
        <v>0</v>
      </c>
      <c r="N417" s="19" t="n">
        <f aca="false">Online_RAW!C417*60</f>
        <v>120.130636363636</v>
      </c>
      <c r="O417" s="19" t="n">
        <f aca="false">MAX(0, Online_RAW!D417*60)</f>
        <v>0</v>
      </c>
      <c r="P417" s="19" t="n">
        <f aca="false">_xlfn.IFNA(VLOOKUP(A417,Sampling!$D$7:$E$14,2,FALSE()),0)</f>
        <v>0</v>
      </c>
      <c r="Q417" s="0" t="n">
        <f aca="false">_xlfn.IFNA(VLOOKUP(A417,Refill!$D$6:$G$8,2,FALSE()),0)</f>
        <v>0</v>
      </c>
    </row>
    <row r="418" customFormat="false" ht="12.75" hidden="false" customHeight="false" outlineLevel="0" collapsed="false">
      <c r="A418" s="19" t="n">
        <f aca="false">ROUND((Online_RAW!B418-General!$B$10)*24,3)</f>
        <v>6.933</v>
      </c>
      <c r="B418" s="19" t="n">
        <f aca="false">General!$B$12+Online_ANA!K418/1000+Online_ANA!L418/1000+Online_ANA!M418/1000/General!$B$22-SUM($P$2:P418)/1000/General!$B$24+SUM($Q$2:Q418)/1000/General!$B$24</f>
        <v>1.08</v>
      </c>
      <c r="C418" s="19" t="n">
        <f aca="false">Online_RAW!K418</f>
        <v>20.5833333333333</v>
      </c>
      <c r="D418" s="19" t="n">
        <f aca="false">Online_RAW!J418</f>
        <v>0.11</v>
      </c>
      <c r="E418" s="19" t="n">
        <f aca="false">(1-F418/100-G418/100)/(1-C418/100-D418/100-General!$B$17/100)</f>
        <v>1.00357870807428</v>
      </c>
      <c r="F418" s="19" t="n">
        <f aca="false">N418*General!$B$14/(N418+O418)+O418*100/(N418+O418)</f>
        <v>20.8037606114351</v>
      </c>
      <c r="G418" s="19" t="n">
        <f aca="false">N418*General!$B$15/(N418+O418)</f>
        <v>0.0399981007012954</v>
      </c>
      <c r="H418" s="19" t="n">
        <f aca="false">(N418+O418)*(1/General!$B$20)*((F418/100)-E418*(C418/100))*1000/B418</f>
        <v>7.27817576739662</v>
      </c>
      <c r="I418" s="19" t="n">
        <f aca="false">(N418+O418)*(1/General!$B$20)*((D418/100)*E418-(G418/100))*1000/B418</f>
        <v>3.49095059542141</v>
      </c>
      <c r="J418" s="19" t="n">
        <f aca="false">I418/H418</f>
        <v>0.479646371149691</v>
      </c>
      <c r="K418" s="19" t="n">
        <f aca="false">MAX(Online_RAW!$L$2-Online_RAW!L418,0)</f>
        <v>0</v>
      </c>
      <c r="L418" s="19" t="n">
        <f aca="false">0.0016*(Online_RAW!M418)</f>
        <v>0</v>
      </c>
      <c r="M418" s="11" t="n">
        <f aca="false">Online_RAW!$N$2-Online_RAW!N418</f>
        <v>0</v>
      </c>
      <c r="N418" s="19" t="n">
        <f aca="false">Online_RAW!C418*60</f>
        <v>120.038608695652</v>
      </c>
      <c r="O418" s="19" t="n">
        <f aca="false">MAX(0, Online_RAW!D418*60)</f>
        <v>0.0057</v>
      </c>
      <c r="P418" s="19" t="n">
        <f aca="false">_xlfn.IFNA(VLOOKUP(A418,Sampling!$D$7:$E$14,2,FALSE()),0)</f>
        <v>0</v>
      </c>
      <c r="Q418" s="0" t="n">
        <f aca="false">_xlfn.IFNA(VLOOKUP(A418,Refill!$D$6:$G$8,2,FALSE()),0)</f>
        <v>0</v>
      </c>
    </row>
    <row r="419" customFormat="false" ht="12.75" hidden="false" customHeight="false" outlineLevel="0" collapsed="false">
      <c r="A419" s="19" t="n">
        <f aca="false">ROUND((Online_RAW!B419-General!$B$10)*24,3)</f>
        <v>6.95</v>
      </c>
      <c r="B419" s="19" t="n">
        <f aca="false">General!$B$12+Online_ANA!K419/1000+Online_ANA!L419/1000+Online_ANA!M419/1000/General!$B$22-SUM($P$2:P419)/1000/General!$B$24+SUM($Q$2:Q419)/1000/General!$B$24</f>
        <v>1.08</v>
      </c>
      <c r="C419" s="19" t="n">
        <f aca="false">Online_RAW!K419</f>
        <v>20.58</v>
      </c>
      <c r="D419" s="19" t="n">
        <f aca="false">Online_RAW!J419</f>
        <v>0.11</v>
      </c>
      <c r="E419" s="19" t="n">
        <f aca="false">(1-F419/100-G419/100)/(1-C419/100-D419/100-General!$B$17/100)</f>
        <v>1.00340844422248</v>
      </c>
      <c r="F419" s="19" t="n">
        <f aca="false">N419*General!$B$14/(N419+O419)+O419*100/(N419+O419)</f>
        <v>20.8138503991551</v>
      </c>
      <c r="G419" s="19" t="n">
        <f aca="false">N419*General!$B$15/(N419+O419)</f>
        <v>0.0399930048489116</v>
      </c>
      <c r="H419" s="19" t="n">
        <f aca="false">(N419+O419)*(1/General!$B$20)*((F419/100)-E419*(C419/100))*1000/B419</f>
        <v>8.12082201207039</v>
      </c>
      <c r="I419" s="19" t="n">
        <f aca="false">(N419+O419)*(1/General!$B$20)*((D419/100)*E419-(G419/100))*1000/B419</f>
        <v>3.49140475127732</v>
      </c>
      <c r="J419" s="19" t="n">
        <f aca="false">I419/H419</f>
        <v>0.429932431235147</v>
      </c>
      <c r="K419" s="19" t="n">
        <f aca="false">MAX(Online_RAW!$L$2-Online_RAW!L419,0)</f>
        <v>0</v>
      </c>
      <c r="L419" s="19" t="n">
        <f aca="false">0.0016*(Online_RAW!M419)</f>
        <v>0</v>
      </c>
      <c r="M419" s="11" t="n">
        <f aca="false">Online_RAW!$N$2-Online_RAW!N419</f>
        <v>0</v>
      </c>
      <c r="N419" s="19" t="n">
        <f aca="false">Online_RAW!C419*60</f>
        <v>120.062181818182</v>
      </c>
      <c r="O419" s="19" t="n">
        <f aca="false">MAX(0, Online_RAW!D419*60)</f>
        <v>0.021</v>
      </c>
      <c r="P419" s="19" t="n">
        <f aca="false">_xlfn.IFNA(VLOOKUP(A419,Sampling!$D$7:$E$14,2,FALSE()),0)</f>
        <v>0</v>
      </c>
      <c r="Q419" s="0" t="n">
        <f aca="false">_xlfn.IFNA(VLOOKUP(A419,Refill!$D$6:$G$8,2,FALSE()),0)</f>
        <v>0</v>
      </c>
    </row>
    <row r="420" customFormat="false" ht="12.75" hidden="false" customHeight="false" outlineLevel="0" collapsed="false">
      <c r="A420" s="19" t="n">
        <f aca="false">ROUND((Online_RAW!B420-General!$B$10)*24,3)</f>
        <v>6.967</v>
      </c>
      <c r="B420" s="19" t="n">
        <f aca="false">General!$B$12+Online_ANA!K420/1000+Online_ANA!L420/1000+Online_ANA!M420/1000/General!$B$22-SUM($P$2:P420)/1000/General!$B$24+SUM($Q$2:Q420)/1000/General!$B$24</f>
        <v>1.08</v>
      </c>
      <c r="C420" s="19" t="n">
        <f aca="false">Online_RAW!K420</f>
        <v>20.585</v>
      </c>
      <c r="D420" s="19" t="n">
        <f aca="false">Online_RAW!J420</f>
        <v>0.11</v>
      </c>
      <c r="E420" s="19" t="n">
        <f aca="false">(1-F420/100-G420/100)/(1-C420/100-D420/100-General!$B$17/100)</f>
        <v>1.00346435513407</v>
      </c>
      <c r="F420" s="19" t="n">
        <f aca="false">N420*General!$B$14/(N420+O420)+O420*100/(N420+O420)</f>
        <v>20.814457925585</v>
      </c>
      <c r="G420" s="19" t="n">
        <f aca="false">N420*General!$B$15/(N420+O420)</f>
        <v>0.0399926980173813</v>
      </c>
      <c r="H420" s="19" t="n">
        <f aca="false">(N420+O420)*(1/General!$B$20)*((F420/100)-E420*(C420/100))*1000/B420</f>
        <v>7.84209274516834</v>
      </c>
      <c r="I420" s="19" t="n">
        <f aca="false">(N420+O420)*(1/General!$B$20)*((D420/100)*E420-(G420/100))*1000/B420</f>
        <v>3.49043657050143</v>
      </c>
      <c r="J420" s="19" t="n">
        <f aca="false">I420/H420</f>
        <v>0.445089937587381</v>
      </c>
      <c r="K420" s="19" t="n">
        <f aca="false">MAX(Online_RAW!$L$2-Online_RAW!L420,0)</f>
        <v>0</v>
      </c>
      <c r="L420" s="19" t="n">
        <f aca="false">0.0016*(Online_RAW!M420)</f>
        <v>0</v>
      </c>
      <c r="M420" s="11" t="n">
        <f aca="false">Online_RAW!$N$2-Online_RAW!N420</f>
        <v>0</v>
      </c>
      <c r="N420" s="19" t="n">
        <f aca="false">Online_RAW!C420*60</f>
        <v>120.016956521739</v>
      </c>
      <c r="O420" s="19" t="n">
        <f aca="false">MAX(0, Online_RAW!D420*60)</f>
        <v>0.0219130434782609</v>
      </c>
      <c r="P420" s="19" t="n">
        <f aca="false">_xlfn.IFNA(VLOOKUP(A420,Sampling!$D$7:$E$14,2,FALSE()),0)</f>
        <v>0</v>
      </c>
      <c r="Q420" s="0" t="n">
        <f aca="false">_xlfn.IFNA(VLOOKUP(A420,Refill!$D$6:$G$8,2,FALSE()),0)</f>
        <v>0</v>
      </c>
    </row>
    <row r="421" customFormat="false" ht="12.75" hidden="false" customHeight="false" outlineLevel="0" collapsed="false">
      <c r="A421" s="19" t="n">
        <f aca="false">ROUND((Online_RAW!B421-General!$B$10)*24,3)</f>
        <v>6.983</v>
      </c>
      <c r="B421" s="19" t="n">
        <f aca="false">General!$B$12+Online_ANA!K421/1000+Online_ANA!L421/1000+Online_ANA!M421/1000/General!$B$22-SUM($P$2:P421)/1000/General!$B$24+SUM($Q$2:Q421)/1000/General!$B$24</f>
        <v>1.08</v>
      </c>
      <c r="C421" s="19" t="n">
        <f aca="false">Online_RAW!K421</f>
        <v>20.58</v>
      </c>
      <c r="D421" s="19" t="n">
        <f aca="false">Online_RAW!J421</f>
        <v>0.11</v>
      </c>
      <c r="E421" s="19" t="n">
        <f aca="false">(1-F421/100-G421/100)/(1-C421/100-D421/100-General!$B$17/100)</f>
        <v>1.00358394975644</v>
      </c>
      <c r="F421" s="19" t="n">
        <f aca="false">N421*General!$B$14/(N421+O421)+O421*100/(N421+O421)</f>
        <v>20.8</v>
      </c>
      <c r="G421" s="19" t="n">
        <f aca="false">N421*General!$B$15/(N421+O421)</f>
        <v>0.04</v>
      </c>
      <c r="H421" s="19" t="n">
        <f aca="false">(N421+O421)*(1/General!$B$20)*((F421/100)-E421*(C421/100))*1000/B421</f>
        <v>7.25240245835592</v>
      </c>
      <c r="I421" s="19" t="n">
        <f aca="false">(N421+O421)*(1/General!$B$20)*((D421/100)*E421-(G421/100))*1000/B421</f>
        <v>3.49096855171409</v>
      </c>
      <c r="J421" s="19" t="n">
        <f aca="false">I421/H421</f>
        <v>0.481353395893238</v>
      </c>
      <c r="K421" s="19" t="n">
        <f aca="false">MAX(Online_RAW!$L$2-Online_RAW!L421,0)</f>
        <v>0</v>
      </c>
      <c r="L421" s="19" t="n">
        <f aca="false">0.0016*(Online_RAW!M421)</f>
        <v>0</v>
      </c>
      <c r="M421" s="11" t="n">
        <f aca="false">Online_RAW!$N$2-Online_RAW!N421</f>
        <v>0</v>
      </c>
      <c r="N421" s="19" t="n">
        <f aca="false">Online_RAW!C421*60</f>
        <v>120.047181818182</v>
      </c>
      <c r="O421" s="19" t="n">
        <f aca="false">MAX(0, Online_RAW!D421*60)</f>
        <v>0</v>
      </c>
      <c r="P421" s="19" t="n">
        <f aca="false">_xlfn.IFNA(VLOOKUP(A421,Sampling!$D$7:$E$14,2,FALSE()),0)</f>
        <v>0</v>
      </c>
      <c r="Q421" s="0" t="n">
        <f aca="false">_xlfn.IFNA(VLOOKUP(A421,Refill!$D$6:$G$8,2,FALSE()),0)</f>
        <v>0</v>
      </c>
    </row>
    <row r="422" customFormat="false" ht="12.75" hidden="false" customHeight="false" outlineLevel="0" collapsed="false">
      <c r="A422" s="19" t="n">
        <f aca="false">ROUND((Online_RAW!B422-General!$B$10)*24,3)</f>
        <v>7</v>
      </c>
      <c r="B422" s="19" t="n">
        <f aca="false">General!$B$12+Online_ANA!K422/1000+Online_ANA!L422/1000+Online_ANA!M422/1000/General!$B$22-SUM($P$2:P422)/1000/General!$B$24+SUM($Q$2:Q422)/1000/General!$B$24</f>
        <v>1.08</v>
      </c>
      <c r="C422" s="19" t="n">
        <f aca="false">Online_RAW!K422</f>
        <v>20.58</v>
      </c>
      <c r="D422" s="19" t="n">
        <f aca="false">Online_RAW!J422</f>
        <v>0.11</v>
      </c>
      <c r="E422" s="19" t="n">
        <f aca="false">(1-F422/100-G422/100)/(1-C422/100-D422/100-General!$B$17/100)</f>
        <v>1.00358394975644</v>
      </c>
      <c r="F422" s="19" t="n">
        <f aca="false">N422*General!$B$14/(N422+O422)+O422*100/(N422+O422)</f>
        <v>20.8</v>
      </c>
      <c r="G422" s="19" t="n">
        <f aca="false">N422*General!$B$15/(N422+O422)</f>
        <v>0.04</v>
      </c>
      <c r="H422" s="19" t="n">
        <f aca="false">(N422+O422)*(1/General!$B$20)*((F422/100)-E422*(C422/100))*1000/B422</f>
        <v>7.25474757860767</v>
      </c>
      <c r="I422" s="19" t="n">
        <f aca="false">(N422+O422)*(1/General!$B$20)*((D422/100)*E422-(G422/100))*1000/B422</f>
        <v>3.49209738331105</v>
      </c>
      <c r="J422" s="19" t="n">
        <f aca="false">I422/H422</f>
        <v>0.481353395893238</v>
      </c>
      <c r="K422" s="19" t="n">
        <f aca="false">MAX(Online_RAW!$L$2-Online_RAW!L422,0)</f>
        <v>0</v>
      </c>
      <c r="L422" s="19" t="n">
        <f aca="false">0.0016*(Online_RAW!M422)</f>
        <v>0</v>
      </c>
      <c r="M422" s="11" t="n">
        <f aca="false">Online_RAW!$N$2-Online_RAW!N422</f>
        <v>0</v>
      </c>
      <c r="N422" s="19" t="n">
        <f aca="false">Online_RAW!C422*60</f>
        <v>120.086</v>
      </c>
      <c r="O422" s="19" t="n">
        <f aca="false">MAX(0, Online_RAW!D422*60)</f>
        <v>0</v>
      </c>
      <c r="P422" s="19" t="n">
        <f aca="false">_xlfn.IFNA(VLOOKUP(A422,Sampling!$D$7:$E$14,2,FALSE()),0)</f>
        <v>0</v>
      </c>
      <c r="Q422" s="0" t="n">
        <f aca="false">_xlfn.IFNA(VLOOKUP(A422,Refill!$D$6:$G$8,2,FALSE()),0)</f>
        <v>0</v>
      </c>
    </row>
    <row r="423" customFormat="false" ht="12.75" hidden="false" customHeight="false" outlineLevel="0" collapsed="false">
      <c r="A423" s="19" t="n">
        <f aca="false">ROUND((Online_RAW!B423-General!$B$10)*24,3)</f>
        <v>7.017</v>
      </c>
      <c r="B423" s="19" t="n">
        <f aca="false">General!$B$12+Online_ANA!K423/1000+Online_ANA!L423/1000+Online_ANA!M423/1000/General!$B$22-SUM($P$2:P423)/1000/General!$B$24+SUM($Q$2:Q423)/1000/General!$B$24</f>
        <v>1.08</v>
      </c>
      <c r="C423" s="19" t="n">
        <f aca="false">Online_RAW!K423</f>
        <v>20.585</v>
      </c>
      <c r="D423" s="19" t="n">
        <f aca="false">Online_RAW!J423</f>
        <v>0.11</v>
      </c>
      <c r="E423" s="19" t="n">
        <f aca="false">(1-F423/100-G423/100)/(1-C423/100-D423/100-General!$B$17/100)</f>
        <v>1.00348593043586</v>
      </c>
      <c r="F423" s="19" t="n">
        <f aca="false">N423*General!$B$14/(N423+O423)+O423*100/(N423+O423)</f>
        <v>20.8127553718685</v>
      </c>
      <c r="G423" s="19" t="n">
        <f aca="false">N423*General!$B$15/(N423+O423)</f>
        <v>0.0399935578929957</v>
      </c>
      <c r="H423" s="19" t="n">
        <f aca="false">(N423+O423)*(1/General!$B$20)*((F423/100)-E423*(C423/100))*1000/B423</f>
        <v>7.72434547248944</v>
      </c>
      <c r="I423" s="19" t="n">
        <f aca="false">(N423+O423)*(1/General!$B$20)*((D423/100)*E423-(G423/100))*1000/B423</f>
        <v>3.48541408670095</v>
      </c>
      <c r="J423" s="19" t="n">
        <f aca="false">I423/H423</f>
        <v>0.451224521108538</v>
      </c>
      <c r="K423" s="19" t="n">
        <f aca="false">MAX(Online_RAW!$L$2-Online_RAW!L423,0)</f>
        <v>0</v>
      </c>
      <c r="L423" s="19" t="n">
        <f aca="false">0.0016*(Online_RAW!M423)</f>
        <v>0</v>
      </c>
      <c r="M423" s="11" t="n">
        <f aca="false">Online_RAW!$N$2-Online_RAW!N423</f>
        <v>0</v>
      </c>
      <c r="N423" s="19" t="n">
        <f aca="false">Online_RAW!C423*60</f>
        <v>119.844260869565</v>
      </c>
      <c r="O423" s="19" t="n">
        <f aca="false">MAX(0, Online_RAW!D423*60)</f>
        <v>0.019304347826087</v>
      </c>
      <c r="P423" s="19" t="n">
        <f aca="false">_xlfn.IFNA(VLOOKUP(A423,Sampling!$D$7:$E$14,2,FALSE()),0)</f>
        <v>0</v>
      </c>
      <c r="Q423" s="0" t="n">
        <f aca="false">_xlfn.IFNA(VLOOKUP(A423,Refill!$D$6:$G$8,2,FALSE()),0)</f>
        <v>0</v>
      </c>
    </row>
    <row r="424" customFormat="false" ht="12.75" hidden="false" customHeight="false" outlineLevel="0" collapsed="false">
      <c r="A424" s="19" t="n">
        <f aca="false">ROUND((Online_RAW!B424-General!$B$10)*24,3)</f>
        <v>7.033</v>
      </c>
      <c r="B424" s="19" t="n">
        <f aca="false">General!$B$12+Online_ANA!K424/1000+Online_ANA!L424/1000+Online_ANA!M424/1000/General!$B$22-SUM($P$2:P424)/1000/General!$B$24+SUM($Q$2:Q424)/1000/General!$B$24</f>
        <v>1.08</v>
      </c>
      <c r="C424" s="19" t="n">
        <f aca="false">Online_RAW!K424</f>
        <v>20.585</v>
      </c>
      <c r="D424" s="19" t="n">
        <f aca="false">Online_RAW!J424</f>
        <v>0.116666666666667</v>
      </c>
      <c r="E424" s="19" t="n">
        <f aca="false">(1-F424/100-G424/100)/(1-C424/100-D424/100-General!$B$17/100)</f>
        <v>1.0037324108513</v>
      </c>
      <c r="F424" s="19" t="n">
        <f aca="false">N424*General!$B$14/(N424+O424)+O424*100/(N424+O424)</f>
        <v>20.8</v>
      </c>
      <c r="G424" s="19" t="n">
        <f aca="false">N424*General!$B$15/(N424+O424)</f>
        <v>0.04</v>
      </c>
      <c r="H424" s="19" t="n">
        <f aca="false">(N424+O424)*(1/General!$B$20)*((F424/100)-E424*(C424/100))*1000/B424</f>
        <v>6.85056751028971</v>
      </c>
      <c r="I424" s="19" t="n">
        <f aca="false">(N424+O424)*(1/General!$B$20)*((D424/100)*E424-(G424/100))*1000/B424</f>
        <v>3.82282444492471</v>
      </c>
      <c r="J424" s="19" t="n">
        <f aca="false">I424/H424</f>
        <v>0.558030329484782</v>
      </c>
      <c r="K424" s="19" t="n">
        <f aca="false">MAX(Online_RAW!$L$2-Online_RAW!L424,0)</f>
        <v>0</v>
      </c>
      <c r="L424" s="19" t="n">
        <f aca="false">0.0016*(Online_RAW!M424)</f>
        <v>0</v>
      </c>
      <c r="M424" s="11" t="n">
        <f aca="false">Online_RAW!$N$2-Online_RAW!N424</f>
        <v>0</v>
      </c>
      <c r="N424" s="19" t="n">
        <f aca="false">Online_RAW!C424*60</f>
        <v>120.022090909091</v>
      </c>
      <c r="O424" s="19" t="n">
        <f aca="false">MAX(0, Online_RAW!D424*60)</f>
        <v>0</v>
      </c>
      <c r="P424" s="19" t="n">
        <f aca="false">_xlfn.IFNA(VLOOKUP(A424,Sampling!$D$7:$E$14,2,FALSE()),0)</f>
        <v>0</v>
      </c>
      <c r="Q424" s="0" t="n">
        <f aca="false">_xlfn.IFNA(VLOOKUP(A424,Refill!$D$6:$G$8,2,FALSE()),0)</f>
        <v>0</v>
      </c>
    </row>
    <row r="425" customFormat="false" ht="12.75" hidden="false" customHeight="false" outlineLevel="0" collapsed="false">
      <c r="A425" s="19" t="n">
        <f aca="false">ROUND((Online_RAW!B425-General!$B$10)*24,3)</f>
        <v>7.05</v>
      </c>
      <c r="B425" s="19" t="n">
        <f aca="false">General!$B$12+Online_ANA!K425/1000+Online_ANA!L425/1000+Online_ANA!M425/1000/General!$B$22-SUM($P$2:P425)/1000/General!$B$24+SUM($Q$2:Q425)/1000/General!$B$24</f>
        <v>1.08</v>
      </c>
      <c r="C425" s="19" t="n">
        <f aca="false">Online_RAW!K425</f>
        <v>20.585</v>
      </c>
      <c r="D425" s="19" t="n">
        <f aca="false">Online_RAW!J425</f>
        <v>0.12</v>
      </c>
      <c r="E425" s="19" t="n">
        <f aca="false">(1-F425/100-G425/100)/(1-C425/100-D425/100-General!$B$17/100)</f>
        <v>1.00377483637499</v>
      </c>
      <c r="F425" s="19" t="n">
        <f aca="false">N425*General!$B$14/(N425+O425)+O425*100/(N425+O425)</f>
        <v>20.8</v>
      </c>
      <c r="G425" s="19" t="n">
        <f aca="false">N425*General!$B$15/(N425+O425)</f>
        <v>0.04</v>
      </c>
      <c r="H425" s="19" t="n">
        <f aca="false">(N425+O425)*(1/General!$B$20)*((F425/100)-E425*(C425/100))*1000/B425</f>
        <v>6.80849943686822</v>
      </c>
      <c r="I425" s="19" t="n">
        <f aca="false">(N425+O425)*(1/General!$B$20)*((D425/100)*E425-(G425/100))*1000/B425</f>
        <v>3.98968715944449</v>
      </c>
      <c r="J425" s="19" t="n">
        <f aca="false">I425/H425</f>
        <v>0.585986265613863</v>
      </c>
      <c r="K425" s="19" t="n">
        <f aca="false">MAX(Online_RAW!$L$2-Online_RAW!L425,0)</f>
        <v>0</v>
      </c>
      <c r="L425" s="19" t="n">
        <f aca="false">0.0016*(Online_RAW!M425)</f>
        <v>0</v>
      </c>
      <c r="M425" s="11" t="n">
        <f aca="false">Online_RAW!$N$2-Online_RAW!N425</f>
        <v>0</v>
      </c>
      <c r="N425" s="19" t="n">
        <f aca="false">Online_RAW!C425*60</f>
        <v>120.043826086957</v>
      </c>
      <c r="O425" s="19" t="n">
        <f aca="false">MAX(0, Online_RAW!D425*60)</f>
        <v>0</v>
      </c>
      <c r="P425" s="19" t="n">
        <f aca="false">_xlfn.IFNA(VLOOKUP(A425,Sampling!$D$7:$E$14,2,FALSE()),0)</f>
        <v>0</v>
      </c>
      <c r="Q425" s="0" t="n">
        <f aca="false">_xlfn.IFNA(VLOOKUP(A425,Refill!$D$6:$G$8,2,FALSE()),0)</f>
        <v>0</v>
      </c>
    </row>
    <row r="426" customFormat="false" ht="12.75" hidden="false" customHeight="false" outlineLevel="0" collapsed="false">
      <c r="A426" s="19" t="n">
        <f aca="false">ROUND((Online_RAW!B426-General!$B$10)*24,3)</f>
        <v>7.067</v>
      </c>
      <c r="B426" s="19" t="n">
        <f aca="false">General!$B$12+Online_ANA!K426/1000+Online_ANA!L426/1000+Online_ANA!M426/1000/General!$B$22-SUM($P$2:P426)/1000/General!$B$24+SUM($Q$2:Q426)/1000/General!$B$24</f>
        <v>1.08</v>
      </c>
      <c r="C426" s="19" t="n">
        <f aca="false">Online_RAW!K426</f>
        <v>20.6</v>
      </c>
      <c r="D426" s="19" t="n">
        <f aca="false">Online_RAW!J426</f>
        <v>0.11</v>
      </c>
      <c r="E426" s="19" t="n">
        <f aca="false">(1-F426/100-G426/100)/(1-C426/100-D426/100-General!$B$17/100)</f>
        <v>1.00378394483935</v>
      </c>
      <c r="F426" s="19" t="n">
        <f aca="false">N426*General!$B$14/(N426+O426)+O426*100/(N426+O426)</f>
        <v>20.8043027783253</v>
      </c>
      <c r="G426" s="19" t="n">
        <f aca="false">N426*General!$B$15/(N426+O426)</f>
        <v>0.0399978268796337</v>
      </c>
      <c r="H426" s="19" t="n">
        <f aca="false">(N426+O426)*(1/General!$B$20)*((F426/100)-E426*(C426/100))*1000/B426</f>
        <v>6.26590543164481</v>
      </c>
      <c r="I426" s="19" t="n">
        <f aca="false">(N426+O426)*(1/General!$B$20)*((D426/100)*E426-(G426/100))*1000/B426</f>
        <v>3.49206811155844</v>
      </c>
      <c r="J426" s="19" t="n">
        <f aca="false">I426/H426</f>
        <v>0.557312610229064</v>
      </c>
      <c r="K426" s="19" t="n">
        <f aca="false">MAX(Online_RAW!$L$2-Online_RAW!L426,0)</f>
        <v>0</v>
      </c>
      <c r="L426" s="19" t="n">
        <f aca="false">0.0016*(Online_RAW!M426)</f>
        <v>0</v>
      </c>
      <c r="M426" s="11" t="n">
        <f aca="false">Online_RAW!$N$2-Online_RAW!N426</f>
        <v>0</v>
      </c>
      <c r="N426" s="19" t="n">
        <f aca="false">Online_RAW!C426*60</f>
        <v>120.03725</v>
      </c>
      <c r="O426" s="19" t="n">
        <f aca="false">MAX(0, Online_RAW!D426*60)</f>
        <v>0.00652173913043478</v>
      </c>
      <c r="P426" s="19" t="n">
        <f aca="false">_xlfn.IFNA(VLOOKUP(A426,Sampling!$D$7:$E$14,2,FALSE()),0)</f>
        <v>0</v>
      </c>
      <c r="Q426" s="0" t="n">
        <f aca="false">_xlfn.IFNA(VLOOKUP(A426,Refill!$D$6:$G$8,2,FALSE()),0)</f>
        <v>0</v>
      </c>
    </row>
    <row r="427" customFormat="false" ht="12.75" hidden="false" customHeight="false" outlineLevel="0" collapsed="false">
      <c r="A427" s="19" t="n">
        <f aca="false">ROUND((Online_RAW!B427-General!$B$10)*24,3)</f>
        <v>7.083</v>
      </c>
      <c r="B427" s="19" t="n">
        <f aca="false">General!$B$12+Online_ANA!K427/1000+Online_ANA!L427/1000+Online_ANA!M427/1000/General!$B$22-SUM($P$2:P427)/1000/General!$B$24+SUM($Q$2:Q427)/1000/General!$B$24</f>
        <v>1.08</v>
      </c>
      <c r="C427" s="19" t="n">
        <f aca="false">Online_RAW!K427</f>
        <v>20.6</v>
      </c>
      <c r="D427" s="19" t="n">
        <f aca="false">Online_RAW!J427</f>
        <v>0.11</v>
      </c>
      <c r="E427" s="19" t="n">
        <f aca="false">(1-F427/100-G427/100)/(1-C427/100-D427/100-General!$B$17/100)</f>
        <v>1.00366818162623</v>
      </c>
      <c r="F427" s="19" t="n">
        <f aca="false">N427*General!$B$14/(N427+O427)+O427*100/(N427+O427)</f>
        <v>20.8134361664644</v>
      </c>
      <c r="G427" s="19" t="n">
        <f aca="false">N427*General!$B$15/(N427+O427)</f>
        <v>0.0399932140573412</v>
      </c>
      <c r="H427" s="19" t="n">
        <f aca="false">(N427+O427)*(1/General!$B$20)*((F427/100)-E427*(C427/100))*1000/B427</f>
        <v>6.83124079371772</v>
      </c>
      <c r="I427" s="19" t="n">
        <f aca="false">(N427+O427)*(1/General!$B$20)*((D427/100)*E427-(G427/100))*1000/B427</f>
        <v>3.4886773664247</v>
      </c>
      <c r="J427" s="19" t="n">
        <f aca="false">I427/H427</f>
        <v>0.510694538777351</v>
      </c>
      <c r="K427" s="19" t="n">
        <f aca="false">MAX(Online_RAW!$L$2-Online_RAW!L427,0)</f>
        <v>0</v>
      </c>
      <c r="L427" s="19" t="n">
        <f aca="false">0.0016*(Online_RAW!M427)</f>
        <v>0</v>
      </c>
      <c r="M427" s="11" t="n">
        <f aca="false">Online_RAW!$N$2-Online_RAW!N427</f>
        <v>0</v>
      </c>
      <c r="N427" s="19" t="n">
        <f aca="false">Online_RAW!C427*60</f>
        <v>119.920695652174</v>
      </c>
      <c r="O427" s="19" t="n">
        <f aca="false">MAX(0, Online_RAW!D427*60)</f>
        <v>0.0203478260869565</v>
      </c>
      <c r="P427" s="19" t="n">
        <f aca="false">_xlfn.IFNA(VLOOKUP(A427,Sampling!$D$7:$E$14,2,FALSE()),0)</f>
        <v>0</v>
      </c>
      <c r="Q427" s="0" t="n">
        <f aca="false">_xlfn.IFNA(VLOOKUP(A427,Refill!$D$6:$G$8,2,FALSE()),0)</f>
        <v>0</v>
      </c>
    </row>
    <row r="428" customFormat="false" ht="12.75" hidden="false" customHeight="false" outlineLevel="0" collapsed="false">
      <c r="A428" s="19" t="n">
        <f aca="false">ROUND((Online_RAW!B428-General!$B$10)*24,3)</f>
        <v>7.1</v>
      </c>
      <c r="B428" s="19" t="n">
        <f aca="false">General!$B$12+Online_ANA!K428/1000+Online_ANA!L428/1000+Online_ANA!M428/1000/General!$B$22-SUM($P$2:P428)/1000/General!$B$24+SUM($Q$2:Q428)/1000/General!$B$24</f>
        <v>1.08</v>
      </c>
      <c r="C428" s="19" t="n">
        <f aca="false">Online_RAW!K428</f>
        <v>20.59</v>
      </c>
      <c r="D428" s="19" t="n">
        <f aca="false">Online_RAW!J428</f>
        <v>0.11</v>
      </c>
      <c r="E428" s="19" t="n">
        <f aca="false">(1-F428/100-G428/100)/(1-C428/100-D428/100-General!$B$17/100)</f>
        <v>1.0037111994343</v>
      </c>
      <c r="F428" s="19" t="n">
        <f aca="false">N428*General!$B$14/(N428+O428)+O428*100/(N428+O428)</f>
        <v>20.8</v>
      </c>
      <c r="G428" s="19" t="n">
        <f aca="false">N428*General!$B$15/(N428+O428)</f>
        <v>0.04</v>
      </c>
      <c r="H428" s="19" t="n">
        <f aca="false">(N428+O428)*(1/General!$B$20)*((F428/100)-E428*(C428/100))*1000/B428</f>
        <v>6.62417326629987</v>
      </c>
      <c r="I428" s="19" t="n">
        <f aca="false">(N428+O428)*(1/General!$B$20)*((D428/100)*E428-(G428/100))*1000/B428</f>
        <v>3.49134578814836</v>
      </c>
      <c r="J428" s="19" t="n">
        <f aca="false">I428/H428</f>
        <v>0.52706136264738</v>
      </c>
      <c r="K428" s="19" t="n">
        <f aca="false">MAX(Online_RAW!$L$2-Online_RAW!L428,0)</f>
        <v>0</v>
      </c>
      <c r="L428" s="19" t="n">
        <f aca="false">0.0016*(Online_RAW!M428)</f>
        <v>0</v>
      </c>
      <c r="M428" s="11" t="n">
        <f aca="false">Online_RAW!$N$2-Online_RAW!N428</f>
        <v>0</v>
      </c>
      <c r="N428" s="19" t="n">
        <f aca="false">Online_RAW!C428*60</f>
        <v>120.036285714286</v>
      </c>
      <c r="O428" s="19" t="n">
        <f aca="false">MAX(0, Online_RAW!D428*60)</f>
        <v>0</v>
      </c>
      <c r="P428" s="19" t="n">
        <f aca="false">_xlfn.IFNA(VLOOKUP(A428,Sampling!$D$7:$E$14,2,FALSE()),0)</f>
        <v>0</v>
      </c>
      <c r="Q428" s="0" t="n">
        <f aca="false">_xlfn.IFNA(VLOOKUP(A428,Refill!$D$6:$G$8,2,FALSE()),0)</f>
        <v>0</v>
      </c>
    </row>
    <row r="429" customFormat="false" ht="12.75" hidden="false" customHeight="false" outlineLevel="0" collapsed="false">
      <c r="A429" s="19" t="n">
        <f aca="false">ROUND((Online_RAW!B429-General!$B$10)*24,3)</f>
        <v>7.117</v>
      </c>
      <c r="B429" s="19" t="n">
        <f aca="false">General!$B$12+Online_ANA!K429/1000+Online_ANA!L429/1000+Online_ANA!M429/1000/General!$B$22-SUM($P$2:P429)/1000/General!$B$24+SUM($Q$2:Q429)/1000/General!$B$24</f>
        <v>1.08</v>
      </c>
      <c r="C429" s="19" t="n">
        <f aca="false">Online_RAW!K429</f>
        <v>20.59</v>
      </c>
      <c r="D429" s="19" t="n">
        <f aca="false">Online_RAW!J429</f>
        <v>0.11</v>
      </c>
      <c r="E429" s="19" t="n">
        <f aca="false">(1-F429/100-G429/100)/(1-C429/100-D429/100-General!$B$17/100)</f>
        <v>1.00357733375142</v>
      </c>
      <c r="F429" s="19" t="n">
        <f aca="false">N429*General!$B$14/(N429+O429)+O429*100/(N429+O429)</f>
        <v>20.8105629608299</v>
      </c>
      <c r="G429" s="19" t="n">
        <f aca="false">N429*General!$B$15/(N429+O429)</f>
        <v>0.039994665171298</v>
      </c>
      <c r="H429" s="19" t="n">
        <f aca="false">(N429+O429)*(1/General!$B$20)*((F429/100)-E429*(C429/100))*1000/B429</f>
        <v>7.28039423707915</v>
      </c>
      <c r="I429" s="19" t="n">
        <f aca="false">(N429+O429)*(1/General!$B$20)*((D429/100)*E429-(G429/100))*1000/B429</f>
        <v>3.48884667979061</v>
      </c>
      <c r="J429" s="19" t="n">
        <f aca="false">I429/H429</f>
        <v>0.479211230350942</v>
      </c>
      <c r="K429" s="19" t="n">
        <f aca="false">MAX(Online_RAW!$L$2-Online_RAW!L429,0)</f>
        <v>0</v>
      </c>
      <c r="L429" s="19" t="n">
        <f aca="false">0.0016*(Online_RAW!M429)</f>
        <v>0</v>
      </c>
      <c r="M429" s="11" t="n">
        <f aca="false">Online_RAW!$N$2-Online_RAW!N429</f>
        <v>0</v>
      </c>
      <c r="N429" s="19" t="n">
        <f aca="false">Online_RAW!C429*60</f>
        <v>119.950363636364</v>
      </c>
      <c r="O429" s="19" t="n">
        <f aca="false">MAX(0, Online_RAW!D429*60)</f>
        <v>0.016</v>
      </c>
      <c r="P429" s="19" t="n">
        <f aca="false">_xlfn.IFNA(VLOOKUP(A429,Sampling!$D$7:$E$14,2,FALSE()),0)</f>
        <v>0</v>
      </c>
      <c r="Q429" s="0" t="n">
        <f aca="false">_xlfn.IFNA(VLOOKUP(A429,Refill!$D$6:$G$8,2,FALSE()),0)</f>
        <v>0</v>
      </c>
    </row>
    <row r="430" customFormat="false" ht="12.75" hidden="false" customHeight="false" outlineLevel="0" collapsed="false">
      <c r="A430" s="19" t="n">
        <f aca="false">ROUND((Online_RAW!B430-General!$B$10)*24,3)</f>
        <v>7.133</v>
      </c>
      <c r="B430" s="19" t="n">
        <f aca="false">General!$B$12+Online_ANA!K430/1000+Online_ANA!L430/1000+Online_ANA!M430/1000/General!$B$22-SUM($P$2:P430)/1000/General!$B$24+SUM($Q$2:Q430)/1000/General!$B$24</f>
        <v>1.08</v>
      </c>
      <c r="C430" s="19" t="n">
        <f aca="false">Online_RAW!K430</f>
        <v>20.585</v>
      </c>
      <c r="D430" s="19" t="n">
        <f aca="false">Online_RAW!J430</f>
        <v>0.11</v>
      </c>
      <c r="E430" s="19" t="n">
        <f aca="false">(1-F430/100-G430/100)/(1-C430/100-D430/100-General!$B$17/100)</f>
        <v>1.00364757056196</v>
      </c>
      <c r="F430" s="19" t="n">
        <f aca="false">N430*General!$B$14/(N430+O430)+O430*100/(N430+O430)</f>
        <v>20.8</v>
      </c>
      <c r="G430" s="19" t="n">
        <f aca="false">N430*General!$B$15/(N430+O430)</f>
        <v>0.04</v>
      </c>
      <c r="H430" s="19" t="n">
        <f aca="false">(N430+O430)*(1/General!$B$20)*((F430/100)-E430*(C430/100))*1000/B430</f>
        <v>6.93583405301159</v>
      </c>
      <c r="I430" s="19" t="n">
        <f aca="false">(N430+O430)*(1/General!$B$20)*((D430/100)*E430-(G430/100))*1000/B430</f>
        <v>3.4899196312528</v>
      </c>
      <c r="J430" s="19" t="n">
        <f aca="false">I430/H430</f>
        <v>0.503172308417249</v>
      </c>
      <c r="K430" s="19" t="n">
        <f aca="false">MAX(Online_RAW!$L$2-Online_RAW!L430,0)</f>
        <v>0</v>
      </c>
      <c r="L430" s="19" t="n">
        <f aca="false">0.0016*(Online_RAW!M430)</f>
        <v>0</v>
      </c>
      <c r="M430" s="11" t="n">
        <f aca="false">Online_RAW!$N$2-Online_RAW!N430</f>
        <v>0</v>
      </c>
      <c r="N430" s="19" t="n">
        <f aca="false">Online_RAW!C430*60</f>
        <v>119.999181818182</v>
      </c>
      <c r="O430" s="19" t="n">
        <f aca="false">MAX(0, Online_RAW!D430*60)</f>
        <v>0</v>
      </c>
      <c r="P430" s="19" t="n">
        <f aca="false">_xlfn.IFNA(VLOOKUP(A430,Sampling!$D$7:$E$14,2,FALSE()),0)</f>
        <v>0</v>
      </c>
      <c r="Q430" s="0" t="n">
        <f aca="false">_xlfn.IFNA(VLOOKUP(A430,Refill!$D$6:$G$8,2,FALSE()),0)</f>
        <v>0</v>
      </c>
    </row>
    <row r="431" customFormat="false" ht="12.75" hidden="false" customHeight="false" outlineLevel="0" collapsed="false">
      <c r="A431" s="19" t="n">
        <f aca="false">ROUND((Online_RAW!B431-General!$B$10)*24,3)</f>
        <v>7.15</v>
      </c>
      <c r="B431" s="19" t="n">
        <f aca="false">General!$B$12+Online_ANA!K431/1000+Online_ANA!L431/1000+Online_ANA!M431/1000/General!$B$22-SUM($P$2:P431)/1000/General!$B$24+SUM($Q$2:Q431)/1000/General!$B$24</f>
        <v>1.08</v>
      </c>
      <c r="C431" s="19" t="n">
        <f aca="false">Online_RAW!K431</f>
        <v>20.57</v>
      </c>
      <c r="D431" s="19" t="n">
        <f aca="false">Online_RAW!J431</f>
        <v>0.11</v>
      </c>
      <c r="E431" s="19" t="n">
        <f aca="false">(1-F431/100-G431/100)/(1-C431/100-D431/100-General!$B$17/100)</f>
        <v>1.00345673233971</v>
      </c>
      <c r="F431" s="19" t="n">
        <f aca="false">N431*General!$B$14/(N431+O431)+O431*100/(N431+O431)</f>
        <v>20.8</v>
      </c>
      <c r="G431" s="19" t="n">
        <f aca="false">N431*General!$B$15/(N431+O431)</f>
        <v>0.04</v>
      </c>
      <c r="H431" s="19" t="n">
        <f aca="false">(N431+O431)*(1/General!$B$20)*((F431/100)-E431*(C431/100))*1000/B431</f>
        <v>7.86865364788995</v>
      </c>
      <c r="I431" s="19" t="n">
        <f aca="false">(N431+O431)*(1/General!$B$20)*((D431/100)*E431-(G431/100))*1000/B431</f>
        <v>3.48530590408738</v>
      </c>
      <c r="J431" s="19" t="n">
        <f aca="false">I431/H431</f>
        <v>0.442935482999941</v>
      </c>
      <c r="K431" s="19" t="n">
        <f aca="false">MAX(Online_RAW!$L$2-Online_RAW!L431,0)</f>
        <v>0</v>
      </c>
      <c r="L431" s="19" t="n">
        <f aca="false">0.0016*(Online_RAW!M431)</f>
        <v>0</v>
      </c>
      <c r="M431" s="11" t="n">
        <f aca="false">Online_RAW!$N$2-Online_RAW!N431</f>
        <v>0</v>
      </c>
      <c r="N431" s="19" t="n">
        <f aca="false">Online_RAW!C431*60</f>
        <v>119.876285714286</v>
      </c>
      <c r="O431" s="19" t="n">
        <f aca="false">MAX(0, Online_RAW!D431*60)</f>
        <v>0</v>
      </c>
      <c r="P431" s="19" t="n">
        <f aca="false">_xlfn.IFNA(VLOOKUP(A431,Sampling!$D$7:$E$14,2,FALSE()),0)</f>
        <v>0</v>
      </c>
      <c r="Q431" s="0" t="n">
        <f aca="false">_xlfn.IFNA(VLOOKUP(A431,Refill!$D$6:$G$8,2,FALSE()),0)</f>
        <v>0</v>
      </c>
    </row>
    <row r="432" customFormat="false" ht="12.75" hidden="false" customHeight="false" outlineLevel="0" collapsed="false">
      <c r="A432" s="19" t="n">
        <f aca="false">ROUND((Online_RAW!B432-General!$B$10)*24,3)</f>
        <v>7.167</v>
      </c>
      <c r="B432" s="19" t="n">
        <f aca="false">General!$B$12+Online_ANA!K432/1000+Online_ANA!L432/1000+Online_ANA!M432/1000/General!$B$22-SUM($P$2:P432)/1000/General!$B$24+SUM($Q$2:Q432)/1000/General!$B$24</f>
        <v>1.08</v>
      </c>
      <c r="C432" s="19" t="n">
        <f aca="false">Online_RAW!K432</f>
        <v>20.575</v>
      </c>
      <c r="D432" s="19" t="n">
        <f aca="false">Online_RAW!J432</f>
        <v>0.11</v>
      </c>
      <c r="E432" s="19" t="n">
        <f aca="false">(1-F432/100-G432/100)/(1-C432/100-D432/100-General!$B$17/100)</f>
        <v>1.0035203370162</v>
      </c>
      <c r="F432" s="19" t="n">
        <f aca="false">N432*General!$B$14/(N432+O432)+O432*100/(N432+O432)</f>
        <v>20.8</v>
      </c>
      <c r="G432" s="19" t="n">
        <f aca="false">N432*General!$B$15/(N432+O432)</f>
        <v>0.04</v>
      </c>
      <c r="H432" s="19" t="n">
        <f aca="false">(N432+O432)*(1/General!$B$20)*((F432/100)-E432*(C432/100))*1000/B432</f>
        <v>7.56521133325539</v>
      </c>
      <c r="I432" s="19" t="n">
        <f aca="false">(N432+O432)*(1/General!$B$20)*((D432/100)*E432-(G432/100))*1000/B432</f>
        <v>3.490185382598</v>
      </c>
      <c r="J432" s="19" t="n">
        <f aca="false">I432/H432</f>
        <v>0.461346713112392</v>
      </c>
      <c r="K432" s="19" t="n">
        <f aca="false">MAX(Online_RAW!$L$2-Online_RAW!L432,0)</f>
        <v>0</v>
      </c>
      <c r="L432" s="19" t="n">
        <f aca="false">0.0016*(Online_RAW!M432)</f>
        <v>0</v>
      </c>
      <c r="M432" s="11" t="n">
        <f aca="false">Online_RAW!$N$2-Online_RAW!N432</f>
        <v>0</v>
      </c>
      <c r="N432" s="19" t="n">
        <f aca="false">Online_RAW!C432*60</f>
        <v>120.032181818182</v>
      </c>
      <c r="O432" s="19" t="n">
        <f aca="false">MAX(0, Online_RAW!D432*60)</f>
        <v>0</v>
      </c>
      <c r="P432" s="19" t="n">
        <f aca="false">_xlfn.IFNA(VLOOKUP(A432,Sampling!$D$7:$E$14,2,FALSE()),0)</f>
        <v>0</v>
      </c>
      <c r="Q432" s="0" t="n">
        <f aca="false">_xlfn.IFNA(VLOOKUP(A432,Refill!$D$6:$G$8,2,FALSE()),0)</f>
        <v>0</v>
      </c>
    </row>
    <row r="433" customFormat="false" ht="12.75" hidden="false" customHeight="false" outlineLevel="0" collapsed="false">
      <c r="A433" s="19" t="n">
        <f aca="false">ROUND((Online_RAW!B433-General!$B$10)*24,3)</f>
        <v>7.183</v>
      </c>
      <c r="B433" s="19" t="n">
        <f aca="false">General!$B$12+Online_ANA!K433/1000+Online_ANA!L433/1000+Online_ANA!M433/1000/General!$B$22-SUM($P$2:P433)/1000/General!$B$24+SUM($Q$2:Q433)/1000/General!$B$24</f>
        <v>1.08</v>
      </c>
      <c r="C433" s="19" t="n">
        <f aca="false">Online_RAW!K433</f>
        <v>20.58</v>
      </c>
      <c r="D433" s="19" t="n">
        <f aca="false">Online_RAW!J433</f>
        <v>0.11</v>
      </c>
      <c r="E433" s="19" t="n">
        <f aca="false">(1-F433/100-G433/100)/(1-C433/100-D433/100-General!$B$17/100)</f>
        <v>1.00358394975644</v>
      </c>
      <c r="F433" s="19" t="n">
        <f aca="false">N433*General!$B$14/(N433+O433)+O433*100/(N433+O433)</f>
        <v>20.8</v>
      </c>
      <c r="G433" s="19" t="n">
        <f aca="false">N433*General!$B$15/(N433+O433)</f>
        <v>0.04</v>
      </c>
      <c r="H433" s="19" t="n">
        <f aca="false">(N433+O433)*(1/General!$B$20)*((F433/100)-E433*(C433/100))*1000/B433</f>
        <v>7.2509031191786</v>
      </c>
      <c r="I433" s="19" t="n">
        <f aca="false">(N433+O433)*(1/General!$B$20)*((D433/100)*E433-(G433/100))*1000/B433</f>
        <v>3.49024683970949</v>
      </c>
      <c r="J433" s="19" t="n">
        <f aca="false">I433/H433</f>
        <v>0.481353395893238</v>
      </c>
      <c r="K433" s="19" t="n">
        <f aca="false">MAX(Online_RAW!$L$2-Online_RAW!L433,0)</f>
        <v>0</v>
      </c>
      <c r="L433" s="19" t="n">
        <f aca="false">0.0016*(Online_RAW!M433)</f>
        <v>0</v>
      </c>
      <c r="M433" s="11" t="n">
        <f aca="false">Online_RAW!$N$2-Online_RAW!N433</f>
        <v>0</v>
      </c>
      <c r="N433" s="19" t="n">
        <f aca="false">Online_RAW!C433*60</f>
        <v>120.022363636364</v>
      </c>
      <c r="O433" s="19" t="n">
        <f aca="false">MAX(0, Online_RAW!D433*60)</f>
        <v>0</v>
      </c>
      <c r="P433" s="19" t="n">
        <f aca="false">_xlfn.IFNA(VLOOKUP(A433,Sampling!$D$7:$E$14,2,FALSE()),0)</f>
        <v>0</v>
      </c>
      <c r="Q433" s="0" t="n">
        <f aca="false">_xlfn.IFNA(VLOOKUP(A433,Refill!$D$6:$G$8,2,FALSE()),0)</f>
        <v>0</v>
      </c>
    </row>
    <row r="434" customFormat="false" ht="12.75" hidden="false" customHeight="false" outlineLevel="0" collapsed="false">
      <c r="A434" s="19" t="n">
        <f aca="false">ROUND((Online_RAW!B434-General!$B$10)*24,3)</f>
        <v>7.2</v>
      </c>
      <c r="B434" s="19" t="n">
        <f aca="false">General!$B$12+Online_ANA!K434/1000+Online_ANA!L434/1000+Online_ANA!M434/1000/General!$B$22-SUM($P$2:P434)/1000/General!$B$24+SUM($Q$2:Q434)/1000/General!$B$24</f>
        <v>1.08</v>
      </c>
      <c r="C434" s="19" t="n">
        <f aca="false">Online_RAW!K434</f>
        <v>20.58</v>
      </c>
      <c r="D434" s="19" t="n">
        <f aca="false">Online_RAW!J434</f>
        <v>0.115</v>
      </c>
      <c r="E434" s="19" t="n">
        <f aca="false">(1-F434/100-G434/100)/(1-C434/100-D434/100-General!$B$17/100)</f>
        <v>1.00364757056196</v>
      </c>
      <c r="F434" s="19" t="n">
        <f aca="false">N434*General!$B$14/(N434+O434)+O434*100/(N434+O434)</f>
        <v>20.8</v>
      </c>
      <c r="G434" s="19" t="n">
        <f aca="false">N434*General!$B$15/(N434+O434)</f>
        <v>0.04</v>
      </c>
      <c r="H434" s="19" t="n">
        <f aca="false">(N434+O434)*(1/General!$B$20)*((F434/100)-E434*(C434/100))*1000/B434</f>
        <v>7.18544650171685</v>
      </c>
      <c r="I434" s="19" t="n">
        <f aca="false">(N434+O434)*(1/General!$B$20)*((D434/100)*E434-(G434/100))*1000/B434</f>
        <v>3.73912483274966</v>
      </c>
      <c r="J434" s="19" t="n">
        <f aca="false">I434/H434</f>
        <v>0.520374736887437</v>
      </c>
      <c r="K434" s="19" t="n">
        <f aca="false">MAX(Online_RAW!$L$2-Online_RAW!L434,0)</f>
        <v>0</v>
      </c>
      <c r="L434" s="19" t="n">
        <f aca="false">0.0016*(Online_RAW!M434)</f>
        <v>0</v>
      </c>
      <c r="M434" s="11" t="n">
        <f aca="false">Online_RAW!$N$2-Online_RAW!N434</f>
        <v>0</v>
      </c>
      <c r="N434" s="19" t="n">
        <f aca="false">Online_RAW!C434*60</f>
        <v>120.013363636364</v>
      </c>
      <c r="O434" s="19" t="n">
        <f aca="false">MAX(0, Online_RAW!D434*60)</f>
        <v>0</v>
      </c>
      <c r="P434" s="19" t="n">
        <f aca="false">_xlfn.IFNA(VLOOKUP(A434,Sampling!$D$7:$E$14,2,FALSE()),0)</f>
        <v>0</v>
      </c>
      <c r="Q434" s="0" t="n">
        <f aca="false">_xlfn.IFNA(VLOOKUP(A434,Refill!$D$6:$G$8,2,FALSE()),0)</f>
        <v>0</v>
      </c>
    </row>
    <row r="435" customFormat="false" ht="12.75" hidden="false" customHeight="false" outlineLevel="0" collapsed="false">
      <c r="A435" s="19" t="n">
        <f aca="false">ROUND((Online_RAW!B435-General!$B$10)*24,3)</f>
        <v>7.217</v>
      </c>
      <c r="B435" s="19" t="n">
        <f aca="false">General!$B$12+Online_ANA!K435/1000+Online_ANA!L435/1000+Online_ANA!M435/1000/General!$B$22-SUM($P$2:P435)/1000/General!$B$24+SUM($Q$2:Q435)/1000/General!$B$24</f>
        <v>1.08</v>
      </c>
      <c r="C435" s="19" t="n">
        <f aca="false">Online_RAW!K435</f>
        <v>20.575</v>
      </c>
      <c r="D435" s="19" t="n">
        <f aca="false">Online_RAW!J435</f>
        <v>0.12</v>
      </c>
      <c r="E435" s="19" t="n">
        <f aca="false">(1-F435/100-G435/100)/(1-C435/100-D435/100-General!$B$17/100)</f>
        <v>1.00332159291228</v>
      </c>
      <c r="F435" s="19" t="n">
        <f aca="false">N435*General!$B$14/(N435+O435)+O435*100/(N435+O435)</f>
        <v>20.8257236012042</v>
      </c>
      <c r="G435" s="19" t="n">
        <f aca="false">N435*General!$B$15/(N435+O435)</f>
        <v>0.0399870082822201</v>
      </c>
      <c r="H435" s="19" t="n">
        <f aca="false">(N435+O435)*(1/General!$B$20)*((F435/100)-E435*(C435/100))*1000/B435</f>
        <v>9.046830624155</v>
      </c>
      <c r="I435" s="19" t="n">
        <f aca="false">(N435+O435)*(1/General!$B$20)*((D435/100)*E435-(G435/100))*1000/B435</f>
        <v>3.98871961231231</v>
      </c>
      <c r="J435" s="19" t="n">
        <f aca="false">I435/H435</f>
        <v>0.440896903901621</v>
      </c>
      <c r="K435" s="19" t="n">
        <f aca="false">MAX(Online_RAW!$L$2-Online_RAW!L435,0)</f>
        <v>0</v>
      </c>
      <c r="L435" s="19" t="n">
        <f aca="false">0.0016*(Online_RAW!M435)</f>
        <v>0</v>
      </c>
      <c r="M435" s="11" t="n">
        <f aca="false">Online_RAW!$N$2-Online_RAW!N435</f>
        <v>0</v>
      </c>
      <c r="N435" s="19" t="n">
        <f aca="false">Online_RAW!C435*60</f>
        <v>120.0375</v>
      </c>
      <c r="O435" s="19" t="n">
        <f aca="false">MAX(0, Online_RAW!D435*60)</f>
        <v>0.039</v>
      </c>
      <c r="P435" s="19" t="n">
        <f aca="false">_xlfn.IFNA(VLOOKUP(A435,Sampling!$D$7:$E$14,2,FALSE()),0)</f>
        <v>0</v>
      </c>
      <c r="Q435" s="0" t="n">
        <f aca="false">_xlfn.IFNA(VLOOKUP(A435,Refill!$D$6:$G$8,2,FALSE()),0)</f>
        <v>0</v>
      </c>
    </row>
    <row r="436" customFormat="false" ht="12.75" hidden="false" customHeight="false" outlineLevel="0" collapsed="false">
      <c r="A436" s="19" t="n">
        <f aca="false">ROUND((Online_RAW!B436-General!$B$10)*24,3)</f>
        <v>7.233</v>
      </c>
      <c r="B436" s="19" t="n">
        <f aca="false">General!$B$12+Online_ANA!K436/1000+Online_ANA!L436/1000+Online_ANA!M436/1000/General!$B$22-SUM($P$2:P436)/1000/General!$B$24+SUM($Q$2:Q436)/1000/General!$B$24</f>
        <v>1.08</v>
      </c>
      <c r="C436" s="19" t="n">
        <f aca="false">Online_RAW!K436</f>
        <v>20.575</v>
      </c>
      <c r="D436" s="19" t="n">
        <f aca="false">Online_RAW!J436</f>
        <v>0.115</v>
      </c>
      <c r="E436" s="19" t="n">
        <f aca="false">(1-F436/100-G436/100)/(1-C436/100-D436/100-General!$B$17/100)</f>
        <v>1.00358394975644</v>
      </c>
      <c r="F436" s="19" t="n">
        <f aca="false">N436*General!$B$14/(N436+O436)+O436*100/(N436+O436)</f>
        <v>20.8</v>
      </c>
      <c r="G436" s="19" t="n">
        <f aca="false">N436*General!$B$15/(N436+O436)</f>
        <v>0.04</v>
      </c>
      <c r="H436" s="19" t="n">
        <f aca="false">(N436+O436)*(1/General!$B$20)*((F436/100)-E436*(C436/100))*1000/B436</f>
        <v>7.49992029886361</v>
      </c>
      <c r="I436" s="19" t="n">
        <f aca="false">(N436+O436)*(1/General!$B$20)*((D436/100)*E436-(G436/100))*1000/B436</f>
        <v>3.73915292979844</v>
      </c>
      <c r="J436" s="19" t="n">
        <f aca="false">I436/H436</f>
        <v>0.498559022069207</v>
      </c>
      <c r="K436" s="19" t="n">
        <f aca="false">MAX(Online_RAW!$L$2-Online_RAW!L436,0)</f>
        <v>0</v>
      </c>
      <c r="L436" s="19" t="n">
        <f aca="false">0.0016*(Online_RAW!M436)</f>
        <v>0</v>
      </c>
      <c r="M436" s="11" t="n">
        <f aca="false">Online_RAW!$N$2-Online_RAW!N436</f>
        <v>0</v>
      </c>
      <c r="N436" s="19" t="n">
        <f aca="false">Online_RAW!C436*60</f>
        <v>120.025909090909</v>
      </c>
      <c r="O436" s="19" t="n">
        <f aca="false">MAX(0, Online_RAW!D436*60)</f>
        <v>0</v>
      </c>
      <c r="P436" s="19" t="n">
        <f aca="false">_xlfn.IFNA(VLOOKUP(A436,Sampling!$D$7:$E$14,2,FALSE()),0)</f>
        <v>0</v>
      </c>
      <c r="Q436" s="0" t="n">
        <f aca="false">_xlfn.IFNA(VLOOKUP(A436,Refill!$D$6:$G$8,2,FALSE()),0)</f>
        <v>0</v>
      </c>
    </row>
    <row r="437" customFormat="false" ht="12.75" hidden="false" customHeight="false" outlineLevel="0" collapsed="false">
      <c r="A437" s="19" t="n">
        <f aca="false">ROUND((Online_RAW!B437-General!$B$10)*24,3)</f>
        <v>7.25</v>
      </c>
      <c r="B437" s="19" t="n">
        <f aca="false">General!$B$12+Online_ANA!K437/1000+Online_ANA!L437/1000+Online_ANA!M437/1000/General!$B$22-SUM($P$2:P437)/1000/General!$B$24+SUM($Q$2:Q437)/1000/General!$B$24</f>
        <v>1.08</v>
      </c>
      <c r="C437" s="19" t="n">
        <f aca="false">Online_RAW!K437</f>
        <v>20.565</v>
      </c>
      <c r="D437" s="19" t="n">
        <f aca="false">Online_RAW!J437</f>
        <v>0.115</v>
      </c>
      <c r="E437" s="19" t="n">
        <f aca="false">(1-F437/100-G437/100)/(1-C437/100-D437/100-General!$B$17/100)</f>
        <v>1.00345673233971</v>
      </c>
      <c r="F437" s="19" t="n">
        <f aca="false">N437*General!$B$14/(N437+O437)+O437*100/(N437+O437)</f>
        <v>20.8</v>
      </c>
      <c r="G437" s="19" t="n">
        <f aca="false">N437*General!$B$15/(N437+O437)</f>
        <v>0.04</v>
      </c>
      <c r="H437" s="19" t="n">
        <f aca="false">(N437+O437)*(1/General!$B$20)*((F437/100)-E437*(C437/100))*1000/B437</f>
        <v>8.13031187004923</v>
      </c>
      <c r="I437" s="19" t="n">
        <f aca="false">(N437+O437)*(1/General!$B$20)*((D437/100)*E437-(G437/100))*1000/B437</f>
        <v>3.73983763419533</v>
      </c>
      <c r="J437" s="19" t="n">
        <f aca="false">I437/H437</f>
        <v>0.459986983767781</v>
      </c>
      <c r="K437" s="19" t="n">
        <f aca="false">MAX(Online_RAW!$L$2-Online_RAW!L437,0)</f>
        <v>0</v>
      </c>
      <c r="L437" s="19" t="n">
        <f aca="false">0.0016*(Online_RAW!M437)</f>
        <v>0</v>
      </c>
      <c r="M437" s="11" t="n">
        <f aca="false">Online_RAW!$N$2-Online_RAW!N437</f>
        <v>0</v>
      </c>
      <c r="N437" s="19" t="n">
        <f aca="false">Online_RAW!C437*60</f>
        <v>120.071181818182</v>
      </c>
      <c r="O437" s="19" t="n">
        <f aca="false">MAX(0, Online_RAW!D437*60)</f>
        <v>0</v>
      </c>
      <c r="P437" s="19" t="n">
        <f aca="false">_xlfn.IFNA(VLOOKUP(A437,Sampling!$D$7:$E$14,2,FALSE()),0)</f>
        <v>0</v>
      </c>
      <c r="Q437" s="0" t="n">
        <f aca="false">_xlfn.IFNA(VLOOKUP(A437,Refill!$D$6:$G$8,2,FALSE()),0)</f>
        <v>0</v>
      </c>
    </row>
    <row r="438" customFormat="false" ht="12.75" hidden="false" customHeight="false" outlineLevel="0" collapsed="false">
      <c r="A438" s="19" t="n">
        <f aca="false">ROUND((Online_RAW!B438-General!$B$10)*24,3)</f>
        <v>7.267</v>
      </c>
      <c r="B438" s="19" t="n">
        <f aca="false">General!$B$12+Online_ANA!K438/1000+Online_ANA!L438/1000+Online_ANA!M438/1000/General!$B$22-SUM($P$2:P438)/1000/General!$B$24+SUM($Q$2:Q438)/1000/General!$B$24</f>
        <v>1.08</v>
      </c>
      <c r="C438" s="19" t="n">
        <f aca="false">Online_RAW!K438</f>
        <v>20.55</v>
      </c>
      <c r="D438" s="19" t="n">
        <f aca="false">Online_RAW!J438</f>
        <v>0.115</v>
      </c>
      <c r="E438" s="19" t="n">
        <f aca="false">(1-F438/100-G438/100)/(1-C438/100-D438/100-General!$B$17/100)</f>
        <v>1.00326596667739</v>
      </c>
      <c r="F438" s="19" t="n">
        <f aca="false">N438*General!$B$14/(N438+O438)+O438*100/(N438+O438)</f>
        <v>20.8</v>
      </c>
      <c r="G438" s="19" t="n">
        <f aca="false">N438*General!$B$15/(N438+O438)</f>
        <v>0.04</v>
      </c>
      <c r="H438" s="19" t="n">
        <f aca="false">(N438+O438)*(1/General!$B$20)*((F438/100)-E438*(C438/100))*1000/B438</f>
        <v>9.07251145940168</v>
      </c>
      <c r="I438" s="19" t="n">
        <f aca="false">(N438+O438)*(1/General!$B$20)*((D438/100)*E438-(G438/100))*1000/B438</f>
        <v>3.73922503056477</v>
      </c>
      <c r="J438" s="19" t="n">
        <f aca="false">I438/H438</f>
        <v>0.412148835225761</v>
      </c>
      <c r="K438" s="19" t="n">
        <f aca="false">MAX(Online_RAW!$L$2-Online_RAW!L438,0)</f>
        <v>0</v>
      </c>
      <c r="L438" s="19" t="n">
        <f aca="false">0.0016*(Online_RAW!M438)</f>
        <v>0</v>
      </c>
      <c r="M438" s="11" t="n">
        <f aca="false">Online_RAW!$N$2-Online_RAW!N438</f>
        <v>0</v>
      </c>
      <c r="N438" s="19" t="n">
        <f aca="false">Online_RAW!C438*60</f>
        <v>120.086454545455</v>
      </c>
      <c r="O438" s="19" t="n">
        <f aca="false">MAX(0, Online_RAW!D438*60)</f>
        <v>0</v>
      </c>
      <c r="P438" s="19" t="n">
        <f aca="false">_xlfn.IFNA(VLOOKUP(A438,Sampling!$D$7:$E$14,2,FALSE()),0)</f>
        <v>0</v>
      </c>
      <c r="Q438" s="0" t="n">
        <f aca="false">_xlfn.IFNA(VLOOKUP(A438,Refill!$D$6:$G$8,2,FALSE()),0)</f>
        <v>0</v>
      </c>
    </row>
    <row r="439" customFormat="false" ht="12.75" hidden="false" customHeight="false" outlineLevel="0" collapsed="false">
      <c r="A439" s="19" t="n">
        <f aca="false">ROUND((Online_RAW!B439-General!$B$10)*24,3)</f>
        <v>7.283</v>
      </c>
      <c r="B439" s="19" t="n">
        <f aca="false">General!$B$12+Online_ANA!K439/1000+Online_ANA!L439/1000+Online_ANA!M439/1000/General!$B$22-SUM($P$2:P439)/1000/General!$B$24+SUM($Q$2:Q439)/1000/General!$B$24</f>
        <v>1.08</v>
      </c>
      <c r="C439" s="19" t="n">
        <f aca="false">Online_RAW!K439</f>
        <v>20.55</v>
      </c>
      <c r="D439" s="19" t="n">
        <f aca="false">Online_RAW!J439</f>
        <v>0.12</v>
      </c>
      <c r="E439" s="19" t="n">
        <f aca="false">(1-F439/100-G439/100)/(1-C439/100-D439/100-General!$B$17/100)</f>
        <v>1.00325888455842</v>
      </c>
      <c r="F439" s="19" t="n">
        <f aca="false">N439*General!$B$14/(N439+O439)+O439*100/(N439+O439)</f>
        <v>20.8055779070775</v>
      </c>
      <c r="G439" s="19" t="n">
        <f aca="false">N439*General!$B$15/(N439+O439)</f>
        <v>0.0399971828752134</v>
      </c>
      <c r="H439" s="19" t="n">
        <f aca="false">(N439+O439)*(1/General!$B$20)*((F439/100)-E439*(C439/100))*1000/B439</f>
        <v>9.35321169121271</v>
      </c>
      <c r="I439" s="19" t="n">
        <f aca="false">(N439+O439)*(1/General!$B$20)*((D439/100)*E439-(G439/100))*1000/B439</f>
        <v>3.9867963663235</v>
      </c>
      <c r="J439" s="19" t="n">
        <f aca="false">I439/H439</f>
        <v>0.426248918333483</v>
      </c>
      <c r="K439" s="19" t="n">
        <f aca="false">MAX(Online_RAW!$L$2-Online_RAW!L439,0)</f>
        <v>0</v>
      </c>
      <c r="L439" s="19" t="n">
        <f aca="false">0.0016*(Online_RAW!M439)</f>
        <v>0</v>
      </c>
      <c r="M439" s="11" t="n">
        <f aca="false">Online_RAW!$N$2-Online_RAW!N439</f>
        <v>0</v>
      </c>
      <c r="N439" s="19" t="n">
        <f aca="false">Online_RAW!C439*60</f>
        <v>120.036571428571</v>
      </c>
      <c r="O439" s="19" t="n">
        <f aca="false">MAX(0, Online_RAW!D439*60)</f>
        <v>0.00845454545454546</v>
      </c>
      <c r="P439" s="19" t="n">
        <f aca="false">_xlfn.IFNA(VLOOKUP(A439,Sampling!$D$7:$E$14,2,FALSE()),0)</f>
        <v>0</v>
      </c>
      <c r="Q439" s="0" t="n">
        <f aca="false">_xlfn.IFNA(VLOOKUP(A439,Refill!$D$6:$G$8,2,FALSE()),0)</f>
        <v>0</v>
      </c>
    </row>
    <row r="440" customFormat="false" ht="12.75" hidden="false" customHeight="false" outlineLevel="0" collapsed="false">
      <c r="A440" s="19" t="n">
        <f aca="false">ROUND((Online_RAW!B440-General!$B$10)*24,3)</f>
        <v>7.3</v>
      </c>
      <c r="B440" s="19" t="n">
        <f aca="false">General!$B$12+Online_ANA!K440/1000+Online_ANA!L440/1000+Online_ANA!M440/1000/General!$B$22-SUM($P$2:P440)/1000/General!$B$24+SUM($Q$2:Q440)/1000/General!$B$24</f>
        <v>1.08</v>
      </c>
      <c r="C440" s="19" t="n">
        <f aca="false">Online_RAW!K440</f>
        <v>20.55</v>
      </c>
      <c r="D440" s="19" t="n">
        <f aca="false">Online_RAW!J440</f>
        <v>0.12</v>
      </c>
      <c r="E440" s="19" t="n">
        <f aca="false">(1-F440/100-G440/100)/(1-C440/100-D440/100-General!$B$17/100)</f>
        <v>1.00332954717183</v>
      </c>
      <c r="F440" s="19" t="n">
        <f aca="false">N440*General!$B$14/(N440+O440)+O440*100/(N440+O440)</f>
        <v>20.8</v>
      </c>
      <c r="G440" s="19" t="n">
        <f aca="false">N440*General!$B$15/(N440+O440)</f>
        <v>0.04</v>
      </c>
      <c r="H440" s="19" t="n">
        <f aca="false">(N440+O440)*(1/General!$B$20)*((F440/100)-E440*(C440/100))*1000/B440</f>
        <v>9.00663199737629</v>
      </c>
      <c r="I440" s="19" t="n">
        <f aca="false">(N440+O440)*(1/General!$B$20)*((D440/100)*E440-(G440/100))*1000/B440</f>
        <v>3.9879825513571</v>
      </c>
      <c r="J440" s="19" t="n">
        <f aca="false">I440/H440</f>
        <v>0.442782890709738</v>
      </c>
      <c r="K440" s="19" t="n">
        <f aca="false">MAX(Online_RAW!$L$2-Online_RAW!L440,0)</f>
        <v>0</v>
      </c>
      <c r="L440" s="19" t="n">
        <f aca="false">0.0016*(Online_RAW!M440)</f>
        <v>0</v>
      </c>
      <c r="M440" s="11" t="n">
        <f aca="false">Online_RAW!$N$2-Online_RAW!N440</f>
        <v>0</v>
      </c>
      <c r="N440" s="19" t="n">
        <f aca="false">Online_RAW!C440*60</f>
        <v>120.072285714286</v>
      </c>
      <c r="O440" s="19" t="n">
        <f aca="false">MAX(0, Online_RAW!D440*60)</f>
        <v>0</v>
      </c>
      <c r="P440" s="19" t="n">
        <f aca="false">_xlfn.IFNA(VLOOKUP(A440,Sampling!$D$7:$E$14,2,FALSE()),0)</f>
        <v>0</v>
      </c>
      <c r="Q440" s="0" t="n">
        <f aca="false">_xlfn.IFNA(VLOOKUP(A440,Refill!$D$6:$G$8,2,FALSE()),0)</f>
        <v>0</v>
      </c>
    </row>
    <row r="441" customFormat="false" ht="12.75" hidden="false" customHeight="false" outlineLevel="0" collapsed="false">
      <c r="A441" s="19" t="n">
        <f aca="false">ROUND((Online_RAW!B441-General!$B$10)*24,3)</f>
        <v>7.317</v>
      </c>
      <c r="B441" s="19" t="n">
        <f aca="false">General!$B$12+Online_ANA!K441/1000+Online_ANA!L441/1000+Online_ANA!M441/1000/General!$B$22-SUM($P$2:P441)/1000/General!$B$24+SUM($Q$2:Q441)/1000/General!$B$24</f>
        <v>1.08</v>
      </c>
      <c r="C441" s="19" t="n">
        <f aca="false">Online_RAW!K441</f>
        <v>20.54</v>
      </c>
      <c r="D441" s="19" t="n">
        <f aca="false">Online_RAW!J441</f>
        <v>0.12</v>
      </c>
      <c r="E441" s="19" t="n">
        <f aca="false">(1-F441/100-G441/100)/(1-C441/100-D441/100-General!$B$17/100)</f>
        <v>1.00315453156716</v>
      </c>
      <c r="F441" s="19" t="n">
        <f aca="false">N441*General!$B$14/(N441+O441)+O441*100/(N441+O441)</f>
        <v>20.8037786230926</v>
      </c>
      <c r="G441" s="19" t="n">
        <f aca="false">N441*General!$B$15/(N441+O441)</f>
        <v>0.0399980916044987</v>
      </c>
      <c r="H441" s="19" t="n">
        <f aca="false">(N441+O441)*(1/General!$B$20)*((F441/100)-E441*(C441/100))*1000/B441</f>
        <v>9.86769446998687</v>
      </c>
      <c r="I441" s="19" t="n">
        <f aca="false">(N441+O441)*(1/General!$B$20)*((D441/100)*E441-(G441/100))*1000/B441</f>
        <v>3.98608718425895</v>
      </c>
      <c r="J441" s="19" t="n">
        <f aca="false">I441/H441</f>
        <v>0.403953243220374</v>
      </c>
      <c r="K441" s="19" t="n">
        <f aca="false">MAX(Online_RAW!$L$2-Online_RAW!L441,0)</f>
        <v>0</v>
      </c>
      <c r="L441" s="19" t="n">
        <f aca="false">0.0016*(Online_RAW!M441)</f>
        <v>0</v>
      </c>
      <c r="M441" s="11" t="n">
        <f aca="false">Online_RAW!$N$2-Online_RAW!N441</f>
        <v>0</v>
      </c>
      <c r="N441" s="19" t="n">
        <f aca="false">Online_RAW!C441*60</f>
        <v>120.038</v>
      </c>
      <c r="O441" s="19" t="n">
        <f aca="false">MAX(0, Online_RAW!D441*60)</f>
        <v>0.00572727272727272</v>
      </c>
      <c r="P441" s="19" t="n">
        <f aca="false">_xlfn.IFNA(VLOOKUP(A441,Sampling!$D$7:$E$14,2,FALSE()),0)</f>
        <v>0</v>
      </c>
      <c r="Q441" s="0" t="n">
        <f aca="false">_xlfn.IFNA(VLOOKUP(A441,Refill!$D$6:$G$8,2,FALSE()),0)</f>
        <v>0</v>
      </c>
    </row>
    <row r="442" customFormat="false" ht="12.75" hidden="false" customHeight="false" outlineLevel="0" collapsed="false">
      <c r="A442" s="19" t="n">
        <f aca="false">ROUND((Online_RAW!B442-General!$B$10)*24,3)</f>
        <v>7.333</v>
      </c>
      <c r="B442" s="19" t="n">
        <f aca="false">General!$B$12+Online_ANA!K442/1000+Online_ANA!L442/1000+Online_ANA!M442/1000/General!$B$22-SUM($P$2:P442)/1000/General!$B$24+SUM($Q$2:Q442)/1000/General!$B$24</f>
        <v>1.08</v>
      </c>
      <c r="C442" s="19" t="n">
        <f aca="false">Online_RAW!K442</f>
        <v>20.53</v>
      </c>
      <c r="D442" s="19" t="n">
        <f aca="false">Online_RAW!J442</f>
        <v>0.12</v>
      </c>
      <c r="E442" s="19" t="n">
        <f aca="false">(1-F442/100-G442/100)/(1-C442/100-D442/100-General!$B$17/100)</f>
        <v>1.00290570964533</v>
      </c>
      <c r="F442" s="19" t="n">
        <f aca="false">N442*General!$B$14/(N442+O442)+O442*100/(N442+O442)</f>
        <v>20.8133882873086</v>
      </c>
      <c r="G442" s="19" t="n">
        <f aca="false">N442*General!$B$15/(N442+O442)</f>
        <v>0.039993238238733</v>
      </c>
      <c r="H442" s="19" t="n">
        <f aca="false">(N442+O442)*(1/General!$B$20)*((F442/100)-E442*(C442/100))*1000/B442</f>
        <v>11.0912235542119</v>
      </c>
      <c r="I442" s="19" t="n">
        <f aca="false">(N442+O442)*(1/General!$B$20)*((D442/100)*E442-(G442/100))*1000/B442</f>
        <v>3.9834801753072</v>
      </c>
      <c r="J442" s="19" t="n">
        <f aca="false">I442/H442</f>
        <v>0.359156062073464</v>
      </c>
      <c r="K442" s="19" t="n">
        <f aca="false">MAX(Online_RAW!$L$2-Online_RAW!L442,0)</f>
        <v>0</v>
      </c>
      <c r="L442" s="19" t="n">
        <f aca="false">0.0016*(Online_RAW!M442)</f>
        <v>0</v>
      </c>
      <c r="M442" s="11" t="n">
        <f aca="false">Online_RAW!$N$2-Online_RAW!N442</f>
        <v>0</v>
      </c>
      <c r="N442" s="19" t="n">
        <f aca="false">Online_RAW!C442*60</f>
        <v>119.982260869565</v>
      </c>
      <c r="O442" s="19" t="n">
        <f aca="false">MAX(0, Online_RAW!D442*60)</f>
        <v>0.0202857142857143</v>
      </c>
      <c r="P442" s="19" t="n">
        <f aca="false">_xlfn.IFNA(VLOOKUP(A442,Sampling!$D$7:$E$14,2,FALSE()),0)</f>
        <v>0</v>
      </c>
      <c r="Q442" s="0" t="n">
        <f aca="false">_xlfn.IFNA(VLOOKUP(A442,Refill!$D$6:$G$8,2,FALSE()),0)</f>
        <v>0</v>
      </c>
    </row>
    <row r="443" customFormat="false" ht="12.75" hidden="false" customHeight="false" outlineLevel="0" collapsed="false">
      <c r="A443" s="19" t="n">
        <f aca="false">ROUND((Online_RAW!B443-General!$B$10)*24,3)</f>
        <v>7.35</v>
      </c>
      <c r="B443" s="19" t="n">
        <f aca="false">General!$B$12+Online_ANA!K443/1000+Online_ANA!L443/1000+Online_ANA!M443/1000/General!$B$22-SUM($P$2:P443)/1000/General!$B$24+SUM($Q$2:Q443)/1000/General!$B$24</f>
        <v>1.08</v>
      </c>
      <c r="C443" s="19" t="n">
        <f aca="false">Online_RAW!K443</f>
        <v>20.53</v>
      </c>
      <c r="D443" s="19" t="n">
        <f aca="false">Online_RAW!J443</f>
        <v>0.12</v>
      </c>
      <c r="E443" s="19" t="n">
        <f aca="false">(1-F443/100-G443/100)/(1-C443/100-D443/100-General!$B$17/100)</f>
        <v>1.00300840614736</v>
      </c>
      <c r="F443" s="19" t="n">
        <f aca="false">N443*General!$B$14/(N443+O443)+O443*100/(N443+O443)</f>
        <v>20.8052796605932</v>
      </c>
      <c r="G443" s="19" t="n">
        <f aca="false">N443*General!$B$15/(N443+O443)</f>
        <v>0.0399973335047509</v>
      </c>
      <c r="H443" s="19" t="n">
        <f aca="false">(N443+O443)*(1/General!$B$20)*((F443/100)-E443*(C443/100))*1000/B443</f>
        <v>10.5851902326018</v>
      </c>
      <c r="I443" s="19" t="n">
        <f aca="false">(N443+O443)*(1/General!$B$20)*((D443/100)*E443-(G443/100))*1000/B443</f>
        <v>3.98405963877719</v>
      </c>
      <c r="J443" s="19" t="n">
        <f aca="false">I443/H443</f>
        <v>0.376380542175475</v>
      </c>
      <c r="K443" s="19" t="n">
        <f aca="false">MAX(Online_RAW!$L$2-Online_RAW!L443,0)</f>
        <v>0</v>
      </c>
      <c r="L443" s="19" t="n">
        <f aca="false">0.0016*(Online_RAW!M443)</f>
        <v>0</v>
      </c>
      <c r="M443" s="11" t="n">
        <f aca="false">Online_RAW!$N$2-Online_RAW!N443</f>
        <v>0</v>
      </c>
      <c r="N443" s="19" t="n">
        <f aca="false">Online_RAW!C443*60</f>
        <v>119.999714285714</v>
      </c>
      <c r="O443" s="19" t="n">
        <f aca="false">MAX(0, Online_RAW!D443*60)</f>
        <v>0.00799999999999998</v>
      </c>
      <c r="P443" s="19" t="n">
        <f aca="false">_xlfn.IFNA(VLOOKUP(A443,Sampling!$D$7:$E$14,2,FALSE()),0)</f>
        <v>0</v>
      </c>
      <c r="Q443" s="0" t="n">
        <f aca="false">_xlfn.IFNA(VLOOKUP(A443,Refill!$D$6:$G$8,2,FALSE()),0)</f>
        <v>0</v>
      </c>
    </row>
    <row r="444" customFormat="false" ht="12.75" hidden="false" customHeight="false" outlineLevel="0" collapsed="false">
      <c r="A444" s="19" t="n">
        <f aca="false">ROUND((Online_RAW!B444-General!$B$10)*24,3)</f>
        <v>7.367</v>
      </c>
      <c r="B444" s="19" t="n">
        <f aca="false">General!$B$12+Online_ANA!K444/1000+Online_ANA!L444/1000+Online_ANA!M444/1000/General!$B$22-SUM($P$2:P444)/1000/General!$B$24+SUM($Q$2:Q444)/1000/General!$B$24</f>
        <v>1.08</v>
      </c>
      <c r="C444" s="19" t="n">
        <f aca="false">Online_RAW!K444</f>
        <v>20.52</v>
      </c>
      <c r="D444" s="19" t="n">
        <f aca="false">Online_RAW!J444</f>
        <v>0.123333333333333</v>
      </c>
      <c r="E444" s="19" t="n">
        <f aca="false">(1-F444/100-G444/100)/(1-C444/100-D444/100-General!$B$17/100)</f>
        <v>1.00299054429206</v>
      </c>
      <c r="F444" s="19" t="n">
        <f aca="false">N444*General!$B$14/(N444+O444)+O444*100/(N444+O444)</f>
        <v>20.8</v>
      </c>
      <c r="G444" s="19" t="n">
        <f aca="false">N444*General!$B$15/(N444+O444)</f>
        <v>0.04</v>
      </c>
      <c r="H444" s="19" t="n">
        <f aca="false">(N444+O444)*(1/General!$B$20)*((F444/100)-E444*(C444/100))*1000/B444</f>
        <v>10.8457056184002</v>
      </c>
      <c r="I444" s="19" t="n">
        <f aca="false">(N444+O444)*(1/General!$B$20)*((D444/100)*E444-(G444/100))*1000/B444</f>
        <v>4.15218554781971</v>
      </c>
      <c r="J444" s="19" t="n">
        <f aca="false">I444/H444</f>
        <v>0.382841439175275</v>
      </c>
      <c r="K444" s="19" t="n">
        <f aca="false">MAX(Online_RAW!$L$2-Online_RAW!L444,0)</f>
        <v>0</v>
      </c>
      <c r="L444" s="19" t="n">
        <f aca="false">0.0016*(Online_RAW!M444)</f>
        <v>0</v>
      </c>
      <c r="M444" s="11" t="n">
        <f aca="false">Online_RAW!$N$2-Online_RAW!N444</f>
        <v>0</v>
      </c>
      <c r="N444" s="19" t="n">
        <f aca="false">Online_RAW!C444*60</f>
        <v>120.083454545455</v>
      </c>
      <c r="O444" s="19" t="n">
        <f aca="false">MAX(0, Online_RAW!D444*60)</f>
        <v>0</v>
      </c>
      <c r="P444" s="19" t="n">
        <f aca="false">_xlfn.IFNA(VLOOKUP(A444,Sampling!$D$7:$E$14,2,FALSE()),0)</f>
        <v>0</v>
      </c>
      <c r="Q444" s="0" t="n">
        <f aca="false">_xlfn.IFNA(VLOOKUP(A444,Refill!$D$6:$G$8,2,FALSE()),0)</f>
        <v>0</v>
      </c>
    </row>
    <row r="445" customFormat="false" ht="12.75" hidden="false" customHeight="false" outlineLevel="0" collapsed="false">
      <c r="A445" s="19" t="n">
        <f aca="false">ROUND((Online_RAW!B445-General!$B$10)*24,3)</f>
        <v>7.383</v>
      </c>
      <c r="B445" s="19" t="n">
        <f aca="false">General!$B$12+Online_ANA!K445/1000+Online_ANA!L445/1000+Online_ANA!M445/1000/General!$B$22-SUM($P$2:P445)/1000/General!$B$24+SUM($Q$2:Q445)/1000/General!$B$24</f>
        <v>1.08</v>
      </c>
      <c r="C445" s="19" t="n">
        <f aca="false">Online_RAW!K445</f>
        <v>20.52</v>
      </c>
      <c r="D445" s="19" t="n">
        <f aca="false">Online_RAW!J445</f>
        <v>0.13</v>
      </c>
      <c r="E445" s="19" t="n">
        <f aca="false">(1-F445/100-G445/100)/(1-C445/100-D445/100-General!$B$17/100)</f>
        <v>1.00307527353364</v>
      </c>
      <c r="F445" s="19" t="n">
        <f aca="false">N445*General!$B$14/(N445+O445)+O445*100/(N445+O445)</f>
        <v>20.8</v>
      </c>
      <c r="G445" s="19" t="n">
        <f aca="false">N445*General!$B$15/(N445+O445)</f>
        <v>0.04</v>
      </c>
      <c r="H445" s="19" t="n">
        <f aca="false">(N445+O445)*(1/General!$B$20)*((F445/100)-E445*(C445/100))*1000/B445</f>
        <v>10.7511149359223</v>
      </c>
      <c r="I445" s="19" t="n">
        <f aca="false">(N445+O445)*(1/General!$B$20)*((D445/100)*E445-(G445/100))*1000/B445</f>
        <v>4.48095507134796</v>
      </c>
      <c r="J445" s="19" t="n">
        <f aca="false">I445/H445</f>
        <v>0.416789802551166</v>
      </c>
      <c r="K445" s="19" t="n">
        <f aca="false">MAX(Online_RAW!$L$2-Online_RAW!L445,0)</f>
        <v>0</v>
      </c>
      <c r="L445" s="19" t="n">
        <f aca="false">0.0016*(Online_RAW!M445)</f>
        <v>0</v>
      </c>
      <c r="M445" s="11" t="n">
        <f aca="false">Online_RAW!$N$2-Online_RAW!N445</f>
        <v>0</v>
      </c>
      <c r="N445" s="19" t="n">
        <f aca="false">Online_RAW!C445*60</f>
        <v>119.990347826087</v>
      </c>
      <c r="O445" s="19" t="n">
        <f aca="false">MAX(0, Online_RAW!D445*60)</f>
        <v>0</v>
      </c>
      <c r="P445" s="19" t="n">
        <f aca="false">_xlfn.IFNA(VLOOKUP(A445,Sampling!$D$7:$E$14,2,FALSE()),0)</f>
        <v>0</v>
      </c>
      <c r="Q445" s="0" t="n">
        <f aca="false">_xlfn.IFNA(VLOOKUP(A445,Refill!$D$6:$G$8,2,FALSE()),0)</f>
        <v>0</v>
      </c>
    </row>
    <row r="446" customFormat="false" ht="12.75" hidden="false" customHeight="false" outlineLevel="0" collapsed="false">
      <c r="A446" s="19" t="n">
        <f aca="false">ROUND((Online_RAW!B446-General!$B$10)*24,3)</f>
        <v>7.4</v>
      </c>
      <c r="B446" s="19" t="n">
        <f aca="false">General!$B$12+Online_ANA!K446/1000+Online_ANA!L446/1000+Online_ANA!M446/1000/General!$B$22-SUM($P$2:P446)/1000/General!$B$24+SUM($Q$2:Q446)/1000/General!$B$24</f>
        <v>1.08</v>
      </c>
      <c r="C446" s="19" t="n">
        <f aca="false">Online_RAW!K446</f>
        <v>20.53</v>
      </c>
      <c r="D446" s="19" t="n">
        <f aca="false">Online_RAW!J446</f>
        <v>0.13</v>
      </c>
      <c r="E446" s="19" t="n">
        <f aca="false">(1-F446/100-G446/100)/(1-C446/100-D446/100-General!$B$17/100)</f>
        <v>1.00312600360611</v>
      </c>
      <c r="F446" s="19" t="n">
        <f aca="false">N446*General!$B$14/(N446+O446)+O446*100/(N446+O446)</f>
        <v>20.8060308251694</v>
      </c>
      <c r="G446" s="19" t="n">
        <f aca="false">N446*General!$B$15/(N446+O446)</f>
        <v>0.0399969541287023</v>
      </c>
      <c r="H446" s="19" t="n">
        <f aca="false">(N446+O446)*(1/General!$B$20)*((F446/100)-E446*(C446/100))*1000/B446</f>
        <v>10.5080919148901</v>
      </c>
      <c r="I446" s="19" t="n">
        <f aca="false">(N446+O446)*(1/General!$B$20)*((D446/100)*E446-(G446/100))*1000/B446</f>
        <v>4.48436513538005</v>
      </c>
      <c r="J446" s="19" t="n">
        <f aca="false">I446/H446</f>
        <v>0.426753512597815</v>
      </c>
      <c r="K446" s="19" t="n">
        <f aca="false">MAX(Online_RAW!$L$2-Online_RAW!L446,0)</f>
        <v>0</v>
      </c>
      <c r="L446" s="19" t="n">
        <f aca="false">0.0016*(Online_RAW!M446)</f>
        <v>0</v>
      </c>
      <c r="M446" s="11" t="n">
        <f aca="false">Online_RAW!$N$2-Online_RAW!N446</f>
        <v>0</v>
      </c>
      <c r="N446" s="19" t="n">
        <f aca="false">Online_RAW!C446*60</f>
        <v>120.059714285714</v>
      </c>
      <c r="O446" s="19" t="n">
        <f aca="false">MAX(0, Online_RAW!D446*60)</f>
        <v>0.00914285714285712</v>
      </c>
      <c r="P446" s="19" t="n">
        <f aca="false">_xlfn.IFNA(VLOOKUP(A446,Sampling!$D$7:$E$14,2,FALSE()),0)</f>
        <v>0</v>
      </c>
      <c r="Q446" s="0" t="n">
        <f aca="false">_xlfn.IFNA(VLOOKUP(A446,Refill!$D$6:$G$8,2,FALSE()),0)</f>
        <v>0</v>
      </c>
    </row>
    <row r="447" customFormat="false" ht="12.75" hidden="false" customHeight="false" outlineLevel="0" collapsed="false">
      <c r="A447" s="19" t="n">
        <f aca="false">ROUND((Online_RAW!B447-General!$B$10)*24,3)</f>
        <v>7.417</v>
      </c>
      <c r="B447" s="19" t="n">
        <f aca="false">General!$B$12+Online_ANA!K447/1000+Online_ANA!L447/1000+Online_ANA!M447/1000/General!$B$22-SUM($P$2:P447)/1000/General!$B$24+SUM($Q$2:Q447)/1000/General!$B$24</f>
        <v>1.08</v>
      </c>
      <c r="C447" s="19" t="n">
        <f aca="false">Online_RAW!K447</f>
        <v>20.52</v>
      </c>
      <c r="D447" s="19" t="n">
        <f aca="false">Online_RAW!J447</f>
        <v>0.13</v>
      </c>
      <c r="E447" s="19" t="n">
        <f aca="false">(1-F447/100-G447/100)/(1-C447/100-D447/100-General!$B$17/100)</f>
        <v>1.00307527353364</v>
      </c>
      <c r="F447" s="19" t="n">
        <f aca="false">N447*General!$B$14/(N447+O447)+O447*100/(N447+O447)</f>
        <v>20.8</v>
      </c>
      <c r="G447" s="19" t="n">
        <f aca="false">N447*General!$B$15/(N447+O447)</f>
        <v>0.04</v>
      </c>
      <c r="H447" s="19" t="n">
        <f aca="false">(N447+O447)*(1/General!$B$20)*((F447/100)-E447*(C447/100))*1000/B447</f>
        <v>10.7559767006875</v>
      </c>
      <c r="I447" s="19" t="n">
        <f aca="false">(N447+O447)*(1/General!$B$20)*((D447/100)*E447-(G447/100))*1000/B447</f>
        <v>4.48298140532448</v>
      </c>
      <c r="J447" s="19" t="n">
        <f aca="false">I447/H447</f>
        <v>0.416789802551165</v>
      </c>
      <c r="K447" s="19" t="n">
        <f aca="false">MAX(Online_RAW!$L$2-Online_RAW!L447,0)</f>
        <v>0</v>
      </c>
      <c r="L447" s="19" t="n">
        <f aca="false">0.0016*(Online_RAW!M447)</f>
        <v>0</v>
      </c>
      <c r="M447" s="11" t="n">
        <f aca="false">Online_RAW!$N$2-Online_RAW!N447</f>
        <v>0</v>
      </c>
      <c r="N447" s="19" t="n">
        <f aca="false">Online_RAW!C447*60</f>
        <v>120.044608695652</v>
      </c>
      <c r="O447" s="19" t="n">
        <f aca="false">MAX(0, Online_RAW!D447*60)</f>
        <v>0</v>
      </c>
      <c r="P447" s="19" t="n">
        <f aca="false">_xlfn.IFNA(VLOOKUP(A447,Sampling!$D$7:$E$14,2,FALSE()),0)</f>
        <v>0</v>
      </c>
      <c r="Q447" s="0" t="n">
        <f aca="false">_xlfn.IFNA(VLOOKUP(A447,Refill!$D$6:$G$8,2,FALSE()),0)</f>
        <v>0</v>
      </c>
    </row>
    <row r="448" customFormat="false" ht="12.75" hidden="false" customHeight="false" outlineLevel="0" collapsed="false">
      <c r="A448" s="19" t="n">
        <f aca="false">ROUND((Online_RAW!B448-General!$B$10)*24,3)</f>
        <v>7.433</v>
      </c>
      <c r="B448" s="19" t="n">
        <f aca="false">General!$B$12+Online_ANA!K448/1000+Online_ANA!L448/1000+Online_ANA!M448/1000/General!$B$22-SUM($P$2:P448)/1000/General!$B$24+SUM($Q$2:Q448)/1000/General!$B$24</f>
        <v>1.08</v>
      </c>
      <c r="C448" s="19" t="n">
        <f aca="false">Online_RAW!K448</f>
        <v>20.52</v>
      </c>
      <c r="D448" s="19" t="n">
        <f aca="false">Online_RAW!J448</f>
        <v>0.13</v>
      </c>
      <c r="E448" s="19" t="n">
        <f aca="false">(1-F448/100-G448/100)/(1-C448/100-D448/100-General!$B$17/100)</f>
        <v>1.00307527353364</v>
      </c>
      <c r="F448" s="19" t="n">
        <f aca="false">N448*General!$B$14/(N448+O448)+O448*100/(N448+O448)</f>
        <v>20.8</v>
      </c>
      <c r="G448" s="19" t="n">
        <f aca="false">N448*General!$B$15/(N448+O448)</f>
        <v>0.04</v>
      </c>
      <c r="H448" s="19" t="n">
        <f aca="false">(N448+O448)*(1/General!$B$20)*((F448/100)-E448*(C448/100))*1000/B448</f>
        <v>10.7440181840582</v>
      </c>
      <c r="I448" s="19" t="n">
        <f aca="false">(N448+O448)*(1/General!$B$20)*((D448/100)*E448-(G448/100))*1000/B448</f>
        <v>4.47799721753976</v>
      </c>
      <c r="J448" s="19" t="n">
        <f aca="false">I448/H448</f>
        <v>0.416789802551165</v>
      </c>
      <c r="K448" s="19" t="n">
        <f aca="false">MAX(Online_RAW!$L$2-Online_RAW!L448,0)</f>
        <v>0</v>
      </c>
      <c r="L448" s="19" t="n">
        <f aca="false">0.0016*(Online_RAW!M448)</f>
        <v>0</v>
      </c>
      <c r="M448" s="11" t="n">
        <f aca="false">Online_RAW!$N$2-Online_RAW!N448</f>
        <v>0</v>
      </c>
      <c r="N448" s="19" t="n">
        <f aca="false">Online_RAW!C448*60</f>
        <v>119.911142857143</v>
      </c>
      <c r="O448" s="19" t="n">
        <f aca="false">MAX(0, Online_RAW!D448*60)</f>
        <v>0</v>
      </c>
      <c r="P448" s="19" t="n">
        <f aca="false">_xlfn.IFNA(VLOOKUP(A448,Sampling!$D$7:$E$14,2,FALSE()),0)</f>
        <v>0</v>
      </c>
      <c r="Q448" s="0" t="n">
        <f aca="false">_xlfn.IFNA(VLOOKUP(A448,Refill!$D$6:$G$8,2,FALSE()),0)</f>
        <v>0</v>
      </c>
    </row>
    <row r="449" customFormat="false" ht="12.75" hidden="false" customHeight="false" outlineLevel="0" collapsed="false">
      <c r="A449" s="19" t="n">
        <f aca="false">ROUND((Online_RAW!B449-General!$B$10)*24,3)</f>
        <v>7.45</v>
      </c>
      <c r="B449" s="19" t="n">
        <f aca="false">General!$B$12+Online_ANA!K449/1000+Online_ANA!L449/1000+Online_ANA!M449/1000/General!$B$22-SUM($P$2:P449)/1000/General!$B$24+SUM($Q$2:Q449)/1000/General!$B$24</f>
        <v>1.08</v>
      </c>
      <c r="C449" s="19" t="n">
        <f aca="false">Online_RAW!K449</f>
        <v>20.5266666666667</v>
      </c>
      <c r="D449" s="19" t="n">
        <f aca="false">Online_RAW!J449</f>
        <v>0.13</v>
      </c>
      <c r="E449" s="19" t="n">
        <f aca="false">(1-F449/100-G449/100)/(1-C449/100-D449/100-General!$B$17/100)</f>
        <v>1.00313603974154</v>
      </c>
      <c r="F449" s="19" t="n">
        <f aca="false">N449*General!$B$14/(N449+O449)+O449*100/(N449+O449)</f>
        <v>20.8018930241452</v>
      </c>
      <c r="G449" s="19" t="n">
        <f aca="false">N449*General!$B$15/(N449+O449)</f>
        <v>0.0399990439271994</v>
      </c>
      <c r="H449" s="19" t="n">
        <f aca="false">(N449+O449)*(1/General!$B$20)*((F449/100)-E449*(C449/100))*1000/B449</f>
        <v>10.4573988833854</v>
      </c>
      <c r="I449" s="19" t="n">
        <f aca="false">(N449+O449)*(1/General!$B$20)*((D449/100)*E449-(G449/100))*1000/B449</f>
        <v>4.48385899648425</v>
      </c>
      <c r="J449" s="19" t="n">
        <f aca="false">I449/H449</f>
        <v>0.428773832430564</v>
      </c>
      <c r="K449" s="19" t="n">
        <f aca="false">MAX(Online_RAW!$L$2-Online_RAW!L449,0)</f>
        <v>0</v>
      </c>
      <c r="L449" s="19" t="n">
        <f aca="false">0.0016*(Online_RAW!M449)</f>
        <v>0</v>
      </c>
      <c r="M449" s="11" t="n">
        <f aca="false">Online_RAW!$N$2-Online_RAW!N449</f>
        <v>0</v>
      </c>
      <c r="N449" s="19" t="n">
        <f aca="false">Online_RAW!C449*60</f>
        <v>120.05347826087</v>
      </c>
      <c r="O449" s="19" t="n">
        <f aca="false">MAX(0, Online_RAW!D449*60)</f>
        <v>0.0028695652173913</v>
      </c>
      <c r="P449" s="19" t="n">
        <f aca="false">_xlfn.IFNA(VLOOKUP(A449,Sampling!$D$7:$E$14,2,FALSE()),0)</f>
        <v>0</v>
      </c>
      <c r="Q449" s="0" t="n">
        <f aca="false">_xlfn.IFNA(VLOOKUP(A449,Refill!$D$6:$G$8,2,FALSE()),0)</f>
        <v>0</v>
      </c>
    </row>
    <row r="450" customFormat="false" ht="12.75" hidden="false" customHeight="false" outlineLevel="0" collapsed="false">
      <c r="A450" s="19" t="n">
        <f aca="false">ROUND((Online_RAW!B450-General!$B$10)*24,3)</f>
        <v>7.467</v>
      </c>
      <c r="B450" s="19" t="n">
        <f aca="false">General!$B$12+Online_ANA!K450/1000+Online_ANA!L450/1000+Online_ANA!M450/1000/General!$B$22-SUM($P$2:P450)/1000/General!$B$24+SUM($Q$2:Q450)/1000/General!$B$24</f>
        <v>1.08</v>
      </c>
      <c r="C450" s="19" t="n">
        <f aca="false">Online_RAW!K450</f>
        <v>20.5266666666667</v>
      </c>
      <c r="D450" s="19" t="n">
        <f aca="false">Online_RAW!J450</f>
        <v>0.13</v>
      </c>
      <c r="E450" s="19" t="n">
        <f aca="false">(1-F450/100-G450/100)/(1-C450/100-D450/100-General!$B$17/100)</f>
        <v>1.00297316922957</v>
      </c>
      <c r="F450" s="19" t="n">
        <f aca="false">N450*General!$B$14/(N450+O450)+O450*100/(N450+O450)</f>
        <v>20.8147517349469</v>
      </c>
      <c r="G450" s="19" t="n">
        <f aca="false">N450*General!$B$15/(N450+O450)</f>
        <v>0.0399925496288147</v>
      </c>
      <c r="H450" s="19" t="n">
        <f aca="false">(N450+O450)*(1/General!$B$20)*((F450/100)-E450*(C450/100))*1000/B450</f>
        <v>11.2619607110202</v>
      </c>
      <c r="I450" s="19" t="n">
        <f aca="false">(N450+O450)*(1/General!$B$20)*((D450/100)*E450-(G450/100))*1000/B450</f>
        <v>4.4835374716271</v>
      </c>
      <c r="J450" s="19" t="n">
        <f aca="false">I450/H450</f>
        <v>0.398113400203909</v>
      </c>
      <c r="K450" s="19" t="n">
        <f aca="false">MAX(Online_RAW!$L$2-Online_RAW!L450,0)</f>
        <v>0</v>
      </c>
      <c r="L450" s="19" t="n">
        <f aca="false">0.0016*(Online_RAW!M450)</f>
        <v>0</v>
      </c>
      <c r="M450" s="11" t="n">
        <f aca="false">Online_RAW!$N$2-Online_RAW!N450</f>
        <v>0</v>
      </c>
      <c r="N450" s="19" t="n">
        <f aca="false">Online_RAW!C450*60</f>
        <v>120.044869565218</v>
      </c>
      <c r="O450" s="19" t="n">
        <f aca="false">MAX(0, Online_RAW!D450*60)</f>
        <v>0.0223636363636364</v>
      </c>
      <c r="P450" s="19" t="n">
        <f aca="false">_xlfn.IFNA(VLOOKUP(A450,Sampling!$D$7:$E$14,2,FALSE()),0)</f>
        <v>0</v>
      </c>
      <c r="Q450" s="0" t="n">
        <f aca="false">_xlfn.IFNA(VLOOKUP(A450,Refill!$D$6:$G$8,2,FALSE()),0)</f>
        <v>0</v>
      </c>
    </row>
    <row r="451" customFormat="false" ht="12.75" hidden="false" customHeight="false" outlineLevel="0" collapsed="false">
      <c r="A451" s="19" t="n">
        <f aca="false">ROUND((Online_RAW!B451-General!$B$10)*24,3)</f>
        <v>7.483</v>
      </c>
      <c r="B451" s="19" t="n">
        <f aca="false">General!$B$12+Online_ANA!K451/1000+Online_ANA!L451/1000+Online_ANA!M451/1000/General!$B$22-SUM($P$2:P451)/1000/General!$B$24+SUM($Q$2:Q451)/1000/General!$B$24</f>
        <v>1.08</v>
      </c>
      <c r="C451" s="19" t="n">
        <f aca="false">Online_RAW!K451</f>
        <v>20.524</v>
      </c>
      <c r="D451" s="19" t="n">
        <f aca="false">Online_RAW!J451</f>
        <v>0.13</v>
      </c>
      <c r="E451" s="19" t="n">
        <f aca="false">(1-F451/100-G451/100)/(1-C451/100-D451/100-General!$B$17/100)</f>
        <v>1.00312611795027</v>
      </c>
      <c r="F451" s="19" t="n">
        <f aca="false">N451*General!$B$14/(N451+O451)+O451*100/(N451+O451)</f>
        <v>20.8</v>
      </c>
      <c r="G451" s="19" t="n">
        <f aca="false">N451*General!$B$15/(N451+O451)</f>
        <v>0.04</v>
      </c>
      <c r="H451" s="19" t="n">
        <f aca="false">(N451+O451)*(1/General!$B$20)*((F451/100)-E451*(C451/100))*1000/B451</f>
        <v>10.5011840324928</v>
      </c>
      <c r="I451" s="19" t="n">
        <f aca="false">(N451+O451)*(1/General!$B$20)*((D451/100)*E451-(G451/100))*1000/B451</f>
        <v>4.48157188711288</v>
      </c>
      <c r="J451" s="19" t="n">
        <f aca="false">I451/H451</f>
        <v>0.426768245680295</v>
      </c>
      <c r="K451" s="19" t="n">
        <f aca="false">MAX(Online_RAW!$L$2-Online_RAW!L451,0)</f>
        <v>0</v>
      </c>
      <c r="L451" s="19" t="n">
        <f aca="false">0.0016*(Online_RAW!M451)</f>
        <v>0</v>
      </c>
      <c r="M451" s="11" t="n">
        <f aca="false">Online_RAW!$N$2-Online_RAW!N451</f>
        <v>0</v>
      </c>
      <c r="N451" s="19" t="n">
        <f aca="false">Online_RAW!C451*60</f>
        <v>119.998090909091</v>
      </c>
      <c r="O451" s="19" t="n">
        <f aca="false">MAX(0, Online_RAW!D451*60)</f>
        <v>0</v>
      </c>
      <c r="P451" s="19" t="n">
        <f aca="false">_xlfn.IFNA(VLOOKUP(A451,Sampling!$D$7:$E$14,2,FALSE()),0)</f>
        <v>0</v>
      </c>
      <c r="Q451" s="0" t="n">
        <f aca="false">_xlfn.IFNA(VLOOKUP(A451,Refill!$D$6:$G$8,2,FALSE()),0)</f>
        <v>0</v>
      </c>
    </row>
    <row r="452" customFormat="false" ht="12.75" hidden="false" customHeight="false" outlineLevel="0" collapsed="false">
      <c r="A452" s="19" t="n">
        <f aca="false">ROUND((Online_RAW!B452-General!$B$10)*24,3)</f>
        <v>7.5</v>
      </c>
      <c r="B452" s="19" t="n">
        <f aca="false">General!$B$12+Online_ANA!K452/1000+Online_ANA!L452/1000+Online_ANA!M452/1000/General!$B$22-SUM($P$2:P452)/1000/General!$B$24+SUM($Q$2:Q452)/1000/General!$B$24</f>
        <v>1.08</v>
      </c>
      <c r="C452" s="19" t="n">
        <f aca="false">Online_RAW!K452</f>
        <v>20.524</v>
      </c>
      <c r="D452" s="19" t="n">
        <f aca="false">Online_RAW!J452</f>
        <v>0.13</v>
      </c>
      <c r="E452" s="19" t="n">
        <f aca="false">(1-F452/100-G452/100)/(1-C452/100-D452/100-General!$B$17/100)</f>
        <v>1.00312611795027</v>
      </c>
      <c r="F452" s="19" t="n">
        <f aca="false">N452*General!$B$14/(N452+O452)+O452*100/(N452+O452)</f>
        <v>20.8</v>
      </c>
      <c r="G452" s="19" t="n">
        <f aca="false">N452*General!$B$15/(N452+O452)</f>
        <v>0.04</v>
      </c>
      <c r="H452" s="19" t="n">
        <f aca="false">(N452+O452)*(1/General!$B$20)*((F452/100)-E452*(C452/100))*1000/B452</f>
        <v>10.4921624172301</v>
      </c>
      <c r="I452" s="19" t="n">
        <f aca="false">(N452+O452)*(1/General!$B$20)*((D452/100)*E452-(G452/100))*1000/B452</f>
        <v>4.47772174819401</v>
      </c>
      <c r="J452" s="19" t="n">
        <f aca="false">I452/H452</f>
        <v>0.426768245680295</v>
      </c>
      <c r="K452" s="19" t="n">
        <f aca="false">MAX(Online_RAW!$L$2-Online_RAW!L452,0)</f>
        <v>0</v>
      </c>
      <c r="L452" s="19" t="n">
        <f aca="false">0.0016*(Online_RAW!M452)</f>
        <v>0</v>
      </c>
      <c r="M452" s="11" t="n">
        <f aca="false">Online_RAW!$N$2-Online_RAW!N452</f>
        <v>0</v>
      </c>
      <c r="N452" s="19" t="n">
        <f aca="false">Online_RAW!C452*60</f>
        <v>119.895</v>
      </c>
      <c r="O452" s="19" t="n">
        <f aca="false">MAX(0, Online_RAW!D452*60)</f>
        <v>0</v>
      </c>
      <c r="P452" s="19" t="n">
        <f aca="false">_xlfn.IFNA(VLOOKUP(A452,Sampling!$D$7:$E$14,2,FALSE()),0)</f>
        <v>0</v>
      </c>
      <c r="Q452" s="0" t="n">
        <f aca="false">_xlfn.IFNA(VLOOKUP(A452,Refill!$D$6:$G$8,2,FALSE()),0)</f>
        <v>0</v>
      </c>
    </row>
    <row r="453" customFormat="false" ht="12.75" hidden="false" customHeight="false" outlineLevel="0" collapsed="false">
      <c r="A453" s="19" t="n">
        <f aca="false">ROUND((Online_RAW!B453-General!$B$10)*24,3)</f>
        <v>7.517</v>
      </c>
      <c r="B453" s="19" t="n">
        <f aca="false">General!$B$12+Online_ANA!K453/1000+Online_ANA!L453/1000+Online_ANA!M453/1000/General!$B$22-SUM($P$2:P453)/1000/General!$B$24+SUM($Q$2:Q453)/1000/General!$B$24</f>
        <v>1.08</v>
      </c>
      <c r="C453" s="19" t="n">
        <f aca="false">Online_RAW!K453</f>
        <v>20.525</v>
      </c>
      <c r="D453" s="19" t="n">
        <f aca="false">Online_RAW!J453</f>
        <v>0.14</v>
      </c>
      <c r="E453" s="19" t="n">
        <f aca="false">(1-F453/100-G453/100)/(1-C453/100-D453/100-General!$B$17/100)</f>
        <v>1.00322038760792</v>
      </c>
      <c r="F453" s="19" t="n">
        <f aca="false">N453*General!$B$14/(N453+O453)+O453*100/(N453+O453)</f>
        <v>20.8035981109917</v>
      </c>
      <c r="G453" s="19" t="n">
        <f aca="false">N453*General!$B$15/(N453+O453)</f>
        <v>0.0399981827722264</v>
      </c>
      <c r="H453" s="19" t="n">
        <f aca="false">(N453+O453)*(1/General!$B$20)*((F453/100)-E453*(C453/100))*1000/B453</f>
        <v>10.539604099536</v>
      </c>
      <c r="I453" s="19" t="n">
        <f aca="false">(N453+O453)*(1/General!$B$20)*((D453/100)*E453-(G453/100))*1000/B453</f>
        <v>4.98227343750511</v>
      </c>
      <c r="J453" s="19" t="n">
        <f aca="false">I453/H453</f>
        <v>0.472719220803035</v>
      </c>
      <c r="K453" s="19" t="n">
        <f aca="false">MAX(Online_RAW!$L$2-Online_RAW!L453,0)</f>
        <v>0</v>
      </c>
      <c r="L453" s="19" t="n">
        <f aca="false">0.0016*(Online_RAW!M453)</f>
        <v>0</v>
      </c>
      <c r="M453" s="11" t="n">
        <f aca="false">Online_RAW!$N$2-Online_RAW!N453</f>
        <v>0</v>
      </c>
      <c r="N453" s="19" t="n">
        <f aca="false">Online_RAW!C453*60</f>
        <v>120.057545454545</v>
      </c>
      <c r="O453" s="19" t="n">
        <f aca="false">MAX(0, Online_RAW!D453*60)</f>
        <v>0.00545454545454545</v>
      </c>
      <c r="P453" s="19" t="n">
        <f aca="false">_xlfn.IFNA(VLOOKUP(A453,Sampling!$D$7:$E$14,2,FALSE()),0)</f>
        <v>0</v>
      </c>
      <c r="Q453" s="0" t="n">
        <f aca="false">_xlfn.IFNA(VLOOKUP(A453,Refill!$D$6:$G$8,2,FALSE()),0)</f>
        <v>0</v>
      </c>
    </row>
    <row r="454" customFormat="false" ht="12.75" hidden="false" customHeight="false" outlineLevel="0" collapsed="false">
      <c r="A454" s="19" t="n">
        <f aca="false">ROUND((Online_RAW!B454-General!$B$10)*24,3)</f>
        <v>7.533</v>
      </c>
      <c r="B454" s="19" t="n">
        <f aca="false">General!$B$12+Online_ANA!K454/1000+Online_ANA!L454/1000+Online_ANA!M454/1000/General!$B$22-SUM($P$2:P454)/1000/General!$B$24+SUM($Q$2:Q454)/1000/General!$B$24</f>
        <v>1.08</v>
      </c>
      <c r="C454" s="19" t="n">
        <f aca="false">Online_RAW!K454</f>
        <v>20.52</v>
      </c>
      <c r="D454" s="19" t="n">
        <f aca="false">Online_RAW!J454</f>
        <v>0.14</v>
      </c>
      <c r="E454" s="19" t="n">
        <f aca="false">(1-F454/100-G454/100)/(1-C454/100-D454/100-General!$B$17/100)</f>
        <v>1.00320239424056</v>
      </c>
      <c r="F454" s="19" t="n">
        <f aca="false">N454*General!$B$14/(N454+O454)+O454*100/(N454+O454)</f>
        <v>20.8</v>
      </c>
      <c r="G454" s="19" t="n">
        <f aca="false">N454*General!$B$15/(N454+O454)</f>
        <v>0.04</v>
      </c>
      <c r="H454" s="19" t="n">
        <f aca="false">(N454+O454)*(1/General!$B$20)*((F454/100)-E454*(C454/100))*1000/B454</f>
        <v>10.6212454647584</v>
      </c>
      <c r="I454" s="19" t="n">
        <f aca="false">(N454+O454)*(1/General!$B$20)*((D454/100)*E454-(G454/100))*1000/B454</f>
        <v>4.97877645841867</v>
      </c>
      <c r="J454" s="19" t="n">
        <f aca="false">I454/H454</f>
        <v>0.468756369009492</v>
      </c>
      <c r="K454" s="19" t="n">
        <f aca="false">MAX(Online_RAW!$L$2-Online_RAW!L454,0)</f>
        <v>0</v>
      </c>
      <c r="L454" s="19" t="n">
        <f aca="false">0.0016*(Online_RAW!M454)</f>
        <v>0</v>
      </c>
      <c r="M454" s="11" t="n">
        <f aca="false">Online_RAW!$N$2-Online_RAW!N454</f>
        <v>0</v>
      </c>
      <c r="N454" s="19" t="n">
        <f aca="false">Online_RAW!C454*60</f>
        <v>119.983909090909</v>
      </c>
      <c r="O454" s="19" t="n">
        <f aca="false">MAX(0, Online_RAW!D454*60)</f>
        <v>0</v>
      </c>
      <c r="P454" s="19" t="n">
        <f aca="false">_xlfn.IFNA(VLOOKUP(A454,Sampling!$D$7:$E$14,2,FALSE()),0)</f>
        <v>0</v>
      </c>
      <c r="Q454" s="0" t="n">
        <f aca="false">_xlfn.IFNA(VLOOKUP(A454,Refill!$D$6:$G$8,2,FALSE()),0)</f>
        <v>0</v>
      </c>
    </row>
    <row r="455" customFormat="false" ht="12.75" hidden="false" customHeight="false" outlineLevel="0" collapsed="false">
      <c r="A455" s="19" t="n">
        <f aca="false">ROUND((Online_RAW!B455-General!$B$10)*24,3)</f>
        <v>7.55</v>
      </c>
      <c r="B455" s="19" t="n">
        <f aca="false">General!$B$12+Online_ANA!K455/1000+Online_ANA!L455/1000+Online_ANA!M455/1000/General!$B$22-SUM($P$2:P455)/1000/General!$B$24+SUM($Q$2:Q455)/1000/General!$B$24</f>
        <v>1.08</v>
      </c>
      <c r="C455" s="19" t="n">
        <f aca="false">Online_RAW!K455</f>
        <v>20.53</v>
      </c>
      <c r="D455" s="19" t="n">
        <f aca="false">Online_RAW!J455</f>
        <v>0.14</v>
      </c>
      <c r="E455" s="19" t="n">
        <f aca="false">(1-F455/100-G455/100)/(1-C455/100-D455/100-General!$B$17/100)</f>
        <v>1.00332498626165</v>
      </c>
      <c r="F455" s="19" t="n">
        <f aca="false">N455*General!$B$14/(N455+O455)+O455*100/(N455+O455)</f>
        <v>20.8003600253654</v>
      </c>
      <c r="G455" s="19" t="n">
        <f aca="false">N455*General!$B$15/(N455+O455)</f>
        <v>0.0399998181690074</v>
      </c>
      <c r="H455" s="19" t="n">
        <f aca="false">(N455+O455)*(1/General!$B$20)*((F455/100)-E455*(C455/100))*1000/B455</f>
        <v>10.0177378566489</v>
      </c>
      <c r="I455" s="19" t="n">
        <f aca="false">(N455+O455)*(1/General!$B$20)*((D455/100)*E455-(G455/100))*1000/B455</f>
        <v>4.97995308704934</v>
      </c>
      <c r="J455" s="19" t="n">
        <f aca="false">I455/H455</f>
        <v>0.497113535841237</v>
      </c>
      <c r="K455" s="19" t="n">
        <f aca="false">MAX(Online_RAW!$L$2-Online_RAW!L455,0)</f>
        <v>0</v>
      </c>
      <c r="L455" s="19" t="n">
        <f aca="false">0.0016*(Online_RAW!M455)</f>
        <v>0</v>
      </c>
      <c r="M455" s="11" t="n">
        <f aca="false">Online_RAW!$N$2-Online_RAW!N455</f>
        <v>0</v>
      </c>
      <c r="N455" s="19" t="n">
        <f aca="false">Online_RAW!C455*60</f>
        <v>119.991</v>
      </c>
      <c r="O455" s="19" t="n">
        <f aca="false">MAX(0, Online_RAW!D455*60)</f>
        <v>0.000545454545454545</v>
      </c>
      <c r="P455" s="19" t="n">
        <f aca="false">_xlfn.IFNA(VLOOKUP(A455,Sampling!$D$7:$E$14,2,FALSE()),0)</f>
        <v>0</v>
      </c>
      <c r="Q455" s="0" t="n">
        <f aca="false">_xlfn.IFNA(VLOOKUP(A455,Refill!$D$6:$G$8,2,FALSE()),0)</f>
        <v>0</v>
      </c>
    </row>
    <row r="456" customFormat="false" ht="12.75" hidden="false" customHeight="false" outlineLevel="0" collapsed="false">
      <c r="A456" s="19" t="n">
        <f aca="false">ROUND((Online_RAW!B456-General!$B$10)*24,3)</f>
        <v>7.567</v>
      </c>
      <c r="B456" s="19" t="n">
        <f aca="false">General!$B$12+Online_ANA!K456/1000+Online_ANA!L456/1000+Online_ANA!M456/1000/General!$B$22-SUM($P$2:P456)/1000/General!$B$24+SUM($Q$2:Q456)/1000/General!$B$24</f>
        <v>1.08</v>
      </c>
      <c r="C456" s="19" t="n">
        <f aca="false">Online_RAW!K456</f>
        <v>20.53</v>
      </c>
      <c r="D456" s="19" t="n">
        <f aca="false">Online_RAW!J456</f>
        <v>0.14</v>
      </c>
      <c r="E456" s="19" t="n">
        <f aca="false">(1-F456/100-G456/100)/(1-C456/100-D456/100-General!$B$17/100)</f>
        <v>1.00332954717183</v>
      </c>
      <c r="F456" s="19" t="n">
        <f aca="false">N456*General!$B$14/(N456+O456)+O456*100/(N456+O456)</f>
        <v>20.8</v>
      </c>
      <c r="G456" s="19" t="n">
        <f aca="false">N456*General!$B$15/(N456+O456)</f>
        <v>0.04</v>
      </c>
      <c r="H456" s="19" t="n">
        <f aca="false">(N456+O456)*(1/General!$B$20)*((F456/100)-E456*(C456/100))*1000/B456</f>
        <v>9.99093045620305</v>
      </c>
      <c r="I456" s="19" t="n">
        <f aca="false">(N456+O456)*(1/General!$B$20)*((D456/100)*E456-(G456/100))*1000/B456</f>
        <v>4.97782334211679</v>
      </c>
      <c r="J456" s="19" t="n">
        <f aca="false">I456/H456</f>
        <v>0.498234209910471</v>
      </c>
      <c r="K456" s="19" t="n">
        <f aca="false">MAX(Online_RAW!$L$2-Online_RAW!L456,0)</f>
        <v>0</v>
      </c>
      <c r="L456" s="19" t="n">
        <f aca="false">0.0016*(Online_RAW!M456)</f>
        <v>0</v>
      </c>
      <c r="M456" s="11" t="n">
        <f aca="false">Online_RAW!$N$2-Online_RAW!N456</f>
        <v>0</v>
      </c>
      <c r="N456" s="19" t="n">
        <f aca="false">Online_RAW!C456*60</f>
        <v>119.939684210527</v>
      </c>
      <c r="O456" s="19" t="n">
        <f aca="false">MAX(0, Online_RAW!D456*60)</f>
        <v>0</v>
      </c>
      <c r="P456" s="19" t="n">
        <f aca="false">_xlfn.IFNA(VLOOKUP(A456,Sampling!$D$7:$E$14,2,FALSE()),0)</f>
        <v>0</v>
      </c>
      <c r="Q456" s="0" t="n">
        <f aca="false">_xlfn.IFNA(VLOOKUP(A456,Refill!$D$6:$G$8,2,FALSE()),0)</f>
        <v>0</v>
      </c>
    </row>
    <row r="457" customFormat="false" ht="12.75" hidden="false" customHeight="false" outlineLevel="0" collapsed="false">
      <c r="A457" s="19" t="n">
        <f aca="false">ROUND((Online_RAW!B457-General!$B$10)*24,3)</f>
        <v>7.583</v>
      </c>
      <c r="B457" s="19" t="n">
        <f aca="false">General!$B$12+Online_ANA!K457/1000+Online_ANA!L457/1000+Online_ANA!M457/1000/General!$B$22-SUM($P$2:P457)/1000/General!$B$24+SUM($Q$2:Q457)/1000/General!$B$24</f>
        <v>1.08</v>
      </c>
      <c r="C457" s="19" t="n">
        <f aca="false">Online_RAW!K457</f>
        <v>20.53</v>
      </c>
      <c r="D457" s="19" t="n">
        <f aca="false">Online_RAW!J457</f>
        <v>0.14</v>
      </c>
      <c r="E457" s="19" t="n">
        <f aca="false">(1-F457/100-G457/100)/(1-C457/100-D457/100-General!$B$17/100)</f>
        <v>1.00332954717183</v>
      </c>
      <c r="F457" s="19" t="n">
        <f aca="false">N457*General!$B$14/(N457+O457)+O457*100/(N457+O457)</f>
        <v>20.8</v>
      </c>
      <c r="G457" s="19" t="n">
        <f aca="false">N457*General!$B$15/(N457+O457)</f>
        <v>0.04</v>
      </c>
      <c r="H457" s="19" t="n">
        <f aca="false">(N457+O457)*(1/General!$B$20)*((F457/100)-E457*(C457/100))*1000/B457</f>
        <v>9.98802612916233</v>
      </c>
      <c r="I457" s="19" t="n">
        <f aca="false">(N457+O457)*(1/General!$B$20)*((D457/100)*E457-(G457/100))*1000/B457</f>
        <v>4.97637630702833</v>
      </c>
      <c r="J457" s="19" t="n">
        <f aca="false">I457/H457</f>
        <v>0.498234209910471</v>
      </c>
      <c r="K457" s="19" t="n">
        <f aca="false">MAX(Online_RAW!$L$2-Online_RAW!L457,0)</f>
        <v>0</v>
      </c>
      <c r="L457" s="19" t="n">
        <f aca="false">0.0016*(Online_RAW!M457)</f>
        <v>0</v>
      </c>
      <c r="M457" s="11" t="n">
        <f aca="false">Online_RAW!$N$2-Online_RAW!N457</f>
        <v>0</v>
      </c>
      <c r="N457" s="19" t="n">
        <f aca="false">Online_RAW!C457*60</f>
        <v>119.904818181818</v>
      </c>
      <c r="O457" s="19" t="n">
        <f aca="false">MAX(0, Online_RAW!D457*60)</f>
        <v>0</v>
      </c>
      <c r="P457" s="19" t="n">
        <f aca="false">_xlfn.IFNA(VLOOKUP(A457,Sampling!$D$7:$E$14,2,FALSE()),0)</f>
        <v>0</v>
      </c>
      <c r="Q457" s="0" t="n">
        <f aca="false">_xlfn.IFNA(VLOOKUP(A457,Refill!$D$6:$G$8,2,FALSE()),0)</f>
        <v>0</v>
      </c>
    </row>
    <row r="458" customFormat="false" ht="12.75" hidden="false" customHeight="false" outlineLevel="0" collapsed="false">
      <c r="A458" s="19" t="n">
        <f aca="false">ROUND((Online_RAW!B458-General!$B$10)*24,3)</f>
        <v>7.6</v>
      </c>
      <c r="B458" s="19" t="n">
        <f aca="false">General!$B$12+Online_ANA!K458/1000+Online_ANA!L458/1000+Online_ANA!M458/1000/General!$B$22-SUM($P$2:P458)/1000/General!$B$24+SUM($Q$2:Q458)/1000/General!$B$24</f>
        <v>1.08</v>
      </c>
      <c r="C458" s="19" t="n">
        <f aca="false">Online_RAW!K458</f>
        <v>20.54</v>
      </c>
      <c r="D458" s="19" t="n">
        <f aca="false">Online_RAW!J458</f>
        <v>0.14</v>
      </c>
      <c r="E458" s="19" t="n">
        <f aca="false">(1-F458/100-G458/100)/(1-C458/100-D458/100-General!$B$17/100)</f>
        <v>1.00324650978948</v>
      </c>
      <c r="F458" s="19" t="n">
        <f aca="false">N458*General!$B$14/(N458+O458)+O458*100/(N458+O458)</f>
        <v>20.8165922709385</v>
      </c>
      <c r="G458" s="19" t="n">
        <f aca="false">N458*General!$B$15/(N458+O458)</f>
        <v>0.0399916200651826</v>
      </c>
      <c r="H458" s="19" t="n">
        <f aca="false">(N458+O458)*(1/General!$B$20)*((F458/100)-E458*(C458/100))*1000/B458</f>
        <v>10.4069108001841</v>
      </c>
      <c r="I458" s="19" t="n">
        <f aca="false">(N458+O458)*(1/General!$B$20)*((D458/100)*E458-(G458/100))*1000/B458</f>
        <v>4.98077046938506</v>
      </c>
      <c r="J458" s="19" t="n">
        <f aca="false">I458/H458</f>
        <v>0.478602206266335</v>
      </c>
      <c r="K458" s="19" t="n">
        <f aca="false">MAX(Online_RAW!$L$2-Online_RAW!L458,0)</f>
        <v>0</v>
      </c>
      <c r="L458" s="19" t="n">
        <f aca="false">0.0016*(Online_RAW!M458)</f>
        <v>0</v>
      </c>
      <c r="M458" s="11" t="n">
        <f aca="false">Online_RAW!$N$2-Online_RAW!N458</f>
        <v>0</v>
      </c>
      <c r="N458" s="19" t="n">
        <f aca="false">Online_RAW!C458*60</f>
        <v>119.989428571429</v>
      </c>
      <c r="O458" s="19" t="n">
        <f aca="false">MAX(0, Online_RAW!D458*60)</f>
        <v>0.0251428571428571</v>
      </c>
      <c r="P458" s="19" t="n">
        <f aca="false">_xlfn.IFNA(VLOOKUP(A458,Sampling!$D$7:$E$14,2,FALSE()),0)</f>
        <v>0</v>
      </c>
      <c r="Q458" s="0" t="n">
        <f aca="false">_xlfn.IFNA(VLOOKUP(A458,Refill!$D$6:$G$8,2,FALSE()),0)</f>
        <v>0</v>
      </c>
    </row>
    <row r="459" customFormat="false" ht="12.75" hidden="false" customHeight="false" outlineLevel="0" collapsed="false">
      <c r="A459" s="19" t="n">
        <f aca="false">ROUND((Online_RAW!B459-General!$B$10)*24,3)</f>
        <v>7.617</v>
      </c>
      <c r="B459" s="19" t="n">
        <f aca="false">General!$B$12+Online_ANA!K459/1000+Online_ANA!L459/1000+Online_ANA!M459/1000/General!$B$22-SUM($P$2:P459)/1000/General!$B$24+SUM($Q$2:Q459)/1000/General!$B$24</f>
        <v>1.08</v>
      </c>
      <c r="C459" s="19" t="n">
        <f aca="false">Online_RAW!K459</f>
        <v>20.55</v>
      </c>
      <c r="D459" s="19" t="n">
        <f aca="false">Online_RAW!J459</f>
        <v>0.145</v>
      </c>
      <c r="E459" s="19" t="n">
        <f aca="false">(1-F459/100-G459/100)/(1-C459/100-D459/100-General!$B$17/100)</f>
        <v>1.00364757056196</v>
      </c>
      <c r="F459" s="19" t="n">
        <f aca="false">N459*General!$B$14/(N459+O459)+O459*100/(N459+O459)</f>
        <v>20.8</v>
      </c>
      <c r="G459" s="19" t="n">
        <f aca="false">N459*General!$B$15/(N459+O459)</f>
        <v>0.04</v>
      </c>
      <c r="H459" s="19" t="n">
        <f aca="false">(N459+O459)*(1/General!$B$20)*((F459/100)-E459*(C459/100))*1000/B459</f>
        <v>8.67398273114841</v>
      </c>
      <c r="I459" s="19" t="n">
        <f aca="false">(N459+O459)*(1/General!$B$20)*((D459/100)*E459-(G459/100))*1000/B459</f>
        <v>5.22933704107725</v>
      </c>
      <c r="J459" s="19" t="n">
        <f aca="false">I459/H459</f>
        <v>0.602876118521497</v>
      </c>
      <c r="K459" s="19" t="n">
        <f aca="false">MAX(Online_RAW!$L$2-Online_RAW!L459,0)</f>
        <v>0</v>
      </c>
      <c r="L459" s="19" t="n">
        <f aca="false">0.0016*(Online_RAW!M459)</f>
        <v>0</v>
      </c>
      <c r="M459" s="11" t="n">
        <f aca="false">Online_RAW!$N$2-Online_RAW!N459</f>
        <v>0</v>
      </c>
      <c r="N459" s="19" t="n">
        <f aca="false">Online_RAW!C459*60</f>
        <v>119.955</v>
      </c>
      <c r="O459" s="19" t="n">
        <f aca="false">MAX(0, Online_RAW!D459*60)</f>
        <v>0</v>
      </c>
      <c r="P459" s="19" t="n">
        <f aca="false">_xlfn.IFNA(VLOOKUP(A459,Sampling!$D$7:$E$14,2,FALSE()),0)</f>
        <v>0</v>
      </c>
      <c r="Q459" s="0" t="n">
        <f aca="false">_xlfn.IFNA(VLOOKUP(A459,Refill!$D$6:$G$8,2,FALSE()),0)</f>
        <v>0</v>
      </c>
    </row>
    <row r="460" customFormat="false" ht="12.75" hidden="false" customHeight="false" outlineLevel="0" collapsed="false">
      <c r="A460" s="19" t="n">
        <f aca="false">ROUND((Online_RAW!B460-General!$B$10)*24,3)</f>
        <v>7.633</v>
      </c>
      <c r="B460" s="19" t="n">
        <f aca="false">General!$B$12+Online_ANA!K460/1000+Online_ANA!L460/1000+Online_ANA!M460/1000/General!$B$22-SUM($P$2:P460)/1000/General!$B$24+SUM($Q$2:Q460)/1000/General!$B$24</f>
        <v>1.08</v>
      </c>
      <c r="C460" s="19" t="n">
        <f aca="false">Online_RAW!K460</f>
        <v>20.565</v>
      </c>
      <c r="D460" s="19" t="n">
        <f aca="false">Online_RAW!J460</f>
        <v>0.145</v>
      </c>
      <c r="E460" s="19" t="n">
        <f aca="false">(1-F460/100-G460/100)/(1-C460/100-D460/100-General!$B$17/100)</f>
        <v>1.00373589905435</v>
      </c>
      <c r="F460" s="19" t="n">
        <f aca="false">N460*General!$B$14/(N460+O460)+O460*100/(N460+O460)</f>
        <v>20.8080934540591</v>
      </c>
      <c r="G460" s="19" t="n">
        <f aca="false">N460*General!$B$15/(N460+O460)</f>
        <v>0.0399959123969398</v>
      </c>
      <c r="H460" s="19" t="n">
        <f aca="false">(N460+O460)*(1/General!$B$20)*((F460/100)-E460*(C460/100))*1000/B460</f>
        <v>8.24877130204794</v>
      </c>
      <c r="I460" s="19" t="n">
        <f aca="false">(N460+O460)*(1/General!$B$20)*((D460/100)*E460-(G460/100))*1000/B460</f>
        <v>5.23636803482168</v>
      </c>
      <c r="J460" s="19" t="n">
        <f aca="false">I460/H460</f>
        <v>0.634805820537373</v>
      </c>
      <c r="K460" s="19" t="n">
        <f aca="false">MAX(Online_RAW!$L$2-Online_RAW!L460,0)</f>
        <v>0</v>
      </c>
      <c r="L460" s="19" t="n">
        <f aca="false">0.0016*(Online_RAW!M460)</f>
        <v>0</v>
      </c>
      <c r="M460" s="11" t="n">
        <f aca="false">Online_RAW!$N$2-Online_RAW!N460</f>
        <v>0</v>
      </c>
      <c r="N460" s="19" t="n">
        <f aca="false">Online_RAW!C460*60</f>
        <v>120.084782608696</v>
      </c>
      <c r="O460" s="19" t="n">
        <f aca="false">MAX(0, Online_RAW!D460*60)</f>
        <v>0.0122727272727273</v>
      </c>
      <c r="P460" s="19" t="n">
        <f aca="false">_xlfn.IFNA(VLOOKUP(A460,Sampling!$D$7:$E$14,2,FALSE()),0)</f>
        <v>0</v>
      </c>
      <c r="Q460" s="0" t="n">
        <f aca="false">_xlfn.IFNA(VLOOKUP(A460,Refill!$D$6:$G$8,2,FALSE()),0)</f>
        <v>0</v>
      </c>
    </row>
    <row r="461" customFormat="false" ht="12.75" hidden="false" customHeight="false" outlineLevel="0" collapsed="false">
      <c r="A461" s="19" t="n">
        <f aca="false">ROUND((Online_RAW!B461-General!$B$10)*24,3)</f>
        <v>7.65</v>
      </c>
      <c r="B461" s="19" t="n">
        <f aca="false">General!$B$12+Online_ANA!K461/1000+Online_ANA!L461/1000+Online_ANA!M461/1000/General!$B$22-SUM($P$2:P461)/1000/General!$B$24+SUM($Q$2:Q461)/1000/General!$B$24</f>
        <v>1.08</v>
      </c>
      <c r="C461" s="19" t="n">
        <f aca="false">Online_RAW!K461</f>
        <v>20.58</v>
      </c>
      <c r="D461" s="19" t="n">
        <f aca="false">Online_RAW!J461</f>
        <v>0.145</v>
      </c>
      <c r="E461" s="19" t="n">
        <f aca="false">(1-F461/100-G461/100)/(1-C461/100-D461/100-General!$B$17/100)</f>
        <v>1.00402946485194</v>
      </c>
      <c r="F461" s="19" t="n">
        <f aca="false">N461*General!$B$14/(N461+O461)+O461*100/(N461+O461)</f>
        <v>20.8</v>
      </c>
      <c r="G461" s="19" t="n">
        <f aca="false">N461*General!$B$15/(N461+O461)</f>
        <v>0.04</v>
      </c>
      <c r="H461" s="19" t="n">
        <f aca="false">(N461+O461)*(1/General!$B$20)*((F461/100)-E461*(C461/100))*1000/B461</f>
        <v>6.79353275052152</v>
      </c>
      <c r="I461" s="19" t="n">
        <f aca="false">(N461+O461)*(1/General!$B$20)*((D461/100)*E461-(G461/100))*1000/B461</f>
        <v>5.23288322966705</v>
      </c>
      <c r="J461" s="19" t="n">
        <f aca="false">I461/H461</f>
        <v>0.770274233132288</v>
      </c>
      <c r="K461" s="19" t="n">
        <f aca="false">MAX(Online_RAW!$L$2-Online_RAW!L461,0)</f>
        <v>0</v>
      </c>
      <c r="L461" s="19" t="n">
        <f aca="false">0.0016*(Online_RAW!M461)</f>
        <v>0</v>
      </c>
      <c r="M461" s="11" t="n">
        <f aca="false">Online_RAW!$N$2-Online_RAW!N461</f>
        <v>0</v>
      </c>
      <c r="N461" s="19" t="n">
        <f aca="false">Online_RAW!C461*60</f>
        <v>119.973391304348</v>
      </c>
      <c r="O461" s="19" t="n">
        <f aca="false">MAX(0, Online_RAW!D461*60)</f>
        <v>0</v>
      </c>
      <c r="P461" s="19" t="n">
        <f aca="false">_xlfn.IFNA(VLOOKUP(A461,Sampling!$D$7:$E$14,2,FALSE()),0)</f>
        <v>0</v>
      </c>
      <c r="Q461" s="0" t="n">
        <f aca="false">_xlfn.IFNA(VLOOKUP(A461,Refill!$D$6:$G$8,2,FALSE()),0)</f>
        <v>0</v>
      </c>
    </row>
    <row r="462" customFormat="false" ht="12.75" hidden="false" customHeight="false" outlineLevel="0" collapsed="false">
      <c r="A462" s="19" t="n">
        <f aca="false">ROUND((Online_RAW!B462-General!$B$10)*24,3)</f>
        <v>7.667</v>
      </c>
      <c r="B462" s="19" t="n">
        <f aca="false">General!$B$12+Online_ANA!K462/1000+Online_ANA!L462/1000+Online_ANA!M462/1000/General!$B$22-SUM($P$2:P462)/1000/General!$B$24+SUM($Q$2:Q462)/1000/General!$B$24</f>
        <v>1.08</v>
      </c>
      <c r="C462" s="19" t="n">
        <f aca="false">Online_RAW!K462</f>
        <v>20.58</v>
      </c>
      <c r="D462" s="19" t="n">
        <f aca="false">Online_RAW!J462</f>
        <v>0.14</v>
      </c>
      <c r="E462" s="19" t="n">
        <f aca="false">(1-F462/100-G462/100)/(1-C462/100-D462/100-General!$B$17/100)</f>
        <v>1.00393159757378</v>
      </c>
      <c r="F462" s="19" t="n">
        <f aca="false">N462*General!$B$14/(N462+O462)+O462*100/(N462+O462)</f>
        <v>20.8026977865887</v>
      </c>
      <c r="G462" s="19" t="n">
        <f aca="false">N462*General!$B$15/(N462+O462)</f>
        <v>0.0399986374815208</v>
      </c>
      <c r="H462" s="19" t="n">
        <f aca="false">(N462+O462)*(1/General!$B$20)*((F462/100)-E462*(C462/100))*1000/B462</f>
        <v>7.03438511075991</v>
      </c>
      <c r="I462" s="19" t="n">
        <f aca="false">(N462+O462)*(1/General!$B$20)*((D462/100)*E462-(G462/100))*1000/B462</f>
        <v>4.98866206383076</v>
      </c>
      <c r="J462" s="19" t="n">
        <f aca="false">I462/H462</f>
        <v>0.709182392672817</v>
      </c>
      <c r="K462" s="19" t="n">
        <f aca="false">MAX(Online_RAW!$L$2-Online_RAW!L462,0)</f>
        <v>0</v>
      </c>
      <c r="L462" s="19" t="n">
        <f aca="false">0.0016*(Online_RAW!M462)</f>
        <v>0</v>
      </c>
      <c r="M462" s="11" t="n">
        <f aca="false">Online_RAW!$N$2-Online_RAW!N462</f>
        <v>0</v>
      </c>
      <c r="N462" s="19" t="n">
        <f aca="false">Online_RAW!C462*60</f>
        <v>120.094363636364</v>
      </c>
      <c r="O462" s="19" t="n">
        <f aca="false">MAX(0, Online_RAW!D462*60)</f>
        <v>0.00409090909090909</v>
      </c>
      <c r="P462" s="19" t="n">
        <f aca="false">_xlfn.IFNA(VLOOKUP(A462,Sampling!$D$7:$E$14,2,FALSE()),0)</f>
        <v>0</v>
      </c>
      <c r="Q462" s="0" t="n">
        <f aca="false">_xlfn.IFNA(VLOOKUP(A462,Refill!$D$6:$G$8,2,FALSE()),0)</f>
        <v>0</v>
      </c>
    </row>
    <row r="463" customFormat="false" ht="12.75" hidden="false" customHeight="false" outlineLevel="0" collapsed="false">
      <c r="A463" s="19" t="n">
        <f aca="false">ROUND((Online_RAW!B463-General!$B$10)*24,3)</f>
        <v>7.683</v>
      </c>
      <c r="B463" s="19" t="n">
        <f aca="false">General!$B$12+Online_ANA!K463/1000+Online_ANA!L463/1000+Online_ANA!M463/1000/General!$B$22-SUM($P$2:P463)/1000/General!$B$24+SUM($Q$2:Q463)/1000/General!$B$24</f>
        <v>1.08</v>
      </c>
      <c r="C463" s="19" t="n">
        <f aca="false">Online_RAW!K463</f>
        <v>20.57</v>
      </c>
      <c r="D463" s="19" t="n">
        <f aca="false">Online_RAW!J463</f>
        <v>0.14</v>
      </c>
      <c r="E463" s="19" t="n">
        <f aca="false">(1-F463/100-G463/100)/(1-C463/100-D463/100-General!$B$17/100)</f>
        <v>1.00383848138556</v>
      </c>
      <c r="F463" s="19" t="n">
        <f aca="false">N463*General!$B$14/(N463+O463)+O463*100/(N463+O463)</f>
        <v>20.8</v>
      </c>
      <c r="G463" s="19" t="n">
        <f aca="false">N463*General!$B$15/(N463+O463)</f>
        <v>0.04</v>
      </c>
      <c r="H463" s="19" t="n">
        <f aca="false">(N463+O463)*(1/General!$B$20)*((F463/100)-E463*(C463/100))*1000/B463</f>
        <v>7.48740262680165</v>
      </c>
      <c r="I463" s="19" t="n">
        <f aca="false">(N463+O463)*(1/General!$B$20)*((D463/100)*E463-(G463/100))*1000/B463</f>
        <v>4.98379070767303</v>
      </c>
      <c r="J463" s="19" t="n">
        <f aca="false">I463/H463</f>
        <v>0.665623441944103</v>
      </c>
      <c r="K463" s="19" t="n">
        <f aca="false">MAX(Online_RAW!$L$2-Online_RAW!L463,0)</f>
        <v>0</v>
      </c>
      <c r="L463" s="19" t="n">
        <f aca="false">0.0016*(Online_RAW!M463)</f>
        <v>0</v>
      </c>
      <c r="M463" s="11" t="n">
        <f aca="false">Online_RAW!$N$2-Online_RAW!N463</f>
        <v>0</v>
      </c>
      <c r="N463" s="19" t="n">
        <f aca="false">Online_RAW!C463*60</f>
        <v>119.998363636364</v>
      </c>
      <c r="O463" s="19" t="n">
        <f aca="false">MAX(0, Online_RAW!D463*60)</f>
        <v>0</v>
      </c>
      <c r="P463" s="19" t="n">
        <f aca="false">_xlfn.IFNA(VLOOKUP(A463,Sampling!$D$7:$E$14,2,FALSE()),0)</f>
        <v>0</v>
      </c>
      <c r="Q463" s="0" t="n">
        <f aca="false">_xlfn.IFNA(VLOOKUP(A463,Refill!$D$6:$G$8,2,FALSE()),0)</f>
        <v>0</v>
      </c>
    </row>
    <row r="464" customFormat="false" ht="12.75" hidden="false" customHeight="false" outlineLevel="0" collapsed="false">
      <c r="A464" s="19" t="n">
        <f aca="false">ROUND((Online_RAW!B464-General!$B$10)*24,3)</f>
        <v>7.7</v>
      </c>
      <c r="B464" s="19" t="n">
        <f aca="false">General!$B$12+Online_ANA!K464/1000+Online_ANA!L464/1000+Online_ANA!M464/1000/General!$B$22-SUM($P$2:P464)/1000/General!$B$24+SUM($Q$2:Q464)/1000/General!$B$24</f>
        <v>1.08</v>
      </c>
      <c r="C464" s="19" t="n">
        <f aca="false">Online_RAW!K464</f>
        <v>20.57</v>
      </c>
      <c r="D464" s="19" t="n">
        <f aca="false">Online_RAW!J464</f>
        <v>0.14</v>
      </c>
      <c r="E464" s="19" t="n">
        <f aca="false">(1-F464/100-G464/100)/(1-C464/100-D464/100-General!$B$17/100)</f>
        <v>1.00383848138556</v>
      </c>
      <c r="F464" s="19" t="n">
        <f aca="false">N464*General!$B$14/(N464+O464)+O464*100/(N464+O464)</f>
        <v>20.8</v>
      </c>
      <c r="G464" s="19" t="n">
        <f aca="false">N464*General!$B$15/(N464+O464)</f>
        <v>0.04</v>
      </c>
      <c r="H464" s="19" t="n">
        <f aca="false">(N464+O464)*(1/General!$B$20)*((F464/100)-E464*(C464/100))*1000/B464</f>
        <v>7.48432253962925</v>
      </c>
      <c r="I464" s="19" t="n">
        <f aca="false">(N464+O464)*(1/General!$B$20)*((D464/100)*E464-(G464/100))*1000/B464</f>
        <v>4.98174052944767</v>
      </c>
      <c r="J464" s="19" t="n">
        <f aca="false">I464/H464</f>
        <v>0.665623441944078</v>
      </c>
      <c r="K464" s="19" t="n">
        <f aca="false">MAX(Online_RAW!$L$2-Online_RAW!L464,0)</f>
        <v>0</v>
      </c>
      <c r="L464" s="19" t="n">
        <f aca="false">0.0016*(Online_RAW!M464)</f>
        <v>0</v>
      </c>
      <c r="M464" s="11" t="n">
        <f aca="false">Online_RAW!$N$2-Online_RAW!N464</f>
        <v>0</v>
      </c>
      <c r="N464" s="19" t="n">
        <f aca="false">Online_RAW!C464*60</f>
        <v>119.949</v>
      </c>
      <c r="O464" s="19" t="n">
        <f aca="false">MAX(0, Online_RAW!D464*60)</f>
        <v>0</v>
      </c>
      <c r="P464" s="19" t="n">
        <f aca="false">_xlfn.IFNA(VLOOKUP(A464,Sampling!$D$7:$E$14,2,FALSE()),0)</f>
        <v>0</v>
      </c>
      <c r="Q464" s="0" t="n">
        <f aca="false">_xlfn.IFNA(VLOOKUP(A464,Refill!$D$6:$G$8,2,FALSE()),0)</f>
        <v>0</v>
      </c>
    </row>
    <row r="465" customFormat="false" ht="12.75" hidden="false" customHeight="false" outlineLevel="0" collapsed="false">
      <c r="A465" s="19" t="n">
        <f aca="false">ROUND((Online_RAW!B465-General!$B$10)*24,3)</f>
        <v>7.717</v>
      </c>
      <c r="B465" s="19" t="n">
        <f aca="false">General!$B$12+Online_ANA!K465/1000+Online_ANA!L465/1000+Online_ANA!M465/1000/General!$B$22-SUM($P$2:P465)/1000/General!$B$24+SUM($Q$2:Q465)/1000/General!$B$24</f>
        <v>1.08</v>
      </c>
      <c r="C465" s="19" t="n">
        <f aca="false">Online_RAW!K465</f>
        <v>20.5766666666667</v>
      </c>
      <c r="D465" s="19" t="n">
        <f aca="false">Online_RAW!J465</f>
        <v>0.14</v>
      </c>
      <c r="E465" s="19" t="n">
        <f aca="false">(1-F465/100-G465/100)/(1-C465/100-D465/100-General!$B$17/100)</f>
        <v>1.00386655143632</v>
      </c>
      <c r="F465" s="19" t="n">
        <f aca="false">N465*General!$B$14/(N465+O465)+O465*100/(N465+O465)</f>
        <v>20.8044811782679</v>
      </c>
      <c r="G465" s="19" t="n">
        <f aca="false">N465*General!$B$15/(N465+O465)</f>
        <v>0.0399977367786526</v>
      </c>
      <c r="H465" s="19" t="n">
        <f aca="false">(N465+O465)*(1/General!$B$20)*((F465/100)-E465*(C465/100))*1000/B465</f>
        <v>7.34162758099465</v>
      </c>
      <c r="I465" s="19" t="n">
        <f aca="false">(N465+O465)*(1/General!$B$20)*((D465/100)*E465-(G465/100))*1000/B465</f>
        <v>4.97898647313649</v>
      </c>
      <c r="J465" s="19" t="n">
        <f aca="false">I465/H465</f>
        <v>0.678185650008405</v>
      </c>
      <c r="K465" s="19" t="n">
        <f aca="false">MAX(Online_RAW!$L$2-Online_RAW!L465,0)</f>
        <v>0</v>
      </c>
      <c r="L465" s="19" t="n">
        <f aca="false">0.0016*(Online_RAW!M465)</f>
        <v>0</v>
      </c>
      <c r="M465" s="11" t="n">
        <f aca="false">Online_RAW!$N$2-Online_RAW!N465</f>
        <v>0</v>
      </c>
      <c r="N465" s="19" t="n">
        <f aca="false">Online_RAW!C465*60</f>
        <v>119.86852173913</v>
      </c>
      <c r="O465" s="19" t="n">
        <f aca="false">MAX(0, Online_RAW!D465*60)</f>
        <v>0.0067826086956522</v>
      </c>
      <c r="P465" s="19" t="n">
        <f aca="false">_xlfn.IFNA(VLOOKUP(A465,Sampling!$D$7:$E$14,2,FALSE()),0)</f>
        <v>0</v>
      </c>
      <c r="Q465" s="0" t="n">
        <f aca="false">_xlfn.IFNA(VLOOKUP(A465,Refill!$D$6:$G$8,2,FALSE()),0)</f>
        <v>0</v>
      </c>
    </row>
    <row r="466" customFormat="false" ht="12.75" hidden="false" customHeight="false" outlineLevel="0" collapsed="false">
      <c r="A466" s="19" t="n">
        <f aca="false">ROUND((Online_RAW!B466-General!$B$10)*24,3)</f>
        <v>7.733</v>
      </c>
      <c r="B466" s="19" t="n">
        <f aca="false">General!$B$12+Online_ANA!K466/1000+Online_ANA!L466/1000+Online_ANA!M466/1000/General!$B$22-SUM($P$2:P466)/1000/General!$B$24+SUM($Q$2:Q466)/1000/General!$B$24</f>
        <v>1.08</v>
      </c>
      <c r="C466" s="19" t="n">
        <f aca="false">Online_RAW!K466</f>
        <v>20.575</v>
      </c>
      <c r="D466" s="19" t="n">
        <f aca="false">Online_RAW!J466</f>
        <v>0.14</v>
      </c>
      <c r="E466" s="19" t="n">
        <f aca="false">(1-F466/100-G466/100)/(1-C466/100-D466/100-General!$B$17/100)</f>
        <v>1.00371669249189</v>
      </c>
      <c r="F466" s="19" t="n">
        <f aca="false">N466*General!$B$14/(N466+O466)+O466*100/(N466+O466)</f>
        <v>20.8146299165712</v>
      </c>
      <c r="G466" s="19" t="n">
        <f aca="false">N466*General!$B$15/(N466+O466)</f>
        <v>0.0399926111532469</v>
      </c>
      <c r="H466" s="19" t="n">
        <f aca="false">(N466+O466)*(1/General!$B$20)*((F466/100)-E466*(C466/100))*1000/B466</f>
        <v>8.09083790103433</v>
      </c>
      <c r="I466" s="19" t="n">
        <f aca="false">(N466+O466)*(1/General!$B$20)*((D466/100)*E466-(G466/100))*1000/B466</f>
        <v>4.98503723820284</v>
      </c>
      <c r="J466" s="19" t="n">
        <f aca="false">I466/H466</f>
        <v>0.616133619184925</v>
      </c>
      <c r="K466" s="19" t="n">
        <f aca="false">MAX(Online_RAW!$L$2-Online_RAW!L466,0)</f>
        <v>0</v>
      </c>
      <c r="L466" s="19" t="n">
        <f aca="false">0.0016*(Online_RAW!M466)</f>
        <v>0</v>
      </c>
      <c r="M466" s="11" t="n">
        <f aca="false">Online_RAW!$N$2-Online_RAW!N466</f>
        <v>0</v>
      </c>
      <c r="N466" s="19" t="n">
        <f aca="false">Online_RAW!C466*60</f>
        <v>120.017739130435</v>
      </c>
      <c r="O466" s="19" t="n">
        <f aca="false">MAX(0, Online_RAW!D466*60)</f>
        <v>0.0221739130434782</v>
      </c>
      <c r="P466" s="19" t="n">
        <f aca="false">_xlfn.IFNA(VLOOKUP(A466,Sampling!$D$7:$E$14,2,FALSE()),0)</f>
        <v>0</v>
      </c>
      <c r="Q466" s="0" t="n">
        <f aca="false">_xlfn.IFNA(VLOOKUP(A466,Refill!$D$6:$G$8,2,FALSE()),0)</f>
        <v>0</v>
      </c>
    </row>
    <row r="467" customFormat="false" ht="12.75" hidden="false" customHeight="false" outlineLevel="0" collapsed="false">
      <c r="A467" s="19" t="n">
        <f aca="false">ROUND((Online_RAW!B467-General!$B$10)*24,3)</f>
        <v>7.75</v>
      </c>
      <c r="B467" s="19" t="n">
        <f aca="false">General!$B$12+Online_ANA!K467/1000+Online_ANA!L467/1000+Online_ANA!M467/1000/General!$B$22-SUM($P$2:P467)/1000/General!$B$24+SUM($Q$2:Q467)/1000/General!$B$24</f>
        <v>1.08</v>
      </c>
      <c r="C467" s="19" t="n">
        <f aca="false">Online_RAW!K467</f>
        <v>20.56</v>
      </c>
      <c r="D467" s="19" t="n">
        <f aca="false">Online_RAW!J467</f>
        <v>0.14</v>
      </c>
      <c r="E467" s="19" t="n">
        <f aca="false">(1-F467/100-G467/100)/(1-C467/100-D467/100-General!$B$17/100)</f>
        <v>1.0037111994343</v>
      </c>
      <c r="F467" s="19" t="n">
        <f aca="false">N467*General!$B$14/(N467+O467)+O467*100/(N467+O467)</f>
        <v>20.8</v>
      </c>
      <c r="G467" s="19" t="n">
        <f aca="false">N467*General!$B$15/(N467+O467)</f>
        <v>0.04</v>
      </c>
      <c r="H467" s="19" t="n">
        <f aca="false">(N467+O467)*(1/General!$B$20)*((F467/100)-E467*(C467/100))*1000/B467</f>
        <v>8.11817548991972</v>
      </c>
      <c r="I467" s="19" t="n">
        <f aca="false">(N467+O467)*(1/General!$B$20)*((D467/100)*E467-(G467/100))*1000/B467</f>
        <v>4.98501380894004</v>
      </c>
      <c r="J467" s="19" t="n">
        <f aca="false">I467/H467</f>
        <v>0.61405593105617</v>
      </c>
      <c r="K467" s="19" t="n">
        <f aca="false">MAX(Online_RAW!$L$2-Online_RAW!L467,0)</f>
        <v>0</v>
      </c>
      <c r="L467" s="19" t="n">
        <f aca="false">0.0016*(Online_RAW!M467)</f>
        <v>0</v>
      </c>
      <c r="M467" s="11" t="n">
        <f aca="false">Online_RAW!$N$2-Online_RAW!N467</f>
        <v>0</v>
      </c>
      <c r="N467" s="19" t="n">
        <f aca="false">Online_RAW!C467*60</f>
        <v>120.049090909091</v>
      </c>
      <c r="O467" s="19" t="n">
        <f aca="false">MAX(0, Online_RAW!D467*60)</f>
        <v>0</v>
      </c>
      <c r="P467" s="19" t="n">
        <f aca="false">_xlfn.IFNA(VLOOKUP(A467,Sampling!$D$7:$E$14,2,FALSE()),0)</f>
        <v>0</v>
      </c>
      <c r="Q467" s="0" t="n">
        <f aca="false">_xlfn.IFNA(VLOOKUP(A467,Refill!$D$6:$G$8,2,FALSE()),0)</f>
        <v>0</v>
      </c>
    </row>
    <row r="468" customFormat="false" ht="12.75" hidden="false" customHeight="false" outlineLevel="0" collapsed="false">
      <c r="A468" s="19" t="n">
        <f aca="false">ROUND((Online_RAW!B468-General!$B$10)*24,3)</f>
        <v>7.767</v>
      </c>
      <c r="B468" s="19" t="n">
        <f aca="false">General!$B$12+Online_ANA!K468/1000+Online_ANA!L468/1000+Online_ANA!M468/1000/General!$B$22-SUM($P$2:P468)/1000/General!$B$24+SUM($Q$2:Q468)/1000/General!$B$24</f>
        <v>1.08</v>
      </c>
      <c r="C468" s="19" t="n">
        <f aca="false">Online_RAW!K468</f>
        <v>20.57</v>
      </c>
      <c r="D468" s="19" t="n">
        <f aca="false">Online_RAW!J468</f>
        <v>0.14</v>
      </c>
      <c r="E468" s="19" t="n">
        <f aca="false">(1-F468/100-G468/100)/(1-C468/100-D468/100-General!$B$17/100)</f>
        <v>1.00382251779129</v>
      </c>
      <c r="F468" s="19" t="n">
        <f aca="false">N468*General!$B$14/(N468+O468)+O468*100/(N468+O468)</f>
        <v>20.8012594821675</v>
      </c>
      <c r="G468" s="19" t="n">
        <f aca="false">N468*General!$B$15/(N468+O468)</f>
        <v>0.0399993638978952</v>
      </c>
      <c r="H468" s="19" t="n">
        <f aca="false">(N468+O468)*(1/General!$B$20)*((F468/100)-E468*(C468/100))*1000/B468</f>
        <v>7.56932892712868</v>
      </c>
      <c r="I468" s="19" t="n">
        <f aca="false">(N468+O468)*(1/General!$B$20)*((D468/100)*E468-(G468/100))*1000/B468</f>
        <v>4.98582848018958</v>
      </c>
      <c r="J468" s="19" t="n">
        <f aca="false">I468/H468</f>
        <v>0.658688310177702</v>
      </c>
      <c r="K468" s="19" t="n">
        <f aca="false">MAX(Online_RAW!$L$2-Online_RAW!L468,0)</f>
        <v>0</v>
      </c>
      <c r="L468" s="19" t="n">
        <f aca="false">0.0016*(Online_RAW!M468)</f>
        <v>0</v>
      </c>
      <c r="M468" s="11" t="n">
        <f aca="false">Online_RAW!$N$2-Online_RAW!N468</f>
        <v>0</v>
      </c>
      <c r="N468" s="19" t="n">
        <f aca="false">Online_RAW!C468*60</f>
        <v>120.047428571429</v>
      </c>
      <c r="O468" s="19" t="n">
        <f aca="false">MAX(0, Online_RAW!D468*60)</f>
        <v>0.00190909090909091</v>
      </c>
      <c r="P468" s="19" t="n">
        <f aca="false">_xlfn.IFNA(VLOOKUP(A468,Sampling!$D$7:$E$14,2,FALSE()),0)</f>
        <v>0</v>
      </c>
      <c r="Q468" s="0" t="n">
        <f aca="false">_xlfn.IFNA(VLOOKUP(A468,Refill!$D$6:$G$8,2,FALSE()),0)</f>
        <v>0</v>
      </c>
    </row>
    <row r="469" customFormat="false" ht="12.75" hidden="false" customHeight="false" outlineLevel="0" collapsed="false">
      <c r="A469" s="19" t="n">
        <f aca="false">ROUND((Online_RAW!B469-General!$B$10)*24,3)</f>
        <v>7.783</v>
      </c>
      <c r="B469" s="19" t="n">
        <f aca="false">General!$B$12+Online_ANA!K469/1000+Online_ANA!L469/1000+Online_ANA!M469/1000/General!$B$22-SUM($P$2:P469)/1000/General!$B$24+SUM($Q$2:Q469)/1000/General!$B$24</f>
        <v>1.08</v>
      </c>
      <c r="C469" s="19" t="n">
        <f aca="false">Online_RAW!K469</f>
        <v>20.57</v>
      </c>
      <c r="D469" s="19" t="n">
        <f aca="false">Online_RAW!J469</f>
        <v>0.145</v>
      </c>
      <c r="E469" s="19" t="n">
        <f aca="false">(1-F469/100-G469/100)/(1-C469/100-D469/100-General!$B$17/100)</f>
        <v>1.00371384782908</v>
      </c>
      <c r="F469" s="19" t="n">
        <f aca="false">N469*General!$B$14/(N469+O469)+O469*100/(N469+O469)</f>
        <v>20.8148543381419</v>
      </c>
      <c r="G469" s="19" t="n">
        <f aca="false">N469*General!$B$15/(N469+O469)</f>
        <v>0.0399924978090192</v>
      </c>
      <c r="H469" s="19" t="n">
        <f aca="false">(N469+O469)*(1/General!$B$20)*((F469/100)-E469*(C469/100))*1000/B469</f>
        <v>8.34851680882954</v>
      </c>
      <c r="I469" s="19" t="n">
        <f aca="false">(N469+O469)*(1/General!$B$20)*((D469/100)*E469-(G469/100))*1000/B469</f>
        <v>5.23061905226373</v>
      </c>
      <c r="J469" s="19" t="n">
        <f aca="false">I469/H469</f>
        <v>0.62653273294386</v>
      </c>
      <c r="K469" s="19" t="n">
        <f aca="false">MAX(Online_RAW!$L$2-Online_RAW!L469,0)</f>
        <v>0</v>
      </c>
      <c r="L469" s="19" t="n">
        <f aca="false">0.0016*(Online_RAW!M469)</f>
        <v>0</v>
      </c>
      <c r="M469" s="11" t="n">
        <f aca="false">Online_RAW!$N$2-Online_RAW!N469</f>
        <v>0</v>
      </c>
      <c r="N469" s="19" t="n">
        <f aca="false">Online_RAW!C469*60</f>
        <v>119.942454545455</v>
      </c>
      <c r="O469" s="19" t="n">
        <f aca="false">MAX(0, Online_RAW!D469*60)</f>
        <v>0.0225</v>
      </c>
      <c r="P469" s="19" t="n">
        <f aca="false">_xlfn.IFNA(VLOOKUP(A469,Sampling!$D$7:$E$14,2,FALSE()),0)</f>
        <v>0</v>
      </c>
      <c r="Q469" s="0" t="n">
        <f aca="false">_xlfn.IFNA(VLOOKUP(A469,Refill!$D$6:$G$8,2,FALSE()),0)</f>
        <v>0</v>
      </c>
    </row>
    <row r="470" customFormat="false" ht="12.75" hidden="false" customHeight="false" outlineLevel="0" collapsed="false">
      <c r="A470" s="19" t="n">
        <f aca="false">ROUND((Online_RAW!B470-General!$B$10)*24,3)</f>
        <v>7.8</v>
      </c>
      <c r="B470" s="19" t="n">
        <f aca="false">General!$B$12+Online_ANA!K470/1000+Online_ANA!L470/1000+Online_ANA!M470/1000/General!$B$22-SUM($P$2:P470)/1000/General!$B$24+SUM($Q$2:Q470)/1000/General!$B$24</f>
        <v>1.08</v>
      </c>
      <c r="C470" s="19" t="n">
        <f aca="false">Online_RAW!K470</f>
        <v>20.575</v>
      </c>
      <c r="D470" s="19" t="n">
        <f aca="false">Online_RAW!J470</f>
        <v>0.145</v>
      </c>
      <c r="E470" s="19" t="n">
        <f aca="false">(1-F470/100-G470/100)/(1-C470/100-D470/100-General!$B$17/100)</f>
        <v>1.00379113022372</v>
      </c>
      <c r="F470" s="19" t="n">
        <f aca="false">N470*General!$B$14/(N470+O470)+O470*100/(N470+O470)</f>
        <v>20.813778855459</v>
      </c>
      <c r="G470" s="19" t="n">
        <f aca="false">N470*General!$B$15/(N470+O470)</f>
        <v>0.0399930409820914</v>
      </c>
      <c r="H470" s="19" t="n">
        <f aca="false">(N470+O470)*(1/General!$B$20)*((F470/100)-E470*(C470/100))*1000/B470</f>
        <v>7.96717732607038</v>
      </c>
      <c r="I470" s="19" t="n">
        <f aca="false">(N470+O470)*(1/General!$B$20)*((D470/100)*E470-(G470/100))*1000/B470</f>
        <v>5.23079871611596</v>
      </c>
      <c r="J470" s="19" t="n">
        <f aca="false">I470/H470</f>
        <v>0.656543528785235</v>
      </c>
      <c r="K470" s="19" t="n">
        <f aca="false">MAX(Online_RAW!$L$2-Online_RAW!L470,0)</f>
        <v>0</v>
      </c>
      <c r="L470" s="19" t="n">
        <f aca="false">0.0016*(Online_RAW!M470)</f>
        <v>0</v>
      </c>
      <c r="M470" s="11" t="n">
        <f aca="false">Online_RAW!$N$2-Online_RAW!N470</f>
        <v>0</v>
      </c>
      <c r="N470" s="19" t="n">
        <f aca="false">Online_RAW!C470*60</f>
        <v>119.936086956522</v>
      </c>
      <c r="O470" s="19" t="n">
        <f aca="false">MAX(0, Online_RAW!D470*60)</f>
        <v>0.0208695652173913</v>
      </c>
      <c r="P470" s="19" t="n">
        <f aca="false">_xlfn.IFNA(VLOOKUP(A470,Sampling!$D$7:$E$14,2,FALSE()),0)</f>
        <v>0</v>
      </c>
      <c r="Q470" s="0" t="n">
        <f aca="false">_xlfn.IFNA(VLOOKUP(A470,Refill!$D$6:$G$8,2,FALSE()),0)</f>
        <v>0</v>
      </c>
    </row>
    <row r="471" customFormat="false" ht="12.75" hidden="false" customHeight="false" outlineLevel="0" collapsed="false">
      <c r="A471" s="19" t="n">
        <f aca="false">ROUND((Online_RAW!B471-General!$B$10)*24,3)</f>
        <v>7.817</v>
      </c>
      <c r="B471" s="19" t="n">
        <f aca="false">General!$B$12+Online_ANA!K471/1000+Online_ANA!L471/1000+Online_ANA!M471/1000/General!$B$22-SUM($P$2:P471)/1000/General!$B$24+SUM($Q$2:Q471)/1000/General!$B$24</f>
        <v>1.08</v>
      </c>
      <c r="C471" s="19" t="n">
        <f aca="false">Online_RAW!K471</f>
        <v>20.58</v>
      </c>
      <c r="D471" s="19" t="n">
        <f aca="false">Online_RAW!J471</f>
        <v>0.15</v>
      </c>
      <c r="E471" s="19" t="n">
        <f aca="false">(1-F471/100-G471/100)/(1-C471/100-D471/100-General!$B$17/100)</f>
        <v>1.00409314215741</v>
      </c>
      <c r="F471" s="19" t="n">
        <f aca="false">N471*General!$B$14/(N471+O471)+O471*100/(N471+O471)</f>
        <v>20.8</v>
      </c>
      <c r="G471" s="19" t="n">
        <f aca="false">N471*General!$B$15/(N471+O471)</f>
        <v>0.04</v>
      </c>
      <c r="H471" s="19" t="n">
        <f aca="false">(N471+O471)*(1/General!$B$20)*((F471/100)-E471*(C471/100))*1000/B471</f>
        <v>6.72751232419971</v>
      </c>
      <c r="I471" s="19" t="n">
        <f aca="false">(N471+O471)*(1/General!$B$20)*((D471/100)*E471-(G471/100))*1000/B471</f>
        <v>5.48128811694426</v>
      </c>
      <c r="J471" s="19" t="n">
        <f aca="false">I471/H471</f>
        <v>0.81475705324647</v>
      </c>
      <c r="K471" s="19" t="n">
        <f aca="false">MAX(Online_RAW!$L$2-Online_RAW!L471,0)</f>
        <v>0</v>
      </c>
      <c r="L471" s="19" t="n">
        <f aca="false">0.0016*(Online_RAW!M471)</f>
        <v>0</v>
      </c>
      <c r="M471" s="11" t="n">
        <f aca="false">Online_RAW!$N$2-Online_RAW!N471</f>
        <v>0</v>
      </c>
      <c r="N471" s="19" t="n">
        <f aca="false">Online_RAW!C471*60</f>
        <v>119.954285714286</v>
      </c>
      <c r="O471" s="19" t="n">
        <f aca="false">MAX(0, Online_RAW!D471*60)</f>
        <v>0</v>
      </c>
      <c r="P471" s="19" t="n">
        <f aca="false">_xlfn.IFNA(VLOOKUP(A471,Sampling!$D$7:$E$14,2,FALSE()),0)</f>
        <v>0</v>
      </c>
      <c r="Q471" s="0" t="n">
        <f aca="false">_xlfn.IFNA(VLOOKUP(A471,Refill!$D$6:$G$8,2,FALSE()),0)</f>
        <v>0</v>
      </c>
    </row>
    <row r="472" customFormat="false" ht="12.75" hidden="false" customHeight="false" outlineLevel="0" collapsed="false">
      <c r="A472" s="19" t="n">
        <f aca="false">ROUND((Online_RAW!B472-General!$B$10)*24,3)</f>
        <v>7.833</v>
      </c>
      <c r="B472" s="19" t="n">
        <f aca="false">General!$B$12+Online_ANA!K472/1000+Online_ANA!L472/1000+Online_ANA!M472/1000/General!$B$22-SUM($P$2:P472)/1000/General!$B$24+SUM($Q$2:Q472)/1000/General!$B$24</f>
        <v>1.08</v>
      </c>
      <c r="C472" s="19" t="n">
        <f aca="false">Online_RAW!K472</f>
        <v>20.58</v>
      </c>
      <c r="D472" s="19" t="n">
        <f aca="false">Online_RAW!J472</f>
        <v>0.15</v>
      </c>
      <c r="E472" s="19" t="n">
        <f aca="false">(1-F472/100-G472/100)/(1-C472/100-D472/100-General!$B$17/100)</f>
        <v>1.00409314215741</v>
      </c>
      <c r="F472" s="19" t="n">
        <f aca="false">N472*General!$B$14/(N472+O472)+O472*100/(N472+O472)</f>
        <v>20.8</v>
      </c>
      <c r="G472" s="19" t="n">
        <f aca="false">N472*General!$B$15/(N472+O472)</f>
        <v>0.04</v>
      </c>
      <c r="H472" s="19" t="n">
        <f aca="false">(N472+O472)*(1/General!$B$20)*((F472/100)-E472*(C472/100))*1000/B472</f>
        <v>6.7312939860435</v>
      </c>
      <c r="I472" s="19" t="n">
        <f aca="false">(N472+O472)*(1/General!$B$20)*((D472/100)*E472-(G472/100))*1000/B472</f>
        <v>5.48436925260449</v>
      </c>
      <c r="J472" s="19" t="n">
        <f aca="false">I472/H472</f>
        <v>0.81475705324647</v>
      </c>
      <c r="K472" s="19" t="n">
        <f aca="false">MAX(Online_RAW!$L$2-Online_RAW!L472,0)</f>
        <v>0</v>
      </c>
      <c r="L472" s="19" t="n">
        <f aca="false">0.0016*(Online_RAW!M472)</f>
        <v>0</v>
      </c>
      <c r="M472" s="11" t="n">
        <f aca="false">Online_RAW!$N$2-Online_RAW!N472</f>
        <v>0</v>
      </c>
      <c r="N472" s="19" t="n">
        <f aca="false">Online_RAW!C472*60</f>
        <v>120.021714285714</v>
      </c>
      <c r="O472" s="19" t="n">
        <f aca="false">MAX(0, Online_RAW!D472*60)</f>
        <v>0</v>
      </c>
      <c r="P472" s="19" t="n">
        <f aca="false">_xlfn.IFNA(VLOOKUP(A472,Sampling!$D$7:$E$14,2,FALSE()),0)</f>
        <v>0</v>
      </c>
      <c r="Q472" s="0" t="n">
        <f aca="false">_xlfn.IFNA(VLOOKUP(A472,Refill!$D$6:$G$8,2,FALSE()),0)</f>
        <v>0</v>
      </c>
    </row>
    <row r="473" customFormat="false" ht="12.75" hidden="false" customHeight="false" outlineLevel="0" collapsed="false">
      <c r="A473" s="19" t="n">
        <f aca="false">ROUND((Online_RAW!B473-General!$B$10)*24,3)</f>
        <v>7.85</v>
      </c>
      <c r="B473" s="19" t="n">
        <f aca="false">General!$B$12+Online_ANA!K473/1000+Online_ANA!L473/1000+Online_ANA!M473/1000/General!$B$22-SUM($P$2:P473)/1000/General!$B$24+SUM($Q$2:Q473)/1000/General!$B$24</f>
        <v>1.08</v>
      </c>
      <c r="C473" s="19" t="n">
        <f aca="false">Online_RAW!K473</f>
        <v>20.585</v>
      </c>
      <c r="D473" s="19" t="n">
        <f aca="false">Online_RAW!J473</f>
        <v>0.15</v>
      </c>
      <c r="E473" s="19" t="n">
        <f aca="false">(1-F473/100-G473/100)/(1-C473/100-D473/100-General!$B$17/100)</f>
        <v>1.00415682754045</v>
      </c>
      <c r="F473" s="19" t="n">
        <f aca="false">N473*General!$B$14/(N473+O473)+O473*100/(N473+O473)</f>
        <v>20.8</v>
      </c>
      <c r="G473" s="19" t="n">
        <f aca="false">N473*General!$B$15/(N473+O473)</f>
        <v>0.04</v>
      </c>
      <c r="H473" s="19" t="n">
        <f aca="false">(N473+O473)*(1/General!$B$20)*((F473/100)-E473*(C473/100))*1000/B473</f>
        <v>6.41791946238703</v>
      </c>
      <c r="I473" s="19" t="n">
        <f aca="false">(N473+O473)*(1/General!$B$20)*((D473/100)*E473-(G473/100))*1000/B473</f>
        <v>5.48530878180313</v>
      </c>
      <c r="J473" s="19" t="n">
        <f aca="false">I473/H473</f>
        <v>0.85468644690081</v>
      </c>
      <c r="K473" s="19" t="n">
        <f aca="false">MAX(Online_RAW!$L$2-Online_RAW!L473,0)</f>
        <v>0</v>
      </c>
      <c r="L473" s="19" t="n">
        <f aca="false">0.0016*(Online_RAW!M473)</f>
        <v>0</v>
      </c>
      <c r="M473" s="11" t="n">
        <f aca="false">Online_RAW!$N$2-Online_RAW!N473</f>
        <v>0</v>
      </c>
      <c r="N473" s="19" t="n">
        <f aca="false">Online_RAW!C473*60</f>
        <v>120.031909090909</v>
      </c>
      <c r="O473" s="19" t="n">
        <f aca="false">MAX(0, Online_RAW!D473*60)</f>
        <v>0</v>
      </c>
      <c r="P473" s="19" t="n">
        <f aca="false">_xlfn.IFNA(VLOOKUP(A473,Sampling!$D$7:$E$14,2,FALSE()),0)</f>
        <v>0</v>
      </c>
      <c r="Q473" s="0" t="n">
        <f aca="false">_xlfn.IFNA(VLOOKUP(A473,Refill!$D$6:$G$8,2,FALSE()),0)</f>
        <v>0</v>
      </c>
    </row>
    <row r="474" customFormat="false" ht="12.75" hidden="false" customHeight="false" outlineLevel="0" collapsed="false">
      <c r="A474" s="19" t="n">
        <f aca="false">ROUND((Online_RAW!B474-General!$B$10)*24,3)</f>
        <v>7.867</v>
      </c>
      <c r="B474" s="19" t="n">
        <f aca="false">General!$B$12+Online_ANA!K474/1000+Online_ANA!L474/1000+Online_ANA!M474/1000/General!$B$22-SUM($P$2:P474)/1000/General!$B$24+SUM($Q$2:Q474)/1000/General!$B$24</f>
        <v>1.08</v>
      </c>
      <c r="C474" s="19" t="n">
        <f aca="false">Online_RAW!K474</f>
        <v>20.58</v>
      </c>
      <c r="D474" s="19" t="n">
        <f aca="false">Online_RAW!J474</f>
        <v>0.15</v>
      </c>
      <c r="E474" s="19" t="n">
        <f aca="false">(1-F474/100-G474/100)/(1-C474/100-D474/100-General!$B$17/100)</f>
        <v>1.00409314215741</v>
      </c>
      <c r="F474" s="19" t="n">
        <f aca="false">N474*General!$B$14/(N474+O474)+O474*100/(N474+O474)</f>
        <v>20.8</v>
      </c>
      <c r="G474" s="19" t="n">
        <f aca="false">N474*General!$B$15/(N474+O474)</f>
        <v>0.04</v>
      </c>
      <c r="H474" s="19" t="n">
        <f aca="false">(N474+O474)*(1/General!$B$20)*((F474/100)-E474*(C474/100))*1000/B474</f>
        <v>6.72977025018503</v>
      </c>
      <c r="I474" s="19" t="n">
        <f aca="false">(N474+O474)*(1/General!$B$20)*((D474/100)*E474-(G474/100))*1000/B474</f>
        <v>5.48312777806651</v>
      </c>
      <c r="J474" s="19" t="n">
        <f aca="false">I474/H474</f>
        <v>0.81475705324647</v>
      </c>
      <c r="K474" s="19" t="n">
        <f aca="false">MAX(Online_RAW!$L$2-Online_RAW!L474,0)</f>
        <v>0</v>
      </c>
      <c r="L474" s="19" t="n">
        <f aca="false">0.0016*(Online_RAW!M474)</f>
        <v>0</v>
      </c>
      <c r="M474" s="11" t="n">
        <f aca="false">Online_RAW!$N$2-Online_RAW!N474</f>
        <v>0</v>
      </c>
      <c r="N474" s="19" t="n">
        <f aca="false">Online_RAW!C474*60</f>
        <v>119.994545454545</v>
      </c>
      <c r="O474" s="19" t="n">
        <f aca="false">MAX(0, Online_RAW!D474*60)</f>
        <v>0</v>
      </c>
      <c r="P474" s="19" t="n">
        <f aca="false">_xlfn.IFNA(VLOOKUP(A474,Sampling!$D$7:$E$14,2,FALSE()),0)</f>
        <v>0</v>
      </c>
      <c r="Q474" s="0" t="n">
        <f aca="false">_xlfn.IFNA(VLOOKUP(A474,Refill!$D$6:$G$8,2,FALSE()),0)</f>
        <v>0</v>
      </c>
    </row>
    <row r="475" customFormat="false" ht="12.75" hidden="false" customHeight="false" outlineLevel="0" collapsed="false">
      <c r="A475" s="19" t="n">
        <f aca="false">ROUND((Online_RAW!B475-General!$B$10)*24,3)</f>
        <v>7.883</v>
      </c>
      <c r="B475" s="19" t="n">
        <f aca="false">General!$B$12+Online_ANA!K475/1000+Online_ANA!L475/1000+Online_ANA!M475/1000/General!$B$22-SUM($P$2:P475)/1000/General!$B$24+SUM($Q$2:Q475)/1000/General!$B$24</f>
        <v>1.08</v>
      </c>
      <c r="C475" s="19" t="n">
        <f aca="false">Online_RAW!K475</f>
        <v>20.57</v>
      </c>
      <c r="D475" s="19" t="n">
        <f aca="false">Online_RAW!J475</f>
        <v>0.15</v>
      </c>
      <c r="E475" s="19" t="n">
        <f aca="false">(1-F475/100-G475/100)/(1-C475/100-D475/100-General!$B$17/100)</f>
        <v>1.0039657956225</v>
      </c>
      <c r="F475" s="19" t="n">
        <f aca="false">N475*General!$B$14/(N475+O475)+O475*100/(N475+O475)</f>
        <v>20.8</v>
      </c>
      <c r="G475" s="19" t="n">
        <f aca="false">N475*General!$B$15/(N475+O475)</f>
        <v>0.04</v>
      </c>
      <c r="H475" s="19" t="n">
        <f aca="false">(N475+O475)*(1/General!$B$20)*((F475/100)-E475*(C475/100))*1000/B475</f>
        <v>7.35910595471226</v>
      </c>
      <c r="I475" s="19" t="n">
        <f aca="false">(N475+O475)*(1/General!$B$20)*((D475/100)*E475-(G475/100))*1000/B475</f>
        <v>5.48349082648529</v>
      </c>
      <c r="J475" s="19" t="n">
        <f aca="false">I475/H475</f>
        <v>0.745130028053754</v>
      </c>
      <c r="K475" s="19" t="n">
        <f aca="false">MAX(Online_RAW!$L$2-Online_RAW!L475,0)</f>
        <v>0</v>
      </c>
      <c r="L475" s="19" t="n">
        <f aca="false">0.0016*(Online_RAW!M475)</f>
        <v>0</v>
      </c>
      <c r="M475" s="11" t="n">
        <f aca="false">Online_RAW!$N$2-Online_RAW!N475</f>
        <v>0</v>
      </c>
      <c r="N475" s="19" t="n">
        <f aca="false">Online_RAW!C475*60</f>
        <v>120.023217391304</v>
      </c>
      <c r="O475" s="19" t="n">
        <f aca="false">MAX(0, Online_RAW!D475*60)</f>
        <v>0</v>
      </c>
      <c r="P475" s="19" t="n">
        <f aca="false">_xlfn.IFNA(VLOOKUP(A475,Sampling!$D$7:$E$14,2,FALSE()),0)</f>
        <v>0</v>
      </c>
      <c r="Q475" s="0" t="n">
        <f aca="false">_xlfn.IFNA(VLOOKUP(A475,Refill!$D$6:$G$8,2,FALSE()),0)</f>
        <v>0</v>
      </c>
    </row>
    <row r="476" customFormat="false" ht="12.75" hidden="false" customHeight="false" outlineLevel="0" collapsed="false">
      <c r="A476" s="19" t="n">
        <f aca="false">ROUND((Online_RAW!B476-General!$B$10)*24,3)</f>
        <v>7.9</v>
      </c>
      <c r="B476" s="19" t="n">
        <f aca="false">General!$B$12+Online_ANA!K476/1000+Online_ANA!L476/1000+Online_ANA!M476/1000/General!$B$22-SUM($P$2:P476)/1000/General!$B$24+SUM($Q$2:Q476)/1000/General!$B$24</f>
        <v>1.08000906666667</v>
      </c>
      <c r="C476" s="19" t="n">
        <f aca="false">Online_RAW!K476</f>
        <v>20.57</v>
      </c>
      <c r="D476" s="19" t="n">
        <f aca="false">Online_RAW!J476</f>
        <v>0.15</v>
      </c>
      <c r="E476" s="19" t="n">
        <f aca="false">(1-F476/100-G476/100)/(1-C476/100-D476/100-General!$B$17/100)</f>
        <v>1.0039156200312</v>
      </c>
      <c r="F476" s="19" t="n">
        <f aca="false">N476*General!$B$14/(N476+O476)+O476*100/(N476+O476)</f>
        <v>20.8039582093815</v>
      </c>
      <c r="G476" s="19" t="n">
        <f aca="false">N476*General!$B$15/(N476+O476)</f>
        <v>0.0399980009043528</v>
      </c>
      <c r="H476" s="19" t="n">
        <f aca="false">(N476+O476)*(1/General!$B$20)*((F476/100)-E476*(C476/100))*1000/B476</f>
        <v>7.60844008096137</v>
      </c>
      <c r="I476" s="19" t="n">
        <f aca="false">(N476+O476)*(1/General!$B$20)*((D476/100)*E476-(G476/100))*1000/B476</f>
        <v>5.48459007741599</v>
      </c>
      <c r="J476" s="19" t="n">
        <f aca="false">I476/H476</f>
        <v>0.720856051839076</v>
      </c>
      <c r="K476" s="19" t="n">
        <f aca="false">MAX(Online_RAW!$L$2-Online_RAW!L476,0)</f>
        <v>0</v>
      </c>
      <c r="L476" s="19" t="n">
        <f aca="false">0.0016*(Online_RAW!M476)</f>
        <v>0.00906666666667225</v>
      </c>
      <c r="M476" s="11" t="n">
        <f aca="false">Online_RAW!$N$2-Online_RAW!N476</f>
        <v>0</v>
      </c>
      <c r="N476" s="19" t="n">
        <f aca="false">Online_RAW!C476*60</f>
        <v>120.048285714286</v>
      </c>
      <c r="O476" s="19" t="n">
        <f aca="false">MAX(0, Online_RAW!D476*60)</f>
        <v>0.006</v>
      </c>
      <c r="P476" s="19" t="n">
        <f aca="false">_xlfn.IFNA(VLOOKUP(A476,Sampling!$D$7:$E$14,2,FALSE()),0)</f>
        <v>0</v>
      </c>
      <c r="Q476" s="0" t="n">
        <f aca="false">_xlfn.IFNA(VLOOKUP(A476,Refill!$D$6:$G$8,2,FALSE()),0)</f>
        <v>0</v>
      </c>
    </row>
    <row r="477" customFormat="false" ht="12.75" hidden="false" customHeight="false" outlineLevel="0" collapsed="false">
      <c r="A477" s="19" t="n">
        <f aca="false">ROUND((Online_RAW!B477-General!$B$10)*24,3)</f>
        <v>7.917</v>
      </c>
      <c r="B477" s="19" t="n">
        <f aca="false">General!$B$12+Online_ANA!K477/1000+Online_ANA!L477/1000+Online_ANA!M477/1000/General!$B$22-SUM($P$2:P477)/1000/General!$B$24+SUM($Q$2:Q477)/1000/General!$B$24</f>
        <v>1.08008992</v>
      </c>
      <c r="C477" s="19" t="n">
        <f aca="false">Online_RAW!K477</f>
        <v>20.57</v>
      </c>
      <c r="D477" s="19" t="n">
        <f aca="false">Online_RAW!J477</f>
        <v>0.16</v>
      </c>
      <c r="E477" s="19" t="n">
        <f aca="false">(1-F477/100-G477/100)/(1-C477/100-D477/100-General!$B$17/100)</f>
        <v>1.00392905416932</v>
      </c>
      <c r="F477" s="19" t="n">
        <f aca="false">N477*General!$B$14/(N477+O477)+O477*100/(N477+O477)</f>
        <v>20.8129427919698</v>
      </c>
      <c r="G477" s="19" t="n">
        <f aca="false">N477*General!$B$15/(N477+O477)</f>
        <v>0.0399934632363789</v>
      </c>
      <c r="H477" s="19" t="n">
        <f aca="false">(N477+O477)*(1/General!$B$20)*((F477/100)-E477*(C477/100))*1000/B477</f>
        <v>8.04676548785893</v>
      </c>
      <c r="I477" s="19" t="n">
        <f aca="false">(N477+O477)*(1/General!$B$20)*((D477/100)*E477-(G477/100))*1000/B477</f>
        <v>5.98760293072426</v>
      </c>
      <c r="J477" s="19" t="n">
        <f aca="false">I477/H477</f>
        <v>0.744100587964002</v>
      </c>
      <c r="K477" s="19" t="n">
        <f aca="false">MAX(Online_RAW!$L$2-Online_RAW!L477,0)</f>
        <v>0</v>
      </c>
      <c r="L477" s="19" t="n">
        <f aca="false">0.0016*(Online_RAW!M477)</f>
        <v>0.0899199999999997</v>
      </c>
      <c r="M477" s="11" t="n">
        <f aca="false">Online_RAW!$N$2-Online_RAW!N477</f>
        <v>0</v>
      </c>
      <c r="N477" s="19" t="n">
        <f aca="false">Online_RAW!C477*60</f>
        <v>120.139909090909</v>
      </c>
      <c r="O477" s="19" t="n">
        <f aca="false">MAX(0, Online_RAW!D477*60)</f>
        <v>0.0196363636363636</v>
      </c>
      <c r="P477" s="19" t="n">
        <f aca="false">_xlfn.IFNA(VLOOKUP(A477,Sampling!$D$7:$E$14,2,FALSE()),0)</f>
        <v>0</v>
      </c>
      <c r="Q477" s="0" t="n">
        <f aca="false">_xlfn.IFNA(VLOOKUP(A477,Refill!$D$6:$G$8,2,FALSE()),0)</f>
        <v>0</v>
      </c>
    </row>
    <row r="478" customFormat="false" ht="12.75" hidden="false" customHeight="false" outlineLevel="0" collapsed="false">
      <c r="A478" s="19" t="n">
        <f aca="false">ROUND((Online_RAW!B478-General!$B$10)*24,3)</f>
        <v>7.933</v>
      </c>
      <c r="B478" s="19" t="n">
        <f aca="false">General!$B$12+Online_ANA!K478/1000+Online_ANA!L478/1000+Online_ANA!M478/1000/General!$B$22-SUM($P$2:P478)/1000/General!$B$24+SUM($Q$2:Q478)/1000/General!$B$24</f>
        <v>1.0801312</v>
      </c>
      <c r="C478" s="19" t="n">
        <f aca="false">Online_RAW!K478</f>
        <v>20.56</v>
      </c>
      <c r="D478" s="19" t="n">
        <f aca="false">Online_RAW!J478</f>
        <v>0.16</v>
      </c>
      <c r="E478" s="19" t="n">
        <f aca="false">(1-F478/100-G478/100)/(1-C478/100-D478/100-General!$B$17/100)</f>
        <v>1.00382449261499</v>
      </c>
      <c r="F478" s="19" t="n">
        <f aca="false">N478*General!$B$14/(N478+O478)+O478*100/(N478+O478)</f>
        <v>20.811146991505</v>
      </c>
      <c r="G478" s="19" t="n">
        <f aca="false">N478*General!$B$15/(N478+O478)</f>
        <v>0.0399943702063106</v>
      </c>
      <c r="H478" s="19" t="n">
        <f aca="false">(N478+O478)*(1/General!$B$20)*((F478/100)-E478*(C478/100))*1000/B478</f>
        <v>8.56090780663417</v>
      </c>
      <c r="I478" s="19" t="n">
        <f aca="false">(N478+O478)*(1/General!$B$20)*((D478/100)*E478-(G478/100))*1000/B478</f>
        <v>5.98552693744074</v>
      </c>
      <c r="J478" s="19" t="n">
        <f aca="false">I478/H478</f>
        <v>0.699169652639213</v>
      </c>
      <c r="K478" s="19" t="n">
        <f aca="false">MAX(Online_RAW!$L$2-Online_RAW!L478,0)</f>
        <v>0</v>
      </c>
      <c r="L478" s="19" t="n">
        <f aca="false">0.0016*(Online_RAW!M478)</f>
        <v>0.1312</v>
      </c>
      <c r="M478" s="11" t="n">
        <f aca="false">Online_RAW!$N$2-Online_RAW!N478</f>
        <v>0</v>
      </c>
      <c r="N478" s="19" t="n">
        <f aca="false">Online_RAW!C478*60</f>
        <v>120.123130434782</v>
      </c>
      <c r="O478" s="19" t="n">
        <f aca="false">MAX(0, Online_RAW!D478*60)</f>
        <v>0.0169090909090909</v>
      </c>
      <c r="P478" s="19" t="n">
        <f aca="false">_xlfn.IFNA(VLOOKUP(A478,Sampling!$D$7:$E$14,2,FALSE()),0)</f>
        <v>0</v>
      </c>
      <c r="Q478" s="0" t="n">
        <f aca="false">_xlfn.IFNA(VLOOKUP(A478,Refill!$D$6:$G$8,2,FALSE()),0)</f>
        <v>0</v>
      </c>
    </row>
    <row r="479" customFormat="false" ht="12.75" hidden="false" customHeight="false" outlineLevel="0" collapsed="false">
      <c r="A479" s="19" t="n">
        <f aca="false">ROUND((Online_RAW!B479-General!$B$10)*24,3)</f>
        <v>7.95</v>
      </c>
      <c r="B479" s="19" t="n">
        <f aca="false">General!$B$12+Online_ANA!K479/1000+Online_ANA!L479/1000+Online_ANA!M479/1000/General!$B$22-SUM($P$2:P479)/1000/General!$B$24+SUM($Q$2:Q479)/1000/General!$B$24</f>
        <v>1.0801312</v>
      </c>
      <c r="C479" s="19" t="n">
        <f aca="false">Online_RAW!K479</f>
        <v>20.55</v>
      </c>
      <c r="D479" s="19" t="n">
        <f aca="false">Online_RAW!J479</f>
        <v>0.16</v>
      </c>
      <c r="E479" s="19" t="n">
        <f aca="false">(1-F479/100-G479/100)/(1-C479/100-D479/100-General!$B$17/100)</f>
        <v>1.0036492619992</v>
      </c>
      <c r="F479" s="19" t="n">
        <f aca="false">N479*General!$B$14/(N479+O479)+O479*100/(N479+O479)</f>
        <v>20.8149288712051</v>
      </c>
      <c r="G479" s="19" t="n">
        <f aca="false">N479*General!$B$15/(N479+O479)</f>
        <v>0.039992460166058</v>
      </c>
      <c r="H479" s="19" t="n">
        <f aca="false">(N479+O479)*(1/General!$B$20)*((F479/100)-E479*(C479/100))*1000/B479</f>
        <v>9.4214448315442</v>
      </c>
      <c r="I479" s="19" t="n">
        <f aca="false">(N479+O479)*(1/General!$B$20)*((D479/100)*E479-(G479/100))*1000/B479</f>
        <v>5.98171075681245</v>
      </c>
      <c r="J479" s="19" t="n">
        <f aca="false">I479/H479</f>
        <v>0.634903760916257</v>
      </c>
      <c r="K479" s="19" t="n">
        <f aca="false">MAX(Online_RAW!$L$2-Online_RAW!L479,0)</f>
        <v>0</v>
      </c>
      <c r="L479" s="19" t="n">
        <f aca="false">0.0016*(Online_RAW!M479)</f>
        <v>0.1312</v>
      </c>
      <c r="M479" s="11" t="n">
        <f aca="false">Online_RAW!$N$2-Online_RAW!N479</f>
        <v>0</v>
      </c>
      <c r="N479" s="19" t="n">
        <f aca="false">Online_RAW!C479*60</f>
        <v>120.066818181818</v>
      </c>
      <c r="O479" s="19" t="n">
        <f aca="false">MAX(0, Online_RAW!D479*60)</f>
        <v>0.0226363636363636</v>
      </c>
      <c r="P479" s="19" t="n">
        <f aca="false">_xlfn.IFNA(VLOOKUP(A479,Sampling!$D$7:$E$14,2,FALSE()),0)</f>
        <v>0</v>
      </c>
      <c r="Q479" s="0" t="n">
        <f aca="false">_xlfn.IFNA(VLOOKUP(A479,Refill!$D$6:$G$8,2,FALSE()),0)</f>
        <v>0</v>
      </c>
    </row>
    <row r="480" customFormat="false" ht="12.75" hidden="false" customHeight="false" outlineLevel="0" collapsed="false">
      <c r="A480" s="19" t="n">
        <f aca="false">ROUND((Online_RAW!B480-General!$B$10)*24,3)</f>
        <v>7.967</v>
      </c>
      <c r="B480" s="19" t="n">
        <f aca="false">General!$B$12+Online_ANA!K480/1000+Online_ANA!L480/1000+Online_ANA!M480/1000/General!$B$22-SUM($P$2:P480)/1000/General!$B$24+SUM($Q$2:Q480)/1000/General!$B$24</f>
        <v>1.0801312</v>
      </c>
      <c r="C480" s="19" t="n">
        <f aca="false">Online_RAW!K480</f>
        <v>20.55</v>
      </c>
      <c r="D480" s="19" t="n">
        <f aca="false">Online_RAW!J480</f>
        <v>0.16</v>
      </c>
      <c r="E480" s="19" t="n">
        <f aca="false">(1-F480/100-G480/100)/(1-C480/100-D480/100-General!$B$17/100)</f>
        <v>1.00368786076949</v>
      </c>
      <c r="F480" s="19" t="n">
        <f aca="false">N480*General!$B$14/(N480+O480)+O480*100/(N480+O480)</f>
        <v>20.8118835380534</v>
      </c>
      <c r="G480" s="19" t="n">
        <f aca="false">N480*General!$B$15/(N480+O480)</f>
        <v>0.0399939982131044</v>
      </c>
      <c r="H480" s="19" t="n">
        <f aca="false">(N480+O480)*(1/General!$B$20)*((F480/100)-E480*(C480/100))*1000/B480</f>
        <v>9.22141889523856</v>
      </c>
      <c r="I480" s="19" t="n">
        <f aca="false">(N480+O480)*(1/General!$B$20)*((D480/100)*E480-(G480/100))*1000/B480</f>
        <v>5.97570520046425</v>
      </c>
      <c r="J480" s="19" t="n">
        <f aca="false">I480/H480</f>
        <v>0.648024481736729</v>
      </c>
      <c r="K480" s="19" t="n">
        <f aca="false">MAX(Online_RAW!$L$2-Online_RAW!L480,0)</f>
        <v>0</v>
      </c>
      <c r="L480" s="19" t="n">
        <f aca="false">0.0016*(Online_RAW!M480)</f>
        <v>0.1312</v>
      </c>
      <c r="M480" s="11" t="n">
        <f aca="false">Online_RAW!$N$2-Online_RAW!N480</f>
        <v>0</v>
      </c>
      <c r="N480" s="19" t="n">
        <f aca="false">Online_RAW!C480*60</f>
        <v>119.946272727273</v>
      </c>
      <c r="O480" s="19" t="n">
        <f aca="false">MAX(0, Online_RAW!D480*60)</f>
        <v>0.018</v>
      </c>
      <c r="P480" s="19" t="n">
        <f aca="false">_xlfn.IFNA(VLOOKUP(A480,Sampling!$D$7:$E$14,2,FALSE()),0)</f>
        <v>0</v>
      </c>
      <c r="Q480" s="0" t="n">
        <f aca="false">_xlfn.IFNA(VLOOKUP(A480,Refill!$D$6:$G$8,2,FALSE()),0)</f>
        <v>0</v>
      </c>
    </row>
    <row r="481" customFormat="false" ht="12.75" hidden="false" customHeight="false" outlineLevel="0" collapsed="false">
      <c r="A481" s="19" t="n">
        <f aca="false">ROUND((Online_RAW!B481-General!$B$10)*24,3)</f>
        <v>7.983</v>
      </c>
      <c r="B481" s="19" t="n">
        <f aca="false">General!$B$12+Online_ANA!K481/1000+Online_ANA!L481/1000+Online_ANA!M481/1000/General!$B$22-SUM($P$2:P481)/1000/General!$B$24+SUM($Q$2:Q481)/1000/General!$B$24</f>
        <v>1.0801312</v>
      </c>
      <c r="C481" s="19" t="n">
        <f aca="false">Online_RAW!K481</f>
        <v>20.55</v>
      </c>
      <c r="D481" s="19" t="n">
        <f aca="false">Online_RAW!J481</f>
        <v>0.16</v>
      </c>
      <c r="E481" s="19" t="n">
        <f aca="false">(1-F481/100-G481/100)/(1-C481/100-D481/100-General!$B$17/100)</f>
        <v>1.00374950823049</v>
      </c>
      <c r="F481" s="19" t="n">
        <f aca="false">N481*General!$B$14/(N481+O481)+O481*100/(N481+O481)</f>
        <v>20.8070197287832</v>
      </c>
      <c r="G481" s="19" t="n">
        <f aca="false">N481*General!$B$15/(N481+O481)</f>
        <v>0.0399964546824327</v>
      </c>
      <c r="H481" s="19" t="n">
        <f aca="false">(N481+O481)*(1/General!$B$20)*((F481/100)-E481*(C481/100))*1000/B481</f>
        <v>8.92063626119424</v>
      </c>
      <c r="I481" s="19" t="n">
        <f aca="false">(N481+O481)*(1/General!$B$20)*((D481/100)*E481-(G481/100))*1000/B481</f>
        <v>5.97808296598672</v>
      </c>
      <c r="J481" s="19" t="n">
        <f aca="false">I481/H481</f>
        <v>0.670140872349211</v>
      </c>
      <c r="K481" s="19" t="n">
        <f aca="false">MAX(Online_RAW!$L$2-Online_RAW!L481,0)</f>
        <v>0</v>
      </c>
      <c r="L481" s="19" t="n">
        <f aca="false">0.0016*(Online_RAW!M481)</f>
        <v>0.1312</v>
      </c>
      <c r="M481" s="11" t="n">
        <f aca="false">Online_RAW!$N$2-Online_RAW!N481</f>
        <v>0</v>
      </c>
      <c r="N481" s="19" t="n">
        <f aca="false">Online_RAW!C481*60</f>
        <v>119.994</v>
      </c>
      <c r="O481" s="19" t="n">
        <f aca="false">MAX(0, Online_RAW!D481*60)</f>
        <v>0.0106363636363636</v>
      </c>
      <c r="P481" s="19" t="n">
        <f aca="false">_xlfn.IFNA(VLOOKUP(A481,Sampling!$D$7:$E$14,2,FALSE()),0)</f>
        <v>0</v>
      </c>
      <c r="Q481" s="0" t="n">
        <f aca="false">_xlfn.IFNA(VLOOKUP(A481,Refill!$D$6:$G$8,2,FALSE()),0)</f>
        <v>0</v>
      </c>
    </row>
    <row r="482" customFormat="false" ht="12.75" hidden="false" customHeight="false" outlineLevel="0" collapsed="false">
      <c r="A482" s="19" t="n">
        <f aca="false">ROUND((Online_RAW!B482-General!$B$10)*24,3)</f>
        <v>8</v>
      </c>
      <c r="B482" s="19" t="n">
        <f aca="false">General!$B$12+Online_ANA!K482/1000+Online_ANA!L482/1000+Online_ANA!M482/1000/General!$B$22-SUM($P$2:P482)/1000/General!$B$24+SUM($Q$2:Q482)/1000/General!$B$24</f>
        <v>1.0801312</v>
      </c>
      <c r="C482" s="19" t="n">
        <f aca="false">Online_RAW!K482</f>
        <v>20.545</v>
      </c>
      <c r="D482" s="19" t="n">
        <f aca="false">Online_RAW!J482</f>
        <v>0.16</v>
      </c>
      <c r="E482" s="19" t="n">
        <f aca="false">(1-F482/100-G482/100)/(1-C482/100-D482/100-General!$B$17/100)</f>
        <v>1.00354060161153</v>
      </c>
      <c r="F482" s="19" t="n">
        <f aca="false">N482*General!$B$14/(N482+O482)+O482*100/(N482+O482)</f>
        <v>20.8184816281434</v>
      </c>
      <c r="G482" s="19" t="n">
        <f aca="false">N482*General!$B$15/(N482+O482)</f>
        <v>0.039990665844372</v>
      </c>
      <c r="H482" s="19" t="n">
        <f aca="false">(N482+O482)*(1/General!$B$20)*((F482/100)-E482*(C482/100))*1000/B482</f>
        <v>9.94903496429194</v>
      </c>
      <c r="I482" s="19" t="n">
        <f aca="false">(N482+O482)*(1/General!$B$20)*((D482/100)*E482-(G482/100))*1000/B482</f>
        <v>5.97595568225836</v>
      </c>
      <c r="J482" s="19" t="n">
        <f aca="false">I482/H482</f>
        <v>0.600656817842801</v>
      </c>
      <c r="K482" s="19" t="n">
        <f aca="false">MAX(Online_RAW!$L$2-Online_RAW!L482,0)</f>
        <v>0</v>
      </c>
      <c r="L482" s="19" t="n">
        <f aca="false">0.0016*(Online_RAW!M482)</f>
        <v>0.1312</v>
      </c>
      <c r="M482" s="11" t="n">
        <f aca="false">Online_RAW!$N$2-Online_RAW!N482</f>
        <v>0</v>
      </c>
      <c r="N482" s="19" t="n">
        <f aca="false">Online_RAW!C482*60</f>
        <v>119.961428571428</v>
      </c>
      <c r="O482" s="19" t="n">
        <f aca="false">MAX(0, Online_RAW!D482*60)</f>
        <v>0.028</v>
      </c>
      <c r="P482" s="19" t="n">
        <f aca="false">_xlfn.IFNA(VLOOKUP(A482,Sampling!$D$7:$E$14,2,FALSE()),0)</f>
        <v>0</v>
      </c>
      <c r="Q482" s="0" t="n">
        <f aca="false">_xlfn.IFNA(VLOOKUP(A482,Refill!$D$6:$G$8,2,FALSE()),0)</f>
        <v>0</v>
      </c>
    </row>
    <row r="483" customFormat="false" ht="12.75" hidden="false" customHeight="false" outlineLevel="0" collapsed="false">
      <c r="A483" s="19" t="n">
        <f aca="false">ROUND((Online_RAW!B483-General!$B$10)*24,3)</f>
        <v>8.017</v>
      </c>
      <c r="B483" s="19" t="n">
        <f aca="false">General!$B$12+Online_ANA!K483/1000+Online_ANA!L483/1000+Online_ANA!M483/1000/General!$B$22-SUM($P$2:P483)/1000/General!$B$24+SUM($Q$2:Q483)/1000/General!$B$24</f>
        <v>1.0801312</v>
      </c>
      <c r="C483" s="19" t="n">
        <f aca="false">Online_RAW!K483</f>
        <v>20.5533333333333</v>
      </c>
      <c r="D483" s="19" t="n">
        <f aca="false">Online_RAW!J483</f>
        <v>0.16</v>
      </c>
      <c r="E483" s="19" t="n">
        <f aca="false">(1-F483/100-G483/100)/(1-C483/100-D483/100-General!$B$17/100)</f>
        <v>1.00388091587664</v>
      </c>
      <c r="F483" s="19" t="n">
        <f aca="false">N483*General!$B$14/(N483+O483)+O483*100/(N483+O483)</f>
        <v>20.8</v>
      </c>
      <c r="G483" s="19" t="n">
        <f aca="false">N483*General!$B$15/(N483+O483)</f>
        <v>0.04</v>
      </c>
      <c r="H483" s="19" t="n">
        <f aca="false">(N483+O483)*(1/General!$B$20)*((F483/100)-E483*(C483/100))*1000/B483</f>
        <v>8.27299615904494</v>
      </c>
      <c r="I483" s="19" t="n">
        <f aca="false">(N483+O483)*(1/General!$B$20)*((D483/100)*E483-(G483/100))*1000/B483</f>
        <v>5.97897658744846</v>
      </c>
      <c r="J483" s="19" t="n">
        <f aca="false">I483/H483</f>
        <v>0.722709943592998</v>
      </c>
      <c r="K483" s="19" t="n">
        <f aca="false">MAX(Online_RAW!$L$2-Online_RAW!L483,0)</f>
        <v>0</v>
      </c>
      <c r="L483" s="19" t="n">
        <f aca="false">0.0016*(Online_RAW!M483)</f>
        <v>0.1312</v>
      </c>
      <c r="M483" s="11" t="n">
        <f aca="false">Online_RAW!$N$2-Online_RAW!N483</f>
        <v>0</v>
      </c>
      <c r="N483" s="19" t="n">
        <f aca="false">Online_RAW!C483*60</f>
        <v>120.005181818182</v>
      </c>
      <c r="O483" s="19" t="n">
        <f aca="false">MAX(0, Online_RAW!D483*60)</f>
        <v>0</v>
      </c>
      <c r="P483" s="19" t="n">
        <f aca="false">_xlfn.IFNA(VLOOKUP(A483,Sampling!$D$7:$E$14,2,FALSE()),0)</f>
        <v>0</v>
      </c>
      <c r="Q483" s="0" t="n">
        <f aca="false">_xlfn.IFNA(VLOOKUP(A483,Refill!$D$6:$G$8,2,FALSE()),0)</f>
        <v>0</v>
      </c>
    </row>
    <row r="484" customFormat="false" ht="12.75" hidden="false" customHeight="false" outlineLevel="0" collapsed="false">
      <c r="A484" s="19" t="n">
        <f aca="false">ROUND((Online_RAW!B484-General!$B$10)*24,3)</f>
        <v>8.033</v>
      </c>
      <c r="B484" s="19" t="n">
        <f aca="false">General!$B$12+Online_ANA!K484/1000+Online_ANA!L484/1000+Online_ANA!M484/1000/General!$B$22-SUM($P$2:P484)/1000/General!$B$24+SUM($Q$2:Q484)/1000/General!$B$24</f>
        <v>1.0801312</v>
      </c>
      <c r="C484" s="19" t="n">
        <f aca="false">Online_RAW!K484</f>
        <v>20.55</v>
      </c>
      <c r="D484" s="19" t="n">
        <f aca="false">Online_RAW!J484</f>
        <v>0.17</v>
      </c>
      <c r="E484" s="19" t="n">
        <f aca="false">(1-F484/100-G484/100)/(1-C484/100-D484/100-General!$B$17/100)</f>
        <v>1.0039657956225</v>
      </c>
      <c r="F484" s="19" t="n">
        <f aca="false">N484*General!$B$14/(N484+O484)+O484*100/(N484+O484)</f>
        <v>20.8</v>
      </c>
      <c r="G484" s="19" t="n">
        <f aca="false">N484*General!$B$15/(N484+O484)</f>
        <v>0.04</v>
      </c>
      <c r="H484" s="19" t="n">
        <f aca="false">(N484+O484)*(1/General!$B$20)*((F484/100)-E484*(C484/100))*1000/B484</f>
        <v>8.3598145195702</v>
      </c>
      <c r="I484" s="19" t="n">
        <f aca="false">(N484+O484)*(1/General!$B$20)*((D484/100)*E484-(G484/100))*1000/B484</f>
        <v>6.48304540461797</v>
      </c>
      <c r="J484" s="19" t="n">
        <f aca="false">I484/H484</f>
        <v>0.775501105848851</v>
      </c>
      <c r="K484" s="19" t="n">
        <f aca="false">MAX(Online_RAW!$L$2-Online_RAW!L484,0)</f>
        <v>0</v>
      </c>
      <c r="L484" s="19" t="n">
        <f aca="false">0.0016*(Online_RAW!M484)</f>
        <v>0.1312</v>
      </c>
      <c r="M484" s="11" t="n">
        <f aca="false">Online_RAW!$N$2-Online_RAW!N484</f>
        <v>0</v>
      </c>
      <c r="N484" s="19" t="n">
        <f aca="false">Online_RAW!C484*60</f>
        <v>120.111652173913</v>
      </c>
      <c r="O484" s="19" t="n">
        <f aca="false">MAX(0, Online_RAW!D484*60)</f>
        <v>0</v>
      </c>
      <c r="P484" s="19" t="n">
        <f aca="false">_xlfn.IFNA(VLOOKUP(A484,Sampling!$D$7:$E$14,2,FALSE()),0)</f>
        <v>0</v>
      </c>
      <c r="Q484" s="0" t="n">
        <f aca="false">_xlfn.IFNA(VLOOKUP(A484,Refill!$D$6:$G$8,2,FALSE()),0)</f>
        <v>0</v>
      </c>
    </row>
    <row r="485" customFormat="false" ht="12.75" hidden="false" customHeight="false" outlineLevel="0" collapsed="false">
      <c r="A485" s="19" t="n">
        <f aca="false">ROUND((Online_RAW!B485-General!$B$10)*24,3)</f>
        <v>8.05</v>
      </c>
      <c r="B485" s="19" t="n">
        <f aca="false">General!$B$12+Online_ANA!K485/1000+Online_ANA!L485/1000+Online_ANA!M485/1000/General!$B$22-SUM($P$2:P485)/1000/General!$B$24+SUM($Q$2:Q485)/1000/General!$B$24</f>
        <v>1.0801312</v>
      </c>
      <c r="C485" s="19" t="n">
        <f aca="false">Online_RAW!K485</f>
        <v>20.55</v>
      </c>
      <c r="D485" s="19" t="n">
        <f aca="false">Online_RAW!J485</f>
        <v>0.17</v>
      </c>
      <c r="E485" s="19" t="n">
        <f aca="false">(1-F485/100-G485/100)/(1-C485/100-D485/100-General!$B$17/100)</f>
        <v>1.00387000018885</v>
      </c>
      <c r="F485" s="19" t="n">
        <f aca="false">N485*General!$B$14/(N485+O485)+O485*100/(N485+O485)</f>
        <v>20.8075570287137</v>
      </c>
      <c r="G485" s="19" t="n">
        <f aca="false">N485*General!$B$15/(N485+O485)</f>
        <v>0.0399961833188315</v>
      </c>
      <c r="H485" s="19" t="n">
        <f aca="false">(N485+O485)*(1/General!$B$20)*((F485/100)-E485*(C485/100))*1000/B485</f>
        <v>8.82766174749555</v>
      </c>
      <c r="I485" s="19" t="n">
        <f aca="false">(N485+O485)*(1/General!$B$20)*((D485/100)*E485-(G485/100))*1000/B485</f>
        <v>6.47894734607974</v>
      </c>
      <c r="J485" s="19" t="n">
        <f aca="false">I485/H485</f>
        <v>0.73393697350466</v>
      </c>
      <c r="K485" s="19" t="n">
        <f aca="false">MAX(Online_RAW!$L$2-Online_RAW!L485,0)</f>
        <v>0</v>
      </c>
      <c r="L485" s="19" t="n">
        <f aca="false">0.0016*(Online_RAW!M485)</f>
        <v>0.1312</v>
      </c>
      <c r="M485" s="11" t="n">
        <f aca="false">Online_RAW!$N$2-Online_RAW!N485</f>
        <v>0</v>
      </c>
      <c r="N485" s="19" t="n">
        <f aca="false">Online_RAW!C485*60</f>
        <v>120.035727272727</v>
      </c>
      <c r="O485" s="19" t="n">
        <f aca="false">MAX(0, Online_RAW!D485*60)</f>
        <v>0.0114545454545455</v>
      </c>
      <c r="P485" s="19" t="n">
        <f aca="false">_xlfn.IFNA(VLOOKUP(A485,Sampling!$D$7:$E$14,2,FALSE()),0)</f>
        <v>0</v>
      </c>
      <c r="Q485" s="0" t="n">
        <f aca="false">_xlfn.IFNA(VLOOKUP(A485,Refill!$D$6:$G$8,2,FALSE()),0)</f>
        <v>0</v>
      </c>
    </row>
    <row r="486" customFormat="false" ht="12.75" hidden="false" customHeight="false" outlineLevel="0" collapsed="false">
      <c r="A486" s="19" t="n">
        <f aca="false">ROUND((Online_RAW!B486-General!$B$10)*24,3)</f>
        <v>8.067</v>
      </c>
      <c r="B486" s="19" t="n">
        <f aca="false">General!$B$12+Online_ANA!K486/1000+Online_ANA!L486/1000+Online_ANA!M486/1000/General!$B$22-SUM($P$2:P486)/1000/General!$B$24+SUM($Q$2:Q486)/1000/General!$B$24</f>
        <v>1.0801312</v>
      </c>
      <c r="C486" s="19" t="n">
        <f aca="false">Online_RAW!K486</f>
        <v>20.545</v>
      </c>
      <c r="D486" s="19" t="n">
        <f aca="false">Online_RAW!J486</f>
        <v>0.17</v>
      </c>
      <c r="E486" s="19" t="n">
        <f aca="false">(1-F486/100-G486/100)/(1-C486/100-D486/100-General!$B$17/100)</f>
        <v>1.00382138177997</v>
      </c>
      <c r="F486" s="19" t="n">
        <f aca="false">N486*General!$B$14/(N486+O486)+O486*100/(N486+O486)</f>
        <v>20.8063707533203</v>
      </c>
      <c r="G486" s="19" t="n">
        <f aca="false">N486*General!$B$15/(N486+O486)</f>
        <v>0.039996782447818</v>
      </c>
      <c r="H486" s="19" t="n">
        <f aca="false">(N486+O486)*(1/General!$B$20)*((F486/100)-E486*(C486/100))*1000/B486</f>
        <v>9.06323980429899</v>
      </c>
      <c r="I486" s="19" t="n">
        <f aca="false">(N486+O486)*(1/General!$B$20)*((D486/100)*E486-(G486/100))*1000/B486</f>
        <v>6.47563777755397</v>
      </c>
      <c r="J486" s="19" t="n">
        <f aca="false">I486/H486</f>
        <v>0.714494807307467</v>
      </c>
      <c r="K486" s="19" t="n">
        <f aca="false">MAX(Online_RAW!$L$2-Online_RAW!L486,0)</f>
        <v>0</v>
      </c>
      <c r="L486" s="19" t="n">
        <f aca="false">0.0016*(Online_RAW!M486)</f>
        <v>0.1312</v>
      </c>
      <c r="M486" s="11" t="n">
        <f aca="false">Online_RAW!$N$2-Online_RAW!N486</f>
        <v>0</v>
      </c>
      <c r="N486" s="19" t="n">
        <f aca="false">Online_RAW!C486*60</f>
        <v>119.984347826087</v>
      </c>
      <c r="O486" s="19" t="n">
        <f aca="false">MAX(0, Online_RAW!D486*60)</f>
        <v>0.00965217391304346</v>
      </c>
      <c r="P486" s="19" t="n">
        <f aca="false">_xlfn.IFNA(VLOOKUP(A486,Sampling!$D$7:$E$14,2,FALSE()),0)</f>
        <v>0</v>
      </c>
      <c r="Q486" s="0" t="n">
        <f aca="false">_xlfn.IFNA(VLOOKUP(A486,Refill!$D$6:$G$8,2,FALSE()),0)</f>
        <v>0</v>
      </c>
    </row>
    <row r="487" customFormat="false" ht="12.75" hidden="false" customHeight="false" outlineLevel="0" collapsed="false">
      <c r="A487" s="19" t="n">
        <f aca="false">ROUND((Online_RAW!B487-General!$B$10)*24,3)</f>
        <v>8.083</v>
      </c>
      <c r="B487" s="19" t="n">
        <f aca="false">General!$B$12+Online_ANA!K487/1000+Online_ANA!L487/1000+Online_ANA!M487/1000/General!$B$22-SUM($P$2:P487)/1000/General!$B$24+SUM($Q$2:Q487)/1000/General!$B$24</f>
        <v>1.0801312</v>
      </c>
      <c r="C487" s="19" t="n">
        <f aca="false">Online_RAW!K487</f>
        <v>20.525</v>
      </c>
      <c r="D487" s="19" t="n">
        <f aca="false">Online_RAW!J487</f>
        <v>0.17</v>
      </c>
      <c r="E487" s="19" t="n">
        <f aca="false">(1-F487/100-G487/100)/(1-C487/100-D487/100-General!$B$17/100)</f>
        <v>1.00364757056196</v>
      </c>
      <c r="F487" s="19" t="n">
        <f aca="false">N487*General!$B$14/(N487+O487)+O487*100/(N487+O487)</f>
        <v>20.8</v>
      </c>
      <c r="G487" s="19" t="n">
        <f aca="false">N487*General!$B$15/(N487+O487)</f>
        <v>0.04</v>
      </c>
      <c r="H487" s="19" t="n">
        <f aca="false">(N487+O487)*(1/General!$B$20)*((F487/100)-E487*(C487/100))*1000/B487</f>
        <v>9.92752221122752</v>
      </c>
      <c r="I487" s="19" t="n">
        <f aca="false">(N487+O487)*(1/General!$B$20)*((D487/100)*E487-(G487/100))*1000/B487</f>
        <v>6.47934041446214</v>
      </c>
      <c r="J487" s="19" t="n">
        <f aca="false">I487/H487</f>
        <v>0.65266440876197</v>
      </c>
      <c r="K487" s="19" t="n">
        <f aca="false">MAX(Online_RAW!$L$2-Online_RAW!L487,0)</f>
        <v>0</v>
      </c>
      <c r="L487" s="19" t="n">
        <f aca="false">0.0016*(Online_RAW!M487)</f>
        <v>0.1312</v>
      </c>
      <c r="M487" s="11" t="n">
        <f aca="false">Online_RAW!$N$2-Online_RAW!N487</f>
        <v>0</v>
      </c>
      <c r="N487" s="19" t="n">
        <f aca="false">Online_RAW!C487*60</f>
        <v>120.092727272727</v>
      </c>
      <c r="O487" s="19" t="n">
        <f aca="false">MAX(0, Online_RAW!D487*60)</f>
        <v>0</v>
      </c>
      <c r="P487" s="19" t="n">
        <f aca="false">_xlfn.IFNA(VLOOKUP(A487,Sampling!$D$7:$E$14,2,FALSE()),0)</f>
        <v>0</v>
      </c>
      <c r="Q487" s="0" t="n">
        <f aca="false">_xlfn.IFNA(VLOOKUP(A487,Refill!$D$6:$G$8,2,FALSE()),0)</f>
        <v>0</v>
      </c>
    </row>
    <row r="488" customFormat="false" ht="12.75" hidden="false" customHeight="false" outlineLevel="0" collapsed="false">
      <c r="A488" s="19" t="n">
        <f aca="false">ROUND((Online_RAW!B488-General!$B$10)*24,3)</f>
        <v>8.1</v>
      </c>
      <c r="B488" s="19" t="n">
        <f aca="false">General!$B$12+Online_ANA!K488/1000+Online_ANA!L488/1000+Online_ANA!M488/1000/General!$B$22-SUM($P$2:P488)/1000/General!$B$24+SUM($Q$2:Q488)/1000/General!$B$24</f>
        <v>1.0801312</v>
      </c>
      <c r="C488" s="19" t="n">
        <f aca="false">Online_RAW!K488</f>
        <v>20.525</v>
      </c>
      <c r="D488" s="19" t="n">
        <f aca="false">Online_RAW!J488</f>
        <v>0.17</v>
      </c>
      <c r="E488" s="19" t="n">
        <f aca="false">(1-F488/100-G488/100)/(1-C488/100-D488/100-General!$B$17/100)</f>
        <v>1.00358280508788</v>
      </c>
      <c r="F488" s="19" t="n">
        <f aca="false">N488*General!$B$14/(N488+O488)+O488*100/(N488+O488)</f>
        <v>20.8051107836035</v>
      </c>
      <c r="G488" s="19" t="n">
        <f aca="false">N488*General!$B$15/(N488+O488)</f>
        <v>0.0399974187961598</v>
      </c>
      <c r="H488" s="19" t="n">
        <f aca="false">(N488+O488)*(1/General!$B$20)*((F488/100)-E488*(C488/100))*1000/B488</f>
        <v>10.2475149436425</v>
      </c>
      <c r="I488" s="19" t="n">
        <f aca="false">(N488+O488)*(1/General!$B$20)*((D488/100)*E488-(G488/100))*1000/B488</f>
        <v>6.47926071144346</v>
      </c>
      <c r="J488" s="19" t="n">
        <f aca="false">I488/H488</f>
        <v>0.632276288161273</v>
      </c>
      <c r="K488" s="19" t="n">
        <f aca="false">MAX(Online_RAW!$L$2-Online_RAW!L488,0)</f>
        <v>0</v>
      </c>
      <c r="L488" s="19" t="n">
        <f aca="false">0.0016*(Online_RAW!M488)</f>
        <v>0.1312</v>
      </c>
      <c r="M488" s="11" t="n">
        <f aca="false">Online_RAW!$N$2-Online_RAW!N488</f>
        <v>0</v>
      </c>
      <c r="N488" s="19" t="n">
        <f aca="false">Online_RAW!C488*60</f>
        <v>120.09125</v>
      </c>
      <c r="O488" s="19" t="n">
        <f aca="false">MAX(0, Online_RAW!D488*60)</f>
        <v>0.00775000000000002</v>
      </c>
      <c r="P488" s="19" t="n">
        <f aca="false">_xlfn.IFNA(VLOOKUP(A488,Sampling!$D$7:$E$14,2,FALSE()),0)</f>
        <v>0</v>
      </c>
      <c r="Q488" s="0" t="n">
        <f aca="false">_xlfn.IFNA(VLOOKUP(A488,Refill!$D$6:$G$8,2,FALSE()),0)</f>
        <v>0</v>
      </c>
    </row>
    <row r="489" customFormat="false" ht="12.75" hidden="false" customHeight="false" outlineLevel="0" collapsed="false">
      <c r="A489" s="19" t="n">
        <f aca="false">ROUND((Online_RAW!B489-General!$B$10)*24,3)</f>
        <v>8.117</v>
      </c>
      <c r="B489" s="19" t="n">
        <f aca="false">General!$B$12+Online_ANA!K489/1000+Online_ANA!L489/1000+Online_ANA!M489/1000/General!$B$22-SUM($P$2:P489)/1000/General!$B$24+SUM($Q$2:Q489)/1000/General!$B$24</f>
        <v>1.0801312</v>
      </c>
      <c r="C489" s="19" t="n">
        <f aca="false">Online_RAW!K489</f>
        <v>20.52</v>
      </c>
      <c r="D489" s="19" t="n">
        <f aca="false">Online_RAW!J489</f>
        <v>0.17</v>
      </c>
      <c r="E489" s="19" t="n">
        <f aca="false">(1-F489/100-G489/100)/(1-C489/100-D489/100-General!$B$17/100)</f>
        <v>1.00358394975644</v>
      </c>
      <c r="F489" s="19" t="n">
        <f aca="false">N489*General!$B$14/(N489+O489)+O489*100/(N489+O489)</f>
        <v>20.8</v>
      </c>
      <c r="G489" s="19" t="n">
        <f aca="false">N489*General!$B$15/(N489+O489)</f>
        <v>0.04</v>
      </c>
      <c r="H489" s="19" t="n">
        <f aca="false">(N489+O489)*(1/General!$B$20)*((F489/100)-E489*(C489/100))*1000/B489</f>
        <v>10.2419055587672</v>
      </c>
      <c r="I489" s="19" t="n">
        <f aca="false">(N489+O489)*(1/General!$B$20)*((D489/100)*E489-(G489/100))*1000/B489</f>
        <v>6.47924531101791</v>
      </c>
      <c r="J489" s="19" t="n">
        <f aca="false">I489/H489</f>
        <v>0.632621075623137</v>
      </c>
      <c r="K489" s="19" t="n">
        <f aca="false">MAX(Online_RAW!$L$2-Online_RAW!L489,0)</f>
        <v>0</v>
      </c>
      <c r="L489" s="19" t="n">
        <f aca="false">0.0016*(Online_RAW!M489)</f>
        <v>0.1312</v>
      </c>
      <c r="M489" s="11" t="n">
        <f aca="false">Online_RAW!$N$2-Online_RAW!N489</f>
        <v>0</v>
      </c>
      <c r="N489" s="19" t="n">
        <f aca="false">Online_RAW!C489*60</f>
        <v>120.100909090909</v>
      </c>
      <c r="O489" s="19" t="n">
        <f aca="false">MAX(0, Online_RAW!D489*60)</f>
        <v>0</v>
      </c>
      <c r="P489" s="19" t="n">
        <f aca="false">_xlfn.IFNA(VLOOKUP(A489,Sampling!$D$7:$E$14,2,FALSE()),0)</f>
        <v>0</v>
      </c>
      <c r="Q489" s="0" t="n">
        <f aca="false">_xlfn.IFNA(VLOOKUP(A489,Refill!$D$6:$G$8,2,FALSE()),0)</f>
        <v>0</v>
      </c>
    </row>
    <row r="490" customFormat="false" ht="12.75" hidden="false" customHeight="false" outlineLevel="0" collapsed="false">
      <c r="A490" s="19" t="n">
        <f aca="false">ROUND((Online_RAW!B490-General!$B$10)*24,3)</f>
        <v>8.133</v>
      </c>
      <c r="B490" s="19" t="n">
        <f aca="false">General!$B$12+Online_ANA!K490/1000+Online_ANA!L490/1000+Online_ANA!M490/1000/General!$B$22-SUM($P$2:P490)/1000/General!$B$24+SUM($Q$2:Q490)/1000/General!$B$24</f>
        <v>1.0801312</v>
      </c>
      <c r="C490" s="19" t="n">
        <f aca="false">Online_RAW!K490</f>
        <v>20.52</v>
      </c>
      <c r="D490" s="19" t="n">
        <f aca="false">Online_RAW!J490</f>
        <v>0.175</v>
      </c>
      <c r="E490" s="19" t="n">
        <f aca="false">(1-F490/100-G490/100)/(1-C490/100-D490/100-General!$B$17/100)</f>
        <v>1.00364757056196</v>
      </c>
      <c r="F490" s="19" t="n">
        <f aca="false">N490*General!$B$14/(N490+O490)+O490*100/(N490+O490)</f>
        <v>20.8</v>
      </c>
      <c r="G490" s="19" t="n">
        <f aca="false">N490*General!$B$15/(N490+O490)</f>
        <v>0.04</v>
      </c>
      <c r="H490" s="19" t="n">
        <f aca="false">(N490+O490)*(1/General!$B$20)*((F490/100)-E490*(C490/100))*1000/B490</f>
        <v>10.1671390449081</v>
      </c>
      <c r="I490" s="19" t="n">
        <f aca="false">(N490+O490)*(1/General!$B$20)*((D490/100)*E490-(G490/100))*1000/B490</f>
        <v>6.72211191196314</v>
      </c>
      <c r="J490" s="19" t="n">
        <f aca="false">I490/H490</f>
        <v>0.661160615810569</v>
      </c>
      <c r="K490" s="19" t="n">
        <f aca="false">MAX(Online_RAW!$L$2-Online_RAW!L490,0)</f>
        <v>0</v>
      </c>
      <c r="L490" s="19" t="n">
        <f aca="false">0.0016*(Online_RAW!M490)</f>
        <v>0.1312</v>
      </c>
      <c r="M490" s="11" t="n">
        <f aca="false">Online_RAW!$N$2-Online_RAW!N490</f>
        <v>0</v>
      </c>
      <c r="N490" s="19" t="n">
        <f aca="false">Online_RAW!C490*60</f>
        <v>119.982857142857</v>
      </c>
      <c r="O490" s="19" t="n">
        <f aca="false">MAX(0, Online_RAW!D490*60)</f>
        <v>0</v>
      </c>
      <c r="P490" s="19" t="n">
        <f aca="false">_xlfn.IFNA(VLOOKUP(A490,Sampling!$D$7:$E$14,2,FALSE()),0)</f>
        <v>0</v>
      </c>
      <c r="Q490" s="0" t="n">
        <f aca="false">_xlfn.IFNA(VLOOKUP(A490,Refill!$D$6:$G$8,2,FALSE()),0)</f>
        <v>0</v>
      </c>
    </row>
    <row r="491" customFormat="false" ht="12.75" hidden="false" customHeight="false" outlineLevel="0" collapsed="false">
      <c r="A491" s="19" t="n">
        <f aca="false">ROUND((Online_RAW!B491-General!$B$10)*24,3)</f>
        <v>8.15</v>
      </c>
      <c r="B491" s="19" t="n">
        <f aca="false">General!$B$12+Online_ANA!K491/1000+Online_ANA!L491/1000+Online_ANA!M491/1000/General!$B$22-SUM($P$2:P491)/1000/General!$B$24+SUM($Q$2:Q491)/1000/General!$B$24</f>
        <v>1.0801312</v>
      </c>
      <c r="C491" s="19" t="n">
        <f aca="false">Online_RAW!K491</f>
        <v>20.5133333333333</v>
      </c>
      <c r="D491" s="19" t="n">
        <f aca="false">Online_RAW!J491</f>
        <v>0.18</v>
      </c>
      <c r="E491" s="19" t="n">
        <f aca="false">(1-F491/100-G491/100)/(1-C491/100-D491/100-General!$B$17/100)</f>
        <v>1.00352593024805</v>
      </c>
      <c r="F491" s="19" t="n">
        <f aca="false">N491*General!$B$14/(N491+O491)+O491*100/(N491+O491)</f>
        <v>20.8079255118332</v>
      </c>
      <c r="G491" s="19" t="n">
        <f aca="false">N491*General!$B$15/(N491+O491)</f>
        <v>0.0399959972162458</v>
      </c>
      <c r="H491" s="19" t="n">
        <f aca="false">(N491+O491)*(1/General!$B$20)*((F491/100)-E491*(C491/100))*1000/B491</f>
        <v>11.0090936680398</v>
      </c>
      <c r="I491" s="19" t="n">
        <f aca="false">(N491+O491)*(1/General!$B$20)*((D491/100)*E491-(G491/100))*1000/B491</f>
        <v>6.96607236486941</v>
      </c>
      <c r="J491" s="19" t="n">
        <f aca="false">I491/H491</f>
        <v>0.632756208178373</v>
      </c>
      <c r="K491" s="19" t="n">
        <f aca="false">MAX(Online_RAW!$L$2-Online_RAW!L491,0)</f>
        <v>0</v>
      </c>
      <c r="L491" s="19" t="n">
        <f aca="false">0.0016*(Online_RAW!M491)</f>
        <v>0.1312</v>
      </c>
      <c r="M491" s="11" t="n">
        <f aca="false">Online_RAW!$N$2-Online_RAW!N491</f>
        <v>0</v>
      </c>
      <c r="N491" s="19" t="n">
        <f aca="false">Online_RAW!C491*60</f>
        <v>119.904545454545</v>
      </c>
      <c r="O491" s="19" t="n">
        <f aca="false">MAX(0, Online_RAW!D491*60)</f>
        <v>0.012</v>
      </c>
      <c r="P491" s="19" t="n">
        <f aca="false">_xlfn.IFNA(VLOOKUP(A491,Sampling!$D$7:$E$14,2,FALSE()),0)</f>
        <v>0</v>
      </c>
      <c r="Q491" s="0" t="n">
        <f aca="false">_xlfn.IFNA(VLOOKUP(A491,Refill!$D$6:$G$8,2,FALSE()),0)</f>
        <v>0</v>
      </c>
    </row>
    <row r="492" customFormat="false" ht="12.75" hidden="false" customHeight="false" outlineLevel="0" collapsed="false">
      <c r="A492" s="19" t="n">
        <f aca="false">ROUND((Online_RAW!B492-General!$B$10)*24,3)</f>
        <v>8.167</v>
      </c>
      <c r="B492" s="19" t="n">
        <f aca="false">General!$B$12+Online_ANA!K492/1000+Online_ANA!L492/1000+Online_ANA!M492/1000/General!$B$22-SUM($P$2:P492)/1000/General!$B$24+SUM($Q$2:Q492)/1000/General!$B$24</f>
        <v>1.0801312</v>
      </c>
      <c r="C492" s="19" t="n">
        <f aca="false">Online_RAW!K492</f>
        <v>20.5133333333333</v>
      </c>
      <c r="D492" s="19" t="n">
        <f aca="false">Online_RAW!J492</f>
        <v>0.18</v>
      </c>
      <c r="E492" s="19" t="n">
        <f aca="false">(1-F492/100-G492/100)/(1-C492/100-D492/100-General!$B$17/100)</f>
        <v>1.00357612902583</v>
      </c>
      <c r="F492" s="19" t="n">
        <f aca="false">N492*General!$B$14/(N492+O492)+O492*100/(N492+O492)</f>
        <v>20.8039641340255</v>
      </c>
      <c r="G492" s="19" t="n">
        <f aca="false">N492*General!$B$15/(N492+O492)</f>
        <v>0.0399979979121083</v>
      </c>
      <c r="H492" s="19" t="n">
        <f aca="false">(N492+O492)*(1/General!$B$20)*((F492/100)-E492*(C492/100))*1000/B492</f>
        <v>10.7581336038652</v>
      </c>
      <c r="I492" s="19" t="n">
        <f aca="false">(N492+O492)*(1/General!$B$20)*((D492/100)*E492-(G492/100))*1000/B492</f>
        <v>6.96399898757703</v>
      </c>
      <c r="J492" s="19" t="n">
        <f aca="false">I492/H492</f>
        <v>0.647324084641876</v>
      </c>
      <c r="K492" s="19" t="n">
        <f aca="false">MAX(Online_RAW!$L$2-Online_RAW!L492,0)</f>
        <v>0</v>
      </c>
      <c r="L492" s="19" t="n">
        <f aca="false">0.0016*(Online_RAW!M492)</f>
        <v>0.1312</v>
      </c>
      <c r="M492" s="11" t="n">
        <f aca="false">Online_RAW!$N$2-Online_RAW!N492</f>
        <v>0</v>
      </c>
      <c r="N492" s="19" t="n">
        <f aca="false">Online_RAW!C492*60</f>
        <v>119.868857142857</v>
      </c>
      <c r="O492" s="19" t="n">
        <f aca="false">MAX(0, Online_RAW!D492*60)</f>
        <v>0.006</v>
      </c>
      <c r="P492" s="19" t="n">
        <f aca="false">_xlfn.IFNA(VLOOKUP(A492,Sampling!$D$7:$E$14,2,FALSE()),0)</f>
        <v>0</v>
      </c>
      <c r="Q492" s="0" t="n">
        <f aca="false">_xlfn.IFNA(VLOOKUP(A492,Refill!$D$6:$G$8,2,FALSE()),0)</f>
        <v>0</v>
      </c>
    </row>
    <row r="493" customFormat="false" ht="12.75" hidden="false" customHeight="false" outlineLevel="0" collapsed="false">
      <c r="A493" s="19" t="n">
        <f aca="false">ROUND((Online_RAW!B493-General!$B$10)*24,3)</f>
        <v>8.183</v>
      </c>
      <c r="B493" s="19" t="n">
        <f aca="false">General!$B$12+Online_ANA!K493/1000+Online_ANA!L493/1000+Online_ANA!M493/1000/General!$B$22-SUM($P$2:P493)/1000/General!$B$24+SUM($Q$2:Q493)/1000/General!$B$24</f>
        <v>1.0801312</v>
      </c>
      <c r="C493" s="19" t="n">
        <f aca="false">Online_RAW!K493</f>
        <v>20.505</v>
      </c>
      <c r="D493" s="19" t="n">
        <f aca="false">Online_RAW!J493</f>
        <v>0.18</v>
      </c>
      <c r="E493" s="19" t="n">
        <f aca="false">(1-F493/100-G493/100)/(1-C493/100-D493/100-General!$B$17/100)</f>
        <v>1.0035203370162</v>
      </c>
      <c r="F493" s="19" t="n">
        <f aca="false">N493*General!$B$14/(N493+O493)+O493*100/(N493+O493)</f>
        <v>20.8</v>
      </c>
      <c r="G493" s="19" t="n">
        <f aca="false">N493*General!$B$15/(N493+O493)</f>
        <v>0.04</v>
      </c>
      <c r="H493" s="19" t="n">
        <f aca="false">(N493+O493)*(1/General!$B$20)*((F493/100)-E493*(C493/100))*1000/B493</f>
        <v>11.0536181052206</v>
      </c>
      <c r="I493" s="19" t="n">
        <f aca="false">(N493+O493)*(1/General!$B$20)*((D493/100)*E493-(G493/100))*1000/B493</f>
        <v>6.97667285750597</v>
      </c>
      <c r="J493" s="19" t="n">
        <f aca="false">I493/H493</f>
        <v>0.631166446234547</v>
      </c>
      <c r="K493" s="19" t="n">
        <f aca="false">MAX(Online_RAW!$L$2-Online_RAW!L493,0)</f>
        <v>0</v>
      </c>
      <c r="L493" s="19" t="n">
        <f aca="false">0.0016*(Online_RAW!M493)</f>
        <v>0.1312</v>
      </c>
      <c r="M493" s="11" t="n">
        <f aca="false">Online_RAW!$N$2-Online_RAW!N493</f>
        <v>0</v>
      </c>
      <c r="N493" s="19" t="n">
        <f aca="false">Online_RAW!C493*60</f>
        <v>120.103304347826</v>
      </c>
      <c r="O493" s="19" t="n">
        <f aca="false">MAX(0, Online_RAW!D493*60)</f>
        <v>0</v>
      </c>
      <c r="P493" s="19" t="n">
        <f aca="false">_xlfn.IFNA(VLOOKUP(A493,Sampling!$D$7:$E$14,2,FALSE()),0)</f>
        <v>0</v>
      </c>
      <c r="Q493" s="0" t="n">
        <f aca="false">_xlfn.IFNA(VLOOKUP(A493,Refill!$D$6:$G$8,2,FALSE()),0)</f>
        <v>0</v>
      </c>
    </row>
    <row r="494" customFormat="false" ht="12.75" hidden="false" customHeight="false" outlineLevel="0" collapsed="false">
      <c r="A494" s="19" t="n">
        <f aca="false">ROUND((Online_RAW!B494-General!$B$10)*24,3)</f>
        <v>8.2</v>
      </c>
      <c r="B494" s="19" t="n">
        <f aca="false">General!$B$12+Online_ANA!K494/1000+Online_ANA!L494/1000+Online_ANA!M494/1000/General!$B$22-SUM($P$2:P494)/1000/General!$B$24+SUM($Q$2:Q494)/1000/General!$B$24</f>
        <v>1.0801312</v>
      </c>
      <c r="C494" s="19" t="n">
        <f aca="false">Online_RAW!K494</f>
        <v>20.5</v>
      </c>
      <c r="D494" s="19" t="n">
        <f aca="false">Online_RAW!J494</f>
        <v>0.18</v>
      </c>
      <c r="E494" s="19" t="n">
        <f aca="false">(1-F494/100-G494/100)/(1-C494/100-D494/100-General!$B$17/100)</f>
        <v>1.00345455082666</v>
      </c>
      <c r="F494" s="19" t="n">
        <f aca="false">N494*General!$B$14/(N494+O494)+O494*100/(N494+O494)</f>
        <v>20.8001721806505</v>
      </c>
      <c r="G494" s="19" t="n">
        <f aca="false">N494*General!$B$15/(N494+O494)</f>
        <v>0.0399999130400755</v>
      </c>
      <c r="H494" s="19" t="n">
        <f aca="false">(N494+O494)*(1/General!$B$20)*((F494/100)-E494*(C494/100))*1000/B494</f>
        <v>11.3677491355032</v>
      </c>
      <c r="I494" s="19" t="n">
        <f aca="false">(N494+O494)*(1/General!$B$20)*((D494/100)*E494-(G494/100))*1000/B494</f>
        <v>6.96981664724966</v>
      </c>
      <c r="J494" s="19" t="n">
        <f aca="false">I494/H494</f>
        <v>0.613121961451617</v>
      </c>
      <c r="K494" s="19" t="n">
        <f aca="false">MAX(Online_RAW!$L$2-Online_RAW!L494,0)</f>
        <v>0</v>
      </c>
      <c r="L494" s="19" t="n">
        <f aca="false">0.0016*(Online_RAW!M494)</f>
        <v>0.1312</v>
      </c>
      <c r="M494" s="11" t="n">
        <f aca="false">Online_RAW!$N$2-Online_RAW!N494</f>
        <v>0</v>
      </c>
      <c r="N494" s="19" t="n">
        <f aca="false">Online_RAW!C494*60</f>
        <v>119.995043478261</v>
      </c>
      <c r="O494" s="19" t="n">
        <f aca="false">MAX(0, Online_RAW!D494*60)</f>
        <v>0.000260869565217392</v>
      </c>
      <c r="P494" s="19" t="n">
        <f aca="false">_xlfn.IFNA(VLOOKUP(A494,Sampling!$D$7:$E$14,2,FALSE()),0)</f>
        <v>0</v>
      </c>
      <c r="Q494" s="0" t="n">
        <f aca="false">_xlfn.IFNA(VLOOKUP(A494,Refill!$D$6:$G$8,2,FALSE()),0)</f>
        <v>0</v>
      </c>
    </row>
    <row r="495" customFormat="false" ht="12.75" hidden="false" customHeight="false" outlineLevel="0" collapsed="false">
      <c r="A495" s="19" t="n">
        <f aca="false">ROUND((Online_RAW!B495-General!$B$10)*24,3)</f>
        <v>8.217</v>
      </c>
      <c r="B495" s="19" t="n">
        <f aca="false">General!$B$12+Online_ANA!K495/1000+Online_ANA!L495/1000+Online_ANA!M495/1000/General!$B$22-SUM($P$2:P495)/1000/General!$B$24+SUM($Q$2:Q495)/1000/General!$B$24</f>
        <v>1.0801312</v>
      </c>
      <c r="C495" s="19" t="n">
        <f aca="false">Online_RAW!K495</f>
        <v>20.49</v>
      </c>
      <c r="D495" s="19" t="n">
        <f aca="false">Online_RAW!J495</f>
        <v>0.18</v>
      </c>
      <c r="E495" s="19" t="n">
        <f aca="false">(1-F495/100-G495/100)/(1-C495/100-D495/100-General!$B$17/100)</f>
        <v>1.00332954717183</v>
      </c>
      <c r="F495" s="19" t="n">
        <f aca="false">N495*General!$B$14/(N495+O495)+O495*100/(N495+O495)</f>
        <v>20.8</v>
      </c>
      <c r="G495" s="19" t="n">
        <f aca="false">N495*General!$B$15/(N495+O495)</f>
        <v>0.04</v>
      </c>
      <c r="H495" s="19" t="n">
        <f aca="false">(N495+O495)*(1/General!$B$20)*((F495/100)-E495*(C495/100))*1000/B495</f>
        <v>11.9808103411858</v>
      </c>
      <c r="I495" s="19" t="n">
        <f aca="false">(N495+O495)*(1/General!$B$20)*((D495/100)*E495-(G495/100))*1000/B495</f>
        <v>6.96712151616809</v>
      </c>
      <c r="J495" s="19" t="n">
        <f aca="false">I495/H495</f>
        <v>0.581523395977449</v>
      </c>
      <c r="K495" s="19" t="n">
        <f aca="false">MAX(Online_RAW!$L$2-Online_RAW!L495,0)</f>
        <v>0</v>
      </c>
      <c r="L495" s="19" t="n">
        <f aca="false">0.0016*(Online_RAW!M495)</f>
        <v>0.1312</v>
      </c>
      <c r="M495" s="11" t="n">
        <f aca="false">Online_RAW!$N$2-Online_RAW!N495</f>
        <v>0</v>
      </c>
      <c r="N495" s="19" t="n">
        <f aca="false">Online_RAW!C495*60</f>
        <v>119.968173913043</v>
      </c>
      <c r="O495" s="19" t="n">
        <f aca="false">MAX(0, Online_RAW!D495*60)</f>
        <v>0</v>
      </c>
      <c r="P495" s="19" t="n">
        <f aca="false">_xlfn.IFNA(VLOOKUP(A495,Sampling!$D$7:$E$14,2,FALSE()),0)</f>
        <v>0</v>
      </c>
      <c r="Q495" s="0" t="n">
        <f aca="false">_xlfn.IFNA(VLOOKUP(A495,Refill!$D$6:$G$8,2,FALSE()),0)</f>
        <v>0</v>
      </c>
    </row>
    <row r="496" customFormat="false" ht="12.75" hidden="false" customHeight="false" outlineLevel="0" collapsed="false">
      <c r="A496" s="19" t="n">
        <f aca="false">ROUND((Online_RAW!B496-General!$B$10)*24,3)</f>
        <v>8.233</v>
      </c>
      <c r="B496" s="19" t="n">
        <f aca="false">General!$B$12+Online_ANA!K496/1000+Online_ANA!L496/1000+Online_ANA!M496/1000/General!$B$22-SUM($P$2:P496)/1000/General!$B$24+SUM($Q$2:Q496)/1000/General!$B$24</f>
        <v>1.0801312</v>
      </c>
      <c r="C496" s="19" t="n">
        <f aca="false">Online_RAW!K496</f>
        <v>20.49</v>
      </c>
      <c r="D496" s="19" t="n">
        <f aca="false">Online_RAW!J496</f>
        <v>0.19</v>
      </c>
      <c r="E496" s="19" t="n">
        <f aca="false">(1-F496/100-G496/100)/(1-C496/100-D496/100-General!$B$17/100)</f>
        <v>1.00345673233971</v>
      </c>
      <c r="F496" s="19" t="n">
        <f aca="false">N496*General!$B$14/(N496+O496)+O496*100/(N496+O496)</f>
        <v>20.8</v>
      </c>
      <c r="G496" s="19" t="n">
        <f aca="false">N496*General!$B$15/(N496+O496)</f>
        <v>0.04</v>
      </c>
      <c r="H496" s="19" t="n">
        <f aca="false">(N496+O496)*(1/General!$B$20)*((F496/100)-E496*(C496/100))*1000/B496</f>
        <v>11.8599981088302</v>
      </c>
      <c r="I496" s="19" t="n">
        <f aca="false">(N496+O496)*(1/General!$B$20)*((D496/100)*E496-(G496/100))*1000/B496</f>
        <v>7.47074258275504</v>
      </c>
      <c r="J496" s="19" t="n">
        <f aca="false">I496/H496</f>
        <v>0.629910942160504</v>
      </c>
      <c r="K496" s="19" t="n">
        <f aca="false">MAX(Online_RAW!$L$2-Online_RAW!L496,0)</f>
        <v>0</v>
      </c>
      <c r="L496" s="19" t="n">
        <f aca="false">0.0016*(Online_RAW!M496)</f>
        <v>0.1312</v>
      </c>
      <c r="M496" s="11" t="n">
        <f aca="false">Online_RAW!$N$2-Online_RAW!N496</f>
        <v>0</v>
      </c>
      <c r="N496" s="19" t="n">
        <f aca="false">Online_RAW!C496*60</f>
        <v>120.052434782609</v>
      </c>
      <c r="O496" s="19" t="n">
        <f aca="false">MAX(0, Online_RAW!D496*60)</f>
        <v>0</v>
      </c>
      <c r="P496" s="19" t="n">
        <f aca="false">_xlfn.IFNA(VLOOKUP(A496,Sampling!$D$7:$E$14,2,FALSE()),0)</f>
        <v>0</v>
      </c>
      <c r="Q496" s="0" t="n">
        <f aca="false">_xlfn.IFNA(VLOOKUP(A496,Refill!$D$6:$G$8,2,FALSE()),0)</f>
        <v>0</v>
      </c>
    </row>
    <row r="497" customFormat="false" ht="12.75" hidden="false" customHeight="false" outlineLevel="0" collapsed="false">
      <c r="A497" s="19" t="n">
        <f aca="false">ROUND((Online_RAW!B497-General!$B$10)*24,3)</f>
        <v>8.25</v>
      </c>
      <c r="B497" s="19" t="n">
        <f aca="false">General!$B$12+Online_ANA!K497/1000+Online_ANA!L497/1000+Online_ANA!M497/1000/General!$B$22-SUM($P$2:P497)/1000/General!$B$24+SUM($Q$2:Q497)/1000/General!$B$24</f>
        <v>1.0801312</v>
      </c>
      <c r="C497" s="19" t="n">
        <f aca="false">Online_RAW!K497</f>
        <v>20.49</v>
      </c>
      <c r="D497" s="19" t="n">
        <f aca="false">Online_RAW!J497</f>
        <v>0.18</v>
      </c>
      <c r="E497" s="19" t="n">
        <f aca="false">(1-F497/100-G497/100)/(1-C497/100-D497/100-General!$B$17/100)</f>
        <v>1.00324743492475</v>
      </c>
      <c r="F497" s="19" t="n">
        <f aca="false">N497*General!$B$14/(N497+O497)+O497*100/(N497+O497)</f>
        <v>20.8064817088141</v>
      </c>
      <c r="G497" s="19" t="n">
        <f aca="false">N497*General!$B$15/(N497+O497)</f>
        <v>0.0399967264096898</v>
      </c>
      <c r="H497" s="19" t="n">
        <f aca="false">(N497+O497)*(1/General!$B$20)*((F497/100)-E497*(C497/100))*1000/B497</f>
        <v>12.3853901759476</v>
      </c>
      <c r="I497" s="19" t="n">
        <f aca="false">(N497+O497)*(1/General!$B$20)*((D497/100)*E497-(G497/100))*1000/B497</f>
        <v>6.96656234586332</v>
      </c>
      <c r="J497" s="19" t="n">
        <f aca="false">I497/H497</f>
        <v>0.562482267162835</v>
      </c>
      <c r="K497" s="19" t="n">
        <f aca="false">MAX(Online_RAW!$L$2-Online_RAW!L497,0)</f>
        <v>0</v>
      </c>
      <c r="L497" s="19" t="n">
        <f aca="false">0.0016*(Online_RAW!M497)</f>
        <v>0.1312</v>
      </c>
      <c r="M497" s="11" t="n">
        <f aca="false">Online_RAW!$N$2-Online_RAW!N497</f>
        <v>0</v>
      </c>
      <c r="N497" s="19" t="n">
        <f aca="false">Online_RAW!C497*60</f>
        <v>119.958545454545</v>
      </c>
      <c r="O497" s="19" t="n">
        <f aca="false">MAX(0, Online_RAW!D497*60)</f>
        <v>0.00981818181818184</v>
      </c>
      <c r="P497" s="19" t="n">
        <f aca="false">_xlfn.IFNA(VLOOKUP(A497,Sampling!$D$7:$E$14,2,FALSE()),0)</f>
        <v>0</v>
      </c>
      <c r="Q497" s="0" t="n">
        <f aca="false">_xlfn.IFNA(VLOOKUP(A497,Refill!$D$6:$G$8,2,FALSE()),0)</f>
        <v>0</v>
      </c>
    </row>
    <row r="498" customFormat="false" ht="12.75" hidden="false" customHeight="false" outlineLevel="0" collapsed="false">
      <c r="A498" s="19" t="n">
        <f aca="false">ROUND((Online_RAW!B498-General!$B$10)*24,3)</f>
        <v>8.267</v>
      </c>
      <c r="B498" s="19" t="n">
        <f aca="false">General!$B$12+Online_ANA!K498/1000+Online_ANA!L498/1000+Online_ANA!M498/1000/General!$B$22-SUM($P$2:P498)/1000/General!$B$24+SUM($Q$2:Q498)/1000/General!$B$24</f>
        <v>1.0801312</v>
      </c>
      <c r="C498" s="19" t="n">
        <f aca="false">Online_RAW!K498</f>
        <v>20.495</v>
      </c>
      <c r="D498" s="19" t="n">
        <f aca="false">Online_RAW!J498</f>
        <v>0.18</v>
      </c>
      <c r="E498" s="19" t="n">
        <f aca="false">(1-F498/100-G498/100)/(1-C498/100-D498/100-General!$B$17/100)</f>
        <v>1.00339313572543</v>
      </c>
      <c r="F498" s="19" t="n">
        <f aca="false">N498*General!$B$14/(N498+O498)+O498*100/(N498+O498)</f>
        <v>20.8</v>
      </c>
      <c r="G498" s="19" t="n">
        <f aca="false">N498*General!$B$15/(N498+O498)</f>
        <v>0.04</v>
      </c>
      <c r="H498" s="19" t="n">
        <f aca="false">(N498+O498)*(1/General!$B$20)*((F498/100)-E498*(C498/100))*1000/B498</f>
        <v>11.6716375321409</v>
      </c>
      <c r="I498" s="19" t="n">
        <f aca="false">(N498+O498)*(1/General!$B$20)*((D498/100)*E498-(G498/100))*1000/B498</f>
        <v>6.97007569470066</v>
      </c>
      <c r="J498" s="19" t="n">
        <f aca="false">I498/H498</f>
        <v>0.597180616302275</v>
      </c>
      <c r="K498" s="19" t="n">
        <f aca="false">MAX(Online_RAW!$L$2-Online_RAW!L498,0)</f>
        <v>0</v>
      </c>
      <c r="L498" s="19" t="n">
        <f aca="false">0.0016*(Online_RAW!M498)</f>
        <v>0.1312</v>
      </c>
      <c r="M498" s="11" t="n">
        <f aca="false">Online_RAW!$N$2-Online_RAW!N498</f>
        <v>0</v>
      </c>
      <c r="N498" s="19" t="n">
        <f aca="false">Online_RAW!C498*60</f>
        <v>120.009272727273</v>
      </c>
      <c r="O498" s="19" t="n">
        <f aca="false">MAX(0, Online_RAW!D498*60)</f>
        <v>0</v>
      </c>
      <c r="P498" s="19" t="n">
        <f aca="false">_xlfn.IFNA(VLOOKUP(A498,Sampling!$D$7:$E$14,2,FALSE()),0)</f>
        <v>0</v>
      </c>
      <c r="Q498" s="0" t="n">
        <f aca="false">_xlfn.IFNA(VLOOKUP(A498,Refill!$D$6:$G$8,2,FALSE()),0)</f>
        <v>0</v>
      </c>
    </row>
    <row r="499" customFormat="false" ht="12.75" hidden="false" customHeight="false" outlineLevel="0" collapsed="false">
      <c r="A499" s="19" t="n">
        <f aca="false">ROUND((Online_RAW!B499-General!$B$10)*24,3)</f>
        <v>8.283</v>
      </c>
      <c r="B499" s="19" t="n">
        <f aca="false">General!$B$12+Online_ANA!K499/1000+Online_ANA!L499/1000+Online_ANA!M499/1000/General!$B$22-SUM($P$2:P499)/1000/General!$B$24+SUM($Q$2:Q499)/1000/General!$B$24</f>
        <v>1.0801312</v>
      </c>
      <c r="C499" s="19" t="n">
        <f aca="false">Online_RAW!K499</f>
        <v>20.48</v>
      </c>
      <c r="D499" s="19" t="n">
        <f aca="false">Online_RAW!J499</f>
        <v>0.18</v>
      </c>
      <c r="E499" s="19" t="n">
        <f aca="false">(1-F499/100-G499/100)/(1-C499/100-D499/100-General!$B$17/100)</f>
        <v>1.00320239424056</v>
      </c>
      <c r="F499" s="19" t="n">
        <f aca="false">N499*General!$B$14/(N499+O499)+O499*100/(N499+O499)</f>
        <v>20.8</v>
      </c>
      <c r="G499" s="19" t="n">
        <f aca="false">N499*General!$B$15/(N499+O499)</f>
        <v>0.04</v>
      </c>
      <c r="H499" s="19" t="n">
        <f aca="false">(N499+O499)*(1/General!$B$20)*((F499/100)-E499*(C499/100))*1000/B499</f>
        <v>12.5979085326326</v>
      </c>
      <c r="I499" s="19" t="n">
        <f aca="false">(N499+O499)*(1/General!$B$20)*((D499/100)*E499-(G499/100))*1000/B499</f>
        <v>6.96094670564761</v>
      </c>
      <c r="J499" s="19" t="n">
        <f aca="false">I499/H499</f>
        <v>0.552547804869082</v>
      </c>
      <c r="K499" s="19" t="n">
        <f aca="false">MAX(Online_RAW!$L$2-Online_RAW!L499,0)</f>
        <v>0</v>
      </c>
      <c r="L499" s="19" t="n">
        <f aca="false">0.0016*(Online_RAW!M499)</f>
        <v>0.1312</v>
      </c>
      <c r="M499" s="11" t="n">
        <f aca="false">Online_RAW!$N$2-Online_RAW!N499</f>
        <v>0</v>
      </c>
      <c r="N499" s="19" t="n">
        <f aca="false">Online_RAW!C499*60</f>
        <v>119.881363636364</v>
      </c>
      <c r="O499" s="19" t="n">
        <f aca="false">MAX(0, Online_RAW!D499*60)</f>
        <v>0</v>
      </c>
      <c r="P499" s="19" t="n">
        <f aca="false">_xlfn.IFNA(VLOOKUP(A499,Sampling!$D$7:$E$14,2,FALSE()),0)</f>
        <v>0</v>
      </c>
      <c r="Q499" s="0" t="n">
        <f aca="false">_xlfn.IFNA(VLOOKUP(A499,Refill!$D$6:$G$8,2,FALSE()),0)</f>
        <v>0</v>
      </c>
    </row>
    <row r="500" customFormat="false" ht="12.75" hidden="false" customHeight="false" outlineLevel="0" collapsed="false">
      <c r="A500" s="19" t="n">
        <f aca="false">ROUND((Online_RAW!B500-General!$B$10)*24,3)</f>
        <v>8.3</v>
      </c>
      <c r="B500" s="19" t="n">
        <f aca="false">General!$B$12+Online_ANA!K500/1000+Online_ANA!L500/1000+Online_ANA!M500/1000/General!$B$22-SUM($P$2:P500)/1000/General!$B$24+SUM($Q$2:Q500)/1000/General!$B$24</f>
        <v>1.0801312</v>
      </c>
      <c r="C500" s="19" t="n">
        <f aca="false">Online_RAW!K500</f>
        <v>20.465</v>
      </c>
      <c r="D500" s="19" t="n">
        <f aca="false">Online_RAW!J500</f>
        <v>0.185</v>
      </c>
      <c r="E500" s="19" t="n">
        <f aca="false">(1-F500/100-G500/100)/(1-C500/100-D500/100-General!$B$17/100)</f>
        <v>1.00291047794626</v>
      </c>
      <c r="F500" s="19" t="n">
        <f aca="false">N500*General!$B$14/(N500+O500)+O500*100/(N500+O500)</f>
        <v>20.81301179569</v>
      </c>
      <c r="G500" s="19" t="n">
        <f aca="false">N500*General!$B$15/(N500+O500)</f>
        <v>0.0399934283860152</v>
      </c>
      <c r="H500" s="19" t="n">
        <f aca="false">(N500+O500)*(1/General!$B$20)*((F500/100)-E500*(C500/100))*1000/B500</f>
        <v>14.2969022431736</v>
      </c>
      <c r="I500" s="19" t="n">
        <f aca="false">(N500+O500)*(1/General!$B$20)*((D500/100)*E500-(G500/100))*1000/B500</f>
        <v>7.21390525805084</v>
      </c>
      <c r="J500" s="19" t="n">
        <f aca="false">I500/H500</f>
        <v>0.504578204099794</v>
      </c>
      <c r="K500" s="19" t="n">
        <f aca="false">MAX(Online_RAW!$L$2-Online_RAW!L500,0)</f>
        <v>0</v>
      </c>
      <c r="L500" s="19" t="n">
        <f aca="false">0.0016*(Online_RAW!M500)</f>
        <v>0.1312</v>
      </c>
      <c r="M500" s="11" t="n">
        <f aca="false">Online_RAW!$N$2-Online_RAW!N500</f>
        <v>0</v>
      </c>
      <c r="N500" s="19" t="n">
        <f aca="false">Online_RAW!C500*60</f>
        <v>119.9769</v>
      </c>
      <c r="O500" s="19" t="n">
        <f aca="false">MAX(0, Online_RAW!D500*60)</f>
        <v>0.0197142857142857</v>
      </c>
      <c r="P500" s="19" t="n">
        <f aca="false">_xlfn.IFNA(VLOOKUP(A500,Sampling!$D$7:$E$14,2,FALSE()),0)</f>
        <v>0</v>
      </c>
      <c r="Q500" s="0" t="n">
        <f aca="false">_xlfn.IFNA(VLOOKUP(A500,Refill!$D$6:$G$8,2,FALSE()),0)</f>
        <v>0</v>
      </c>
    </row>
    <row r="501" customFormat="false" ht="12.75" hidden="false" customHeight="false" outlineLevel="0" collapsed="false">
      <c r="A501" s="19" t="n">
        <f aca="false">ROUND((Online_RAW!B501-General!$B$10)*24,3)</f>
        <v>8.317</v>
      </c>
      <c r="B501" s="19" t="n">
        <f aca="false">General!$B$12+Online_ANA!K501/1000+Online_ANA!L501/1000+Online_ANA!M501/1000/General!$B$22-SUM($P$2:P501)/1000/General!$B$24+SUM($Q$2:Q501)/1000/General!$B$24</f>
        <v>1.0801312</v>
      </c>
      <c r="C501" s="19" t="n">
        <f aca="false">Online_RAW!K501</f>
        <v>20.465</v>
      </c>
      <c r="D501" s="19" t="n">
        <f aca="false">Online_RAW!J501</f>
        <v>0.185</v>
      </c>
      <c r="E501" s="19" t="n">
        <f aca="false">(1-F501/100-G501/100)/(1-C501/100-D501/100-General!$B$17/100)</f>
        <v>1.00307527353364</v>
      </c>
      <c r="F501" s="19" t="n">
        <f aca="false">N501*General!$B$14/(N501+O501)+O501*100/(N501+O501)</f>
        <v>20.8</v>
      </c>
      <c r="G501" s="19" t="n">
        <f aca="false">N501*General!$B$15/(N501+O501)</f>
        <v>0.04</v>
      </c>
      <c r="H501" s="19" t="n">
        <f aca="false">(N501+O501)*(1/General!$B$20)*((F501/100)-E501*(C501/100))*1000/B501</f>
        <v>13.4839068808352</v>
      </c>
      <c r="I501" s="19" t="n">
        <f aca="false">(N501+O501)*(1/General!$B$20)*((D501/100)*E501-(G501/100))*1000/B501</f>
        <v>7.21460404360889</v>
      </c>
      <c r="J501" s="19" t="n">
        <f aca="false">I501/H501</f>
        <v>0.535052941804505</v>
      </c>
      <c r="K501" s="19" t="n">
        <f aca="false">MAX(Online_RAW!$L$2-Online_RAW!L501,0)</f>
        <v>0</v>
      </c>
      <c r="L501" s="19" t="n">
        <f aca="false">0.0016*(Online_RAW!M501)</f>
        <v>0.1312</v>
      </c>
      <c r="M501" s="11" t="n">
        <f aca="false">Online_RAW!$N$2-Online_RAW!N501</f>
        <v>0</v>
      </c>
      <c r="N501" s="19" t="n">
        <f aca="false">Online_RAW!C501*60</f>
        <v>119.98852173913</v>
      </c>
      <c r="O501" s="19" t="n">
        <f aca="false">MAX(0, Online_RAW!D501*60)</f>
        <v>0</v>
      </c>
      <c r="P501" s="19" t="n">
        <f aca="false">_xlfn.IFNA(VLOOKUP(A501,Sampling!$D$7:$E$14,2,FALSE()),0)</f>
        <v>0</v>
      </c>
      <c r="Q501" s="0" t="n">
        <f aca="false">_xlfn.IFNA(VLOOKUP(A501,Refill!$D$6:$G$8,2,FALSE()),0)</f>
        <v>0</v>
      </c>
    </row>
    <row r="502" customFormat="false" ht="12.75" hidden="false" customHeight="false" outlineLevel="0" collapsed="false">
      <c r="A502" s="19" t="n">
        <f aca="false">ROUND((Online_RAW!B502-General!$B$10)*24,3)</f>
        <v>8.333</v>
      </c>
      <c r="B502" s="19" t="n">
        <f aca="false">General!$B$12+Online_ANA!K502/1000+Online_ANA!L502/1000+Online_ANA!M502/1000/General!$B$22-SUM($P$2:P502)/1000/General!$B$24+SUM($Q$2:Q502)/1000/General!$B$24</f>
        <v>1.0801312</v>
      </c>
      <c r="C502" s="19" t="n">
        <f aca="false">Online_RAW!K502</f>
        <v>20.46</v>
      </c>
      <c r="D502" s="19" t="n">
        <f aca="false">Online_RAW!J502</f>
        <v>0.19</v>
      </c>
      <c r="E502" s="19" t="n">
        <f aca="false">(1-F502/100-G502/100)/(1-C502/100-D502/100-General!$B$17/100)</f>
        <v>1.00307527353364</v>
      </c>
      <c r="F502" s="19" t="n">
        <f aca="false">N502*General!$B$14/(N502+O502)+O502*100/(N502+O502)</f>
        <v>20.8</v>
      </c>
      <c r="G502" s="19" t="n">
        <f aca="false">N502*General!$B$15/(N502+O502)</f>
        <v>0.04</v>
      </c>
      <c r="H502" s="19" t="n">
        <f aca="false">(N502+O502)*(1/General!$B$20)*((F502/100)-E502*(C502/100))*1000/B502</f>
        <v>13.7320106199034</v>
      </c>
      <c r="I502" s="19" t="n">
        <f aca="false">(N502+O502)*(1/General!$B$20)*((D502/100)*E502-(G502/100))*1000/B502</f>
        <v>7.46292029024436</v>
      </c>
      <c r="J502" s="19" t="n">
        <f aca="false">I502/H502</f>
        <v>0.543468869695416</v>
      </c>
      <c r="K502" s="19" t="n">
        <f aca="false">MAX(Online_RAW!$L$2-Online_RAW!L502,0)</f>
        <v>0</v>
      </c>
      <c r="L502" s="19" t="n">
        <f aca="false">0.0016*(Online_RAW!M502)</f>
        <v>0.1312</v>
      </c>
      <c r="M502" s="11" t="n">
        <f aca="false">Online_RAW!$N$2-Online_RAW!N502</f>
        <v>0</v>
      </c>
      <c r="N502" s="19" t="n">
        <f aca="false">Online_RAW!C502*60</f>
        <v>119.984454545455</v>
      </c>
      <c r="O502" s="19" t="n">
        <f aca="false">MAX(0, Online_RAW!D502*60)</f>
        <v>0</v>
      </c>
      <c r="P502" s="19" t="n">
        <f aca="false">_xlfn.IFNA(VLOOKUP(A502,Sampling!$D$7:$E$14,2,FALSE()),0)</f>
        <v>0</v>
      </c>
      <c r="Q502" s="0" t="n">
        <f aca="false">_xlfn.IFNA(VLOOKUP(A502,Refill!$D$6:$G$8,2,FALSE()),0)</f>
        <v>0</v>
      </c>
    </row>
    <row r="503" customFormat="false" ht="12.75" hidden="false" customHeight="false" outlineLevel="0" collapsed="false">
      <c r="A503" s="19" t="n">
        <f aca="false">ROUND((Online_RAW!B503-General!$B$10)*24,3)</f>
        <v>8.35</v>
      </c>
      <c r="B503" s="19" t="n">
        <f aca="false">General!$B$12+Online_ANA!K503/1000+Online_ANA!L503/1000+Online_ANA!M503/1000/General!$B$22-SUM($P$2:P503)/1000/General!$B$24+SUM($Q$2:Q503)/1000/General!$B$24</f>
        <v>1.0801312</v>
      </c>
      <c r="C503" s="19" t="n">
        <f aca="false">Online_RAW!K503</f>
        <v>20.465</v>
      </c>
      <c r="D503" s="19" t="n">
        <f aca="false">Online_RAW!J503</f>
        <v>0.19</v>
      </c>
      <c r="E503" s="19" t="n">
        <f aca="false">(1-F503/100-G503/100)/(1-C503/100-D503/100-General!$B$17/100)</f>
        <v>1.0031342688525</v>
      </c>
      <c r="F503" s="19" t="n">
        <f aca="false">N503*General!$B$14/(N503+O503)+O503*100/(N503+O503)</f>
        <v>20.8003601014831</v>
      </c>
      <c r="G503" s="19" t="n">
        <f aca="false">N503*General!$B$15/(N503+O503)</f>
        <v>0.0399998181305641</v>
      </c>
      <c r="H503" s="19" t="n">
        <f aca="false">(N503+O503)*(1/General!$B$20)*((F503/100)-E503*(C503/100))*1000/B503</f>
        <v>13.4394139011112</v>
      </c>
      <c r="I503" s="19" t="n">
        <f aca="false">(N503+O503)*(1/General!$B$20)*((D503/100)*E503-(G503/100))*1000/B503</f>
        <v>7.46234819192634</v>
      </c>
      <c r="J503" s="19" t="n">
        <f aca="false">I503/H503</f>
        <v>0.555258454485825</v>
      </c>
      <c r="K503" s="19" t="n">
        <f aca="false">MAX(Online_RAW!$L$2-Online_RAW!L503,0)</f>
        <v>0</v>
      </c>
      <c r="L503" s="19" t="n">
        <f aca="false">0.0016*(Online_RAW!M503)</f>
        <v>0.1312</v>
      </c>
      <c r="M503" s="11" t="n">
        <f aca="false">Online_RAW!$N$2-Online_RAW!N503</f>
        <v>0</v>
      </c>
      <c r="N503" s="19" t="n">
        <f aca="false">Online_RAW!C503*60</f>
        <v>119.965636363636</v>
      </c>
      <c r="O503" s="19" t="n">
        <f aca="false">MAX(0, Online_RAW!D503*60)</f>
        <v>0.000545454545454544</v>
      </c>
      <c r="P503" s="19" t="n">
        <f aca="false">_xlfn.IFNA(VLOOKUP(A503,Sampling!$D$7:$E$14,2,FALSE()),0)</f>
        <v>0</v>
      </c>
      <c r="Q503" s="0" t="n">
        <f aca="false">_xlfn.IFNA(VLOOKUP(A503,Refill!$D$6:$G$8,2,FALSE()),0)</f>
        <v>0</v>
      </c>
    </row>
    <row r="504" customFormat="false" ht="12.75" hidden="false" customHeight="false" outlineLevel="0" collapsed="false">
      <c r="A504" s="19" t="n">
        <f aca="false">ROUND((Online_RAW!B504-General!$B$10)*24,3)</f>
        <v>8.367</v>
      </c>
      <c r="B504" s="19" t="n">
        <f aca="false">General!$B$12+Online_ANA!K504/1000+Online_ANA!L504/1000+Online_ANA!M504/1000/General!$B$22-SUM($P$2:P504)/1000/General!$B$24+SUM($Q$2:Q504)/1000/General!$B$24</f>
        <v>1.0801312</v>
      </c>
      <c r="C504" s="19" t="n">
        <f aca="false">Online_RAW!K504</f>
        <v>20.465</v>
      </c>
      <c r="D504" s="19" t="n">
        <f aca="false">Online_RAW!J504</f>
        <v>0.19</v>
      </c>
      <c r="E504" s="19" t="n">
        <f aca="false">(1-F504/100-G504/100)/(1-C504/100-D504/100-General!$B$17/100)</f>
        <v>1.00304764971945</v>
      </c>
      <c r="F504" s="19" t="n">
        <f aca="false">N504*General!$B$14/(N504+O504)+O504*100/(N504+O504)</f>
        <v>20.8071988710861</v>
      </c>
      <c r="G504" s="19" t="n">
        <f aca="false">N504*General!$B$15/(N504+O504)</f>
        <v>0.0399963642065222</v>
      </c>
      <c r="H504" s="19" t="n">
        <f aca="false">(N504+O504)*(1/General!$B$20)*((F504/100)-E504*(C504/100))*1000/B504</f>
        <v>13.8722131306863</v>
      </c>
      <c r="I504" s="19" t="n">
        <f aca="false">(N504+O504)*(1/General!$B$20)*((D504/100)*E504-(G504/100))*1000/B504</f>
        <v>7.46497772667892</v>
      </c>
      <c r="J504" s="19" t="n">
        <f aca="false">I504/H504</f>
        <v>0.538124497969677</v>
      </c>
      <c r="K504" s="19" t="n">
        <f aca="false">MAX(Online_RAW!$L$2-Online_RAW!L504,0)</f>
        <v>0</v>
      </c>
      <c r="L504" s="19" t="n">
        <f aca="false">0.0016*(Online_RAW!M504)</f>
        <v>0.1312</v>
      </c>
      <c r="M504" s="11" t="n">
        <f aca="false">Online_RAW!$N$2-Online_RAW!N504</f>
        <v>0</v>
      </c>
      <c r="N504" s="19" t="n">
        <f aca="false">Online_RAW!C504*60</f>
        <v>120.007909090909</v>
      </c>
      <c r="O504" s="19" t="n">
        <f aca="false">MAX(0, Online_RAW!D504*60)</f>
        <v>0.0109090909090909</v>
      </c>
      <c r="P504" s="19" t="n">
        <f aca="false">_xlfn.IFNA(VLOOKUP(A504,Sampling!$D$7:$E$14,2,FALSE()),0)</f>
        <v>0</v>
      </c>
      <c r="Q504" s="0" t="n">
        <f aca="false">_xlfn.IFNA(VLOOKUP(A504,Refill!$D$6:$G$8,2,FALSE()),0)</f>
        <v>0</v>
      </c>
    </row>
    <row r="505" customFormat="false" ht="12.75" hidden="false" customHeight="false" outlineLevel="0" collapsed="false">
      <c r="A505" s="19" t="n">
        <f aca="false">ROUND((Online_RAW!B505-General!$B$10)*24,3)</f>
        <v>8.383</v>
      </c>
      <c r="B505" s="19" t="n">
        <f aca="false">General!$B$12+Online_ANA!K505/1000+Online_ANA!L505/1000+Online_ANA!M505/1000/General!$B$22-SUM($P$2:P505)/1000/General!$B$24+SUM($Q$2:Q505)/1000/General!$B$24</f>
        <v>1.0801312</v>
      </c>
      <c r="C505" s="19" t="n">
        <f aca="false">Online_RAW!K505</f>
        <v>20.46</v>
      </c>
      <c r="D505" s="19" t="n">
        <f aca="false">Online_RAW!J505</f>
        <v>0.19</v>
      </c>
      <c r="E505" s="19" t="n">
        <f aca="false">(1-F505/100-G505/100)/(1-C505/100-D505/100-General!$B$17/100)</f>
        <v>1.00307527353364</v>
      </c>
      <c r="F505" s="19" t="n">
        <f aca="false">N505*General!$B$14/(N505+O505)+O505*100/(N505+O505)</f>
        <v>20.8</v>
      </c>
      <c r="G505" s="19" t="n">
        <f aca="false">N505*General!$B$15/(N505+O505)</f>
        <v>0.04</v>
      </c>
      <c r="H505" s="19" t="n">
        <f aca="false">(N505+O505)*(1/General!$B$20)*((F505/100)-E505*(C505/100))*1000/B505</f>
        <v>13.7333717850357</v>
      </c>
      <c r="I505" s="19" t="n">
        <f aca="false">(N505+O505)*(1/General!$B$20)*((D505/100)*E505-(G505/100))*1000/B505</f>
        <v>7.46366004112029</v>
      </c>
      <c r="J505" s="19" t="n">
        <f aca="false">I505/H505</f>
        <v>0.543468869695416</v>
      </c>
      <c r="K505" s="19" t="n">
        <f aca="false">MAX(Online_RAW!$L$2-Online_RAW!L505,0)</f>
        <v>0</v>
      </c>
      <c r="L505" s="19" t="n">
        <f aca="false">0.0016*(Online_RAW!M505)</f>
        <v>0.1312</v>
      </c>
      <c r="M505" s="11" t="n">
        <f aca="false">Online_RAW!$N$2-Online_RAW!N505</f>
        <v>0</v>
      </c>
      <c r="N505" s="19" t="n">
        <f aca="false">Online_RAW!C505*60</f>
        <v>119.996347826087</v>
      </c>
      <c r="O505" s="19" t="n">
        <f aca="false">MAX(0, Online_RAW!D505*60)</f>
        <v>0</v>
      </c>
      <c r="P505" s="19" t="n">
        <f aca="false">_xlfn.IFNA(VLOOKUP(A505,Sampling!$D$7:$E$14,2,FALSE()),0)</f>
        <v>0</v>
      </c>
      <c r="Q505" s="0" t="n">
        <f aca="false">_xlfn.IFNA(VLOOKUP(A505,Refill!$D$6:$G$8,2,FALSE()),0)</f>
        <v>0</v>
      </c>
    </row>
    <row r="506" customFormat="false" ht="12.75" hidden="false" customHeight="false" outlineLevel="0" collapsed="false">
      <c r="A506" s="19" t="n">
        <f aca="false">ROUND((Online_RAW!B506-General!$B$10)*24,3)</f>
        <v>8.4</v>
      </c>
      <c r="B506" s="19" t="n">
        <f aca="false">General!$B$12+Online_ANA!K506/1000+Online_ANA!L506/1000+Online_ANA!M506/1000/General!$B$22-SUM($P$2:P506)/1000/General!$B$24+SUM($Q$2:Q506)/1000/General!$B$24</f>
        <v>1.0801312</v>
      </c>
      <c r="C506" s="19" t="n">
        <f aca="false">Online_RAW!K506</f>
        <v>20.45</v>
      </c>
      <c r="D506" s="19" t="n">
        <f aca="false">Online_RAW!J506</f>
        <v>0.19</v>
      </c>
      <c r="E506" s="19" t="n">
        <f aca="false">(1-F506/100-G506/100)/(1-C506/100-D506/100-General!$B$17/100)</f>
        <v>1.00288892274722</v>
      </c>
      <c r="F506" s="19" t="n">
        <f aca="false">N506*General!$B$14/(N506+O506)+O506*100/(N506+O506)</f>
        <v>20.804679776647</v>
      </c>
      <c r="G506" s="19" t="n">
        <f aca="false">N506*General!$B$15/(N506+O506)</f>
        <v>0.0399976364764409</v>
      </c>
      <c r="H506" s="19" t="n">
        <f aca="false">(N506+O506)*(1/General!$B$20)*((F506/100)-E506*(C506/100))*1000/B506</f>
        <v>14.6525240808915</v>
      </c>
      <c r="I506" s="19" t="n">
        <f aca="false">(N506+O506)*(1/General!$B$20)*((D506/100)*E506-(G506/100))*1000/B506</f>
        <v>7.46260553450213</v>
      </c>
      <c r="J506" s="19" t="n">
        <f aca="false">I506/H506</f>
        <v>0.509305119944093</v>
      </c>
      <c r="K506" s="19" t="n">
        <f aca="false">MAX(Online_RAW!$L$2-Online_RAW!L506,0)</f>
        <v>0</v>
      </c>
      <c r="L506" s="19" t="n">
        <f aca="false">0.0016*(Online_RAW!M506)</f>
        <v>0.1312</v>
      </c>
      <c r="M506" s="11" t="n">
        <f aca="false">Online_RAW!$N$2-Online_RAW!N506</f>
        <v>0</v>
      </c>
      <c r="N506" s="19" t="n">
        <f aca="false">Online_RAW!C506*60</f>
        <v>119.998636363636</v>
      </c>
      <c r="O506" s="19" t="n">
        <f aca="false">MAX(0, Online_RAW!D506*60)</f>
        <v>0.00709090909090908</v>
      </c>
      <c r="P506" s="19" t="n">
        <f aca="false">_xlfn.IFNA(VLOOKUP(A506,Sampling!$D$7:$E$14,2,FALSE()),0)</f>
        <v>0</v>
      </c>
      <c r="Q506" s="0" t="n">
        <f aca="false">_xlfn.IFNA(VLOOKUP(A506,Refill!$D$6:$G$8,2,FALSE()),0)</f>
        <v>0</v>
      </c>
    </row>
    <row r="507" customFormat="false" ht="12.75" hidden="false" customHeight="false" outlineLevel="0" collapsed="false">
      <c r="A507" s="19" t="n">
        <f aca="false">ROUND((Online_RAW!B507-General!$B$10)*24,3)</f>
        <v>8.417</v>
      </c>
      <c r="B507" s="19" t="n">
        <f aca="false">General!$B$12+Online_ANA!K507/1000+Online_ANA!L507/1000+Online_ANA!M507/1000/General!$B$22-SUM($P$2:P507)/1000/General!$B$24+SUM($Q$2:Q507)/1000/General!$B$24</f>
        <v>1.0801808</v>
      </c>
      <c r="C507" s="19" t="n">
        <f aca="false">Online_RAW!K507</f>
        <v>20.45</v>
      </c>
      <c r="D507" s="19" t="n">
        <f aca="false">Online_RAW!J507</f>
        <v>0.2</v>
      </c>
      <c r="E507" s="19" t="n">
        <f aca="false">(1-F507/100-G507/100)/(1-C507/100-D507/100-General!$B$17/100)</f>
        <v>1.00300916295626</v>
      </c>
      <c r="F507" s="19" t="n">
        <f aca="false">N507*General!$B$14/(N507+O507)+O507*100/(N507+O507)</f>
        <v>20.8052199050926</v>
      </c>
      <c r="G507" s="19" t="n">
        <f aca="false">N507*General!$B$15/(N507+O507)</f>
        <v>0.0399973636842967</v>
      </c>
      <c r="H507" s="19" t="n">
        <f aca="false">(N507+O507)*(1/General!$B$20)*((F507/100)-E507*(C507/100))*1000/B507</f>
        <v>14.5563142591959</v>
      </c>
      <c r="I507" s="19" t="n">
        <f aca="false">(N507+O507)*(1/General!$B$20)*((D507/100)*E507-(G507/100))*1000/B507</f>
        <v>7.96032770301868</v>
      </c>
      <c r="J507" s="19" t="n">
        <f aca="false">I507/H507</f>
        <v>0.546864237833403</v>
      </c>
      <c r="K507" s="19" t="n">
        <f aca="false">MAX(Online_RAW!$L$2-Online_RAW!L507,0)</f>
        <v>0</v>
      </c>
      <c r="L507" s="19" t="n">
        <f aca="false">0.0016*(Online_RAW!M507)</f>
        <v>0.1808</v>
      </c>
      <c r="M507" s="11" t="n">
        <f aca="false">Online_RAW!$N$2-Online_RAW!N507</f>
        <v>0</v>
      </c>
      <c r="N507" s="19" t="n">
        <f aca="false">Online_RAW!C507*60</f>
        <v>119.994272727273</v>
      </c>
      <c r="O507" s="19" t="n">
        <f aca="false">MAX(0, Online_RAW!D507*60)</f>
        <v>0.00790909090909092</v>
      </c>
      <c r="P507" s="19" t="n">
        <f aca="false">_xlfn.IFNA(VLOOKUP(A507,Sampling!$D$7:$E$14,2,FALSE()),0)</f>
        <v>0</v>
      </c>
      <c r="Q507" s="0" t="n">
        <f aca="false">_xlfn.IFNA(VLOOKUP(A507,Refill!$D$6:$G$8,2,FALSE()),0)</f>
        <v>0</v>
      </c>
    </row>
    <row r="508" customFormat="false" ht="12.75" hidden="false" customHeight="false" outlineLevel="0" collapsed="false">
      <c r="A508" s="19" t="n">
        <f aca="false">ROUND((Online_RAW!B508-General!$B$10)*24,3)</f>
        <v>8.433</v>
      </c>
      <c r="B508" s="19" t="n">
        <f aca="false">General!$B$12+Online_ANA!K508/1000+Online_ANA!L508/1000+Online_ANA!M508/1000/General!$B$22-SUM($P$2:P508)/1000/General!$B$24+SUM($Q$2:Q508)/1000/General!$B$24</f>
        <v>1.0801808</v>
      </c>
      <c r="C508" s="19" t="n">
        <f aca="false">Online_RAW!K508</f>
        <v>20.45</v>
      </c>
      <c r="D508" s="19" t="n">
        <f aca="false">Online_RAW!J508</f>
        <v>0.2</v>
      </c>
      <c r="E508" s="19" t="n">
        <f aca="false">(1-F508/100-G508/100)/(1-C508/100-D508/100-General!$B$17/100)</f>
        <v>1.00307527353364</v>
      </c>
      <c r="F508" s="19" t="n">
        <f aca="false">N508*General!$B$14/(N508+O508)+O508*100/(N508+O508)</f>
        <v>20.8</v>
      </c>
      <c r="G508" s="19" t="n">
        <f aca="false">N508*General!$B$15/(N508+O508)</f>
        <v>0.04</v>
      </c>
      <c r="H508" s="19" t="n">
        <f aca="false">(N508+O508)*(1/General!$B$20)*((F508/100)-E508*(C508/100))*1000/B508</f>
        <v>14.2398307526713</v>
      </c>
      <c r="I508" s="19" t="n">
        <f aca="false">(N508+O508)*(1/General!$B$20)*((D508/100)*E508-(G508/100))*1000/B508</f>
        <v>7.9660268459924</v>
      </c>
      <c r="J508" s="19" t="n">
        <f aca="false">I508/H508</f>
        <v>0.559418646496063</v>
      </c>
      <c r="K508" s="19" t="n">
        <f aca="false">MAX(Online_RAW!$L$2-Online_RAW!L508,0)</f>
        <v>0</v>
      </c>
      <c r="L508" s="19" t="n">
        <f aca="false">0.0016*(Online_RAW!M508)</f>
        <v>0.1808</v>
      </c>
      <c r="M508" s="11" t="n">
        <f aca="false">Online_RAW!$N$2-Online_RAW!N508</f>
        <v>0</v>
      </c>
      <c r="N508" s="19" t="n">
        <f aca="false">Online_RAW!C508*60</f>
        <v>120.080181818182</v>
      </c>
      <c r="O508" s="19" t="n">
        <f aca="false">MAX(0, Online_RAW!D508*60)</f>
        <v>0</v>
      </c>
      <c r="P508" s="19" t="n">
        <f aca="false">_xlfn.IFNA(VLOOKUP(A508,Sampling!$D$7:$E$14,2,FALSE()),0)</f>
        <v>0</v>
      </c>
      <c r="Q508" s="0" t="n">
        <f aca="false">_xlfn.IFNA(VLOOKUP(A508,Refill!$D$6:$G$8,2,FALSE()),0)</f>
        <v>0</v>
      </c>
    </row>
    <row r="509" customFormat="false" ht="12.75" hidden="false" customHeight="false" outlineLevel="0" collapsed="false">
      <c r="A509" s="19" t="n">
        <f aca="false">ROUND((Online_RAW!B509-General!$B$10)*24,3)</f>
        <v>8.45</v>
      </c>
      <c r="B509" s="19" t="n">
        <f aca="false">General!$B$12+Online_ANA!K509/1000+Online_ANA!L509/1000+Online_ANA!M509/1000/General!$B$22-SUM($P$2:P509)/1000/General!$B$24+SUM($Q$2:Q509)/1000/General!$B$24</f>
        <v>1.0801984</v>
      </c>
      <c r="C509" s="19" t="n">
        <f aca="false">Online_RAW!K509</f>
        <v>20.46</v>
      </c>
      <c r="D509" s="19" t="n">
        <f aca="false">Online_RAW!J509</f>
        <v>0.2</v>
      </c>
      <c r="E509" s="19" t="n">
        <f aca="false">(1-F509/100-G509/100)/(1-C509/100-D509/100-General!$B$17/100)</f>
        <v>1.00320239424056</v>
      </c>
      <c r="F509" s="19" t="n">
        <f aca="false">N509*General!$B$14/(N509+O509)+O509*100/(N509+O509)</f>
        <v>20.8</v>
      </c>
      <c r="G509" s="19" t="n">
        <f aca="false">N509*General!$B$15/(N509+O509)</f>
        <v>0.04</v>
      </c>
      <c r="H509" s="19" t="n">
        <f aca="false">(N509+O509)*(1/General!$B$20)*((F509/100)-E509*(C509/100))*1000/B509</f>
        <v>13.5904528058554</v>
      </c>
      <c r="I509" s="19" t="n">
        <f aca="false">(N509+O509)*(1/General!$B$20)*((D509/100)*E509-(G509/100))*1000/B509</f>
        <v>7.95389350889845</v>
      </c>
      <c r="J509" s="19" t="n">
        <f aca="false">I509/H509</f>
        <v>0.585255960380625</v>
      </c>
      <c r="K509" s="19" t="n">
        <f aca="false">MAX(Online_RAW!$L$2-Online_RAW!L509,0)</f>
        <v>0</v>
      </c>
      <c r="L509" s="19" t="n">
        <f aca="false">0.0016*(Online_RAW!M509)</f>
        <v>0.1984</v>
      </c>
      <c r="M509" s="11" t="n">
        <f aca="false">Online_RAW!$N$2-Online_RAW!N509</f>
        <v>0</v>
      </c>
      <c r="N509" s="19" t="n">
        <f aca="false">Online_RAW!C509*60</f>
        <v>119.880260869565</v>
      </c>
      <c r="O509" s="19" t="n">
        <f aca="false">MAX(0, Online_RAW!D509*60)</f>
        <v>0</v>
      </c>
      <c r="P509" s="19" t="n">
        <f aca="false">_xlfn.IFNA(VLOOKUP(A509,Sampling!$D$7:$E$14,2,FALSE()),0)</f>
        <v>0</v>
      </c>
      <c r="Q509" s="0" t="n">
        <f aca="false">_xlfn.IFNA(VLOOKUP(A509,Refill!$D$6:$G$8,2,FALSE()),0)</f>
        <v>0</v>
      </c>
    </row>
    <row r="510" customFormat="false" ht="12.75" hidden="false" customHeight="false" outlineLevel="0" collapsed="false">
      <c r="A510" s="19" t="n">
        <f aca="false">ROUND((Online_RAW!B510-General!$B$10)*24,3)</f>
        <v>8.467</v>
      </c>
      <c r="B510" s="19" t="n">
        <f aca="false">General!$B$12+Online_ANA!K510/1000+Online_ANA!L510/1000+Online_ANA!M510/1000/General!$B$22-SUM($P$2:P510)/1000/General!$B$24+SUM($Q$2:Q510)/1000/General!$B$24</f>
        <v>1.0801984</v>
      </c>
      <c r="C510" s="19" t="n">
        <f aca="false">Online_RAW!K510</f>
        <v>20.465</v>
      </c>
      <c r="D510" s="19" t="n">
        <f aca="false">Online_RAW!J510</f>
        <v>0.2</v>
      </c>
      <c r="E510" s="19" t="n">
        <f aca="false">(1-F510/100-G510/100)/(1-C510/100-D510/100-General!$B$17/100)</f>
        <v>1.00326596667739</v>
      </c>
      <c r="F510" s="19" t="n">
        <f aca="false">N510*General!$B$14/(N510+O510)+O510*100/(N510+O510)</f>
        <v>20.8</v>
      </c>
      <c r="G510" s="19" t="n">
        <f aca="false">N510*General!$B$15/(N510+O510)</f>
        <v>0.04</v>
      </c>
      <c r="H510" s="19" t="n">
        <f aca="false">(N510+O510)*(1/General!$B$20)*((F510/100)-E510*(C510/100))*1000/B510</f>
        <v>13.2768900502226</v>
      </c>
      <c r="I510" s="19" t="n">
        <f aca="false">(N510+O510)*(1/General!$B$20)*((D510/100)*E510-(G510/100))*1000/B510</f>
        <v>7.95405332666347</v>
      </c>
      <c r="J510" s="19" t="n">
        <f aca="false">I510/H510</f>
        <v>0.599090095389477</v>
      </c>
      <c r="K510" s="19" t="n">
        <f aca="false">MAX(Online_RAW!$L$2-Online_RAW!L510,0)</f>
        <v>0</v>
      </c>
      <c r="L510" s="19" t="n">
        <f aca="false">0.0016*(Online_RAW!M510)</f>
        <v>0.1984</v>
      </c>
      <c r="M510" s="11" t="n">
        <f aca="false">Online_RAW!$N$2-Online_RAW!N510</f>
        <v>0</v>
      </c>
      <c r="N510" s="19" t="n">
        <f aca="false">Online_RAW!C510*60</f>
        <v>119.873181818182</v>
      </c>
      <c r="O510" s="19" t="n">
        <f aca="false">MAX(0, Online_RAW!D510*60)</f>
        <v>0</v>
      </c>
      <c r="P510" s="19" t="n">
        <f aca="false">_xlfn.IFNA(VLOOKUP(A510,Sampling!$D$7:$E$14,2,FALSE()),0)</f>
        <v>0</v>
      </c>
      <c r="Q510" s="0" t="n">
        <f aca="false">_xlfn.IFNA(VLOOKUP(A510,Refill!$D$6:$G$8,2,FALSE()),0)</f>
        <v>0</v>
      </c>
    </row>
    <row r="511" customFormat="false" ht="12.75" hidden="false" customHeight="false" outlineLevel="0" collapsed="false">
      <c r="A511" s="19" t="n">
        <f aca="false">ROUND((Online_RAW!B511-General!$B$10)*24,3)</f>
        <v>8.483</v>
      </c>
      <c r="B511" s="19" t="n">
        <f aca="false">General!$B$12+Online_ANA!K511/1000+Online_ANA!L511/1000+Online_ANA!M511/1000/General!$B$22-SUM($P$2:P511)/1000/General!$B$24+SUM($Q$2:Q511)/1000/General!$B$24</f>
        <v>1.0801984</v>
      </c>
      <c r="C511" s="19" t="n">
        <f aca="false">Online_RAW!K511</f>
        <v>20.46</v>
      </c>
      <c r="D511" s="19" t="n">
        <f aca="false">Online_RAW!J511</f>
        <v>0.2</v>
      </c>
      <c r="E511" s="19" t="n">
        <f aca="false">(1-F511/100-G511/100)/(1-C511/100-D511/100-General!$B$17/100)</f>
        <v>1.00320239424056</v>
      </c>
      <c r="F511" s="19" t="n">
        <f aca="false">N511*General!$B$14/(N511+O511)+O511*100/(N511+O511)</f>
        <v>20.8</v>
      </c>
      <c r="G511" s="19" t="n">
        <f aca="false">N511*General!$B$15/(N511+O511)</f>
        <v>0.04</v>
      </c>
      <c r="H511" s="19" t="n">
        <f aca="false">(N511+O511)*(1/General!$B$20)*((F511/100)-E511*(C511/100))*1000/B511</f>
        <v>13.6048002152365</v>
      </c>
      <c r="I511" s="19" t="n">
        <f aca="false">(N511+O511)*(1/General!$B$20)*((D511/100)*E511-(G511/100))*1000/B511</f>
        <v>7.96229041575476</v>
      </c>
      <c r="J511" s="19" t="n">
        <f aca="false">I511/H511</f>
        <v>0.585255960380624</v>
      </c>
      <c r="K511" s="19" t="n">
        <f aca="false">MAX(Online_RAW!$L$2-Online_RAW!L511,0)</f>
        <v>0</v>
      </c>
      <c r="L511" s="19" t="n">
        <f aca="false">0.0016*(Online_RAW!M511)</f>
        <v>0.1984</v>
      </c>
      <c r="M511" s="11" t="n">
        <f aca="false">Online_RAW!$N$2-Online_RAW!N511</f>
        <v>0</v>
      </c>
      <c r="N511" s="19" t="n">
        <f aca="false">Online_RAW!C511*60</f>
        <v>120.006818181818</v>
      </c>
      <c r="O511" s="19" t="n">
        <f aca="false">MAX(0, Online_RAW!D511*60)</f>
        <v>0</v>
      </c>
      <c r="P511" s="19" t="n">
        <f aca="false">_xlfn.IFNA(VLOOKUP(A511,Sampling!$D$7:$E$14,2,FALSE()),0)</f>
        <v>0</v>
      </c>
      <c r="Q511" s="0" t="n">
        <f aca="false">_xlfn.IFNA(VLOOKUP(A511,Refill!$D$6:$G$8,2,FALSE()),0)</f>
        <v>0</v>
      </c>
    </row>
    <row r="512" customFormat="false" ht="12.75" hidden="false" customHeight="false" outlineLevel="0" collapsed="false">
      <c r="A512" s="19" t="n">
        <f aca="false">ROUND((Online_RAW!B512-General!$B$10)*24,3)</f>
        <v>8.5</v>
      </c>
      <c r="B512" s="19" t="n">
        <f aca="false">General!$B$12+Online_ANA!K512/1000+Online_ANA!L512/1000+Online_ANA!M512/1000/General!$B$22-SUM($P$2:P512)/1000/General!$B$24+SUM($Q$2:Q512)/1000/General!$B$24</f>
        <v>1.0801984</v>
      </c>
      <c r="C512" s="19" t="n">
        <f aca="false">Online_RAW!K512</f>
        <v>20.46</v>
      </c>
      <c r="D512" s="19" t="n">
        <f aca="false">Online_RAW!J512</f>
        <v>0.205</v>
      </c>
      <c r="E512" s="19" t="n">
        <f aca="false">(1-F512/100-G512/100)/(1-C512/100-D512/100-General!$B$17/100)</f>
        <v>1.00326596667739</v>
      </c>
      <c r="F512" s="19" t="n">
        <f aca="false">N512*General!$B$14/(N512+O512)+O512*100/(N512+O512)</f>
        <v>20.8</v>
      </c>
      <c r="G512" s="19" t="n">
        <f aca="false">N512*General!$B$15/(N512+O512)</f>
        <v>0.04</v>
      </c>
      <c r="H512" s="19" t="n">
        <f aca="false">(N512+O512)*(1/General!$B$20)*((F512/100)-E512*(C512/100))*1000/B512</f>
        <v>13.545746063073</v>
      </c>
      <c r="I512" s="19" t="n">
        <f aca="false">(N512+O512)*(1/General!$B$20)*((D512/100)*E512-(G512/100))*1000/B512</f>
        <v>8.2148439766692</v>
      </c>
      <c r="J512" s="19" t="n">
        <f aca="false">I512/H512</f>
        <v>0.606451939850228</v>
      </c>
      <c r="K512" s="19" t="n">
        <f aca="false">MAX(Online_RAW!$L$2-Online_RAW!L512,0)</f>
        <v>0</v>
      </c>
      <c r="L512" s="19" t="n">
        <f aca="false">0.0016*(Online_RAW!M512)</f>
        <v>0.1984</v>
      </c>
      <c r="M512" s="11" t="n">
        <f aca="false">Online_RAW!$N$2-Online_RAW!N512</f>
        <v>0</v>
      </c>
      <c r="N512" s="19" t="n">
        <f aca="false">Online_RAW!C512*60</f>
        <v>120.054818181818</v>
      </c>
      <c r="O512" s="19" t="n">
        <f aca="false">MAX(0, Online_RAW!D512*60)</f>
        <v>0</v>
      </c>
      <c r="P512" s="19" t="n">
        <f aca="false">_xlfn.IFNA(VLOOKUP(A512,Sampling!$D$7:$E$14,2,FALSE()),0)</f>
        <v>0</v>
      </c>
      <c r="Q512" s="0" t="n">
        <f aca="false">_xlfn.IFNA(VLOOKUP(A512,Refill!$D$6:$G$8,2,FALSE()),0)</f>
        <v>0</v>
      </c>
    </row>
    <row r="513" customFormat="false" ht="12.75" hidden="false" customHeight="false" outlineLevel="0" collapsed="false">
      <c r="A513" s="19" t="n">
        <f aca="false">ROUND((Online_RAW!B513-General!$B$10)*24,3)</f>
        <v>8.517</v>
      </c>
      <c r="B513" s="19" t="n">
        <f aca="false">General!$B$12+Online_ANA!K513/1000+Online_ANA!L513/1000+Online_ANA!M513/1000/General!$B$22-SUM($P$2:P513)/1000/General!$B$24+SUM($Q$2:Q513)/1000/General!$B$24</f>
        <v>1.0802296</v>
      </c>
      <c r="C513" s="19" t="n">
        <f aca="false">Online_RAW!K513</f>
        <v>20.475</v>
      </c>
      <c r="D513" s="19" t="n">
        <f aca="false">Online_RAW!J513</f>
        <v>0.21</v>
      </c>
      <c r="E513" s="19" t="n">
        <f aca="false">(1-F513/100-G513/100)/(1-C513/100-D513/100-General!$B$17/100)</f>
        <v>1.0035203370162</v>
      </c>
      <c r="F513" s="19" t="n">
        <f aca="false">N513*General!$B$14/(N513+O513)+O513*100/(N513+O513)</f>
        <v>20.8</v>
      </c>
      <c r="G513" s="19" t="n">
        <f aca="false">N513*General!$B$15/(N513+O513)</f>
        <v>0.04</v>
      </c>
      <c r="H513" s="19" t="n">
        <f aca="false">(N513+O513)*(1/General!$B$20)*((F513/100)-E513*(C513/100))*1000/B513</f>
        <v>12.5532504843824</v>
      </c>
      <c r="I513" s="19" t="n">
        <f aca="false">(N513+O513)*(1/General!$B$20)*((D513/100)*E513-(G513/100))*1000/B513</f>
        <v>8.47431407259178</v>
      </c>
      <c r="J513" s="19" t="n">
        <f aca="false">I513/H513</f>
        <v>0.675069304411217</v>
      </c>
      <c r="K513" s="19" t="n">
        <f aca="false">MAX(Online_RAW!$L$2-Online_RAW!L513,0)</f>
        <v>0</v>
      </c>
      <c r="L513" s="19" t="n">
        <f aca="false">0.0016*(Online_RAW!M513)</f>
        <v>0.2296</v>
      </c>
      <c r="M513" s="11" t="n">
        <f aca="false">Online_RAW!$N$2-Online_RAW!N513</f>
        <v>0</v>
      </c>
      <c r="N513" s="19" t="n">
        <f aca="false">Online_RAW!C513*60</f>
        <v>120.172909090909</v>
      </c>
      <c r="O513" s="19" t="n">
        <f aca="false">MAX(0, Online_RAW!D513*60)</f>
        <v>0</v>
      </c>
      <c r="P513" s="19" t="n">
        <f aca="false">_xlfn.IFNA(VLOOKUP(A513,Sampling!$D$7:$E$14,2,FALSE()),0)</f>
        <v>0</v>
      </c>
      <c r="Q513" s="0" t="n">
        <f aca="false">_xlfn.IFNA(VLOOKUP(A513,Refill!$D$6:$G$8,2,FALSE()),0)</f>
        <v>0</v>
      </c>
    </row>
    <row r="514" customFormat="false" ht="12.75" hidden="false" customHeight="false" outlineLevel="0" collapsed="false">
      <c r="A514" s="19" t="n">
        <f aca="false">ROUND((Online_RAW!B514-General!$B$10)*24,3)</f>
        <v>8.533</v>
      </c>
      <c r="B514" s="19" t="n">
        <f aca="false">General!$B$12+Online_ANA!K514/1000+Online_ANA!L514/1000+Online_ANA!M514/1000/General!$B$22-SUM($P$2:P514)/1000/General!$B$24+SUM($Q$2:Q514)/1000/General!$B$24</f>
        <v>1.0802296</v>
      </c>
      <c r="C514" s="19" t="n">
        <f aca="false">Online_RAW!K514</f>
        <v>20.475</v>
      </c>
      <c r="D514" s="19" t="n">
        <f aca="false">Online_RAW!J514</f>
        <v>0.21</v>
      </c>
      <c r="E514" s="19" t="n">
        <f aca="false">(1-F514/100-G514/100)/(1-C514/100-D514/100-General!$B$17/100)</f>
        <v>1.0035203370162</v>
      </c>
      <c r="F514" s="19" t="n">
        <f aca="false">N514*General!$B$14/(N514+O514)+O514*100/(N514+O514)</f>
        <v>20.8</v>
      </c>
      <c r="G514" s="19" t="n">
        <f aca="false">N514*General!$B$15/(N514+O514)</f>
        <v>0.04</v>
      </c>
      <c r="H514" s="19" t="n">
        <f aca="false">(N514+O514)*(1/General!$B$20)*((F514/100)-E514*(C514/100))*1000/B514</f>
        <v>12.522254382114</v>
      </c>
      <c r="I514" s="19" t="n">
        <f aca="false">(N514+O514)*(1/General!$B$20)*((D514/100)*E514-(G514/100))*1000/B514</f>
        <v>8.45338955539386</v>
      </c>
      <c r="J514" s="19" t="n">
        <f aca="false">I514/H514</f>
        <v>0.675069304411202</v>
      </c>
      <c r="K514" s="19" t="n">
        <f aca="false">MAX(Online_RAW!$L$2-Online_RAW!L514,0)</f>
        <v>0</v>
      </c>
      <c r="L514" s="19" t="n">
        <f aca="false">0.0016*(Online_RAW!M514)</f>
        <v>0.2296</v>
      </c>
      <c r="M514" s="11" t="n">
        <f aca="false">Online_RAW!$N$2-Online_RAW!N514</f>
        <v>0</v>
      </c>
      <c r="N514" s="19" t="n">
        <f aca="false">Online_RAW!C514*60</f>
        <v>119.876181818182</v>
      </c>
      <c r="O514" s="19" t="n">
        <f aca="false">MAX(0, Online_RAW!D514*60)</f>
        <v>0</v>
      </c>
      <c r="P514" s="19" t="n">
        <f aca="false">_xlfn.IFNA(VLOOKUP(A514,Sampling!$D$7:$E$14,2,FALSE()),0)</f>
        <v>0</v>
      </c>
      <c r="Q514" s="0" t="n">
        <f aca="false">_xlfn.IFNA(VLOOKUP(A514,Refill!$D$6:$G$8,2,FALSE()),0)</f>
        <v>0</v>
      </c>
    </row>
    <row r="515" customFormat="false" ht="12.75" hidden="false" customHeight="false" outlineLevel="0" collapsed="false">
      <c r="A515" s="19" t="n">
        <f aca="false">ROUND((Online_RAW!B515-General!$B$10)*24,3)</f>
        <v>8.55</v>
      </c>
      <c r="B515" s="19" t="n">
        <f aca="false">General!$B$12+Online_ANA!K515/1000+Online_ANA!L515/1000+Online_ANA!M515/1000/General!$B$22-SUM($P$2:P515)/1000/General!$B$24+SUM($Q$2:Q515)/1000/General!$B$24</f>
        <v>1.0802656</v>
      </c>
      <c r="C515" s="19" t="n">
        <f aca="false">Online_RAW!K515</f>
        <v>20.47</v>
      </c>
      <c r="D515" s="19" t="n">
        <f aca="false">Online_RAW!J515</f>
        <v>0.21</v>
      </c>
      <c r="E515" s="19" t="n">
        <f aca="false">(1-F515/100-G515/100)/(1-C515/100-D515/100-General!$B$17/100)</f>
        <v>1.00345673233971</v>
      </c>
      <c r="F515" s="19" t="n">
        <f aca="false">N515*General!$B$14/(N515+O515)+O515*100/(N515+O515)</f>
        <v>20.8</v>
      </c>
      <c r="G515" s="19" t="n">
        <f aca="false">N515*General!$B$15/(N515+O515)</f>
        <v>0.04</v>
      </c>
      <c r="H515" s="19" t="n">
        <f aca="false">(N515+O515)*(1/General!$B$20)*((F515/100)-E515*(C515/100))*1000/B515</f>
        <v>12.8422438308972</v>
      </c>
      <c r="I515" s="19" t="n">
        <f aca="false">(N515+O515)*(1/General!$B$20)*((D515/100)*E515-(G515/100))*1000/B515</f>
        <v>8.45740621028991</v>
      </c>
      <c r="J515" s="19" t="n">
        <f aca="false">I515/H515</f>
        <v>0.658561410424417</v>
      </c>
      <c r="K515" s="19" t="n">
        <f aca="false">MAX(Online_RAW!$L$2-Online_RAW!L515,0)</f>
        <v>0</v>
      </c>
      <c r="L515" s="19" t="n">
        <f aca="false">0.0016*(Online_RAW!M515)</f>
        <v>0.2656</v>
      </c>
      <c r="M515" s="11" t="n">
        <f aca="false">Online_RAW!$N$2-Online_RAW!N515</f>
        <v>0</v>
      </c>
      <c r="N515" s="19" t="n">
        <f aca="false">Online_RAW!C515*60</f>
        <v>119.94652173913</v>
      </c>
      <c r="O515" s="19" t="n">
        <f aca="false">MAX(0, Online_RAW!D515*60)</f>
        <v>0</v>
      </c>
      <c r="P515" s="19" t="n">
        <f aca="false">_xlfn.IFNA(VLOOKUP(A515,Sampling!$D$7:$E$14,2,FALSE()),0)</f>
        <v>0</v>
      </c>
      <c r="Q515" s="0" t="n">
        <f aca="false">_xlfn.IFNA(VLOOKUP(A515,Refill!$D$6:$G$8,2,FALSE()),0)</f>
        <v>0</v>
      </c>
    </row>
    <row r="516" customFormat="false" ht="12.75" hidden="false" customHeight="false" outlineLevel="0" collapsed="false">
      <c r="A516" s="19" t="n">
        <f aca="false">ROUND((Online_RAW!B516-General!$B$10)*24,3)</f>
        <v>8.567</v>
      </c>
      <c r="B516" s="19" t="n">
        <f aca="false">General!$B$12+Online_ANA!K516/1000+Online_ANA!L516/1000+Online_ANA!M516/1000/General!$B$22-SUM($P$2:P516)/1000/General!$B$24+SUM($Q$2:Q516)/1000/General!$B$24</f>
        <v>1.0802656</v>
      </c>
      <c r="C516" s="19" t="n">
        <f aca="false">Online_RAW!K516</f>
        <v>20.47</v>
      </c>
      <c r="D516" s="19" t="n">
        <f aca="false">Online_RAW!J516</f>
        <v>0.21</v>
      </c>
      <c r="E516" s="19" t="n">
        <f aca="false">(1-F516/100-G516/100)/(1-C516/100-D516/100-General!$B$17/100)</f>
        <v>1.00342565284664</v>
      </c>
      <c r="F516" s="19" t="n">
        <f aca="false">N516*General!$B$14/(N516+O516)+O516*100/(N516+O516)</f>
        <v>20.8024530164298</v>
      </c>
      <c r="G516" s="19" t="n">
        <f aca="false">N516*General!$B$15/(N516+O516)</f>
        <v>0.0399987611028132</v>
      </c>
      <c r="H516" s="19" t="n">
        <f aca="false">(N516+O516)*(1/General!$B$20)*((F516/100)-E516*(C516/100))*1000/B516</f>
        <v>12.9926552935078</v>
      </c>
      <c r="I516" s="19" t="n">
        <f aca="false">(N516+O516)*(1/General!$B$20)*((D516/100)*E516-(G516/100))*1000/B516</f>
        <v>8.4554380669554</v>
      </c>
      <c r="J516" s="19" t="n">
        <f aca="false">I516/H516</f>
        <v>0.6507859922352</v>
      </c>
      <c r="K516" s="19" t="n">
        <f aca="false">MAX(Online_RAW!$L$2-Online_RAW!L516,0)</f>
        <v>0</v>
      </c>
      <c r="L516" s="19" t="n">
        <f aca="false">0.0016*(Online_RAW!M516)</f>
        <v>0.2656</v>
      </c>
      <c r="M516" s="11" t="n">
        <f aca="false">Online_RAW!$N$2-Online_RAW!N516</f>
        <v>0</v>
      </c>
      <c r="N516" s="19" t="n">
        <f aca="false">Online_RAW!C516*60</f>
        <v>119.918608695652</v>
      </c>
      <c r="O516" s="19" t="n">
        <f aca="false">MAX(0, Online_RAW!D516*60)</f>
        <v>0.00371428571428571</v>
      </c>
      <c r="P516" s="19" t="n">
        <f aca="false">_xlfn.IFNA(VLOOKUP(A516,Sampling!$D$7:$E$14,2,FALSE()),0)</f>
        <v>0</v>
      </c>
      <c r="Q516" s="0" t="n">
        <f aca="false">_xlfn.IFNA(VLOOKUP(A516,Refill!$D$6:$G$8,2,FALSE()),0)</f>
        <v>0</v>
      </c>
    </row>
    <row r="517" customFormat="false" ht="12.75" hidden="false" customHeight="false" outlineLevel="0" collapsed="false">
      <c r="A517" s="19" t="n">
        <f aca="false">ROUND((Online_RAW!B517-General!$B$10)*24,3)</f>
        <v>8.583</v>
      </c>
      <c r="B517" s="19" t="n">
        <f aca="false">General!$B$12+Online_ANA!K517/1000+Online_ANA!L517/1000+Online_ANA!M517/1000/General!$B$22-SUM($P$2:P517)/1000/General!$B$24+SUM($Q$2:Q517)/1000/General!$B$24</f>
        <v>1.0802656</v>
      </c>
      <c r="C517" s="19" t="n">
        <f aca="false">Online_RAW!K517</f>
        <v>20.47</v>
      </c>
      <c r="D517" s="19" t="n">
        <f aca="false">Online_RAW!J517</f>
        <v>0.21</v>
      </c>
      <c r="E517" s="19" t="n">
        <f aca="false">(1-F517/100-G517/100)/(1-C517/100-D517/100-General!$B$17/100)</f>
        <v>1.00327666042646</v>
      </c>
      <c r="F517" s="19" t="n">
        <f aca="false">N517*General!$B$14/(N517+O517)+O517*100/(N517+O517)</f>
        <v>20.8142125664907</v>
      </c>
      <c r="G517" s="19" t="n">
        <f aca="false">N517*General!$B$15/(N517+O517)</f>
        <v>0.0399928219361158</v>
      </c>
      <c r="H517" s="19" t="n">
        <f aca="false">(N517+O517)*(1/General!$B$20)*((F517/100)-E517*(C517/100))*1000/B517</f>
        <v>13.7422098973299</v>
      </c>
      <c r="I517" s="19" t="n">
        <f aca="false">(N517+O517)*(1/General!$B$20)*((D517/100)*E517-(G517/100))*1000/B517</f>
        <v>8.46408318253699</v>
      </c>
      <c r="J517" s="19" t="n">
        <f aca="false">I517/H517</f>
        <v>0.615918636505583</v>
      </c>
      <c r="K517" s="19" t="n">
        <f aca="false">MAX(Online_RAW!$L$2-Online_RAW!L517,0)</f>
        <v>0</v>
      </c>
      <c r="L517" s="19" t="n">
        <f aca="false">0.0016*(Online_RAW!M517)</f>
        <v>0.2656</v>
      </c>
      <c r="M517" s="11" t="n">
        <f aca="false">Online_RAW!$N$2-Online_RAW!N517</f>
        <v>0</v>
      </c>
      <c r="N517" s="19" t="n">
        <f aca="false">Online_RAW!C517*60</f>
        <v>120.041217391304</v>
      </c>
      <c r="O517" s="19" t="n">
        <f aca="false">MAX(0, Online_RAW!D517*60)</f>
        <v>0.0215454545454545</v>
      </c>
      <c r="P517" s="19" t="n">
        <f aca="false">_xlfn.IFNA(VLOOKUP(A517,Sampling!$D$7:$E$14,2,FALSE()),0)</f>
        <v>0</v>
      </c>
      <c r="Q517" s="0" t="n">
        <f aca="false">_xlfn.IFNA(VLOOKUP(A517,Refill!$D$6:$G$8,2,FALSE()),0)</f>
        <v>0</v>
      </c>
    </row>
    <row r="518" customFormat="false" ht="12.75" hidden="false" customHeight="false" outlineLevel="0" collapsed="false">
      <c r="A518" s="19" t="n">
        <f aca="false">ROUND((Online_RAW!B518-General!$B$10)*24,3)</f>
        <v>8.6</v>
      </c>
      <c r="B518" s="19" t="n">
        <f aca="false">General!$B$12+Online_ANA!K518/1000+Online_ANA!L518/1000+Online_ANA!M518/1000/General!$B$22-SUM($P$2:P518)/1000/General!$B$24+SUM($Q$2:Q518)/1000/General!$B$24</f>
        <v>1.0802656</v>
      </c>
      <c r="C518" s="19" t="n">
        <f aca="false">Online_RAW!K518</f>
        <v>20.475</v>
      </c>
      <c r="D518" s="19" t="n">
        <f aca="false">Online_RAW!J518</f>
        <v>0.21</v>
      </c>
      <c r="E518" s="19" t="n">
        <f aca="false">(1-F518/100-G518/100)/(1-C518/100-D518/100-General!$B$17/100)</f>
        <v>1.0035203370162</v>
      </c>
      <c r="F518" s="19" t="n">
        <f aca="false">N518*General!$B$14/(N518+O518)+O518*100/(N518+O518)</f>
        <v>20.8</v>
      </c>
      <c r="G518" s="19" t="n">
        <f aca="false">N518*General!$B$15/(N518+O518)</f>
        <v>0.04</v>
      </c>
      <c r="H518" s="19" t="n">
        <f aca="false">(N518+O518)*(1/General!$B$20)*((F518/100)-E518*(C518/100))*1000/B518</f>
        <v>12.5280945526917</v>
      </c>
      <c r="I518" s="19" t="n">
        <f aca="false">(N518+O518)*(1/General!$B$20)*((D518/100)*E518-(G518/100))*1000/B518</f>
        <v>8.45733207528334</v>
      </c>
      <c r="J518" s="19" t="n">
        <f aca="false">I518/H518</f>
        <v>0.675069304411202</v>
      </c>
      <c r="K518" s="19" t="n">
        <f aca="false">MAX(Online_RAW!$L$2-Online_RAW!L518,0)</f>
        <v>0</v>
      </c>
      <c r="L518" s="19" t="n">
        <f aca="false">0.0016*(Online_RAW!M518)</f>
        <v>0.2656</v>
      </c>
      <c r="M518" s="11" t="n">
        <f aca="false">Online_RAW!$N$2-Online_RAW!N518</f>
        <v>0</v>
      </c>
      <c r="N518" s="19" t="n">
        <f aca="false">Online_RAW!C518*60</f>
        <v>119.936086956522</v>
      </c>
      <c r="O518" s="19" t="n">
        <f aca="false">MAX(0, Online_RAW!D518*60)</f>
        <v>0</v>
      </c>
      <c r="P518" s="19" t="n">
        <f aca="false">_xlfn.IFNA(VLOOKUP(A518,Sampling!$D$7:$E$14,2,FALSE()),0)</f>
        <v>0</v>
      </c>
      <c r="Q518" s="0" t="n">
        <f aca="false">_xlfn.IFNA(VLOOKUP(A518,Refill!$D$6:$G$8,2,FALSE()),0)</f>
        <v>0</v>
      </c>
    </row>
    <row r="519" customFormat="false" ht="12.75" hidden="false" customHeight="false" outlineLevel="0" collapsed="false">
      <c r="A519" s="19" t="n">
        <f aca="false">ROUND((Online_RAW!B519-General!$B$10)*24,3)</f>
        <v>8.617</v>
      </c>
      <c r="B519" s="19" t="n">
        <f aca="false">General!$B$12+Online_ANA!K519/1000+Online_ANA!L519/1000+Online_ANA!M519/1000/General!$B$22-SUM($P$2:P519)/1000/General!$B$24+SUM($Q$2:Q519)/1000/General!$B$24</f>
        <v>1.0802656</v>
      </c>
      <c r="C519" s="19" t="n">
        <f aca="false">Online_RAW!K519</f>
        <v>20.475</v>
      </c>
      <c r="D519" s="19" t="n">
        <f aca="false">Online_RAW!J519</f>
        <v>0.215</v>
      </c>
      <c r="E519" s="19" t="n">
        <f aca="false">(1-F519/100-G519/100)/(1-C519/100-D519/100-General!$B$17/100)</f>
        <v>1.00357916872175</v>
      </c>
      <c r="F519" s="19" t="n">
        <f aca="false">N519*General!$B$14/(N519+O519)+O519*100/(N519+O519)</f>
        <v>20.8003773057029</v>
      </c>
      <c r="G519" s="19" t="n">
        <f aca="false">N519*General!$B$15/(N519+O519)</f>
        <v>0.0399998094415642</v>
      </c>
      <c r="H519" s="19" t="n">
        <f aca="false">(N519+O519)*(1/General!$B$20)*((F519/100)-E519*(C519/100))*1000/B519</f>
        <v>12.4883786710518</v>
      </c>
      <c r="I519" s="19" t="n">
        <f aca="false">(N519+O519)*(1/General!$B$20)*((D519/100)*E519-(G519/100))*1000/B519</f>
        <v>8.70738785641517</v>
      </c>
      <c r="J519" s="19" t="n">
        <f aca="false">I519/H519</f>
        <v>0.697239256253413</v>
      </c>
      <c r="K519" s="19" t="n">
        <f aca="false">MAX(Online_RAW!$L$2-Online_RAW!L519,0)</f>
        <v>0</v>
      </c>
      <c r="L519" s="19" t="n">
        <f aca="false">0.0016*(Online_RAW!M519)</f>
        <v>0.2656</v>
      </c>
      <c r="M519" s="11" t="n">
        <f aca="false">Online_RAW!$N$2-Online_RAW!N519</f>
        <v>0</v>
      </c>
      <c r="N519" s="19" t="n">
        <f aca="false">Online_RAW!C519*60</f>
        <v>119.947636363636</v>
      </c>
      <c r="O519" s="19" t="n">
        <f aca="false">MAX(0, Online_RAW!D519*60)</f>
        <v>0.00057142857142857</v>
      </c>
      <c r="P519" s="19" t="n">
        <f aca="false">_xlfn.IFNA(VLOOKUP(A519,Sampling!$D$7:$E$14,2,FALSE()),0)</f>
        <v>0</v>
      </c>
      <c r="Q519" s="0" t="n">
        <f aca="false">_xlfn.IFNA(VLOOKUP(A519,Refill!$D$6:$G$8,2,FALSE()),0)</f>
        <v>0</v>
      </c>
    </row>
    <row r="520" customFormat="false" ht="12.75" hidden="false" customHeight="false" outlineLevel="0" collapsed="false">
      <c r="A520" s="19" t="n">
        <f aca="false">ROUND((Online_RAW!B520-General!$B$10)*24,3)</f>
        <v>8.633</v>
      </c>
      <c r="B520" s="19" t="n">
        <f aca="false">General!$B$12+Online_ANA!K520/1000+Online_ANA!L520/1000+Online_ANA!M520/1000/General!$B$22-SUM($P$2:P520)/1000/General!$B$24+SUM($Q$2:Q520)/1000/General!$B$24</f>
        <v>1.0802656</v>
      </c>
      <c r="C520" s="19" t="n">
        <f aca="false">Online_RAW!K520</f>
        <v>20.4766666666667</v>
      </c>
      <c r="D520" s="19" t="n">
        <f aca="false">Online_RAW!J520</f>
        <v>0.22</v>
      </c>
      <c r="E520" s="19" t="n">
        <f aca="false">(1-F520/100-G520/100)/(1-C520/100-D520/100-General!$B$17/100)</f>
        <v>1.00358154167306</v>
      </c>
      <c r="F520" s="19" t="n">
        <f aca="false">N520*General!$B$14/(N520+O520)+O520*100/(N520+O520)</f>
        <v>20.8068839634941</v>
      </c>
      <c r="G520" s="19" t="n">
        <f aca="false">N520*General!$B$15/(N520+O520)</f>
        <v>0.0399965232507605</v>
      </c>
      <c r="H520" s="19" t="n">
        <f aca="false">(N520+O520)*(1/General!$B$20)*((F520/100)-E520*(C520/100))*1000/B520</f>
        <v>12.7364724067773</v>
      </c>
      <c r="I520" s="19" t="n">
        <f aca="false">(N520+O520)*(1/General!$B$20)*((D520/100)*E520-(G520/100))*1000/B520</f>
        <v>8.96391893903844</v>
      </c>
      <c r="J520" s="19" t="n">
        <f aca="false">I520/H520</f>
        <v>0.703799188091404</v>
      </c>
      <c r="K520" s="19" t="n">
        <f aca="false">MAX(Online_RAW!$L$2-Online_RAW!L520,0)</f>
        <v>0</v>
      </c>
      <c r="L520" s="19" t="n">
        <f aca="false">0.0016*(Online_RAW!M520)</f>
        <v>0.2656</v>
      </c>
      <c r="M520" s="11" t="n">
        <f aca="false">Online_RAW!$N$2-Online_RAW!N520</f>
        <v>0</v>
      </c>
      <c r="N520" s="19" t="n">
        <f aca="false">Online_RAW!C520*60</f>
        <v>120.041739130435</v>
      </c>
      <c r="O520" s="19" t="n">
        <f aca="false">MAX(0, Online_RAW!D520*60)</f>
        <v>0.0104347826086957</v>
      </c>
      <c r="P520" s="19" t="n">
        <f aca="false">_xlfn.IFNA(VLOOKUP(A520,Sampling!$D$7:$E$14,2,FALSE()),0)</f>
        <v>0</v>
      </c>
      <c r="Q520" s="0" t="n">
        <f aca="false">_xlfn.IFNA(VLOOKUP(A520,Refill!$D$6:$G$8,2,FALSE()),0)</f>
        <v>0</v>
      </c>
    </row>
    <row r="521" customFormat="false" ht="12.75" hidden="false" customHeight="false" outlineLevel="0" collapsed="false">
      <c r="A521" s="19" t="n">
        <f aca="false">ROUND((Online_RAW!B521-General!$B$10)*24,3)</f>
        <v>8.65</v>
      </c>
      <c r="B521" s="19" t="n">
        <f aca="false">General!$B$12+Online_ANA!K521/1000+Online_ANA!L521/1000+Online_ANA!M521/1000/General!$B$22-SUM($P$2:P521)/1000/General!$B$24+SUM($Q$2:Q521)/1000/General!$B$24</f>
        <v>1.0802656</v>
      </c>
      <c r="C521" s="19" t="n">
        <f aca="false">Online_RAW!K521</f>
        <v>20.48</v>
      </c>
      <c r="D521" s="19" t="n">
        <f aca="false">Online_RAW!J521</f>
        <v>0.22</v>
      </c>
      <c r="E521" s="19" t="n">
        <f aca="false">(1-F521/100-G521/100)/(1-C521/100-D521/100-General!$B$17/100)</f>
        <v>1.0037111994343</v>
      </c>
      <c r="F521" s="19" t="n">
        <f aca="false">N521*General!$B$14/(N521+O521)+O521*100/(N521+O521)</f>
        <v>20.8</v>
      </c>
      <c r="G521" s="19" t="n">
        <f aca="false">N521*General!$B$15/(N521+O521)</f>
        <v>0.04</v>
      </c>
      <c r="H521" s="19" t="n">
        <f aca="false">(N521+O521)*(1/General!$B$20)*((F521/100)-E521*(C521/100))*1000/B521</f>
        <v>12.0802827144852</v>
      </c>
      <c r="I521" s="19" t="n">
        <f aca="false">(N521+O521)*(1/General!$B$20)*((D521/100)*E521-(G521/100))*1000/B521</f>
        <v>8.95230338899813</v>
      </c>
      <c r="J521" s="19" t="n">
        <f aca="false">I521/H521</f>
        <v>0.741067374049419</v>
      </c>
      <c r="K521" s="19" t="n">
        <f aca="false">MAX(Online_RAW!$L$2-Online_RAW!L521,0)</f>
        <v>0</v>
      </c>
      <c r="L521" s="19" t="n">
        <f aca="false">0.0016*(Online_RAW!M521)</f>
        <v>0.2656</v>
      </c>
      <c r="M521" s="11" t="n">
        <f aca="false">Online_RAW!$N$2-Online_RAW!N521</f>
        <v>0</v>
      </c>
      <c r="N521" s="19" t="n">
        <f aca="false">Online_RAW!C521*60</f>
        <v>119.88</v>
      </c>
      <c r="O521" s="19" t="n">
        <f aca="false">MAX(0, Online_RAW!D521*60)</f>
        <v>0</v>
      </c>
      <c r="P521" s="19" t="n">
        <f aca="false">_xlfn.IFNA(VLOOKUP(A521,Sampling!$D$7:$E$14,2,FALSE()),0)</f>
        <v>0</v>
      </c>
      <c r="Q521" s="0" t="n">
        <f aca="false">_xlfn.IFNA(VLOOKUP(A521,Refill!$D$6:$G$8,2,FALSE()),0)</f>
        <v>0</v>
      </c>
    </row>
    <row r="522" customFormat="false" ht="12.75" hidden="false" customHeight="false" outlineLevel="0" collapsed="false">
      <c r="A522" s="19" t="n">
        <f aca="false">ROUND((Online_RAW!B522-General!$B$10)*24,3)</f>
        <v>8.667</v>
      </c>
      <c r="B522" s="19" t="n">
        <f aca="false">General!$B$12+Online_ANA!K522/1000+Online_ANA!L522/1000+Online_ANA!M522/1000/General!$B$22-SUM($P$2:P522)/1000/General!$B$24+SUM($Q$2:Q522)/1000/General!$B$24</f>
        <v>1.0802656</v>
      </c>
      <c r="C522" s="19" t="n">
        <f aca="false">Online_RAW!K522</f>
        <v>20.48</v>
      </c>
      <c r="D522" s="19" t="n">
        <f aca="false">Online_RAW!J522</f>
        <v>0.225</v>
      </c>
      <c r="E522" s="19" t="n">
        <f aca="false">(1-F522/100-G522/100)/(1-C522/100-D522/100-General!$B$17/100)</f>
        <v>1.00376766937499</v>
      </c>
      <c r="F522" s="19" t="n">
        <f aca="false">N522*General!$B$14/(N522+O522)+O522*100/(N522+O522)</f>
        <v>20.800565491761</v>
      </c>
      <c r="G522" s="19" t="n">
        <f aca="false">N522*General!$B$15/(N522+O522)</f>
        <v>0.0399997143981005</v>
      </c>
      <c r="H522" s="19" t="n">
        <f aca="false">(N522+O522)*(1/General!$B$20)*((F522/100)-E522*(C522/100))*1000/B522</f>
        <v>12.0678314036969</v>
      </c>
      <c r="I522" s="19" t="n">
        <f aca="false">(N522+O522)*(1/General!$B$20)*((D522/100)*E522-(G522/100))*1000/B522</f>
        <v>9.21425260118982</v>
      </c>
      <c r="J522" s="19" t="n">
        <f aca="false">I522/H522</f>
        <v>0.763538393349371</v>
      </c>
      <c r="K522" s="19" t="n">
        <f aca="false">MAX(Online_RAW!$L$2-Online_RAW!L522,0)</f>
        <v>0</v>
      </c>
      <c r="L522" s="19" t="n">
        <f aca="false">0.0016*(Online_RAW!M522)</f>
        <v>0.2656</v>
      </c>
      <c r="M522" s="11" t="n">
        <f aca="false">Online_RAW!$N$2-Online_RAW!N522</f>
        <v>0</v>
      </c>
      <c r="N522" s="19" t="n">
        <f aca="false">Online_RAW!C522*60</f>
        <v>120.046363636364</v>
      </c>
      <c r="O522" s="19" t="n">
        <f aca="false">MAX(0, Online_RAW!D522*60)</f>
        <v>0.000857142857142858</v>
      </c>
      <c r="P522" s="19" t="n">
        <f aca="false">_xlfn.IFNA(VLOOKUP(A522,Sampling!$D$7:$E$14,2,FALSE()),0)</f>
        <v>0</v>
      </c>
      <c r="Q522" s="0" t="n">
        <f aca="false">_xlfn.IFNA(VLOOKUP(A522,Refill!$D$6:$G$8,2,FALSE()),0)</f>
        <v>0</v>
      </c>
    </row>
    <row r="523" customFormat="false" ht="12.75" hidden="false" customHeight="false" outlineLevel="0" collapsed="false">
      <c r="A523" s="19" t="n">
        <f aca="false">ROUND((Online_RAW!B523-General!$B$10)*24,3)</f>
        <v>8.683</v>
      </c>
      <c r="B523" s="19" t="n">
        <f aca="false">General!$B$12+Online_ANA!K523/1000+Online_ANA!L523/1000+Online_ANA!M523/1000/General!$B$22-SUM($P$2:P523)/1000/General!$B$24+SUM($Q$2:Q523)/1000/General!$B$24</f>
        <v>1.0802656</v>
      </c>
      <c r="C523" s="19" t="n">
        <f aca="false">Online_RAW!K523</f>
        <v>20.485</v>
      </c>
      <c r="D523" s="19" t="n">
        <f aca="false">Online_RAW!J523</f>
        <v>0.23</v>
      </c>
      <c r="E523" s="19" t="n">
        <f aca="false">(1-F523/100-G523/100)/(1-C523/100-D523/100-General!$B$17/100)</f>
        <v>1.00390213446755</v>
      </c>
      <c r="F523" s="19" t="n">
        <f aca="false">N523*General!$B$14/(N523+O523)+O523*100/(N523+O523)</f>
        <v>20.8</v>
      </c>
      <c r="G523" s="19" t="n">
        <f aca="false">N523*General!$B$15/(N523+O523)</f>
        <v>0.04</v>
      </c>
      <c r="H523" s="19" t="n">
        <f aca="false">(N523+O523)*(1/General!$B$20)*((F523/100)-E523*(C523/100))*1000/B523</f>
        <v>11.6569674981899</v>
      </c>
      <c r="I523" s="19" t="n">
        <f aca="false">(N523+O523)*(1/General!$B$20)*((D523/100)*E523-(G523/100))*1000/B523</f>
        <v>9.4666920772677</v>
      </c>
      <c r="J523" s="19" t="n">
        <f aca="false">I523/H523</f>
        <v>0.812105899646516</v>
      </c>
      <c r="K523" s="19" t="n">
        <f aca="false">MAX(Online_RAW!$L$2-Online_RAW!L523,0)</f>
        <v>0</v>
      </c>
      <c r="L523" s="19" t="n">
        <f aca="false">0.0016*(Online_RAW!M523)</f>
        <v>0.2656</v>
      </c>
      <c r="M523" s="11" t="n">
        <f aca="false">Online_RAW!$N$2-Online_RAW!N523</f>
        <v>0</v>
      </c>
      <c r="N523" s="19" t="n">
        <f aca="false">Online_RAW!C523*60</f>
        <v>120.073714285714</v>
      </c>
      <c r="O523" s="19" t="n">
        <f aca="false">MAX(0, Online_RAW!D523*60)</f>
        <v>0</v>
      </c>
      <c r="P523" s="19" t="n">
        <f aca="false">_xlfn.IFNA(VLOOKUP(A523,Sampling!$D$7:$E$14,2,FALSE()),0)</f>
        <v>0</v>
      </c>
      <c r="Q523" s="0" t="n">
        <f aca="false">_xlfn.IFNA(VLOOKUP(A523,Refill!$D$6:$G$8,2,FALSE()),0)</f>
        <v>0</v>
      </c>
    </row>
    <row r="524" customFormat="false" ht="12.75" hidden="false" customHeight="false" outlineLevel="0" collapsed="false">
      <c r="A524" s="19" t="n">
        <f aca="false">ROUND((Online_RAW!B524-General!$B$10)*24,3)</f>
        <v>8.7</v>
      </c>
      <c r="B524" s="19" t="n">
        <f aca="false">General!$B$12+Online_ANA!K524/1000+Online_ANA!L524/1000+Online_ANA!M524/1000/General!$B$22-SUM($P$2:P524)/1000/General!$B$24+SUM($Q$2:Q524)/1000/General!$B$24</f>
        <v>1.08032832</v>
      </c>
      <c r="C524" s="19" t="n">
        <f aca="false">Online_RAW!K524</f>
        <v>20.48</v>
      </c>
      <c r="D524" s="19" t="n">
        <f aca="false">Online_RAW!J524</f>
        <v>0.225</v>
      </c>
      <c r="E524" s="19" t="n">
        <f aca="false">(1-F524/100-G524/100)/(1-C524/100-D524/100-General!$B$17/100)</f>
        <v>1.00366239809118</v>
      </c>
      <c r="F524" s="19" t="n">
        <f aca="false">N524*General!$B$14/(N524+O524)+O524*100/(N524+O524)</f>
        <v>20.8088716231514</v>
      </c>
      <c r="G524" s="19" t="n">
        <f aca="false">N524*General!$B$15/(N524+O524)</f>
        <v>0.0399955193822467</v>
      </c>
      <c r="H524" s="19" t="n">
        <f aca="false">(N524+O524)*(1/General!$B$20)*((F524/100)-E524*(C524/100))*1000/B524</f>
        <v>12.5684240631385</v>
      </c>
      <c r="I524" s="19" t="n">
        <f aca="false">(N524+O524)*(1/General!$B$20)*((D524/100)*E524-(G524/100))*1000/B524</f>
        <v>9.2000280089292</v>
      </c>
      <c r="J524" s="19" t="n">
        <f aca="false">I524/H524</f>
        <v>0.7319953530142</v>
      </c>
      <c r="K524" s="19" t="n">
        <f aca="false">MAX(Online_RAW!$L$2-Online_RAW!L524,0)</f>
        <v>0</v>
      </c>
      <c r="L524" s="19" t="n">
        <f aca="false">0.0016*(Online_RAW!M524)</f>
        <v>0.32832</v>
      </c>
      <c r="M524" s="11" t="n">
        <f aca="false">Online_RAW!$N$2-Online_RAW!N524</f>
        <v>0</v>
      </c>
      <c r="N524" s="19" t="n">
        <f aca="false">Online_RAW!C524*60</f>
        <v>119.868</v>
      </c>
      <c r="O524" s="19" t="n">
        <f aca="false">MAX(0, Online_RAW!D524*60)</f>
        <v>0.0134285714285714</v>
      </c>
      <c r="P524" s="19" t="n">
        <f aca="false">_xlfn.IFNA(VLOOKUP(A524,Sampling!$D$7:$E$14,2,FALSE()),0)</f>
        <v>0</v>
      </c>
      <c r="Q524" s="0" t="n">
        <f aca="false">_xlfn.IFNA(VLOOKUP(A524,Refill!$D$6:$G$8,2,FALSE()),0)</f>
        <v>0</v>
      </c>
    </row>
    <row r="525" customFormat="false" ht="12.75" hidden="false" customHeight="false" outlineLevel="0" collapsed="false">
      <c r="A525" s="19" t="n">
        <f aca="false">ROUND((Online_RAW!B525-General!$B$10)*24,3)</f>
        <v>8.717</v>
      </c>
      <c r="B525" s="19" t="n">
        <f aca="false">General!$B$12+Online_ANA!K525/1000+Online_ANA!L525/1000+Online_ANA!M525/1000/General!$B$22-SUM($P$2:P525)/1000/General!$B$24+SUM($Q$2:Q525)/1000/General!$B$24</f>
        <v>1.08032832</v>
      </c>
      <c r="C525" s="19" t="n">
        <f aca="false">Online_RAW!K525</f>
        <v>20.4733333333333</v>
      </c>
      <c r="D525" s="19" t="n">
        <f aca="false">Online_RAW!J525</f>
        <v>0.23</v>
      </c>
      <c r="E525" s="19" t="n">
        <f aca="false">(1-F525/100-G525/100)/(1-C525/100-D525/100-General!$B$17/100)</f>
        <v>1.00375362316485</v>
      </c>
      <c r="F525" s="19" t="n">
        <f aca="false">N525*General!$B$14/(N525+O525)+O525*100/(N525+O525)</f>
        <v>20.8</v>
      </c>
      <c r="G525" s="19" t="n">
        <f aca="false">N525*General!$B$15/(N525+O525)</f>
        <v>0.04</v>
      </c>
      <c r="H525" s="19" t="n">
        <f aca="false">(N525+O525)*(1/General!$B$20)*((F525/100)-E525*(C525/100))*1000/B525</f>
        <v>12.3694176534444</v>
      </c>
      <c r="I525" s="19" t="n">
        <f aca="false">(N525+O525)*(1/General!$B$20)*((D525/100)*E525-(G525/100))*1000/B525</f>
        <v>9.45037234876512</v>
      </c>
      <c r="J525" s="19" t="n">
        <f aca="false">I525/H525</f>
        <v>0.76401109684687</v>
      </c>
      <c r="K525" s="19" t="n">
        <f aca="false">MAX(Online_RAW!$L$2-Online_RAW!L525,0)</f>
        <v>0</v>
      </c>
      <c r="L525" s="19" t="n">
        <f aca="false">0.0016*(Online_RAW!M525)</f>
        <v>0.32832</v>
      </c>
      <c r="M525" s="11" t="n">
        <f aca="false">Online_RAW!$N$2-Online_RAW!N525</f>
        <v>0</v>
      </c>
      <c r="N525" s="19" t="n">
        <f aca="false">Online_RAW!C525*60</f>
        <v>119.895130434782</v>
      </c>
      <c r="O525" s="19" t="n">
        <f aca="false">MAX(0, Online_RAW!D525*60)</f>
        <v>0</v>
      </c>
      <c r="P525" s="19" t="n">
        <f aca="false">_xlfn.IFNA(VLOOKUP(A525,Sampling!$D$7:$E$14,2,FALSE()),0)</f>
        <v>0</v>
      </c>
      <c r="Q525" s="0" t="n">
        <f aca="false">_xlfn.IFNA(VLOOKUP(A525,Refill!$D$6:$G$8,2,FALSE()),0)</f>
        <v>0</v>
      </c>
    </row>
    <row r="526" customFormat="false" ht="12.75" hidden="false" customHeight="false" outlineLevel="0" collapsed="false">
      <c r="A526" s="19" t="n">
        <f aca="false">ROUND((Online_RAW!B526-General!$B$10)*24,3)</f>
        <v>8.733</v>
      </c>
      <c r="B526" s="19" t="n">
        <f aca="false">General!$B$12+Online_ANA!K526/1000+Online_ANA!L526/1000+Online_ANA!M526/1000/General!$B$22-SUM($P$2:P526)/1000/General!$B$24+SUM($Q$2:Q526)/1000/General!$B$24</f>
        <v>1.0803952</v>
      </c>
      <c r="C526" s="19" t="n">
        <f aca="false">Online_RAW!K526</f>
        <v>20.465</v>
      </c>
      <c r="D526" s="19" t="n">
        <f aca="false">Online_RAW!J526</f>
        <v>0.23</v>
      </c>
      <c r="E526" s="19" t="n">
        <f aca="false">(1-F526/100-G526/100)/(1-C526/100-D526/100-General!$B$17/100)</f>
        <v>1.00351681946876</v>
      </c>
      <c r="F526" s="19" t="n">
        <f aca="false">N526*General!$B$14/(N526+O526)+O526*100/(N526+O526)</f>
        <v>20.8103178514898</v>
      </c>
      <c r="G526" s="19" t="n">
        <f aca="false">N526*General!$B$15/(N526+O526)</f>
        <v>0.039994788963894</v>
      </c>
      <c r="H526" s="19" t="n">
        <f aca="false">(N526+O526)*(1/General!$B$20)*((F526/100)-E526*(C526/100))*1000/B526</f>
        <v>13.5619302774155</v>
      </c>
      <c r="I526" s="19" t="n">
        <f aca="false">(N526+O526)*(1/General!$B$20)*((D526/100)*E526-(G526/100))*1000/B526</f>
        <v>9.46714386479718</v>
      </c>
      <c r="J526" s="19" t="n">
        <f aca="false">I526/H526</f>
        <v>0.698067581173357</v>
      </c>
      <c r="K526" s="19" t="n">
        <f aca="false">MAX(Online_RAW!$L$2-Online_RAW!L526,0)</f>
        <v>0</v>
      </c>
      <c r="L526" s="19" t="n">
        <f aca="false">0.0016*(Online_RAW!M526)</f>
        <v>0.3952</v>
      </c>
      <c r="M526" s="11" t="n">
        <f aca="false">Online_RAW!$N$2-Online_RAW!N526</f>
        <v>0</v>
      </c>
      <c r="N526" s="19" t="n">
        <f aca="false">Online_RAW!C526*60</f>
        <v>120.130695652174</v>
      </c>
      <c r="O526" s="19" t="n">
        <f aca="false">MAX(0, Online_RAW!D526*60)</f>
        <v>0.0156521739130435</v>
      </c>
      <c r="P526" s="19" t="n">
        <f aca="false">_xlfn.IFNA(VLOOKUP(A526,Sampling!$D$7:$E$14,2,FALSE()),0)</f>
        <v>0</v>
      </c>
      <c r="Q526" s="0" t="n">
        <f aca="false">_xlfn.IFNA(VLOOKUP(A526,Refill!$D$6:$G$8,2,FALSE()),0)</f>
        <v>0</v>
      </c>
    </row>
    <row r="527" customFormat="false" ht="12.75" hidden="false" customHeight="false" outlineLevel="0" collapsed="false">
      <c r="A527" s="19" t="n">
        <f aca="false">ROUND((Online_RAW!B527-General!$B$10)*24,3)</f>
        <v>8.75</v>
      </c>
      <c r="B527" s="19" t="n">
        <f aca="false">General!$B$12+Online_ANA!K527/1000+Online_ANA!L527/1000+Online_ANA!M527/1000/General!$B$22-SUM($P$2:P527)/1000/General!$B$24+SUM($Q$2:Q527)/1000/General!$B$24</f>
        <v>1.0803952</v>
      </c>
      <c r="C527" s="19" t="n">
        <f aca="false">Online_RAW!K527</f>
        <v>20.48</v>
      </c>
      <c r="D527" s="19" t="n">
        <f aca="false">Online_RAW!J527</f>
        <v>0.23</v>
      </c>
      <c r="E527" s="19" t="n">
        <f aca="false">(1-F527/100-G527/100)/(1-C527/100-D527/100-General!$B$17/100)</f>
        <v>1.00383848138556</v>
      </c>
      <c r="F527" s="19" t="n">
        <f aca="false">N527*General!$B$14/(N527+O527)+O527*100/(N527+O527)</f>
        <v>20.8</v>
      </c>
      <c r="G527" s="19" t="n">
        <f aca="false">N527*General!$B$15/(N527+O527)</f>
        <v>0.04</v>
      </c>
      <c r="H527" s="19" t="n">
        <f aca="false">(N527+O527)*(1/General!$B$20)*((F527/100)-E527*(C527/100))*1000/B527</f>
        <v>11.9584737879175</v>
      </c>
      <c r="I527" s="19" t="n">
        <f aca="false">(N527+O527)*(1/General!$B$20)*((D527/100)*E527-(G527/100))*1000/B527</f>
        <v>9.45642907250189</v>
      </c>
      <c r="J527" s="19" t="n">
        <f aca="false">I527/H527</f>
        <v>0.7907722373449</v>
      </c>
      <c r="K527" s="19" t="n">
        <f aca="false">MAX(Online_RAW!$L$2-Online_RAW!L527,0)</f>
        <v>0</v>
      </c>
      <c r="L527" s="19" t="n">
        <f aca="false">0.0016*(Online_RAW!M527)</f>
        <v>0.3952</v>
      </c>
      <c r="M527" s="11" t="n">
        <f aca="false">Online_RAW!$N$2-Online_RAW!N527</f>
        <v>0</v>
      </c>
      <c r="N527" s="19" t="n">
        <f aca="false">Online_RAW!C527*60</f>
        <v>119.967130434782</v>
      </c>
      <c r="O527" s="19" t="n">
        <f aca="false">MAX(0, Online_RAW!D527*60)</f>
        <v>0</v>
      </c>
      <c r="P527" s="19" t="n">
        <f aca="false">_xlfn.IFNA(VLOOKUP(A527,Sampling!$D$7:$E$14,2,FALSE()),0)</f>
        <v>0</v>
      </c>
      <c r="Q527" s="0" t="n">
        <f aca="false">_xlfn.IFNA(VLOOKUP(A527,Refill!$D$6:$G$8,2,FALSE()),0)</f>
        <v>0</v>
      </c>
    </row>
    <row r="528" customFormat="false" ht="12.75" hidden="false" customHeight="false" outlineLevel="0" collapsed="false">
      <c r="A528" s="19" t="n">
        <f aca="false">ROUND((Online_RAW!B528-General!$B$10)*24,3)</f>
        <v>8.767</v>
      </c>
      <c r="B528" s="19" t="n">
        <f aca="false">General!$B$12+Online_ANA!K528/1000+Online_ANA!L528/1000+Online_ANA!M528/1000/General!$B$22-SUM($P$2:P528)/1000/General!$B$24+SUM($Q$2:Q528)/1000/General!$B$24</f>
        <v>1.0803952</v>
      </c>
      <c r="C528" s="19" t="n">
        <f aca="false">Online_RAW!K528</f>
        <v>20.486</v>
      </c>
      <c r="D528" s="19" t="n">
        <f aca="false">Online_RAW!J528</f>
        <v>0.235</v>
      </c>
      <c r="E528" s="19" t="n">
        <f aca="false">(1-F528/100-G528/100)/(1-C528/100-D528/100-General!$B$17/100)</f>
        <v>1.00397852882238</v>
      </c>
      <c r="F528" s="19" t="n">
        <f aca="false">N528*General!$B$14/(N528+O528)+O528*100/(N528+O528)</f>
        <v>20.8</v>
      </c>
      <c r="G528" s="19" t="n">
        <f aca="false">N528*General!$B$15/(N528+O528)</f>
        <v>0.04</v>
      </c>
      <c r="H528" s="19" t="n">
        <f aca="false">(N528+O528)*(1/General!$B$20)*((F528/100)-E528*(C528/100))*1000/B528</f>
        <v>11.5122893354235</v>
      </c>
      <c r="I528" s="19" t="n">
        <f aca="false">(N528+O528)*(1/General!$B$20)*((D528/100)*E528-(G528/100))*1000/B528</f>
        <v>9.70193576193706</v>
      </c>
      <c r="J528" s="19" t="n">
        <f aca="false">I528/H528</f>
        <v>0.842745997712551</v>
      </c>
      <c r="K528" s="19" t="n">
        <f aca="false">MAX(Online_RAW!$L$2-Online_RAW!L528,0)</f>
        <v>0</v>
      </c>
      <c r="L528" s="19" t="n">
        <f aca="false">0.0016*(Online_RAW!M528)</f>
        <v>0.3952</v>
      </c>
      <c r="M528" s="11" t="n">
        <f aca="false">Online_RAW!$N$2-Online_RAW!N528</f>
        <v>0</v>
      </c>
      <c r="N528" s="19" t="n">
        <f aca="false">Online_RAW!C528*60</f>
        <v>119.908090909091</v>
      </c>
      <c r="O528" s="19" t="n">
        <f aca="false">MAX(0, Online_RAW!D528*60)</f>
        <v>0</v>
      </c>
      <c r="P528" s="19" t="n">
        <f aca="false">_xlfn.IFNA(VLOOKUP(A528,Sampling!$D$7:$E$14,2,FALSE()),0)</f>
        <v>0</v>
      </c>
      <c r="Q528" s="0" t="n">
        <f aca="false">_xlfn.IFNA(VLOOKUP(A528,Refill!$D$6:$G$8,2,FALSE()),0)</f>
        <v>0</v>
      </c>
    </row>
    <row r="529" customFormat="false" ht="12.75" hidden="false" customHeight="false" outlineLevel="0" collapsed="false">
      <c r="A529" s="19" t="n">
        <f aca="false">ROUND((Online_RAW!B529-General!$B$10)*24,3)</f>
        <v>8.783</v>
      </c>
      <c r="B529" s="19" t="n">
        <f aca="false">General!$B$12+Online_ANA!K529/1000+Online_ANA!L529/1000+Online_ANA!M529/1000/General!$B$22-SUM($P$2:P529)/1000/General!$B$24+SUM($Q$2:Q529)/1000/General!$B$24</f>
        <v>1.08042784</v>
      </c>
      <c r="C529" s="19" t="n">
        <f aca="false">Online_RAW!K529</f>
        <v>20.485</v>
      </c>
      <c r="D529" s="19" t="n">
        <f aca="false">Online_RAW!J529</f>
        <v>0.23</v>
      </c>
      <c r="E529" s="19" t="n">
        <f aca="false">(1-F529/100-G529/100)/(1-C529/100-D529/100-General!$B$17/100)</f>
        <v>1.00379531235393</v>
      </c>
      <c r="F529" s="19" t="n">
        <f aca="false">N529*General!$B$14/(N529+O529)+O529*100/(N529+O529)</f>
        <v>20.8084274264475</v>
      </c>
      <c r="G529" s="19" t="n">
        <f aca="false">N529*General!$B$15/(N529+O529)</f>
        <v>0.0399957437240164</v>
      </c>
      <c r="H529" s="19" t="n">
        <f aca="false">(N529+O529)*(1/General!$B$20)*((F529/100)-E529*(C529/100))*1000/B529</f>
        <v>12.1872347119176</v>
      </c>
      <c r="I529" s="19" t="n">
        <f aca="false">(N529+O529)*(1/General!$B$20)*((D529/100)*E529-(G529/100))*1000/B529</f>
        <v>9.46866119637365</v>
      </c>
      <c r="J529" s="19" t="n">
        <f aca="false">I529/H529</f>
        <v>0.776932702142387</v>
      </c>
      <c r="K529" s="19" t="n">
        <f aca="false">MAX(Online_RAW!$L$2-Online_RAW!L529,0)</f>
        <v>0</v>
      </c>
      <c r="L529" s="19" t="n">
        <f aca="false">0.0016*(Online_RAW!M529)</f>
        <v>0.42784</v>
      </c>
      <c r="M529" s="11" t="n">
        <f aca="false">Online_RAW!$N$2-Online_RAW!N529</f>
        <v>0</v>
      </c>
      <c r="N529" s="19" t="n">
        <f aca="false">Online_RAW!C529*60</f>
        <v>120.116727272727</v>
      </c>
      <c r="O529" s="19" t="n">
        <f aca="false">MAX(0, Online_RAW!D529*60)</f>
        <v>0.0127826086956522</v>
      </c>
      <c r="P529" s="19" t="n">
        <f aca="false">_xlfn.IFNA(VLOOKUP(A529,Sampling!$D$7:$E$14,2,FALSE()),0)</f>
        <v>0</v>
      </c>
      <c r="Q529" s="0" t="n">
        <f aca="false">_xlfn.IFNA(VLOOKUP(A529,Refill!$D$6:$G$8,2,FALSE()),0)</f>
        <v>0</v>
      </c>
    </row>
    <row r="530" customFormat="false" ht="12.75" hidden="false" customHeight="false" outlineLevel="0" collapsed="false">
      <c r="A530" s="19" t="n">
        <f aca="false">ROUND((Online_RAW!B530-General!$B$10)*24,3)</f>
        <v>8.8</v>
      </c>
      <c r="B530" s="19" t="n">
        <f aca="false">General!$B$12+Online_ANA!K530/1000+Online_ANA!L530/1000+Online_ANA!M530/1000/General!$B$22-SUM($P$2:P530)/1000/General!$B$24+SUM($Q$2:Q530)/1000/General!$B$24</f>
        <v>1.0804984</v>
      </c>
      <c r="C530" s="19" t="n">
        <f aca="false">Online_RAW!K530</f>
        <v>20.47</v>
      </c>
      <c r="D530" s="19" t="n">
        <f aca="false">Online_RAW!J530</f>
        <v>0.24</v>
      </c>
      <c r="E530" s="19" t="n">
        <f aca="false">(1-F530/100-G530/100)/(1-C530/100-D530/100-General!$B$17/100)</f>
        <v>1.00375409607923</v>
      </c>
      <c r="F530" s="19" t="n">
        <f aca="false">N530*General!$B$14/(N530+O530)+O530*100/(N530+O530)</f>
        <v>20.8066577605714</v>
      </c>
      <c r="G530" s="19" t="n">
        <f aca="false">N530*General!$B$15/(N530+O530)</f>
        <v>0.0399966374946609</v>
      </c>
      <c r="H530" s="19" t="n">
        <f aca="false">(N530+O530)*(1/General!$B$20)*((F530/100)-E530*(C530/100))*1000/B530</f>
        <v>12.8778105836575</v>
      </c>
      <c r="I530" s="19" t="n">
        <f aca="false">(N530+O530)*(1/General!$B$20)*((D530/100)*E530-(G530/100))*1000/B530</f>
        <v>9.9580232811012</v>
      </c>
      <c r="J530" s="19" t="n">
        <f aca="false">I530/H530</f>
        <v>0.773269898358218</v>
      </c>
      <c r="K530" s="19" t="n">
        <f aca="false">MAX(Online_RAW!$L$2-Online_RAW!L530,0)</f>
        <v>0</v>
      </c>
      <c r="L530" s="19" t="n">
        <f aca="false">0.0016*(Online_RAW!M530)</f>
        <v>0.4984</v>
      </c>
      <c r="M530" s="11" t="n">
        <f aca="false">Online_RAW!$N$2-Online_RAW!N530</f>
        <v>0</v>
      </c>
      <c r="N530" s="19" t="n">
        <f aca="false">Online_RAW!C530*60</f>
        <v>120.030272727273</v>
      </c>
      <c r="O530" s="19" t="n">
        <f aca="false">MAX(0, Online_RAW!D530*60)</f>
        <v>0.0100909090909091</v>
      </c>
      <c r="P530" s="19" t="n">
        <f aca="false">_xlfn.IFNA(VLOOKUP(A530,Sampling!$D$7:$E$14,2,FALSE()),0)</f>
        <v>0</v>
      </c>
      <c r="Q530" s="0" t="n">
        <f aca="false">_xlfn.IFNA(VLOOKUP(A530,Refill!$D$6:$G$8,2,FALSE()),0)</f>
        <v>0</v>
      </c>
    </row>
    <row r="531" customFormat="false" ht="12.75" hidden="false" customHeight="false" outlineLevel="0" collapsed="false">
      <c r="A531" s="19" t="n">
        <f aca="false">ROUND((Online_RAW!B531-General!$B$10)*24,3)</f>
        <v>8.817</v>
      </c>
      <c r="B531" s="19" t="n">
        <f aca="false">General!$B$12+Online_ANA!K531/1000+Online_ANA!L531/1000+Online_ANA!M531/1000/General!$B$22-SUM($P$2:P531)/1000/General!$B$24+SUM($Q$2:Q531)/1000/General!$B$24</f>
        <v>1.0805264</v>
      </c>
      <c r="C531" s="19" t="n">
        <f aca="false">Online_RAW!K531</f>
        <v>20.455</v>
      </c>
      <c r="D531" s="19" t="n">
        <f aca="false">Online_RAW!J531</f>
        <v>0.235</v>
      </c>
      <c r="E531" s="19" t="n">
        <f aca="false">(1-F531/100-G531/100)/(1-C531/100-D531/100-General!$B$17/100)</f>
        <v>1.00344463478433</v>
      </c>
      <c r="F531" s="19" t="n">
        <f aca="false">N531*General!$B$14/(N531+O531)+O531*100/(N531+O531)</f>
        <v>20.8109943426197</v>
      </c>
      <c r="G531" s="19" t="n">
        <f aca="false">N531*General!$B$15/(N531+O531)</f>
        <v>0.0399944473017072</v>
      </c>
      <c r="H531" s="19" t="n">
        <f aca="false">(N531+O531)*(1/General!$B$20)*((F531/100)-E531*(C531/100))*1000/B531</f>
        <v>14.1292110734024</v>
      </c>
      <c r="I531" s="19" t="n">
        <f aca="false">(N531+O531)*(1/General!$B$20)*((D531/100)*E531-(G531/100))*1000/B531</f>
        <v>9.68959487084581</v>
      </c>
      <c r="J531" s="19" t="n">
        <f aca="false">I531/H531</f>
        <v>0.68578456507639</v>
      </c>
      <c r="K531" s="19" t="n">
        <f aca="false">MAX(Online_RAW!$L$2-Online_RAW!L531,0)</f>
        <v>0</v>
      </c>
      <c r="L531" s="19" t="n">
        <f aca="false">0.0016*(Online_RAW!M531)</f>
        <v>0.5264</v>
      </c>
      <c r="M531" s="11" t="n">
        <f aca="false">Online_RAW!$N$2-Online_RAW!N531</f>
        <v>0</v>
      </c>
      <c r="N531" s="19" t="n">
        <f aca="false">Online_RAW!C531*60</f>
        <v>119.826818181818</v>
      </c>
      <c r="O531" s="19" t="n">
        <f aca="false">MAX(0, Online_RAW!D531*60)</f>
        <v>0.0166363636363636</v>
      </c>
      <c r="P531" s="19" t="n">
        <f aca="false">_xlfn.IFNA(VLOOKUP(A531,Sampling!$D$7:$E$14,2,FALSE()),0)</f>
        <v>0</v>
      </c>
      <c r="Q531" s="0" t="n">
        <f aca="false">_xlfn.IFNA(VLOOKUP(A531,Refill!$D$6:$G$8,2,FALSE()),0)</f>
        <v>0</v>
      </c>
    </row>
    <row r="532" customFormat="false" ht="12.75" hidden="false" customHeight="false" outlineLevel="0" collapsed="false">
      <c r="A532" s="19" t="n">
        <f aca="false">ROUND((Online_RAW!B532-General!$B$10)*24,3)</f>
        <v>8.833</v>
      </c>
      <c r="B532" s="19" t="n">
        <f aca="false">General!$B$12+Online_ANA!K532/1000+Online_ANA!L532/1000+Online_ANA!M532/1000/General!$B$22-SUM($P$2:P532)/1000/General!$B$24+SUM($Q$2:Q532)/1000/General!$B$24</f>
        <v>1.0805264</v>
      </c>
      <c r="C532" s="19" t="n">
        <f aca="false">Online_RAW!K532</f>
        <v>20.455</v>
      </c>
      <c r="D532" s="19" t="n">
        <f aca="false">Online_RAW!J532</f>
        <v>0.235</v>
      </c>
      <c r="E532" s="19" t="n">
        <f aca="false">(1-F532/100-G532/100)/(1-C532/100-D532/100-General!$B$17/100)</f>
        <v>1.0033764056</v>
      </c>
      <c r="F532" s="19" t="n">
        <f aca="false">N532*General!$B$14/(N532+O532)+O532*100/(N532+O532)</f>
        <v>20.8163787964066</v>
      </c>
      <c r="G532" s="19" t="n">
        <f aca="false">N532*General!$B$15/(N532+O532)</f>
        <v>0.0399917278806027</v>
      </c>
      <c r="H532" s="19" t="n">
        <f aca="false">(N532+O532)*(1/General!$B$20)*((F532/100)-E532*(C532/100))*1000/B532</f>
        <v>14.4846714489648</v>
      </c>
      <c r="I532" s="19" t="n">
        <f aca="false">(N532+O532)*(1/General!$B$20)*((D532/100)*E532-(G532/100))*1000/B532</f>
        <v>9.70230511519971</v>
      </c>
      <c r="J532" s="19" t="n">
        <f aca="false">I532/H532</f>
        <v>0.669832598508343</v>
      </c>
      <c r="K532" s="19" t="n">
        <f aca="false">MAX(Online_RAW!$L$2-Online_RAW!L532,0)</f>
        <v>0</v>
      </c>
      <c r="L532" s="19" t="n">
        <f aca="false">0.0016*(Online_RAW!M532)</f>
        <v>0.5264</v>
      </c>
      <c r="M532" s="11" t="n">
        <f aca="false">Online_RAW!$N$2-Online_RAW!N532</f>
        <v>0</v>
      </c>
      <c r="N532" s="19" t="n">
        <f aca="false">Online_RAW!C532*60</f>
        <v>119.984</v>
      </c>
      <c r="O532" s="19" t="n">
        <f aca="false">MAX(0, Online_RAW!D532*60)</f>
        <v>0.0248181818181818</v>
      </c>
      <c r="P532" s="19" t="n">
        <f aca="false">_xlfn.IFNA(VLOOKUP(A532,Sampling!$D$7:$E$14,2,FALSE()),0)</f>
        <v>0</v>
      </c>
      <c r="Q532" s="0" t="n">
        <f aca="false">_xlfn.IFNA(VLOOKUP(A532,Refill!$D$6:$G$8,2,FALSE()),0)</f>
        <v>0</v>
      </c>
    </row>
    <row r="533" customFormat="false" ht="12.75" hidden="false" customHeight="false" outlineLevel="0" collapsed="false">
      <c r="A533" s="19" t="n">
        <f aca="false">ROUND((Online_RAW!B533-General!$B$10)*24,3)</f>
        <v>8.85</v>
      </c>
      <c r="B533" s="19" t="n">
        <f aca="false">General!$B$12+Online_ANA!K533/1000+Online_ANA!L533/1000+Online_ANA!M533/1000/General!$B$22-SUM($P$2:P533)/1000/General!$B$24+SUM($Q$2:Q533)/1000/General!$B$24</f>
        <v>1.0805264</v>
      </c>
      <c r="C533" s="19" t="n">
        <f aca="false">Online_RAW!K533</f>
        <v>20.44</v>
      </c>
      <c r="D533" s="19" t="n">
        <f aca="false">Online_RAW!J533</f>
        <v>0.235</v>
      </c>
      <c r="E533" s="19" t="n">
        <f aca="false">(1-F533/100-G533/100)/(1-C533/100-D533/100-General!$B$17/100)</f>
        <v>1.00339313572543</v>
      </c>
      <c r="F533" s="19" t="n">
        <f aca="false">N533*General!$B$14/(N533+O533)+O533*100/(N533+O533)</f>
        <v>20.8</v>
      </c>
      <c r="G533" s="19" t="n">
        <f aca="false">N533*General!$B$15/(N533+O533)</f>
        <v>0.04</v>
      </c>
      <c r="H533" s="19" t="n">
        <f aca="false">(N533+O533)*(1/General!$B$20)*((F533/100)-E533*(C533/100))*1000/B533</f>
        <v>14.4022635969611</v>
      </c>
      <c r="I533" s="19" t="n">
        <f aca="false">(N533+O533)*(1/General!$B$20)*((D533/100)*E533-(G533/100))*1000/B533</f>
        <v>9.70232521904191</v>
      </c>
      <c r="J533" s="19" t="n">
        <f aca="false">I533/H533</f>
        <v>0.673666688137074</v>
      </c>
      <c r="K533" s="19" t="n">
        <f aca="false">MAX(Online_RAW!$L$2-Online_RAW!L533,0)</f>
        <v>0</v>
      </c>
      <c r="L533" s="19" t="n">
        <f aca="false">0.0016*(Online_RAW!M533)</f>
        <v>0.5264</v>
      </c>
      <c r="M533" s="11" t="n">
        <f aca="false">Online_RAW!$N$2-Online_RAW!N533</f>
        <v>0</v>
      </c>
      <c r="N533" s="19" t="n">
        <f aca="false">Online_RAW!C533*60</f>
        <v>120.011727272727</v>
      </c>
      <c r="O533" s="19" t="n">
        <f aca="false">MAX(0, Online_RAW!D533*60)</f>
        <v>0</v>
      </c>
      <c r="P533" s="19" t="n">
        <f aca="false">_xlfn.IFNA(VLOOKUP(A533,Sampling!$D$7:$E$14,2,FALSE()),0)</f>
        <v>0</v>
      </c>
      <c r="Q533" s="0" t="n">
        <f aca="false">_xlfn.IFNA(VLOOKUP(A533,Refill!$D$6:$G$8,2,FALSE()),0)</f>
        <v>0</v>
      </c>
    </row>
    <row r="534" customFormat="false" ht="12.75" hidden="false" customHeight="false" outlineLevel="0" collapsed="false">
      <c r="A534" s="19" t="n">
        <f aca="false">ROUND((Online_RAW!B534-General!$B$10)*24,3)</f>
        <v>8.867</v>
      </c>
      <c r="B534" s="19" t="n">
        <f aca="false">General!$B$12+Online_ANA!K534/1000+Online_ANA!L534/1000+Online_ANA!M534/1000/General!$B$22-SUM($P$2:P534)/1000/General!$B$24+SUM($Q$2:Q534)/1000/General!$B$24</f>
        <v>1.0805264</v>
      </c>
      <c r="C534" s="19" t="n">
        <f aca="false">Online_RAW!K534</f>
        <v>20.43</v>
      </c>
      <c r="D534" s="19" t="n">
        <f aca="false">Online_RAW!J534</f>
        <v>0.24</v>
      </c>
      <c r="E534" s="19" t="n">
        <f aca="false">(1-F534/100-G534/100)/(1-C534/100-D534/100-General!$B$17/100)</f>
        <v>1.0031916736425</v>
      </c>
      <c r="F534" s="19" t="n">
        <f aca="false">N534*General!$B$14/(N534+O534)+O534*100/(N534+O534)</f>
        <v>20.8108833469064</v>
      </c>
      <c r="G534" s="19" t="n">
        <f aca="false">N534*General!$B$15/(N534+O534)</f>
        <v>0.0399945033601483</v>
      </c>
      <c r="H534" s="19" t="n">
        <f aca="false">(N534+O534)*(1/General!$B$20)*((F534/100)-E534*(C534/100))*1000/B534</f>
        <v>15.65076135154</v>
      </c>
      <c r="I534" s="19" t="n">
        <f aca="false">(N534+O534)*(1/General!$B$20)*((D534/100)*E534-(G534/100))*1000/B534</f>
        <v>9.95391581693781</v>
      </c>
      <c r="J534" s="19" t="n">
        <f aca="false">I534/H534</f>
        <v>0.636002018902317</v>
      </c>
      <c r="K534" s="19" t="n">
        <f aca="false">MAX(Online_RAW!$L$2-Online_RAW!L534,0)</f>
        <v>0</v>
      </c>
      <c r="L534" s="19" t="n">
        <f aca="false">0.0016*(Online_RAW!M534)</f>
        <v>0.5264</v>
      </c>
      <c r="M534" s="11" t="n">
        <f aca="false">Online_RAW!$N$2-Online_RAW!N534</f>
        <v>0</v>
      </c>
      <c r="N534" s="19" t="n">
        <f aca="false">Online_RAW!C534*60</f>
        <v>120.056857142857</v>
      </c>
      <c r="O534" s="19" t="n">
        <f aca="false">MAX(0, Online_RAW!D534*60)</f>
        <v>0.0165</v>
      </c>
      <c r="P534" s="19" t="n">
        <f aca="false">_xlfn.IFNA(VLOOKUP(A534,Sampling!$D$7:$E$14,2,FALSE()),0)</f>
        <v>0</v>
      </c>
      <c r="Q534" s="0" t="n">
        <f aca="false">_xlfn.IFNA(VLOOKUP(A534,Refill!$D$6:$G$8,2,FALSE()),0)</f>
        <v>0</v>
      </c>
    </row>
    <row r="535" customFormat="false" ht="12.75" hidden="false" customHeight="false" outlineLevel="0" collapsed="false">
      <c r="A535" s="19" t="n">
        <f aca="false">ROUND((Online_RAW!B535-General!$B$10)*24,3)</f>
        <v>8.883</v>
      </c>
      <c r="B535" s="19" t="n">
        <f aca="false">General!$B$12+Online_ANA!K535/1000+Online_ANA!L535/1000+Online_ANA!M535/1000/General!$B$22-SUM($P$2:P535)/1000/General!$B$24+SUM($Q$2:Q535)/1000/General!$B$24</f>
        <v>1.0806386</v>
      </c>
      <c r="C535" s="19" t="n">
        <f aca="false">Online_RAW!K535</f>
        <v>20.425</v>
      </c>
      <c r="D535" s="19" t="n">
        <f aca="false">Online_RAW!J535</f>
        <v>0.24</v>
      </c>
      <c r="E535" s="19" t="n">
        <f aca="false">(1-F535/100-G535/100)/(1-C535/100-D535/100-General!$B$17/100)</f>
        <v>1.00326596667739</v>
      </c>
      <c r="F535" s="19" t="n">
        <f aca="false">N535*General!$B$14/(N535+O535)+O535*100/(N535+O535)</f>
        <v>20.8</v>
      </c>
      <c r="G535" s="19" t="n">
        <f aca="false">N535*General!$B$15/(N535+O535)</f>
        <v>0.04</v>
      </c>
      <c r="H535" s="19" t="n">
        <f aca="false">(N535+O535)*(1/General!$B$20)*((F535/100)-E535*(C535/100))*1000/B535</f>
        <v>15.2694752002725</v>
      </c>
      <c r="I535" s="19" t="n">
        <f aca="false">(N535+O535)*(1/General!$B$20)*((D535/100)*E535-(G535/100))*1000/B535</f>
        <v>9.94465465252945</v>
      </c>
      <c r="J535" s="19" t="n">
        <f aca="false">I535/H535</f>
        <v>0.651276780773186</v>
      </c>
      <c r="K535" s="19" t="n">
        <f aca="false">MAX(Online_RAW!$L$2-Online_RAW!L535,0)</f>
        <v>0</v>
      </c>
      <c r="L535" s="19" t="n">
        <f aca="false">0.0016*(Online_RAW!M535)</f>
        <v>0.6386</v>
      </c>
      <c r="M535" s="11" t="n">
        <f aca="false">Online_RAW!$N$2-Online_RAW!N535</f>
        <v>0</v>
      </c>
      <c r="N535" s="19" t="n">
        <f aca="false">Online_RAW!C535*60</f>
        <v>119.966727272727</v>
      </c>
      <c r="O535" s="19" t="n">
        <f aca="false">MAX(0, Online_RAW!D535*60)</f>
        <v>0</v>
      </c>
      <c r="P535" s="19" t="n">
        <f aca="false">_xlfn.IFNA(VLOOKUP(A535,Sampling!$D$7:$E$14,2,FALSE()),0)</f>
        <v>0</v>
      </c>
      <c r="Q535" s="0" t="n">
        <f aca="false">_xlfn.IFNA(VLOOKUP(A535,Refill!$D$6:$G$8,2,FALSE()),0)</f>
        <v>0</v>
      </c>
    </row>
    <row r="536" customFormat="false" ht="12.75" hidden="false" customHeight="false" outlineLevel="0" collapsed="false">
      <c r="A536" s="19" t="n">
        <f aca="false">ROUND((Online_RAW!B536-General!$B$10)*24,3)</f>
        <v>8.9</v>
      </c>
      <c r="B536" s="19" t="n">
        <f aca="false">General!$B$12+Online_ANA!K536/1000+Online_ANA!L536/1000+Online_ANA!M536/1000/General!$B$22-SUM($P$2:P536)/1000/General!$B$24+SUM($Q$2:Q536)/1000/General!$B$24</f>
        <v>1.0806386</v>
      </c>
      <c r="C536" s="19" t="n">
        <f aca="false">Online_RAW!K536</f>
        <v>20.425</v>
      </c>
      <c r="D536" s="19" t="n">
        <f aca="false">Online_RAW!J536</f>
        <v>0.24</v>
      </c>
      <c r="E536" s="19" t="n">
        <f aca="false">(1-F536/100-G536/100)/(1-C536/100-D536/100-General!$B$17/100)</f>
        <v>1.00307908446378</v>
      </c>
      <c r="F536" s="19" t="n">
        <f aca="false">N536*General!$B$14/(N536+O536)+O536*100/(N536+O536)</f>
        <v>20.8147528888743</v>
      </c>
      <c r="G536" s="19" t="n">
        <f aca="false">N536*General!$B$15/(N536+O536)</f>
        <v>0.0399925490460231</v>
      </c>
      <c r="H536" s="19" t="n">
        <f aca="false">(N536+O536)*(1/General!$B$20)*((F536/100)-E536*(C536/100))*1000/B536</f>
        <v>16.2015253416738</v>
      </c>
      <c r="I536" s="19" t="n">
        <f aca="false">(N536+O536)*(1/General!$B$20)*((D536/100)*E536-(G536/100))*1000/B536</f>
        <v>9.9503537730243</v>
      </c>
      <c r="J536" s="19" t="n">
        <f aca="false">I536/H536</f>
        <v>0.614161541162415</v>
      </c>
      <c r="K536" s="19" t="n">
        <f aca="false">MAX(Online_RAW!$L$2-Online_RAW!L536,0)</f>
        <v>0</v>
      </c>
      <c r="L536" s="19" t="n">
        <f aca="false">0.0016*(Online_RAW!M536)</f>
        <v>0.6386</v>
      </c>
      <c r="M536" s="11" t="n">
        <f aca="false">Online_RAW!$N$2-Online_RAW!N536</f>
        <v>0</v>
      </c>
      <c r="N536" s="19" t="n">
        <f aca="false">Online_RAW!C536*60</f>
        <v>120.03547826087</v>
      </c>
      <c r="O536" s="19" t="n">
        <f aca="false">MAX(0, Online_RAW!D536*60)</f>
        <v>0.0223636363636364</v>
      </c>
      <c r="P536" s="19" t="n">
        <f aca="false">_xlfn.IFNA(VLOOKUP(A536,Sampling!$D$7:$E$14,2,FALSE()),0)</f>
        <v>0</v>
      </c>
      <c r="Q536" s="0" t="n">
        <f aca="false">_xlfn.IFNA(VLOOKUP(A536,Refill!$D$6:$G$8,2,FALSE()),0)</f>
        <v>0</v>
      </c>
    </row>
    <row r="537" customFormat="false" ht="12.75" hidden="false" customHeight="false" outlineLevel="0" collapsed="false">
      <c r="A537" s="19" t="n">
        <f aca="false">ROUND((Online_RAW!B537-General!$B$10)*24,3)</f>
        <v>8.917</v>
      </c>
      <c r="B537" s="19" t="n">
        <f aca="false">General!$B$12+Online_ANA!K537/1000+Online_ANA!L537/1000+Online_ANA!M537/1000/General!$B$22-SUM($P$2:P537)/1000/General!$B$24+SUM($Q$2:Q537)/1000/General!$B$24</f>
        <v>1.080744</v>
      </c>
      <c r="C537" s="19" t="n">
        <f aca="false">Online_RAW!K537</f>
        <v>20.41</v>
      </c>
      <c r="D537" s="19" t="n">
        <f aca="false">Online_RAW!J537</f>
        <v>0.243333333333333</v>
      </c>
      <c r="E537" s="19" t="n">
        <f aca="false">(1-F537/100-G537/100)/(1-C537/100-D537/100-General!$B$17/100)</f>
        <v>1.00299915573131</v>
      </c>
      <c r="F537" s="19" t="n">
        <f aca="false">N537*General!$B$14/(N537+O537)+O537*100/(N537+O537)</f>
        <v>20.8093550673281</v>
      </c>
      <c r="G537" s="19" t="n">
        <f aca="false">N537*General!$B$15/(N537+O537)</f>
        <v>0.0399952752185211</v>
      </c>
      <c r="H537" s="19" t="n">
        <f aca="false">(N537+O537)*(1/General!$B$20)*((F537/100)-E537*(C537/100))*1000/B537</f>
        <v>16.7597477376779</v>
      </c>
      <c r="I537" s="19" t="n">
        <f aca="false">(N537+O537)*(1/General!$B$20)*((D537/100)*E537-(G537/100))*1000/B537</f>
        <v>10.1144569722004</v>
      </c>
      <c r="J537" s="19" t="n">
        <f aca="false">I537/H537</f>
        <v>0.603496969674661</v>
      </c>
      <c r="K537" s="19" t="n">
        <f aca="false">MAX(Online_RAW!$L$2-Online_RAW!L537,0)</f>
        <v>0</v>
      </c>
      <c r="L537" s="19" t="n">
        <f aca="false">0.0016*(Online_RAW!M537)</f>
        <v>0.744</v>
      </c>
      <c r="M537" s="11" t="n">
        <f aca="false">Online_RAW!$N$2-Online_RAW!N537</f>
        <v>0</v>
      </c>
      <c r="N537" s="19" t="n">
        <f aca="false">Online_RAW!C537*60</f>
        <v>120.049090909091</v>
      </c>
      <c r="O537" s="19" t="n">
        <f aca="false">MAX(0, Online_RAW!D537*60)</f>
        <v>0.0141818181818182</v>
      </c>
      <c r="P537" s="19" t="n">
        <f aca="false">_xlfn.IFNA(VLOOKUP(A537,Sampling!$D$7:$E$14,2,FALSE()),0)</f>
        <v>0</v>
      </c>
      <c r="Q537" s="0" t="n">
        <f aca="false">_xlfn.IFNA(VLOOKUP(A537,Refill!$D$6:$G$8,2,FALSE()),0)</f>
        <v>0</v>
      </c>
    </row>
    <row r="538" customFormat="false" ht="12.75" hidden="false" customHeight="false" outlineLevel="0" collapsed="false">
      <c r="A538" s="19" t="n">
        <f aca="false">ROUND((Online_RAW!B538-General!$B$10)*24,3)</f>
        <v>8.933</v>
      </c>
      <c r="B538" s="19" t="n">
        <f aca="false">General!$B$12+Online_ANA!K538/1000+Online_ANA!L538/1000+Online_ANA!M538/1000/General!$B$22-SUM($P$2:P538)/1000/General!$B$24+SUM($Q$2:Q538)/1000/General!$B$24</f>
        <v>1.080744</v>
      </c>
      <c r="C538" s="19" t="n">
        <f aca="false">Online_RAW!K538</f>
        <v>20.4</v>
      </c>
      <c r="D538" s="19" t="n">
        <f aca="false">Online_RAW!J538</f>
        <v>0.25</v>
      </c>
      <c r="E538" s="19" t="n">
        <f aca="false">(1-F538/100-G538/100)/(1-C538/100-D538/100-General!$B$17/100)</f>
        <v>1.0029407621301</v>
      </c>
      <c r="F538" s="19" t="n">
        <f aca="false">N538*General!$B$14/(N538+O538)+O538*100/(N538+O538)</f>
        <v>20.8106206417821</v>
      </c>
      <c r="G538" s="19" t="n">
        <f aca="false">N538*General!$B$15/(N538+O538)</f>
        <v>0.039994636039504</v>
      </c>
      <c r="H538" s="19" t="n">
        <f aca="false">(N538+O538)*(1/General!$B$20)*((F538/100)-E538*(C538/100))*1000/B538</f>
        <v>17.3839312320594</v>
      </c>
      <c r="I538" s="19" t="n">
        <f aca="false">(N538+O538)*(1/General!$B$20)*((D538/100)*E538-(G538/100))*1000/B538</f>
        <v>10.4483608644417</v>
      </c>
      <c r="J538" s="19" t="n">
        <f aca="false">I538/H538</f>
        <v>0.601035561229835</v>
      </c>
      <c r="K538" s="19" t="n">
        <f aca="false">MAX(Online_RAW!$L$2-Online_RAW!L538,0)</f>
        <v>0</v>
      </c>
      <c r="L538" s="19" t="n">
        <f aca="false">0.0016*(Online_RAW!M538)</f>
        <v>0.744</v>
      </c>
      <c r="M538" s="11" t="n">
        <f aca="false">Online_RAW!$N$2-Online_RAW!N538</f>
        <v>0</v>
      </c>
      <c r="N538" s="19" t="n">
        <f aca="false">Online_RAW!C538*60</f>
        <v>120.083684210527</v>
      </c>
      <c r="O538" s="19" t="n">
        <f aca="false">MAX(0, Online_RAW!D538*60)</f>
        <v>0.0161052631578947</v>
      </c>
      <c r="P538" s="19" t="n">
        <f aca="false">_xlfn.IFNA(VLOOKUP(A538,Sampling!$D$7:$E$14,2,FALSE()),0)</f>
        <v>0</v>
      </c>
      <c r="Q538" s="0" t="n">
        <f aca="false">_xlfn.IFNA(VLOOKUP(A538,Refill!$D$6:$G$8,2,FALSE()),0)</f>
        <v>0</v>
      </c>
    </row>
    <row r="539" customFormat="false" ht="12.75" hidden="false" customHeight="false" outlineLevel="0" collapsed="false">
      <c r="A539" s="19" t="n">
        <f aca="false">ROUND((Online_RAW!B539-General!$B$10)*24,3)</f>
        <v>8.95</v>
      </c>
      <c r="B539" s="19" t="n">
        <f aca="false">General!$B$12+Online_ANA!K539/1000+Online_ANA!L539/1000+Online_ANA!M539/1000/General!$B$22-SUM($P$2:P539)/1000/General!$B$24+SUM($Q$2:Q539)/1000/General!$B$24</f>
        <v>1.080744</v>
      </c>
      <c r="C539" s="19" t="n">
        <f aca="false">Online_RAW!K539</f>
        <v>20.395</v>
      </c>
      <c r="D539" s="19" t="n">
        <f aca="false">Online_RAW!J539</f>
        <v>0.25</v>
      </c>
      <c r="E539" s="19" t="n">
        <f aca="false">(1-F539/100-G539/100)/(1-C539/100-D539/100-General!$B$17/100)</f>
        <v>1.00283483652385</v>
      </c>
      <c r="F539" s="19" t="n">
        <f aca="false">N539*General!$B$14/(N539+O539)+O539*100/(N539+O539)</f>
        <v>20.8139675216038</v>
      </c>
      <c r="G539" s="19" t="n">
        <f aca="false">N539*General!$B$15/(N539+O539)</f>
        <v>0.0399929456961597</v>
      </c>
      <c r="H539" s="19" t="n">
        <f aca="false">(N539+O539)*(1/General!$B$20)*((F539/100)-E539*(C539/100))*1000/B539</f>
        <v>17.8737699177732</v>
      </c>
      <c r="I539" s="19" t="n">
        <f aca="false">(N539+O539)*(1/General!$B$20)*((D539/100)*E539-(G539/100))*1000/B539</f>
        <v>10.4285596704013</v>
      </c>
      <c r="J539" s="19" t="n">
        <f aca="false">I539/H539</f>
        <v>0.583456076607061</v>
      </c>
      <c r="K539" s="19" t="n">
        <f aca="false">MAX(Online_RAW!$L$2-Online_RAW!L539,0)</f>
        <v>0</v>
      </c>
      <c r="L539" s="19" t="n">
        <f aca="false">0.0016*(Online_RAW!M539)</f>
        <v>0.744</v>
      </c>
      <c r="M539" s="11" t="n">
        <f aca="false">Online_RAW!$N$2-Online_RAW!N539</f>
        <v>0</v>
      </c>
      <c r="N539" s="19" t="n">
        <f aca="false">Online_RAW!C539*60</f>
        <v>119.865142857143</v>
      </c>
      <c r="O539" s="19" t="n">
        <f aca="false">MAX(0, Online_RAW!D539*60)</f>
        <v>0.0211428571428571</v>
      </c>
      <c r="P539" s="19" t="n">
        <f aca="false">_xlfn.IFNA(VLOOKUP(A539,Sampling!$D$7:$E$14,2,FALSE()),0)</f>
        <v>0</v>
      </c>
      <c r="Q539" s="0" t="n">
        <f aca="false">_xlfn.IFNA(VLOOKUP(A539,Refill!$D$6:$G$8,2,FALSE()),0)</f>
        <v>0</v>
      </c>
    </row>
    <row r="540" customFormat="false" ht="12.75" hidden="false" customHeight="false" outlineLevel="0" collapsed="false">
      <c r="A540" s="19" t="n">
        <f aca="false">ROUND((Online_RAW!B540-General!$B$10)*24,3)</f>
        <v>8.967</v>
      </c>
      <c r="B540" s="19" t="n">
        <f aca="false">General!$B$12+Online_ANA!K540/1000+Online_ANA!L540/1000+Online_ANA!M540/1000/General!$B$22-SUM($P$2:P540)/1000/General!$B$24+SUM($Q$2:Q540)/1000/General!$B$24</f>
        <v>1.080744</v>
      </c>
      <c r="C540" s="19" t="n">
        <f aca="false">Online_RAW!K540</f>
        <v>20.41</v>
      </c>
      <c r="D540" s="19" t="n">
        <f aca="false">Online_RAW!J540</f>
        <v>0.25</v>
      </c>
      <c r="E540" s="19" t="n">
        <f aca="false">(1-F540/100-G540/100)/(1-C540/100-D540/100-General!$B$17/100)</f>
        <v>1.00320239424056</v>
      </c>
      <c r="F540" s="19" t="n">
        <f aca="false">N540*General!$B$14/(N540+O540)+O540*100/(N540+O540)</f>
        <v>20.8</v>
      </c>
      <c r="G540" s="19" t="n">
        <f aca="false">N540*General!$B$15/(N540+O540)</f>
        <v>0.04</v>
      </c>
      <c r="H540" s="19" t="n">
        <f aca="false">(N540+O540)*(1/General!$B$20)*((F540/100)-E540*(C540/100))*1000/B540</f>
        <v>16.0794618319348</v>
      </c>
      <c r="I540" s="19" t="n">
        <f aca="false">(N540+O540)*(1/General!$B$20)*((D540/100)*E540-(G540/100))*1000/B540</f>
        <v>10.4410091957505</v>
      </c>
      <c r="J540" s="19" t="n">
        <f aca="false">I540/H540</f>
        <v>0.64933822443075</v>
      </c>
      <c r="K540" s="19" t="n">
        <f aca="false">MAX(Online_RAW!$L$2-Online_RAW!L540,0)</f>
        <v>0</v>
      </c>
      <c r="L540" s="19" t="n">
        <f aca="false">0.0016*(Online_RAW!M540)</f>
        <v>0.744</v>
      </c>
      <c r="M540" s="11" t="n">
        <f aca="false">Online_RAW!$N$2-Online_RAW!N540</f>
        <v>0</v>
      </c>
      <c r="N540" s="19" t="n">
        <f aca="false">Online_RAW!C540*60</f>
        <v>119.9811</v>
      </c>
      <c r="O540" s="19" t="n">
        <f aca="false">MAX(0, Online_RAW!D540*60)</f>
        <v>0</v>
      </c>
      <c r="P540" s="19" t="n">
        <f aca="false">_xlfn.IFNA(VLOOKUP(A540,Sampling!$D$7:$E$14,2,FALSE()),0)</f>
        <v>0</v>
      </c>
      <c r="Q540" s="0" t="n">
        <f aca="false">_xlfn.IFNA(VLOOKUP(A540,Refill!$D$6:$G$8,2,FALSE()),0)</f>
        <v>0</v>
      </c>
    </row>
    <row r="541" customFormat="false" ht="12.75" hidden="false" customHeight="false" outlineLevel="0" collapsed="false">
      <c r="A541" s="19" t="n">
        <f aca="false">ROUND((Online_RAW!B541-General!$B$10)*24,3)</f>
        <v>8.983</v>
      </c>
      <c r="B541" s="19" t="n">
        <f aca="false">General!$B$12+Online_ANA!K541/1000+Online_ANA!L541/1000+Online_ANA!M541/1000/General!$B$22-SUM($P$2:P541)/1000/General!$B$24+SUM($Q$2:Q541)/1000/General!$B$24</f>
        <v>1.08081946666667</v>
      </c>
      <c r="C541" s="19" t="n">
        <f aca="false">Online_RAW!K541</f>
        <v>20.41</v>
      </c>
      <c r="D541" s="19" t="n">
        <f aca="false">Online_RAW!J541</f>
        <v>0.25</v>
      </c>
      <c r="E541" s="19" t="n">
        <f aca="false">(1-F541/100-G541/100)/(1-C541/100-D541/100-General!$B$17/100)</f>
        <v>1.00320239424056</v>
      </c>
      <c r="F541" s="19" t="n">
        <f aca="false">N541*General!$B$14/(N541+O541)+O541*100/(N541+O541)</f>
        <v>20.8</v>
      </c>
      <c r="G541" s="19" t="n">
        <f aca="false">N541*General!$B$15/(N541+O541)</f>
        <v>0.04</v>
      </c>
      <c r="H541" s="19" t="n">
        <f aca="false">(N541+O541)*(1/General!$B$20)*((F541/100)-E541*(C541/100))*1000/B541</f>
        <v>16.0777287644291</v>
      </c>
      <c r="I541" s="19" t="n">
        <f aca="false">(N541+O541)*(1/General!$B$20)*((D541/100)*E541-(G541/100))*1000/B541</f>
        <v>10.4398838487736</v>
      </c>
      <c r="J541" s="19" t="n">
        <f aca="false">I541/H541</f>
        <v>0.64933822443075</v>
      </c>
      <c r="K541" s="19" t="n">
        <f aca="false">MAX(Online_RAW!$L$2-Online_RAW!L541,0)</f>
        <v>0</v>
      </c>
      <c r="L541" s="19" t="n">
        <f aca="false">0.0016*(Online_RAW!M541)</f>
        <v>0.819466666666672</v>
      </c>
      <c r="M541" s="11" t="n">
        <f aca="false">Online_RAW!$N$2-Online_RAW!N541</f>
        <v>0</v>
      </c>
      <c r="N541" s="19" t="n">
        <f aca="false">Online_RAW!C541*60</f>
        <v>119.976545454545</v>
      </c>
      <c r="O541" s="19" t="n">
        <f aca="false">MAX(0, Online_RAW!D541*60)</f>
        <v>0</v>
      </c>
      <c r="P541" s="19" t="n">
        <f aca="false">_xlfn.IFNA(VLOOKUP(A541,Sampling!$D$7:$E$14,2,FALSE()),0)</f>
        <v>0</v>
      </c>
      <c r="Q541" s="0" t="n">
        <f aca="false">_xlfn.IFNA(VLOOKUP(A541,Refill!$D$6:$G$8,2,FALSE()),0)</f>
        <v>0</v>
      </c>
    </row>
    <row r="542" customFormat="false" ht="12.75" hidden="false" customHeight="false" outlineLevel="0" collapsed="false">
      <c r="A542" s="19" t="n">
        <f aca="false">ROUND((Online_RAW!B542-General!$B$10)*24,3)</f>
        <v>9</v>
      </c>
      <c r="B542" s="19" t="n">
        <f aca="false">General!$B$12+Online_ANA!K542/1000+Online_ANA!L542/1000+Online_ANA!M542/1000/General!$B$22-SUM($P$2:P542)/1000/General!$B$24+SUM($Q$2:Q542)/1000/General!$B$24</f>
        <v>1.08081946666667</v>
      </c>
      <c r="C542" s="19" t="n">
        <f aca="false">Online_RAW!K542</f>
        <v>20.395</v>
      </c>
      <c r="D542" s="19" t="n">
        <f aca="false">Online_RAW!J542</f>
        <v>0.26</v>
      </c>
      <c r="E542" s="19" t="n">
        <f aca="false">(1-F542/100-G542/100)/(1-C542/100-D542/100-General!$B$17/100)</f>
        <v>1.00276773037305</v>
      </c>
      <c r="F542" s="19" t="n">
        <f aca="false">N542*General!$B$14/(N542+O542)+O542*100/(N542+O542)</f>
        <v>20.8292991144176</v>
      </c>
      <c r="G542" s="19" t="n">
        <f aca="false">N542*General!$B$15/(N542+O542)</f>
        <v>0.0399852024674659</v>
      </c>
      <c r="H542" s="19" t="n">
        <f aca="false">(N542+O542)*(1/General!$B$20)*((F542/100)-E542*(C542/100))*1000/B542</f>
        <v>18.7428316051571</v>
      </c>
      <c r="I542" s="19" t="n">
        <f aca="false">(N542+O542)*(1/General!$B$20)*((D542/100)*E542-(G542/100))*1000/B542</f>
        <v>10.9492499761185</v>
      </c>
      <c r="J542" s="19" t="n">
        <f aca="false">I542/H542</f>
        <v>0.584183340424709</v>
      </c>
      <c r="K542" s="19" t="n">
        <f aca="false">MAX(Online_RAW!$L$2-Online_RAW!L542,0)</f>
        <v>0</v>
      </c>
      <c r="L542" s="19" t="n">
        <f aca="false">0.0016*(Online_RAW!M542)</f>
        <v>0.819466666666672</v>
      </c>
      <c r="M542" s="11" t="n">
        <f aca="false">Online_RAW!$N$2-Online_RAW!N542</f>
        <v>0</v>
      </c>
      <c r="N542" s="19" t="n">
        <f aca="false">Online_RAW!C542*60</f>
        <v>120.123</v>
      </c>
      <c r="O542" s="19" t="n">
        <f aca="false">MAX(0, Online_RAW!D542*60)</f>
        <v>0.0444545454545455</v>
      </c>
      <c r="P542" s="19" t="n">
        <f aca="false">_xlfn.IFNA(VLOOKUP(A542,Sampling!$D$7:$E$14,2,FALSE()),0)</f>
        <v>0</v>
      </c>
      <c r="Q542" s="0" t="n">
        <f aca="false">_xlfn.IFNA(VLOOKUP(A542,Refill!$D$6:$G$8,2,FALSE()),0)</f>
        <v>0</v>
      </c>
    </row>
    <row r="543" customFormat="false" ht="12.75" hidden="false" customHeight="false" outlineLevel="0" collapsed="false">
      <c r="A543" s="19" t="n">
        <f aca="false">ROUND((Online_RAW!B543-General!$B$10)*24,3)</f>
        <v>9.017</v>
      </c>
      <c r="B543" s="19" t="n">
        <f aca="false">General!$B$12+Online_ANA!K543/1000+Online_ANA!L543/1000+Online_ANA!M543/1000/General!$B$22-SUM($P$2:P543)/1000/General!$B$24+SUM($Q$2:Q543)/1000/General!$B$24</f>
        <v>1.0808752</v>
      </c>
      <c r="C543" s="19" t="n">
        <f aca="false">Online_RAW!K543</f>
        <v>20.395</v>
      </c>
      <c r="D543" s="19" t="n">
        <f aca="false">Online_RAW!J543</f>
        <v>0.26</v>
      </c>
      <c r="E543" s="19" t="n">
        <f aca="false">(1-F543/100-G543/100)/(1-C543/100-D543/100-General!$B$17/100)</f>
        <v>1.00305216914449</v>
      </c>
      <c r="F543" s="19" t="n">
        <f aca="false">N543*General!$B$14/(N543+O543)+O543*100/(N543+O543)</f>
        <v>20.8068420526158</v>
      </c>
      <c r="G543" s="19" t="n">
        <f aca="false">N543*General!$B$15/(N543+O543)</f>
        <v>0.0399965444178708</v>
      </c>
      <c r="H543" s="19" t="n">
        <f aca="false">(N543+O543)*(1/General!$B$20)*((F543/100)-E543*(C543/100))*1000/B543</f>
        <v>17.3108671885778</v>
      </c>
      <c r="I543" s="19" t="n">
        <f aca="false">(N543+O543)*(1/General!$B$20)*((D543/100)*E543-(G543/100))*1000/B543</f>
        <v>10.933248644502</v>
      </c>
      <c r="J543" s="19" t="n">
        <f aca="false">I543/H543</f>
        <v>0.631582954533675</v>
      </c>
      <c r="K543" s="19" t="n">
        <f aca="false">MAX(Online_RAW!$L$2-Online_RAW!L543,0)</f>
        <v>0</v>
      </c>
      <c r="L543" s="19" t="n">
        <f aca="false">0.0016*(Online_RAW!M543)</f>
        <v>0.8752</v>
      </c>
      <c r="M543" s="11" t="n">
        <f aca="false">Online_RAW!$N$2-Online_RAW!N543</f>
        <v>0</v>
      </c>
      <c r="N543" s="19" t="n">
        <f aca="false">Online_RAW!C543*60</f>
        <v>119.953636363636</v>
      </c>
      <c r="O543" s="19" t="n">
        <f aca="false">MAX(0, Online_RAW!D543*60)</f>
        <v>0.0103636363636364</v>
      </c>
      <c r="P543" s="19" t="n">
        <f aca="false">_xlfn.IFNA(VLOOKUP(A543,Sampling!$D$7:$E$14,2,FALSE()),0)</f>
        <v>0</v>
      </c>
      <c r="Q543" s="0" t="n">
        <f aca="false">_xlfn.IFNA(VLOOKUP(A543,Refill!$D$6:$G$8,2,FALSE()),0)</f>
        <v>0</v>
      </c>
    </row>
    <row r="544" customFormat="false" ht="12.75" hidden="false" customHeight="false" outlineLevel="0" collapsed="false">
      <c r="A544" s="19" t="n">
        <f aca="false">ROUND((Online_RAW!B544-General!$B$10)*24,3)</f>
        <v>9.033</v>
      </c>
      <c r="B544" s="19" t="n">
        <f aca="false">General!$B$12+Online_ANA!K544/1000+Online_ANA!L544/1000+Online_ANA!M544/1000/General!$B$22-SUM($P$2:P544)/1000/General!$B$24+SUM($Q$2:Q544)/1000/General!$B$24</f>
        <v>1.0808752</v>
      </c>
      <c r="C544" s="19" t="n">
        <f aca="false">Online_RAW!K544</f>
        <v>20.395</v>
      </c>
      <c r="D544" s="19" t="n">
        <f aca="false">Online_RAW!J544</f>
        <v>0.26</v>
      </c>
      <c r="E544" s="19" t="n">
        <f aca="false">(1-F544/100-G544/100)/(1-C544/100-D544/100-General!$B$17/100)</f>
        <v>1.00308629106558</v>
      </c>
      <c r="F544" s="19" t="n">
        <f aca="false">N544*General!$B$14/(N544+O544)+O544*100/(N544+O544)</f>
        <v>20.8041480524731</v>
      </c>
      <c r="G544" s="19" t="n">
        <f aca="false">N544*General!$B$15/(N544+O544)</f>
        <v>0.0399979050240035</v>
      </c>
      <c r="H544" s="19" t="n">
        <f aca="false">(N544+O544)*(1/General!$B$20)*((F544/100)-E544*(C544/100))*1000/B544</f>
        <v>17.1502978483893</v>
      </c>
      <c r="I544" s="19" t="n">
        <f aca="false">(N544+O544)*(1/General!$B$20)*((D544/100)*E544-(G544/100))*1000/B544</f>
        <v>10.9382699396074</v>
      </c>
      <c r="J544" s="19" t="n">
        <f aca="false">I544/H544</f>
        <v>0.637788919837019</v>
      </c>
      <c r="K544" s="19" t="n">
        <f aca="false">MAX(Online_RAW!$L$2-Online_RAW!L544,0)</f>
        <v>0</v>
      </c>
      <c r="L544" s="19" t="n">
        <f aca="false">0.0016*(Online_RAW!M544)</f>
        <v>0.8752</v>
      </c>
      <c r="M544" s="11" t="n">
        <f aca="false">Online_RAW!$N$2-Online_RAW!N544</f>
        <v>0</v>
      </c>
      <c r="N544" s="19" t="n">
        <f aca="false">Online_RAW!C544*60</f>
        <v>120.008727272727</v>
      </c>
      <c r="O544" s="19" t="n">
        <f aca="false">MAX(0, Online_RAW!D544*60)</f>
        <v>0.0062857142857143</v>
      </c>
      <c r="P544" s="19" t="n">
        <f aca="false">_xlfn.IFNA(VLOOKUP(A544,Sampling!$D$7:$E$14,2,FALSE()),0)</f>
        <v>0</v>
      </c>
      <c r="Q544" s="0" t="n">
        <f aca="false">_xlfn.IFNA(VLOOKUP(A544,Refill!$D$6:$G$8,2,FALSE()),0)</f>
        <v>0</v>
      </c>
    </row>
    <row r="545" customFormat="false" ht="12.75" hidden="false" customHeight="false" outlineLevel="0" collapsed="false">
      <c r="A545" s="19" t="n">
        <f aca="false">ROUND((Online_RAW!B545-General!$B$10)*24,3)</f>
        <v>9.05</v>
      </c>
      <c r="B545" s="19" t="n">
        <f aca="false">General!$B$12+Online_ANA!K545/1000+Online_ANA!L545/1000+Online_ANA!M545/1000/General!$B$22-SUM($P$2:P545)/1000/General!$B$24+SUM($Q$2:Q545)/1000/General!$B$24</f>
        <v>1.0808752</v>
      </c>
      <c r="C545" s="19" t="n">
        <f aca="false">Online_RAW!K545</f>
        <v>20.3833333333333</v>
      </c>
      <c r="D545" s="19" t="n">
        <f aca="false">Online_RAW!J545</f>
        <v>0.26</v>
      </c>
      <c r="E545" s="19" t="n">
        <f aca="false">(1-F545/100-G545/100)/(1-C545/100-D545/100-General!$B$17/100)</f>
        <v>1.00276955703295</v>
      </c>
      <c r="F545" s="19" t="n">
        <f aca="false">N545*General!$B$14/(N545+O545)+O545*100/(N545+O545)</f>
        <v>20.8174500059057</v>
      </c>
      <c r="G545" s="19" t="n">
        <f aca="false">N545*General!$B$15/(N545+O545)</f>
        <v>0.0399911868657042</v>
      </c>
      <c r="H545" s="19" t="n">
        <f aca="false">(N545+O545)*(1/General!$B$20)*((F545/100)-E545*(C545/100))*1000/B545</f>
        <v>18.7171803259763</v>
      </c>
      <c r="I545" s="19" t="n">
        <f aca="false">(N545+O545)*(1/General!$B$20)*((D545/100)*E545-(G545/100))*1000/B545</f>
        <v>10.9394171171354</v>
      </c>
      <c r="J545" s="19" t="n">
        <f aca="false">I545/H545</f>
        <v>0.584458605763036</v>
      </c>
      <c r="K545" s="19" t="n">
        <f aca="false">MAX(Online_RAW!$L$2-Online_RAW!L545,0)</f>
        <v>0</v>
      </c>
      <c r="L545" s="19" t="n">
        <f aca="false">0.0016*(Online_RAW!M545)</f>
        <v>0.8752</v>
      </c>
      <c r="M545" s="11" t="n">
        <f aca="false">Online_RAW!$N$2-Online_RAW!N545</f>
        <v>0</v>
      </c>
      <c r="N545" s="19" t="n">
        <f aca="false">Online_RAW!C545*60</f>
        <v>120.042272727273</v>
      </c>
      <c r="O545" s="19" t="n">
        <f aca="false">MAX(0, Online_RAW!D545*60)</f>
        <v>0.0264545454545455</v>
      </c>
      <c r="P545" s="19" t="n">
        <f aca="false">_xlfn.IFNA(VLOOKUP(A545,Sampling!$D$7:$E$14,2,FALSE()),0)</f>
        <v>0</v>
      </c>
      <c r="Q545" s="0" t="n">
        <f aca="false">_xlfn.IFNA(VLOOKUP(A545,Refill!$D$6:$G$8,2,FALSE()),0)</f>
        <v>0</v>
      </c>
    </row>
    <row r="546" customFormat="false" ht="12.75" hidden="false" customHeight="false" outlineLevel="0" collapsed="false">
      <c r="A546" s="19" t="n">
        <f aca="false">ROUND((Online_RAW!B546-General!$B$10)*24,3)</f>
        <v>9.067</v>
      </c>
      <c r="B546" s="19" t="n">
        <f aca="false">General!$B$12+Online_ANA!K546/1000+Online_ANA!L546/1000+Online_ANA!M546/1000/General!$B$22-SUM($P$2:P546)/1000/General!$B$24+SUM($Q$2:Q546)/1000/General!$B$24</f>
        <v>1.0808752</v>
      </c>
      <c r="C546" s="19" t="n">
        <f aca="false">Online_RAW!K546</f>
        <v>20.37</v>
      </c>
      <c r="D546" s="19" t="n">
        <f aca="false">Online_RAW!J546</f>
        <v>0.265</v>
      </c>
      <c r="E546" s="19" t="n">
        <f aca="false">(1-F546/100-G546/100)/(1-C546/100-D546/100-General!$B$17/100)</f>
        <v>1.00288465286711</v>
      </c>
      <c r="F546" s="19" t="n">
        <f aca="false">N546*General!$B$14/(N546+O546)+O546*100/(N546+O546)</f>
        <v>20.8</v>
      </c>
      <c r="G546" s="19" t="n">
        <f aca="false">N546*General!$B$15/(N546+O546)</f>
        <v>0.04</v>
      </c>
      <c r="H546" s="19" t="n">
        <f aca="false">(N546+O546)*(1/General!$B$20)*((F546/100)-E546*(C546/100))*1000/B546</f>
        <v>18.3993809867628</v>
      </c>
      <c r="I546" s="19" t="n">
        <f aca="false">(N546+O546)*(1/General!$B$20)*((D546/100)*E546-(G546/100))*1000/B546</f>
        <v>11.1893385838866</v>
      </c>
      <c r="J546" s="19" t="n">
        <f aca="false">I546/H546</f>
        <v>0.608136686333993</v>
      </c>
      <c r="K546" s="19" t="n">
        <f aca="false">MAX(Online_RAW!$L$2-Online_RAW!L546,0)</f>
        <v>0</v>
      </c>
      <c r="L546" s="19" t="n">
        <f aca="false">0.0016*(Online_RAW!M546)</f>
        <v>0.8752</v>
      </c>
      <c r="M546" s="11" t="n">
        <f aca="false">Online_RAW!$N$2-Online_RAW!N546</f>
        <v>0</v>
      </c>
      <c r="N546" s="19" t="n">
        <f aca="false">Online_RAW!C546*60</f>
        <v>120.072571428571</v>
      </c>
      <c r="O546" s="19" t="n">
        <f aca="false">MAX(0, Online_RAW!D546*60)</f>
        <v>0</v>
      </c>
      <c r="P546" s="19" t="n">
        <f aca="false">_xlfn.IFNA(VLOOKUP(A546,Sampling!$D$7:$E$14,2,FALSE()),0)</f>
        <v>0</v>
      </c>
      <c r="Q546" s="0" t="n">
        <f aca="false">_xlfn.IFNA(VLOOKUP(A546,Refill!$D$6:$G$8,2,FALSE()),0)</f>
        <v>0</v>
      </c>
    </row>
    <row r="547" customFormat="false" ht="12.75" hidden="false" customHeight="false" outlineLevel="0" collapsed="false">
      <c r="A547" s="19" t="n">
        <f aca="false">ROUND((Online_RAW!B547-General!$B$10)*24,3)</f>
        <v>9.083</v>
      </c>
      <c r="B547" s="19" t="n">
        <f aca="false">General!$B$12+Online_ANA!K547/1000+Online_ANA!L547/1000+Online_ANA!M547/1000/General!$B$22-SUM($P$2:P547)/1000/General!$B$24+SUM($Q$2:Q547)/1000/General!$B$24</f>
        <v>1.0808752</v>
      </c>
      <c r="C547" s="19" t="n">
        <f aca="false">Online_RAW!K547</f>
        <v>20.37</v>
      </c>
      <c r="D547" s="19" t="n">
        <f aca="false">Online_RAW!J547</f>
        <v>0.27</v>
      </c>
      <c r="E547" s="19" t="n">
        <f aca="false">(1-F547/100-G547/100)/(1-C547/100-D547/100-General!$B$17/100)</f>
        <v>1.00268141499917</v>
      </c>
      <c r="F547" s="19" t="n">
        <f aca="false">N547*General!$B$14/(N547+O547)+O547*100/(N547+O547)</f>
        <v>20.8210660804369</v>
      </c>
      <c r="G547" s="19" t="n">
        <f aca="false">N547*General!$B$15/(N547+O547)</f>
        <v>0.0399893605654359</v>
      </c>
      <c r="H547" s="19" t="n">
        <f aca="false">(N547+O547)*(1/General!$B$20)*((F547/100)-E547*(C547/100))*1000/B547</f>
        <v>19.6310992755925</v>
      </c>
      <c r="I547" s="19" t="n">
        <f aca="false">(N547+O547)*(1/General!$B$20)*((D547/100)*E547-(G547/100))*1000/B547</f>
        <v>11.4254606698194</v>
      </c>
      <c r="J547" s="19" t="n">
        <f aca="false">I547/H547</f>
        <v>0.582008195741986</v>
      </c>
      <c r="K547" s="19" t="n">
        <f aca="false">MAX(Online_RAW!$L$2-Online_RAW!L547,0)</f>
        <v>0</v>
      </c>
      <c r="L547" s="19" t="n">
        <f aca="false">0.0016*(Online_RAW!M547)</f>
        <v>0.8752</v>
      </c>
      <c r="M547" s="11" t="n">
        <f aca="false">Online_RAW!$N$2-Online_RAW!N547</f>
        <v>0</v>
      </c>
      <c r="N547" s="19" t="n">
        <f aca="false">Online_RAW!C547*60</f>
        <v>119.933454545455</v>
      </c>
      <c r="O547" s="19" t="n">
        <f aca="false">MAX(0, Online_RAW!D547*60)</f>
        <v>0.0319090909090909</v>
      </c>
      <c r="P547" s="19" t="n">
        <f aca="false">_xlfn.IFNA(VLOOKUP(A547,Sampling!$D$7:$E$14,2,FALSE()),0)</f>
        <v>0</v>
      </c>
      <c r="Q547" s="0" t="n">
        <f aca="false">_xlfn.IFNA(VLOOKUP(A547,Refill!$D$6:$G$8,2,FALSE()),0)</f>
        <v>0</v>
      </c>
    </row>
    <row r="548" customFormat="false" ht="12.75" hidden="false" customHeight="false" outlineLevel="0" collapsed="false">
      <c r="A548" s="19" t="n">
        <f aca="false">ROUND((Online_RAW!B548-General!$B$10)*24,3)</f>
        <v>9.1</v>
      </c>
      <c r="B548" s="19" t="n">
        <f aca="false">General!$B$12+Online_ANA!K548/1000+Online_ANA!L548/1000+Online_ANA!M548/1000/General!$B$22-SUM($P$2:P548)/1000/General!$B$24+SUM($Q$2:Q548)/1000/General!$B$24</f>
        <v>1.08094582857143</v>
      </c>
      <c r="C548" s="19" t="n">
        <f aca="false">Online_RAW!K548</f>
        <v>20.3633333333333</v>
      </c>
      <c r="D548" s="19" t="n">
        <f aca="false">Online_RAW!J548</f>
        <v>0.27</v>
      </c>
      <c r="E548" s="19" t="n">
        <f aca="false">(1-F548/100-G548/100)/(1-C548/100-D548/100-General!$B$17/100)</f>
        <v>1.00283002602246</v>
      </c>
      <c r="F548" s="19" t="n">
        <f aca="false">N548*General!$B$14/(N548+O548)+O548*100/(N548+O548)</f>
        <v>20.8026417737624</v>
      </c>
      <c r="G548" s="19" t="n">
        <f aca="false">N548*General!$B$15/(N548+O548)</f>
        <v>0.0399986657708271</v>
      </c>
      <c r="H548" s="19" t="n">
        <f aca="false">(N548+O548)*(1/General!$B$20)*((F548/100)-E548*(C548/100))*1000/B548</f>
        <v>18.891449824402</v>
      </c>
      <c r="I548" s="19" t="n">
        <f aca="false">(N548+O548)*(1/General!$B$20)*((D548/100)*E548-(G548/100))*1000/B548</f>
        <v>11.4218650224083</v>
      </c>
      <c r="J548" s="19" t="n">
        <f aca="false">I548/H548</f>
        <v>0.604605000070176</v>
      </c>
      <c r="K548" s="19" t="n">
        <f aca="false">MAX(Online_RAW!$L$2-Online_RAW!L548,0)</f>
        <v>0</v>
      </c>
      <c r="L548" s="19" t="n">
        <f aca="false">0.0016*(Online_RAW!M548)</f>
        <v>0.945828571428576</v>
      </c>
      <c r="M548" s="11" t="n">
        <f aca="false">Online_RAW!$N$2-Online_RAW!N548</f>
        <v>0</v>
      </c>
      <c r="N548" s="19" t="n">
        <f aca="false">Online_RAW!C548*60</f>
        <v>119.915428571429</v>
      </c>
      <c r="O548" s="19" t="n">
        <f aca="false">MAX(0, Online_RAW!D548*60)</f>
        <v>0.004</v>
      </c>
      <c r="P548" s="19" t="n">
        <f aca="false">_xlfn.IFNA(VLOOKUP(A548,Sampling!$D$7:$E$14,2,FALSE()),0)</f>
        <v>0</v>
      </c>
      <c r="Q548" s="0" t="n">
        <f aca="false">_xlfn.IFNA(VLOOKUP(A548,Refill!$D$6:$G$8,2,FALSE()),0)</f>
        <v>0</v>
      </c>
    </row>
    <row r="549" customFormat="false" ht="12.75" hidden="false" customHeight="false" outlineLevel="0" collapsed="false">
      <c r="A549" s="19" t="n">
        <f aca="false">ROUND((Online_RAW!B549-General!$B$10)*24,3)</f>
        <v>9.117</v>
      </c>
      <c r="B549" s="19" t="n">
        <f aca="false">General!$B$12+Online_ANA!K549/1000+Online_ANA!L549/1000+Online_ANA!M549/1000/General!$B$22-SUM($P$2:P549)/1000/General!$B$24+SUM($Q$2:Q549)/1000/General!$B$24</f>
        <v>1.08110971428571</v>
      </c>
      <c r="C549" s="19" t="n">
        <f aca="false">Online_RAW!K549</f>
        <v>20.3633333333333</v>
      </c>
      <c r="D549" s="19" t="n">
        <f aca="false">Online_RAW!J549</f>
        <v>0.27</v>
      </c>
      <c r="E549" s="19" t="n">
        <f aca="false">(1-F549/100-G549/100)/(1-C549/100-D549/100-General!$B$17/100)</f>
        <v>1.00286347726516</v>
      </c>
      <c r="F549" s="19" t="n">
        <f aca="false">N549*General!$B$14/(N549+O549)+O549*100/(N549+O549)</f>
        <v>20.8</v>
      </c>
      <c r="G549" s="19" t="n">
        <f aca="false">N549*General!$B$15/(N549+O549)</f>
        <v>0.04</v>
      </c>
      <c r="H549" s="19" t="n">
        <f aca="false">(N549+O549)*(1/General!$B$20)*((F549/100)-E549*(C549/100))*1000/B549</f>
        <v>18.7216319732926</v>
      </c>
      <c r="I549" s="19" t="n">
        <f aca="false">(N549+O549)*(1/General!$B$20)*((D549/100)*E549-(G549/100))*1000/B549</f>
        <v>11.4189850316093</v>
      </c>
      <c r="J549" s="19" t="n">
        <f aca="false">I549/H549</f>
        <v>0.609935343665504</v>
      </c>
      <c r="K549" s="19" t="n">
        <f aca="false">MAX(Online_RAW!$L$2-Online_RAW!L549,0)</f>
        <v>0</v>
      </c>
      <c r="L549" s="19" t="n">
        <f aca="false">0.0016*(Online_RAW!M549)</f>
        <v>1.10971428571429</v>
      </c>
      <c r="M549" s="11" t="n">
        <f aca="false">Online_RAW!$N$2-Online_RAW!N549</f>
        <v>0</v>
      </c>
      <c r="N549" s="19" t="n">
        <f aca="false">Online_RAW!C549*60</f>
        <v>119.903368421053</v>
      </c>
      <c r="O549" s="19" t="n">
        <f aca="false">MAX(0, Online_RAW!D549*60)</f>
        <v>0</v>
      </c>
      <c r="P549" s="19" t="n">
        <f aca="false">_xlfn.IFNA(VLOOKUP(A549,Sampling!$D$7:$E$14,2,FALSE()),0)</f>
        <v>0</v>
      </c>
      <c r="Q549" s="0" t="n">
        <f aca="false">_xlfn.IFNA(VLOOKUP(A549,Refill!$D$6:$G$8,2,FALSE()),0)</f>
        <v>0</v>
      </c>
    </row>
    <row r="550" customFormat="false" ht="12.75" hidden="false" customHeight="false" outlineLevel="0" collapsed="false">
      <c r="A550" s="19" t="n">
        <f aca="false">ROUND((Online_RAW!B550-General!$B$10)*24,3)</f>
        <v>9.133</v>
      </c>
      <c r="B550" s="19" t="n">
        <f aca="false">General!$B$12+Online_ANA!K550/1000+Online_ANA!L550/1000+Online_ANA!M550/1000/General!$B$22-SUM($P$2:P550)/1000/General!$B$24+SUM($Q$2:Q550)/1000/General!$B$24</f>
        <v>1.08110971428571</v>
      </c>
      <c r="C550" s="19" t="n">
        <f aca="false">Online_RAW!K550</f>
        <v>20.35</v>
      </c>
      <c r="D550" s="19" t="n">
        <f aca="false">Online_RAW!J550</f>
        <v>0.28</v>
      </c>
      <c r="E550" s="19" t="n">
        <f aca="false">(1-F550/100-G550/100)/(1-C550/100-D550/100-General!$B$17/100)</f>
        <v>1.00282112874384</v>
      </c>
      <c r="F550" s="19" t="n">
        <f aca="false">N550*General!$B$14/(N550+O550)+O550*100/(N550+O550)</f>
        <v>20.8</v>
      </c>
      <c r="G550" s="19" t="n">
        <f aca="false">N550*General!$B$15/(N550+O550)</f>
        <v>0.04</v>
      </c>
      <c r="H550" s="19" t="n">
        <f aca="false">(N550+O550)*(1/General!$B$20)*((F550/100)-E550*(C550/100))*1000/B550</f>
        <v>19.4629575977545</v>
      </c>
      <c r="I550" s="19" t="n">
        <f aca="false">(N550+O550)*(1/General!$B$20)*((D550/100)*E550-(G550/100))*1000/B550</f>
        <v>11.9373482950261</v>
      </c>
      <c r="J550" s="19" t="n">
        <f aca="false">I550/H550</f>
        <v>0.613336808399736</v>
      </c>
      <c r="K550" s="19" t="n">
        <f aca="false">MAX(Online_RAW!$L$2-Online_RAW!L550,0)</f>
        <v>0</v>
      </c>
      <c r="L550" s="19" t="n">
        <f aca="false">0.0016*(Online_RAW!M550)</f>
        <v>1.10971428571429</v>
      </c>
      <c r="M550" s="11" t="n">
        <f aca="false">Online_RAW!$N$2-Online_RAW!N550</f>
        <v>0</v>
      </c>
      <c r="N550" s="19" t="n">
        <f aca="false">Online_RAW!C550*60</f>
        <v>120.132</v>
      </c>
      <c r="O550" s="19" t="n">
        <f aca="false">MAX(0, Online_RAW!D550*60)</f>
        <v>0</v>
      </c>
      <c r="P550" s="19" t="n">
        <f aca="false">_xlfn.IFNA(VLOOKUP(A550,Sampling!$D$7:$E$14,2,FALSE()),0)</f>
        <v>0</v>
      </c>
      <c r="Q550" s="0" t="n">
        <f aca="false">_xlfn.IFNA(VLOOKUP(A550,Refill!$D$6:$G$8,2,FALSE()),0)</f>
        <v>0</v>
      </c>
    </row>
    <row r="551" customFormat="false" ht="12.75" hidden="false" customHeight="false" outlineLevel="0" collapsed="false">
      <c r="A551" s="19" t="n">
        <f aca="false">ROUND((Online_RAW!B551-General!$B$10)*24,3)</f>
        <v>9.15</v>
      </c>
      <c r="B551" s="19" t="n">
        <f aca="false">General!$B$12+Online_ANA!K551/1000+Online_ANA!L551/1000+Online_ANA!M551/1000/General!$B$22-SUM($P$2:P551)/1000/General!$B$24+SUM($Q$2:Q551)/1000/General!$B$24</f>
        <v>1.0813654</v>
      </c>
      <c r="C551" s="19" t="n">
        <f aca="false">Online_RAW!K551</f>
        <v>20.36</v>
      </c>
      <c r="D551" s="19" t="n">
        <f aca="false">Online_RAW!J551</f>
        <v>0.28</v>
      </c>
      <c r="E551" s="19" t="n">
        <f aca="false">(1-F551/100-G551/100)/(1-C551/100-D551/100-General!$B$17/100)</f>
        <v>1.00294818503881</v>
      </c>
      <c r="F551" s="19" t="n">
        <f aca="false">N551*General!$B$14/(N551+O551)+O551*100/(N551+O551)</f>
        <v>20.8</v>
      </c>
      <c r="G551" s="19" t="n">
        <f aca="false">N551*General!$B$15/(N551+O551)</f>
        <v>0.04</v>
      </c>
      <c r="H551" s="19" t="n">
        <f aca="false">(N551+O551)*(1/General!$B$20)*((F551/100)-E551*(C551/100))*1000/B551</f>
        <v>18.8160845097164</v>
      </c>
      <c r="I551" s="19" t="n">
        <f aca="false">(N551+O551)*(1/General!$B$20)*((D551/100)*E551-(G551/100))*1000/B551</f>
        <v>11.9255039704189</v>
      </c>
      <c r="J551" s="19" t="n">
        <f aca="false">I551/H551</f>
        <v>0.63379307019272</v>
      </c>
      <c r="K551" s="19" t="n">
        <f aca="false">MAX(Online_RAW!$L$2-Online_RAW!L551,0)</f>
        <v>0</v>
      </c>
      <c r="L551" s="19" t="n">
        <f aca="false">0.0016*(Online_RAW!M551)</f>
        <v>1.3654</v>
      </c>
      <c r="M551" s="11" t="n">
        <f aca="false">Online_RAW!$N$2-Online_RAW!N551</f>
        <v>0</v>
      </c>
      <c r="N551" s="19" t="n">
        <f aca="false">Online_RAW!C551*60</f>
        <v>120.023454545455</v>
      </c>
      <c r="O551" s="19" t="n">
        <f aca="false">MAX(0, Online_RAW!D551*60)</f>
        <v>0</v>
      </c>
      <c r="P551" s="19" t="n">
        <f aca="false">_xlfn.IFNA(VLOOKUP(A551,Sampling!$D$7:$E$14,2,FALSE()),0)</f>
        <v>0</v>
      </c>
      <c r="Q551" s="0" t="n">
        <f aca="false">_xlfn.IFNA(VLOOKUP(A551,Refill!$D$6:$G$8,2,FALSE()),0)</f>
        <v>0</v>
      </c>
    </row>
    <row r="552" customFormat="false" ht="12.75" hidden="false" customHeight="false" outlineLevel="0" collapsed="false">
      <c r="A552" s="19" t="n">
        <f aca="false">ROUND((Online_RAW!B552-General!$B$10)*24,3)</f>
        <v>9.167</v>
      </c>
      <c r="B552" s="19" t="n">
        <f aca="false">General!$B$12+Online_ANA!K552/1000+Online_ANA!L552/1000+Online_ANA!M552/1000/General!$B$22-SUM($P$2:P552)/1000/General!$B$24+SUM($Q$2:Q552)/1000/General!$B$24</f>
        <v>1.0813654</v>
      </c>
      <c r="C552" s="19" t="n">
        <f aca="false">Online_RAW!K552</f>
        <v>20.36</v>
      </c>
      <c r="D552" s="19" t="n">
        <f aca="false">Online_RAW!J552</f>
        <v>0.28</v>
      </c>
      <c r="E552" s="19" t="n">
        <f aca="false">(1-F552/100-G552/100)/(1-C552/100-D552/100-General!$B$17/100)</f>
        <v>1.00292191659773</v>
      </c>
      <c r="F552" s="19" t="n">
        <f aca="false">N552*General!$B$14/(N552+O552)+O552*100/(N552+O552)</f>
        <v>20.8020743449813</v>
      </c>
      <c r="G552" s="19" t="n">
        <f aca="false">N552*General!$B$15/(N552+O552)</f>
        <v>0.0399989523510196</v>
      </c>
      <c r="H552" s="19" t="n">
        <f aca="false">(N552+O552)*(1/General!$B$20)*((F552/100)-E552*(C552/100))*1000/B552</f>
        <v>18.9410453333001</v>
      </c>
      <c r="I552" s="19" t="n">
        <f aca="false">(N552+O552)*(1/General!$B$20)*((D552/100)*E552-(G552/100))*1000/B552</f>
        <v>11.9225205962624</v>
      </c>
      <c r="J552" s="19" t="n">
        <f aca="false">I552/H552</f>
        <v>0.629454203105754</v>
      </c>
      <c r="K552" s="19" t="n">
        <f aca="false">MAX(Online_RAW!$L$2-Online_RAW!L552,0)</f>
        <v>0</v>
      </c>
      <c r="L552" s="19" t="n">
        <f aca="false">0.0016*(Online_RAW!M552)</f>
        <v>1.3654</v>
      </c>
      <c r="M552" s="11" t="n">
        <f aca="false">Online_RAW!$N$2-Online_RAW!N552</f>
        <v>0</v>
      </c>
      <c r="N552" s="19" t="n">
        <f aca="false">Online_RAW!C552*60</f>
        <v>119.993428571429</v>
      </c>
      <c r="O552" s="19" t="n">
        <f aca="false">MAX(0, Online_RAW!D552*60)</f>
        <v>0.00314285714285714</v>
      </c>
      <c r="P552" s="19" t="n">
        <f aca="false">_xlfn.IFNA(VLOOKUP(A552,Sampling!$D$7:$E$14,2,FALSE()),0)</f>
        <v>0</v>
      </c>
      <c r="Q552" s="0" t="n">
        <f aca="false">_xlfn.IFNA(VLOOKUP(A552,Refill!$D$6:$G$8,2,FALSE()),0)</f>
        <v>0</v>
      </c>
    </row>
    <row r="553" customFormat="false" ht="12.75" hidden="false" customHeight="false" outlineLevel="0" collapsed="false">
      <c r="A553" s="19" t="n">
        <f aca="false">ROUND((Online_RAW!B553-General!$B$10)*24,3)</f>
        <v>9.183</v>
      </c>
      <c r="B553" s="19" t="n">
        <f aca="false">General!$B$12+Online_ANA!K553/1000+Online_ANA!L553/1000+Online_ANA!M553/1000/General!$B$22-SUM($P$2:P553)/1000/General!$B$24+SUM($Q$2:Q553)/1000/General!$B$24</f>
        <v>1.0814624</v>
      </c>
      <c r="C553" s="19" t="n">
        <f aca="false">Online_RAW!K553</f>
        <v>20.36</v>
      </c>
      <c r="D553" s="19" t="n">
        <f aca="false">Online_RAW!J553</f>
        <v>0.28</v>
      </c>
      <c r="E553" s="19" t="n">
        <f aca="false">(1-F553/100-G553/100)/(1-C553/100-D553/100-General!$B$17/100)</f>
        <v>1.00286309716818</v>
      </c>
      <c r="F553" s="19" t="n">
        <f aca="false">N553*General!$B$14/(N553+O553)+O553*100/(N553+O553)</f>
        <v>20.8067191500562</v>
      </c>
      <c r="G553" s="19" t="n">
        <f aca="false">N553*General!$B$15/(N553+O553)</f>
        <v>0.0399966064898706</v>
      </c>
      <c r="H553" s="19" t="n">
        <f aca="false">(N553+O553)*(1/General!$B$20)*((F553/100)-E553*(C553/100))*1000/B553</f>
        <v>19.2166160477193</v>
      </c>
      <c r="I553" s="19" t="n">
        <f aca="false">(N553+O553)*(1/General!$B$20)*((D553/100)*E553-(G553/100))*1000/B553</f>
        <v>11.9133439476663</v>
      </c>
      <c r="J553" s="19" t="n">
        <f aca="false">I553/H553</f>
        <v>0.619950147210244</v>
      </c>
      <c r="K553" s="19" t="n">
        <f aca="false">MAX(Online_RAW!$L$2-Online_RAW!L553,0)</f>
        <v>0</v>
      </c>
      <c r="L553" s="19" t="n">
        <f aca="false">0.0016*(Online_RAW!M553)</f>
        <v>1.4624</v>
      </c>
      <c r="M553" s="11" t="n">
        <f aca="false">Online_RAW!$N$2-Online_RAW!N553</f>
        <v>0</v>
      </c>
      <c r="N553" s="19" t="n">
        <f aca="false">Online_RAW!C553*60</f>
        <v>119.911826086957</v>
      </c>
      <c r="O553" s="19" t="n">
        <f aca="false">MAX(0, Online_RAW!D553*60)</f>
        <v>0.0101739130434782</v>
      </c>
      <c r="P553" s="19" t="n">
        <f aca="false">_xlfn.IFNA(VLOOKUP(A553,Sampling!$D$7:$E$14,2,FALSE()),0)</f>
        <v>0</v>
      </c>
      <c r="Q553" s="0" t="n">
        <f aca="false">_xlfn.IFNA(VLOOKUP(A553,Refill!$D$6:$G$8,2,FALSE()),0)</f>
        <v>0</v>
      </c>
    </row>
    <row r="554" customFormat="false" ht="12.75" hidden="false" customHeight="false" outlineLevel="0" collapsed="false">
      <c r="A554" s="19" t="n">
        <f aca="false">ROUND((Online_RAW!B554-General!$B$10)*24,3)</f>
        <v>9.2</v>
      </c>
      <c r="B554" s="19" t="n">
        <f aca="false">General!$B$12+Online_ANA!K554/1000+Online_ANA!L554/1000+Online_ANA!M554/1000/General!$B$22-SUM($P$2:P554)/1000/General!$B$24+SUM($Q$2:Q554)/1000/General!$B$24</f>
        <v>1.0814624</v>
      </c>
      <c r="C554" s="19" t="n">
        <f aca="false">Online_RAW!K554</f>
        <v>20.35</v>
      </c>
      <c r="D554" s="19" t="n">
        <f aca="false">Online_RAW!J554</f>
        <v>0.286666666666667</v>
      </c>
      <c r="E554" s="19" t="n">
        <f aca="false">(1-F554/100-G554/100)/(1-C554/100-D554/100-General!$B$17/100)</f>
        <v>1.00281223340269</v>
      </c>
      <c r="F554" s="19" t="n">
        <f aca="false">N554*General!$B$14/(N554+O554)+O554*100/(N554+O554)</f>
        <v>20.8073913221617</v>
      </c>
      <c r="G554" s="19" t="n">
        <f aca="false">N554*General!$B$15/(N554+O554)</f>
        <v>0.0399962670090093</v>
      </c>
      <c r="H554" s="19" t="n">
        <f aca="false">(N554+O554)*(1/General!$B$20)*((F554/100)-E554*(C554/100))*1000/B554</f>
        <v>19.7797561310859</v>
      </c>
      <c r="I554" s="19" t="n">
        <f aca="false">(N554+O554)*(1/General!$B$20)*((D554/100)*E554-(G554/100))*1000/B554</f>
        <v>12.2326000746718</v>
      </c>
      <c r="J554" s="19" t="n">
        <f aca="false">I554/H554</f>
        <v>0.618440388931138</v>
      </c>
      <c r="K554" s="19" t="n">
        <f aca="false">MAX(Online_RAW!$L$2-Online_RAW!L554,0)</f>
        <v>0</v>
      </c>
      <c r="L554" s="19" t="n">
        <f aca="false">0.0016*(Online_RAW!M554)</f>
        <v>1.4624</v>
      </c>
      <c r="M554" s="11" t="n">
        <f aca="false">Online_RAW!$N$2-Online_RAW!N554</f>
        <v>0</v>
      </c>
      <c r="N554" s="19" t="n">
        <f aca="false">Online_RAW!C554*60</f>
        <v>119.805</v>
      </c>
      <c r="O554" s="19" t="n">
        <f aca="false">MAX(0, Online_RAW!D554*60)</f>
        <v>0.0111818181818182</v>
      </c>
      <c r="P554" s="19" t="n">
        <f aca="false">_xlfn.IFNA(VLOOKUP(A554,Sampling!$D$7:$E$14,2,FALSE()),0)</f>
        <v>0</v>
      </c>
      <c r="Q554" s="0" t="n">
        <f aca="false">_xlfn.IFNA(VLOOKUP(A554,Refill!$D$6:$G$8,2,FALSE()),0)</f>
        <v>0</v>
      </c>
    </row>
    <row r="555" customFormat="false" ht="12.75" hidden="false" customHeight="false" outlineLevel="0" collapsed="false">
      <c r="A555" s="19" t="n">
        <f aca="false">ROUND((Online_RAW!B555-General!$B$10)*24,3)</f>
        <v>9.217</v>
      </c>
      <c r="B555" s="19" t="n">
        <f aca="false">General!$B$12+Online_ANA!K555/1000+Online_ANA!L555/1000+Online_ANA!M555/1000/General!$B$22-SUM($P$2:P555)/1000/General!$B$24+SUM($Q$2:Q555)/1000/General!$B$24</f>
        <v>1.08152266666667</v>
      </c>
      <c r="C555" s="19" t="n">
        <f aca="false">Online_RAW!K555</f>
        <v>20.35</v>
      </c>
      <c r="D555" s="19" t="n">
        <f aca="false">Online_RAW!J555</f>
        <v>0.286666666666667</v>
      </c>
      <c r="E555" s="19" t="n">
        <f aca="false">(1-F555/100-G555/100)/(1-C555/100-D555/100-General!$B$17/100)</f>
        <v>1.00290582936333</v>
      </c>
      <c r="F555" s="19" t="n">
        <f aca="false">N555*General!$B$14/(N555+O555)+O555*100/(N555+O555)</f>
        <v>20.8</v>
      </c>
      <c r="G555" s="19" t="n">
        <f aca="false">N555*General!$B$15/(N555+O555)</f>
        <v>0.04</v>
      </c>
      <c r="H555" s="19" t="n">
        <f aca="false">(N555+O555)*(1/General!$B$20)*((F555/100)-E555*(C555/100))*1000/B555</f>
        <v>19.3602944910746</v>
      </c>
      <c r="I555" s="19" t="n">
        <f aca="false">(N555+O555)*(1/General!$B$20)*((D555/100)*E555-(G555/100))*1000/B555</f>
        <v>12.2590912298821</v>
      </c>
      <c r="J555" s="19" t="n">
        <f aca="false">I555/H555</f>
        <v>0.633207890279444</v>
      </c>
      <c r="K555" s="19" t="n">
        <f aca="false">MAX(Online_RAW!$L$2-Online_RAW!L555,0)</f>
        <v>0</v>
      </c>
      <c r="L555" s="19" t="n">
        <f aca="false">0.0016*(Online_RAW!M555)</f>
        <v>1.52266666666667</v>
      </c>
      <c r="M555" s="11" t="n">
        <f aca="false">Online_RAW!$N$2-Online_RAW!N555</f>
        <v>0</v>
      </c>
      <c r="N555" s="19" t="n">
        <f aca="false">Online_RAW!C555*60</f>
        <v>120.071142857143</v>
      </c>
      <c r="O555" s="19" t="n">
        <f aca="false">MAX(0, Online_RAW!D555*60)</f>
        <v>0</v>
      </c>
      <c r="P555" s="19" t="n">
        <f aca="false">_xlfn.IFNA(VLOOKUP(A555,Sampling!$D$7:$E$14,2,FALSE()),0)</f>
        <v>0</v>
      </c>
      <c r="Q555" s="0" t="n">
        <f aca="false">_xlfn.IFNA(VLOOKUP(A555,Refill!$D$6:$G$8,2,FALSE()),0)</f>
        <v>0</v>
      </c>
    </row>
    <row r="556" customFormat="false" ht="12.75" hidden="false" customHeight="false" outlineLevel="0" collapsed="false">
      <c r="A556" s="19" t="n">
        <f aca="false">ROUND((Online_RAW!B556-General!$B$10)*24,3)</f>
        <v>9.233</v>
      </c>
      <c r="B556" s="19" t="n">
        <f aca="false">General!$B$12+Online_ANA!K556/1000+Online_ANA!L556/1000+Online_ANA!M556/1000/General!$B$22-SUM($P$2:P556)/1000/General!$B$24+SUM($Q$2:Q556)/1000/General!$B$24</f>
        <v>1.08198273684211</v>
      </c>
      <c r="C556" s="19" t="n">
        <f aca="false">Online_RAW!K556</f>
        <v>20.34</v>
      </c>
      <c r="D556" s="19" t="n">
        <f aca="false">Online_RAW!J556</f>
        <v>0.29</v>
      </c>
      <c r="E556" s="19" t="n">
        <f aca="false">(1-F556/100-G556/100)/(1-C556/100-D556/100-General!$B$17/100)</f>
        <v>1.00272343187618</v>
      </c>
      <c r="F556" s="19" t="n">
        <f aca="false">N556*General!$B$14/(N556+O556)+O556*100/(N556+O556)</f>
        <v>20.8077158245847</v>
      </c>
      <c r="G556" s="19" t="n">
        <f aca="false">N556*General!$B$15/(N556+O556)</f>
        <v>0.0399961031188966</v>
      </c>
      <c r="H556" s="19" t="n">
        <f aca="false">(N556+O556)*(1/General!$B$20)*((F556/100)-E556*(C556/100))*1000/B556</f>
        <v>20.390984603414</v>
      </c>
      <c r="I556" s="19" t="n">
        <f aca="false">(N556+O556)*(1/General!$B$20)*((D556/100)*E556-(G556/100))*1000/B556</f>
        <v>12.4027822579421</v>
      </c>
      <c r="J556" s="19" t="n">
        <f aca="false">I556/H556</f>
        <v>0.60824832636407</v>
      </c>
      <c r="K556" s="19" t="n">
        <f aca="false">MAX(Online_RAW!$L$2-Online_RAW!L556,0)</f>
        <v>0</v>
      </c>
      <c r="L556" s="19" t="n">
        <f aca="false">0.0016*(Online_RAW!M556)</f>
        <v>1.98273684210526</v>
      </c>
      <c r="M556" s="11" t="n">
        <f aca="false">Online_RAW!$N$2-Online_RAW!N556</f>
        <v>0</v>
      </c>
      <c r="N556" s="19" t="n">
        <f aca="false">Online_RAW!C556*60</f>
        <v>119.922285714286</v>
      </c>
      <c r="O556" s="19" t="n">
        <f aca="false">MAX(0, Online_RAW!D556*60)</f>
        <v>0.0116842105263158</v>
      </c>
      <c r="P556" s="19" t="n">
        <f aca="false">_xlfn.IFNA(VLOOKUP(A556,Sampling!$D$7:$E$14,2,FALSE()),0)</f>
        <v>0</v>
      </c>
      <c r="Q556" s="0" t="n">
        <f aca="false">_xlfn.IFNA(VLOOKUP(A556,Refill!$D$6:$G$8,2,FALSE()),0)</f>
        <v>0</v>
      </c>
    </row>
    <row r="557" customFormat="false" ht="12.75" hidden="false" customHeight="false" outlineLevel="0" collapsed="false">
      <c r="A557" s="19" t="n">
        <f aca="false">ROUND((Online_RAW!B557-General!$B$10)*24,3)</f>
        <v>9.25</v>
      </c>
      <c r="B557" s="19" t="n">
        <f aca="false">General!$B$12+Online_ANA!K557/1000+Online_ANA!L557/1000+Online_ANA!M557/1000/General!$B$22-SUM($P$2:P557)/1000/General!$B$24+SUM($Q$2:Q557)/1000/General!$B$24</f>
        <v>1.08307130434783</v>
      </c>
      <c r="C557" s="19" t="n">
        <f aca="false">Online_RAW!K557</f>
        <v>20.35</v>
      </c>
      <c r="D557" s="19" t="n">
        <f aca="false">Online_RAW!J557</f>
        <v>0.296</v>
      </c>
      <c r="E557" s="19" t="n">
        <f aca="false">(1-F557/100-G557/100)/(1-C557/100-D557/100-General!$B$17/100)</f>
        <v>1.00298298643941</v>
      </c>
      <c r="F557" s="19" t="n">
        <f aca="false">N557*General!$B$14/(N557+O557)+O557*100/(N557+O557)</f>
        <v>20.8032727699796</v>
      </c>
      <c r="G557" s="19" t="n">
        <f aca="false">N557*General!$B$15/(N557+O557)</f>
        <v>0.0399983470858689</v>
      </c>
      <c r="H557" s="19" t="n">
        <f aca="false">(N557+O557)*(1/General!$B$20)*((F557/100)-E557*(C557/100))*1000/B557</f>
        <v>19.3966305669219</v>
      </c>
      <c r="I557" s="19" t="n">
        <f aca="false">(N557+O557)*(1/General!$B$20)*((D557/100)*E557-(G557/100))*1000/B557</f>
        <v>12.6925357425091</v>
      </c>
      <c r="J557" s="19" t="n">
        <f aca="false">I557/H557</f>
        <v>0.654368071749239</v>
      </c>
      <c r="K557" s="19" t="n">
        <f aca="false">MAX(Online_RAW!$L$2-Online_RAW!L557,0)</f>
        <v>0</v>
      </c>
      <c r="L557" s="19" t="n">
        <f aca="false">0.0016*(Online_RAW!M557)</f>
        <v>3.07130434782608</v>
      </c>
      <c r="M557" s="11" t="n">
        <f aca="false">Online_RAW!$N$2-Online_RAW!N557</f>
        <v>0</v>
      </c>
      <c r="N557" s="19" t="n">
        <f aca="false">Online_RAW!C557*60</f>
        <v>119.941304347826</v>
      </c>
      <c r="O557" s="19" t="n">
        <f aca="false">MAX(0, Online_RAW!D557*60)</f>
        <v>0.00495652173913043</v>
      </c>
      <c r="P557" s="19" t="n">
        <f aca="false">_xlfn.IFNA(VLOOKUP(A557,Sampling!$D$7:$E$14,2,FALSE()),0)</f>
        <v>0</v>
      </c>
      <c r="Q557" s="0" t="n">
        <f aca="false">_xlfn.IFNA(VLOOKUP(A557,Refill!$D$6:$G$8,2,FALSE()),0)</f>
        <v>0</v>
      </c>
    </row>
    <row r="558" customFormat="false" ht="12.75" hidden="false" customHeight="false" outlineLevel="0" collapsed="false">
      <c r="A558" s="19" t="n">
        <f aca="false">ROUND((Online_RAW!B558-General!$B$10)*24,3)</f>
        <v>9.267</v>
      </c>
      <c r="B558" s="19" t="n">
        <f aca="false">General!$B$12+Online_ANA!K558/1000+Online_ANA!L558/1000+Online_ANA!M558/1000/General!$B$22-SUM($P$2:P558)/1000/General!$B$24+SUM($Q$2:Q558)/1000/General!$B$24</f>
        <v>1.08430872727273</v>
      </c>
      <c r="C558" s="19" t="n">
        <f aca="false">Online_RAW!K558</f>
        <v>20.335</v>
      </c>
      <c r="D558" s="19" t="n">
        <f aca="false">Online_RAW!J558</f>
        <v>0.3</v>
      </c>
      <c r="E558" s="19" t="n">
        <f aca="false">(1-F558/100-G558/100)/(1-C558/100-D558/100-General!$B$17/100)</f>
        <v>1.00288465286711</v>
      </c>
      <c r="F558" s="19" t="n">
        <f aca="false">N558*General!$B$14/(N558+O558)+O558*100/(N558+O558)</f>
        <v>20.8</v>
      </c>
      <c r="G558" s="19" t="n">
        <f aca="false">N558*General!$B$15/(N558+O558)</f>
        <v>0.04</v>
      </c>
      <c r="H558" s="19" t="n">
        <f aca="false">(N558+O558)*(1/General!$B$20)*((F558/100)-E558*(C558/100))*1000/B558</f>
        <v>20.0572680994775</v>
      </c>
      <c r="I558" s="19" t="n">
        <f aca="false">(N558+O558)*(1/General!$B$20)*((D558/100)*E558-(G558/100))*1000/B558</f>
        <v>12.8765065301025</v>
      </c>
      <c r="J558" s="19" t="n">
        <f aca="false">I558/H558</f>
        <v>0.641987057571313</v>
      </c>
      <c r="K558" s="19" t="n">
        <f aca="false">MAX(Online_RAW!$L$2-Online_RAW!L558,0)</f>
        <v>0</v>
      </c>
      <c r="L558" s="19" t="n">
        <f aca="false">0.0016*(Online_RAW!M558)</f>
        <v>4.30872727272728</v>
      </c>
      <c r="M558" s="11" t="n">
        <f aca="false">Online_RAW!$N$2-Online_RAW!N558</f>
        <v>0</v>
      </c>
      <c r="N558" s="19" t="n">
        <f aca="false">Online_RAW!C558*60</f>
        <v>119.964818181818</v>
      </c>
      <c r="O558" s="19" t="n">
        <f aca="false">MAX(0, Online_RAW!D558*60)</f>
        <v>0</v>
      </c>
      <c r="P558" s="19" t="n">
        <f aca="false">_xlfn.IFNA(VLOOKUP(A558,Sampling!$D$7:$E$14,2,FALSE()),0)</f>
        <v>0</v>
      </c>
      <c r="Q558" s="0" t="n">
        <f aca="false">_xlfn.IFNA(VLOOKUP(A558,Refill!$D$6:$G$8,2,FALSE()),0)</f>
        <v>0</v>
      </c>
    </row>
    <row r="559" customFormat="false" ht="12.75" hidden="false" customHeight="false" outlineLevel="0" collapsed="false">
      <c r="A559" s="19" t="n">
        <f aca="false">ROUND((Online_RAW!B559-General!$B$10)*24,3)</f>
        <v>9.283</v>
      </c>
      <c r="B559" s="19" t="n">
        <f aca="false">General!$B$12+Online_ANA!K559/1000+Online_ANA!L559/1000+Online_ANA!M559/1000/General!$B$22-SUM($P$2:P559)/1000/General!$B$24+SUM($Q$2:Q559)/1000/General!$B$24</f>
        <v>1.08556007619048</v>
      </c>
      <c r="C559" s="19" t="n">
        <f aca="false">Online_RAW!K559</f>
        <v>20.3366666666667</v>
      </c>
      <c r="D559" s="19" t="n">
        <f aca="false">Online_RAW!J559</f>
        <v>0.3</v>
      </c>
      <c r="E559" s="19" t="n">
        <f aca="false">(1-F559/100-G559/100)/(1-C559/100-D559/100-General!$B$17/100)</f>
        <v>1.00284808157561</v>
      </c>
      <c r="F559" s="19" t="n">
        <f aca="false">N559*General!$B$14/(N559+O559)+O559*100/(N559+O559)</f>
        <v>20.8045603731214</v>
      </c>
      <c r="G559" s="19" t="n">
        <f aca="false">N559*General!$B$15/(N559+O559)</f>
        <v>0.0399976967812518</v>
      </c>
      <c r="H559" s="19" t="n">
        <f aca="false">(N559+O559)*(1/General!$B$20)*((F559/100)-E559*(C559/100))*1000/B559</f>
        <v>20.1909221556351</v>
      </c>
      <c r="I559" s="19" t="n">
        <f aca="false">(N559+O559)*(1/General!$B$20)*((D559/100)*E559-(G559/100))*1000/B559</f>
        <v>12.8470290624323</v>
      </c>
      <c r="J559" s="19" t="n">
        <f aca="false">I559/H559</f>
        <v>0.636277479721094</v>
      </c>
      <c r="K559" s="19" t="n">
        <f aca="false">MAX(Online_RAW!$L$2-Online_RAW!L559,0)</f>
        <v>0</v>
      </c>
      <c r="L559" s="19" t="n">
        <f aca="false">0.0016*(Online_RAW!M559)</f>
        <v>5.56007619047619</v>
      </c>
      <c r="M559" s="11" t="n">
        <f aca="false">Online_RAW!$N$2-Online_RAW!N559</f>
        <v>0</v>
      </c>
      <c r="N559" s="19" t="n">
        <f aca="false">Online_RAW!C559*60</f>
        <v>119.8254</v>
      </c>
      <c r="O559" s="19" t="n">
        <f aca="false">MAX(0, Online_RAW!D559*60)</f>
        <v>0.0069</v>
      </c>
      <c r="P559" s="19" t="n">
        <f aca="false">_xlfn.IFNA(VLOOKUP(A559,Sampling!$D$7:$E$14,2,FALSE()),0)</f>
        <v>0</v>
      </c>
      <c r="Q559" s="0" t="n">
        <f aca="false">_xlfn.IFNA(VLOOKUP(A559,Refill!$D$6:$G$8,2,FALSE()),0)</f>
        <v>0</v>
      </c>
    </row>
    <row r="560" customFormat="false" ht="12.75" hidden="false" customHeight="false" outlineLevel="0" collapsed="false">
      <c r="A560" s="19" t="n">
        <f aca="false">ROUND((Online_RAW!B560-General!$B$10)*24,3)</f>
        <v>9.3</v>
      </c>
      <c r="B560" s="19" t="n">
        <f aca="false">General!$B$12+Online_ANA!K560/1000+Online_ANA!L560/1000+Online_ANA!M560/1000/General!$B$22-SUM($P$2:P560)/1000/General!$B$24+SUM($Q$2:Q560)/1000/General!$B$24</f>
        <v>1.08678923636364</v>
      </c>
      <c r="C560" s="19" t="n">
        <f aca="false">Online_RAW!K560</f>
        <v>20.35</v>
      </c>
      <c r="D560" s="19" t="n">
        <f aca="false">Online_RAW!J560</f>
        <v>0.3</v>
      </c>
      <c r="E560" s="19" t="n">
        <f aca="false">(1-F560/100-G560/100)/(1-C560/100-D560/100-General!$B$17/100)</f>
        <v>1.00295099216236</v>
      </c>
      <c r="F560" s="19" t="n">
        <f aca="false">N560*General!$B$14/(N560+O560)+O560*100/(N560+O560)</f>
        <v>20.8098129072317</v>
      </c>
      <c r="G560" s="19" t="n">
        <f aca="false">N560*General!$B$15/(N560+O560)</f>
        <v>0.0399950439862466</v>
      </c>
      <c r="H560" s="19" t="n">
        <f aca="false">(N560+O560)*(1/General!$B$20)*((F560/100)-E560*(C560/100))*1000/B560</f>
        <v>19.6787570254754</v>
      </c>
      <c r="I560" s="19" t="n">
        <f aca="false">(N560+O560)*(1/General!$B$20)*((D560/100)*E560-(G560/100))*1000/B560</f>
        <v>12.8426884349908</v>
      </c>
      <c r="J560" s="19" t="n">
        <f aca="false">I560/H560</f>
        <v>0.652616850666186</v>
      </c>
      <c r="K560" s="19" t="n">
        <f aca="false">MAX(Online_RAW!$L$2-Online_RAW!L560,0)</f>
        <v>0</v>
      </c>
      <c r="L560" s="19" t="n">
        <f aca="false">0.0016*(Online_RAW!M560)</f>
        <v>6.78923636363637</v>
      </c>
      <c r="M560" s="11" t="n">
        <f aca="false">Online_RAW!$N$2-Online_RAW!N560</f>
        <v>0</v>
      </c>
      <c r="N560" s="19" t="n">
        <f aca="false">Online_RAW!C560*60</f>
        <v>119.897181818182</v>
      </c>
      <c r="O560" s="19" t="n">
        <f aca="false">MAX(0, Online_RAW!D560*60)</f>
        <v>0.0148571428571429</v>
      </c>
      <c r="P560" s="19" t="n">
        <f aca="false">_xlfn.IFNA(VLOOKUP(A560,Sampling!$D$7:$E$14,2,FALSE()),0)</f>
        <v>0</v>
      </c>
      <c r="Q560" s="0" t="n">
        <f aca="false">_xlfn.IFNA(VLOOKUP(A560,Refill!$D$6:$G$8,2,FALSE()),0)</f>
        <v>0</v>
      </c>
    </row>
    <row r="561" customFormat="false" ht="12.75" hidden="false" customHeight="false" outlineLevel="0" collapsed="false">
      <c r="A561" s="19" t="n">
        <f aca="false">ROUND((Online_RAW!B561-General!$B$10)*24,3)</f>
        <v>9.317</v>
      </c>
      <c r="B561" s="19" t="n">
        <f aca="false">General!$B$12+Online_ANA!K561/1000+Online_ANA!L561/1000+Online_ANA!M561/1000/General!$B$22-SUM($P$2:P561)/1000/General!$B$24+SUM($Q$2:Q561)/1000/General!$B$24</f>
        <v>1.08802260869565</v>
      </c>
      <c r="C561" s="19" t="n">
        <f aca="false">Online_RAW!K561</f>
        <v>20.345</v>
      </c>
      <c r="D561" s="19" t="n">
        <f aca="false">Online_RAW!J561</f>
        <v>0.3</v>
      </c>
      <c r="E561" s="19" t="n">
        <f aca="false">(1-F561/100-G561/100)/(1-C561/100-D561/100-General!$B$17/100)</f>
        <v>1.00298337983152</v>
      </c>
      <c r="F561" s="19" t="n">
        <f aca="false">N561*General!$B$14/(N561+O561)+O561*100/(N561+O561)</f>
        <v>20.8022382170784</v>
      </c>
      <c r="G561" s="19" t="n">
        <f aca="false">N561*General!$B$15/(N561+O561)</f>
        <v>0.0399988695873342</v>
      </c>
      <c r="H561" s="19" t="n">
        <f aca="false">(N561+O561)*(1/General!$B$20)*((F561/100)-E561*(C561/100))*1000/B561</f>
        <v>19.5128605620131</v>
      </c>
      <c r="I561" s="19" t="n">
        <f aca="false">(N561+O561)*(1/General!$B$20)*((D561/100)*E561-(G561/100))*1000/B561</f>
        <v>12.838081147251</v>
      </c>
      <c r="J561" s="19" t="n">
        <f aca="false">I561/H561</f>
        <v>0.657929220907962</v>
      </c>
      <c r="K561" s="19" t="n">
        <f aca="false">MAX(Online_RAW!$L$2-Online_RAW!L561,0)</f>
        <v>0</v>
      </c>
      <c r="L561" s="19" t="n">
        <f aca="false">0.0016*(Online_RAW!M561)</f>
        <v>8.02260869565218</v>
      </c>
      <c r="M561" s="11" t="n">
        <f aca="false">Online_RAW!$N$2-Online_RAW!N561</f>
        <v>0</v>
      </c>
      <c r="N561" s="19" t="n">
        <f aca="false">Online_RAW!C561*60</f>
        <v>119.998956521739</v>
      </c>
      <c r="O561" s="19" t="n">
        <f aca="false">MAX(0, Online_RAW!D561*60)</f>
        <v>0.00339130434782609</v>
      </c>
      <c r="P561" s="19" t="n">
        <f aca="false">_xlfn.IFNA(VLOOKUP(A561,Sampling!$D$7:$E$14,2,FALSE()),0)</f>
        <v>0</v>
      </c>
      <c r="Q561" s="0" t="n">
        <f aca="false">_xlfn.IFNA(VLOOKUP(A561,Refill!$D$6:$G$8,2,FALSE()),0)</f>
        <v>0</v>
      </c>
    </row>
    <row r="562" customFormat="false" ht="12.75" hidden="false" customHeight="false" outlineLevel="0" collapsed="false">
      <c r="A562" s="19" t="n">
        <f aca="false">ROUND((Online_RAW!B562-General!$B$10)*24,3)</f>
        <v>9.333</v>
      </c>
      <c r="B562" s="19" t="n">
        <f aca="false">General!$B$12+Online_ANA!K562/1000+Online_ANA!L562/1000+Online_ANA!M562/1000/General!$B$22-SUM($P$2:P562)/1000/General!$B$24+SUM($Q$2:Q562)/1000/General!$B$24</f>
        <v>1.08930443636364</v>
      </c>
      <c r="C562" s="19" t="n">
        <f aca="false">Online_RAW!K562</f>
        <v>20.34</v>
      </c>
      <c r="D562" s="19" t="n">
        <f aca="false">Online_RAW!J562</f>
        <v>0.3</v>
      </c>
      <c r="E562" s="19" t="n">
        <f aca="false">(1-F562/100-G562/100)/(1-C562/100-D562/100-General!$B$17/100)</f>
        <v>1.00294818503881</v>
      </c>
      <c r="F562" s="19" t="n">
        <f aca="false">N562*General!$B$14/(N562+O562)+O562*100/(N562+O562)</f>
        <v>20.8</v>
      </c>
      <c r="G562" s="19" t="n">
        <f aca="false">N562*General!$B$15/(N562+O562)</f>
        <v>0.04</v>
      </c>
      <c r="H562" s="19" t="n">
        <f aca="false">(N562+O562)*(1/General!$B$20)*((F562/100)-E562*(C562/100))*1000/B562</f>
        <v>19.6673392513122</v>
      </c>
      <c r="I562" s="19" t="n">
        <f aca="false">(N562+O562)*(1/General!$B$20)*((D562/100)*E562-(G562/100))*1000/B562</f>
        <v>12.8261701889258</v>
      </c>
      <c r="J562" s="19" t="n">
        <f aca="false">I562/H562</f>
        <v>0.652155841978984</v>
      </c>
      <c r="K562" s="19" t="n">
        <f aca="false">MAX(Online_RAW!$L$2-Online_RAW!L562,0)</f>
        <v>0</v>
      </c>
      <c r="L562" s="19" t="n">
        <f aca="false">0.0016*(Online_RAW!M562)</f>
        <v>9.30443636363637</v>
      </c>
      <c r="M562" s="11" t="n">
        <f aca="false">Online_RAW!$N$2-Online_RAW!N562</f>
        <v>0</v>
      </c>
      <c r="N562" s="19" t="n">
        <f aca="false">Online_RAW!C562*60</f>
        <v>120.037636363636</v>
      </c>
      <c r="O562" s="19" t="n">
        <f aca="false">MAX(0, Online_RAW!D562*60)</f>
        <v>0</v>
      </c>
      <c r="P562" s="19" t="n">
        <f aca="false">_xlfn.IFNA(VLOOKUP(A562,Sampling!$D$7:$E$14,2,FALSE()),0)</f>
        <v>0</v>
      </c>
      <c r="Q562" s="0" t="n">
        <f aca="false">_xlfn.IFNA(VLOOKUP(A562,Refill!$D$6:$G$8,2,FALSE()),0)</f>
        <v>0</v>
      </c>
    </row>
    <row r="563" customFormat="false" ht="12.75" hidden="false" customHeight="false" outlineLevel="0" collapsed="false">
      <c r="A563" s="19" t="n">
        <f aca="false">ROUND((Online_RAW!B563-General!$B$10)*24,3)</f>
        <v>9.35</v>
      </c>
      <c r="B563" s="19" t="n">
        <f aca="false">General!$B$12+Online_ANA!K563/1000+Online_ANA!L563/1000+Online_ANA!M563/1000/General!$B$22-SUM($P$2:P563)/1000/General!$B$24+SUM($Q$2:Q563)/1000/General!$B$24</f>
        <v>1.09054733913043</v>
      </c>
      <c r="C563" s="19" t="n">
        <f aca="false">Online_RAW!K563</f>
        <v>20.35</v>
      </c>
      <c r="D563" s="19" t="n">
        <f aca="false">Online_RAW!J563</f>
        <v>0.3</v>
      </c>
      <c r="E563" s="19" t="n">
        <f aca="false">(1-F563/100-G563/100)/(1-C563/100-D563/100-General!$B$17/100)</f>
        <v>1.00297498628175</v>
      </c>
      <c r="F563" s="19" t="n">
        <f aca="false">N563*General!$B$14/(N563+O563)+O563*100/(N563+O563)</f>
        <v>20.8079183991063</v>
      </c>
      <c r="G563" s="19" t="n">
        <f aca="false">N563*General!$B$15/(N563+O563)</f>
        <v>0.0399960008085322</v>
      </c>
      <c r="H563" s="19" t="n">
        <f aca="false">(N563+O563)*(1/General!$B$20)*((F563/100)-E563*(C563/100))*1000/B563</f>
        <v>19.5122946241711</v>
      </c>
      <c r="I563" s="19" t="n">
        <f aca="false">(N563+O563)*(1/General!$B$20)*((D563/100)*E563-(G563/100))*1000/B563</f>
        <v>12.8107157481636</v>
      </c>
      <c r="J563" s="19" t="n">
        <f aca="false">I563/H563</f>
        <v>0.656545834045277</v>
      </c>
      <c r="K563" s="19" t="n">
        <f aca="false">MAX(Online_RAW!$L$2-Online_RAW!L563,0)</f>
        <v>0</v>
      </c>
      <c r="L563" s="19" t="n">
        <f aca="false">0.0016*(Online_RAW!M563)</f>
        <v>10.5473391304347</v>
      </c>
      <c r="M563" s="11" t="n">
        <f aca="false">Online_RAW!$N$2-Online_RAW!N563</f>
        <v>0</v>
      </c>
      <c r="N563" s="19" t="n">
        <f aca="false">Online_RAW!C563*60</f>
        <v>120.012260869565</v>
      </c>
      <c r="O563" s="19" t="n">
        <f aca="false">MAX(0, Online_RAW!D563*60)</f>
        <v>0.012</v>
      </c>
      <c r="P563" s="19" t="n">
        <f aca="false">_xlfn.IFNA(VLOOKUP(A563,Sampling!$D$7:$E$14,2,FALSE()),0)</f>
        <v>0</v>
      </c>
      <c r="Q563" s="0" t="n">
        <f aca="false">_xlfn.IFNA(VLOOKUP(A563,Refill!$D$6:$G$8,2,FALSE()),0)</f>
        <v>0</v>
      </c>
    </row>
    <row r="564" customFormat="false" ht="12.75" hidden="false" customHeight="false" outlineLevel="0" collapsed="false">
      <c r="A564" s="19" t="n">
        <f aca="false">ROUND((Online_RAW!B564-General!$B$10)*24,3)</f>
        <v>9.367</v>
      </c>
      <c r="B564" s="19" t="n">
        <f aca="false">General!$B$12+Online_ANA!K564/1000+Online_ANA!L564/1000+Online_ANA!M564/1000/General!$B$22-SUM($P$2:P564)/1000/General!$B$24+SUM($Q$2:Q564)/1000/General!$B$24</f>
        <v>1.09178152727273</v>
      </c>
      <c r="C564" s="19" t="n">
        <f aca="false">Online_RAW!K564</f>
        <v>20.335</v>
      </c>
      <c r="D564" s="19" t="n">
        <f aca="false">Online_RAW!J564</f>
        <v>0.305</v>
      </c>
      <c r="E564" s="19" t="n">
        <f aca="false">(1-F564/100-G564/100)/(1-C564/100-D564/100-General!$B$17/100)</f>
        <v>1.00294818503881</v>
      </c>
      <c r="F564" s="19" t="n">
        <f aca="false">N564*General!$B$14/(N564+O564)+O564*100/(N564+O564)</f>
        <v>20.8</v>
      </c>
      <c r="G564" s="19" t="n">
        <f aca="false">N564*General!$B$15/(N564+O564)</f>
        <v>0.04</v>
      </c>
      <c r="H564" s="19" t="n">
        <f aca="false">(N564+O564)*(1/General!$B$20)*((F564/100)-E564*(C564/100))*1000/B564</f>
        <v>19.8551606171445</v>
      </c>
      <c r="I564" s="19" t="n">
        <f aca="false">(N564+O564)*(1/General!$B$20)*((D564/100)*E564-(G564/100))*1000/B564</f>
        <v>13.0341655475496</v>
      </c>
      <c r="J564" s="19" t="n">
        <f aca="false">I564/H564</f>
        <v>0.656462357513987</v>
      </c>
      <c r="K564" s="19" t="n">
        <f aca="false">MAX(Online_RAW!$L$2-Online_RAW!L564,0)</f>
        <v>0</v>
      </c>
      <c r="L564" s="19" t="n">
        <f aca="false">0.0016*(Online_RAW!M564)</f>
        <v>11.7815272727272</v>
      </c>
      <c r="M564" s="11" t="n">
        <f aca="false">Online_RAW!$N$2-Online_RAW!N564</f>
        <v>0</v>
      </c>
      <c r="N564" s="19" t="n">
        <f aca="false">Online_RAW!C564*60</f>
        <v>119.955818181818</v>
      </c>
      <c r="O564" s="19" t="n">
        <f aca="false">MAX(0, Online_RAW!D564*60)</f>
        <v>0</v>
      </c>
      <c r="P564" s="19" t="n">
        <f aca="false">_xlfn.IFNA(VLOOKUP(A564,Sampling!$D$7:$E$14,2,FALSE()),0)</f>
        <v>0</v>
      </c>
      <c r="Q564" s="0" t="n">
        <f aca="false">_xlfn.IFNA(VLOOKUP(A564,Refill!$D$6:$G$8,2,FALSE()),0)</f>
        <v>0</v>
      </c>
    </row>
    <row r="565" customFormat="false" ht="12.75" hidden="false" customHeight="false" outlineLevel="0" collapsed="false">
      <c r="A565" s="19" t="n">
        <f aca="false">ROUND((Online_RAW!B565-General!$B$10)*24,3)</f>
        <v>9.383</v>
      </c>
      <c r="B565" s="19" t="n">
        <f aca="false">General!$B$12+Online_ANA!K565/1000+Online_ANA!L565/1000+Online_ANA!M565/1000/General!$B$22-SUM($P$2:P565)/1000/General!$B$24+SUM($Q$2:Q565)/1000/General!$B$24</f>
        <v>1.09302007272727</v>
      </c>
      <c r="C565" s="19" t="n">
        <f aca="false">Online_RAW!K565</f>
        <v>20.335</v>
      </c>
      <c r="D565" s="19" t="n">
        <f aca="false">Online_RAW!J565</f>
        <v>0.31</v>
      </c>
      <c r="E565" s="19" t="n">
        <f aca="false">(1-F565/100-G565/100)/(1-C565/100-D565/100-General!$B$17/100)</f>
        <v>1.00301172526048</v>
      </c>
      <c r="F565" s="19" t="n">
        <f aca="false">N565*General!$B$14/(N565+O565)+O565*100/(N565+O565)</f>
        <v>20.8</v>
      </c>
      <c r="G565" s="19" t="n">
        <f aca="false">N565*General!$B$15/(N565+O565)</f>
        <v>0.04</v>
      </c>
      <c r="H565" s="19" t="n">
        <f aca="false">(N565+O565)*(1/General!$B$20)*((F565/100)-E565*(C565/100))*1000/B565</f>
        <v>19.7733517970481</v>
      </c>
      <c r="I565" s="19" t="n">
        <f aca="false">(N565+O565)*(1/General!$B$20)*((D565/100)*E565-(G565/100))*1000/B565</f>
        <v>13.268554657197</v>
      </c>
      <c r="J565" s="19" t="n">
        <f aca="false">I565/H565</f>
        <v>0.671032144341753</v>
      </c>
      <c r="K565" s="19" t="n">
        <f aca="false">MAX(Online_RAW!$L$2-Online_RAW!L565,0)</f>
        <v>0</v>
      </c>
      <c r="L565" s="19" t="n">
        <f aca="false">0.0016*(Online_RAW!M565)</f>
        <v>13.0200727272728</v>
      </c>
      <c r="M565" s="11" t="n">
        <f aca="false">Online_RAW!$N$2-Online_RAW!N565</f>
        <v>0</v>
      </c>
      <c r="N565" s="19" t="n">
        <f aca="false">Online_RAW!C565*60</f>
        <v>119.979818181818</v>
      </c>
      <c r="O565" s="19" t="n">
        <f aca="false">MAX(0, Online_RAW!D565*60)</f>
        <v>0</v>
      </c>
      <c r="P565" s="19" t="n">
        <f aca="false">_xlfn.IFNA(VLOOKUP(A565,Sampling!$D$7:$E$14,2,FALSE()),0)</f>
        <v>0</v>
      </c>
      <c r="Q565" s="0" t="n">
        <f aca="false">_xlfn.IFNA(VLOOKUP(A565,Refill!$D$6:$G$8,2,FALSE()),0)</f>
        <v>0</v>
      </c>
    </row>
    <row r="566" customFormat="false" ht="12.75" hidden="false" customHeight="false" outlineLevel="0" collapsed="false">
      <c r="A566" s="19" t="n">
        <f aca="false">ROUND((Online_RAW!B566-General!$B$10)*24,3)</f>
        <v>9.4</v>
      </c>
      <c r="B566" s="19" t="n">
        <f aca="false">General!$B$12+Online_ANA!K566/1000+Online_ANA!L566/1000+Online_ANA!M566/1000/General!$B$22-SUM($P$2:P566)/1000/General!$B$24+SUM($Q$2:Q566)/1000/General!$B$24</f>
        <v>1.09424516363636</v>
      </c>
      <c r="C566" s="19" t="n">
        <f aca="false">Online_RAW!K566</f>
        <v>20.315</v>
      </c>
      <c r="D566" s="19" t="n">
        <f aca="false">Online_RAW!J566</f>
        <v>0.305</v>
      </c>
      <c r="E566" s="19" t="n">
        <f aca="false">(1-F566/100-G566/100)/(1-C566/100-D566/100-General!$B$17/100)</f>
        <v>1.00269410463649</v>
      </c>
      <c r="F566" s="19" t="n">
        <f aca="false">N566*General!$B$14/(N566+O566)+O566*100/(N566+O566)</f>
        <v>20.8</v>
      </c>
      <c r="G566" s="19" t="n">
        <f aca="false">N566*General!$B$15/(N566+O566)</f>
        <v>0.04</v>
      </c>
      <c r="H566" s="19" t="n">
        <f aca="false">(N566+O566)*(1/General!$B$20)*((F566/100)-E566*(C566/100))*1000/B566</f>
        <v>21.0450686791476</v>
      </c>
      <c r="I566" s="19" t="n">
        <f aca="false">(N566+O566)*(1/General!$B$20)*((D566/100)*E566-(G566/100))*1000/B566</f>
        <v>13.0017094810758</v>
      </c>
      <c r="J566" s="19" t="n">
        <f aca="false">I566/H566</f>
        <v>0.617803138554664</v>
      </c>
      <c r="K566" s="19" t="n">
        <f aca="false">MAX(Online_RAW!$L$2-Online_RAW!L566,0)</f>
        <v>0</v>
      </c>
      <c r="L566" s="19" t="n">
        <f aca="false">0.0016*(Online_RAW!M566)</f>
        <v>14.2451636363637</v>
      </c>
      <c r="M566" s="11" t="n">
        <f aca="false">Online_RAW!$N$2-Online_RAW!N566</f>
        <v>0</v>
      </c>
      <c r="N566" s="19" t="n">
        <f aca="false">Online_RAW!C566*60</f>
        <v>119.962090909091</v>
      </c>
      <c r="O566" s="19" t="n">
        <f aca="false">MAX(0, Online_RAW!D566*60)</f>
        <v>0</v>
      </c>
      <c r="P566" s="19" t="n">
        <f aca="false">_xlfn.IFNA(VLOOKUP(A566,Sampling!$D$7:$E$14,2,FALSE()),0)</f>
        <v>0</v>
      </c>
      <c r="Q566" s="0" t="n">
        <f aca="false">_xlfn.IFNA(VLOOKUP(A566,Refill!$D$6:$G$8,2,FALSE()),0)</f>
        <v>0</v>
      </c>
    </row>
    <row r="567" customFormat="false" ht="12.75" hidden="false" customHeight="false" outlineLevel="0" collapsed="false">
      <c r="A567" s="19" t="n">
        <f aca="false">ROUND((Online_RAW!B567-General!$B$10)*24,3)</f>
        <v>9.417</v>
      </c>
      <c r="B567" s="19" t="n">
        <f aca="false">General!$B$12+Online_ANA!K567/1000+Online_ANA!L567/1000+Online_ANA!M567/1000/General!$B$22-SUM($P$2:P567)/1000/General!$B$24+SUM($Q$2:Q567)/1000/General!$B$24</f>
        <v>1.09551812173913</v>
      </c>
      <c r="C567" s="19" t="n">
        <f aca="false">Online_RAW!K567</f>
        <v>20.3166666666667</v>
      </c>
      <c r="D567" s="19" t="n">
        <f aca="false">Online_RAW!J567</f>
        <v>0.305</v>
      </c>
      <c r="E567" s="19" t="n">
        <f aca="false">(1-F567/100-G567/100)/(1-C567/100-D567/100-General!$B$17/100)</f>
        <v>1.00271527308632</v>
      </c>
      <c r="F567" s="19" t="n">
        <f aca="false">N567*General!$B$14/(N567+O567)+O567*100/(N567+O567)</f>
        <v>20.8</v>
      </c>
      <c r="G567" s="19" t="n">
        <f aca="false">N567*General!$B$15/(N567+O567)</f>
        <v>0.04</v>
      </c>
      <c r="H567" s="19" t="n">
        <f aca="false">(N567+O567)*(1/General!$B$20)*((F567/100)-E567*(C567/100))*1000/B567</f>
        <v>20.9204766619813</v>
      </c>
      <c r="I567" s="19" t="n">
        <f aca="false">(N567+O567)*(1/General!$B$20)*((D567/100)*E567-(G567/100))*1000/B567</f>
        <v>12.9884795812645</v>
      </c>
      <c r="J567" s="19" t="n">
        <f aca="false">I567/H567</f>
        <v>0.620850078663285</v>
      </c>
      <c r="K567" s="19" t="n">
        <f aca="false">MAX(Online_RAW!$L$2-Online_RAW!L567,0)</f>
        <v>0</v>
      </c>
      <c r="L567" s="19" t="n">
        <f aca="false">0.0016*(Online_RAW!M567)</f>
        <v>15.5181217391304</v>
      </c>
      <c r="M567" s="11" t="n">
        <f aca="false">Online_RAW!$N$2-Online_RAW!N567</f>
        <v>0</v>
      </c>
      <c r="N567" s="19" t="n">
        <f aca="false">Online_RAW!C567*60</f>
        <v>119.97652173913</v>
      </c>
      <c r="O567" s="19" t="n">
        <f aca="false">MAX(0, Online_RAW!D567*60)</f>
        <v>0</v>
      </c>
      <c r="P567" s="19" t="n">
        <f aca="false">_xlfn.IFNA(VLOOKUP(A567,Sampling!$D$7:$E$14,2,FALSE()),0)</f>
        <v>0</v>
      </c>
      <c r="Q567" s="0" t="n">
        <f aca="false">_xlfn.IFNA(VLOOKUP(A567,Refill!$D$6:$G$8,2,FALSE()),0)</f>
        <v>0</v>
      </c>
    </row>
    <row r="568" customFormat="false" ht="12.75" hidden="false" customHeight="false" outlineLevel="0" collapsed="false">
      <c r="A568" s="19" t="n">
        <f aca="false">ROUND((Online_RAW!B568-General!$B$10)*24,3)</f>
        <v>9.433</v>
      </c>
      <c r="B568" s="19" t="n">
        <f aca="false">General!$B$12+Online_ANA!K568/1000+Online_ANA!L568/1000+Online_ANA!M568/1000/General!$B$22-SUM($P$2:P568)/1000/General!$B$24+SUM($Q$2:Q568)/1000/General!$B$24</f>
        <v>1.09675316363636</v>
      </c>
      <c r="C568" s="19" t="n">
        <f aca="false">Online_RAW!K568</f>
        <v>20.31</v>
      </c>
      <c r="D568" s="19" t="n">
        <f aca="false">Online_RAW!J568</f>
        <v>0.31</v>
      </c>
      <c r="E568" s="19" t="n">
        <f aca="false">(1-F568/100-G568/100)/(1-C568/100-D568/100-General!$B$17/100)</f>
        <v>1.00265764833542</v>
      </c>
      <c r="F568" s="19" t="n">
        <f aca="false">N568*General!$B$14/(N568+O568)+O568*100/(N568+O568)</f>
        <v>20.8028795811518</v>
      </c>
      <c r="G568" s="19" t="n">
        <f aca="false">N568*General!$B$15/(N568+O568)</f>
        <v>0.0399985456660849</v>
      </c>
      <c r="H568" s="19" t="n">
        <f aca="false">(N568+O568)*(1/General!$B$20)*((F568/100)-E568*(C568/100))*1000/B568</f>
        <v>21.4281384453495</v>
      </c>
      <c r="I568" s="19" t="n">
        <f aca="false">(N568+O568)*(1/General!$B$20)*((D568/100)*E568-(G568/100))*1000/B568</f>
        <v>13.2222517446052</v>
      </c>
      <c r="J568" s="19" t="n">
        <f aca="false">I568/H568</f>
        <v>0.617050882806613</v>
      </c>
      <c r="K568" s="19" t="n">
        <f aca="false">MAX(Online_RAW!$L$2-Online_RAW!L568,0)</f>
        <v>0</v>
      </c>
      <c r="L568" s="19" t="n">
        <f aca="false">0.0016*(Online_RAW!M568)</f>
        <v>16.7531636363637</v>
      </c>
      <c r="M568" s="11" t="n">
        <f aca="false">Online_RAW!$N$2-Online_RAW!N568</f>
        <v>0</v>
      </c>
      <c r="N568" s="19" t="n">
        <f aca="false">Online_RAW!C568*60</f>
        <v>120.013090909091</v>
      </c>
      <c r="O568" s="19" t="n">
        <f aca="false">MAX(0, Online_RAW!D568*60)</f>
        <v>0.00436363636363637</v>
      </c>
      <c r="P568" s="19" t="n">
        <f aca="false">_xlfn.IFNA(VLOOKUP(A568,Sampling!$D$7:$E$14,2,FALSE()),0)</f>
        <v>0</v>
      </c>
      <c r="Q568" s="0" t="n">
        <f aca="false">_xlfn.IFNA(VLOOKUP(A568,Refill!$D$6:$G$8,2,FALSE()),0)</f>
        <v>0</v>
      </c>
    </row>
    <row r="569" customFormat="false" ht="12.75" hidden="false" customHeight="false" outlineLevel="0" collapsed="false">
      <c r="A569" s="19" t="n">
        <f aca="false">ROUND((Online_RAW!B569-General!$B$10)*24,3)</f>
        <v>9.45</v>
      </c>
      <c r="B569" s="19" t="n">
        <f aca="false">General!$B$12+Online_ANA!K569/1000+Online_ANA!L569/1000+Online_ANA!M569/1000/General!$B$22-SUM($P$2:P569)/1000/General!$B$24+SUM($Q$2:Q569)/1000/General!$B$24</f>
        <v>1.09798210909091</v>
      </c>
      <c r="C569" s="19" t="n">
        <f aca="false">Online_RAW!K569</f>
        <v>20.32</v>
      </c>
      <c r="D569" s="19" t="n">
        <f aca="false">Online_RAW!J569</f>
        <v>0.315</v>
      </c>
      <c r="E569" s="19" t="n">
        <f aca="false">(1-F569/100-G569/100)/(1-C569/100-D569/100-General!$B$17/100)</f>
        <v>1.00288465286711</v>
      </c>
      <c r="F569" s="19" t="n">
        <f aca="false">N569*General!$B$14/(N569+O569)+O569*100/(N569+O569)</f>
        <v>20.8</v>
      </c>
      <c r="G569" s="19" t="n">
        <f aca="false">N569*General!$B$15/(N569+O569)</f>
        <v>0.04</v>
      </c>
      <c r="H569" s="19" t="n">
        <f aca="false">(N569+O569)*(1/General!$B$20)*((F569/100)-E569*(C569/100))*1000/B569</f>
        <v>20.5505505396211</v>
      </c>
      <c r="I569" s="19" t="n">
        <f aca="false">(N569+O569)*(1/General!$B$20)*((D569/100)*E569-(G569/100))*1000/B569</f>
        <v>13.4558429980061</v>
      </c>
      <c r="J569" s="19" t="n">
        <f aca="false">I569/H569</f>
        <v>0.654768005950178</v>
      </c>
      <c r="K569" s="19" t="n">
        <f aca="false">MAX(Online_RAW!$L$2-Online_RAW!L569,0)</f>
        <v>0</v>
      </c>
      <c r="L569" s="19" t="n">
        <f aca="false">0.0016*(Online_RAW!M569)</f>
        <v>17.9821090909091</v>
      </c>
      <c r="M569" s="11" t="n">
        <f aca="false">Online_RAW!$N$2-Online_RAW!N569</f>
        <v>0</v>
      </c>
      <c r="N569" s="19" t="n">
        <f aca="false">Online_RAW!C569*60</f>
        <v>120.021818181818</v>
      </c>
      <c r="O569" s="19" t="n">
        <f aca="false">MAX(0, Online_RAW!D569*60)</f>
        <v>0</v>
      </c>
      <c r="P569" s="19" t="n">
        <f aca="false">_xlfn.IFNA(VLOOKUP(A569,Sampling!$D$7:$E$14,2,FALSE()),0)</f>
        <v>0</v>
      </c>
      <c r="Q569" s="0" t="n">
        <f aca="false">_xlfn.IFNA(VLOOKUP(A569,Refill!$D$6:$G$8,2,FALSE()),0)</f>
        <v>0</v>
      </c>
    </row>
    <row r="570" customFormat="false" ht="12.75" hidden="false" customHeight="false" outlineLevel="0" collapsed="false">
      <c r="A570" s="19" t="n">
        <f aca="false">ROUND((Online_RAW!B570-General!$B$10)*24,3)</f>
        <v>9.467</v>
      </c>
      <c r="B570" s="19" t="n">
        <f aca="false">General!$B$12+Online_ANA!K570/1000+Online_ANA!L570/1000+Online_ANA!M570/1000/General!$B$22-SUM($P$2:P570)/1000/General!$B$24+SUM($Q$2:Q570)/1000/General!$B$24</f>
        <v>1.09922511304348</v>
      </c>
      <c r="C570" s="19" t="n">
        <f aca="false">Online_RAW!K570</f>
        <v>20.33</v>
      </c>
      <c r="D570" s="19" t="n">
        <f aca="false">Online_RAW!J570</f>
        <v>0.315</v>
      </c>
      <c r="E570" s="19" t="n">
        <f aca="false">(1-F570/100-G570/100)/(1-C570/100-D570/100-General!$B$17/100)</f>
        <v>1.00297981941036</v>
      </c>
      <c r="F570" s="19" t="n">
        <f aca="false">N570*General!$B$14/(N570+O570)+O570*100/(N570+O570)</f>
        <v>20.8025193557221</v>
      </c>
      <c r="G570" s="19" t="n">
        <f aca="false">N570*General!$B$15/(N570+O570)</f>
        <v>0.0399987275981202</v>
      </c>
      <c r="H570" s="19" t="n">
        <f aca="false">(N570+O570)*(1/General!$B$20)*((F570/100)-E570*(C570/100))*1000/B570</f>
        <v>20.0687284547973</v>
      </c>
      <c r="I570" s="19" t="n">
        <f aca="false">(N570+O570)*(1/General!$B$20)*((D570/100)*E570-(G570/100))*1000/B570</f>
        <v>13.4431428051528</v>
      </c>
      <c r="J570" s="19" t="n">
        <f aca="false">I570/H570</f>
        <v>0.669855234497394</v>
      </c>
      <c r="K570" s="19" t="n">
        <f aca="false">MAX(Online_RAW!$L$2-Online_RAW!L570,0)</f>
        <v>0</v>
      </c>
      <c r="L570" s="19" t="n">
        <f aca="false">0.0016*(Online_RAW!M570)</f>
        <v>19.2251130434782</v>
      </c>
      <c r="M570" s="11" t="n">
        <f aca="false">Online_RAW!$N$2-Online_RAW!N570</f>
        <v>0</v>
      </c>
      <c r="N570" s="19" t="n">
        <f aca="false">Online_RAW!C570*60</f>
        <v>120.026869565218</v>
      </c>
      <c r="O570" s="19" t="n">
        <f aca="false">MAX(0, Online_RAW!D570*60)</f>
        <v>0.00381818181818182</v>
      </c>
      <c r="P570" s="19" t="n">
        <f aca="false">_xlfn.IFNA(VLOOKUP(A570,Sampling!$D$7:$E$14,2,FALSE()),0)</f>
        <v>0</v>
      </c>
      <c r="Q570" s="0" t="n">
        <f aca="false">_xlfn.IFNA(VLOOKUP(A570,Refill!$D$6:$G$8,2,FALSE()),0)</f>
        <v>0</v>
      </c>
    </row>
    <row r="571" customFormat="false" ht="12.75" hidden="false" customHeight="false" outlineLevel="0" collapsed="false">
      <c r="A571" s="19" t="n">
        <f aca="false">ROUND((Online_RAW!B571-General!$B$10)*24,3)</f>
        <v>9.483</v>
      </c>
      <c r="B571" s="19" t="n">
        <f aca="false">General!$B$12+Online_ANA!K571/1000+Online_ANA!L571/1000+Online_ANA!M571/1000/General!$B$22-SUM($P$2:P571)/1000/General!$B$24+SUM($Q$2:Q571)/1000/General!$B$24</f>
        <v>1.10048713333333</v>
      </c>
      <c r="C571" s="19" t="n">
        <f aca="false">Online_RAW!K571</f>
        <v>20.3366666666667</v>
      </c>
      <c r="D571" s="19" t="n">
        <f aca="false">Online_RAW!J571</f>
        <v>0.315</v>
      </c>
      <c r="E571" s="19" t="n">
        <f aca="false">(1-F571/100-G571/100)/(1-C571/100-D571/100-General!$B$17/100)</f>
        <v>1.00309645808085</v>
      </c>
      <c r="F571" s="19" t="n">
        <f aca="false">N571*General!$B$14/(N571+O571)+O571*100/(N571+O571)</f>
        <v>20.8</v>
      </c>
      <c r="G571" s="19" t="n">
        <f aca="false">N571*General!$B$15/(N571+O571)</f>
        <v>0.04</v>
      </c>
      <c r="H571" s="19" t="n">
        <f aca="false">(N571+O571)*(1/General!$B$20)*((F571/100)-E571*(C571/100))*1000/B571</f>
        <v>19.482727233245</v>
      </c>
      <c r="I571" s="19" t="n">
        <f aca="false">(N571+O571)*(1/General!$B$20)*((D571/100)*E571-(G571/100))*1000/B571</f>
        <v>13.4297390808087</v>
      </c>
      <c r="J571" s="19" t="n">
        <f aca="false">I571/H571</f>
        <v>0.689315151828047</v>
      </c>
      <c r="K571" s="19" t="n">
        <f aca="false">MAX(Online_RAW!$L$2-Online_RAW!L571,0)</f>
        <v>0</v>
      </c>
      <c r="L571" s="19" t="n">
        <f aca="false">0.0016*(Online_RAW!M571)</f>
        <v>20.4871333333333</v>
      </c>
      <c r="M571" s="11" t="n">
        <f aca="false">Online_RAW!$N$2-Online_RAW!N571</f>
        <v>0</v>
      </c>
      <c r="N571" s="19" t="n">
        <f aca="false">Online_RAW!C571*60</f>
        <v>120.03325</v>
      </c>
      <c r="O571" s="19" t="n">
        <f aca="false">MAX(0, Online_RAW!D571*60)</f>
        <v>0</v>
      </c>
      <c r="P571" s="19" t="n">
        <f aca="false">_xlfn.IFNA(VLOOKUP(A571,Sampling!$D$7:$E$14,2,FALSE()),0)</f>
        <v>0</v>
      </c>
      <c r="Q571" s="0" t="n">
        <f aca="false">_xlfn.IFNA(VLOOKUP(A571,Refill!$D$6:$G$8,2,FALSE()),0)</f>
        <v>0</v>
      </c>
    </row>
    <row r="572" customFormat="false" ht="12.75" hidden="false" customHeight="false" outlineLevel="0" collapsed="false">
      <c r="A572" s="19" t="n">
        <f aca="false">ROUND((Online_RAW!B572-General!$B$10)*24,3)</f>
        <v>9.5</v>
      </c>
      <c r="B572" s="19" t="n">
        <f aca="false">General!$B$12+Online_ANA!K572/1000+Online_ANA!L572/1000+Online_ANA!M572/1000/General!$B$22-SUM($P$2:P572)/1000/General!$B$24+SUM($Q$2:Q572)/1000/General!$B$24</f>
        <v>1.10174756363636</v>
      </c>
      <c r="C572" s="19" t="n">
        <f aca="false">Online_RAW!K572</f>
        <v>20.33</v>
      </c>
      <c r="D572" s="19" t="n">
        <f aca="false">Online_RAW!J572</f>
        <v>0.32</v>
      </c>
      <c r="E572" s="19" t="n">
        <f aca="false">(1-F572/100-G572/100)/(1-C572/100-D572/100-General!$B$17/100)</f>
        <v>1.002856458542</v>
      </c>
      <c r="F572" s="19" t="n">
        <f aca="false">N572*General!$B$14/(N572+O572)+O572*100/(N572+O572)</f>
        <v>20.8172770157882</v>
      </c>
      <c r="G572" s="19" t="n">
        <f aca="false">N572*General!$B$15/(N572+O572)</f>
        <v>0.0399912742344504</v>
      </c>
      <c r="H572" s="19" t="n">
        <f aca="false">(N572+O572)*(1/General!$B$20)*((F572/100)-E572*(C572/100))*1000/B572</f>
        <v>20.8602628495591</v>
      </c>
      <c r="I572" s="19" t="n">
        <f aca="false">(N572+O572)*(1/General!$B$20)*((D572/100)*E572-(G572/100))*1000/B572</f>
        <v>13.6534298882568</v>
      </c>
      <c r="J572" s="19" t="n">
        <f aca="false">I572/H572</f>
        <v>0.654518592921058</v>
      </c>
      <c r="K572" s="19" t="n">
        <f aca="false">MAX(Online_RAW!$L$2-Online_RAW!L572,0)</f>
        <v>0</v>
      </c>
      <c r="L572" s="19" t="n">
        <f aca="false">0.0016*(Online_RAW!M572)</f>
        <v>21.7475636363637</v>
      </c>
      <c r="M572" s="11" t="n">
        <f aca="false">Online_RAW!$N$2-Online_RAW!N572</f>
        <v>0</v>
      </c>
      <c r="N572" s="19" t="n">
        <f aca="false">Online_RAW!C572*60</f>
        <v>119.994545454545</v>
      </c>
      <c r="O572" s="19" t="n">
        <f aca="false">MAX(0, Online_RAW!D572*60)</f>
        <v>0.0261818181818182</v>
      </c>
      <c r="P572" s="19" t="n">
        <f aca="false">_xlfn.IFNA(VLOOKUP(A572,Sampling!$D$7:$E$14,2,FALSE()),0)</f>
        <v>0</v>
      </c>
      <c r="Q572" s="0" t="n">
        <f aca="false">_xlfn.IFNA(VLOOKUP(A572,Refill!$D$6:$G$8,2,FALSE()),0)</f>
        <v>0</v>
      </c>
    </row>
    <row r="573" customFormat="false" ht="12.75" hidden="false" customHeight="false" outlineLevel="0" collapsed="false">
      <c r="A573" s="19" t="n">
        <f aca="false">ROUND((Online_RAW!B573-General!$B$10)*24,3)</f>
        <v>9.517</v>
      </c>
      <c r="B573" s="19" t="n">
        <f aca="false">General!$B$12+Online_ANA!K573/1000+Online_ANA!L573/1000+Online_ANA!M573/1000/General!$B$22-SUM($P$2:P573)/1000/General!$B$24+SUM($Q$2:Q573)/1000/General!$B$24</f>
        <v>1.10299386666667</v>
      </c>
      <c r="C573" s="19" t="n">
        <f aca="false">Online_RAW!K573</f>
        <v>20.325</v>
      </c>
      <c r="D573" s="19" t="n">
        <f aca="false">Online_RAW!J573</f>
        <v>0.325</v>
      </c>
      <c r="E573" s="19" t="n">
        <f aca="false">(1-F573/100-G573/100)/(1-C573/100-D573/100-General!$B$17/100)</f>
        <v>1.00307527353364</v>
      </c>
      <c r="F573" s="19" t="n">
        <f aca="false">N573*General!$B$14/(N573+O573)+O573*100/(N573+O573)</f>
        <v>20.8</v>
      </c>
      <c r="G573" s="19" t="n">
        <f aca="false">N573*General!$B$15/(N573+O573)</f>
        <v>0.04</v>
      </c>
      <c r="H573" s="19" t="n">
        <f aca="false">(N573+O573)*(1/General!$B$20)*((F573/100)-E573*(C573/100))*1000/B573</f>
        <v>20.0198347059106</v>
      </c>
      <c r="I573" s="19" t="n">
        <f aca="false">(N573+O573)*(1/General!$B$20)*((D573/100)*E573-(G573/100))*1000/B573</f>
        <v>13.8805587583798</v>
      </c>
      <c r="J573" s="19" t="n">
        <f aca="false">I573/H573</f>
        <v>0.693340327844053</v>
      </c>
      <c r="K573" s="19" t="n">
        <f aca="false">MAX(Online_RAW!$L$2-Online_RAW!L573,0)</f>
        <v>0</v>
      </c>
      <c r="L573" s="19" t="n">
        <f aca="false">0.0016*(Online_RAW!M573)</f>
        <v>22.9938666666667</v>
      </c>
      <c r="M573" s="11" t="n">
        <f aca="false">Online_RAW!$N$2-Online_RAW!N573</f>
        <v>0</v>
      </c>
      <c r="N573" s="19" t="n">
        <f aca="false">Online_RAW!C573*60</f>
        <v>119.987</v>
      </c>
      <c r="O573" s="19" t="n">
        <f aca="false">MAX(0, Online_RAW!D573*60)</f>
        <v>0</v>
      </c>
      <c r="P573" s="19" t="n">
        <f aca="false">_xlfn.IFNA(VLOOKUP(A573,Sampling!$D$7:$E$14,2,FALSE()),0)</f>
        <v>0</v>
      </c>
      <c r="Q573" s="0" t="n">
        <f aca="false">_xlfn.IFNA(VLOOKUP(A573,Refill!$D$6:$G$8,2,FALSE()),0)</f>
        <v>0</v>
      </c>
    </row>
    <row r="574" customFormat="false" ht="12.75" hidden="false" customHeight="false" outlineLevel="0" collapsed="false">
      <c r="A574" s="19" t="n">
        <f aca="false">ROUND((Online_RAW!B574-General!$B$10)*24,3)</f>
        <v>9.533</v>
      </c>
      <c r="B574" s="19" t="n">
        <f aca="false">General!$B$12+Online_ANA!K574/1000+Online_ANA!L574/1000+Online_ANA!M574/1000/General!$B$22-SUM($P$2:P574)/1000/General!$B$24+SUM($Q$2:Q574)/1000/General!$B$24</f>
        <v>1.10426010434783</v>
      </c>
      <c r="C574" s="19" t="n">
        <f aca="false">Online_RAW!K574</f>
        <v>20.325</v>
      </c>
      <c r="D574" s="19" t="n">
        <f aca="false">Online_RAW!J574</f>
        <v>0.33</v>
      </c>
      <c r="E574" s="19" t="n">
        <f aca="false">(1-F574/100-G574/100)/(1-C574/100-D574/100-General!$B$17/100)</f>
        <v>1.00304310980616</v>
      </c>
      <c r="F574" s="19" t="n">
        <f aca="false">N574*General!$B$14/(N574+O574)+O574*100/(N574+O574)</f>
        <v>20.8075573071493</v>
      </c>
      <c r="G574" s="19" t="n">
        <f aca="false">N574*General!$B$15/(N574+O574)</f>
        <v>0.0399961831782074</v>
      </c>
      <c r="H574" s="19" t="n">
        <f aca="false">(N574+O574)*(1/General!$B$20)*((F574/100)-E574*(C574/100))*1000/B574</f>
        <v>20.4044093658279</v>
      </c>
      <c r="I574" s="19" t="n">
        <f aca="false">(N574+O574)*(1/General!$B$20)*((D574/100)*E574-(G574/100))*1000/B574</f>
        <v>14.1140031830148</v>
      </c>
      <c r="J574" s="19" t="n">
        <f aca="false">I574/H574</f>
        <v>0.691713390471969</v>
      </c>
      <c r="K574" s="19" t="n">
        <f aca="false">MAX(Online_RAW!$L$2-Online_RAW!L574,0)</f>
        <v>0</v>
      </c>
      <c r="L574" s="19" t="n">
        <f aca="false">0.0016*(Online_RAW!M574)</f>
        <v>24.2601043478261</v>
      </c>
      <c r="M574" s="11" t="n">
        <f aca="false">Online_RAW!$N$2-Online_RAW!N574</f>
        <v>0</v>
      </c>
      <c r="N574" s="19" t="n">
        <f aca="false">Online_RAW!C574*60</f>
        <v>120.031304347826</v>
      </c>
      <c r="O574" s="19" t="n">
        <f aca="false">MAX(0, Online_RAW!D574*60)</f>
        <v>0.0114545454545455</v>
      </c>
      <c r="P574" s="19" t="n">
        <f aca="false">_xlfn.IFNA(VLOOKUP(A574,Sampling!$D$7:$E$14,2,FALSE()),0)</f>
        <v>0</v>
      </c>
      <c r="Q574" s="0" t="n">
        <f aca="false">_xlfn.IFNA(VLOOKUP(A574,Refill!$D$6:$G$8,2,FALSE()),0)</f>
        <v>0</v>
      </c>
    </row>
    <row r="575" customFormat="false" ht="12.75" hidden="false" customHeight="false" outlineLevel="0" collapsed="false">
      <c r="A575" s="19" t="n">
        <f aca="false">ROUND((Online_RAW!B575-General!$B$10)*24,3)</f>
        <v>9.55</v>
      </c>
      <c r="B575" s="19" t="n">
        <f aca="false">General!$B$12+Online_ANA!K575/1000+Online_ANA!L575/1000+Online_ANA!M575/1000/General!$B$22-SUM($P$2:P575)/1000/General!$B$24+SUM($Q$2:Q575)/1000/General!$B$24</f>
        <v>1.10548661818182</v>
      </c>
      <c r="C575" s="19" t="n">
        <f aca="false">Online_RAW!K575</f>
        <v>20.3166666666667</v>
      </c>
      <c r="D575" s="19" t="n">
        <f aca="false">Online_RAW!J575</f>
        <v>0.33</v>
      </c>
      <c r="E575" s="19" t="n">
        <f aca="false">(1-F575/100-G575/100)/(1-C575/100-D575/100-General!$B$17/100)</f>
        <v>1.00303290712351</v>
      </c>
      <c r="F575" s="19" t="n">
        <f aca="false">N575*General!$B$14/(N575+O575)+O575*100/(N575+O575)</f>
        <v>20.8</v>
      </c>
      <c r="G575" s="19" t="n">
        <f aca="false">N575*General!$B$15/(N575+O575)</f>
        <v>0.04</v>
      </c>
      <c r="H575" s="19" t="n">
        <f aca="false">(N575+O575)*(1/General!$B$20)*((F575/100)-E575*(C575/100))*1000/B575</f>
        <v>20.4587763436592</v>
      </c>
      <c r="I575" s="19" t="n">
        <f aca="false">(N575+O575)*(1/General!$B$20)*((D575/100)*E575-(G575/100))*1000/B575</f>
        <v>14.1174128034527</v>
      </c>
      <c r="J575" s="19" t="n">
        <f aca="false">I575/H575</f>
        <v>0.690041895288041</v>
      </c>
      <c r="K575" s="19" t="n">
        <f aca="false">MAX(Online_RAW!$L$2-Online_RAW!L575,0)</f>
        <v>0</v>
      </c>
      <c r="L575" s="19" t="n">
        <f aca="false">0.0016*(Online_RAW!M575)</f>
        <v>25.4866181818182</v>
      </c>
      <c r="M575" s="11" t="n">
        <f aca="false">Online_RAW!$N$2-Online_RAW!N575</f>
        <v>0</v>
      </c>
      <c r="N575" s="19" t="n">
        <f aca="false">Online_RAW!C575*60</f>
        <v>120.208090909091</v>
      </c>
      <c r="O575" s="19" t="n">
        <f aca="false">MAX(0, Online_RAW!D575*60)</f>
        <v>0</v>
      </c>
      <c r="P575" s="19" t="n">
        <f aca="false">_xlfn.IFNA(VLOOKUP(A575,Sampling!$D$7:$E$14,2,FALSE()),0)</f>
        <v>0</v>
      </c>
      <c r="Q575" s="0" t="n">
        <f aca="false">_xlfn.IFNA(VLOOKUP(A575,Refill!$D$6:$G$8,2,FALSE()),0)</f>
        <v>0</v>
      </c>
    </row>
    <row r="576" customFormat="false" ht="12.75" hidden="false" customHeight="false" outlineLevel="0" collapsed="false">
      <c r="A576" s="19" t="n">
        <f aca="false">ROUND((Online_RAW!B576-General!$B$10)*24,3)</f>
        <v>9.567</v>
      </c>
      <c r="B576" s="19" t="n">
        <f aca="false">General!$B$12+Online_ANA!K576/1000+Online_ANA!L576/1000+Online_ANA!M576/1000/General!$B$22-SUM($P$2:P576)/1000/General!$B$24+SUM($Q$2:Q576)/1000/General!$B$24</f>
        <v>1.10668220952381</v>
      </c>
      <c r="C576" s="19" t="n">
        <f aca="false">Online_RAW!K576</f>
        <v>20.31</v>
      </c>
      <c r="D576" s="19" t="n">
        <f aca="false">Online_RAW!J576</f>
        <v>0.33</v>
      </c>
      <c r="E576" s="19" t="n">
        <f aca="false">(1-F576/100-G576/100)/(1-C576/100-D576/100-General!$B$17/100)</f>
        <v>1.00294818503881</v>
      </c>
      <c r="F576" s="19" t="n">
        <f aca="false">N576*General!$B$14/(N576+O576)+O576*100/(N576+O576)</f>
        <v>20.8</v>
      </c>
      <c r="G576" s="19" t="n">
        <f aca="false">N576*General!$B$15/(N576+O576)</f>
        <v>0.04</v>
      </c>
      <c r="H576" s="19" t="n">
        <f aca="false">(N576+O576)*(1/General!$B$20)*((F576/100)-E576*(C576/100))*1000/B576</f>
        <v>20.7635407622187</v>
      </c>
      <c r="I576" s="19" t="n">
        <f aca="false">(N576+O576)*(1/General!$B$20)*((D576/100)*E576-(G576/100))*1000/B576</f>
        <v>14.0462999081673</v>
      </c>
      <c r="J576" s="19" t="n">
        <f aca="false">I576/H576</f>
        <v>0.676488661978402</v>
      </c>
      <c r="K576" s="19" t="n">
        <f aca="false">MAX(Online_RAW!$L$2-Online_RAW!L576,0)</f>
        <v>0</v>
      </c>
      <c r="L576" s="19" t="n">
        <f aca="false">0.0016*(Online_RAW!M576)</f>
        <v>26.6822095238096</v>
      </c>
      <c r="M576" s="11" t="n">
        <f aca="false">Online_RAW!$N$2-Online_RAW!N576</f>
        <v>0</v>
      </c>
      <c r="N576" s="19" t="n">
        <f aca="false">Online_RAW!C576*60</f>
        <v>119.743428571429</v>
      </c>
      <c r="O576" s="19" t="n">
        <f aca="false">MAX(0, Online_RAW!D576*60)</f>
        <v>0</v>
      </c>
      <c r="P576" s="19" t="n">
        <f aca="false">_xlfn.IFNA(VLOOKUP(A576,Sampling!$D$7:$E$14,2,FALSE()),0)</f>
        <v>0</v>
      </c>
      <c r="Q576" s="0" t="n">
        <f aca="false">_xlfn.IFNA(VLOOKUP(A576,Refill!$D$6:$G$8,2,FALSE()),0)</f>
        <v>0</v>
      </c>
    </row>
    <row r="577" customFormat="false" ht="12.75" hidden="false" customHeight="false" outlineLevel="0" collapsed="false">
      <c r="A577" s="19" t="n">
        <f aca="false">ROUND((Online_RAW!B577-General!$B$10)*24,3)</f>
        <v>9.583</v>
      </c>
      <c r="B577" s="19" t="n">
        <f aca="false">General!$B$12+Online_ANA!K577/1000+Online_ANA!L577/1000+Online_ANA!M577/1000/General!$B$22-SUM($P$2:P577)/1000/General!$B$24+SUM($Q$2:Q577)/1000/General!$B$24</f>
        <v>1.10798163809524</v>
      </c>
      <c r="C577" s="19" t="n">
        <f aca="false">Online_RAW!K577</f>
        <v>20.3133333333333</v>
      </c>
      <c r="D577" s="19" t="n">
        <f aca="false">Online_RAW!J577</f>
        <v>0.34</v>
      </c>
      <c r="E577" s="19" t="n">
        <f aca="false">(1-F577/100-G577/100)/(1-C577/100-D577/100-General!$B$17/100)</f>
        <v>1.00311764352289</v>
      </c>
      <c r="F577" s="19" t="n">
        <f aca="false">N577*General!$B$14/(N577+O577)+O577*100/(N577+O577)</f>
        <v>20.8</v>
      </c>
      <c r="G577" s="19" t="n">
        <f aca="false">N577*General!$B$15/(N577+O577)</f>
        <v>0.04</v>
      </c>
      <c r="H577" s="19" t="n">
        <f aca="false">(N577+O577)*(1/General!$B$20)*((F577/100)-E577*(C577/100))*1000/B577</f>
        <v>20.4265526471767</v>
      </c>
      <c r="I577" s="19" t="n">
        <f aca="false">(N577+O577)*(1/General!$B$20)*((D577/100)*E577-(G577/100))*1000/B577</f>
        <v>14.5265329178578</v>
      </c>
      <c r="J577" s="19" t="n">
        <f aca="false">I577/H577</f>
        <v>0.711159301756461</v>
      </c>
      <c r="K577" s="19" t="n">
        <f aca="false">MAX(Online_RAW!$L$2-Online_RAW!L577,0)</f>
        <v>0</v>
      </c>
      <c r="L577" s="19" t="n">
        <f aca="false">0.0016*(Online_RAW!M577)</f>
        <v>27.9816380952381</v>
      </c>
      <c r="M577" s="11" t="n">
        <f aca="false">Online_RAW!$N$2-Online_RAW!N577</f>
        <v>0</v>
      </c>
      <c r="N577" s="19" t="n">
        <f aca="false">Online_RAW!C577*60</f>
        <v>119.8287</v>
      </c>
      <c r="O577" s="19" t="n">
        <f aca="false">MAX(0, Online_RAW!D577*60)</f>
        <v>0</v>
      </c>
      <c r="P577" s="19" t="n">
        <f aca="false">_xlfn.IFNA(VLOOKUP(A577,Sampling!$D$7:$E$14,2,FALSE()),0)</f>
        <v>0</v>
      </c>
      <c r="Q577" s="0" t="n">
        <f aca="false">_xlfn.IFNA(VLOOKUP(A577,Refill!$D$6:$G$8,2,FALSE()),0)</f>
        <v>0</v>
      </c>
    </row>
    <row r="578" customFormat="false" ht="12.75" hidden="false" customHeight="false" outlineLevel="0" collapsed="false">
      <c r="A578" s="19" t="n">
        <f aca="false">ROUND((Online_RAW!B578-General!$B$10)*24,3)</f>
        <v>9.6</v>
      </c>
      <c r="B578" s="19" t="n">
        <f aca="false">General!$B$12+Online_ANA!K578/1000+Online_ANA!L578/1000+Online_ANA!M578/1000/General!$B$22-SUM($P$2:P578)/1000/General!$B$24+SUM($Q$2:Q578)/1000/General!$B$24</f>
        <v>1.10920786086957</v>
      </c>
      <c r="C578" s="19" t="n">
        <f aca="false">Online_RAW!K578</f>
        <v>20.32</v>
      </c>
      <c r="D578" s="19" t="n">
        <f aca="false">Online_RAW!J578</f>
        <v>0.34</v>
      </c>
      <c r="E578" s="19" t="n">
        <f aca="false">(1-F578/100-G578/100)/(1-C578/100-D578/100-General!$B$17/100)</f>
        <v>1.00320239424056</v>
      </c>
      <c r="F578" s="19" t="n">
        <f aca="false">N578*General!$B$14/(N578+O578)+O578*100/(N578+O578)</f>
        <v>20.8</v>
      </c>
      <c r="G578" s="19" t="n">
        <f aca="false">N578*General!$B$15/(N578+O578)</f>
        <v>0.04</v>
      </c>
      <c r="H578" s="19" t="n">
        <f aca="false">(N578+O578)*(1/General!$B$20)*((F578/100)-E578*(C578/100))*1000/B578</f>
        <v>20.021096548958</v>
      </c>
      <c r="I578" s="19" t="n">
        <f aca="false">(N578+O578)*(1/General!$B$20)*((D578/100)*E578-(G578/100))*1000/B578</f>
        <v>14.5281534943628</v>
      </c>
      <c r="J578" s="19" t="n">
        <f aca="false">I578/H578</f>
        <v>0.725642247358271</v>
      </c>
      <c r="K578" s="19" t="n">
        <f aca="false">MAX(Online_RAW!$L$2-Online_RAW!L578,0)</f>
        <v>0</v>
      </c>
      <c r="L578" s="19" t="n">
        <f aca="false">0.0016*(Online_RAW!M578)</f>
        <v>29.2078608695653</v>
      </c>
      <c r="M578" s="11" t="n">
        <f aca="false">Online_RAW!$N$2-Online_RAW!N578</f>
        <v>0</v>
      </c>
      <c r="N578" s="19" t="n">
        <f aca="false">Online_RAW!C578*60</f>
        <v>119.963217391304</v>
      </c>
      <c r="O578" s="19" t="n">
        <f aca="false">MAX(0, Online_RAW!D578*60)</f>
        <v>0</v>
      </c>
      <c r="P578" s="19" t="n">
        <f aca="false">_xlfn.IFNA(VLOOKUP(A578,Sampling!$D$7:$E$14,2,FALSE()),0)</f>
        <v>0</v>
      </c>
      <c r="Q578" s="0" t="n">
        <f aca="false">_xlfn.IFNA(VLOOKUP(A578,Refill!$D$6:$G$8,2,FALSE()),0)</f>
        <v>0</v>
      </c>
    </row>
    <row r="579" customFormat="false" ht="12.75" hidden="false" customHeight="false" outlineLevel="0" collapsed="false">
      <c r="A579" s="19" t="n">
        <f aca="false">ROUND((Online_RAW!B579-General!$B$10)*24,3)</f>
        <v>9.617</v>
      </c>
      <c r="B579" s="19" t="n">
        <f aca="false">General!$B$12+Online_ANA!K579/1000+Online_ANA!L579/1000+Online_ANA!M579/1000/General!$B$22-SUM($P$2:P579)/1000/General!$B$24+SUM($Q$2:Q579)/1000/General!$B$24</f>
        <v>1.11046366666667</v>
      </c>
      <c r="C579" s="19" t="n">
        <f aca="false">Online_RAW!K579</f>
        <v>20.33</v>
      </c>
      <c r="D579" s="19" t="n">
        <f aca="false">Online_RAW!J579</f>
        <v>0.34</v>
      </c>
      <c r="E579" s="19" t="n">
        <f aca="false">(1-F579/100-G579/100)/(1-C579/100-D579/100-General!$B$17/100)</f>
        <v>1.00323762336517</v>
      </c>
      <c r="F579" s="19" t="n">
        <f aca="false">N579*General!$B$14/(N579+O579)+O579*100/(N579+O579)</f>
        <v>20.8072562056092</v>
      </c>
      <c r="G579" s="19" t="n">
        <f aca="false">N579*General!$B$15/(N579+O579)</f>
        <v>0.0399963352496924</v>
      </c>
      <c r="H579" s="19" t="n">
        <f aca="false">(N579+O579)*(1/General!$B$20)*((F579/100)-E579*(C579/100))*1000/B579</f>
        <v>19.8466010426129</v>
      </c>
      <c r="I579" s="19" t="n">
        <f aca="false">(N579+O579)*(1/General!$B$20)*((D579/100)*E579-(G579/100))*1000/B579</f>
        <v>14.5245186691129</v>
      </c>
      <c r="J579" s="19" t="n">
        <f aca="false">I579/H579</f>
        <v>0.731839101210687</v>
      </c>
      <c r="K579" s="19" t="n">
        <f aca="false">MAX(Online_RAW!$L$2-Online_RAW!L579,0)</f>
        <v>0</v>
      </c>
      <c r="L579" s="19" t="n">
        <f aca="false">0.0016*(Online_RAW!M579)</f>
        <v>30.4636666666667</v>
      </c>
      <c r="M579" s="11" t="n">
        <f aca="false">Online_RAW!$N$2-Online_RAW!N579</f>
        <v>0</v>
      </c>
      <c r="N579" s="19" t="n">
        <f aca="false">Online_RAW!C579*60</f>
        <v>120.05175</v>
      </c>
      <c r="O579" s="19" t="n">
        <f aca="false">MAX(0, Online_RAW!D579*60)</f>
        <v>0.011</v>
      </c>
      <c r="P579" s="19" t="n">
        <f aca="false">_xlfn.IFNA(VLOOKUP(A579,Sampling!$D$7:$E$14,2,FALSE()),0)</f>
        <v>0</v>
      </c>
      <c r="Q579" s="0" t="n">
        <f aca="false">_xlfn.IFNA(VLOOKUP(A579,Refill!$D$6:$G$8,2,FALSE()),0)</f>
        <v>0</v>
      </c>
    </row>
    <row r="580" customFormat="false" ht="12.75" hidden="false" customHeight="false" outlineLevel="0" collapsed="false">
      <c r="A580" s="19" t="n">
        <f aca="false">ROUND((Online_RAW!B580-General!$B$10)*24,3)</f>
        <v>9.633</v>
      </c>
      <c r="B580" s="19" t="n">
        <f aca="false">General!$B$12+Online_ANA!K580/1000+Online_ANA!L580/1000+Online_ANA!M580/1000/General!$B$22-SUM($P$2:P580)/1000/General!$B$24+SUM($Q$2:Q580)/1000/General!$B$24</f>
        <v>1.11172507826087</v>
      </c>
      <c r="C580" s="19" t="n">
        <f aca="false">Online_RAW!K580</f>
        <v>20.325</v>
      </c>
      <c r="D580" s="19" t="n">
        <f aca="false">Online_RAW!J580</f>
        <v>0.35</v>
      </c>
      <c r="E580" s="19" t="n">
        <f aca="false">(1-F580/100-G580/100)/(1-C580/100-D580/100-General!$B$17/100)</f>
        <v>1.00319258614758</v>
      </c>
      <c r="F580" s="19" t="n">
        <f aca="false">N580*General!$B$14/(N580+O580)+O580*100/(N580+O580)</f>
        <v>20.8158298138589</v>
      </c>
      <c r="G580" s="19" t="n">
        <f aca="false">N580*General!$B$15/(N580+O580)</f>
        <v>0.0399920051445157</v>
      </c>
      <c r="H580" s="19" t="n">
        <f aca="false">(N580+O580)*(1/General!$B$20)*((F580/100)-E580*(C580/100))*1000/B580</f>
        <v>20.5254544649722</v>
      </c>
      <c r="I580" s="19" t="n">
        <f aca="false">(N580+O580)*(1/General!$B$20)*((D580/100)*E580-(G580/100))*1000/B580</f>
        <v>14.992681429929</v>
      </c>
      <c r="J580" s="19" t="n">
        <f aca="false">I580/H580</f>
        <v>0.730443335883982</v>
      </c>
      <c r="K580" s="19" t="n">
        <f aca="false">MAX(Online_RAW!$L$2-Online_RAW!L580,0)</f>
        <v>0</v>
      </c>
      <c r="L580" s="19" t="n">
        <f aca="false">0.0016*(Online_RAW!M580)</f>
        <v>31.7250782608696</v>
      </c>
      <c r="M580" s="11" t="n">
        <f aca="false">Online_RAW!$N$2-Online_RAW!N580</f>
        <v>0</v>
      </c>
      <c r="N580" s="19" t="n">
        <f aca="false">Online_RAW!C580*60</f>
        <v>120.053217391304</v>
      </c>
      <c r="O580" s="19" t="n">
        <f aca="false">MAX(0, Online_RAW!D580*60)</f>
        <v>0.024</v>
      </c>
      <c r="P580" s="19" t="n">
        <f aca="false">_xlfn.IFNA(VLOOKUP(A580,Sampling!$D$7:$E$14,2,FALSE()),0)</f>
        <v>0</v>
      </c>
      <c r="Q580" s="0" t="n">
        <f aca="false">_xlfn.IFNA(VLOOKUP(A580,Refill!$D$6:$G$8,2,FALSE()),0)</f>
        <v>0</v>
      </c>
    </row>
    <row r="581" customFormat="false" ht="12.75" hidden="false" customHeight="false" outlineLevel="0" collapsed="false">
      <c r="A581" s="19" t="n">
        <f aca="false">ROUND((Online_RAW!B581-General!$B$10)*24,3)</f>
        <v>9.65</v>
      </c>
      <c r="B581" s="19" t="n">
        <f aca="false">General!$B$12+Online_ANA!K581/1000+Online_ANA!L581/1000+Online_ANA!M581/1000/General!$B$22-SUM($P$2:P581)/1000/General!$B$24+SUM($Q$2:Q581)/1000/General!$B$24</f>
        <v>1.11296577391304</v>
      </c>
      <c r="C581" s="19" t="n">
        <f aca="false">Online_RAW!K581</f>
        <v>20.324</v>
      </c>
      <c r="D581" s="19" t="n">
        <f aca="false">Online_RAW!J581</f>
        <v>0.35</v>
      </c>
      <c r="E581" s="19" t="n">
        <f aca="false">(1-F581/100-G581/100)/(1-C581/100-D581/100-General!$B$17/100)</f>
        <v>1.0033804173699</v>
      </c>
      <c r="F581" s="19" t="n">
        <f aca="false">N581*General!$B$14/(N581+O581)+O581*100/(N581+O581)</f>
        <v>20.8</v>
      </c>
      <c r="G581" s="19" t="n">
        <f aca="false">N581*General!$B$15/(N581+O581)</f>
        <v>0.04</v>
      </c>
      <c r="H581" s="19" t="n">
        <f aca="false">(N581+O581)*(1/General!$B$20)*((F581/100)-E581*(C581/100))*1000/B581</f>
        <v>19.5889575398514</v>
      </c>
      <c r="I581" s="19" t="n">
        <f aca="false">(N581+O581)*(1/General!$B$20)*((D581/100)*E581-(G581/100))*1000/B581</f>
        <v>14.9663819149124</v>
      </c>
      <c r="J581" s="19" t="n">
        <f aca="false">I581/H581</f>
        <v>0.764021356647751</v>
      </c>
      <c r="K581" s="19" t="n">
        <f aca="false">MAX(Online_RAW!$L$2-Online_RAW!L581,0)</f>
        <v>0</v>
      </c>
      <c r="L581" s="19" t="n">
        <f aca="false">0.0016*(Online_RAW!M581)</f>
        <v>32.9657739130435</v>
      </c>
      <c r="M581" s="11" t="n">
        <f aca="false">Online_RAW!$N$2-Online_RAW!N581</f>
        <v>0</v>
      </c>
      <c r="N581" s="19" t="n">
        <f aca="false">Online_RAW!C581*60</f>
        <v>119.978086956522</v>
      </c>
      <c r="O581" s="19" t="n">
        <f aca="false">MAX(0, Online_RAW!D581*60)</f>
        <v>0</v>
      </c>
      <c r="P581" s="19" t="n">
        <f aca="false">_xlfn.IFNA(VLOOKUP(A581,Sampling!$D$7:$E$14,2,FALSE()),0)</f>
        <v>0</v>
      </c>
      <c r="Q581" s="0" t="n">
        <f aca="false">_xlfn.IFNA(VLOOKUP(A581,Refill!$D$6:$G$8,2,FALSE()),0)</f>
        <v>0</v>
      </c>
    </row>
    <row r="582" customFormat="false" ht="12.75" hidden="false" customHeight="false" outlineLevel="0" collapsed="false">
      <c r="A582" s="19" t="n">
        <f aca="false">ROUND((Online_RAW!B582-General!$B$10)*24,3)</f>
        <v>9.667</v>
      </c>
      <c r="B582" s="19" t="n">
        <f aca="false">General!$B$12+Online_ANA!K582/1000+Online_ANA!L582/1000+Online_ANA!M582/1000/General!$B$22-SUM($P$2:P582)/1000/General!$B$24+SUM($Q$2:Q582)/1000/General!$B$24</f>
        <v>1.1142096</v>
      </c>
      <c r="C582" s="19" t="n">
        <f aca="false">Online_RAW!K582</f>
        <v>20.3133333333333</v>
      </c>
      <c r="D582" s="19" t="n">
        <f aca="false">Online_RAW!J582</f>
        <v>0.35</v>
      </c>
      <c r="E582" s="19" t="n">
        <f aca="false">(1-F582/100-G582/100)/(1-C582/100-D582/100-General!$B$17/100)</f>
        <v>1.00295826218046</v>
      </c>
      <c r="F582" s="19" t="n">
        <f aca="false">N582*General!$B$14/(N582+O582)+O582*100/(N582+O582)</f>
        <v>20.8226184212364</v>
      </c>
      <c r="G582" s="19" t="n">
        <f aca="false">N582*General!$B$15/(N582+O582)</f>
        <v>0.0399885765549311</v>
      </c>
      <c r="H582" s="19" t="n">
        <f aca="false">(N582+O582)*(1/General!$B$20)*((F582/100)-E582*(C582/100))*1000/B582</f>
        <v>21.5934848485873</v>
      </c>
      <c r="I582" s="19" t="n">
        <f aca="false">(N582+O582)*(1/General!$B$20)*((D582/100)*E582-(G582/100))*1000/B582</f>
        <v>14.952561272207</v>
      </c>
      <c r="J582" s="19" t="n">
        <f aca="false">I582/H582</f>
        <v>0.692457071058877</v>
      </c>
      <c r="K582" s="19" t="n">
        <f aca="false">MAX(Online_RAW!$L$2-Online_RAW!L582,0)</f>
        <v>0</v>
      </c>
      <c r="L582" s="19" t="n">
        <f aca="false">0.0016*(Online_RAW!M582)</f>
        <v>34.2096</v>
      </c>
      <c r="M582" s="11" t="n">
        <f aca="false">Online_RAW!$N$2-Online_RAW!N582</f>
        <v>0</v>
      </c>
      <c r="N582" s="19" t="n">
        <f aca="false">Online_RAW!C582*60</f>
        <v>120.019565217391</v>
      </c>
      <c r="O582" s="19" t="n">
        <f aca="false">MAX(0, Online_RAW!D582*60)</f>
        <v>0.0342857142857143</v>
      </c>
      <c r="P582" s="19" t="n">
        <f aca="false">_xlfn.IFNA(VLOOKUP(A582,Sampling!$D$7:$E$14,2,FALSE()),0)</f>
        <v>0</v>
      </c>
      <c r="Q582" s="0" t="n">
        <f aca="false">_xlfn.IFNA(VLOOKUP(A582,Refill!$D$6:$G$8,2,FALSE()),0)</f>
        <v>0</v>
      </c>
    </row>
    <row r="583" customFormat="false" ht="12.75" hidden="false" customHeight="false" outlineLevel="0" collapsed="false">
      <c r="A583" s="19" t="n">
        <f aca="false">ROUND((Online_RAW!B583-General!$B$10)*24,3)</f>
        <v>9.683</v>
      </c>
      <c r="B583" s="19" t="n">
        <f aca="false">General!$B$12+Online_ANA!K583/1000+Online_ANA!L583/1000+Online_ANA!M583/1000/General!$B$22-SUM($P$2:P583)/1000/General!$B$24+SUM($Q$2:Q583)/1000/General!$B$24</f>
        <v>1.11544210909091</v>
      </c>
      <c r="C583" s="19" t="n">
        <f aca="false">Online_RAW!K583</f>
        <v>20.3166666666667</v>
      </c>
      <c r="D583" s="19" t="n">
        <f aca="false">Online_RAW!J583</f>
        <v>0.355</v>
      </c>
      <c r="E583" s="19" t="n">
        <f aca="false">(1-F583/100-G583/100)/(1-C583/100-D583/100-General!$B$17/100)</f>
        <v>1.00331562960587</v>
      </c>
      <c r="F583" s="19" t="n">
        <f aca="false">N583*General!$B$14/(N583+O583)+O583*100/(N583+O583)</f>
        <v>20.8027716510239</v>
      </c>
      <c r="G583" s="19" t="n">
        <f aca="false">N583*General!$B$15/(N583+O583)</f>
        <v>0.0399986001762505</v>
      </c>
      <c r="H583" s="19" t="n">
        <f aca="false">(N583+O583)*(1/General!$B$20)*((F583/100)-E583*(C583/100))*1000/B583</f>
        <v>20.1009463027793</v>
      </c>
      <c r="I583" s="19" t="n">
        <f aca="false">(N583+O583)*(1/General!$B$20)*((D583/100)*E583-(G583/100))*1000/B583</f>
        <v>15.17755393644</v>
      </c>
      <c r="J583" s="19" t="n">
        <f aca="false">I583/H583</f>
        <v>0.755066637551362</v>
      </c>
      <c r="K583" s="19" t="n">
        <f aca="false">MAX(Online_RAW!$L$2-Online_RAW!L583,0)</f>
        <v>0</v>
      </c>
      <c r="L583" s="19" t="n">
        <f aca="false">0.0016*(Online_RAW!M583)</f>
        <v>35.4421090909091</v>
      </c>
      <c r="M583" s="11" t="n">
        <f aca="false">Online_RAW!$N$2-Online_RAW!N583</f>
        <v>0</v>
      </c>
      <c r="N583" s="19" t="n">
        <f aca="false">Online_RAW!C583*60</f>
        <v>120.010909090909</v>
      </c>
      <c r="O583" s="19" t="n">
        <f aca="false">MAX(0, Online_RAW!D583*60)</f>
        <v>0.0042</v>
      </c>
      <c r="P583" s="19" t="n">
        <f aca="false">_xlfn.IFNA(VLOOKUP(A583,Sampling!$D$7:$E$14,2,FALSE()),0)</f>
        <v>0</v>
      </c>
      <c r="Q583" s="0" t="n">
        <f aca="false">_xlfn.IFNA(VLOOKUP(A583,Refill!$D$6:$G$8,2,FALSE()),0)</f>
        <v>0</v>
      </c>
    </row>
    <row r="584" customFormat="false" ht="12.75" hidden="false" customHeight="false" outlineLevel="0" collapsed="false">
      <c r="A584" s="19" t="n">
        <f aca="false">ROUND((Online_RAW!B584-General!$B$10)*24,3)</f>
        <v>9.7</v>
      </c>
      <c r="B584" s="19" t="n">
        <f aca="false">General!$B$12+Online_ANA!K584/1000+Online_ANA!L584/1000+Online_ANA!M584/1000/General!$B$22-SUM($P$2:P584)/1000/General!$B$24+SUM($Q$2:Q584)/1000/General!$B$24</f>
        <v>1.11669393333333</v>
      </c>
      <c r="C584" s="19" t="n">
        <f aca="false">Online_RAW!K584</f>
        <v>20.3133333333333</v>
      </c>
      <c r="D584" s="19" t="n">
        <f aca="false">Online_RAW!J584</f>
        <v>0.355</v>
      </c>
      <c r="E584" s="19" t="n">
        <f aca="false">(1-F584/100-G584/100)/(1-C584/100-D584/100-General!$B$17/100)</f>
        <v>1.00318493766995</v>
      </c>
      <c r="F584" s="19" t="n">
        <f aca="false">N584*General!$B$14/(N584+O584)+O584*100/(N584+O584)</f>
        <v>20.8097422457953</v>
      </c>
      <c r="G584" s="19" t="n">
        <f aca="false">N584*General!$B$15/(N584+O584)</f>
        <v>0.0399950796738408</v>
      </c>
      <c r="H584" s="19" t="n">
        <f aca="false">(N584+O584)*(1/General!$B$20)*((F584/100)-E584*(C584/100))*1000/B584</f>
        <v>20.6823045458254</v>
      </c>
      <c r="I584" s="19" t="n">
        <f aca="false">(N584+O584)*(1/General!$B$20)*((D584/100)*E584-(G584/100))*1000/B584</f>
        <v>15.145302870852</v>
      </c>
      <c r="J584" s="19" t="n">
        <f aca="false">I584/H584</f>
        <v>0.732283137853174</v>
      </c>
      <c r="K584" s="19" t="n">
        <f aca="false">MAX(Online_RAW!$L$2-Online_RAW!L584,0)</f>
        <v>0</v>
      </c>
      <c r="L584" s="19" t="n">
        <f aca="false">0.0016*(Online_RAW!M584)</f>
        <v>36.6939333333333</v>
      </c>
      <c r="M584" s="11" t="n">
        <f aca="false">Online_RAW!$N$2-Online_RAW!N584</f>
        <v>0</v>
      </c>
      <c r="N584" s="19" t="n">
        <f aca="false">Online_RAW!C584*60</f>
        <v>119.896</v>
      </c>
      <c r="O584" s="19" t="n">
        <f aca="false">MAX(0, Online_RAW!D584*60)</f>
        <v>0.01475</v>
      </c>
      <c r="P584" s="19" t="n">
        <f aca="false">_xlfn.IFNA(VLOOKUP(A584,Sampling!$D$7:$E$14,2,FALSE()),0)</f>
        <v>0</v>
      </c>
      <c r="Q584" s="0" t="n">
        <f aca="false">_xlfn.IFNA(VLOOKUP(A584,Refill!$D$6:$G$8,2,FALSE()),0)</f>
        <v>0</v>
      </c>
    </row>
    <row r="585" customFormat="false" ht="12.75" hidden="false" customHeight="false" outlineLevel="0" collapsed="false">
      <c r="A585" s="19" t="n">
        <f aca="false">ROUND((Online_RAW!B585-General!$B$10)*24,3)</f>
        <v>9.717</v>
      </c>
      <c r="B585" s="19" t="n">
        <f aca="false">General!$B$12+Online_ANA!K585/1000+Online_ANA!L585/1000+Online_ANA!M585/1000/General!$B$22-SUM($P$2:P585)/1000/General!$B$24+SUM($Q$2:Q585)/1000/General!$B$24</f>
        <v>1.117936</v>
      </c>
      <c r="C585" s="19" t="n">
        <f aca="false">Online_RAW!K585</f>
        <v>20.295</v>
      </c>
      <c r="D585" s="19" t="n">
        <f aca="false">Online_RAW!J585</f>
        <v>0.36</v>
      </c>
      <c r="E585" s="19" t="n">
        <f aca="false">(1-F585/100-G585/100)/(1-C585/100-D585/100-General!$B$17/100)</f>
        <v>1.00313882985983</v>
      </c>
      <c r="F585" s="19" t="n">
        <f aca="false">N585*General!$B$14/(N585+O585)+O585*100/(N585+O585)</f>
        <v>20.8</v>
      </c>
      <c r="G585" s="19" t="n">
        <f aca="false">N585*General!$B$15/(N585+O585)</f>
        <v>0.04</v>
      </c>
      <c r="H585" s="19" t="n">
        <f aca="false">(N585+O585)*(1/General!$B$20)*((F585/100)-E585*(C585/100))*1000/B585</f>
        <v>21.1499741950812</v>
      </c>
      <c r="I585" s="19" t="n">
        <f aca="false">(N585+O585)*(1/General!$B$20)*((D585/100)*E585-(G585/100))*1000/B585</f>
        <v>15.3907320214072</v>
      </c>
      <c r="J585" s="19" t="n">
        <f aca="false">I585/H585</f>
        <v>0.727695073263333</v>
      </c>
      <c r="K585" s="19" t="n">
        <f aca="false">MAX(Online_RAW!$L$2-Online_RAW!L585,0)</f>
        <v>0</v>
      </c>
      <c r="L585" s="19" t="n">
        <f aca="false">0.0016*(Online_RAW!M585)</f>
        <v>37.936</v>
      </c>
      <c r="M585" s="11" t="n">
        <f aca="false">Online_RAW!$N$2-Online_RAW!N585</f>
        <v>0</v>
      </c>
      <c r="N585" s="19" t="n">
        <f aca="false">Online_RAW!C585*60</f>
        <v>120.092181818182</v>
      </c>
      <c r="O585" s="19" t="n">
        <f aca="false">MAX(0, Online_RAW!D585*60)</f>
        <v>0</v>
      </c>
      <c r="P585" s="19" t="n">
        <f aca="false">_xlfn.IFNA(VLOOKUP(A585,Sampling!$D$7:$E$14,2,FALSE()),0)</f>
        <v>0</v>
      </c>
      <c r="Q585" s="0" t="n">
        <f aca="false">_xlfn.IFNA(VLOOKUP(A585,Refill!$D$6:$G$8,2,FALSE()),0)</f>
        <v>0</v>
      </c>
    </row>
    <row r="586" customFormat="false" ht="12.75" hidden="false" customHeight="false" outlineLevel="0" collapsed="false">
      <c r="A586" s="19" t="n">
        <f aca="false">ROUND((Online_RAW!B586-General!$B$10)*24,3)</f>
        <v>9.733</v>
      </c>
      <c r="B586" s="19" t="n">
        <f aca="false">General!$B$12+Online_ANA!K586/1000+Online_ANA!L586/1000+Online_ANA!M586/1000/General!$B$22-SUM($P$2:P586)/1000/General!$B$24+SUM($Q$2:Q586)/1000/General!$B$24</f>
        <v>1.11918026666667</v>
      </c>
      <c r="C586" s="19" t="n">
        <f aca="false">Online_RAW!K586</f>
        <v>20.28</v>
      </c>
      <c r="D586" s="19" t="n">
        <f aca="false">Online_RAW!J586</f>
        <v>0.36</v>
      </c>
      <c r="E586" s="19" t="n">
        <f aca="false">(1-F586/100-G586/100)/(1-C586/100-D586/100-General!$B$17/100)</f>
        <v>1.00289173627496</v>
      </c>
      <c r="F586" s="19" t="n">
        <f aca="false">N586*General!$B$14/(N586+O586)+O586*100/(N586+O586)</f>
        <v>20.8044576002668</v>
      </c>
      <c r="G586" s="19" t="n">
        <f aca="false">N586*General!$B$15/(N586+O586)</f>
        <v>0.0399977486867339</v>
      </c>
      <c r="H586" s="19" t="n">
        <f aca="false">(N586+O586)*(1/General!$B$20)*((F586/100)-E586*(C586/100))*1000/B586</f>
        <v>22.2699992589714</v>
      </c>
      <c r="I586" s="19" t="n">
        <f aca="false">(N586+O586)*(1/General!$B$20)*((D586/100)*E586-(G586/100))*1000/B586</f>
        <v>15.3487142522362</v>
      </c>
      <c r="J586" s="19" t="n">
        <f aca="false">I586/H586</f>
        <v>0.689210362054818</v>
      </c>
      <c r="K586" s="19" t="n">
        <f aca="false">MAX(Online_RAW!$L$2-Online_RAW!L586,0)</f>
        <v>0</v>
      </c>
      <c r="L586" s="19" t="n">
        <f aca="false">0.0016*(Online_RAW!M586)</f>
        <v>39.1802666666667</v>
      </c>
      <c r="M586" s="11" t="n">
        <f aca="false">Online_RAW!$N$2-Online_RAW!N586</f>
        <v>0</v>
      </c>
      <c r="N586" s="19" t="n">
        <f aca="false">Online_RAW!C586*60</f>
        <v>119.92325</v>
      </c>
      <c r="O586" s="19" t="n">
        <f aca="false">MAX(0, Online_RAW!D586*60)</f>
        <v>0.00675</v>
      </c>
      <c r="P586" s="19" t="n">
        <f aca="false">_xlfn.IFNA(VLOOKUP(A586,Sampling!$D$7:$E$14,2,FALSE()),0)</f>
        <v>0</v>
      </c>
      <c r="Q586" s="0" t="n">
        <f aca="false">_xlfn.IFNA(VLOOKUP(A586,Refill!$D$6:$G$8,2,FALSE()),0)</f>
        <v>0</v>
      </c>
    </row>
    <row r="587" customFormat="false" ht="12.75" hidden="false" customHeight="false" outlineLevel="0" collapsed="false">
      <c r="A587" s="19" t="n">
        <f aca="false">ROUND((Online_RAW!B587-General!$B$10)*24,3)</f>
        <v>9.75</v>
      </c>
      <c r="B587" s="19" t="n">
        <f aca="false">General!$B$12+Online_ANA!K587/1000+Online_ANA!L587/1000+Online_ANA!M587/1000/General!$B$22-SUM($P$2:P587)/1000/General!$B$24+SUM($Q$2:Q587)/1000/General!$B$24</f>
        <v>1.1204411826087</v>
      </c>
      <c r="C587" s="19" t="n">
        <f aca="false">Online_RAW!K587</f>
        <v>20.275</v>
      </c>
      <c r="D587" s="19" t="n">
        <f aca="false">Online_RAW!J587</f>
        <v>0.37</v>
      </c>
      <c r="E587" s="19" t="n">
        <f aca="false">(1-F587/100-G587/100)/(1-C587/100-D587/100-General!$B$17/100)</f>
        <v>1.00301172526048</v>
      </c>
      <c r="F587" s="19" t="n">
        <f aca="false">N587*General!$B$14/(N587+O587)+O587*100/(N587+O587)</f>
        <v>20.8</v>
      </c>
      <c r="G587" s="19" t="n">
        <f aca="false">N587*General!$B$15/(N587+O587)</f>
        <v>0.04</v>
      </c>
      <c r="H587" s="19" t="n">
        <f aca="false">(N587+O587)*(1/General!$B$20)*((F587/100)-E587*(C587/100))*1000/B587</f>
        <v>22.1634648854228</v>
      </c>
      <c r="I587" s="19" t="n">
        <f aca="false">(N587+O587)*(1/General!$B$20)*((D587/100)*E587-(G587/100))*1000/B587</f>
        <v>15.8181751717472</v>
      </c>
      <c r="J587" s="19" t="n">
        <f aca="false">I587/H587</f>
        <v>0.713704975892601</v>
      </c>
      <c r="K587" s="19" t="n">
        <f aca="false">MAX(Online_RAW!$L$2-Online_RAW!L587,0)</f>
        <v>0</v>
      </c>
      <c r="L587" s="19" t="n">
        <f aca="false">0.0016*(Online_RAW!M587)</f>
        <v>40.4411826086957</v>
      </c>
      <c r="M587" s="11" t="n">
        <f aca="false">Online_RAW!$N$2-Online_RAW!N587</f>
        <v>0</v>
      </c>
      <c r="N587" s="19" t="n">
        <f aca="false">Online_RAW!C587*60</f>
        <v>119.973913043478</v>
      </c>
      <c r="O587" s="19" t="n">
        <f aca="false">MAX(0, Online_RAW!D587*60)</f>
        <v>0</v>
      </c>
      <c r="P587" s="19" t="n">
        <f aca="false">_xlfn.IFNA(VLOOKUP(A587,Sampling!$D$7:$E$14,2,FALSE()),0)</f>
        <v>0</v>
      </c>
      <c r="Q587" s="0" t="n">
        <f aca="false">_xlfn.IFNA(VLOOKUP(A587,Refill!$D$6:$G$8,2,FALSE()),0)</f>
        <v>0</v>
      </c>
    </row>
    <row r="588" customFormat="false" ht="12.75" hidden="false" customHeight="false" outlineLevel="0" collapsed="false">
      <c r="A588" s="19" t="n">
        <f aca="false">ROUND((Online_RAW!B588-General!$B$10)*24,3)</f>
        <v>9.767</v>
      </c>
      <c r="B588" s="19" t="n">
        <f aca="false">General!$B$12+Online_ANA!K588/1000+Online_ANA!L588/1000+Online_ANA!M588/1000/General!$B$22-SUM($P$2:P588)/1000/General!$B$24+SUM($Q$2:Q588)/1000/General!$B$24</f>
        <v>1.12168834782609</v>
      </c>
      <c r="C588" s="19" t="n">
        <f aca="false">Online_RAW!K588</f>
        <v>20.2916666666667</v>
      </c>
      <c r="D588" s="19" t="n">
        <f aca="false">Online_RAW!J588</f>
        <v>0.37</v>
      </c>
      <c r="E588" s="19" t="n">
        <f aca="false">(1-F588/100-G588/100)/(1-C588/100-D588/100-General!$B$17/100)</f>
        <v>1.00322358415764</v>
      </c>
      <c r="F588" s="19" t="n">
        <f aca="false">N588*General!$B$14/(N588+O588)+O588*100/(N588+O588)</f>
        <v>20.8</v>
      </c>
      <c r="G588" s="19" t="n">
        <f aca="false">N588*General!$B$15/(N588+O588)</f>
        <v>0.04</v>
      </c>
      <c r="H588" s="19" t="n">
        <f aca="false">(N588+O588)*(1/General!$B$20)*((F588/100)-E588*(C588/100))*1000/B588</f>
        <v>21.1575587168417</v>
      </c>
      <c r="I588" s="19" t="n">
        <f aca="false">(N588+O588)*(1/General!$B$20)*((D588/100)*E588-(G588/100))*1000/B588</f>
        <v>15.8204795400661</v>
      </c>
      <c r="J588" s="19" t="n">
        <f aca="false">I588/H588</f>
        <v>0.74774598297453</v>
      </c>
      <c r="K588" s="19" t="n">
        <f aca="false">MAX(Online_RAW!$L$2-Online_RAW!L588,0)</f>
        <v>0</v>
      </c>
      <c r="L588" s="19" t="n">
        <f aca="false">0.0016*(Online_RAW!M588)</f>
        <v>41.6883478260869</v>
      </c>
      <c r="M588" s="11" t="n">
        <f aca="false">Online_RAW!$N$2-Online_RAW!N588</f>
        <v>0</v>
      </c>
      <c r="N588" s="19" t="n">
        <f aca="false">Online_RAW!C588*60</f>
        <v>120.09652173913</v>
      </c>
      <c r="O588" s="19" t="n">
        <f aca="false">MAX(0, Online_RAW!D588*60)</f>
        <v>0</v>
      </c>
      <c r="P588" s="19" t="n">
        <f aca="false">_xlfn.IFNA(VLOOKUP(A588,Sampling!$D$7:$E$14,2,FALSE()),0)</f>
        <v>0</v>
      </c>
      <c r="Q588" s="0" t="n">
        <f aca="false">_xlfn.IFNA(VLOOKUP(A588,Refill!$D$6:$G$8,2,FALSE()),0)</f>
        <v>0</v>
      </c>
    </row>
    <row r="589" customFormat="false" ht="12.75" hidden="false" customHeight="false" outlineLevel="0" collapsed="false">
      <c r="A589" s="19" t="n">
        <f aca="false">ROUND((Online_RAW!B589-General!$B$10)*24,3)</f>
        <v>9.783</v>
      </c>
      <c r="B589" s="19" t="n">
        <f aca="false">General!$B$12+Online_ANA!K589/1000+Online_ANA!L589/1000+Online_ANA!M589/1000/General!$B$22-SUM($P$2:P589)/1000/General!$B$24+SUM($Q$2:Q589)/1000/General!$B$24</f>
        <v>1.12291054545455</v>
      </c>
      <c r="C589" s="19" t="n">
        <f aca="false">Online_RAW!K589</f>
        <v>20.27</v>
      </c>
      <c r="D589" s="19" t="n">
        <f aca="false">Online_RAW!J589</f>
        <v>0.37</v>
      </c>
      <c r="E589" s="19" t="n">
        <f aca="false">(1-F589/100-G589/100)/(1-C589/100-D589/100-General!$B$17/100)</f>
        <v>1.00276807912235</v>
      </c>
      <c r="F589" s="19" t="n">
        <f aca="false">N589*General!$B$14/(N589+O589)+O589*100/(N589+O589)</f>
        <v>20.8142224581456</v>
      </c>
      <c r="G589" s="19" t="n">
        <f aca="false">N589*General!$B$15/(N589+O589)</f>
        <v>0.0399928169403305</v>
      </c>
      <c r="H589" s="19" t="n">
        <f aca="false">(N589+O589)*(1/General!$B$20)*((F589/100)-E589*(C589/100))*1000/B589</f>
        <v>23.2681826552779</v>
      </c>
      <c r="I589" s="19" t="n">
        <f aca="false">(N589+O589)*(1/General!$B$20)*((D589/100)*E589-(G589/100))*1000/B589</f>
        <v>15.7801382782929</v>
      </c>
      <c r="J589" s="19" t="n">
        <f aca="false">I589/H589</f>
        <v>0.678185250308473</v>
      </c>
      <c r="K589" s="19" t="n">
        <f aca="false">MAX(Online_RAW!$L$2-Online_RAW!L589,0)</f>
        <v>0</v>
      </c>
      <c r="L589" s="19" t="n">
        <f aca="false">0.0016*(Online_RAW!M589)</f>
        <v>42.9105454545454</v>
      </c>
      <c r="M589" s="11" t="n">
        <f aca="false">Online_RAW!$N$2-Online_RAW!N589</f>
        <v>0</v>
      </c>
      <c r="N589" s="19" t="n">
        <f aca="false">Online_RAW!C589*60</f>
        <v>119.957714285714</v>
      </c>
      <c r="O589" s="19" t="n">
        <f aca="false">MAX(0, Online_RAW!D589*60)</f>
        <v>0.0215454545454545</v>
      </c>
      <c r="P589" s="19" t="n">
        <f aca="false">_xlfn.IFNA(VLOOKUP(A589,Sampling!$D$7:$E$14,2,FALSE()),0)</f>
        <v>0</v>
      </c>
      <c r="Q589" s="0" t="n">
        <f aca="false">_xlfn.IFNA(VLOOKUP(A589,Refill!$D$6:$G$8,2,FALSE()),0)</f>
        <v>0</v>
      </c>
    </row>
    <row r="590" customFormat="false" ht="12.75" hidden="false" customHeight="false" outlineLevel="0" collapsed="false">
      <c r="A590" s="19" t="n">
        <f aca="false">ROUND((Online_RAW!B590-General!$B$10)*24,3)</f>
        <v>9.8</v>
      </c>
      <c r="B590" s="19" t="n">
        <f aca="false">General!$B$12+Online_ANA!K590/1000+Online_ANA!L590/1000+Online_ANA!M590/1000/General!$B$22-SUM($P$2:P590)/1000/General!$B$24+SUM($Q$2:Q590)/1000/General!$B$24</f>
        <v>1.12415973333333</v>
      </c>
      <c r="C590" s="19" t="n">
        <f aca="false">Online_RAW!K590</f>
        <v>20.26</v>
      </c>
      <c r="D590" s="19" t="n">
        <f aca="false">Online_RAW!J590</f>
        <v>0.38</v>
      </c>
      <c r="E590" s="19" t="n">
        <f aca="false">(1-F590/100-G590/100)/(1-C590/100-D590/100-General!$B$17/100)</f>
        <v>1.00272877595317</v>
      </c>
      <c r="F590" s="19" t="n">
        <f aca="false">N590*General!$B$14/(N590+O590)+O590*100/(N590+O590)</f>
        <v>20.8173261189785</v>
      </c>
      <c r="G590" s="19" t="n">
        <f aca="false">N590*General!$B$15/(N590+O590)</f>
        <v>0.0399912494348593</v>
      </c>
      <c r="H590" s="19" t="n">
        <f aca="false">(N590+O590)*(1/General!$B$20)*((F590/100)-E590*(C590/100))*1000/B590</f>
        <v>23.9081015838582</v>
      </c>
      <c r="I590" s="19" t="n">
        <f aca="false">(N590+O590)*(1/General!$B$20)*((D590/100)*E590-(G590/100))*1000/B590</f>
        <v>16.2412093290241</v>
      </c>
      <c r="J590" s="19" t="n">
        <f aca="false">I590/H590</f>
        <v>0.679318233279948</v>
      </c>
      <c r="K590" s="19" t="n">
        <f aca="false">MAX(Online_RAW!$L$2-Online_RAW!L590,0)</f>
        <v>0</v>
      </c>
      <c r="L590" s="19" t="n">
        <f aca="false">0.0016*(Online_RAW!M590)</f>
        <v>44.1597333333333</v>
      </c>
      <c r="M590" s="11" t="n">
        <f aca="false">Online_RAW!$N$2-Online_RAW!N590</f>
        <v>0</v>
      </c>
      <c r="N590" s="19" t="n">
        <f aca="false">Online_RAW!C590*60</f>
        <v>119.966</v>
      </c>
      <c r="O590" s="19" t="n">
        <f aca="false">MAX(0, Online_RAW!D590*60)</f>
        <v>0.02625</v>
      </c>
      <c r="P590" s="19" t="n">
        <f aca="false">_xlfn.IFNA(VLOOKUP(A590,Sampling!$D$7:$E$14,2,FALSE()),0)</f>
        <v>0</v>
      </c>
      <c r="Q590" s="0" t="n">
        <f aca="false">_xlfn.IFNA(VLOOKUP(A590,Refill!$D$6:$G$8,2,FALSE()),0)</f>
        <v>0</v>
      </c>
    </row>
    <row r="591" customFormat="false" ht="12.75" hidden="false" customHeight="false" outlineLevel="0" collapsed="false">
      <c r="A591" s="19" t="n">
        <f aca="false">ROUND((Online_RAW!B591-General!$B$10)*24,3)</f>
        <v>9.817</v>
      </c>
      <c r="B591" s="19" t="n">
        <f aca="false">General!$B$12+Online_ANA!K591/1000+Online_ANA!L591/1000+Online_ANA!M591/1000/General!$B$22-SUM($P$2:P591)/1000/General!$B$24+SUM($Q$2:Q591)/1000/General!$B$24</f>
        <v>1.12542970434783</v>
      </c>
      <c r="C591" s="19" t="n">
        <f aca="false">Online_RAW!K591</f>
        <v>20.255</v>
      </c>
      <c r="D591" s="19" t="n">
        <f aca="false">Online_RAW!J591</f>
        <v>0.38</v>
      </c>
      <c r="E591" s="19" t="n">
        <f aca="false">(1-F591/100-G591/100)/(1-C591/100-D591/100-General!$B$17/100)</f>
        <v>1.00288465286711</v>
      </c>
      <c r="F591" s="19" t="n">
        <f aca="false">N591*General!$B$14/(N591+O591)+O591*100/(N591+O591)</f>
        <v>20.8</v>
      </c>
      <c r="G591" s="19" t="n">
        <f aca="false">N591*General!$B$15/(N591+O591)</f>
        <v>0.04</v>
      </c>
      <c r="H591" s="19" t="n">
        <f aca="false">(N591+O591)*(1/General!$B$20)*((F591/100)-E591*(C591/100))*1000/B591</f>
        <v>23.134775287154</v>
      </c>
      <c r="I591" s="19" t="n">
        <f aca="false">(N591+O591)*(1/General!$B$20)*((D591/100)*E591-(G591/100))*1000/B591</f>
        <v>16.2179361770625</v>
      </c>
      <c r="J591" s="19" t="n">
        <f aca="false">I591/H591</f>
        <v>0.701019827327555</v>
      </c>
      <c r="K591" s="19" t="n">
        <f aca="false">MAX(Online_RAW!$L$2-Online_RAW!L591,0)</f>
        <v>0</v>
      </c>
      <c r="L591" s="19" t="n">
        <f aca="false">0.0016*(Online_RAW!M591)</f>
        <v>45.4297043478261</v>
      </c>
      <c r="M591" s="11" t="n">
        <f aca="false">Online_RAW!$N$2-Online_RAW!N591</f>
        <v>0</v>
      </c>
      <c r="N591" s="19" t="n">
        <f aca="false">Online_RAW!C591*60</f>
        <v>119.937913043478</v>
      </c>
      <c r="O591" s="19" t="n">
        <f aca="false">MAX(0, Online_RAW!D591*60)</f>
        <v>0</v>
      </c>
      <c r="P591" s="19" t="n">
        <f aca="false">_xlfn.IFNA(VLOOKUP(A591,Sampling!$D$7:$E$14,2,FALSE()),0)</f>
        <v>0</v>
      </c>
      <c r="Q591" s="0" t="n">
        <f aca="false">_xlfn.IFNA(VLOOKUP(A591,Refill!$D$6:$G$8,2,FALSE()),0)</f>
        <v>0</v>
      </c>
    </row>
    <row r="592" customFormat="false" ht="12.75" hidden="false" customHeight="false" outlineLevel="0" collapsed="false">
      <c r="A592" s="19" t="n">
        <f aca="false">ROUND((Online_RAW!B592-General!$B$10)*24,3)</f>
        <v>9.833</v>
      </c>
      <c r="B592" s="19" t="n">
        <f aca="false">General!$B$12+Online_ANA!K592/1000+Online_ANA!L592/1000+Online_ANA!M592/1000/General!$B$22-SUM($P$2:P592)/1000/General!$B$24+SUM($Q$2:Q592)/1000/General!$B$24</f>
        <v>1.12667596521739</v>
      </c>
      <c r="C592" s="19" t="n">
        <f aca="false">Online_RAW!K592</f>
        <v>20.25</v>
      </c>
      <c r="D592" s="19" t="n">
        <f aca="false">Online_RAW!J592</f>
        <v>0.385</v>
      </c>
      <c r="E592" s="19" t="n">
        <f aca="false">(1-F592/100-G592/100)/(1-C592/100-D592/100-General!$B$17/100)</f>
        <v>1.00245829481133</v>
      </c>
      <c r="F592" s="19" t="n">
        <f aca="false">N592*General!$B$14/(N592+O592)+O592*100/(N592+O592)</f>
        <v>20.8336704305138</v>
      </c>
      <c r="G592" s="19" t="n">
        <f aca="false">N592*General!$B$15/(N592+O592)</f>
        <v>0.0399829947320637</v>
      </c>
      <c r="H592" s="19" t="n">
        <f aca="false">(N592+O592)*(1/General!$B$20)*((F592/100)-E592*(C592/100))*1000/B592</f>
        <v>25.3617983528659</v>
      </c>
      <c r="I592" s="19" t="n">
        <f aca="false">(N592+O592)*(1/General!$B$20)*((D592/100)*E592-(G592/100))*1000/B592</f>
        <v>16.4345761729087</v>
      </c>
      <c r="J592" s="19" t="n">
        <f aca="false">I592/H592</f>
        <v>0.64800515895008</v>
      </c>
      <c r="K592" s="19" t="n">
        <f aca="false">MAX(Online_RAW!$L$2-Online_RAW!L592,0)</f>
        <v>0</v>
      </c>
      <c r="L592" s="19" t="n">
        <f aca="false">0.0016*(Online_RAW!M592)</f>
        <v>46.6759652173914</v>
      </c>
      <c r="M592" s="11" t="n">
        <f aca="false">Online_RAW!$N$2-Online_RAW!N592</f>
        <v>0</v>
      </c>
      <c r="N592" s="19" t="n">
        <f aca="false">Online_RAW!C592*60</f>
        <v>119.911826086957</v>
      </c>
      <c r="O592" s="19" t="n">
        <f aca="false">MAX(0, Online_RAW!D592*60)</f>
        <v>0.051</v>
      </c>
      <c r="P592" s="19" t="n">
        <f aca="false">_xlfn.IFNA(VLOOKUP(A592,Sampling!$D$7:$E$14,2,FALSE()),0)</f>
        <v>0</v>
      </c>
      <c r="Q592" s="0" t="n">
        <f aca="false">_xlfn.IFNA(VLOOKUP(A592,Refill!$D$6:$G$8,2,FALSE()),0)</f>
        <v>0</v>
      </c>
    </row>
    <row r="593" customFormat="false" ht="12.75" hidden="false" customHeight="false" outlineLevel="0" collapsed="false">
      <c r="A593" s="19" t="n">
        <f aca="false">ROUND((Online_RAW!B593-General!$B$10)*24,3)</f>
        <v>9.85</v>
      </c>
      <c r="B593" s="19" t="n">
        <f aca="false">General!$B$12+Online_ANA!K593/1000+Online_ANA!L593/1000+Online_ANA!M593/1000/General!$B$22-SUM($P$2:P593)/1000/General!$B$24+SUM($Q$2:Q593)/1000/General!$B$24</f>
        <v>1.12791408695652</v>
      </c>
      <c r="C593" s="19" t="n">
        <f aca="false">Online_RAW!K593</f>
        <v>20.245</v>
      </c>
      <c r="D593" s="19" t="n">
        <f aca="false">Online_RAW!J593</f>
        <v>0.385</v>
      </c>
      <c r="E593" s="19" t="n">
        <f aca="false">(1-F593/100-G593/100)/(1-C593/100-D593/100-General!$B$17/100)</f>
        <v>1.00282112874384</v>
      </c>
      <c r="F593" s="19" t="n">
        <f aca="false">N593*General!$B$14/(N593+O593)+O593*100/(N593+O593)</f>
        <v>20.8</v>
      </c>
      <c r="G593" s="19" t="n">
        <f aca="false">N593*General!$B$15/(N593+O593)</f>
        <v>0.04</v>
      </c>
      <c r="H593" s="19" t="n">
        <f aca="false">(N593+O593)*(1/General!$B$20)*((F593/100)-E593*(C593/100))*1000/B593</f>
        <v>23.629245410286</v>
      </c>
      <c r="I593" s="19" t="n">
        <f aca="false">(N593+O593)*(1/General!$B$20)*((D593/100)*E593-(G593/100))*1000/B593</f>
        <v>16.4249449147768</v>
      </c>
      <c r="J593" s="19" t="n">
        <f aca="false">I593/H593</f>
        <v>0.695110852233431</v>
      </c>
      <c r="K593" s="19" t="n">
        <f aca="false">MAX(Online_RAW!$L$2-Online_RAW!L593,0)</f>
        <v>0</v>
      </c>
      <c r="L593" s="19" t="n">
        <f aca="false">0.0016*(Online_RAW!M593)</f>
        <v>47.9140869565218</v>
      </c>
      <c r="M593" s="11" t="n">
        <f aca="false">Online_RAW!$N$2-Online_RAW!N593</f>
        <v>0</v>
      </c>
      <c r="N593" s="19" t="n">
        <f aca="false">Online_RAW!C593*60</f>
        <v>119.981727272727</v>
      </c>
      <c r="O593" s="19" t="n">
        <f aca="false">MAX(0, Online_RAW!D593*60)</f>
        <v>0</v>
      </c>
      <c r="P593" s="19" t="n">
        <f aca="false">_xlfn.IFNA(VLOOKUP(A593,Sampling!$D$7:$E$14,2,FALSE()),0)</f>
        <v>0</v>
      </c>
      <c r="Q593" s="0" t="n">
        <f aca="false">_xlfn.IFNA(VLOOKUP(A593,Refill!$D$6:$G$8,2,FALSE()),0)</f>
        <v>0</v>
      </c>
    </row>
    <row r="594" customFormat="false" ht="12.75" hidden="false" customHeight="false" outlineLevel="0" collapsed="false">
      <c r="A594" s="19" t="n">
        <f aca="false">ROUND((Online_RAW!B594-General!$B$10)*24,3)</f>
        <v>9.867</v>
      </c>
      <c r="B594" s="19" t="n">
        <f aca="false">General!$B$12+Online_ANA!K594/1000+Online_ANA!L594/1000+Online_ANA!M594/1000/General!$B$22-SUM($P$2:P594)/1000/General!$B$24+SUM($Q$2:Q594)/1000/General!$B$24</f>
        <v>1.12895456</v>
      </c>
      <c r="C594" s="19" t="n">
        <f aca="false">Online_RAW!K594</f>
        <v>20.245</v>
      </c>
      <c r="D594" s="19" t="n">
        <f aca="false">Online_RAW!J594</f>
        <v>0.39</v>
      </c>
      <c r="E594" s="19" t="n">
        <f aca="false">(1-F594/100-G594/100)/(1-C594/100-D594/100-General!$B$17/100)</f>
        <v>1.0027320039516</v>
      </c>
      <c r="F594" s="19" t="n">
        <f aca="false">N594*General!$B$14/(N594+O594)+O594*100/(N594+O594)</f>
        <v>20.8120550195616</v>
      </c>
      <c r="G594" s="19" t="n">
        <f aca="false">N594*General!$B$15/(N594+O594)</f>
        <v>0.039993911606282</v>
      </c>
      <c r="H594" s="19" t="n">
        <f aca="false">(N594+O594)*(1/General!$B$20)*((F594/100)-E594*(C594/100))*1000/B594</f>
        <v>24.2783362285908</v>
      </c>
      <c r="I594" s="19" t="n">
        <f aca="false">(N594+O594)*(1/General!$B$20)*((D594/100)*E594-(G594/100))*1000/B594</f>
        <v>16.6556070486633</v>
      </c>
      <c r="J594" s="19" t="n">
        <f aca="false">I594/H594</f>
        <v>0.686027530545905</v>
      </c>
      <c r="K594" s="19" t="n">
        <f aca="false">MAX(Online_RAW!$L$2-Online_RAW!L594,0)</f>
        <v>0</v>
      </c>
      <c r="L594" s="19" t="n">
        <f aca="false">0.0016*(Online_RAW!M594)</f>
        <v>48.95456</v>
      </c>
      <c r="M594" s="11" t="n">
        <f aca="false">Online_RAW!$N$2-Online_RAW!N594</f>
        <v>0</v>
      </c>
      <c r="N594" s="19" t="n">
        <f aca="false">Online_RAW!C594*60</f>
        <v>120.031304347826</v>
      </c>
      <c r="O594" s="19" t="n">
        <f aca="false">MAX(0, Online_RAW!D594*60)</f>
        <v>0.0182727272727273</v>
      </c>
      <c r="P594" s="19" t="n">
        <f aca="false">_xlfn.IFNA(VLOOKUP(A594,Sampling!$D$7:$E$14,2,FALSE()),0)</f>
        <v>0</v>
      </c>
      <c r="Q594" s="0" t="n">
        <f aca="false">_xlfn.IFNA(VLOOKUP(A594,Refill!$D$6:$G$8,2,FALSE()),0)</f>
        <v>0</v>
      </c>
    </row>
    <row r="595" customFormat="false" ht="12.75" hidden="false" customHeight="false" outlineLevel="0" collapsed="false">
      <c r="A595" s="19" t="n">
        <f aca="false">ROUND((Online_RAW!B595-General!$B$10)*24,3)</f>
        <v>9.883</v>
      </c>
      <c r="B595" s="19" t="n">
        <f aca="false">General!$B$12+Online_ANA!K595/1000+Online_ANA!L595/1000+Online_ANA!M595/1000/General!$B$22-SUM($P$2:P595)/1000/General!$B$24+SUM($Q$2:Q595)/1000/General!$B$24</f>
        <v>1.12951926153846</v>
      </c>
      <c r="C595" s="19" t="n">
        <f aca="false">Online_RAW!K595</f>
        <v>20.24</v>
      </c>
      <c r="D595" s="19" t="n">
        <f aca="false">Online_RAW!J595</f>
        <v>0.39</v>
      </c>
      <c r="E595" s="19" t="n">
        <f aca="false">(1-F595/100-G595/100)/(1-C595/100-D595/100-General!$B$17/100)</f>
        <v>1.00271863271678</v>
      </c>
      <c r="F595" s="19" t="n">
        <f aca="false">N595*General!$B$14/(N595+O595)+O595*100/(N595+O595)</f>
        <v>20.8080948487326</v>
      </c>
      <c r="G595" s="19" t="n">
        <f aca="false">N595*General!$B$15/(N595+O595)</f>
        <v>0.0399959116925593</v>
      </c>
      <c r="H595" s="19" t="n">
        <f aca="false">(N595+O595)*(1/General!$B$20)*((F595/100)-E595*(C595/100))*1000/B595</f>
        <v>24.3109032023606</v>
      </c>
      <c r="I595" s="19" t="n">
        <f aca="false">(N595+O595)*(1/General!$B$20)*((D595/100)*E595-(G595/100))*1000/B595</f>
        <v>16.6345648141132</v>
      </c>
      <c r="J595" s="19" t="n">
        <f aca="false">I595/H595</f>
        <v>0.684242978372683</v>
      </c>
      <c r="K595" s="19" t="n">
        <f aca="false">MAX(Online_RAW!$L$2-Online_RAW!L595,0)</f>
        <v>0</v>
      </c>
      <c r="L595" s="19" t="n">
        <f aca="false">0.0016*(Online_RAW!M595)</f>
        <v>49.5192615384615</v>
      </c>
      <c r="M595" s="11" t="n">
        <f aca="false">Online_RAW!$N$2-Online_RAW!N595</f>
        <v>0</v>
      </c>
      <c r="N595" s="19" t="n">
        <f aca="false">Online_RAW!C595*60</f>
        <v>119.948086956522</v>
      </c>
      <c r="O595" s="19" t="n">
        <f aca="false">MAX(0, Online_RAW!D595*60)</f>
        <v>0.0122608695652174</v>
      </c>
      <c r="P595" s="19" t="n">
        <f aca="false">_xlfn.IFNA(VLOOKUP(A595,Sampling!$D$7:$E$14,2,FALSE()),0)</f>
        <v>0</v>
      </c>
      <c r="Q595" s="0" t="n">
        <f aca="false">_xlfn.IFNA(VLOOKUP(A595,Refill!$D$6:$G$8,2,FALSE()),0)</f>
        <v>0</v>
      </c>
    </row>
    <row r="596" customFormat="false" ht="12.75" hidden="false" customHeight="false" outlineLevel="0" collapsed="false">
      <c r="A596" s="19" t="n">
        <f aca="false">ROUND((Online_RAW!B596-General!$B$10)*24,3)</f>
        <v>9.9</v>
      </c>
      <c r="B596" s="19" t="n">
        <f aca="false">General!$B$12+Online_ANA!K596/1000+Online_ANA!L596/1000+Online_ANA!M596/1000/General!$B$22-SUM($P$2:P596)/1000/General!$B$24+SUM($Q$2:Q596)/1000/General!$B$24</f>
        <v>1.13029767272727</v>
      </c>
      <c r="C596" s="19" t="n">
        <f aca="false">Online_RAW!K596</f>
        <v>20.235</v>
      </c>
      <c r="D596" s="19" t="n">
        <f aca="false">Online_RAW!J596</f>
        <v>0.39</v>
      </c>
      <c r="E596" s="19" t="n">
        <f aca="false">(1-F596/100-G596/100)/(1-C596/100-D596/100-General!$B$17/100)</f>
        <v>1.00250268277875</v>
      </c>
      <c r="F596" s="19" t="n">
        <f aca="false">N596*General!$B$14/(N596+O596)+O596*100/(N596+O596)</f>
        <v>20.8201349228688</v>
      </c>
      <c r="G596" s="19" t="n">
        <f aca="false">N596*General!$B$15/(N596+O596)</f>
        <v>0.039989830847036</v>
      </c>
      <c r="H596" s="19" t="n">
        <f aca="false">(N596+O596)*(1/General!$B$20)*((F596/100)-E596*(C596/100))*1000/B596</f>
        <v>25.3484690978444</v>
      </c>
      <c r="I596" s="19" t="n">
        <f aca="false">(N596+O596)*(1/General!$B$20)*((D596/100)*E596-(G596/100))*1000/B596</f>
        <v>16.6456080022914</v>
      </c>
      <c r="J596" s="19" t="n">
        <f aca="false">I596/H596</f>
        <v>0.656671136155789</v>
      </c>
      <c r="K596" s="19" t="n">
        <f aca="false">MAX(Online_RAW!$L$2-Online_RAW!L596,0)</f>
        <v>0</v>
      </c>
      <c r="L596" s="19" t="n">
        <f aca="false">0.0016*(Online_RAW!M596)</f>
        <v>50.2976727272728</v>
      </c>
      <c r="M596" s="11" t="n">
        <f aca="false">Online_RAW!$N$2-Online_RAW!N596</f>
        <v>0</v>
      </c>
      <c r="N596" s="19" t="n">
        <f aca="false">Online_RAW!C596*60</f>
        <v>120.118909090909</v>
      </c>
      <c r="O596" s="19" t="n">
        <f aca="false">MAX(0, Online_RAW!D596*60)</f>
        <v>0.0305454545454545</v>
      </c>
      <c r="P596" s="19" t="n">
        <f aca="false">_xlfn.IFNA(VLOOKUP(A596,Sampling!$D$7:$E$14,2,FALSE()),0)</f>
        <v>0</v>
      </c>
      <c r="Q596" s="0" t="n">
        <f aca="false">_xlfn.IFNA(VLOOKUP(A596,Refill!$D$6:$G$8,2,FALSE()),0)</f>
        <v>0</v>
      </c>
    </row>
    <row r="597" customFormat="false" ht="12.75" hidden="false" customHeight="false" outlineLevel="0" collapsed="false">
      <c r="A597" s="19" t="n">
        <f aca="false">ROUND((Online_RAW!B597-General!$B$10)*24,3)</f>
        <v>9.917</v>
      </c>
      <c r="B597" s="19" t="n">
        <f aca="false">General!$B$12+Online_ANA!K597/1000+Online_ANA!L597/1000+Online_ANA!M597/1000/General!$B$22-SUM($P$2:P597)/1000/General!$B$24+SUM($Q$2:Q597)/1000/General!$B$24</f>
        <v>1.13121847272727</v>
      </c>
      <c r="C597" s="19" t="n">
        <f aca="false">Online_RAW!K597</f>
        <v>20.225</v>
      </c>
      <c r="D597" s="19" t="n">
        <f aca="false">Online_RAW!J597</f>
        <v>0.39</v>
      </c>
      <c r="E597" s="19" t="n">
        <f aca="false">(1-F597/100-G597/100)/(1-C597/100-D597/100-General!$B$17/100)</f>
        <v>1.00263060464935</v>
      </c>
      <c r="F597" s="19" t="n">
        <f aca="false">N597*General!$B$14/(N597+O597)+O597*100/(N597+O597)</f>
        <v>20.8</v>
      </c>
      <c r="G597" s="19" t="n">
        <f aca="false">N597*General!$B$15/(N597+O597)</f>
        <v>0.04</v>
      </c>
      <c r="H597" s="19" t="n">
        <f aca="false">(N597+O597)*(1/General!$B$20)*((F597/100)-E597*(C597/100))*1000/B597</f>
        <v>24.7165724918987</v>
      </c>
      <c r="I597" s="19" t="n">
        <f aca="false">(N597+O597)*(1/General!$B$20)*((D597/100)*E597-(G597/100))*1000/B597</f>
        <v>16.6274897477902</v>
      </c>
      <c r="J597" s="19" t="n">
        <f aca="false">I597/H597</f>
        <v>0.672726356101362</v>
      </c>
      <c r="K597" s="19" t="n">
        <f aca="false">MAX(Online_RAW!$L$2-Online_RAW!L597,0)</f>
        <v>0</v>
      </c>
      <c r="L597" s="19" t="n">
        <f aca="false">0.0016*(Online_RAW!M597)</f>
        <v>51.2184727272728</v>
      </c>
      <c r="M597" s="11" t="n">
        <f aca="false">Online_RAW!$N$2-Online_RAW!N597</f>
        <v>0</v>
      </c>
      <c r="N597" s="19" t="n">
        <f aca="false">Online_RAW!C597*60</f>
        <v>120.102857142857</v>
      </c>
      <c r="O597" s="19" t="n">
        <f aca="false">MAX(0, Online_RAW!D597*60)</f>
        <v>0</v>
      </c>
      <c r="P597" s="19" t="n">
        <f aca="false">_xlfn.IFNA(VLOOKUP(A597,Sampling!$D$7:$E$14,2,FALSE()),0)</f>
        <v>0</v>
      </c>
      <c r="Q597" s="0" t="n">
        <f aca="false">_xlfn.IFNA(VLOOKUP(A597,Refill!$D$6:$G$8,2,FALSE()),0)</f>
        <v>0</v>
      </c>
    </row>
    <row r="598" customFormat="false" ht="12.75" hidden="false" customHeight="false" outlineLevel="0" collapsed="false">
      <c r="A598" s="19" t="n">
        <f aca="false">ROUND((Online_RAW!B598-General!$B$10)*24,3)</f>
        <v>9.933</v>
      </c>
      <c r="B598" s="19" t="n">
        <f aca="false">General!$B$12+Online_ANA!K598/1000+Online_ANA!L598/1000+Online_ANA!M598/1000/General!$B$22-SUM($P$2:P598)/1000/General!$B$24+SUM($Q$2:Q598)/1000/General!$B$24</f>
        <v>1.1315056</v>
      </c>
      <c r="C598" s="19" t="n">
        <f aca="false">Online_RAW!K598</f>
        <v>20.205</v>
      </c>
      <c r="D598" s="19" t="n">
        <f aca="false">Online_RAW!J598</f>
        <v>0.395</v>
      </c>
      <c r="E598" s="19" t="n">
        <f aca="false">(1-F598/100-G598/100)/(1-C598/100-D598/100-General!$B$17/100)</f>
        <v>1.00230575284615</v>
      </c>
      <c r="F598" s="19" t="n">
        <f aca="false">N598*General!$B$14/(N598+O598)+O598*100/(N598+O598)</f>
        <v>20.8106185761455</v>
      </c>
      <c r="G598" s="19" t="n">
        <f aca="false">N598*General!$B$15/(N598+O598)</f>
        <v>0.0399946370827548</v>
      </c>
      <c r="H598" s="19" t="n">
        <f aca="false">(N598+O598)*(1/General!$B$20)*((F598/100)-E598*(C598/100))*1000/B598</f>
        <v>26.454476324417</v>
      </c>
      <c r="I598" s="19" t="n">
        <f aca="false">(N598+O598)*(1/General!$B$20)*((D598/100)*E598-(G598/100))*1000/B598</f>
        <v>16.8426753994724</v>
      </c>
      <c r="J598" s="19" t="n">
        <f aca="false">I598/H598</f>
        <v>0.636666369537124</v>
      </c>
      <c r="K598" s="19" t="n">
        <f aca="false">MAX(Online_RAW!$L$2-Online_RAW!L598,0)</f>
        <v>0</v>
      </c>
      <c r="L598" s="19" t="n">
        <f aca="false">0.0016*(Online_RAW!M598)</f>
        <v>51.5056</v>
      </c>
      <c r="M598" s="11" t="n">
        <f aca="false">Online_RAW!$N$2-Online_RAW!N598</f>
        <v>0</v>
      </c>
      <c r="N598" s="19" t="n">
        <f aca="false">Online_RAW!C598*60</f>
        <v>120</v>
      </c>
      <c r="O598" s="19" t="n">
        <f aca="false">MAX(0, Online_RAW!D598*60)</f>
        <v>0.0160909090909091</v>
      </c>
      <c r="P598" s="19" t="n">
        <f aca="false">_xlfn.IFNA(VLOOKUP(A598,Sampling!$D$7:$E$14,2,FALSE()),0)</f>
        <v>0</v>
      </c>
      <c r="Q598" s="0" t="n">
        <f aca="false">_xlfn.IFNA(VLOOKUP(A598,Refill!$D$6:$G$8,2,FALSE()),0)</f>
        <v>0</v>
      </c>
    </row>
    <row r="599" customFormat="false" ht="12.75" hidden="false" customHeight="false" outlineLevel="0" collapsed="false">
      <c r="A599" s="19" t="n">
        <f aca="false">ROUND((Online_RAW!B599-General!$B$10)*24,3)</f>
        <v>9.95</v>
      </c>
      <c r="B599" s="19" t="n">
        <f aca="false">General!$B$12+Online_ANA!K599/1000+Online_ANA!L599/1000+Online_ANA!M599/1000/General!$B$22-SUM($P$2:P599)/1000/General!$B$24+SUM($Q$2:Q599)/1000/General!$B$24</f>
        <v>1.13186669473684</v>
      </c>
      <c r="C599" s="19" t="n">
        <f aca="false">Online_RAW!K599</f>
        <v>20.1933333333333</v>
      </c>
      <c r="D599" s="19" t="n">
        <f aca="false">Online_RAW!J599</f>
        <v>0.395</v>
      </c>
      <c r="E599" s="19" t="n">
        <f aca="false">(1-F599/100-G599/100)/(1-C599/100-D599/100-General!$B$17/100)</f>
        <v>1.00229207383984</v>
      </c>
      <c r="F599" s="19" t="n">
        <f aca="false">N599*General!$B$14/(N599+O599)+O599*100/(N599+O599)</f>
        <v>20.8</v>
      </c>
      <c r="G599" s="19" t="n">
        <f aca="false">N599*General!$B$15/(N599+O599)</f>
        <v>0.04</v>
      </c>
      <c r="H599" s="19" t="n">
        <f aca="false">(N599+O599)*(1/General!$B$20)*((F599/100)-E599*(C599/100))*1000/B599</f>
        <v>26.5099768731203</v>
      </c>
      <c r="I599" s="19" t="n">
        <f aca="false">(N599+O599)*(1/General!$B$20)*((D599/100)*E599-(G599/100))*1000/B599</f>
        <v>16.8368044826581</v>
      </c>
      <c r="J599" s="19" t="n">
        <f aca="false">I599/H599</f>
        <v>0.635112001916898</v>
      </c>
      <c r="K599" s="19" t="n">
        <f aca="false">MAX(Online_RAW!$L$2-Online_RAW!L599,0)</f>
        <v>0</v>
      </c>
      <c r="L599" s="19" t="n">
        <f aca="false">0.0016*(Online_RAW!M599)</f>
        <v>51.8666947368421</v>
      </c>
      <c r="M599" s="11" t="n">
        <f aca="false">Online_RAW!$N$2-Online_RAW!N599</f>
        <v>0</v>
      </c>
      <c r="N599" s="19" t="n">
        <f aca="false">Online_RAW!C599*60</f>
        <v>120.016173913043</v>
      </c>
      <c r="O599" s="19" t="n">
        <f aca="false">MAX(0, Online_RAW!D599*60)</f>
        <v>0</v>
      </c>
      <c r="P599" s="19" t="n">
        <f aca="false">_xlfn.IFNA(VLOOKUP(A599,Sampling!$D$7:$E$14,2,FALSE()),0)</f>
        <v>0</v>
      </c>
      <c r="Q599" s="0" t="n">
        <f aca="false">_xlfn.IFNA(VLOOKUP(A599,Refill!$D$6:$G$8,2,FALSE()),0)</f>
        <v>0</v>
      </c>
    </row>
    <row r="600" customFormat="false" ht="12.75" hidden="false" customHeight="false" outlineLevel="0" collapsed="false">
      <c r="A600" s="19" t="n">
        <f aca="false">ROUND((Online_RAW!B600-General!$B$10)*24,3)</f>
        <v>9.967</v>
      </c>
      <c r="B600" s="19" t="n">
        <f aca="false">General!$B$12+Online_ANA!K600/1000+Online_ANA!L600/1000+Online_ANA!M600/1000/General!$B$22-SUM($P$2:P600)/1000/General!$B$24+SUM($Q$2:Q600)/1000/General!$B$24</f>
        <v>1.13292326956522</v>
      </c>
      <c r="C600" s="19" t="n">
        <f aca="false">Online_RAW!K600</f>
        <v>20.1933333333333</v>
      </c>
      <c r="D600" s="19" t="n">
        <f aca="false">Online_RAW!J600</f>
        <v>0.4</v>
      </c>
      <c r="E600" s="19" t="n">
        <f aca="false">(1-F600/100-G600/100)/(1-C600/100-D600/100-General!$B$17/100)</f>
        <v>1.00235553095226</v>
      </c>
      <c r="F600" s="19" t="n">
        <f aca="false">N600*General!$B$14/(N600+O600)+O600*100/(N600+O600)</f>
        <v>20.8</v>
      </c>
      <c r="G600" s="19" t="n">
        <f aca="false">N600*General!$B$15/(N600+O600)</f>
        <v>0.04</v>
      </c>
      <c r="H600" s="19" t="n">
        <f aca="false">(N600+O600)*(1/General!$B$20)*((F600/100)-E600*(C600/100))*1000/B600</f>
        <v>26.4220481890675</v>
      </c>
      <c r="I600" s="19" t="n">
        <f aca="false">(N600+O600)*(1/General!$B$20)*((D600/100)*E600-(G600/100))*1000/B600</f>
        <v>17.0574522043279</v>
      </c>
      <c r="J600" s="19" t="n">
        <f aca="false">I600/H600</f>
        <v>0.645576455022349</v>
      </c>
      <c r="K600" s="19" t="n">
        <f aca="false">MAX(Online_RAW!$L$2-Online_RAW!L600,0)</f>
        <v>0</v>
      </c>
      <c r="L600" s="19" t="n">
        <f aca="false">0.0016*(Online_RAW!M600)</f>
        <v>52.9232695652174</v>
      </c>
      <c r="M600" s="11" t="n">
        <f aca="false">Online_RAW!$N$2-Online_RAW!N600</f>
        <v>0</v>
      </c>
      <c r="N600" s="19" t="n">
        <f aca="false">Online_RAW!C600*60</f>
        <v>120.004173913043</v>
      </c>
      <c r="O600" s="19" t="n">
        <f aca="false">MAX(0, Online_RAW!D600*60)</f>
        <v>0</v>
      </c>
      <c r="P600" s="19" t="n">
        <f aca="false">_xlfn.IFNA(VLOOKUP(A600,Sampling!$D$7:$E$14,2,FALSE()),0)</f>
        <v>0</v>
      </c>
      <c r="Q600" s="0" t="n">
        <f aca="false">_xlfn.IFNA(VLOOKUP(A600,Refill!$D$6:$G$8,2,FALSE()),0)</f>
        <v>0</v>
      </c>
    </row>
    <row r="601" customFormat="false" ht="12.75" hidden="false" customHeight="false" outlineLevel="0" collapsed="false">
      <c r="A601" s="19" t="n">
        <f aca="false">ROUND((Online_RAW!B601-General!$B$10)*24,3)</f>
        <v>9.983</v>
      </c>
      <c r="B601" s="19" t="n">
        <f aca="false">General!$B$12+Online_ANA!K601/1000+Online_ANA!L601/1000+Online_ANA!M601/1000/General!$B$22-SUM($P$2:P601)/1000/General!$B$24+SUM($Q$2:Q601)/1000/General!$B$24</f>
        <v>1.13369617777778</v>
      </c>
      <c r="C601" s="19" t="n">
        <f aca="false">Online_RAW!K601</f>
        <v>20.19</v>
      </c>
      <c r="D601" s="19" t="n">
        <f aca="false">Online_RAW!J601</f>
        <v>0.41</v>
      </c>
      <c r="E601" s="19" t="n">
        <f aca="false">(1-F601/100-G601/100)/(1-C601/100-D601/100-General!$B$17/100)</f>
        <v>1.00238996339042</v>
      </c>
      <c r="F601" s="19" t="n">
        <f aca="false">N601*General!$B$14/(N601+O601)+O601*100/(N601+O601)</f>
        <v>20.803965335963</v>
      </c>
      <c r="G601" s="19" t="n">
        <f aca="false">N601*General!$B$15/(N601+O601)</f>
        <v>0.0399979973050692</v>
      </c>
      <c r="H601" s="19" t="n">
        <f aca="false">(N601+O601)*(1/General!$B$20)*((F601/100)-E601*(C601/100))*1000/B601</f>
        <v>26.6793819902122</v>
      </c>
      <c r="I601" s="19" t="n">
        <f aca="false">(N601+O601)*(1/General!$B$20)*((D601/100)*E601-(G601/100))*1000/B601</f>
        <v>17.4957715736268</v>
      </c>
      <c r="J601" s="19" t="n">
        <f aca="false">I601/H601</f>
        <v>0.655778742552787</v>
      </c>
      <c r="K601" s="19" t="n">
        <f aca="false">MAX(Online_RAW!$L$2-Online_RAW!L601,0)</f>
        <v>0</v>
      </c>
      <c r="L601" s="19" t="n">
        <f aca="false">0.0016*(Online_RAW!M601)</f>
        <v>53.6961777777778</v>
      </c>
      <c r="M601" s="11" t="n">
        <f aca="false">Online_RAW!$N$2-Online_RAW!N601</f>
        <v>0</v>
      </c>
      <c r="N601" s="19" t="n">
        <f aca="false">Online_RAW!C601*60</f>
        <v>119.83252173913</v>
      </c>
      <c r="O601" s="19" t="n">
        <f aca="false">MAX(0, Online_RAW!D601*60)</f>
        <v>0.006</v>
      </c>
      <c r="P601" s="19" t="n">
        <f aca="false">_xlfn.IFNA(VLOOKUP(A601,Sampling!$D$7:$E$14,2,FALSE()),0)</f>
        <v>0</v>
      </c>
      <c r="Q601" s="0" t="n">
        <f aca="false">_xlfn.IFNA(VLOOKUP(A601,Refill!$D$6:$G$8,2,FALSE()),0)</f>
        <v>0</v>
      </c>
    </row>
    <row r="602" customFormat="false" ht="12.75" hidden="false" customHeight="false" outlineLevel="0" collapsed="false">
      <c r="A602" s="19" t="n">
        <f aca="false">ROUND((Online_RAW!B602-General!$B$10)*24,3)</f>
        <v>10</v>
      </c>
      <c r="B602" s="19" t="n">
        <f aca="false">General!$B$12+Online_ANA!K602/1000+Online_ANA!L602/1000+Online_ANA!M602/1000/General!$B$22-SUM($P$2:P602)/1000/General!$B$24+SUM($Q$2:Q602)/1000/General!$B$24</f>
        <v>1.13412693333333</v>
      </c>
      <c r="C602" s="19" t="n">
        <f aca="false">Online_RAW!K602</f>
        <v>20.175</v>
      </c>
      <c r="D602" s="19" t="n">
        <f aca="false">Online_RAW!J602</f>
        <v>0.4</v>
      </c>
      <c r="E602" s="19" t="n">
        <f aca="false">(1-F602/100-G602/100)/(1-C602/100-D602/100-General!$B$17/100)</f>
        <v>1.00212289414743</v>
      </c>
      <c r="F602" s="19" t="n">
        <f aca="false">N602*General!$B$14/(N602+O602)+O602*100/(N602+O602)</f>
        <v>20.8</v>
      </c>
      <c r="G602" s="19" t="n">
        <f aca="false">N602*General!$B$15/(N602+O602)</f>
        <v>0.04</v>
      </c>
      <c r="H602" s="19" t="n">
        <f aca="false">(N602+O602)*(1/General!$B$20)*((F602/100)-E602*(C602/100))*1000/B602</f>
        <v>27.501249029258</v>
      </c>
      <c r="I602" s="19" t="n">
        <f aca="false">(N602+O602)*(1/General!$B$20)*((D602/100)*E602-(G602/100))*1000/B602</f>
        <v>17.0462101083512</v>
      </c>
      <c r="J602" s="19" t="n">
        <f aca="false">I602/H602</f>
        <v>0.619834033363943</v>
      </c>
      <c r="K602" s="19" t="n">
        <f aca="false">MAX(Online_RAW!$L$2-Online_RAW!L602,0)</f>
        <v>0</v>
      </c>
      <c r="L602" s="19" t="n">
        <f aca="false">0.0016*(Online_RAW!M602)</f>
        <v>54.1269333333333</v>
      </c>
      <c r="M602" s="11" t="n">
        <f aca="false">Online_RAW!$N$2-Online_RAW!N602</f>
        <v>0</v>
      </c>
      <c r="N602" s="19" t="n">
        <f aca="false">Online_RAW!C602*60</f>
        <v>120.083454545455</v>
      </c>
      <c r="O602" s="19" t="n">
        <f aca="false">MAX(0, Online_RAW!D602*60)</f>
        <v>0</v>
      </c>
      <c r="P602" s="19" t="n">
        <f aca="false">_xlfn.IFNA(VLOOKUP(A602,Sampling!$D$7:$E$14,2,FALSE()),0)</f>
        <v>0</v>
      </c>
      <c r="Q602" s="0" t="n">
        <f aca="false">_xlfn.IFNA(VLOOKUP(A602,Refill!$D$6:$G$8,2,FALSE()),0)</f>
        <v>0</v>
      </c>
    </row>
    <row r="603" customFormat="false" ht="12.75" hidden="false" customHeight="false" outlineLevel="0" collapsed="false">
      <c r="A603" s="19" t="n">
        <f aca="false">ROUND((Online_RAW!B603-General!$B$10)*24,3)</f>
        <v>10.017</v>
      </c>
      <c r="B603" s="19" t="n">
        <f aca="false">General!$B$12+Online_ANA!K603/1000+Online_ANA!L603/1000+Online_ANA!M603/1000/General!$B$22-SUM($P$2:P603)/1000/General!$B$24+SUM($Q$2:Q603)/1000/General!$B$24</f>
        <v>1.13412693333333</v>
      </c>
      <c r="C603" s="19" t="n">
        <f aca="false">Online_RAW!K603</f>
        <v>20.16</v>
      </c>
      <c r="D603" s="19" t="n">
        <f aca="false">Online_RAW!J603</f>
        <v>0.4</v>
      </c>
      <c r="E603" s="19" t="n">
        <f aca="false">(1-F603/100-G603/100)/(1-C603/100-D603/100-General!$B$17/100)</f>
        <v>1.00193263524796</v>
      </c>
      <c r="F603" s="19" t="n">
        <f aca="false">N603*General!$B$14/(N603+O603)+O603*100/(N603+O603)</f>
        <v>20.8</v>
      </c>
      <c r="G603" s="19" t="n">
        <f aca="false">N603*General!$B$15/(N603+O603)</f>
        <v>0.04</v>
      </c>
      <c r="H603" s="19" t="n">
        <f aca="false">(N603+O603)*(1/General!$B$20)*((F603/100)-E603*(C603/100))*1000/B603</f>
        <v>28.3708880001227</v>
      </c>
      <c r="I603" s="19" t="n">
        <f aca="false">(N603+O603)*(1/General!$B$20)*((D603/100)*E603-(G603/100))*1000/B603</f>
        <v>17.0296231874115</v>
      </c>
      <c r="J603" s="19" t="n">
        <f aca="false">I603/H603</f>
        <v>0.600249917709233</v>
      </c>
      <c r="K603" s="19" t="n">
        <f aca="false">MAX(Online_RAW!$L$2-Online_RAW!L603,0)</f>
        <v>0</v>
      </c>
      <c r="L603" s="19" t="n">
        <f aca="false">0.0016*(Online_RAW!M603)</f>
        <v>54.1269333333333</v>
      </c>
      <c r="M603" s="11" t="n">
        <f aca="false">Online_RAW!$N$2-Online_RAW!N603</f>
        <v>0</v>
      </c>
      <c r="N603" s="19" t="n">
        <f aca="false">Online_RAW!C603*60</f>
        <v>119.991913043478</v>
      </c>
      <c r="O603" s="19" t="n">
        <f aca="false">MAX(0, Online_RAW!D603*60)</f>
        <v>0</v>
      </c>
      <c r="P603" s="19" t="n">
        <f aca="false">_xlfn.IFNA(VLOOKUP(A603,Sampling!$D$7:$E$14,2,FALSE()),0)</f>
        <v>0</v>
      </c>
      <c r="Q603" s="0" t="n">
        <f aca="false">_xlfn.IFNA(VLOOKUP(A603,Refill!$D$6:$G$8,2,FALSE()),0)</f>
        <v>0</v>
      </c>
    </row>
    <row r="604" customFormat="false" ht="12.75" hidden="false" customHeight="false" outlineLevel="0" collapsed="false">
      <c r="A604" s="19" t="n">
        <f aca="false">ROUND((Online_RAW!B604-General!$B$10)*24,3)</f>
        <v>10.033</v>
      </c>
      <c r="B604" s="19" t="n">
        <f aca="false">General!$B$12+Online_ANA!K604/1000+Online_ANA!L604/1000+Online_ANA!M604/1000/General!$B$22-SUM($P$2:P604)/1000/General!$B$24+SUM($Q$2:Q604)/1000/General!$B$24</f>
        <v>1.134448</v>
      </c>
      <c r="C604" s="19" t="n">
        <f aca="false">Online_RAW!K604</f>
        <v>20.15</v>
      </c>
      <c r="D604" s="19" t="n">
        <f aca="false">Online_RAW!J604</f>
        <v>0.39</v>
      </c>
      <c r="E604" s="19" t="n">
        <f aca="false">(1-F604/100-G604/100)/(1-C604/100-D604/100-General!$B$17/100)</f>
        <v>1.00167906906571</v>
      </c>
      <c r="F604" s="19" t="n">
        <f aca="false">N604*General!$B$14/(N604+O604)+O604*100/(N604+O604)</f>
        <v>20.8</v>
      </c>
      <c r="G604" s="19" t="n">
        <f aca="false">N604*General!$B$15/(N604+O604)</f>
        <v>0.04</v>
      </c>
      <c r="H604" s="19" t="n">
        <f aca="false">(N604+O604)*(1/General!$B$20)*((F604/100)-E604*(C604/100))*1000/B604</f>
        <v>29.0771515500978</v>
      </c>
      <c r="I604" s="19" t="n">
        <f aca="false">(N604+O604)*(1/General!$B$20)*((D604/100)*E604-(G604/100))*1000/B604</f>
        <v>16.5475396028385</v>
      </c>
      <c r="J604" s="19" t="n">
        <f aca="false">I604/H604</f>
        <v>0.569090805690795</v>
      </c>
      <c r="K604" s="19" t="n">
        <f aca="false">MAX(Online_RAW!$L$2-Online_RAW!L604,0)</f>
        <v>0</v>
      </c>
      <c r="L604" s="19" t="n">
        <f aca="false">0.0016*(Online_RAW!M604)</f>
        <v>54.448</v>
      </c>
      <c r="M604" s="11" t="n">
        <f aca="false">Online_RAW!$N$2-Online_RAW!N604</f>
        <v>0</v>
      </c>
      <c r="N604" s="19" t="n">
        <f aca="false">Online_RAW!C604*60</f>
        <v>119.993454545455</v>
      </c>
      <c r="O604" s="19" t="n">
        <f aca="false">MAX(0, Online_RAW!D604*60)</f>
        <v>0</v>
      </c>
      <c r="P604" s="19" t="n">
        <f aca="false">_xlfn.IFNA(VLOOKUP(A604,Sampling!$D$7:$E$14,2,FALSE()),0)</f>
        <v>0</v>
      </c>
      <c r="Q604" s="0" t="n">
        <f aca="false">_xlfn.IFNA(VLOOKUP(A604,Refill!$D$6:$G$8,2,FALSE()),0)</f>
        <v>0</v>
      </c>
    </row>
    <row r="605" customFormat="false" ht="12.75" hidden="false" customHeight="false" outlineLevel="0" collapsed="false">
      <c r="A605" s="19" t="n">
        <f aca="false">ROUND((Online_RAW!B605-General!$B$10)*24,3)</f>
        <v>10.05</v>
      </c>
      <c r="B605" s="19" t="n">
        <f aca="false">General!$B$12+Online_ANA!K605/1000+Online_ANA!L605/1000+Online_ANA!M605/1000/General!$B$22-SUM($P$2:P605)/1000/General!$B$24+SUM($Q$2:Q605)/1000/General!$B$24</f>
        <v>1.134448</v>
      </c>
      <c r="C605" s="19" t="n">
        <f aca="false">Online_RAW!K605</f>
        <v>20.15</v>
      </c>
      <c r="D605" s="19" t="n">
        <f aca="false">Online_RAW!J605</f>
        <v>0.395</v>
      </c>
      <c r="E605" s="19" t="n">
        <f aca="false">(1-F605/100-G605/100)/(1-C605/100-D605/100-General!$B$17/100)</f>
        <v>1.00172937600667</v>
      </c>
      <c r="F605" s="19" t="n">
        <f aca="false">N605*General!$B$14/(N605+O605)+O605*100/(N605+O605)</f>
        <v>20.8010335467706</v>
      </c>
      <c r="G605" s="19" t="n">
        <f aca="false">N605*General!$B$15/(N605+O605)</f>
        <v>0.0399994780066815</v>
      </c>
      <c r="H605" s="19" t="n">
        <f aca="false">(N605+O605)*(1/General!$B$20)*((F605/100)-E605*(C605/100))*1000/B605</f>
        <v>29.0655144681427</v>
      </c>
      <c r="I605" s="19" t="n">
        <f aca="false">(N605+O605)*(1/General!$B$20)*((D605/100)*E605-(G605/100))*1000/B605</f>
        <v>16.7775917619788</v>
      </c>
      <c r="J605" s="19" t="n">
        <f aca="false">I605/H605</f>
        <v>0.577233607214073</v>
      </c>
      <c r="K605" s="19" t="n">
        <f aca="false">MAX(Online_RAW!$L$2-Online_RAW!L605,0)</f>
        <v>0</v>
      </c>
      <c r="L605" s="19" t="n">
        <f aca="false">0.0016*(Online_RAW!M605)</f>
        <v>54.448</v>
      </c>
      <c r="M605" s="11" t="n">
        <f aca="false">Online_RAW!$N$2-Online_RAW!N605</f>
        <v>0</v>
      </c>
      <c r="N605" s="19" t="n">
        <f aca="false">Online_RAW!C605*60</f>
        <v>119.94</v>
      </c>
      <c r="O605" s="19" t="n">
        <f aca="false">MAX(0, Online_RAW!D605*60)</f>
        <v>0.00156521739130435</v>
      </c>
      <c r="P605" s="19" t="n">
        <f aca="false">_xlfn.IFNA(VLOOKUP(A605,Sampling!$D$7:$E$14,2,FALSE()),0)</f>
        <v>0</v>
      </c>
      <c r="Q605" s="0" t="n">
        <f aca="false">_xlfn.IFNA(VLOOKUP(A605,Refill!$D$6:$G$8,2,FALSE()),0)</f>
        <v>0</v>
      </c>
    </row>
    <row r="606" customFormat="false" ht="12.75" hidden="false" customHeight="false" outlineLevel="0" collapsed="false">
      <c r="A606" s="19" t="n">
        <f aca="false">ROUND((Online_RAW!B606-General!$B$10)*24,3)</f>
        <v>10.067</v>
      </c>
      <c r="B606" s="19" t="n">
        <f aca="false">General!$B$12+Online_ANA!K606/1000+Online_ANA!L606/1000+Online_ANA!M606/1000/General!$B$22-SUM($P$2:P606)/1000/General!$B$24+SUM($Q$2:Q606)/1000/General!$B$24</f>
        <v>1.134448</v>
      </c>
      <c r="C606" s="19" t="n">
        <f aca="false">Online_RAW!K606</f>
        <v>20.145</v>
      </c>
      <c r="D606" s="19" t="n">
        <f aca="false">Online_RAW!J606</f>
        <v>0.395</v>
      </c>
      <c r="E606" s="19" t="n">
        <f aca="false">(1-F606/100-G606/100)/(1-C606/100-D606/100-General!$B$17/100)</f>
        <v>1.00167906906571</v>
      </c>
      <c r="F606" s="19" t="n">
        <f aca="false">N606*General!$B$14/(N606+O606)+O606*100/(N606+O606)</f>
        <v>20.8</v>
      </c>
      <c r="G606" s="19" t="n">
        <f aca="false">N606*General!$B$15/(N606+O606)</f>
        <v>0.04</v>
      </c>
      <c r="H606" s="19" t="n">
        <f aca="false">(N606+O606)*(1/General!$B$20)*((F606/100)-E606*(C606/100))*1000/B606</f>
        <v>29.3119673151622</v>
      </c>
      <c r="I606" s="19" t="n">
        <f aca="false">(N606+O606)*(1/General!$B$20)*((D606/100)*E606-(G606/100))*1000/B606</f>
        <v>16.783010360618</v>
      </c>
      <c r="J606" s="19" t="n">
        <f aca="false">I606/H606</f>
        <v>0.572565129462893</v>
      </c>
      <c r="K606" s="19" t="n">
        <f aca="false">MAX(Online_RAW!$L$2-Online_RAW!L606,0)</f>
        <v>0</v>
      </c>
      <c r="L606" s="19" t="n">
        <f aca="false">0.0016*(Online_RAW!M606)</f>
        <v>54.448</v>
      </c>
      <c r="M606" s="11" t="n">
        <f aca="false">Online_RAW!$N$2-Online_RAW!N606</f>
        <v>0</v>
      </c>
      <c r="N606" s="19" t="n">
        <f aca="false">Online_RAW!C606*60</f>
        <v>119.987181818182</v>
      </c>
      <c r="O606" s="19" t="n">
        <f aca="false">MAX(0, Online_RAW!D606*60)</f>
        <v>0</v>
      </c>
      <c r="P606" s="19" t="n">
        <f aca="false">_xlfn.IFNA(VLOOKUP(A606,Sampling!$D$7:$E$14,2,FALSE()),0)</f>
        <v>0</v>
      </c>
      <c r="Q606" s="0" t="n">
        <f aca="false">_xlfn.IFNA(VLOOKUP(A606,Refill!$D$6:$G$8,2,FALSE()),0)</f>
        <v>0</v>
      </c>
    </row>
    <row r="607" customFormat="false" ht="12.75" hidden="false" customHeight="false" outlineLevel="0" collapsed="false">
      <c r="A607" s="19" t="n">
        <f aca="false">ROUND((Online_RAW!B607-General!$B$10)*24,3)</f>
        <v>10.083</v>
      </c>
      <c r="B607" s="19" t="n">
        <f aca="false">General!$B$12+Online_ANA!K607/1000+Online_ANA!L607/1000+Online_ANA!M607/1000/General!$B$22-SUM($P$2:P607)/1000/General!$B$24+SUM($Q$2:Q607)/1000/General!$B$24</f>
        <v>1.134448</v>
      </c>
      <c r="C607" s="19" t="n">
        <f aca="false">Online_RAW!K607</f>
        <v>20.145</v>
      </c>
      <c r="D607" s="19" t="n">
        <f aca="false">Online_RAW!J607</f>
        <v>0.41</v>
      </c>
      <c r="E607" s="19" t="n">
        <f aca="false">(1-F607/100-G607/100)/(1-C607/100-D607/100-General!$B$17/100)</f>
        <v>1.00179766265539</v>
      </c>
      <c r="F607" s="19" t="n">
        <f aca="false">N607*General!$B$14/(N607+O607)+O607*100/(N607+O607)</f>
        <v>20.805657690257</v>
      </c>
      <c r="G607" s="19" t="n">
        <f aca="false">N607*General!$B$15/(N607+O607)</f>
        <v>0.0399971425806783</v>
      </c>
      <c r="H607" s="19" t="n">
        <f aca="false">(N607+O607)*(1/General!$B$20)*((F607/100)-E607*(C607/100))*1000/B607</f>
        <v>29.4665034345897</v>
      </c>
      <c r="I607" s="19" t="n">
        <f aca="false">(N607+O607)*(1/General!$B$20)*((D607/100)*E607-(G607/100))*1000/B607</f>
        <v>17.4946231016363</v>
      </c>
      <c r="J607" s="19" t="n">
        <f aca="false">I607/H607</f>
        <v>0.59371221768715</v>
      </c>
      <c r="K607" s="19" t="n">
        <f aca="false">MAX(Online_RAW!$L$2-Online_RAW!L607,0)</f>
        <v>0</v>
      </c>
      <c r="L607" s="19" t="n">
        <f aca="false">0.0016*(Online_RAW!M607)</f>
        <v>54.448</v>
      </c>
      <c r="M607" s="11" t="n">
        <f aca="false">Online_RAW!$N$2-Online_RAW!N607</f>
        <v>0</v>
      </c>
      <c r="N607" s="19" t="n">
        <f aca="false">Online_RAW!C607*60</f>
        <v>119.979818181818</v>
      </c>
      <c r="O607" s="19" t="n">
        <f aca="false">MAX(0, Online_RAW!D607*60)</f>
        <v>0.00857142857142858</v>
      </c>
      <c r="P607" s="19" t="n">
        <f aca="false">_xlfn.IFNA(VLOOKUP(A607,Sampling!$D$7:$E$14,2,FALSE()),0)</f>
        <v>0</v>
      </c>
      <c r="Q607" s="0" t="n">
        <f aca="false">_xlfn.IFNA(VLOOKUP(A607,Refill!$D$6:$G$8,2,FALSE()),0)</f>
        <v>0</v>
      </c>
    </row>
    <row r="608" customFormat="false" ht="12.75" hidden="false" customHeight="false" outlineLevel="0" collapsed="false">
      <c r="A608" s="19" t="n">
        <f aca="false">ROUND((Online_RAW!B608-General!$B$10)*24,3)</f>
        <v>10.1</v>
      </c>
      <c r="B608" s="19" t="n">
        <f aca="false">General!$B$12+Online_ANA!K608/1000+Online_ANA!L608/1000+Online_ANA!M608/1000/General!$B$22-SUM($P$2:P608)/1000/General!$B$24+SUM($Q$2:Q608)/1000/General!$B$24</f>
        <v>1.134448</v>
      </c>
      <c r="C608" s="19" t="n">
        <f aca="false">Online_RAW!K608</f>
        <v>20.125</v>
      </c>
      <c r="D608" s="19" t="n">
        <f aca="false">Online_RAW!J608</f>
        <v>0.42</v>
      </c>
      <c r="E608" s="19" t="n">
        <f aca="false">(1-F608/100-G608/100)/(1-C608/100-D608/100-General!$B$17/100)</f>
        <v>1.0017424485783</v>
      </c>
      <c r="F608" s="19" t="n">
        <f aca="false">N608*General!$B$14/(N608+O608)+O608*100/(N608+O608)</f>
        <v>20.8</v>
      </c>
      <c r="G608" s="19" t="n">
        <f aca="false">N608*General!$B$15/(N608+O608)</f>
        <v>0.04</v>
      </c>
      <c r="H608" s="19" t="n">
        <f aca="false">(N608+O608)*(1/General!$B$20)*((F608/100)-E608*(C608/100))*1000/B608</f>
        <v>30.2240960777743</v>
      </c>
      <c r="I608" s="19" t="n">
        <f aca="false">(N608+O608)*(1/General!$B$20)*((D608/100)*E608-(G608/100))*1000/B608</f>
        <v>17.9819939946962</v>
      </c>
      <c r="J608" s="19" t="n">
        <f aca="false">I608/H608</f>
        <v>0.594955559578158</v>
      </c>
      <c r="K608" s="19" t="n">
        <f aca="false">MAX(Online_RAW!$L$2-Online_RAW!L608,0)</f>
        <v>0</v>
      </c>
      <c r="L608" s="19" t="n">
        <f aca="false">0.0016*(Online_RAW!M608)</f>
        <v>54.448</v>
      </c>
      <c r="M608" s="11" t="n">
        <f aca="false">Online_RAW!$N$2-Online_RAW!N608</f>
        <v>0</v>
      </c>
      <c r="N608" s="19" t="n">
        <f aca="false">Online_RAW!C608*60</f>
        <v>120.094363636364</v>
      </c>
      <c r="O608" s="19" t="n">
        <f aca="false">MAX(0, Online_RAW!D608*60)</f>
        <v>0</v>
      </c>
      <c r="P608" s="19" t="n">
        <f aca="false">_xlfn.IFNA(VLOOKUP(A608,Sampling!$D$7:$E$14,2,FALSE()),0)</f>
        <v>0</v>
      </c>
      <c r="Q608" s="0" t="n">
        <f aca="false">_xlfn.IFNA(VLOOKUP(A608,Refill!$D$6:$G$8,2,FALSE()),0)</f>
        <v>0</v>
      </c>
    </row>
    <row r="609" customFormat="false" ht="12.75" hidden="false" customHeight="false" outlineLevel="0" collapsed="false">
      <c r="A609" s="19" t="n">
        <f aca="false">ROUND((Online_RAW!B609-General!$B$10)*24,3)</f>
        <v>10.117</v>
      </c>
      <c r="B609" s="19" t="n">
        <f aca="false">General!$B$12+Online_ANA!K609/1000+Online_ANA!L609/1000+Online_ANA!M609/1000/General!$B$22-SUM($P$2:P609)/1000/General!$B$24+SUM($Q$2:Q609)/1000/General!$B$24</f>
        <v>1.134448</v>
      </c>
      <c r="C609" s="19" t="n">
        <f aca="false">Online_RAW!K609</f>
        <v>20.125</v>
      </c>
      <c r="D609" s="19" t="n">
        <f aca="false">Online_RAW!J609</f>
        <v>0.43</v>
      </c>
      <c r="E609" s="19" t="n">
        <f aca="false">(1-F609/100-G609/100)/(1-C609/100-D609/100-General!$B$17/100)</f>
        <v>1.0018692316679</v>
      </c>
      <c r="F609" s="19" t="n">
        <f aca="false">N609*General!$B$14/(N609+O609)+O609*100/(N609+O609)</f>
        <v>20.8</v>
      </c>
      <c r="G609" s="19" t="n">
        <f aca="false">N609*General!$B$15/(N609+O609)</f>
        <v>0.04</v>
      </c>
      <c r="H609" s="19" t="n">
        <f aca="false">(N609+O609)*(1/General!$B$20)*((F609/100)-E609*(C609/100))*1000/B609</f>
        <v>30.0967647492812</v>
      </c>
      <c r="I609" s="19" t="n">
        <f aca="false">(N609+O609)*(1/General!$B$20)*((D609/100)*E609-(G609/100))*1000/B609</f>
        <v>18.4535089150594</v>
      </c>
      <c r="J609" s="19" t="n">
        <f aca="false">I609/H609</f>
        <v>0.613139288185455</v>
      </c>
      <c r="K609" s="19" t="n">
        <f aca="false">MAX(Online_RAW!$L$2-Online_RAW!L609,0)</f>
        <v>0</v>
      </c>
      <c r="L609" s="19" t="n">
        <f aca="false">0.0016*(Online_RAW!M609)</f>
        <v>54.448</v>
      </c>
      <c r="M609" s="11" t="n">
        <f aca="false">Online_RAW!$N$2-Online_RAW!N609</f>
        <v>0</v>
      </c>
      <c r="N609" s="19" t="n">
        <f aca="false">Online_RAW!C609*60</f>
        <v>120.067142857143</v>
      </c>
      <c r="O609" s="19" t="n">
        <f aca="false">MAX(0, Online_RAW!D609*60)</f>
        <v>0</v>
      </c>
      <c r="P609" s="19" t="n">
        <f aca="false">_xlfn.IFNA(VLOOKUP(A609,Sampling!$D$7:$E$14,2,FALSE()),0)</f>
        <v>0</v>
      </c>
      <c r="Q609" s="0" t="n">
        <f aca="false">_xlfn.IFNA(VLOOKUP(A609,Refill!$D$6:$G$8,2,FALSE()),0)</f>
        <v>0</v>
      </c>
    </row>
    <row r="610" customFormat="false" ht="12.75" hidden="false" customHeight="false" outlineLevel="0" collapsed="false">
      <c r="A610" s="19" t="n">
        <f aca="false">ROUND((Online_RAW!B610-General!$B$10)*24,3)</f>
        <v>10.133</v>
      </c>
      <c r="B610" s="19" t="n">
        <f aca="false">General!$B$12+Online_ANA!K610/1000+Online_ANA!L610/1000+Online_ANA!M610/1000/General!$B$22-SUM($P$2:P610)/1000/General!$B$24+SUM($Q$2:Q610)/1000/General!$B$24</f>
        <v>1.134448</v>
      </c>
      <c r="C610" s="19" t="n">
        <f aca="false">Online_RAW!K610</f>
        <v>20.105</v>
      </c>
      <c r="D610" s="19" t="n">
        <f aca="false">Online_RAW!J610</f>
        <v>0.43</v>
      </c>
      <c r="E610" s="19" t="n">
        <f aca="false">(1-F610/100-G610/100)/(1-C610/100-D610/100-General!$B$17/100)</f>
        <v>1.00161092791722</v>
      </c>
      <c r="F610" s="19" t="n">
        <f aca="false">N610*General!$B$14/(N610+O610)+O610*100/(N610+O610)</f>
        <v>20.800377147347</v>
      </c>
      <c r="G610" s="19" t="n">
        <f aca="false">N610*General!$B$15/(N610+O610)</f>
        <v>0.0399998095215419</v>
      </c>
      <c r="H610" s="19" t="n">
        <f aca="false">(N610+O610)*(1/General!$B$20)*((F610/100)-E610*(C610/100))*1000/B610</f>
        <v>31.2880665398777</v>
      </c>
      <c r="I610" s="19" t="n">
        <f aca="false">(N610+O610)*(1/General!$B$20)*((D610/100)*E610-(G610/100))*1000/B610</f>
        <v>18.4377372493677</v>
      </c>
      <c r="J610" s="19" t="n">
        <f aca="false">I610/H610</f>
        <v>0.589289760869952</v>
      </c>
      <c r="K610" s="19" t="n">
        <f aca="false">MAX(Online_RAW!$L$2-Online_RAW!L610,0)</f>
        <v>0</v>
      </c>
      <c r="L610" s="19" t="n">
        <f aca="false">0.0016*(Online_RAW!M610)</f>
        <v>54.448</v>
      </c>
      <c r="M610" s="11" t="n">
        <f aca="false">Online_RAW!$N$2-Online_RAW!N610</f>
        <v>0</v>
      </c>
      <c r="N610" s="19" t="n">
        <f aca="false">Online_RAW!C610*60</f>
        <v>119.998</v>
      </c>
      <c r="O610" s="19" t="n">
        <f aca="false">MAX(0, Online_RAW!D610*60)</f>
        <v>0.000571428571428571</v>
      </c>
      <c r="P610" s="19" t="n">
        <f aca="false">_xlfn.IFNA(VLOOKUP(A610,Sampling!$D$7:$E$14,2,FALSE()),0)</f>
        <v>0</v>
      </c>
      <c r="Q610" s="0" t="n">
        <f aca="false">_xlfn.IFNA(VLOOKUP(A610,Refill!$D$6:$G$8,2,FALSE()),0)</f>
        <v>0</v>
      </c>
    </row>
    <row r="611" customFormat="false" ht="12.75" hidden="false" customHeight="false" outlineLevel="0" collapsed="false">
      <c r="A611" s="19" t="n">
        <f aca="false">ROUND((Online_RAW!B611-General!$B$10)*24,3)</f>
        <v>10.15</v>
      </c>
      <c r="B611" s="19" t="n">
        <f aca="false">General!$B$12+Online_ANA!K611/1000+Online_ANA!L611/1000+Online_ANA!M611/1000/General!$B$22-SUM($P$2:P611)/1000/General!$B$24+SUM($Q$2:Q611)/1000/General!$B$24</f>
        <v>1.134448</v>
      </c>
      <c r="C611" s="19" t="n">
        <f aca="false">Online_RAW!K611</f>
        <v>20.0933333333333</v>
      </c>
      <c r="D611" s="19" t="n">
        <f aca="false">Online_RAW!J611</f>
        <v>0.435</v>
      </c>
      <c r="E611" s="19" t="n">
        <f aca="false">(1-F611/100-G611/100)/(1-C611/100-D611/100-General!$B$17/100)</f>
        <v>1.0013047764624</v>
      </c>
      <c r="F611" s="19" t="n">
        <f aca="false">N611*General!$B$14/(N611+O611)+O611*100/(N611+O611)</f>
        <v>20.8179064913519</v>
      </c>
      <c r="G611" s="19" t="n">
        <f aca="false">N611*General!$B$15/(N611+O611)</f>
        <v>0.039990956317499</v>
      </c>
      <c r="H611" s="19" t="n">
        <f aca="false">(N611+O611)*(1/General!$B$20)*((F611/100)-E611*(C611/100))*1000/B611</f>
        <v>32.9718305393376</v>
      </c>
      <c r="I611" s="19" t="n">
        <f aca="false">(N611+O611)*(1/General!$B$20)*((D611/100)*E611-(G611/100))*1000/B611</f>
        <v>18.676560573522</v>
      </c>
      <c r="J611" s="19" t="n">
        <f aca="false">I611/H611</f>
        <v>0.566439905459285</v>
      </c>
      <c r="K611" s="19" t="n">
        <f aca="false">MAX(Online_RAW!$L$2-Online_RAW!L611,0)</f>
        <v>0</v>
      </c>
      <c r="L611" s="19" t="n">
        <f aca="false">0.0016*(Online_RAW!M611)</f>
        <v>54.448</v>
      </c>
      <c r="M611" s="11" t="n">
        <f aca="false">Online_RAW!$N$2-Online_RAW!N611</f>
        <v>0</v>
      </c>
      <c r="N611" s="19" t="n">
        <f aca="false">Online_RAW!C611*60</f>
        <v>120.025090909091</v>
      </c>
      <c r="O611" s="19" t="n">
        <f aca="false">MAX(0, Online_RAW!D611*60)</f>
        <v>0.0271428571428571</v>
      </c>
      <c r="P611" s="19" t="n">
        <f aca="false">_xlfn.IFNA(VLOOKUP(A611,Sampling!$D$7:$E$14,2,FALSE()),0)</f>
        <v>0</v>
      </c>
      <c r="Q611" s="0" t="n">
        <f aca="false">_xlfn.IFNA(VLOOKUP(A611,Refill!$D$6:$G$8,2,FALSE()),0)</f>
        <v>0</v>
      </c>
    </row>
    <row r="612" customFormat="false" ht="12.75" hidden="false" customHeight="false" outlineLevel="0" collapsed="false">
      <c r="A612" s="19" t="n">
        <f aca="false">ROUND((Online_RAW!B612-General!$B$10)*24,3)</f>
        <v>10.167</v>
      </c>
      <c r="B612" s="19" t="n">
        <f aca="false">General!$B$12+Online_ANA!K612/1000+Online_ANA!L612/1000+Online_ANA!M612/1000/General!$B$22-SUM($P$2:P612)/1000/General!$B$24+SUM($Q$2:Q612)/1000/General!$B$24</f>
        <v>1.134448</v>
      </c>
      <c r="C612" s="19" t="n">
        <f aca="false">Online_RAW!K612</f>
        <v>20.09</v>
      </c>
      <c r="D612" s="19" t="n">
        <f aca="false">Online_RAW!J612</f>
        <v>0.445</v>
      </c>
      <c r="E612" s="19" t="n">
        <f aca="false">(1-F612/100-G612/100)/(1-C612/100-D612/100-General!$B$17/100)</f>
        <v>1.0015569739798</v>
      </c>
      <c r="F612" s="19" t="n">
        <f aca="false">N612*General!$B$14/(N612+O612)+O612*100/(N612+O612)</f>
        <v>20.8046434062068</v>
      </c>
      <c r="G612" s="19" t="n">
        <f aca="false">N612*General!$B$15/(N612+O612)</f>
        <v>0.0399976548453501</v>
      </c>
      <c r="H612" s="19" t="n">
        <f aca="false">(N612+O612)*(1/General!$B$20)*((F612/100)-E612*(C612/100))*1000/B612</f>
        <v>32.2867023196045</v>
      </c>
      <c r="I612" s="19" t="n">
        <f aca="false">(N612+O612)*(1/General!$B$20)*((D612/100)*E612-(G612/100))*1000/B612</f>
        <v>19.1677699769559</v>
      </c>
      <c r="J612" s="19" t="n">
        <f aca="false">I612/H612</f>
        <v>0.593673822343796</v>
      </c>
      <c r="K612" s="19" t="n">
        <f aca="false">MAX(Online_RAW!$L$2-Online_RAW!L612,0)</f>
        <v>0</v>
      </c>
      <c r="L612" s="19" t="n">
        <f aca="false">0.0016*(Online_RAW!M612)</f>
        <v>54.448</v>
      </c>
      <c r="M612" s="11" t="n">
        <f aca="false">Online_RAW!$N$2-Online_RAW!N612</f>
        <v>0</v>
      </c>
      <c r="N612" s="19" t="n">
        <f aca="false">Online_RAW!C612*60</f>
        <v>120.129652173913</v>
      </c>
      <c r="O612" s="19" t="n">
        <f aca="false">MAX(0, Online_RAW!D612*60)</f>
        <v>0.00704347826086956</v>
      </c>
      <c r="P612" s="19" t="n">
        <f aca="false">_xlfn.IFNA(VLOOKUP(A612,Sampling!$D$7:$E$14,2,FALSE()),0)</f>
        <v>0</v>
      </c>
      <c r="Q612" s="0" t="n">
        <f aca="false">_xlfn.IFNA(VLOOKUP(A612,Refill!$D$6:$G$8,2,FALSE()),0)</f>
        <v>0</v>
      </c>
    </row>
    <row r="613" customFormat="false" ht="12.75" hidden="false" customHeight="false" outlineLevel="0" collapsed="false">
      <c r="A613" s="19" t="n">
        <f aca="false">ROUND((Online_RAW!B613-General!$B$10)*24,3)</f>
        <v>10.183</v>
      </c>
      <c r="B613" s="19" t="n">
        <f aca="false">General!$B$12+Online_ANA!K613/1000+Online_ANA!L613/1000+Online_ANA!M613/1000/General!$B$22-SUM($P$2:P613)/1000/General!$B$24+SUM($Q$2:Q613)/1000/General!$B$24</f>
        <v>1.134448</v>
      </c>
      <c r="C613" s="19" t="n">
        <f aca="false">Online_RAW!K613</f>
        <v>20.1</v>
      </c>
      <c r="D613" s="19" t="n">
        <f aca="false">Online_RAW!J613</f>
        <v>0.445</v>
      </c>
      <c r="E613" s="19" t="n">
        <f aca="false">(1-F613/100-G613/100)/(1-C613/100-D613/100-General!$B$17/100)</f>
        <v>1.0017424485783</v>
      </c>
      <c r="F613" s="19" t="n">
        <f aca="false">N613*General!$B$14/(N613+O613)+O613*100/(N613+O613)</f>
        <v>20.8</v>
      </c>
      <c r="G613" s="19" t="n">
        <f aca="false">N613*General!$B$15/(N613+O613)</f>
        <v>0.04</v>
      </c>
      <c r="H613" s="19" t="n">
        <f aca="false">(N613+O613)*(1/General!$B$20)*((F613/100)-E613*(C613/100))*1000/B613</f>
        <v>31.3695320499762</v>
      </c>
      <c r="I613" s="19" t="n">
        <f aca="false">(N613+O613)*(1/General!$B$20)*((D613/100)*E613-(G613/100))*1000/B613</f>
        <v>19.1419977419921</v>
      </c>
      <c r="J613" s="19" t="n">
        <f aca="false">I613/H613</f>
        <v>0.610209859410594</v>
      </c>
      <c r="K613" s="19" t="n">
        <f aca="false">MAX(Online_RAW!$L$2-Online_RAW!L613,0)</f>
        <v>0</v>
      </c>
      <c r="L613" s="19" t="n">
        <f aca="false">0.0016*(Online_RAW!M613)</f>
        <v>54.448</v>
      </c>
      <c r="M613" s="11" t="n">
        <f aca="false">Online_RAW!$N$2-Online_RAW!N613</f>
        <v>0</v>
      </c>
      <c r="N613" s="19" t="n">
        <f aca="false">Online_RAW!C613*60</f>
        <v>119.951454545455</v>
      </c>
      <c r="O613" s="19" t="n">
        <f aca="false">MAX(0, Online_RAW!D613*60)</f>
        <v>0</v>
      </c>
      <c r="P613" s="19" t="n">
        <f aca="false">_xlfn.IFNA(VLOOKUP(A613,Sampling!$D$7:$E$14,2,FALSE()),0)</f>
        <v>0</v>
      </c>
      <c r="Q613" s="0" t="n">
        <f aca="false">_xlfn.IFNA(VLOOKUP(A613,Refill!$D$6:$G$8,2,FALSE()),0)</f>
        <v>0</v>
      </c>
    </row>
    <row r="614" customFormat="false" ht="12.75" hidden="false" customHeight="false" outlineLevel="0" collapsed="false">
      <c r="A614" s="19" t="n">
        <f aca="false">ROUND((Online_RAW!B614-General!$B$10)*24,3)</f>
        <v>10.2</v>
      </c>
      <c r="B614" s="19" t="n">
        <f aca="false">General!$B$12+Online_ANA!K614/1000+Online_ANA!L614/1000+Online_ANA!M614/1000/General!$B$22-SUM($P$2:P614)/1000/General!$B$24+SUM($Q$2:Q614)/1000/General!$B$24</f>
        <v>1.134448</v>
      </c>
      <c r="C614" s="19" t="n">
        <f aca="false">Online_RAW!K614</f>
        <v>20.11</v>
      </c>
      <c r="D614" s="19" t="n">
        <f aca="false">Online_RAW!J614</f>
        <v>0.45</v>
      </c>
      <c r="E614" s="19" t="n">
        <f aca="false">(1-F614/100-G614/100)/(1-C614/100-D614/100-General!$B$17/100)</f>
        <v>1.00193263524796</v>
      </c>
      <c r="F614" s="19" t="n">
        <f aca="false">N614*General!$B$14/(N614+O614)+O614*100/(N614+O614)</f>
        <v>20.8</v>
      </c>
      <c r="G614" s="19" t="n">
        <f aca="false">N614*General!$B$15/(N614+O614)</f>
        <v>0.04</v>
      </c>
      <c r="H614" s="19" t="n">
        <f aca="false">(N614+O614)*(1/General!$B$20)*((F614/100)-E614*(C614/100))*1000/B614</f>
        <v>30.7488795059303</v>
      </c>
      <c r="I614" s="19" t="n">
        <f aca="false">(N614+O614)*(1/General!$B$20)*((D614/100)*E614-(G614/100))*1000/B614</f>
        <v>19.4027170768345</v>
      </c>
      <c r="J614" s="19" t="n">
        <f aca="false">I614/H614</f>
        <v>0.631005662274373</v>
      </c>
      <c r="K614" s="19" t="n">
        <f aca="false">MAX(Online_RAW!$L$2-Online_RAW!L614,0)</f>
        <v>0</v>
      </c>
      <c r="L614" s="19" t="n">
        <f aca="false">0.0016*(Online_RAW!M614)</f>
        <v>54.448</v>
      </c>
      <c r="M614" s="11" t="n">
        <f aca="false">Online_RAW!$N$2-Online_RAW!N614</f>
        <v>0</v>
      </c>
      <c r="N614" s="19" t="n">
        <f aca="false">Online_RAW!C614*60</f>
        <v>120.077714285714</v>
      </c>
      <c r="O614" s="19" t="n">
        <f aca="false">MAX(0, Online_RAW!D614*60)</f>
        <v>0</v>
      </c>
      <c r="P614" s="19" t="n">
        <f aca="false">_xlfn.IFNA(VLOOKUP(A614,Sampling!$D$7:$E$14,2,FALSE()),0)</f>
        <v>0</v>
      </c>
      <c r="Q614" s="0" t="n">
        <f aca="false">_xlfn.IFNA(VLOOKUP(A614,Refill!$D$6:$G$8,2,FALSE()),0)</f>
        <v>0</v>
      </c>
    </row>
    <row r="615" customFormat="false" ht="12.75" hidden="false" customHeight="false" outlineLevel="0" collapsed="false">
      <c r="A615" s="19" t="n">
        <f aca="false">ROUND((Online_RAW!B615-General!$B$10)*24,3)</f>
        <v>10.217</v>
      </c>
      <c r="B615" s="19" t="n">
        <f aca="false">General!$B$12+Online_ANA!K615/1000+Online_ANA!L615/1000+Online_ANA!M615/1000/General!$B$22-SUM($P$2:P615)/1000/General!$B$24+SUM($Q$2:Q615)/1000/General!$B$24</f>
        <v>1.134448</v>
      </c>
      <c r="C615" s="19" t="n">
        <f aca="false">Online_RAW!K615</f>
        <v>20.1033333333333</v>
      </c>
      <c r="D615" s="19" t="n">
        <f aca="false">Online_RAW!J615</f>
        <v>0.46</v>
      </c>
      <c r="E615" s="19" t="n">
        <f aca="false">(1-F615/100-G615/100)/(1-C615/100-D615/100-General!$B$17/100)</f>
        <v>1.00181786866062</v>
      </c>
      <c r="F615" s="19" t="n">
        <f aca="false">N615*General!$B$14/(N615+O615)+O615*100/(N615+O615)</f>
        <v>20.8124130611969</v>
      </c>
      <c r="G615" s="19" t="n">
        <f aca="false">N615*General!$B$15/(N615+O615)</f>
        <v>0.0399937307771733</v>
      </c>
      <c r="H615" s="19" t="n">
        <f aca="false">(N615+O615)*(1/General!$B$20)*((F615/100)-E615*(C615/100))*1000/B615</f>
        <v>31.7566408331096</v>
      </c>
      <c r="I615" s="19" t="n">
        <f aca="false">(N615+O615)*(1/General!$B$20)*((D615/100)*E615-(G615/100))*1000/B615</f>
        <v>19.8719078366096</v>
      </c>
      <c r="J615" s="19" t="n">
        <f aca="false">I615/H615</f>
        <v>0.625755977813972</v>
      </c>
      <c r="K615" s="19" t="n">
        <f aca="false">MAX(Online_RAW!$L$2-Online_RAW!L615,0)</f>
        <v>0</v>
      </c>
      <c r="L615" s="19" t="n">
        <f aca="false">0.0016*(Online_RAW!M615)</f>
        <v>54.448</v>
      </c>
      <c r="M615" s="11" t="n">
        <f aca="false">Online_RAW!$N$2-Online_RAW!N615</f>
        <v>0</v>
      </c>
      <c r="N615" s="19" t="n">
        <f aca="false">Online_RAW!C615*60</f>
        <v>120.048260869565</v>
      </c>
      <c r="O615" s="19" t="n">
        <f aca="false">MAX(0, Online_RAW!D615*60)</f>
        <v>0.0188181818181818</v>
      </c>
      <c r="P615" s="19" t="n">
        <f aca="false">_xlfn.IFNA(VLOOKUP(A615,Sampling!$D$7:$E$14,2,FALSE()),0)</f>
        <v>0</v>
      </c>
      <c r="Q615" s="0" t="n">
        <f aca="false">_xlfn.IFNA(VLOOKUP(A615,Refill!$D$6:$G$8,2,FALSE()),0)</f>
        <v>0</v>
      </c>
    </row>
    <row r="616" customFormat="false" ht="12.75" hidden="false" customHeight="false" outlineLevel="0" collapsed="false">
      <c r="A616" s="19" t="n">
        <f aca="false">ROUND((Online_RAW!B616-General!$B$10)*24,3)</f>
        <v>10.233</v>
      </c>
      <c r="B616" s="19" t="n">
        <f aca="false">General!$B$12+Online_ANA!K616/1000+Online_ANA!L616/1000+Online_ANA!M616/1000/General!$B$22-SUM($P$2:P616)/1000/General!$B$24+SUM($Q$2:Q616)/1000/General!$B$24</f>
        <v>1.134448</v>
      </c>
      <c r="C616" s="19" t="n">
        <f aca="false">Online_RAW!K616</f>
        <v>20.09</v>
      </c>
      <c r="D616" s="19" t="n">
        <f aca="false">Online_RAW!J616</f>
        <v>0.46</v>
      </c>
      <c r="E616" s="19" t="n">
        <f aca="false">(1-F616/100-G616/100)/(1-C616/100-D616/100-General!$B$17/100)</f>
        <v>1.00166648178184</v>
      </c>
      <c r="F616" s="19" t="n">
        <f aca="false">N616*General!$B$14/(N616+O616)+O616*100/(N616+O616)</f>
        <v>20.8110169680982</v>
      </c>
      <c r="G616" s="19" t="n">
        <f aca="false">N616*General!$B$15/(N616+O616)</f>
        <v>0.0399944358746979</v>
      </c>
      <c r="H616" s="19" t="n">
        <f aca="false">(N616+O616)*(1/General!$B$20)*((F616/100)-E616*(C616/100))*1000/B616</f>
        <v>32.453296083366</v>
      </c>
      <c r="I616" s="19" t="n">
        <f aca="false">(N616+O616)*(1/General!$B$20)*((D616/100)*E616-(G616/100))*1000/B616</f>
        <v>19.8613835995234</v>
      </c>
      <c r="J616" s="19" t="n">
        <f aca="false">I616/H616</f>
        <v>0.611998964558284</v>
      </c>
      <c r="K616" s="19" t="n">
        <f aca="false">MAX(Online_RAW!$L$2-Online_RAW!L616,0)</f>
        <v>0</v>
      </c>
      <c r="L616" s="19" t="n">
        <f aca="false">0.0016*(Online_RAW!M616)</f>
        <v>54.448</v>
      </c>
      <c r="M616" s="11" t="n">
        <f aca="false">Online_RAW!$N$2-Online_RAW!N616</f>
        <v>0</v>
      </c>
      <c r="N616" s="19" t="n">
        <f aca="false">Online_RAW!C616*60</f>
        <v>120.006857142857</v>
      </c>
      <c r="O616" s="19" t="n">
        <f aca="false">MAX(0, Online_RAW!D616*60)</f>
        <v>0.016695652173913</v>
      </c>
      <c r="P616" s="19" t="n">
        <f aca="false">_xlfn.IFNA(VLOOKUP(A616,Sampling!$D$7:$E$14,2,FALSE()),0)</f>
        <v>0</v>
      </c>
      <c r="Q616" s="0" t="n">
        <f aca="false">_xlfn.IFNA(VLOOKUP(A616,Refill!$D$6:$G$8,2,FALSE()),0)</f>
        <v>0</v>
      </c>
    </row>
    <row r="617" customFormat="false" ht="12.75" hidden="false" customHeight="false" outlineLevel="0" collapsed="false">
      <c r="A617" s="19" t="n">
        <f aca="false">ROUND((Online_RAW!B617-General!$B$10)*24,3)</f>
        <v>10.25</v>
      </c>
      <c r="B617" s="19" t="n">
        <f aca="false">General!$B$12+Online_ANA!K617/1000+Online_ANA!L617/1000+Online_ANA!M617/1000/General!$B$22-SUM($P$2:P617)/1000/General!$B$24+SUM($Q$2:Q617)/1000/General!$B$24</f>
        <v>1.134448</v>
      </c>
      <c r="C617" s="19" t="n">
        <f aca="false">Online_RAW!K617</f>
        <v>20.095</v>
      </c>
      <c r="D617" s="19" t="n">
        <f aca="false">Online_RAW!J617</f>
        <v>0.47</v>
      </c>
      <c r="E617" s="19" t="n">
        <f aca="false">(1-F617/100-G617/100)/(1-C617/100-D617/100-General!$B$17/100)</f>
        <v>1.00199604685355</v>
      </c>
      <c r="F617" s="19" t="n">
        <f aca="false">N617*General!$B$14/(N617+O617)+O617*100/(N617+O617)</f>
        <v>20.8</v>
      </c>
      <c r="G617" s="19" t="n">
        <f aca="false">N617*General!$B$15/(N617+O617)</f>
        <v>0.04</v>
      </c>
      <c r="H617" s="19" t="n">
        <f aca="false">(N617+O617)*(1/General!$B$20)*((F617/100)-E617*(C617/100))*1000/B617</f>
        <v>31.3892304778181</v>
      </c>
      <c r="I617" s="19" t="n">
        <f aca="false">(N617+O617)*(1/General!$B$20)*((D617/100)*E617-(G617/100))*1000/B617</f>
        <v>20.3444601143772</v>
      </c>
      <c r="J617" s="19" t="n">
        <f aca="false">I617/H617</f>
        <v>0.648135038823397</v>
      </c>
      <c r="K617" s="19" t="n">
        <f aca="false">MAX(Online_RAW!$L$2-Online_RAW!L617,0)</f>
        <v>0</v>
      </c>
      <c r="L617" s="19" t="n">
        <f aca="false">0.0016*(Online_RAW!M617)</f>
        <v>54.448</v>
      </c>
      <c r="M617" s="11" t="n">
        <f aca="false">Online_RAW!$N$2-Online_RAW!N617</f>
        <v>0</v>
      </c>
      <c r="N617" s="19" t="n">
        <f aca="false">Online_RAW!C617*60</f>
        <v>120.042545454545</v>
      </c>
      <c r="O617" s="19" t="n">
        <f aca="false">MAX(0, Online_RAW!D617*60)</f>
        <v>0</v>
      </c>
      <c r="P617" s="19" t="n">
        <f aca="false">_xlfn.IFNA(VLOOKUP(A617,Sampling!$D$7:$E$14,2,FALSE()),0)</f>
        <v>0</v>
      </c>
      <c r="Q617" s="0" t="n">
        <f aca="false">_xlfn.IFNA(VLOOKUP(A617,Refill!$D$6:$G$8,2,FALSE()),0)</f>
        <v>0</v>
      </c>
    </row>
    <row r="618" customFormat="false" ht="12.75" hidden="false" customHeight="false" outlineLevel="0" collapsed="false">
      <c r="A618" s="19" t="n">
        <f aca="false">ROUND((Online_RAW!B618-General!$B$10)*24,3)</f>
        <v>10.267</v>
      </c>
      <c r="B618" s="19" t="n">
        <f aca="false">General!$B$12+Online_ANA!K618/1000+Online_ANA!L618/1000+Online_ANA!M618/1000/General!$B$22-SUM($P$2:P618)/1000/General!$B$24+SUM($Q$2:Q618)/1000/General!$B$24</f>
        <v>1.134448</v>
      </c>
      <c r="C618" s="19" t="n">
        <f aca="false">Online_RAW!K618</f>
        <v>20.095</v>
      </c>
      <c r="D618" s="19" t="n">
        <f aca="false">Online_RAW!J618</f>
        <v>0.47</v>
      </c>
      <c r="E618" s="19" t="n">
        <f aca="false">(1-F618/100-G618/100)/(1-C618/100-D618/100-General!$B$17/100)</f>
        <v>1.00198515459766</v>
      </c>
      <c r="F618" s="19" t="n">
        <f aca="false">N618*General!$B$14/(N618+O618)+O618*100/(N618+O618)</f>
        <v>20.8008609481735</v>
      </c>
      <c r="G618" s="19" t="n">
        <f aca="false">N618*General!$B$15/(N618+O618)</f>
        <v>0.0399995651776901</v>
      </c>
      <c r="H618" s="19" t="n">
        <f aca="false">(N618+O618)*(1/General!$B$20)*((F618/100)-E618*(C618/100))*1000/B618</f>
        <v>31.4261961928746</v>
      </c>
      <c r="I618" s="19" t="n">
        <f aca="false">(N618+O618)*(1/General!$B$20)*((D618/100)*E618-(G618/100))*1000/B618</f>
        <v>20.3351716985854</v>
      </c>
      <c r="J618" s="19" t="n">
        <f aca="false">I618/H618</f>
        <v>0.647077093701722</v>
      </c>
      <c r="K618" s="19" t="n">
        <f aca="false">MAX(Online_RAW!$L$2-Online_RAW!L618,0)</f>
        <v>0</v>
      </c>
      <c r="L618" s="19" t="n">
        <f aca="false">0.0016*(Online_RAW!M618)</f>
        <v>54.448</v>
      </c>
      <c r="M618" s="11" t="n">
        <f aca="false">Online_RAW!$N$2-Online_RAW!N618</f>
        <v>0</v>
      </c>
      <c r="N618" s="19" t="n">
        <f aca="false">Online_RAW!C618*60</f>
        <v>119.987739130435</v>
      </c>
      <c r="O618" s="19" t="n">
        <f aca="false">MAX(0, Online_RAW!D618*60)</f>
        <v>0.00130434782608696</v>
      </c>
      <c r="P618" s="19" t="n">
        <f aca="false">_xlfn.IFNA(VLOOKUP(A618,Sampling!$D$7:$E$14,2,FALSE()),0)</f>
        <v>0</v>
      </c>
      <c r="Q618" s="0" t="n">
        <f aca="false">_xlfn.IFNA(VLOOKUP(A618,Refill!$D$6:$G$8,2,FALSE()),0)</f>
        <v>0</v>
      </c>
    </row>
    <row r="619" customFormat="false" ht="12.75" hidden="false" customHeight="false" outlineLevel="0" collapsed="false">
      <c r="A619" s="19" t="n">
        <f aca="false">ROUND((Online_RAW!B619-General!$B$10)*24,3)</f>
        <v>10.283</v>
      </c>
      <c r="B619" s="19" t="n">
        <f aca="false">General!$B$12+Online_ANA!K619/1000+Online_ANA!L619/1000+Online_ANA!M619/1000/General!$B$22-SUM($P$2:P619)/1000/General!$B$24+SUM($Q$2:Q619)/1000/General!$B$24</f>
        <v>1.134448</v>
      </c>
      <c r="C619" s="19" t="n">
        <f aca="false">Online_RAW!K619</f>
        <v>20.09</v>
      </c>
      <c r="D619" s="19" t="n">
        <f aca="false">Online_RAW!J619</f>
        <v>0.47</v>
      </c>
      <c r="E619" s="19" t="n">
        <f aca="false">(1-F619/100-G619/100)/(1-C619/100-D619/100-General!$B$17/100)</f>
        <v>1.00193263524796</v>
      </c>
      <c r="F619" s="19" t="n">
        <f aca="false">N619*General!$B$14/(N619+O619)+O619*100/(N619+O619)</f>
        <v>20.8</v>
      </c>
      <c r="G619" s="19" t="n">
        <f aca="false">N619*General!$B$15/(N619+O619)</f>
        <v>0.04</v>
      </c>
      <c r="H619" s="19" t="n">
        <f aca="false">(N619+O619)*(1/General!$B$20)*((F619/100)-E619*(C619/100))*1000/B619</f>
        <v>31.6843155457305</v>
      </c>
      <c r="I619" s="19" t="n">
        <f aca="false">(N619+O619)*(1/General!$B$20)*((D619/100)*E619-(G619/100))*1000/B619</f>
        <v>20.3420407117868</v>
      </c>
      <c r="J619" s="19" t="n">
        <f aca="false">I619/H619</f>
        <v>0.642022412711639</v>
      </c>
      <c r="K619" s="19" t="n">
        <f aca="false">MAX(Online_RAW!$L$2-Online_RAW!L619,0)</f>
        <v>0</v>
      </c>
      <c r="L619" s="19" t="n">
        <f aca="false">0.0016*(Online_RAW!M619)</f>
        <v>54.448</v>
      </c>
      <c r="M619" s="11" t="n">
        <f aca="false">Online_RAW!$N$2-Online_RAW!N619</f>
        <v>0</v>
      </c>
      <c r="N619" s="19" t="n">
        <f aca="false">Online_RAW!C619*60</f>
        <v>120.036571428571</v>
      </c>
      <c r="O619" s="19" t="n">
        <f aca="false">MAX(0, Online_RAW!D619*60)</f>
        <v>0</v>
      </c>
      <c r="P619" s="19" t="n">
        <f aca="false">_xlfn.IFNA(VLOOKUP(A619,Sampling!$D$7:$E$14,2,FALSE()),0)</f>
        <v>0</v>
      </c>
      <c r="Q619" s="0" t="n">
        <f aca="false">_xlfn.IFNA(VLOOKUP(A619,Refill!$D$6:$G$8,2,FALSE()),0)</f>
        <v>0</v>
      </c>
    </row>
    <row r="620" customFormat="false" ht="12.75" hidden="false" customHeight="false" outlineLevel="0" collapsed="false">
      <c r="A620" s="19" t="n">
        <f aca="false">ROUND((Online_RAW!B620-General!$B$10)*24,3)</f>
        <v>10.3</v>
      </c>
      <c r="B620" s="19" t="n">
        <f aca="false">General!$B$12+Online_ANA!K620/1000+Online_ANA!L620/1000+Online_ANA!M620/1000/General!$B$22-SUM($P$2:P620)/1000/General!$B$24+SUM($Q$2:Q620)/1000/General!$B$24</f>
        <v>1.134448</v>
      </c>
      <c r="C620" s="19" t="n">
        <f aca="false">Online_RAW!K620</f>
        <v>20.09</v>
      </c>
      <c r="D620" s="19" t="n">
        <f aca="false">Online_RAW!J620</f>
        <v>0.475</v>
      </c>
      <c r="E620" s="19" t="n">
        <f aca="false">(1-F620/100-G620/100)/(1-C620/100-D620/100-General!$B$17/100)</f>
        <v>1.00199604685355</v>
      </c>
      <c r="F620" s="19" t="n">
        <f aca="false">N620*General!$B$14/(N620+O620)+O620*100/(N620+O620)</f>
        <v>20.8</v>
      </c>
      <c r="G620" s="19" t="n">
        <f aca="false">N620*General!$B$15/(N620+O620)</f>
        <v>0.04</v>
      </c>
      <c r="H620" s="19" t="n">
        <f aca="false">(N620+O620)*(1/General!$B$20)*((F620/100)-E620*(C620/100))*1000/B620</f>
        <v>31.6204518910786</v>
      </c>
      <c r="I620" s="19" t="n">
        <f aca="false">(N620+O620)*(1/General!$B$20)*((D620/100)*E620-(G620/100))*1000/B620</f>
        <v>20.5775318528916</v>
      </c>
      <c r="J620" s="19" t="n">
        <f aca="false">I620/H620</f>
        <v>0.650766533121476</v>
      </c>
      <c r="K620" s="19" t="n">
        <f aca="false">MAX(Online_RAW!$L$2-Online_RAW!L620,0)</f>
        <v>0</v>
      </c>
      <c r="L620" s="19" t="n">
        <f aca="false">0.0016*(Online_RAW!M620)</f>
        <v>54.448</v>
      </c>
      <c r="M620" s="11" t="n">
        <f aca="false">Online_RAW!$N$2-Online_RAW!N620</f>
        <v>0</v>
      </c>
      <c r="N620" s="19" t="n">
        <f aca="false">Online_RAW!C620*60</f>
        <v>120.022434782609</v>
      </c>
      <c r="O620" s="19" t="n">
        <f aca="false">MAX(0, Online_RAW!D620*60)</f>
        <v>0</v>
      </c>
      <c r="P620" s="19" t="n">
        <f aca="false">_xlfn.IFNA(VLOOKUP(A620,Sampling!$D$7:$E$14,2,FALSE()),0)</f>
        <v>0</v>
      </c>
      <c r="Q620" s="0" t="n">
        <f aca="false">_xlfn.IFNA(VLOOKUP(A620,Refill!$D$6:$G$8,2,FALSE()),0)</f>
        <v>0</v>
      </c>
    </row>
    <row r="621" customFormat="false" ht="12.75" hidden="false" customHeight="false" outlineLevel="0" collapsed="false">
      <c r="A621" s="19" t="n">
        <f aca="false">ROUND((Online_RAW!B621-General!$B$10)*24,3)</f>
        <v>10.317</v>
      </c>
      <c r="B621" s="19" t="n">
        <f aca="false">General!$B$12+Online_ANA!K621/1000+Online_ANA!L621/1000+Online_ANA!M621/1000/General!$B$22-SUM($P$2:P621)/1000/General!$B$24+SUM($Q$2:Q621)/1000/General!$B$24</f>
        <v>1.134448</v>
      </c>
      <c r="C621" s="19" t="n">
        <f aca="false">Online_RAW!K621</f>
        <v>20.09</v>
      </c>
      <c r="D621" s="19" t="n">
        <f aca="false">Online_RAW!J621</f>
        <v>0.475</v>
      </c>
      <c r="E621" s="19" t="n">
        <f aca="false">(1-F621/100-G621/100)/(1-C621/100-D621/100-General!$B$17/100)</f>
        <v>1.00175928083978</v>
      </c>
      <c r="F621" s="19" t="n">
        <f aca="false">N621*General!$B$14/(N621+O621)+O621*100/(N621+O621)</f>
        <v>20.818714513245</v>
      </c>
      <c r="G621" s="19" t="n">
        <f aca="false">N621*General!$B$15/(N621+O621)</f>
        <v>0.0399905482256339</v>
      </c>
      <c r="H621" s="19" t="n">
        <f aca="false">(N621+O621)*(1/General!$B$20)*((F621/100)-E621*(C621/100))*1000/B621</f>
        <v>32.7318077627968</v>
      </c>
      <c r="I621" s="19" t="n">
        <f aca="false">(N621+O621)*(1/General!$B$20)*((D621/100)*E621-(G621/100))*1000/B621</f>
        <v>20.5748544276187</v>
      </c>
      <c r="J621" s="19" t="n">
        <f aca="false">I621/H621</f>
        <v>0.628589003599253</v>
      </c>
      <c r="K621" s="19" t="n">
        <f aca="false">MAX(Online_RAW!$L$2-Online_RAW!L621,0)</f>
        <v>0</v>
      </c>
      <c r="L621" s="19" t="n">
        <f aca="false">0.0016*(Online_RAW!M621)</f>
        <v>54.448</v>
      </c>
      <c r="M621" s="11" t="n">
        <f aca="false">Online_RAW!$N$2-Online_RAW!N621</f>
        <v>0</v>
      </c>
      <c r="N621" s="19" t="n">
        <f aca="false">Online_RAW!C621*60</f>
        <v>120.006818181818</v>
      </c>
      <c r="O621" s="19" t="n">
        <f aca="false">MAX(0, Online_RAW!D621*60)</f>
        <v>0.0283636363636364</v>
      </c>
      <c r="P621" s="19" t="n">
        <f aca="false">_xlfn.IFNA(VLOOKUP(A621,Sampling!$D$7:$E$14,2,FALSE()),0)</f>
        <v>0</v>
      </c>
      <c r="Q621" s="0" t="n">
        <f aca="false">_xlfn.IFNA(VLOOKUP(A621,Refill!$D$6:$G$8,2,FALSE()),0)</f>
        <v>0</v>
      </c>
    </row>
    <row r="622" customFormat="false" ht="12.75" hidden="false" customHeight="false" outlineLevel="0" collapsed="false">
      <c r="A622" s="19" t="n">
        <f aca="false">ROUND((Online_RAW!B622-General!$B$10)*24,3)</f>
        <v>10.333</v>
      </c>
      <c r="B622" s="19" t="n">
        <f aca="false">General!$B$12+Online_ANA!K622/1000+Online_ANA!L622/1000+Online_ANA!M622/1000/General!$B$22-SUM($P$2:P622)/1000/General!$B$24+SUM($Q$2:Q622)/1000/General!$B$24</f>
        <v>1.134448</v>
      </c>
      <c r="C622" s="19" t="n">
        <f aca="false">Online_RAW!K622</f>
        <v>20.094</v>
      </c>
      <c r="D622" s="19" t="n">
        <f aca="false">Online_RAW!J622</f>
        <v>0.48</v>
      </c>
      <c r="E622" s="19" t="n">
        <f aca="false">(1-F622/100-G622/100)/(1-C622/100-D622/100-General!$B$17/100)</f>
        <v>1.00200312641715</v>
      </c>
      <c r="F622" s="19" t="n">
        <f aca="false">N622*General!$B$14/(N622+O622)+O622*100/(N622+O622)</f>
        <v>20.8084630005184</v>
      </c>
      <c r="G622" s="19" t="n">
        <f aca="false">N622*General!$B$15/(N622+O622)</f>
        <v>0.039995725757314</v>
      </c>
      <c r="H622" s="19" t="n">
        <f aca="false">(N622+O622)*(1/General!$B$20)*((F622/100)-E622*(C622/100))*1000/B622</f>
        <v>31.8067923148724</v>
      </c>
      <c r="I622" s="19" t="n">
        <f aca="false">(N622+O622)*(1/General!$B$20)*((D622/100)*E622-(G622/100))*1000/B622</f>
        <v>20.8031051240711</v>
      </c>
      <c r="J622" s="19" t="n">
        <f aca="false">I622/H622</f>
        <v>0.654045994897256</v>
      </c>
      <c r="K622" s="19" t="n">
        <f aca="false">MAX(Online_RAW!$L$2-Online_RAW!L622,0)</f>
        <v>0</v>
      </c>
      <c r="L622" s="19" t="n">
        <f aca="false">0.0016*(Online_RAW!M622)</f>
        <v>54.448</v>
      </c>
      <c r="M622" s="11" t="n">
        <f aca="false">Online_RAW!$N$2-Online_RAW!N622</f>
        <v>0</v>
      </c>
      <c r="N622" s="19" t="n">
        <f aca="false">Online_RAW!C622*60</f>
        <v>119.944636363636</v>
      </c>
      <c r="O622" s="19" t="n">
        <f aca="false">MAX(0, Online_RAW!D622*60)</f>
        <v>0.0128181818181818</v>
      </c>
      <c r="P622" s="19" t="n">
        <f aca="false">_xlfn.IFNA(VLOOKUP(A622,Sampling!$D$7:$E$14,2,FALSE()),0)</f>
        <v>0</v>
      </c>
      <c r="Q622" s="0" t="n">
        <f aca="false">_xlfn.IFNA(VLOOKUP(A622,Refill!$D$6:$G$8,2,FALSE()),0)</f>
        <v>0</v>
      </c>
    </row>
    <row r="623" customFormat="false" ht="12.75" hidden="false" customHeight="false" outlineLevel="0" collapsed="false">
      <c r="A623" s="19" t="n">
        <f aca="false">ROUND((Online_RAW!B623-General!$B$10)*24,3)</f>
        <v>10.35</v>
      </c>
      <c r="B623" s="19" t="n">
        <f aca="false">General!$B$12+Online_ANA!K623/1000+Online_ANA!L623/1000+Online_ANA!M623/1000/General!$B$22-SUM($P$2:P623)/1000/General!$B$24+SUM($Q$2:Q623)/1000/General!$B$24</f>
        <v>1.134448</v>
      </c>
      <c r="C623" s="19" t="n">
        <f aca="false">Online_RAW!K623</f>
        <v>20.095</v>
      </c>
      <c r="D623" s="19" t="n">
        <f aca="false">Online_RAW!J623</f>
        <v>0.486666666666667</v>
      </c>
      <c r="E623" s="19" t="n">
        <f aca="false">(1-F623/100-G623/100)/(1-C623/100-D623/100-General!$B$17/100)</f>
        <v>1.00195205626025</v>
      </c>
      <c r="F623" s="19" t="n">
        <f aca="false">N623*General!$B$14/(N623+O623)+O623*100/(N623+O623)</f>
        <v>20.8201847536452</v>
      </c>
      <c r="G623" s="19" t="n">
        <f aca="false">N623*General!$B$15/(N623+O623)</f>
        <v>0.0399898056799772</v>
      </c>
      <c r="H623" s="19" t="n">
        <f aca="false">(N623+O623)*(1/General!$B$20)*((F623/100)-E623*(C623/100))*1000/B623</f>
        <v>32.3601958710372</v>
      </c>
      <c r="I623" s="19" t="n">
        <f aca="false">(N623+O623)*(1/General!$B$20)*((D623/100)*E623-(G623/100))*1000/B623</f>
        <v>21.1168745832032</v>
      </c>
      <c r="J623" s="19" t="n">
        <f aca="false">I623/H623</f>
        <v>0.652557069412026</v>
      </c>
      <c r="K623" s="19" t="n">
        <f aca="false">MAX(Online_RAW!$L$2-Online_RAW!L623,0)</f>
        <v>0</v>
      </c>
      <c r="L623" s="19" t="n">
        <f aca="false">0.0016*(Online_RAW!M623)</f>
        <v>54.448</v>
      </c>
      <c r="M623" s="11" t="n">
        <f aca="false">Online_RAW!$N$2-Online_RAW!N623</f>
        <v>0</v>
      </c>
      <c r="N623" s="19" t="n">
        <f aca="false">Online_RAW!C623*60</f>
        <v>119.924181818182</v>
      </c>
      <c r="O623" s="19" t="n">
        <f aca="false">MAX(0, Online_RAW!D623*60)</f>
        <v>0.0305714285714286</v>
      </c>
      <c r="P623" s="19" t="n">
        <f aca="false">_xlfn.IFNA(VLOOKUP(A623,Sampling!$D$7:$E$14,2,FALSE()),0)</f>
        <v>0</v>
      </c>
      <c r="Q623" s="0" t="n">
        <f aca="false">_xlfn.IFNA(VLOOKUP(A623,Refill!$D$6:$G$8,2,FALSE()),0)</f>
        <v>0</v>
      </c>
    </row>
    <row r="624" customFormat="false" ht="12.75" hidden="false" customHeight="false" outlineLevel="0" collapsed="false">
      <c r="A624" s="19" t="n">
        <f aca="false">ROUND((Online_RAW!B624-General!$B$10)*24,3)</f>
        <v>10.367</v>
      </c>
      <c r="B624" s="19" t="n">
        <f aca="false">General!$B$12+Online_ANA!K624/1000+Online_ANA!L624/1000+Online_ANA!M624/1000/General!$B$22-SUM($P$2:P624)/1000/General!$B$24+SUM($Q$2:Q624)/1000/General!$B$24</f>
        <v>1.134448</v>
      </c>
      <c r="C624" s="19" t="n">
        <f aca="false">Online_RAW!K624</f>
        <v>20.085</v>
      </c>
      <c r="D624" s="19" t="n">
        <f aca="false">Online_RAW!J624</f>
        <v>0.486666666666667</v>
      </c>
      <c r="E624" s="19" t="n">
        <f aca="false">(1-F624/100-G624/100)/(1-C624/100-D624/100-General!$B$17/100)</f>
        <v>1.0018897151982</v>
      </c>
      <c r="F624" s="19" t="n">
        <f aca="false">N624*General!$B$14/(N624+O624)+O624*100/(N624+O624)</f>
        <v>20.8150873307854</v>
      </c>
      <c r="G624" s="19" t="n">
        <f aca="false">N624*General!$B$15/(N624+O624)</f>
        <v>0.039992380135967</v>
      </c>
      <c r="H624" s="19" t="n">
        <f aca="false">(N624+O624)*(1/General!$B$20)*((F624/100)-E624*(C624/100))*1000/B624</f>
        <v>32.6602820624735</v>
      </c>
      <c r="I624" s="19" t="n">
        <f aca="false">(N624+O624)*(1/General!$B$20)*((D624/100)*E624-(G624/100))*1000/B624</f>
        <v>21.1210233287882</v>
      </c>
      <c r="J624" s="19" t="n">
        <f aca="false">I624/H624</f>
        <v>0.64668833197421</v>
      </c>
      <c r="K624" s="19" t="n">
        <f aca="false">MAX(Online_RAW!$L$2-Online_RAW!L624,0)</f>
        <v>0</v>
      </c>
      <c r="L624" s="19" t="n">
        <f aca="false">0.0016*(Online_RAW!M624)</f>
        <v>54.448</v>
      </c>
      <c r="M624" s="11" t="n">
        <f aca="false">Online_RAW!$N$2-Online_RAW!N624</f>
        <v>0</v>
      </c>
      <c r="N624" s="19" t="n">
        <f aca="false">Online_RAW!C624*60</f>
        <v>119.964285714286</v>
      </c>
      <c r="O624" s="19" t="n">
        <f aca="false">MAX(0, Online_RAW!D624*60)</f>
        <v>0.0228571428571429</v>
      </c>
      <c r="P624" s="19" t="n">
        <f aca="false">_xlfn.IFNA(VLOOKUP(A624,Sampling!$D$7:$E$14,2,FALSE()),0)</f>
        <v>0</v>
      </c>
      <c r="Q624" s="0" t="n">
        <f aca="false">_xlfn.IFNA(VLOOKUP(A624,Refill!$D$6:$G$8,2,FALSE()),0)</f>
        <v>0</v>
      </c>
    </row>
    <row r="625" customFormat="false" ht="12.75" hidden="false" customHeight="false" outlineLevel="0" collapsed="false">
      <c r="A625" s="19" t="n">
        <f aca="false">ROUND((Online_RAW!B625-General!$B$10)*24,3)</f>
        <v>10.383</v>
      </c>
      <c r="B625" s="19" t="n">
        <f aca="false">General!$B$12+Online_ANA!K625/1000+Online_ANA!L625/1000+Online_ANA!M625/1000/General!$B$22-SUM($P$2:P625)/1000/General!$B$24+SUM($Q$2:Q625)/1000/General!$B$24</f>
        <v>1.134448</v>
      </c>
      <c r="C625" s="19" t="n">
        <f aca="false">Online_RAW!K625</f>
        <v>20.09</v>
      </c>
      <c r="D625" s="19" t="n">
        <f aca="false">Online_RAW!J625</f>
        <v>0.49</v>
      </c>
      <c r="E625" s="19" t="n">
        <f aca="false">(1-F625/100-G625/100)/(1-C625/100-D625/100-General!$B$17/100)</f>
        <v>1.0021493192299</v>
      </c>
      <c r="F625" s="19" t="n">
        <f aca="false">N625*General!$B$14/(N625+O625)+O625*100/(N625+O625)</f>
        <v>20.8029248455463</v>
      </c>
      <c r="G625" s="19" t="n">
        <f aca="false">N625*General!$B$15/(N625+O625)</f>
        <v>0.0399985228052797</v>
      </c>
      <c r="H625" s="19" t="n">
        <f aca="false">(N625+O625)*(1/General!$B$20)*((F625/100)-E625*(C625/100))*1000/B625</f>
        <v>31.6300671103567</v>
      </c>
      <c r="I625" s="19" t="n">
        <f aca="false">(N625+O625)*(1/General!$B$20)*((D625/100)*E625-(G625/100))*1000/B625</f>
        <v>21.3019704137776</v>
      </c>
      <c r="J625" s="19" t="n">
        <f aca="false">I625/H625</f>
        <v>0.673472185166586</v>
      </c>
      <c r="K625" s="19" t="n">
        <f aca="false">MAX(Online_RAW!$L$2-Online_RAW!L625,0)</f>
        <v>0</v>
      </c>
      <c r="L625" s="19" t="n">
        <f aca="false">0.0016*(Online_RAW!M625)</f>
        <v>54.448</v>
      </c>
      <c r="M625" s="11" t="n">
        <f aca="false">Online_RAW!$N$2-Online_RAW!N625</f>
        <v>0</v>
      </c>
      <c r="N625" s="19" t="n">
        <f aca="false">Online_RAW!C625*60</f>
        <v>120.082173913043</v>
      </c>
      <c r="O625" s="19" t="n">
        <f aca="false">MAX(0, Online_RAW!D625*60)</f>
        <v>0.00443478260869566</v>
      </c>
      <c r="P625" s="19" t="n">
        <f aca="false">_xlfn.IFNA(VLOOKUP(A625,Sampling!$D$7:$E$14,2,FALSE()),0)</f>
        <v>0</v>
      </c>
      <c r="Q625" s="0" t="n">
        <f aca="false">_xlfn.IFNA(VLOOKUP(A625,Refill!$D$6:$G$8,2,FALSE()),0)</f>
        <v>0</v>
      </c>
    </row>
    <row r="626" customFormat="false" ht="12.75" hidden="false" customHeight="false" outlineLevel="0" collapsed="false">
      <c r="A626" s="19" t="n">
        <f aca="false">ROUND((Online_RAW!B626-General!$B$10)*24,3)</f>
        <v>10.4</v>
      </c>
      <c r="B626" s="19" t="n">
        <f aca="false">General!$B$12+Online_ANA!K626/1000+Online_ANA!L626/1000+Online_ANA!M626/1000/General!$B$22-SUM($P$2:P626)/1000/General!$B$24+SUM($Q$2:Q626)/1000/General!$B$24</f>
        <v>1.134448</v>
      </c>
      <c r="C626" s="19" t="n">
        <f aca="false">Online_RAW!K626</f>
        <v>20.09</v>
      </c>
      <c r="D626" s="19" t="n">
        <f aca="false">Online_RAW!J626</f>
        <v>0.49</v>
      </c>
      <c r="E626" s="19" t="n">
        <f aca="false">(1-F626/100-G626/100)/(1-C626/100-D626/100-General!$B$17/100)</f>
        <v>1.00218632983878</v>
      </c>
      <c r="F626" s="19" t="n">
        <f aca="false">N626*General!$B$14/(N626+O626)+O626*100/(N626+O626)</f>
        <v>20.8</v>
      </c>
      <c r="G626" s="19" t="n">
        <f aca="false">N626*General!$B$15/(N626+O626)</f>
        <v>0.04</v>
      </c>
      <c r="H626" s="19" t="n">
        <f aca="false">(N626+O626)*(1/General!$B$20)*((F626/100)-E626*(C626/100))*1000/B626</f>
        <v>31.4401462570728</v>
      </c>
      <c r="I626" s="19" t="n">
        <f aca="false">(N626+O626)*(1/General!$B$20)*((D626/100)*E626-(G626/100))*1000/B626</f>
        <v>21.2914655480141</v>
      </c>
      <c r="J626" s="19" t="n">
        <f aca="false">I626/H626</f>
        <v>0.677206313670516</v>
      </c>
      <c r="K626" s="19" t="n">
        <f aca="false">MAX(Online_RAW!$L$2-Online_RAW!L626,0)</f>
        <v>0</v>
      </c>
      <c r="L626" s="19" t="n">
        <f aca="false">0.0016*(Online_RAW!M626)</f>
        <v>54.448</v>
      </c>
      <c r="M626" s="11" t="n">
        <f aca="false">Online_RAW!$N$2-Online_RAW!N626</f>
        <v>0</v>
      </c>
      <c r="N626" s="19" t="n">
        <f aca="false">Online_RAW!C626*60</f>
        <v>120.022956521739</v>
      </c>
      <c r="O626" s="19" t="n">
        <f aca="false">MAX(0, Online_RAW!D626*60)</f>
        <v>0</v>
      </c>
      <c r="P626" s="19" t="n">
        <f aca="false">_xlfn.IFNA(VLOOKUP(A626,Sampling!$D$7:$E$14,2,FALSE()),0)</f>
        <v>0</v>
      </c>
      <c r="Q626" s="0" t="n">
        <f aca="false">_xlfn.IFNA(VLOOKUP(A626,Refill!$D$6:$G$8,2,FALSE()),0)</f>
        <v>0</v>
      </c>
    </row>
    <row r="627" customFormat="false" ht="12.75" hidden="false" customHeight="false" outlineLevel="0" collapsed="false">
      <c r="A627" s="19" t="n">
        <f aca="false">ROUND((Online_RAW!B627-General!$B$10)*24,3)</f>
        <v>10.417</v>
      </c>
      <c r="B627" s="19" t="n">
        <f aca="false">General!$B$12+Online_ANA!K627/1000+Online_ANA!L627/1000+Online_ANA!M627/1000/General!$B$22-SUM($P$2:P627)/1000/General!$B$24+SUM($Q$2:Q627)/1000/General!$B$24</f>
        <v>1.134448</v>
      </c>
      <c r="C627" s="19" t="n">
        <f aca="false">Online_RAW!K627</f>
        <v>20.09</v>
      </c>
      <c r="D627" s="19" t="n">
        <f aca="false">Online_RAW!J627</f>
        <v>0.5</v>
      </c>
      <c r="E627" s="19" t="n">
        <f aca="false">(1-F627/100-G627/100)/(1-C627/100-D627/100-General!$B$17/100)</f>
        <v>1.00228819451456</v>
      </c>
      <c r="F627" s="19" t="n">
        <f aca="false">N627*General!$B$14/(N627+O627)+O627*100/(N627+O627)</f>
        <v>20.8019778643774</v>
      </c>
      <c r="G627" s="19" t="n">
        <f aca="false">N627*General!$B$15/(N627+O627)</f>
        <v>0.0399990010785973</v>
      </c>
      <c r="H627" s="19" t="n">
        <f aca="false">(N627+O627)*(1/General!$B$20)*((F627/100)-E627*(C627/100))*1000/B627</f>
        <v>31.4648333603251</v>
      </c>
      <c r="I627" s="19" t="n">
        <f aca="false">(N627+O627)*(1/General!$B$20)*((D627/100)*E627-(G627/100))*1000/B627</f>
        <v>21.7863040823132</v>
      </c>
      <c r="J627" s="19" t="n">
        <f aca="false">I627/H627</f>
        <v>0.692401699154848</v>
      </c>
      <c r="K627" s="19" t="n">
        <f aca="false">MAX(Online_RAW!$L$2-Online_RAW!L627,0)</f>
        <v>0</v>
      </c>
      <c r="L627" s="19" t="n">
        <f aca="false">0.0016*(Online_RAW!M627)</f>
        <v>54.448</v>
      </c>
      <c r="M627" s="11" t="n">
        <f aca="false">Online_RAW!$N$2-Online_RAW!N627</f>
        <v>0</v>
      </c>
      <c r="N627" s="19" t="n">
        <f aca="false">Online_RAW!C627*60</f>
        <v>120.126571428571</v>
      </c>
      <c r="O627" s="19" t="n">
        <f aca="false">MAX(0, Online_RAW!D627*60)</f>
        <v>0.00300000000000001</v>
      </c>
      <c r="P627" s="19" t="n">
        <f aca="false">_xlfn.IFNA(VLOOKUP(A627,Sampling!$D$7:$E$14,2,FALSE()),0)</f>
        <v>0</v>
      </c>
      <c r="Q627" s="0" t="n">
        <f aca="false">_xlfn.IFNA(VLOOKUP(A627,Refill!$D$6:$G$8,2,FALSE()),0)</f>
        <v>0</v>
      </c>
    </row>
    <row r="628" customFormat="false" ht="12.75" hidden="false" customHeight="false" outlineLevel="0" collapsed="false">
      <c r="A628" s="19" t="n">
        <f aca="false">ROUND((Online_RAW!B628-General!$B$10)*24,3)</f>
        <v>10.433</v>
      </c>
      <c r="B628" s="19" t="n">
        <f aca="false">General!$B$12+Online_ANA!K628/1000+Online_ANA!L628/1000+Online_ANA!M628/1000/General!$B$22-SUM($P$2:P628)/1000/General!$B$24+SUM($Q$2:Q628)/1000/General!$B$24</f>
        <v>1.134448</v>
      </c>
      <c r="C628" s="19" t="n">
        <f aca="false">Online_RAW!K628</f>
        <v>20.09</v>
      </c>
      <c r="D628" s="19" t="n">
        <f aca="false">Online_RAW!J628</f>
        <v>0.5</v>
      </c>
      <c r="E628" s="19" t="n">
        <f aca="false">(1-F628/100-G628/100)/(1-C628/100-D628/100-General!$B$17/100)</f>
        <v>1.00231322531789</v>
      </c>
      <c r="F628" s="19" t="n">
        <f aca="false">N628*General!$B$14/(N628+O628)+O628*100/(N628+O628)</f>
        <v>20.8</v>
      </c>
      <c r="G628" s="19" t="n">
        <f aca="false">N628*General!$B$15/(N628+O628)</f>
        <v>0.04</v>
      </c>
      <c r="H628" s="19" t="n">
        <f aca="false">(N628+O628)*(1/General!$B$20)*((F628/100)-E628*(C628/100))*1000/B628</f>
        <v>31.3456807257907</v>
      </c>
      <c r="I628" s="19" t="n">
        <f aca="false">(N628+O628)*(1/General!$B$20)*((D628/100)*E628-(G628/100))*1000/B628</f>
        <v>21.7854907728967</v>
      </c>
      <c r="J628" s="19" t="n">
        <f aca="false">I628/H628</f>
        <v>0.695007741687741</v>
      </c>
      <c r="K628" s="19" t="n">
        <f aca="false">MAX(Online_RAW!$L$2-Online_RAW!L628,0)</f>
        <v>0</v>
      </c>
      <c r="L628" s="19" t="n">
        <f aca="false">0.0016*(Online_RAW!M628)</f>
        <v>54.448</v>
      </c>
      <c r="M628" s="11" t="n">
        <f aca="false">Online_RAW!$N$2-Online_RAW!N628</f>
        <v>0</v>
      </c>
      <c r="N628" s="19" t="n">
        <f aca="false">Online_RAW!C628*60</f>
        <v>120.122086956522</v>
      </c>
      <c r="O628" s="19" t="n">
        <f aca="false">MAX(0, Online_RAW!D628*60)</f>
        <v>0</v>
      </c>
      <c r="P628" s="19" t="n">
        <f aca="false">_xlfn.IFNA(VLOOKUP(A628,Sampling!$D$7:$E$14,2,FALSE()),0)</f>
        <v>0</v>
      </c>
      <c r="Q628" s="0" t="n">
        <f aca="false">_xlfn.IFNA(VLOOKUP(A628,Refill!$D$6:$G$8,2,FALSE()),0)</f>
        <v>0</v>
      </c>
    </row>
    <row r="629" customFormat="false" ht="12.75" hidden="false" customHeight="false" outlineLevel="0" collapsed="false">
      <c r="A629" s="19" t="n">
        <f aca="false">ROUND((Online_RAW!B629-General!$B$10)*24,3)</f>
        <v>10.45</v>
      </c>
      <c r="B629" s="19" t="n">
        <f aca="false">General!$B$12+Online_ANA!K629/1000+Online_ANA!L629/1000+Online_ANA!M629/1000/General!$B$22-SUM($P$2:P629)/1000/General!$B$24+SUM($Q$2:Q629)/1000/General!$B$24</f>
        <v>1.134448</v>
      </c>
      <c r="C629" s="19" t="n">
        <f aca="false">Online_RAW!K629</f>
        <v>20.085</v>
      </c>
      <c r="D629" s="19" t="n">
        <f aca="false">Online_RAW!J629</f>
        <v>0.5</v>
      </c>
      <c r="E629" s="19" t="n">
        <f aca="false">(1-F629/100-G629/100)/(1-C629/100-D629/100-General!$B$17/100)</f>
        <v>1.00224977356175</v>
      </c>
      <c r="F629" s="19" t="n">
        <f aca="false">N629*General!$B$14/(N629+O629)+O629*100/(N629+O629)</f>
        <v>20.8</v>
      </c>
      <c r="G629" s="19" t="n">
        <f aca="false">N629*General!$B$15/(N629+O629)</f>
        <v>0.04</v>
      </c>
      <c r="H629" s="19" t="n">
        <f aca="false">(N629+O629)*(1/General!$B$20)*((F629/100)-E629*(C629/100))*1000/B629</f>
        <v>31.6027118726083</v>
      </c>
      <c r="I629" s="19" t="n">
        <f aca="false">(N629+O629)*(1/General!$B$20)*((D629/100)*E629-(G629/100))*1000/B629</f>
        <v>21.7565058464387</v>
      </c>
      <c r="J629" s="19" t="n">
        <f aca="false">I629/H629</f>
        <v>0.688437939571136</v>
      </c>
      <c r="K629" s="19" t="n">
        <f aca="false">MAX(Online_RAW!$L$2-Online_RAW!L629,0)</f>
        <v>0</v>
      </c>
      <c r="L629" s="19" t="n">
        <f aca="false">0.0016*(Online_RAW!M629)</f>
        <v>54.448</v>
      </c>
      <c r="M629" s="11" t="n">
        <f aca="false">Online_RAW!$N$2-Online_RAW!N629</f>
        <v>0</v>
      </c>
      <c r="N629" s="19" t="n">
        <f aca="false">Online_RAW!C629*60</f>
        <v>119.97052173913</v>
      </c>
      <c r="O629" s="19" t="n">
        <f aca="false">MAX(0, Online_RAW!D629*60)</f>
        <v>0</v>
      </c>
      <c r="P629" s="19" t="n">
        <f aca="false">_xlfn.IFNA(VLOOKUP(A629,Sampling!$D$7:$E$14,2,FALSE()),0)</f>
        <v>0</v>
      </c>
      <c r="Q629" s="0" t="n">
        <f aca="false">_xlfn.IFNA(VLOOKUP(A629,Refill!$D$6:$G$8,2,FALSE()),0)</f>
        <v>0</v>
      </c>
    </row>
    <row r="630" customFormat="false" ht="12.75" hidden="false" customHeight="false" outlineLevel="0" collapsed="false">
      <c r="A630" s="19" t="n">
        <f aca="false">ROUND((Online_RAW!B630-General!$B$10)*24,3)</f>
        <v>10.467</v>
      </c>
      <c r="B630" s="19" t="n">
        <f aca="false">General!$B$12+Online_ANA!K630/1000+Online_ANA!L630/1000+Online_ANA!M630/1000/General!$B$22-SUM($P$2:P630)/1000/General!$B$24+SUM($Q$2:Q630)/1000/General!$B$24</f>
        <v>1.134448</v>
      </c>
      <c r="C630" s="19" t="n">
        <f aca="false">Online_RAW!K630</f>
        <v>20.085</v>
      </c>
      <c r="D630" s="19" t="n">
        <f aca="false">Online_RAW!J630</f>
        <v>0.5</v>
      </c>
      <c r="E630" s="19" t="n">
        <f aca="false">(1-F630/100-G630/100)/(1-C630/100-D630/100-General!$B$17/100)</f>
        <v>1.00210398349298</v>
      </c>
      <c r="F630" s="19" t="n">
        <f aca="false">N630*General!$B$14/(N630+O630)+O630*100/(N630+O630)</f>
        <v>20.8115206545826</v>
      </c>
      <c r="G630" s="19" t="n">
        <f aca="false">N630*General!$B$15/(N630+O630)</f>
        <v>0.0399941814875845</v>
      </c>
      <c r="H630" s="19" t="n">
        <f aca="false">(N630+O630)*(1/General!$B$20)*((F630/100)-E630*(C630/100))*1000/B630</f>
        <v>32.2905262780084</v>
      </c>
      <c r="I630" s="19" t="n">
        <f aca="false">(N630+O630)*(1/General!$B$20)*((D630/100)*E630-(G630/100))*1000/B630</f>
        <v>21.757449863523</v>
      </c>
      <c r="J630" s="19" t="n">
        <f aca="false">I630/H630</f>
        <v>0.673802888073118</v>
      </c>
      <c r="K630" s="19" t="n">
        <f aca="false">MAX(Online_RAW!$L$2-Online_RAW!L630,0)</f>
        <v>0</v>
      </c>
      <c r="L630" s="19" t="n">
        <f aca="false">0.0016*(Online_RAW!M630)</f>
        <v>54.448</v>
      </c>
      <c r="M630" s="11" t="n">
        <f aca="false">Online_RAW!$N$2-Online_RAW!N630</f>
        <v>0</v>
      </c>
      <c r="N630" s="19" t="n">
        <f aca="false">Online_RAW!C630*60</f>
        <v>119.975727272727</v>
      </c>
      <c r="O630" s="19" t="n">
        <f aca="false">MAX(0, Online_RAW!D630*60)</f>
        <v>0.0174545454545455</v>
      </c>
      <c r="P630" s="19" t="n">
        <f aca="false">_xlfn.IFNA(VLOOKUP(A630,Sampling!$D$7:$E$14,2,FALSE()),0)</f>
        <v>0</v>
      </c>
      <c r="Q630" s="0" t="n">
        <f aca="false">_xlfn.IFNA(VLOOKUP(A630,Refill!$D$6:$G$8,2,FALSE()),0)</f>
        <v>0</v>
      </c>
    </row>
    <row r="631" customFormat="false" ht="12.75" hidden="false" customHeight="false" outlineLevel="0" collapsed="false">
      <c r="A631" s="19" t="n">
        <f aca="false">ROUND((Online_RAW!B631-General!$B$10)*24,3)</f>
        <v>10.483</v>
      </c>
      <c r="B631" s="19" t="n">
        <f aca="false">General!$B$12+Online_ANA!K631/1000+Online_ANA!L631/1000+Online_ANA!M631/1000/General!$B$22-SUM($P$2:P631)/1000/General!$B$24+SUM($Q$2:Q631)/1000/General!$B$24</f>
        <v>1.13449493333333</v>
      </c>
      <c r="C631" s="19" t="n">
        <f aca="false">Online_RAW!K631</f>
        <v>20.065</v>
      </c>
      <c r="D631" s="19" t="n">
        <f aca="false">Online_RAW!J631</f>
        <v>0.51</v>
      </c>
      <c r="E631" s="19" t="n">
        <f aca="false">(1-F631/100-G631/100)/(1-C631/100-D631/100-General!$B$17/100)</f>
        <v>1.0020946010226</v>
      </c>
      <c r="F631" s="19" t="n">
        <f aca="false">N631*General!$B$14/(N631+O631)+O631*100/(N631+O631)</f>
        <v>20.8022360685502</v>
      </c>
      <c r="G631" s="19" t="n">
        <f aca="false">N631*General!$B$15/(N631+O631)</f>
        <v>0.0399988706724494</v>
      </c>
      <c r="H631" s="19" t="n">
        <f aca="false">(N631+O631)*(1/General!$B$20)*((F631/100)-E631*(C631/100))*1000/B631</f>
        <v>32.8397320248407</v>
      </c>
      <c r="I631" s="19" t="n">
        <f aca="false">(N631+O631)*(1/General!$B$20)*((D631/100)*E631-(G631/100))*1000/B631</f>
        <v>22.2520372532273</v>
      </c>
      <c r="J631" s="19" t="n">
        <f aca="false">I631/H631</f>
        <v>0.677594970519109</v>
      </c>
      <c r="K631" s="19" t="n">
        <f aca="false">MAX(Online_RAW!$L$2-Online_RAW!L631,0)</f>
        <v>0</v>
      </c>
      <c r="L631" s="19" t="n">
        <f aca="false">0.0016*(Online_RAW!M631)</f>
        <v>54.4949333333333</v>
      </c>
      <c r="M631" s="11" t="n">
        <f aca="false">Online_RAW!$N$2-Online_RAW!N631</f>
        <v>0</v>
      </c>
      <c r="N631" s="19" t="n">
        <f aca="false">Online_RAW!C631*60</f>
        <v>120.114260869565</v>
      </c>
      <c r="O631" s="19" t="n">
        <f aca="false">MAX(0, Online_RAW!D631*60)</f>
        <v>0.00339130434782609</v>
      </c>
      <c r="P631" s="19" t="n">
        <f aca="false">_xlfn.IFNA(VLOOKUP(A631,Sampling!$D$7:$E$14,2,FALSE()),0)</f>
        <v>0</v>
      </c>
      <c r="Q631" s="0" t="n">
        <f aca="false">_xlfn.IFNA(VLOOKUP(A631,Refill!$D$6:$G$8,2,FALSE()),0)</f>
        <v>0</v>
      </c>
    </row>
    <row r="632" customFormat="false" ht="12.75" hidden="false" customHeight="false" outlineLevel="0" collapsed="false">
      <c r="A632" s="19" t="n">
        <f aca="false">ROUND((Online_RAW!B632-General!$B$10)*24,3)</f>
        <v>10.5</v>
      </c>
      <c r="B632" s="19" t="n">
        <f aca="false">General!$B$12+Online_ANA!K632/1000+Online_ANA!L632/1000+Online_ANA!M632/1000/General!$B$22-SUM($P$2:P632)/1000/General!$B$24+SUM($Q$2:Q632)/1000/General!$B$24</f>
        <v>1.1345152</v>
      </c>
      <c r="C632" s="19" t="n">
        <f aca="false">Online_RAW!K632</f>
        <v>20.07</v>
      </c>
      <c r="D632" s="19" t="n">
        <f aca="false">Online_RAW!J632</f>
        <v>0.51</v>
      </c>
      <c r="E632" s="19" t="n">
        <f aca="false">(1-F632/100-G632/100)/(1-C632/100-D632/100-General!$B$17/100)</f>
        <v>1.00218632983878</v>
      </c>
      <c r="F632" s="19" t="n">
        <f aca="false">N632*General!$B$14/(N632+O632)+O632*100/(N632+O632)</f>
        <v>20.8</v>
      </c>
      <c r="G632" s="19" t="n">
        <f aca="false">N632*General!$B$15/(N632+O632)</f>
        <v>0.04</v>
      </c>
      <c r="H632" s="19" t="n">
        <f aca="false">(N632+O632)*(1/General!$B$20)*((F632/100)-E632*(C632/100))*1000/B632</f>
        <v>32.3436781679785</v>
      </c>
      <c r="I632" s="19" t="n">
        <f aca="false">(N632+O632)*(1/General!$B$20)*((D632/100)*E632-(G632/100))*1000/B632</f>
        <v>22.2083379798828</v>
      </c>
      <c r="J632" s="19" t="n">
        <f aca="false">I632/H632</f>
        <v>0.686636129154598</v>
      </c>
      <c r="K632" s="19" t="n">
        <f aca="false">MAX(Online_RAW!$L$2-Online_RAW!L632,0)</f>
        <v>0</v>
      </c>
      <c r="L632" s="19" t="n">
        <f aca="false">0.0016*(Online_RAW!M632)</f>
        <v>54.5152</v>
      </c>
      <c r="M632" s="11" t="n">
        <f aca="false">Online_RAW!$N$2-Online_RAW!N632</f>
        <v>0</v>
      </c>
      <c r="N632" s="19" t="n">
        <f aca="false">Online_RAW!C632*60</f>
        <v>119.872285714286</v>
      </c>
      <c r="O632" s="19" t="n">
        <f aca="false">MAX(0, Online_RAW!D632*60)</f>
        <v>0</v>
      </c>
      <c r="P632" s="19" t="n">
        <f aca="false">_xlfn.IFNA(VLOOKUP(A632,Sampling!$D$7:$E$14,2,FALSE()),0)</f>
        <v>0</v>
      </c>
      <c r="Q632" s="0" t="n">
        <f aca="false">_xlfn.IFNA(VLOOKUP(A632,Refill!$D$6:$G$8,2,FALSE()),0)</f>
        <v>0</v>
      </c>
    </row>
    <row r="633" customFormat="false" ht="12.75" hidden="false" customHeight="false" outlineLevel="0" collapsed="false">
      <c r="A633" s="19" t="n">
        <f aca="false">ROUND((Online_RAW!B633-General!$B$10)*24,3)</f>
        <v>10.517</v>
      </c>
      <c r="B633" s="19" t="n">
        <f aca="false">General!$B$12+Online_ANA!K633/1000+Online_ANA!L633/1000+Online_ANA!M633/1000/General!$B$22-SUM($P$2:P633)/1000/General!$B$24+SUM($Q$2:Q633)/1000/General!$B$24</f>
        <v>1.1345152</v>
      </c>
      <c r="C633" s="19" t="n">
        <f aca="false">Online_RAW!K633</f>
        <v>20.07</v>
      </c>
      <c r="D633" s="19" t="n">
        <f aca="false">Online_RAW!J633</f>
        <v>0.51</v>
      </c>
      <c r="E633" s="19" t="n">
        <f aca="false">(1-F633/100-G633/100)/(1-C633/100-D633/100-General!$B$17/100)</f>
        <v>1.00209534956976</v>
      </c>
      <c r="F633" s="19" t="n">
        <f aca="false">N633*General!$B$14/(N633+O633)+O633*100/(N633+O633)</f>
        <v>20.8071899177744</v>
      </c>
      <c r="G633" s="19" t="n">
        <f aca="false">N633*General!$B$15/(N633+O633)</f>
        <v>0.0399963687283968</v>
      </c>
      <c r="H633" s="19" t="n">
        <f aca="false">(N633+O633)*(1/General!$B$20)*((F633/100)-E633*(C633/100))*1000/B633</f>
        <v>32.8495988328902</v>
      </c>
      <c r="I633" s="19" t="n">
        <f aca="false">(N633+O633)*(1/General!$B$20)*((D633/100)*E633-(G633/100))*1000/B633</f>
        <v>22.2611534142961</v>
      </c>
      <c r="J633" s="19" t="n">
        <f aca="false">I633/H633</f>
        <v>0.677668958075902</v>
      </c>
      <c r="K633" s="19" t="n">
        <f aca="false">MAX(Online_RAW!$L$2-Online_RAW!L633,0)</f>
        <v>0</v>
      </c>
      <c r="L633" s="19" t="n">
        <f aca="false">0.0016*(Online_RAW!M633)</f>
        <v>54.5152</v>
      </c>
      <c r="M633" s="11" t="n">
        <f aca="false">Online_RAW!$N$2-Online_RAW!N633</f>
        <v>0</v>
      </c>
      <c r="N633" s="19" t="n">
        <f aca="false">Online_RAW!C633*60</f>
        <v>120.157363636364</v>
      </c>
      <c r="O633" s="19" t="n">
        <f aca="false">MAX(0, Online_RAW!D633*60)</f>
        <v>0.0109090909090909</v>
      </c>
      <c r="P633" s="19" t="n">
        <f aca="false">_xlfn.IFNA(VLOOKUP(A633,Sampling!$D$7:$E$14,2,FALSE()),0)</f>
        <v>0</v>
      </c>
      <c r="Q633" s="0" t="n">
        <f aca="false">_xlfn.IFNA(VLOOKUP(A633,Refill!$D$6:$G$8,2,FALSE()),0)</f>
        <v>0</v>
      </c>
    </row>
    <row r="634" customFormat="false" ht="12.75" hidden="false" customHeight="false" outlineLevel="0" collapsed="false">
      <c r="A634" s="19" t="n">
        <f aca="false">ROUND((Online_RAW!B634-General!$B$10)*24,3)</f>
        <v>10.533</v>
      </c>
      <c r="B634" s="19" t="n">
        <f aca="false">General!$B$12+Online_ANA!K634/1000+Online_ANA!L634/1000+Online_ANA!M634/1000/General!$B$22-SUM($P$2:P634)/1000/General!$B$24+SUM($Q$2:Q634)/1000/General!$B$24</f>
        <v>1.1345152</v>
      </c>
      <c r="C634" s="19" t="n">
        <f aca="false">Online_RAW!K634</f>
        <v>20.07</v>
      </c>
      <c r="D634" s="19" t="n">
        <f aca="false">Online_RAW!J634</f>
        <v>0.515</v>
      </c>
      <c r="E634" s="19" t="n">
        <f aca="false">(1-F634/100-G634/100)/(1-C634/100-D634/100-General!$B$17/100)</f>
        <v>1.0022259465631</v>
      </c>
      <c r="F634" s="19" t="n">
        <f aca="false">N634*General!$B$14/(N634+O634)+O634*100/(N634+O634)</f>
        <v>20.8018828622792</v>
      </c>
      <c r="G634" s="19" t="n">
        <f aca="false">N634*General!$B$15/(N634+O634)</f>
        <v>0.039999049059455</v>
      </c>
      <c r="H634" s="19" t="n">
        <f aca="false">(N634+O634)*(1/General!$B$20)*((F634/100)-E634*(C634/100))*1000/B634</f>
        <v>32.4785906055609</v>
      </c>
      <c r="I634" s="19" t="n">
        <f aca="false">(N634+O634)*(1/General!$B$20)*((D634/100)*E634-(G634/100))*1000/B634</f>
        <v>22.5035085128125</v>
      </c>
      <c r="J634" s="19" t="n">
        <f aca="false">I634/H634</f>
        <v>0.692872076442859</v>
      </c>
      <c r="K634" s="19" t="n">
        <f aca="false">MAX(Online_RAW!$L$2-Online_RAW!L634,0)</f>
        <v>0</v>
      </c>
      <c r="L634" s="19" t="n">
        <f aca="false">0.0016*(Online_RAW!M634)</f>
        <v>54.5152</v>
      </c>
      <c r="M634" s="11" t="n">
        <f aca="false">Online_RAW!$N$2-Online_RAW!N634</f>
        <v>0</v>
      </c>
      <c r="N634" s="19" t="n">
        <f aca="false">Online_RAW!C634*60</f>
        <v>120.178909090909</v>
      </c>
      <c r="O634" s="19" t="n">
        <f aca="false">MAX(0, Online_RAW!D634*60)</f>
        <v>0.00285714285714286</v>
      </c>
      <c r="P634" s="19" t="n">
        <f aca="false">_xlfn.IFNA(VLOOKUP(A634,Sampling!$D$7:$E$14,2,FALSE()),0)</f>
        <v>0</v>
      </c>
      <c r="Q634" s="0" t="n">
        <f aca="false">_xlfn.IFNA(VLOOKUP(A634,Refill!$D$6:$G$8,2,FALSE()),0)</f>
        <v>0</v>
      </c>
    </row>
    <row r="635" customFormat="false" ht="12.75" hidden="false" customHeight="false" outlineLevel="0" collapsed="false">
      <c r="A635" s="19" t="n">
        <f aca="false">ROUND((Online_RAW!B635-General!$B$10)*24,3)</f>
        <v>10.55</v>
      </c>
      <c r="B635" s="19" t="n">
        <f aca="false">General!$B$12+Online_ANA!K635/1000+Online_ANA!L635/1000+Online_ANA!M635/1000/General!$B$22-SUM($P$2:P635)/1000/General!$B$24+SUM($Q$2:Q635)/1000/General!$B$24</f>
        <v>1.1345152</v>
      </c>
      <c r="C635" s="19" t="n">
        <f aca="false">Online_RAW!K635</f>
        <v>20.07</v>
      </c>
      <c r="D635" s="19" t="n">
        <f aca="false">Online_RAW!J635</f>
        <v>0.52</v>
      </c>
      <c r="E635" s="19" t="n">
        <f aca="false">(1-F635/100-G635/100)/(1-C635/100-D635/100-General!$B$17/100)</f>
        <v>1.00223445487289</v>
      </c>
      <c r="F635" s="19" t="n">
        <f aca="false">N635*General!$B$14/(N635+O635)+O635*100/(N635+O635)</f>
        <v>20.8062242212173</v>
      </c>
      <c r="G635" s="19" t="n">
        <f aca="false">N635*General!$B$15/(N635+O635)</f>
        <v>0.0399968564539307</v>
      </c>
      <c r="H635" s="19" t="n">
        <f aca="false">(N635+O635)*(1/General!$B$20)*((F635/100)-E635*(C635/100))*1000/B635</f>
        <v>32.6191300421253</v>
      </c>
      <c r="I635" s="19" t="n">
        <f aca="false">(N635+O635)*(1/General!$B$20)*((D635/100)*E635-(G635/100))*1000/B635</f>
        <v>22.7012857004618</v>
      </c>
      <c r="J635" s="19" t="n">
        <f aca="false">I635/H635</f>
        <v>0.695950065840037</v>
      </c>
      <c r="K635" s="19" t="n">
        <f aca="false">MAX(Online_RAW!$L$2-Online_RAW!L635,0)</f>
        <v>0</v>
      </c>
      <c r="L635" s="19" t="n">
        <f aca="false">0.0016*(Online_RAW!M635)</f>
        <v>54.5152</v>
      </c>
      <c r="M635" s="11" t="n">
        <f aca="false">Online_RAW!$N$2-Online_RAW!N635</f>
        <v>0</v>
      </c>
      <c r="N635" s="19" t="n">
        <f aca="false">Online_RAW!C635*60</f>
        <v>119.964272727273</v>
      </c>
      <c r="O635" s="19" t="n">
        <f aca="false">MAX(0, Online_RAW!D635*60)</f>
        <v>0.00942857142857142</v>
      </c>
      <c r="P635" s="19" t="n">
        <f aca="false">_xlfn.IFNA(VLOOKUP(A635,Sampling!$D$7:$E$14,2,FALSE()),0)</f>
        <v>0</v>
      </c>
      <c r="Q635" s="0" t="n">
        <f aca="false">_xlfn.IFNA(VLOOKUP(A635,Refill!$D$6:$G$8,2,FALSE()),0)</f>
        <v>0</v>
      </c>
    </row>
    <row r="636" customFormat="false" ht="12.75" hidden="false" customHeight="false" outlineLevel="0" collapsed="false">
      <c r="A636" s="19" t="n">
        <f aca="false">ROUND((Online_RAW!B636-General!$B$10)*24,3)</f>
        <v>10.567</v>
      </c>
      <c r="B636" s="19" t="n">
        <f aca="false">General!$B$12+Online_ANA!K636/1000+Online_ANA!L636/1000+Online_ANA!M636/1000/General!$B$22-SUM($P$2:P636)/1000/General!$B$24+SUM($Q$2:Q636)/1000/General!$B$24</f>
        <v>1.1345152</v>
      </c>
      <c r="C636" s="19" t="n">
        <f aca="false">Online_RAW!K636</f>
        <v>20.075</v>
      </c>
      <c r="D636" s="19" t="n">
        <f aca="false">Online_RAW!J636</f>
        <v>0.53</v>
      </c>
      <c r="E636" s="19" t="n">
        <f aca="false">(1-F636/100-G636/100)/(1-C636/100-D636/100-General!$B$17/100)</f>
        <v>1.0025036288005</v>
      </c>
      <c r="F636" s="19" t="n">
        <f aca="false">N636*General!$B$14/(N636+O636)+O636*100/(N636+O636)</f>
        <v>20.8</v>
      </c>
      <c r="G636" s="19" t="n">
        <f aca="false">N636*General!$B$15/(N636+O636)</f>
        <v>0.04</v>
      </c>
      <c r="H636" s="19" t="n">
        <f aca="false">(N636+O636)*(1/General!$B$20)*((F636/100)-E636*(C636/100))*1000/B636</f>
        <v>31.8370621347785</v>
      </c>
      <c r="I636" s="19" t="n">
        <f aca="false">(N636+O636)*(1/General!$B$20)*((D636/100)*E636-(G636/100))*1000/B636</f>
        <v>23.1828761538313</v>
      </c>
      <c r="J636" s="19" t="n">
        <f aca="false">I636/H636</f>
        <v>0.728172595061983</v>
      </c>
      <c r="K636" s="19" t="n">
        <f aca="false">MAX(Online_RAW!$L$2-Online_RAW!L636,0)</f>
        <v>0</v>
      </c>
      <c r="L636" s="19" t="n">
        <f aca="false">0.0016*(Online_RAW!M636)</f>
        <v>54.5152</v>
      </c>
      <c r="M636" s="11" t="n">
        <f aca="false">Online_RAW!$N$2-Online_RAW!N636</f>
        <v>0</v>
      </c>
      <c r="N636" s="19" t="n">
        <f aca="false">Online_RAW!C636*60</f>
        <v>119.984857142857</v>
      </c>
      <c r="O636" s="19" t="n">
        <f aca="false">MAX(0, Online_RAW!D636*60)</f>
        <v>0</v>
      </c>
      <c r="P636" s="19" t="n">
        <f aca="false">_xlfn.IFNA(VLOOKUP(A636,Sampling!$D$7:$E$14,2,FALSE()),0)</f>
        <v>0</v>
      </c>
      <c r="Q636" s="0" t="n">
        <f aca="false">_xlfn.IFNA(VLOOKUP(A636,Refill!$D$6:$G$8,2,FALSE()),0)</f>
        <v>0</v>
      </c>
    </row>
    <row r="637" customFormat="false" ht="12.75" hidden="false" customHeight="false" outlineLevel="0" collapsed="false">
      <c r="A637" s="19" t="n">
        <f aca="false">ROUND((Online_RAW!B637-General!$B$10)*24,3)</f>
        <v>10.583</v>
      </c>
      <c r="B637" s="19" t="n">
        <f aca="false">General!$B$12+Online_ANA!K637/1000+Online_ANA!L637/1000+Online_ANA!M637/1000/General!$B$22-SUM($P$2:P637)/1000/General!$B$24+SUM($Q$2:Q637)/1000/General!$B$24</f>
        <v>1.1345152</v>
      </c>
      <c r="C637" s="19" t="n">
        <f aca="false">Online_RAW!K637</f>
        <v>20.0733333333333</v>
      </c>
      <c r="D637" s="19" t="n">
        <f aca="false">Online_RAW!J637</f>
        <v>0.53</v>
      </c>
      <c r="E637" s="19" t="n">
        <f aca="false">(1-F637/100-G637/100)/(1-C637/100-D637/100-General!$B$17/100)</f>
        <v>1.00239415309822</v>
      </c>
      <c r="F637" s="19" t="n">
        <f aca="false">N637*General!$B$14/(N637+O637)+O637*100/(N637+O637)</f>
        <v>20.8069773210658</v>
      </c>
      <c r="G637" s="19" t="n">
        <f aca="false">N637*General!$B$15/(N637+O637)</f>
        <v>0.0399964761004718</v>
      </c>
      <c r="H637" s="19" t="n">
        <f aca="false">(N637+O637)*(1/General!$B$20)*((F637/100)-E637*(C637/100))*1000/B637</f>
        <v>32.3520644221996</v>
      </c>
      <c r="I637" s="19" t="n">
        <f aca="false">(N637+O637)*(1/General!$B$20)*((D637/100)*E637-(G637/100))*1000/B637</f>
        <v>23.1826380749332</v>
      </c>
      <c r="J637" s="19" t="n">
        <f aca="false">I637/H637</f>
        <v>0.716573686686453</v>
      </c>
      <c r="K637" s="19" t="n">
        <f aca="false">MAX(Online_RAW!$L$2-Online_RAW!L637,0)</f>
        <v>0</v>
      </c>
      <c r="L637" s="19" t="n">
        <f aca="false">0.0016*(Online_RAW!M637)</f>
        <v>54.5152</v>
      </c>
      <c r="M637" s="11" t="n">
        <f aca="false">Online_RAW!$N$2-Online_RAW!N637</f>
        <v>0</v>
      </c>
      <c r="N637" s="19" t="n">
        <f aca="false">Online_RAW!C637*60</f>
        <v>119.986363636364</v>
      </c>
      <c r="O637" s="19" t="n">
        <f aca="false">MAX(0, Online_RAW!D637*60)</f>
        <v>0.0105714285714286</v>
      </c>
      <c r="P637" s="19" t="n">
        <f aca="false">_xlfn.IFNA(VLOOKUP(A637,Sampling!$D$7:$E$14,2,FALSE()),0)</f>
        <v>0</v>
      </c>
      <c r="Q637" s="0" t="n">
        <f aca="false">_xlfn.IFNA(VLOOKUP(A637,Refill!$D$6:$G$8,2,FALSE()),0)</f>
        <v>0</v>
      </c>
    </row>
    <row r="638" customFormat="false" ht="12.75" hidden="false" customHeight="false" outlineLevel="0" collapsed="false">
      <c r="A638" s="19" t="n">
        <f aca="false">ROUND((Online_RAW!B638-General!$B$10)*24,3)</f>
        <v>10.6</v>
      </c>
      <c r="B638" s="19" t="n">
        <f aca="false">General!$B$12+Online_ANA!K638/1000+Online_ANA!L638/1000+Online_ANA!M638/1000/General!$B$22-SUM($P$2:P638)/1000/General!$B$24+SUM($Q$2:Q638)/1000/General!$B$24</f>
        <v>1.13456213333333</v>
      </c>
      <c r="C638" s="19" t="n">
        <f aca="false">Online_RAW!K638</f>
        <v>20.0733333333333</v>
      </c>
      <c r="D638" s="19" t="n">
        <f aca="false">Online_RAW!J638</f>
        <v>0.54</v>
      </c>
      <c r="E638" s="19" t="n">
        <f aca="false">(1-F638/100-G638/100)/(1-C638/100-D638/100-General!$B$17/100)</f>
        <v>1.00260943977423</v>
      </c>
      <c r="F638" s="19" t="n">
        <f aca="false">N638*General!$B$14/(N638+O638)+O638*100/(N638+O638)</f>
        <v>20.8</v>
      </c>
      <c r="G638" s="19" t="n">
        <f aca="false">N638*General!$B$15/(N638+O638)</f>
        <v>0.04</v>
      </c>
      <c r="H638" s="19" t="n">
        <f aca="false">(N638+O638)*(1/General!$B$20)*((F638/100)-E638*(C638/100))*1000/B638</f>
        <v>31.8600470856646</v>
      </c>
      <c r="I638" s="19" t="n">
        <f aca="false">(N638+O638)*(1/General!$B$20)*((D638/100)*E638-(G638/100))*1000/B638</f>
        <v>23.6915868317783</v>
      </c>
      <c r="J638" s="19" t="n">
        <f aca="false">I638/H638</f>
        <v>0.743614306911628</v>
      </c>
      <c r="K638" s="19" t="n">
        <f aca="false">MAX(Online_RAW!$L$2-Online_RAW!L638,0)</f>
        <v>0</v>
      </c>
      <c r="L638" s="19" t="n">
        <f aca="false">0.0016*(Online_RAW!M638)</f>
        <v>54.5621333333333</v>
      </c>
      <c r="M638" s="11" t="n">
        <f aca="false">Online_RAW!$N$2-Online_RAW!N638</f>
        <v>0</v>
      </c>
      <c r="N638" s="19" t="n">
        <f aca="false">Online_RAW!C638*60</f>
        <v>120.157142857143</v>
      </c>
      <c r="O638" s="19" t="n">
        <f aca="false">MAX(0, Online_RAW!D638*60)</f>
        <v>0</v>
      </c>
      <c r="P638" s="19" t="n">
        <f aca="false">_xlfn.IFNA(VLOOKUP(A638,Sampling!$D$7:$E$14,2,FALSE()),0)</f>
        <v>0</v>
      </c>
      <c r="Q638" s="0" t="n">
        <f aca="false">_xlfn.IFNA(VLOOKUP(A638,Refill!$D$6:$G$8,2,FALSE()),0)</f>
        <v>0</v>
      </c>
    </row>
    <row r="639" customFormat="false" ht="12.75" hidden="false" customHeight="false" outlineLevel="0" collapsed="false">
      <c r="A639" s="19" t="n">
        <f aca="false">ROUND((Online_RAW!B639-General!$B$10)*24,3)</f>
        <v>10.617</v>
      </c>
      <c r="B639" s="19" t="n">
        <f aca="false">General!$B$12+Online_ANA!K639/1000+Online_ANA!L639/1000+Online_ANA!M639/1000/General!$B$22-SUM($P$2:P639)/1000/General!$B$24+SUM($Q$2:Q639)/1000/General!$B$24</f>
        <v>1.1345824</v>
      </c>
      <c r="C639" s="19" t="n">
        <f aca="false">Online_RAW!K639</f>
        <v>20.055</v>
      </c>
      <c r="D639" s="19" t="n">
        <f aca="false">Online_RAW!J639</f>
        <v>0.54</v>
      </c>
      <c r="E639" s="19" t="n">
        <f aca="false">(1-F639/100-G639/100)/(1-C639/100-D639/100-General!$B$17/100)</f>
        <v>1.0022559984347</v>
      </c>
      <c r="F639" s="19" t="n">
        <f aca="false">N639*General!$B$14/(N639+O639)+O639*100/(N639+O639)</f>
        <v>20.8095357211749</v>
      </c>
      <c r="G639" s="19" t="n">
        <f aca="false">N639*General!$B$15/(N639+O639)</f>
        <v>0.0399951839792046</v>
      </c>
      <c r="H639" s="19" t="n">
        <f aca="false">(N639+O639)*(1/General!$B$20)*((F639/100)-E639*(C639/100))*1000/B639</f>
        <v>33.4846318225471</v>
      </c>
      <c r="I639" s="19" t="n">
        <f aca="false">(N639+O639)*(1/General!$B$20)*((D639/100)*E639-(G639/100))*1000/B639</f>
        <v>23.6620139677978</v>
      </c>
      <c r="J639" s="19" t="n">
        <f aca="false">I639/H639</f>
        <v>0.706652953306919</v>
      </c>
      <c r="K639" s="19" t="n">
        <f aca="false">MAX(Online_RAW!$L$2-Online_RAW!L639,0)</f>
        <v>0</v>
      </c>
      <c r="L639" s="19" t="n">
        <f aca="false">0.0016*(Online_RAW!M639)</f>
        <v>54.5824</v>
      </c>
      <c r="M639" s="11" t="n">
        <f aca="false">Online_RAW!$N$2-Online_RAW!N639</f>
        <v>0</v>
      </c>
      <c r="N639" s="19" t="n">
        <f aca="false">Online_RAW!C639*60</f>
        <v>120.039391304348</v>
      </c>
      <c r="O639" s="19" t="n">
        <f aca="false">MAX(0, Online_RAW!D639*60)</f>
        <v>0.0144545454545455</v>
      </c>
      <c r="P639" s="19" t="n">
        <f aca="false">_xlfn.IFNA(VLOOKUP(A639,Sampling!$D$7:$E$14,2,FALSE()),0)</f>
        <v>0</v>
      </c>
      <c r="Q639" s="0" t="n">
        <f aca="false">_xlfn.IFNA(VLOOKUP(A639,Refill!$D$6:$G$8,2,FALSE()),0)</f>
        <v>0</v>
      </c>
    </row>
    <row r="640" customFormat="false" ht="12.75" hidden="false" customHeight="false" outlineLevel="0" collapsed="false">
      <c r="A640" s="19" t="n">
        <f aca="false">ROUND((Online_RAW!B640-General!$B$10)*24,3)</f>
        <v>10.633</v>
      </c>
      <c r="B640" s="19" t="n">
        <f aca="false">General!$B$12+Online_ANA!K640/1000+Online_ANA!L640/1000+Online_ANA!M640/1000/General!$B$22-SUM($P$2:P640)/1000/General!$B$24+SUM($Q$2:Q640)/1000/General!$B$24</f>
        <v>1.1345824</v>
      </c>
      <c r="C640" s="19" t="n">
        <f aca="false">Online_RAW!K640</f>
        <v>20.04</v>
      </c>
      <c r="D640" s="19" t="n">
        <f aca="false">Online_RAW!J640</f>
        <v>0.54</v>
      </c>
      <c r="E640" s="19" t="n">
        <f aca="false">(1-F640/100-G640/100)/(1-C640/100-D640/100-General!$B$17/100)</f>
        <v>1.00207473008021</v>
      </c>
      <c r="F640" s="19" t="n">
        <f aca="false">N640*General!$B$14/(N640+O640)+O640*100/(N640+O640)</f>
        <v>20.8088194187201</v>
      </c>
      <c r="G640" s="19" t="n">
        <f aca="false">N640*General!$B$15/(N640+O640)</f>
        <v>0.0399955457481212</v>
      </c>
      <c r="H640" s="19" t="n">
        <f aca="false">(N640+O640)*(1/General!$B$20)*((F640/100)-E640*(C640/100))*1000/B640</f>
        <v>34.3188960150539</v>
      </c>
      <c r="I640" s="19" t="n">
        <f aca="false">(N640+O640)*(1/General!$B$20)*((D640/100)*E640-(G640/100))*1000/B640</f>
        <v>23.648323753147</v>
      </c>
      <c r="J640" s="19" t="n">
        <f aca="false">I640/H640</f>
        <v>0.689075888186315</v>
      </c>
      <c r="K640" s="19" t="n">
        <f aca="false">MAX(Online_RAW!$L$2-Online_RAW!L640,0)</f>
        <v>0</v>
      </c>
      <c r="L640" s="19" t="n">
        <f aca="false">0.0016*(Online_RAW!M640)</f>
        <v>54.5824</v>
      </c>
      <c r="M640" s="11" t="n">
        <f aca="false">Online_RAW!$N$2-Online_RAW!N640</f>
        <v>0</v>
      </c>
      <c r="N640" s="19" t="n">
        <f aca="false">Online_RAW!C640*60</f>
        <v>119.994545454545</v>
      </c>
      <c r="O640" s="19" t="n">
        <f aca="false">MAX(0, Online_RAW!D640*60)</f>
        <v>0.0133636363636364</v>
      </c>
      <c r="P640" s="19" t="n">
        <f aca="false">_xlfn.IFNA(VLOOKUP(A640,Sampling!$D$7:$E$14,2,FALSE()),0)</f>
        <v>0</v>
      </c>
      <c r="Q640" s="0" t="n">
        <f aca="false">_xlfn.IFNA(VLOOKUP(A640,Refill!$D$6:$G$8,2,FALSE()),0)</f>
        <v>0</v>
      </c>
    </row>
    <row r="641" customFormat="false" ht="12.75" hidden="false" customHeight="false" outlineLevel="0" collapsed="false">
      <c r="A641" s="19" t="n">
        <f aca="false">ROUND((Online_RAW!B641-General!$B$10)*24,3)</f>
        <v>10.65</v>
      </c>
      <c r="B641" s="19" t="n">
        <f aca="false">General!$B$12+Online_ANA!K641/1000+Online_ANA!L641/1000+Online_ANA!M641/1000/General!$B$22-SUM($P$2:P641)/1000/General!$B$24+SUM($Q$2:Q641)/1000/General!$B$24</f>
        <v>1.1345824</v>
      </c>
      <c r="C641" s="19" t="n">
        <f aca="false">Online_RAW!K641</f>
        <v>20.03</v>
      </c>
      <c r="D641" s="19" t="n">
        <f aca="false">Online_RAW!J641</f>
        <v>0.546666666666667</v>
      </c>
      <c r="E641" s="19" t="n">
        <f aca="false">(1-F641/100-G641/100)/(1-C641/100-D641/100-General!$B$17/100)</f>
        <v>1.00214403848557</v>
      </c>
      <c r="F641" s="19" t="n">
        <f aca="false">N641*General!$B$14/(N641+O641)+O641*100/(N641+O641)</f>
        <v>20.8</v>
      </c>
      <c r="G641" s="19" t="n">
        <f aca="false">N641*General!$B$15/(N641+O641)</f>
        <v>0.04</v>
      </c>
      <c r="H641" s="19" t="n">
        <f aca="false">(N641+O641)*(1/General!$B$20)*((F641/100)-E641*(C641/100))*1000/B641</f>
        <v>34.3025898856165</v>
      </c>
      <c r="I641" s="19" t="n">
        <f aca="false">(N641+O641)*(1/General!$B$20)*((D641/100)*E641-(G641/100))*1000/B641</f>
        <v>23.9599290824272</v>
      </c>
      <c r="J641" s="19" t="n">
        <f aca="false">I641/H641</f>
        <v>0.698487465882973</v>
      </c>
      <c r="K641" s="19" t="n">
        <f aca="false">MAX(Online_RAW!$L$2-Online_RAW!L641,0)</f>
        <v>0</v>
      </c>
      <c r="L641" s="19" t="n">
        <f aca="false">0.0016*(Online_RAW!M641)</f>
        <v>54.5824</v>
      </c>
      <c r="M641" s="11" t="n">
        <f aca="false">Online_RAW!$N$2-Online_RAW!N641</f>
        <v>0</v>
      </c>
      <c r="N641" s="19" t="n">
        <f aca="false">Online_RAW!C641*60</f>
        <v>119.981727272727</v>
      </c>
      <c r="O641" s="19" t="n">
        <f aca="false">MAX(0, Online_RAW!D641*60)</f>
        <v>0</v>
      </c>
      <c r="P641" s="19" t="n">
        <f aca="false">_xlfn.IFNA(VLOOKUP(A641,Sampling!$D$7:$E$14,2,FALSE()),0)</f>
        <v>0</v>
      </c>
      <c r="Q641" s="0" t="n">
        <f aca="false">_xlfn.IFNA(VLOOKUP(A641,Refill!$D$6:$G$8,2,FALSE()),0)</f>
        <v>0</v>
      </c>
    </row>
    <row r="642" customFormat="false" ht="12.75" hidden="false" customHeight="false" outlineLevel="0" collapsed="false">
      <c r="A642" s="19" t="n">
        <f aca="false">ROUND((Online_RAW!B642-General!$B$10)*24,3)</f>
        <v>10.667</v>
      </c>
      <c r="B642" s="19" t="n">
        <f aca="false">General!$B$12+Online_ANA!K642/1000+Online_ANA!L642/1000+Online_ANA!M642/1000/General!$B$22-SUM($P$2:P642)/1000/General!$B$24+SUM($Q$2:Q642)/1000/General!$B$24</f>
        <v>1.1345824</v>
      </c>
      <c r="C642" s="19" t="n">
        <f aca="false">Online_RAW!K642</f>
        <v>20.015</v>
      </c>
      <c r="D642" s="19" t="n">
        <f aca="false">Online_RAW!J642</f>
        <v>0.555</v>
      </c>
      <c r="E642" s="19" t="n">
        <f aca="false">(1-F642/100-G642/100)/(1-C642/100-D642/100-General!$B$17/100)</f>
        <v>1.00201391201313</v>
      </c>
      <c r="F642" s="19" t="n">
        <f aca="false">N642*General!$B$14/(N642+O642)+O642*100/(N642+O642)</f>
        <v>20.8036004991601</v>
      </c>
      <c r="G642" s="19" t="n">
        <f aca="false">N642*General!$B$15/(N642+O642)</f>
        <v>0.0399981815660808</v>
      </c>
      <c r="H642" s="19" t="n">
        <f aca="false">(N642+O642)*(1/General!$B$20)*((F642/100)-E642*(C642/100))*1000/B642</f>
        <v>35.3050437692295</v>
      </c>
      <c r="I642" s="19" t="n">
        <f aca="false">(N642+O642)*(1/General!$B$20)*((D642/100)*E642-(G642/100))*1000/B642</f>
        <v>24.3509508493123</v>
      </c>
      <c r="J642" s="19" t="n">
        <f aca="false">I642/H642</f>
        <v>0.689730085267183</v>
      </c>
      <c r="K642" s="19" t="n">
        <f aca="false">MAX(Online_RAW!$L$2-Online_RAW!L642,0)</f>
        <v>0</v>
      </c>
      <c r="L642" s="19" t="n">
        <f aca="false">0.0016*(Online_RAW!M642)</f>
        <v>54.5824</v>
      </c>
      <c r="M642" s="11" t="n">
        <f aca="false">Online_RAW!$N$2-Online_RAW!N642</f>
        <v>0</v>
      </c>
      <c r="N642" s="19" t="n">
        <f aca="false">Online_RAW!C642*60</f>
        <v>119.977909090909</v>
      </c>
      <c r="O642" s="19" t="n">
        <f aca="false">MAX(0, Online_RAW!D642*60)</f>
        <v>0.00545454545454545</v>
      </c>
      <c r="P642" s="19" t="n">
        <f aca="false">_xlfn.IFNA(VLOOKUP(A642,Sampling!$D$7:$E$14,2,FALSE()),0)</f>
        <v>0</v>
      </c>
      <c r="Q642" s="0" t="n">
        <f aca="false">_xlfn.IFNA(VLOOKUP(A642,Refill!$D$6:$G$8,2,FALSE()),0)</f>
        <v>0</v>
      </c>
    </row>
    <row r="643" customFormat="false" ht="12.75" hidden="false" customHeight="false" outlineLevel="0" collapsed="false">
      <c r="A643" s="19" t="n">
        <f aca="false">ROUND((Online_RAW!B643-General!$B$10)*24,3)</f>
        <v>10.683</v>
      </c>
      <c r="B643" s="19" t="n">
        <f aca="false">General!$B$12+Online_ANA!K643/1000+Online_ANA!L643/1000+Online_ANA!M643/1000/General!$B$22-SUM($P$2:P643)/1000/General!$B$24+SUM($Q$2:Q643)/1000/General!$B$24</f>
        <v>1.1345824</v>
      </c>
      <c r="C643" s="19" t="n">
        <f aca="false">Online_RAW!K643</f>
        <v>20</v>
      </c>
      <c r="D643" s="19" t="n">
        <f aca="false">Online_RAW!J643</f>
        <v>0.57</v>
      </c>
      <c r="E643" s="19" t="n">
        <f aca="false">(1-F643/100-G643/100)/(1-C643/100-D643/100-General!$B$17/100)</f>
        <v>1.00204808717956</v>
      </c>
      <c r="F643" s="19" t="n">
        <f aca="false">N643*General!$B$14/(N643+O643)+O643*100/(N643+O643)</f>
        <v>20.8008993888244</v>
      </c>
      <c r="G643" s="19" t="n">
        <f aca="false">N643*General!$B$15/(N643+O643)</f>
        <v>0.03999954576322</v>
      </c>
      <c r="H643" s="19" t="n">
        <f aca="false">(N643+O643)*(1/General!$B$20)*((F643/100)-E643*(C643/100))*1000/B643</f>
        <v>35.8838322279241</v>
      </c>
      <c r="I643" s="19" t="n">
        <f aca="false">(N643+O643)*(1/General!$B$20)*((D643/100)*E643-(G643/100))*1000/B643</f>
        <v>25.0814506080304</v>
      </c>
      <c r="J643" s="19" t="n">
        <f aca="false">I643/H643</f>
        <v>0.698962431011268</v>
      </c>
      <c r="K643" s="19" t="n">
        <f aca="false">MAX(Online_RAW!$L$2-Online_RAW!L643,0)</f>
        <v>0</v>
      </c>
      <c r="L643" s="19" t="n">
        <f aca="false">0.0016*(Online_RAW!M643)</f>
        <v>54.5824</v>
      </c>
      <c r="M643" s="11" t="n">
        <f aca="false">Online_RAW!$N$2-Online_RAW!N643</f>
        <v>0</v>
      </c>
      <c r="N643" s="19" t="n">
        <f aca="false">Online_RAW!C643*60</f>
        <v>120.080181818182</v>
      </c>
      <c r="O643" s="19" t="n">
        <f aca="false">MAX(0, Online_RAW!D643*60)</f>
        <v>0.00136363636363636</v>
      </c>
      <c r="P643" s="19" t="n">
        <f aca="false">_xlfn.IFNA(VLOOKUP(A643,Sampling!$D$7:$E$14,2,FALSE()),0)</f>
        <v>0</v>
      </c>
      <c r="Q643" s="0" t="n">
        <f aca="false">_xlfn.IFNA(VLOOKUP(A643,Refill!$D$6:$G$8,2,FALSE()),0)</f>
        <v>0</v>
      </c>
    </row>
    <row r="644" customFormat="false" ht="12.75" hidden="false" customHeight="false" outlineLevel="0" collapsed="false">
      <c r="A644" s="19" t="n">
        <f aca="false">ROUND((Online_RAW!B644-General!$B$10)*24,3)</f>
        <v>10.7</v>
      </c>
      <c r="B644" s="19" t="n">
        <f aca="false">General!$B$12+Online_ANA!K644/1000+Online_ANA!L644/1000+Online_ANA!M644/1000/General!$B$22-SUM($P$2:P644)/1000/General!$B$24+SUM($Q$2:Q644)/1000/General!$B$24</f>
        <v>1.1346132</v>
      </c>
      <c r="C644" s="19" t="n">
        <f aca="false">Online_RAW!K644</f>
        <v>19.985</v>
      </c>
      <c r="D644" s="19" t="n">
        <f aca="false">Online_RAW!J644</f>
        <v>0.57</v>
      </c>
      <c r="E644" s="19" t="n">
        <f aca="false">(1-F644/100-G644/100)/(1-C644/100-D644/100-General!$B$17/100)</f>
        <v>1.0018692316679</v>
      </c>
      <c r="F644" s="19" t="n">
        <f aca="false">N644*General!$B$14/(N644+O644)+O644*100/(N644+O644)</f>
        <v>20.8</v>
      </c>
      <c r="G644" s="19" t="n">
        <f aca="false">N644*General!$B$15/(N644+O644)</f>
        <v>0.04</v>
      </c>
      <c r="H644" s="19" t="n">
        <f aca="false">(N644+O644)*(1/General!$B$20)*((F644/100)-E644*(C644/100))*1000/B644</f>
        <v>36.6919469118467</v>
      </c>
      <c r="I644" s="19" t="n">
        <f aca="false">(N644+O644)*(1/General!$B$20)*((D644/100)*E644-(G644/100))*1000/B644</f>
        <v>25.0575335842364</v>
      </c>
      <c r="J644" s="19" t="n">
        <f aca="false">I644/H644</f>
        <v>0.682916435163217</v>
      </c>
      <c r="K644" s="19" t="n">
        <f aca="false">MAX(Online_RAW!$L$2-Online_RAW!L644,0)</f>
        <v>0</v>
      </c>
      <c r="L644" s="19" t="n">
        <f aca="false">0.0016*(Online_RAW!M644)</f>
        <v>54.6132</v>
      </c>
      <c r="M644" s="11" t="n">
        <f aca="false">Online_RAW!$N$2-Online_RAW!N644</f>
        <v>0</v>
      </c>
      <c r="N644" s="19" t="n">
        <f aca="false">Online_RAW!C644*60</f>
        <v>119.993428571429</v>
      </c>
      <c r="O644" s="19" t="n">
        <f aca="false">MAX(0, Online_RAW!D644*60)</f>
        <v>0</v>
      </c>
      <c r="P644" s="19" t="n">
        <f aca="false">_xlfn.IFNA(VLOOKUP(A644,Sampling!$D$7:$E$14,2,FALSE()),0)</f>
        <v>0</v>
      </c>
      <c r="Q644" s="0" t="n">
        <f aca="false">_xlfn.IFNA(VLOOKUP(A644,Refill!$D$6:$G$8,2,FALSE()),0)</f>
        <v>0</v>
      </c>
    </row>
    <row r="645" customFormat="false" ht="12.75" hidden="false" customHeight="false" outlineLevel="0" collapsed="false">
      <c r="A645" s="19" t="n">
        <f aca="false">ROUND((Online_RAW!B645-General!$B$10)*24,3)</f>
        <v>10.717</v>
      </c>
      <c r="B645" s="19" t="n">
        <f aca="false">General!$B$12+Online_ANA!K645/1000+Online_ANA!L645/1000+Online_ANA!M645/1000/General!$B$22-SUM($P$2:P645)/1000/General!$B$24+SUM($Q$2:Q645)/1000/General!$B$24</f>
        <v>1.134648</v>
      </c>
      <c r="C645" s="19" t="n">
        <f aca="false">Online_RAW!K645</f>
        <v>19.97</v>
      </c>
      <c r="D645" s="19" t="n">
        <f aca="false">Online_RAW!J645</f>
        <v>0.57</v>
      </c>
      <c r="E645" s="19" t="n">
        <f aca="false">(1-F645/100-G645/100)/(1-C645/100-D645/100-General!$B$17/100)</f>
        <v>1.00166996816674</v>
      </c>
      <c r="F645" s="19" t="n">
        <f aca="false">N645*General!$B$14/(N645+O645)+O645*100/(N645+O645)</f>
        <v>20.800719582969</v>
      </c>
      <c r="G645" s="19" t="n">
        <f aca="false">N645*General!$B$15/(N645+O645)</f>
        <v>0.0399996365742581</v>
      </c>
      <c r="H645" s="19" t="n">
        <f aca="false">(N645+O645)*(1/General!$B$20)*((F645/100)-E645*(C645/100))*1000/B645</f>
        <v>37.6454430240661</v>
      </c>
      <c r="I645" s="19" t="n">
        <f aca="false">(N645+O645)*(1/General!$B$20)*((D645/100)*E645-(G645/100))*1000/B645</f>
        <v>25.0673144334315</v>
      </c>
      <c r="J645" s="19" t="n">
        <f aca="false">I645/H645</f>
        <v>0.665879118952229</v>
      </c>
      <c r="K645" s="19" t="n">
        <f aca="false">MAX(Online_RAW!$L$2-Online_RAW!L645,0)</f>
        <v>0</v>
      </c>
      <c r="L645" s="19" t="n">
        <f aca="false">0.0016*(Online_RAW!M645)</f>
        <v>54.648</v>
      </c>
      <c r="M645" s="11" t="n">
        <f aca="false">Online_RAW!$N$2-Online_RAW!N645</f>
        <v>0</v>
      </c>
      <c r="N645" s="19" t="n">
        <f aca="false">Online_RAW!C645*60</f>
        <v>120.068454545455</v>
      </c>
      <c r="O645" s="19" t="n">
        <f aca="false">MAX(0, Online_RAW!D645*60)</f>
        <v>0.00109090909090909</v>
      </c>
      <c r="P645" s="19" t="n">
        <f aca="false">_xlfn.IFNA(VLOOKUP(A645,Sampling!$D$7:$E$14,2,FALSE()),0)</f>
        <v>0</v>
      </c>
      <c r="Q645" s="0" t="n">
        <f aca="false">_xlfn.IFNA(VLOOKUP(A645,Refill!$D$6:$G$8,2,FALSE()),0)</f>
        <v>0</v>
      </c>
    </row>
    <row r="646" customFormat="false" ht="12.75" hidden="false" customHeight="false" outlineLevel="0" collapsed="false">
      <c r="A646" s="19" t="n">
        <f aca="false">ROUND((Online_RAW!B646-General!$B$10)*24,3)</f>
        <v>10.733</v>
      </c>
      <c r="B646" s="19" t="n">
        <f aca="false">General!$B$12+Online_ANA!K646/1000+Online_ANA!L646/1000+Online_ANA!M646/1000/General!$B$22-SUM($P$2:P646)/1000/General!$B$24+SUM($Q$2:Q646)/1000/General!$B$24</f>
        <v>1.134648</v>
      </c>
      <c r="C646" s="19" t="n">
        <f aca="false">Online_RAW!K646</f>
        <v>19.96</v>
      </c>
      <c r="D646" s="19" t="n">
        <f aca="false">Online_RAW!J646</f>
        <v>0.58</v>
      </c>
      <c r="E646" s="19" t="n">
        <f aca="false">(1-F646/100-G646/100)/(1-C646/100-D646/100-General!$B$17/100)</f>
        <v>1.00133784814444</v>
      </c>
      <c r="F646" s="19" t="n">
        <f aca="false">N646*General!$B$14/(N646+O646)+O646*100/(N646+O646)</f>
        <v>20.826979396694</v>
      </c>
      <c r="G646" s="19" t="n">
        <f aca="false">N646*General!$B$15/(N646+O646)</f>
        <v>0.0399863740420737</v>
      </c>
      <c r="H646" s="19" t="n">
        <f aca="false">(N646+O646)*(1/General!$B$20)*((F646/100)-E646*(C646/100))*1000/B646</f>
        <v>39.6280181882868</v>
      </c>
      <c r="I646" s="19" t="n">
        <f aca="false">(N646+O646)*(1/General!$B$20)*((D646/100)*E646-(G646/100))*1000/B646</f>
        <v>25.5040255361347</v>
      </c>
      <c r="J646" s="19" t="n">
        <f aca="false">I646/H646</f>
        <v>0.643585692702471</v>
      </c>
      <c r="K646" s="19" t="n">
        <f aca="false">MAX(Online_RAW!$L$2-Online_RAW!L646,0)</f>
        <v>0</v>
      </c>
      <c r="L646" s="19" t="n">
        <f aca="false">0.0016*(Online_RAW!M646)</f>
        <v>54.648</v>
      </c>
      <c r="M646" s="11" t="n">
        <f aca="false">Online_RAW!$N$2-Online_RAW!N646</f>
        <v>0</v>
      </c>
      <c r="N646" s="19" t="n">
        <f aca="false">Online_RAW!C646*60</f>
        <v>119.898285714286</v>
      </c>
      <c r="O646" s="19" t="n">
        <f aca="false">MAX(0, Online_RAW!D646*60)</f>
        <v>0.0408571428571429</v>
      </c>
      <c r="P646" s="19" t="n">
        <f aca="false">_xlfn.IFNA(VLOOKUP(A646,Sampling!$D$7:$E$14,2,FALSE()),0)</f>
        <v>0</v>
      </c>
      <c r="Q646" s="0" t="n">
        <f aca="false">_xlfn.IFNA(VLOOKUP(A646,Refill!$D$6:$G$8,2,FALSE()),0)</f>
        <v>0</v>
      </c>
    </row>
    <row r="647" customFormat="false" ht="12.75" hidden="false" customHeight="false" outlineLevel="0" collapsed="false">
      <c r="A647" s="19" t="n">
        <f aca="false">ROUND((Online_RAW!B647-General!$B$10)*24,3)</f>
        <v>10.75</v>
      </c>
      <c r="B647" s="19" t="n">
        <f aca="false">General!$B$12+Online_ANA!K647/1000+Online_ANA!L647/1000+Online_ANA!M647/1000/General!$B$22-SUM($P$2:P647)/1000/General!$B$24+SUM($Q$2:Q647)/1000/General!$B$24</f>
        <v>1.134648</v>
      </c>
      <c r="C647" s="19" t="n">
        <f aca="false">Online_RAW!K647</f>
        <v>19.95</v>
      </c>
      <c r="D647" s="19" t="n">
        <f aca="false">Online_RAW!J647</f>
        <v>0.58</v>
      </c>
      <c r="E647" s="19" t="n">
        <f aca="false">(1-F647/100-G647/100)/(1-C647/100-D647/100-General!$B$17/100)</f>
        <v>1.00155233409734</v>
      </c>
      <c r="F647" s="19" t="n">
        <f aca="false">N647*General!$B$14/(N647+O647)+O647*100/(N647+O647)</f>
        <v>20.8</v>
      </c>
      <c r="G647" s="19" t="n">
        <f aca="false">N647*General!$B$15/(N647+O647)</f>
        <v>0.04</v>
      </c>
      <c r="H647" s="19" t="n">
        <f aca="false">(N647+O647)*(1/General!$B$20)*((F647/100)-E647*(C647/100))*1000/B647</f>
        <v>38.6210064359641</v>
      </c>
      <c r="I647" s="19" t="n">
        <f aca="false">(N647+O647)*(1/General!$B$20)*((D647/100)*E647-(G647/100))*1000/B647</f>
        <v>25.5058938043454</v>
      </c>
      <c r="J647" s="19" t="n">
        <f aca="false">I647/H647</f>
        <v>0.660415047614973</v>
      </c>
      <c r="K647" s="19" t="n">
        <f aca="false">MAX(Online_RAW!$L$2-Online_RAW!L647,0)</f>
        <v>0</v>
      </c>
      <c r="L647" s="19" t="n">
        <f aca="false">0.0016*(Online_RAW!M647)</f>
        <v>54.648</v>
      </c>
      <c r="M647" s="11" t="n">
        <f aca="false">Online_RAW!$N$2-Online_RAW!N647</f>
        <v>0</v>
      </c>
      <c r="N647" s="19" t="n">
        <f aca="false">Online_RAW!C647*60</f>
        <v>119.923363636364</v>
      </c>
      <c r="O647" s="19" t="n">
        <f aca="false">MAX(0, Online_RAW!D647*60)</f>
        <v>0</v>
      </c>
      <c r="P647" s="19" t="n">
        <f aca="false">_xlfn.IFNA(VLOOKUP(A647,Sampling!$D$7:$E$14,2,FALSE()),0)</f>
        <v>0</v>
      </c>
      <c r="Q647" s="0" t="n">
        <f aca="false">_xlfn.IFNA(VLOOKUP(A647,Refill!$D$6:$G$8,2,FALSE()),0)</f>
        <v>0</v>
      </c>
    </row>
    <row r="648" customFormat="false" ht="12.75" hidden="false" customHeight="false" outlineLevel="0" collapsed="false">
      <c r="A648" s="19" t="n">
        <f aca="false">ROUND((Online_RAW!B648-General!$B$10)*24,3)</f>
        <v>10.767</v>
      </c>
      <c r="B648" s="19" t="n">
        <f aca="false">General!$B$12+Online_ANA!K648/1000+Online_ANA!L648/1000+Online_ANA!M648/1000/General!$B$22-SUM($P$2:P648)/1000/General!$B$24+SUM($Q$2:Q648)/1000/General!$B$24</f>
        <v>1.134648</v>
      </c>
      <c r="C648" s="19" t="n">
        <f aca="false">Online_RAW!K648</f>
        <v>19.95</v>
      </c>
      <c r="D648" s="19" t="n">
        <f aca="false">Online_RAW!J648</f>
        <v>0.59</v>
      </c>
      <c r="E648" s="19" t="n">
        <f aca="false">(1-F648/100-G648/100)/(1-C648/100-D648/100-General!$B$17/100)</f>
        <v>1.00166714117671</v>
      </c>
      <c r="F648" s="19" t="n">
        <f aca="false">N648*General!$B$14/(N648+O648)+O648*100/(N648+O648)</f>
        <v>20.8009431052694</v>
      </c>
      <c r="G648" s="19" t="n">
        <f aca="false">N648*General!$B$15/(N648+O648)</f>
        <v>0.0399995236842074</v>
      </c>
      <c r="H648" s="19" t="n">
        <f aca="false">(N648+O648)*(1/General!$B$20)*((F648/100)-E648*(C648/100))*1000/B648</f>
        <v>38.5719645193123</v>
      </c>
      <c r="I648" s="19" t="n">
        <f aca="false">(N648+O648)*(1/General!$B$20)*((D648/100)*E648-(G648/100))*1000/B648</f>
        <v>25.9911507909005</v>
      </c>
      <c r="J648" s="19" t="n">
        <f aca="false">I648/H648</f>
        <v>0.673835287230111</v>
      </c>
      <c r="K648" s="19" t="n">
        <f aca="false">MAX(Online_RAW!$L$2-Online_RAW!L648,0)</f>
        <v>0</v>
      </c>
      <c r="L648" s="19" t="n">
        <f aca="false">0.0016*(Online_RAW!M648)</f>
        <v>54.648</v>
      </c>
      <c r="M648" s="11" t="n">
        <f aca="false">Online_RAW!$N$2-Online_RAW!N648</f>
        <v>0</v>
      </c>
      <c r="N648" s="19" t="n">
        <f aca="false">Online_RAW!C648*60</f>
        <v>119.967</v>
      </c>
      <c r="O648" s="19" t="n">
        <f aca="false">MAX(0, Online_RAW!D648*60)</f>
        <v>0.00142857142857143</v>
      </c>
      <c r="P648" s="19" t="n">
        <f aca="false">_xlfn.IFNA(VLOOKUP(A648,Sampling!$D$7:$E$14,2,FALSE()),0)</f>
        <v>0</v>
      </c>
      <c r="Q648" s="0" t="n">
        <f aca="false">_xlfn.IFNA(VLOOKUP(A648,Refill!$D$6:$G$8,2,FALSE()),0)</f>
        <v>0</v>
      </c>
    </row>
    <row r="649" customFormat="false" ht="12.75" hidden="false" customHeight="false" outlineLevel="0" collapsed="false">
      <c r="A649" s="19" t="n">
        <f aca="false">ROUND((Online_RAW!B649-General!$B$10)*24,3)</f>
        <v>10.783</v>
      </c>
      <c r="B649" s="19" t="n">
        <f aca="false">General!$B$12+Online_ANA!K649/1000+Online_ANA!L649/1000+Online_ANA!M649/1000/General!$B$22-SUM($P$2:P649)/1000/General!$B$24+SUM($Q$2:Q649)/1000/General!$B$24</f>
        <v>1.134648</v>
      </c>
      <c r="C649" s="19" t="n">
        <f aca="false">Online_RAW!K649</f>
        <v>19.94</v>
      </c>
      <c r="D649" s="19" t="n">
        <f aca="false">Online_RAW!J649</f>
        <v>0.59</v>
      </c>
      <c r="E649" s="19" t="n">
        <f aca="false">(1-F649/100-G649/100)/(1-C649/100-D649/100-General!$B$17/100)</f>
        <v>1.00150877413934</v>
      </c>
      <c r="F649" s="19" t="n">
        <f aca="false">N649*General!$B$14/(N649+O649)+O649*100/(N649+O649)</f>
        <v>20.8034446015005</v>
      </c>
      <c r="G649" s="19" t="n">
        <f aca="false">N649*General!$B$15/(N649+O649)</f>
        <v>0.0399982603022725</v>
      </c>
      <c r="H649" s="19" t="n">
        <f aca="false">(N649+O649)*(1/General!$B$20)*((F649/100)-E649*(C649/100))*1000/B649</f>
        <v>39.3089598242319</v>
      </c>
      <c r="I649" s="19" t="n">
        <f aca="false">(N649+O649)*(1/General!$B$20)*((D649/100)*E649-(G649/100))*1000/B649</f>
        <v>25.9851653923356</v>
      </c>
      <c r="J649" s="19" t="n">
        <f aca="false">I649/H649</f>
        <v>0.661049427624822</v>
      </c>
      <c r="K649" s="19" t="n">
        <f aca="false">MAX(Online_RAW!$L$2-Online_RAW!L649,0)</f>
        <v>0</v>
      </c>
      <c r="L649" s="19" t="n">
        <f aca="false">0.0016*(Online_RAW!M649)</f>
        <v>54.648</v>
      </c>
      <c r="M649" s="11" t="n">
        <f aca="false">Online_RAW!$N$2-Online_RAW!N649</f>
        <v>0</v>
      </c>
      <c r="N649" s="19" t="n">
        <f aca="false">Online_RAW!C649*60</f>
        <v>119.955652173913</v>
      </c>
      <c r="O649" s="19" t="n">
        <f aca="false">MAX(0, Online_RAW!D649*60)</f>
        <v>0.00521739130434782</v>
      </c>
      <c r="P649" s="19" t="n">
        <f aca="false">_xlfn.IFNA(VLOOKUP(A649,Sampling!$D$7:$E$14,2,FALSE()),0)</f>
        <v>0</v>
      </c>
      <c r="Q649" s="0" t="n">
        <f aca="false">_xlfn.IFNA(VLOOKUP(A649,Refill!$D$6:$G$8,2,FALSE()),0)</f>
        <v>0</v>
      </c>
    </row>
    <row r="650" customFormat="false" ht="12.75" hidden="false" customHeight="false" outlineLevel="0" collapsed="false">
      <c r="A650" s="19" t="n">
        <f aca="false">ROUND((Online_RAW!B650-General!$B$10)*24,3)</f>
        <v>10.8</v>
      </c>
      <c r="B650" s="19" t="n">
        <f aca="false">General!$B$12+Online_ANA!K650/1000+Online_ANA!L650/1000+Online_ANA!M650/1000/General!$B$22-SUM($P$2:P650)/1000/General!$B$24+SUM($Q$2:Q650)/1000/General!$B$24</f>
        <v>1.1346852</v>
      </c>
      <c r="C650" s="19" t="n">
        <f aca="false">Online_RAW!K650</f>
        <v>19.94</v>
      </c>
      <c r="D650" s="19" t="n">
        <f aca="false">Online_RAW!J650</f>
        <v>0.595</v>
      </c>
      <c r="E650" s="19" t="n">
        <f aca="false">(1-F650/100-G650/100)/(1-C650/100-D650/100-General!$B$17/100)</f>
        <v>1.00143463373436</v>
      </c>
      <c r="F650" s="19" t="n">
        <f aca="false">N650*General!$B$14/(N650+O650)+O650*100/(N650+O650)</f>
        <v>20.8143171238434</v>
      </c>
      <c r="G650" s="19" t="n">
        <f aca="false">N650*General!$B$15/(N650+O650)</f>
        <v>0.039992769129372</v>
      </c>
      <c r="H650" s="19" t="n">
        <f aca="false">(N650+O650)*(1/General!$B$20)*((F650/100)-E650*(C650/100))*1000/B650</f>
        <v>39.9431146242207</v>
      </c>
      <c r="I650" s="19" t="n">
        <f aca="false">(N650+O650)*(1/General!$B$20)*((D650/100)*E650-(G650/100))*1000/B650</f>
        <v>26.25344305348</v>
      </c>
      <c r="J650" s="19" t="n">
        <f aca="false">I650/H650</f>
        <v>0.657270803753509</v>
      </c>
      <c r="K650" s="19" t="n">
        <f aca="false">MAX(Online_RAW!$L$2-Online_RAW!L650,0)</f>
        <v>0</v>
      </c>
      <c r="L650" s="19" t="n">
        <f aca="false">0.0016*(Online_RAW!M650)</f>
        <v>54.6852</v>
      </c>
      <c r="M650" s="11" t="n">
        <f aca="false">Online_RAW!$N$2-Online_RAW!N650</f>
        <v>0</v>
      </c>
      <c r="N650" s="19" t="n">
        <f aca="false">Online_RAW!C650*60</f>
        <v>120.098181818182</v>
      </c>
      <c r="O650" s="19" t="n">
        <f aca="false">MAX(0, Online_RAW!D650*60)</f>
        <v>0.0217142857142857</v>
      </c>
      <c r="P650" s="19" t="n">
        <f aca="false">_xlfn.IFNA(VLOOKUP(A650,Sampling!$D$7:$E$14,2,FALSE()),0)</f>
        <v>0</v>
      </c>
      <c r="Q650" s="0" t="n">
        <f aca="false">_xlfn.IFNA(VLOOKUP(A650,Refill!$D$6:$G$8,2,FALSE()),0)</f>
        <v>0</v>
      </c>
    </row>
    <row r="651" customFormat="false" ht="12.75" hidden="false" customHeight="false" outlineLevel="0" collapsed="false">
      <c r="A651" s="19" t="n">
        <f aca="false">ROUND((Online_RAW!B651-General!$B$10)*24,3)</f>
        <v>10.817</v>
      </c>
      <c r="B651" s="19" t="n">
        <f aca="false">General!$B$12+Online_ANA!K651/1000+Online_ANA!L651/1000+Online_ANA!M651/1000/General!$B$22-SUM($P$2:P651)/1000/General!$B$24+SUM($Q$2:Q651)/1000/General!$B$24</f>
        <v>1.1347152</v>
      </c>
      <c r="C651" s="19" t="n">
        <f aca="false">Online_RAW!K651</f>
        <v>19.94</v>
      </c>
      <c r="D651" s="19" t="n">
        <f aca="false">Online_RAW!J651</f>
        <v>0.606666666666667</v>
      </c>
      <c r="E651" s="19" t="n">
        <f aca="false">(1-F651/100-G651/100)/(1-C651/100-D651/100-General!$B$17/100)</f>
        <v>1.00156817159235</v>
      </c>
      <c r="F651" s="19" t="n">
        <f aca="false">N651*General!$B$14/(N651+O651)+O651*100/(N651+O651)</f>
        <v>20.8154488523441</v>
      </c>
      <c r="G651" s="19" t="n">
        <f aca="false">N651*General!$B$15/(N651+O651)</f>
        <v>0.0399921975493212</v>
      </c>
      <c r="H651" s="19" t="n">
        <f aca="false">(N651+O651)*(1/General!$B$20)*((F651/100)-E651*(C651/100))*1000/B651</f>
        <v>39.8174445315231</v>
      </c>
      <c r="I651" s="19" t="n">
        <f aca="false">(N651+O651)*(1/General!$B$20)*((D651/100)*E651-(G651/100))*1000/B651</f>
        <v>26.7732272275768</v>
      </c>
      <c r="J651" s="19" t="n">
        <f aca="false">I651/H651</f>
        <v>0.672399435538377</v>
      </c>
      <c r="K651" s="19" t="n">
        <f aca="false">MAX(Online_RAW!$L$2-Online_RAW!L651,0)</f>
        <v>0</v>
      </c>
      <c r="L651" s="19" t="n">
        <f aca="false">0.0016*(Online_RAW!M651)</f>
        <v>54.7152</v>
      </c>
      <c r="M651" s="11" t="n">
        <f aca="false">Online_RAW!$N$2-Online_RAW!N651</f>
        <v>0</v>
      </c>
      <c r="N651" s="19" t="n">
        <f aca="false">Online_RAW!C651*60</f>
        <v>119.938909090909</v>
      </c>
      <c r="O651" s="19" t="n">
        <f aca="false">MAX(0, Online_RAW!D651*60)</f>
        <v>0.0234</v>
      </c>
      <c r="P651" s="19" t="n">
        <f aca="false">_xlfn.IFNA(VLOOKUP(A651,Sampling!$D$7:$E$14,2,FALSE()),0)</f>
        <v>0</v>
      </c>
      <c r="Q651" s="0" t="n">
        <f aca="false">_xlfn.IFNA(VLOOKUP(A651,Refill!$D$6:$G$8,2,FALSE()),0)</f>
        <v>0</v>
      </c>
    </row>
    <row r="652" customFormat="false" ht="12.75" hidden="false" customHeight="false" outlineLevel="0" collapsed="false">
      <c r="A652" s="19" t="n">
        <f aca="false">ROUND((Online_RAW!B652-General!$B$10)*24,3)</f>
        <v>10.833</v>
      </c>
      <c r="B652" s="19" t="n">
        <f aca="false">General!$B$12+Online_ANA!K652/1000+Online_ANA!L652/1000+Online_ANA!M652/1000/General!$B$22-SUM($P$2:P652)/1000/General!$B$24+SUM($Q$2:Q652)/1000/General!$B$24</f>
        <v>1.1347152</v>
      </c>
      <c r="C652" s="19" t="n">
        <f aca="false">Online_RAW!K652</f>
        <v>19.93</v>
      </c>
      <c r="D652" s="19" t="n">
        <f aca="false">Online_RAW!J652</f>
        <v>0.605</v>
      </c>
      <c r="E652" s="19" t="n">
        <f aca="false">(1-F652/100-G652/100)/(1-C652/100-D652/100-General!$B$17/100)</f>
        <v>1.00161569757256</v>
      </c>
      <c r="F652" s="19" t="n">
        <f aca="false">N652*General!$B$14/(N652+O652)+O652*100/(N652+O652)</f>
        <v>20.8</v>
      </c>
      <c r="G652" s="19" t="n">
        <f aca="false">N652*General!$B$15/(N652+O652)</f>
        <v>0.04</v>
      </c>
      <c r="H652" s="19" t="n">
        <f aca="false">(N652+O652)*(1/General!$B$20)*((F652/100)-E652*(C652/100))*1000/B652</f>
        <v>39.5464358781462</v>
      </c>
      <c r="I652" s="19" t="n">
        <f aca="false">(N652+O652)*(1/General!$B$20)*((D652/100)*E652-(G652/100))*1000/B652</f>
        <v>26.7157025223184</v>
      </c>
      <c r="J652" s="19" t="n">
        <f aca="false">I652/H652</f>
        <v>0.675552725020204</v>
      </c>
      <c r="K652" s="19" t="n">
        <f aca="false">MAX(Online_RAW!$L$2-Online_RAW!L652,0)</f>
        <v>0</v>
      </c>
      <c r="L652" s="19" t="n">
        <f aca="false">0.0016*(Online_RAW!M652)</f>
        <v>54.7152</v>
      </c>
      <c r="M652" s="11" t="n">
        <f aca="false">Online_RAW!$N$2-Online_RAW!N652</f>
        <v>0</v>
      </c>
      <c r="N652" s="19" t="n">
        <f aca="false">Online_RAW!C652*60</f>
        <v>120.053181818182</v>
      </c>
      <c r="O652" s="19" t="n">
        <f aca="false">MAX(0, Online_RAW!D652*60)</f>
        <v>0</v>
      </c>
      <c r="P652" s="19" t="n">
        <f aca="false">_xlfn.IFNA(VLOOKUP(A652,Sampling!$D$7:$E$14,2,FALSE()),0)</f>
        <v>0</v>
      </c>
      <c r="Q652" s="0" t="n">
        <f aca="false">_xlfn.IFNA(VLOOKUP(A652,Refill!$D$6:$G$8,2,FALSE()),0)</f>
        <v>0</v>
      </c>
    </row>
    <row r="653" customFormat="false" ht="12.75" hidden="false" customHeight="false" outlineLevel="0" collapsed="false">
      <c r="A653" s="19" t="n">
        <f aca="false">ROUND((Online_RAW!B653-General!$B$10)*24,3)</f>
        <v>10.85</v>
      </c>
      <c r="B653" s="19" t="n">
        <f aca="false">General!$B$12+Online_ANA!K653/1000+Online_ANA!L653/1000+Online_ANA!M653/1000/General!$B$22-SUM($P$2:P653)/1000/General!$B$24+SUM($Q$2:Q653)/1000/General!$B$24</f>
        <v>1.1347152</v>
      </c>
      <c r="C653" s="19" t="n">
        <f aca="false">Online_RAW!K653</f>
        <v>19.915</v>
      </c>
      <c r="D653" s="19" t="n">
        <f aca="false">Online_RAW!J653</f>
        <v>0.61</v>
      </c>
      <c r="E653" s="19" t="n">
        <f aca="false">(1-F653/100-G653/100)/(1-C653/100-D653/100-General!$B$17/100)</f>
        <v>1.00142638799901</v>
      </c>
      <c r="F653" s="19" t="n">
        <f aca="false">N653*General!$B$14/(N653+O653)+O653*100/(N653+O653)</f>
        <v>20.8049498084896</v>
      </c>
      <c r="G653" s="19" t="n">
        <f aca="false">N653*General!$B$15/(N653+O653)</f>
        <v>0.0399975000967225</v>
      </c>
      <c r="H653" s="19" t="n">
        <f aca="false">(N653+O653)*(1/General!$B$20)*((F653/100)-E653*(C653/100))*1000/B653</f>
        <v>40.6507828680312</v>
      </c>
      <c r="I653" s="19" t="n">
        <f aca="false">(N653+O653)*(1/General!$B$20)*((D653/100)*E653-(G653/100))*1000/B653</f>
        <v>26.9358698491799</v>
      </c>
      <c r="J653" s="19" t="n">
        <f aca="false">I653/H653</f>
        <v>0.662616263421656</v>
      </c>
      <c r="K653" s="19" t="n">
        <f aca="false">MAX(Online_RAW!$L$2-Online_RAW!L653,0)</f>
        <v>0</v>
      </c>
      <c r="L653" s="19" t="n">
        <f aca="false">0.0016*(Online_RAW!M653)</f>
        <v>54.7152</v>
      </c>
      <c r="M653" s="11" t="n">
        <f aca="false">Online_RAW!$N$2-Online_RAW!N653</f>
        <v>0</v>
      </c>
      <c r="N653" s="19" t="n">
        <f aca="false">Online_RAW!C653*60</f>
        <v>119.997142857143</v>
      </c>
      <c r="O653" s="19" t="n">
        <f aca="false">MAX(0, Online_RAW!D653*60)</f>
        <v>0.0075</v>
      </c>
      <c r="P653" s="19" t="n">
        <f aca="false">_xlfn.IFNA(VLOOKUP(A653,Sampling!$D$7:$E$14,2,FALSE()),0)</f>
        <v>0</v>
      </c>
      <c r="Q653" s="0" t="n">
        <f aca="false">_xlfn.IFNA(VLOOKUP(A653,Refill!$D$6:$G$8,2,FALSE()),0)</f>
        <v>0</v>
      </c>
    </row>
    <row r="654" customFormat="false" ht="12.75" hidden="false" customHeight="false" outlineLevel="0" collapsed="false">
      <c r="A654" s="19" t="n">
        <f aca="false">ROUND((Online_RAW!B654-General!$B$10)*24,3)</f>
        <v>10.867</v>
      </c>
      <c r="B654" s="19" t="n">
        <f aca="false">General!$B$12+Online_ANA!K654/1000+Online_ANA!L654/1000+Online_ANA!M654/1000/General!$B$22-SUM($P$2:P654)/1000/General!$B$24+SUM($Q$2:Q654)/1000/General!$B$24</f>
        <v>1.1347152</v>
      </c>
      <c r="C654" s="19" t="n">
        <f aca="false">Online_RAW!K654</f>
        <v>19.905</v>
      </c>
      <c r="D654" s="19" t="n">
        <f aca="false">Online_RAW!J654</f>
        <v>0.62</v>
      </c>
      <c r="E654" s="19" t="n">
        <f aca="false">(1-F654/100-G654/100)/(1-C654/100-D654/100-General!$B$17/100)</f>
        <v>1.00148897863851</v>
      </c>
      <c r="F654" s="19" t="n">
        <f aca="false">N654*General!$B$14/(N654+O654)+O654*100/(N654+O654)</f>
        <v>20.8</v>
      </c>
      <c r="G654" s="19" t="n">
        <f aca="false">N654*General!$B$15/(N654+O654)</f>
        <v>0.04</v>
      </c>
      <c r="H654" s="19" t="n">
        <f aca="false">(N654+O654)*(1/General!$B$20)*((F654/100)-E654*(C654/100))*1000/B654</f>
        <v>40.8445561048409</v>
      </c>
      <c r="I654" s="19" t="n">
        <f aca="false">(N654+O654)*(1/General!$B$20)*((D654/100)*E654-(G654/100))*1000/B654</f>
        <v>27.41922127615</v>
      </c>
      <c r="J654" s="19" t="n">
        <f aca="false">I654/H654</f>
        <v>0.67130662910792</v>
      </c>
      <c r="K654" s="19" t="n">
        <f aca="false">MAX(Online_RAW!$L$2-Online_RAW!L654,0)</f>
        <v>0</v>
      </c>
      <c r="L654" s="19" t="n">
        <f aca="false">0.0016*(Online_RAW!M654)</f>
        <v>54.7152</v>
      </c>
      <c r="M654" s="11" t="n">
        <f aca="false">Online_RAW!$N$2-Online_RAW!N654</f>
        <v>0</v>
      </c>
      <c r="N654" s="19" t="n">
        <f aca="false">Online_RAW!C654*60</f>
        <v>120.044608695652</v>
      </c>
      <c r="O654" s="19" t="n">
        <f aca="false">MAX(0, Online_RAW!D654*60)</f>
        <v>0</v>
      </c>
      <c r="P654" s="19" t="n">
        <f aca="false">_xlfn.IFNA(VLOOKUP(A654,Sampling!$D$7:$E$14,2,FALSE()),0)</f>
        <v>0</v>
      </c>
      <c r="Q654" s="0" t="n">
        <f aca="false">_xlfn.IFNA(VLOOKUP(A654,Refill!$D$6:$G$8,2,FALSE()),0)</f>
        <v>0</v>
      </c>
    </row>
    <row r="655" customFormat="false" ht="12.75" hidden="false" customHeight="false" outlineLevel="0" collapsed="false">
      <c r="A655" s="19" t="n">
        <f aca="false">ROUND((Online_RAW!B655-General!$B$10)*24,3)</f>
        <v>10.883</v>
      </c>
      <c r="B655" s="19" t="n">
        <f aca="false">General!$B$12+Online_ANA!K655/1000+Online_ANA!L655/1000+Online_ANA!M655/1000/General!$B$22-SUM($P$2:P655)/1000/General!$B$24+SUM($Q$2:Q655)/1000/General!$B$24</f>
        <v>1.1347516</v>
      </c>
      <c r="C655" s="19" t="n">
        <f aca="false">Online_RAW!K655</f>
        <v>19.895</v>
      </c>
      <c r="D655" s="19" t="n">
        <f aca="false">Online_RAW!J655</f>
        <v>0.625</v>
      </c>
      <c r="E655" s="19" t="n">
        <f aca="false">(1-F655/100-G655/100)/(1-C655/100-D655/100-General!$B$17/100)</f>
        <v>1.00142563119456</v>
      </c>
      <c r="F655" s="19" t="n">
        <f aca="false">N655*General!$B$14/(N655+O655)+O655*100/(N655+O655)</f>
        <v>20.8</v>
      </c>
      <c r="G655" s="19" t="n">
        <f aca="false">N655*General!$B$15/(N655+O655)</f>
        <v>0.04</v>
      </c>
      <c r="H655" s="19" t="n">
        <f aca="false">(N655+O655)*(1/General!$B$20)*((F655/100)-E655*(C655/100))*1000/B655</f>
        <v>41.3734327529518</v>
      </c>
      <c r="I655" s="19" t="n">
        <f aca="false">(N655+O655)*(1/General!$B$20)*((D655/100)*E655-(G655/100))*1000/B655</f>
        <v>27.6514918175113</v>
      </c>
      <c r="J655" s="19" t="n">
        <f aca="false">I655/H655</f>
        <v>0.668339317712004</v>
      </c>
      <c r="K655" s="19" t="n">
        <f aca="false">MAX(Online_RAW!$L$2-Online_RAW!L655,0)</f>
        <v>0</v>
      </c>
      <c r="L655" s="19" t="n">
        <f aca="false">0.0016*(Online_RAW!M655)</f>
        <v>54.7516</v>
      </c>
      <c r="M655" s="11" t="n">
        <f aca="false">Online_RAW!$N$2-Online_RAW!N655</f>
        <v>0</v>
      </c>
      <c r="N655" s="19" t="n">
        <f aca="false">Online_RAW!C655*60</f>
        <v>120.038869565218</v>
      </c>
      <c r="O655" s="19" t="n">
        <f aca="false">MAX(0, Online_RAW!D655*60)</f>
        <v>0</v>
      </c>
      <c r="P655" s="19" t="n">
        <f aca="false">_xlfn.IFNA(VLOOKUP(A655,Sampling!$D$7:$E$14,2,FALSE()),0)</f>
        <v>0</v>
      </c>
      <c r="Q655" s="0" t="n">
        <f aca="false">_xlfn.IFNA(VLOOKUP(A655,Refill!$D$6:$G$8,2,FALSE()),0)</f>
        <v>0</v>
      </c>
    </row>
    <row r="656" customFormat="false" ht="12.75" hidden="false" customHeight="false" outlineLevel="0" collapsed="false">
      <c r="A656" s="19" t="n">
        <f aca="false">ROUND((Online_RAW!B656-General!$B$10)*24,3)</f>
        <v>10.9</v>
      </c>
      <c r="B656" s="19" t="n">
        <f aca="false">General!$B$12+Online_ANA!K656/1000+Online_ANA!L656/1000+Online_ANA!M656/1000/General!$B$22-SUM($P$2:P656)/1000/General!$B$24+SUM($Q$2:Q656)/1000/General!$B$24</f>
        <v>1.1347516</v>
      </c>
      <c r="C656" s="19" t="n">
        <f aca="false">Online_RAW!K656</f>
        <v>19.875</v>
      </c>
      <c r="D656" s="19" t="n">
        <f aca="false">Online_RAW!J656</f>
        <v>0.625</v>
      </c>
      <c r="E656" s="19" t="n">
        <f aca="false">(1-F656/100-G656/100)/(1-C656/100-D656/100-General!$B$17/100)</f>
        <v>1.00106986604294</v>
      </c>
      <c r="F656" s="19" t="n">
        <f aca="false">N656*General!$B$14/(N656+O656)+O656*100/(N656+O656)</f>
        <v>20.8081049735065</v>
      </c>
      <c r="G656" s="19" t="n">
        <f aca="false">N656*General!$B$15/(N656+O656)</f>
        <v>0.0399959065790371</v>
      </c>
      <c r="H656" s="19" t="n">
        <f aca="false">(N656+O656)*(1/General!$B$20)*((F656/100)-E656*(C656/100))*1000/B656</f>
        <v>42.9945882050113</v>
      </c>
      <c r="I656" s="19" t="n">
        <f aca="false">(N656+O656)*(1/General!$B$20)*((D656/100)*E656-(G656/100))*1000/B656</f>
        <v>27.6152843196108</v>
      </c>
      <c r="J656" s="19" t="n">
        <f aca="false">I656/H656</f>
        <v>0.642296751115109</v>
      </c>
      <c r="K656" s="19" t="n">
        <f aca="false">MAX(Online_RAW!$L$2-Online_RAW!L656,0)</f>
        <v>0</v>
      </c>
      <c r="L656" s="19" t="n">
        <f aca="false">0.0016*(Online_RAW!M656)</f>
        <v>54.7516</v>
      </c>
      <c r="M656" s="11" t="n">
        <f aca="false">Online_RAW!$N$2-Online_RAW!N656</f>
        <v>0</v>
      </c>
      <c r="N656" s="19" t="n">
        <f aca="false">Online_RAW!C656*60</f>
        <v>119.914090909091</v>
      </c>
      <c r="O656" s="19" t="n">
        <f aca="false">MAX(0, Online_RAW!D656*60)</f>
        <v>0.0122727272727273</v>
      </c>
      <c r="P656" s="19" t="n">
        <f aca="false">_xlfn.IFNA(VLOOKUP(A656,Sampling!$D$7:$E$14,2,FALSE()),0)</f>
        <v>0</v>
      </c>
      <c r="Q656" s="0" t="n">
        <f aca="false">_xlfn.IFNA(VLOOKUP(A656,Refill!$D$6:$G$8,2,FALSE()),0)</f>
        <v>0</v>
      </c>
    </row>
    <row r="657" customFormat="false" ht="12.75" hidden="false" customHeight="false" outlineLevel="0" collapsed="false">
      <c r="A657" s="19" t="n">
        <f aca="false">ROUND((Online_RAW!B657-General!$B$10)*24,3)</f>
        <v>10.917</v>
      </c>
      <c r="B657" s="19" t="n">
        <f aca="false">General!$B$12+Online_ANA!K657/1000+Online_ANA!L657/1000+Online_ANA!M657/1000/General!$B$22-SUM($P$2:P657)/1000/General!$B$24+SUM($Q$2:Q657)/1000/General!$B$24</f>
        <v>1.1347824</v>
      </c>
      <c r="C657" s="19" t="n">
        <f aca="false">Online_RAW!K657</f>
        <v>19.875</v>
      </c>
      <c r="D657" s="19" t="n">
        <f aca="false">Online_RAW!J657</f>
        <v>0.63</v>
      </c>
      <c r="E657" s="19" t="n">
        <f aca="false">(1-F657/100-G657/100)/(1-C657/100-D657/100-General!$B$17/100)</f>
        <v>1.00108551948528</v>
      </c>
      <c r="F657" s="19" t="n">
        <f aca="false">N657*General!$B$14/(N657+O657)+O657*100/(N657+O657)</f>
        <v>20.811874629429</v>
      </c>
      <c r="G657" s="19" t="n">
        <f aca="false">N657*General!$B$15/(N657+O657)</f>
        <v>0.0399940027124096</v>
      </c>
      <c r="H657" s="19" t="n">
        <f aca="false">(N657+O657)*(1/General!$B$20)*((F657/100)-E657*(C657/100))*1000/B657</f>
        <v>43.2025211152306</v>
      </c>
      <c r="I657" s="19" t="n">
        <f aca="false">(N657+O657)*(1/General!$B$20)*((D657/100)*E657-(G657/100))*1000/B657</f>
        <v>27.8807972681472</v>
      </c>
      <c r="J657" s="19" t="n">
        <f aca="false">I657/H657</f>
        <v>0.64535116350694</v>
      </c>
      <c r="K657" s="19" t="n">
        <f aca="false">MAX(Online_RAW!$L$2-Online_RAW!L657,0)</f>
        <v>0</v>
      </c>
      <c r="L657" s="19" t="n">
        <f aca="false">0.0016*(Online_RAW!M657)</f>
        <v>54.7824</v>
      </c>
      <c r="M657" s="11" t="n">
        <f aca="false">Online_RAW!$N$2-Online_RAW!N657</f>
        <v>0</v>
      </c>
      <c r="N657" s="19" t="n">
        <f aca="false">Online_RAW!C657*60</f>
        <v>120.036272727273</v>
      </c>
      <c r="O657" s="19" t="n">
        <f aca="false">MAX(0, Online_RAW!D657*60)</f>
        <v>0.018</v>
      </c>
      <c r="P657" s="19" t="n">
        <f aca="false">_xlfn.IFNA(VLOOKUP(A657,Sampling!$D$7:$E$14,2,FALSE()),0)</f>
        <v>0</v>
      </c>
      <c r="Q657" s="0" t="n">
        <f aca="false">_xlfn.IFNA(VLOOKUP(A657,Refill!$D$6:$G$8,2,FALSE()),0)</f>
        <v>0</v>
      </c>
    </row>
    <row r="658" customFormat="false" ht="12.75" hidden="false" customHeight="false" outlineLevel="0" collapsed="false">
      <c r="A658" s="19" t="n">
        <f aca="false">ROUND((Online_RAW!B658-General!$B$10)*24,3)</f>
        <v>10.933</v>
      </c>
      <c r="B658" s="19" t="n">
        <f aca="false">General!$B$12+Online_ANA!K658/1000+Online_ANA!L658/1000+Online_ANA!M658/1000/General!$B$22-SUM($P$2:P658)/1000/General!$B$24+SUM($Q$2:Q658)/1000/General!$B$24</f>
        <v>1.1347824</v>
      </c>
      <c r="C658" s="19" t="n">
        <f aca="false">Online_RAW!K658</f>
        <v>19.87</v>
      </c>
      <c r="D658" s="19" t="n">
        <f aca="false">Online_RAW!J658</f>
        <v>0.635</v>
      </c>
      <c r="E658" s="19" t="n">
        <f aca="false">(1-F658/100-G658/100)/(1-C658/100-D658/100-General!$B$17/100)</f>
        <v>1.00117649115979</v>
      </c>
      <c r="F658" s="19" t="n">
        <f aca="false">N658*General!$B$14/(N658+O658)+O658*100/(N658+O658)</f>
        <v>20.8046785645313</v>
      </c>
      <c r="G658" s="19" t="n">
        <f aca="false">N658*General!$B$15/(N658+O658)</f>
        <v>0.0399976370886205</v>
      </c>
      <c r="H658" s="19" t="n">
        <f aca="false">(N658+O658)*(1/General!$B$20)*((F658/100)-E658*(C658/100))*1000/B658</f>
        <v>43.0075486594944</v>
      </c>
      <c r="I658" s="19" t="n">
        <f aca="false">(N658+O658)*(1/General!$B$20)*((D658/100)*E658-(G658/100))*1000/B658</f>
        <v>28.115522249577</v>
      </c>
      <c r="J658" s="19" t="n">
        <f aca="false">I658/H658</f>
        <v>0.653734591389463</v>
      </c>
      <c r="K658" s="19" t="n">
        <f aca="false">MAX(Online_RAW!$L$2-Online_RAW!L658,0)</f>
        <v>0</v>
      </c>
      <c r="L658" s="19" t="n">
        <f aca="false">0.0016*(Online_RAW!M658)</f>
        <v>54.7824</v>
      </c>
      <c r="M658" s="11" t="n">
        <f aca="false">Online_RAW!$N$2-Online_RAW!N658</f>
        <v>0</v>
      </c>
      <c r="N658" s="19" t="n">
        <f aca="false">Online_RAW!C658*60</f>
        <v>120.029727272727</v>
      </c>
      <c r="O658" s="19" t="n">
        <f aca="false">MAX(0, Online_RAW!D658*60)</f>
        <v>0.00709090909090908</v>
      </c>
      <c r="P658" s="19" t="n">
        <f aca="false">_xlfn.IFNA(VLOOKUP(A658,Sampling!$D$7:$E$14,2,FALSE()),0)</f>
        <v>0</v>
      </c>
      <c r="Q658" s="0" t="n">
        <f aca="false">_xlfn.IFNA(VLOOKUP(A658,Refill!$D$6:$G$8,2,FALSE()),0)</f>
        <v>0</v>
      </c>
    </row>
    <row r="659" customFormat="false" ht="12.75" hidden="false" customHeight="false" outlineLevel="0" collapsed="false">
      <c r="A659" s="19" t="n">
        <f aca="false">ROUND((Online_RAW!B659-General!$B$10)*24,3)</f>
        <v>10.95</v>
      </c>
      <c r="B659" s="19" t="n">
        <f aca="false">General!$B$12+Online_ANA!K659/1000+Online_ANA!L659/1000+Online_ANA!M659/1000/General!$B$22-SUM($P$2:P659)/1000/General!$B$24+SUM($Q$2:Q659)/1000/General!$B$24</f>
        <v>1.1347824</v>
      </c>
      <c r="C659" s="19" t="n">
        <f aca="false">Online_RAW!K659</f>
        <v>19.86</v>
      </c>
      <c r="D659" s="19" t="n">
        <f aca="false">Online_RAW!J659</f>
        <v>0.635</v>
      </c>
      <c r="E659" s="19" t="n">
        <f aca="false">(1-F659/100-G659/100)/(1-C659/100-D659/100-General!$B$17/100)</f>
        <v>1.00094325260277</v>
      </c>
      <c r="F659" s="19" t="n">
        <f aca="false">N659*General!$B$14/(N659+O659)+O659*100/(N659+O659)</f>
        <v>20.8131137707714</v>
      </c>
      <c r="G659" s="19" t="n">
        <f aca="false">N659*General!$B$15/(N659+O659)</f>
        <v>0.0399933768834488</v>
      </c>
      <c r="H659" s="19" t="n">
        <f aca="false">(N659+O659)*(1/General!$B$20)*((F659/100)-E659*(C659/100))*1000/B659</f>
        <v>44.0957430988851</v>
      </c>
      <c r="I659" s="19" t="n">
        <f aca="false">(N659+O659)*(1/General!$B$20)*((D659/100)*E659-(G659/100))*1000/B659</f>
        <v>28.1081029791654</v>
      </c>
      <c r="J659" s="19" t="n">
        <f aca="false">I659/H659</f>
        <v>0.637433480055722</v>
      </c>
      <c r="K659" s="19" t="n">
        <f aca="false">MAX(Online_RAW!$L$2-Online_RAW!L659,0)</f>
        <v>0</v>
      </c>
      <c r="L659" s="19" t="n">
        <f aca="false">0.0016*(Online_RAW!M659)</f>
        <v>54.7824</v>
      </c>
      <c r="M659" s="11" t="n">
        <f aca="false">Online_RAW!$N$2-Online_RAW!N659</f>
        <v>0</v>
      </c>
      <c r="N659" s="19" t="n">
        <f aca="false">Online_RAW!C659*60</f>
        <v>120.01425</v>
      </c>
      <c r="O659" s="19" t="n">
        <f aca="false">MAX(0, Online_RAW!D659*60)</f>
        <v>0.019875</v>
      </c>
      <c r="P659" s="19" t="n">
        <f aca="false">_xlfn.IFNA(VLOOKUP(A659,Sampling!$D$7:$E$14,2,FALSE()),0)</f>
        <v>0</v>
      </c>
      <c r="Q659" s="0" t="n">
        <f aca="false">_xlfn.IFNA(VLOOKUP(A659,Refill!$D$6:$G$8,2,FALSE()),0)</f>
        <v>0</v>
      </c>
    </row>
    <row r="660" customFormat="false" ht="12.75" hidden="false" customHeight="false" outlineLevel="0" collapsed="false">
      <c r="A660" s="19" t="n">
        <f aca="false">ROUND((Online_RAW!B660-General!$B$10)*24,3)</f>
        <v>10.967</v>
      </c>
      <c r="B660" s="19" t="n">
        <f aca="false">General!$B$12+Online_ANA!K660/1000+Online_ANA!L660/1000+Online_ANA!M660/1000/General!$B$22-SUM($P$2:P660)/1000/General!$B$24+SUM($Q$2:Q660)/1000/General!$B$24</f>
        <v>1.1347824</v>
      </c>
      <c r="C660" s="19" t="n">
        <f aca="false">Online_RAW!K660</f>
        <v>19.85</v>
      </c>
      <c r="D660" s="19" t="n">
        <f aca="false">Online_RAW!J660</f>
        <v>0.645</v>
      </c>
      <c r="E660" s="19" t="n">
        <f aca="false">(1-F660/100-G660/100)/(1-C660/100-D660/100-General!$B$17/100)</f>
        <v>1.00110901414479</v>
      </c>
      <c r="F660" s="19" t="n">
        <f aca="false">N660*General!$B$14/(N660+O660)+O660*100/(N660+O660)</f>
        <v>20.8</v>
      </c>
      <c r="G660" s="19" t="n">
        <f aca="false">N660*General!$B$15/(N660+O660)</f>
        <v>0.04</v>
      </c>
      <c r="H660" s="19" t="n">
        <f aca="false">(N660+O660)*(1/General!$B$20)*((F660/100)-E660*(C660/100))*1000/B660</f>
        <v>43.816834489524</v>
      </c>
      <c r="I660" s="19" t="n">
        <f aca="false">(N660+O660)*(1/General!$B$20)*((D660/100)*E660-(G660/100))*1000/B660</f>
        <v>28.6001358714965</v>
      </c>
      <c r="J660" s="19" t="n">
        <f aca="false">I660/H660</f>
        <v>0.652720266187518</v>
      </c>
      <c r="K660" s="19" t="n">
        <f aca="false">MAX(Online_RAW!$L$2-Online_RAW!L660,0)</f>
        <v>0</v>
      </c>
      <c r="L660" s="19" t="n">
        <f aca="false">0.0016*(Online_RAW!M660)</f>
        <v>54.7824</v>
      </c>
      <c r="M660" s="11" t="n">
        <f aca="false">Online_RAW!$N$2-Online_RAW!N660</f>
        <v>0</v>
      </c>
      <c r="N660" s="19" t="n">
        <f aca="false">Online_RAW!C660*60</f>
        <v>120.096818181818</v>
      </c>
      <c r="O660" s="19" t="n">
        <f aca="false">MAX(0, Online_RAW!D660*60)</f>
        <v>0</v>
      </c>
      <c r="P660" s="19" t="n">
        <f aca="false">_xlfn.IFNA(VLOOKUP(A660,Sampling!$D$7:$E$14,2,FALSE()),0)</f>
        <v>0</v>
      </c>
      <c r="Q660" s="0" t="n">
        <f aca="false">_xlfn.IFNA(VLOOKUP(A660,Refill!$D$6:$G$8,2,FALSE()),0)</f>
        <v>0</v>
      </c>
    </row>
    <row r="661" customFormat="false" ht="12.75" hidden="false" customHeight="false" outlineLevel="0" collapsed="false">
      <c r="A661" s="19" t="n">
        <f aca="false">ROUND((Online_RAW!B661-General!$B$10)*24,3)</f>
        <v>10.983</v>
      </c>
      <c r="B661" s="19" t="n">
        <f aca="false">General!$B$12+Online_ANA!K661/1000+Online_ANA!L661/1000+Online_ANA!M661/1000/General!$B$22-SUM($P$2:P661)/1000/General!$B$24+SUM($Q$2:Q661)/1000/General!$B$24</f>
        <v>1.1348128</v>
      </c>
      <c r="C661" s="19" t="n">
        <f aca="false">Online_RAW!K661</f>
        <v>19.84</v>
      </c>
      <c r="D661" s="19" t="n">
        <f aca="false">Online_RAW!J661</f>
        <v>0.645</v>
      </c>
      <c r="E661" s="19" t="n">
        <f aca="false">(1-F661/100-G661/100)/(1-C661/100-D661/100-General!$B$17/100)</f>
        <v>1.00092554592927</v>
      </c>
      <c r="F661" s="19" t="n">
        <f aca="false">N661*General!$B$14/(N661+O661)+O661*100/(N661+O661)</f>
        <v>20.8045002725956</v>
      </c>
      <c r="G661" s="19" t="n">
        <f aca="false">N661*General!$B$15/(N661+O661)</f>
        <v>0.0399977271350528</v>
      </c>
      <c r="H661" s="19" t="n">
        <f aca="false">(N661+O661)*(1/General!$B$20)*((F661/100)-E661*(C661/100))*1000/B661</f>
        <v>44.6339758845968</v>
      </c>
      <c r="I661" s="19" t="n">
        <f aca="false">(N661+O661)*(1/General!$B$20)*((D661/100)*E661-(G661/100))*1000/B661</f>
        <v>28.5691075505172</v>
      </c>
      <c r="J661" s="19" t="n">
        <f aca="false">I661/H661</f>
        <v>0.64007534583932</v>
      </c>
      <c r="K661" s="19" t="n">
        <f aca="false">MAX(Online_RAW!$L$2-Online_RAW!L661,0)</f>
        <v>0</v>
      </c>
      <c r="L661" s="19" t="n">
        <f aca="false">0.0016*(Online_RAW!M661)</f>
        <v>54.8128</v>
      </c>
      <c r="M661" s="11" t="n">
        <f aca="false">Online_RAW!$N$2-Online_RAW!N661</f>
        <v>0</v>
      </c>
      <c r="N661" s="19" t="n">
        <f aca="false">Online_RAW!C661*60</f>
        <v>119.985913043478</v>
      </c>
      <c r="O661" s="19" t="n">
        <f aca="false">MAX(0, Online_RAW!D661*60)</f>
        <v>0.00681818181818184</v>
      </c>
      <c r="P661" s="19" t="n">
        <f aca="false">_xlfn.IFNA(VLOOKUP(A661,Sampling!$D$7:$E$14,2,FALSE()),0)</f>
        <v>0</v>
      </c>
      <c r="Q661" s="0" t="n">
        <f aca="false">_xlfn.IFNA(VLOOKUP(A661,Refill!$D$6:$G$8,2,FALSE()),0)</f>
        <v>0</v>
      </c>
    </row>
    <row r="662" customFormat="false" ht="12.75" hidden="false" customHeight="false" outlineLevel="0" collapsed="false">
      <c r="A662" s="19" t="n">
        <f aca="false">ROUND((Online_RAW!B662-General!$B$10)*24,3)</f>
        <v>11</v>
      </c>
      <c r="B662" s="19" t="n">
        <f aca="false">General!$B$12+Online_ANA!K662/1000+Online_ANA!L662/1000+Online_ANA!M662/1000/General!$B$22-SUM($P$2:P662)/1000/General!$B$24+SUM($Q$2:Q662)/1000/General!$B$24</f>
        <v>1.1348496</v>
      </c>
      <c r="C662" s="19" t="n">
        <f aca="false">Online_RAW!K662</f>
        <v>19.82</v>
      </c>
      <c r="D662" s="19" t="n">
        <f aca="false">Online_RAW!J662</f>
        <v>0.653333333333333</v>
      </c>
      <c r="E662" s="19" t="n">
        <f aca="false">(1-F662/100-G662/100)/(1-C662/100-D662/100-General!$B$17/100)</f>
        <v>1.00083477460275</v>
      </c>
      <c r="F662" s="19" t="n">
        <f aca="false">N662*General!$B$14/(N662+O662)+O662*100/(N662+O662)</f>
        <v>20.8</v>
      </c>
      <c r="G662" s="19" t="n">
        <f aca="false">N662*General!$B$15/(N662+O662)</f>
        <v>0.04</v>
      </c>
      <c r="H662" s="19" t="n">
        <f aca="false">(N662+O662)*(1/General!$B$20)*((F662/100)-E662*(C662/100))*1000/B662</f>
        <v>45.4516825124619</v>
      </c>
      <c r="I662" s="19" t="n">
        <f aca="false">(N662+O662)*(1/General!$B$20)*((D662/100)*E662-(G662/100))*1000/B662</f>
        <v>28.9601770633355</v>
      </c>
      <c r="J662" s="19" t="n">
        <f aca="false">I662/H662</f>
        <v>0.637164026994936</v>
      </c>
      <c r="K662" s="19" t="n">
        <f aca="false">MAX(Online_RAW!$L$2-Online_RAW!L662,0)</f>
        <v>0</v>
      </c>
      <c r="L662" s="19" t="n">
        <f aca="false">0.0016*(Online_RAW!M662)</f>
        <v>54.8496</v>
      </c>
      <c r="M662" s="11" t="n">
        <f aca="false">Online_RAW!$N$2-Online_RAW!N662</f>
        <v>0</v>
      </c>
      <c r="N662" s="19" t="n">
        <f aca="false">Online_RAW!C662*60</f>
        <v>119.998636363636</v>
      </c>
      <c r="O662" s="19" t="n">
        <f aca="false">MAX(0, Online_RAW!D662*60)</f>
        <v>0</v>
      </c>
      <c r="P662" s="19" t="n">
        <f aca="false">_xlfn.IFNA(VLOOKUP(A662,Sampling!$D$7:$E$14,2,FALSE()),0)</f>
        <v>0</v>
      </c>
      <c r="Q662" s="0" t="n">
        <f aca="false">_xlfn.IFNA(VLOOKUP(A662,Refill!$D$6:$G$8,2,FALSE()),0)</f>
        <v>0</v>
      </c>
    </row>
    <row r="663" customFormat="false" ht="12.75" hidden="false" customHeight="false" outlineLevel="0" collapsed="false">
      <c r="A663" s="19" t="n">
        <f aca="false">ROUND((Online_RAW!B663-General!$B$10)*24,3)</f>
        <v>11.017</v>
      </c>
      <c r="B663" s="19" t="n">
        <f aca="false">General!$B$12+Online_ANA!K663/1000+Online_ANA!L663/1000+Online_ANA!M663/1000/General!$B$22-SUM($P$2:P663)/1000/General!$B$24+SUM($Q$2:Q663)/1000/General!$B$24</f>
        <v>1.1348496</v>
      </c>
      <c r="C663" s="19" t="n">
        <f aca="false">Online_RAW!K663</f>
        <v>19.815</v>
      </c>
      <c r="D663" s="19" t="n">
        <f aca="false">Online_RAW!J663</f>
        <v>0.655</v>
      </c>
      <c r="E663" s="19" t="n">
        <f aca="false">(1-F663/100-G663/100)/(1-C663/100-D663/100-General!$B$17/100)</f>
        <v>1.0007243270899</v>
      </c>
      <c r="F663" s="19" t="n">
        <f aca="false">N663*General!$B$14/(N663+O663)+O663*100/(N663+O663)</f>
        <v>20.8054027136357</v>
      </c>
      <c r="G663" s="19" t="n">
        <f aca="false">N663*General!$B$15/(N663+O663)</f>
        <v>0.0399972713567496</v>
      </c>
      <c r="H663" s="19" t="n">
        <f aca="false">(N663+O663)*(1/General!$B$20)*((F663/100)-E663*(C663/100))*1000/B663</f>
        <v>46.0232753459649</v>
      </c>
      <c r="I663" s="19" t="n">
        <f aca="false">(N663+O663)*(1/General!$B$20)*((D663/100)*E663-(G663/100))*1000/B663</f>
        <v>29.0213308077473</v>
      </c>
      <c r="J663" s="19" t="n">
        <f aca="false">I663/H663</f>
        <v>0.630579431593883</v>
      </c>
      <c r="K663" s="19" t="n">
        <f aca="false">MAX(Online_RAW!$L$2-Online_RAW!L663,0)</f>
        <v>0</v>
      </c>
      <c r="L663" s="19" t="n">
        <f aca="false">0.0016*(Online_RAW!M663)</f>
        <v>54.8496</v>
      </c>
      <c r="M663" s="11" t="n">
        <f aca="false">Online_RAW!$N$2-Online_RAW!N663</f>
        <v>0</v>
      </c>
      <c r="N663" s="19" t="n">
        <f aca="false">Online_RAW!C663*60</f>
        <v>119.931545454545</v>
      </c>
      <c r="O663" s="19" t="n">
        <f aca="false">MAX(0, Online_RAW!D663*60)</f>
        <v>0.00818181818181816</v>
      </c>
      <c r="P663" s="19" t="n">
        <f aca="false">_xlfn.IFNA(VLOOKUP(A663,Sampling!$D$7:$E$14,2,FALSE()),0)</f>
        <v>0</v>
      </c>
      <c r="Q663" s="0" t="n">
        <f aca="false">_xlfn.IFNA(VLOOKUP(A663,Refill!$D$6:$G$8,2,FALSE()),0)</f>
        <v>0</v>
      </c>
    </row>
    <row r="664" customFormat="false" ht="12.75" hidden="false" customHeight="false" outlineLevel="0" collapsed="false">
      <c r="A664" s="19" t="n">
        <f aca="false">ROUND((Online_RAW!B664-General!$B$10)*24,3)</f>
        <v>11.033</v>
      </c>
      <c r="B664" s="19" t="n">
        <f aca="false">General!$B$12+Online_ANA!K664/1000+Online_ANA!L664/1000+Online_ANA!M664/1000/General!$B$22-SUM($P$2:P664)/1000/General!$B$24+SUM($Q$2:Q664)/1000/General!$B$24</f>
        <v>1.1348496</v>
      </c>
      <c r="C664" s="19" t="n">
        <f aca="false">Online_RAW!K664</f>
        <v>19.795</v>
      </c>
      <c r="D664" s="19" t="n">
        <f aca="false">Online_RAW!J664</f>
        <v>0.66</v>
      </c>
      <c r="E664" s="19" t="n">
        <f aca="false">(1-F664/100-G664/100)/(1-C664/100-D664/100-General!$B$17/100)</f>
        <v>1.00056414772521</v>
      </c>
      <c r="F664" s="19" t="n">
        <f aca="false">N664*General!$B$14/(N664+O664)+O664*100/(N664+O664)</f>
        <v>20.8030628261532</v>
      </c>
      <c r="G664" s="19" t="n">
        <f aca="false">N664*General!$B$15/(N664+O664)</f>
        <v>0.0399984531181044</v>
      </c>
      <c r="H664" s="19" t="n">
        <f aca="false">(N664+O664)*(1/General!$B$20)*((F664/100)-E664*(C664/100))*1000/B664</f>
        <v>46.9864132815534</v>
      </c>
      <c r="I664" s="19" t="n">
        <f aca="false">(N664+O664)*(1/General!$B$20)*((D664/100)*E664-(G664/100))*1000/B664</f>
        <v>29.2399184059696</v>
      </c>
      <c r="J664" s="19" t="n">
        <f aca="false">I664/H664</f>
        <v>0.622305819147277</v>
      </c>
      <c r="K664" s="19" t="n">
        <f aca="false">MAX(Online_RAW!$L$2-Online_RAW!L664,0)</f>
        <v>0</v>
      </c>
      <c r="L664" s="19" t="n">
        <f aca="false">0.0016*(Online_RAW!M664)</f>
        <v>54.8496</v>
      </c>
      <c r="M664" s="11" t="n">
        <f aca="false">Online_RAW!$N$2-Online_RAW!N664</f>
        <v>0</v>
      </c>
      <c r="N664" s="19" t="n">
        <f aca="false">Online_RAW!C664*60</f>
        <v>119.884636363636</v>
      </c>
      <c r="O664" s="19" t="n">
        <f aca="false">MAX(0, Online_RAW!D664*60)</f>
        <v>0.00463636363636364</v>
      </c>
      <c r="P664" s="19" t="n">
        <f aca="false">_xlfn.IFNA(VLOOKUP(A664,Sampling!$D$7:$E$14,2,FALSE()),0)</f>
        <v>0</v>
      </c>
      <c r="Q664" s="0" t="n">
        <f aca="false">_xlfn.IFNA(VLOOKUP(A664,Refill!$D$6:$G$8,2,FALSE()),0)</f>
        <v>0</v>
      </c>
    </row>
    <row r="665" customFormat="false" ht="12.75" hidden="false" customHeight="false" outlineLevel="0" collapsed="false">
      <c r="A665" s="19" t="n">
        <f aca="false">ROUND((Online_RAW!B665-General!$B$10)*24,3)</f>
        <v>11.05</v>
      </c>
      <c r="B665" s="19" t="n">
        <f aca="false">General!$B$12+Online_ANA!K665/1000+Online_ANA!L665/1000+Online_ANA!M665/1000/General!$B$22-SUM($P$2:P665)/1000/General!$B$24+SUM($Q$2:Q665)/1000/General!$B$24</f>
        <v>1.1348496</v>
      </c>
      <c r="C665" s="19" t="n">
        <f aca="false">Online_RAW!K665</f>
        <v>19.795</v>
      </c>
      <c r="D665" s="19" t="n">
        <f aca="false">Online_RAW!J665</f>
        <v>0.67</v>
      </c>
      <c r="E665" s="19" t="n">
        <f aca="false">(1-F665/100-G665/100)/(1-C665/100-D665/100-General!$B$17/100)</f>
        <v>1.00071798595481</v>
      </c>
      <c r="F665" s="19" t="n">
        <f aca="false">N665*General!$B$14/(N665+O665)+O665*100/(N665+O665)</f>
        <v>20.8008984155217</v>
      </c>
      <c r="G665" s="19" t="n">
        <f aca="false">N665*General!$B$15/(N665+O665)</f>
        <v>0.039999546254787</v>
      </c>
      <c r="H665" s="19" t="n">
        <f aca="false">(N665+O665)*(1/General!$B$20)*((F665/100)-E665*(C665/100))*1000/B665</f>
        <v>46.8665477093262</v>
      </c>
      <c r="I665" s="19" t="n">
        <f aca="false">(N665+O665)*(1/General!$B$20)*((D665/100)*E665-(G665/100))*1000/B665</f>
        <v>29.7962207519719</v>
      </c>
      <c r="J665" s="19" t="n">
        <f aca="false">I665/H665</f>
        <v>0.635767348104512</v>
      </c>
      <c r="K665" s="19" t="n">
        <f aca="false">MAX(Online_RAW!$L$2-Online_RAW!L665,0)</f>
        <v>0</v>
      </c>
      <c r="L665" s="19" t="n">
        <f aca="false">0.0016*(Online_RAW!M665)</f>
        <v>54.8496</v>
      </c>
      <c r="M665" s="11" t="n">
        <f aca="false">Online_RAW!$N$2-Online_RAW!N665</f>
        <v>0</v>
      </c>
      <c r="N665" s="19" t="n">
        <f aca="false">Online_RAW!C665*60</f>
        <v>120.210272727273</v>
      </c>
      <c r="O665" s="19" t="n">
        <f aca="false">MAX(0, Online_RAW!D665*60)</f>
        <v>0.00136363636363636</v>
      </c>
      <c r="P665" s="19" t="n">
        <f aca="false">_xlfn.IFNA(VLOOKUP(A665,Sampling!$D$7:$E$14,2,FALSE()),0)</f>
        <v>0</v>
      </c>
      <c r="Q665" s="0" t="n">
        <f aca="false">_xlfn.IFNA(VLOOKUP(A665,Refill!$D$6:$G$8,2,FALSE()),0)</f>
        <v>0</v>
      </c>
    </row>
    <row r="666" customFormat="false" ht="12.75" hidden="false" customHeight="false" outlineLevel="0" collapsed="false">
      <c r="A666" s="19" t="n">
        <f aca="false">ROUND((Online_RAW!B666-General!$B$10)*24,3)</f>
        <v>11.067</v>
      </c>
      <c r="B666" s="19" t="n">
        <f aca="false">General!$B$12+Online_ANA!K666/1000+Online_ANA!L666/1000+Online_ANA!M666/1000/General!$B$22-SUM($P$2:P666)/1000/General!$B$24+SUM($Q$2:Q666)/1000/General!$B$24</f>
        <v>1.13488693333333</v>
      </c>
      <c r="C666" s="19" t="n">
        <f aca="false">Online_RAW!K666</f>
        <v>19.785</v>
      </c>
      <c r="D666" s="19" t="n">
        <f aca="false">Online_RAW!J666</f>
        <v>0.675</v>
      </c>
      <c r="E666" s="19" t="n">
        <f aca="false">(1-F666/100-G666/100)/(1-C666/100-D666/100-General!$B$17/100)</f>
        <v>1.00049443113772</v>
      </c>
      <c r="F666" s="19" t="n">
        <f aca="false">N666*General!$B$14/(N666+O666)+O666*100/(N666+O666)</f>
        <v>20.8135860531907</v>
      </c>
      <c r="G666" s="19" t="n">
        <f aca="false">N666*General!$B$15/(N666+O666)</f>
        <v>0.0399931383569744</v>
      </c>
      <c r="H666" s="19" t="n">
        <f aca="false">(N666+O666)*(1/General!$B$20)*((F666/100)-E666*(C666/100))*1000/B666</f>
        <v>48.030254451642</v>
      </c>
      <c r="I666" s="19" t="n">
        <f aca="false">(N666+O666)*(1/General!$B$20)*((D666/100)*E666-(G666/100))*1000/B666</f>
        <v>29.9523547243885</v>
      </c>
      <c r="J666" s="19" t="n">
        <f aca="false">I666/H666</f>
        <v>0.623614325311252</v>
      </c>
      <c r="K666" s="19" t="n">
        <f aca="false">MAX(Online_RAW!$L$2-Online_RAW!L666,0)</f>
        <v>0</v>
      </c>
      <c r="L666" s="19" t="n">
        <f aca="false">0.0016*(Online_RAW!M666)</f>
        <v>54.8869333333333</v>
      </c>
      <c r="M666" s="11" t="n">
        <f aca="false">Online_RAW!$N$2-Online_RAW!N666</f>
        <v>0</v>
      </c>
      <c r="N666" s="19" t="n">
        <f aca="false">Online_RAW!C666*60</f>
        <v>119.900727272727</v>
      </c>
      <c r="O666" s="19" t="n">
        <f aca="false">MAX(0, Online_RAW!D666*60)</f>
        <v>0.0205714285714286</v>
      </c>
      <c r="P666" s="19" t="n">
        <f aca="false">_xlfn.IFNA(VLOOKUP(A666,Sampling!$D$7:$E$14,2,FALSE()),0)</f>
        <v>0</v>
      </c>
      <c r="Q666" s="0" t="n">
        <f aca="false">_xlfn.IFNA(VLOOKUP(A666,Refill!$D$6:$G$8,2,FALSE()),0)</f>
        <v>0</v>
      </c>
    </row>
    <row r="667" customFormat="false" ht="12.75" hidden="false" customHeight="false" outlineLevel="0" collapsed="false">
      <c r="A667" s="19" t="n">
        <f aca="false">ROUND((Online_RAW!B667-General!$B$10)*24,3)</f>
        <v>11.083</v>
      </c>
      <c r="B667" s="19" t="n">
        <f aca="false">General!$B$12+Online_ANA!K667/1000+Online_ANA!L667/1000+Online_ANA!M667/1000/General!$B$22-SUM($P$2:P667)/1000/General!$B$24+SUM($Q$2:Q667)/1000/General!$B$24</f>
        <v>1.1349152</v>
      </c>
      <c r="C667" s="19" t="n">
        <f aca="false">Online_RAW!K667</f>
        <v>19.78</v>
      </c>
      <c r="D667" s="19" t="n">
        <f aca="false">Online_RAW!J667</f>
        <v>0.675</v>
      </c>
      <c r="E667" s="19" t="n">
        <f aca="false">(1-F667/100-G667/100)/(1-C667/100-D667/100-General!$B$17/100)</f>
        <v>1.00035972019245</v>
      </c>
      <c r="F667" s="19" t="n">
        <f aca="false">N667*General!$B$14/(N667+O667)+O667*100/(N667+O667)</f>
        <v>20.8192437322007</v>
      </c>
      <c r="G667" s="19" t="n">
        <f aca="false">N667*General!$B$15/(N667+O667)</f>
        <v>0.039990280943333</v>
      </c>
      <c r="H667" s="19" t="n">
        <f aca="false">(N667+O667)*(1/General!$B$20)*((F667/100)-E667*(C667/100))*1000/B667</f>
        <v>48.7303129481782</v>
      </c>
      <c r="I667" s="19" t="n">
        <f aca="false">(N667+O667)*(1/General!$B$20)*((D667/100)*E667-(G667/100))*1000/B667</f>
        <v>29.992443376035</v>
      </c>
      <c r="J667" s="19" t="n">
        <f aca="false">I667/H667</f>
        <v>0.615478160543114</v>
      </c>
      <c r="K667" s="19" t="n">
        <f aca="false">MAX(Online_RAW!$L$2-Online_RAW!L667,0)</f>
        <v>0</v>
      </c>
      <c r="L667" s="19" t="n">
        <f aca="false">0.0016*(Online_RAW!M667)</f>
        <v>54.9152</v>
      </c>
      <c r="M667" s="11" t="n">
        <f aca="false">Online_RAW!$N$2-Online_RAW!N667</f>
        <v>0</v>
      </c>
      <c r="N667" s="19" t="n">
        <f aca="false">Online_RAW!C667*60</f>
        <v>120.072260869565</v>
      </c>
      <c r="O667" s="19" t="n">
        <f aca="false">MAX(0, Online_RAW!D667*60)</f>
        <v>0.0291818181818182</v>
      </c>
      <c r="P667" s="19" t="n">
        <f aca="false">_xlfn.IFNA(VLOOKUP(A667,Sampling!$D$7:$E$14,2,FALSE()),0)</f>
        <v>0</v>
      </c>
      <c r="Q667" s="0" t="n">
        <f aca="false">_xlfn.IFNA(VLOOKUP(A667,Refill!$D$6:$G$8,2,FALSE()),0)</f>
        <v>0</v>
      </c>
    </row>
    <row r="668" customFormat="false" ht="12.75" hidden="false" customHeight="false" outlineLevel="0" collapsed="false">
      <c r="A668" s="19" t="n">
        <f aca="false">ROUND((Online_RAW!B668-General!$B$10)*24,3)</f>
        <v>11.1</v>
      </c>
      <c r="B668" s="19" t="n">
        <f aca="false">General!$B$12+Online_ANA!K668/1000+Online_ANA!L668/1000+Online_ANA!M668/1000/General!$B$22-SUM($P$2:P668)/1000/General!$B$24+SUM($Q$2:Q668)/1000/General!$B$24</f>
        <v>1.1349152</v>
      </c>
      <c r="C668" s="19" t="n">
        <f aca="false">Online_RAW!K668</f>
        <v>19.77</v>
      </c>
      <c r="D668" s="19" t="n">
        <f aca="false">Online_RAW!J668</f>
        <v>0.685</v>
      </c>
      <c r="E668" s="19" t="n">
        <f aca="false">(1-F668/100-G668/100)/(1-C668/100-D668/100-General!$B$17/100)</f>
        <v>1.00060284308578</v>
      </c>
      <c r="F668" s="19" t="n">
        <f aca="false">N668*General!$B$14/(N668+O668)+O668*100/(N668+O668)</f>
        <v>20.8</v>
      </c>
      <c r="G668" s="19" t="n">
        <f aca="false">N668*General!$B$15/(N668+O668)</f>
        <v>0.04</v>
      </c>
      <c r="H668" s="19" t="n">
        <f aca="false">(N668+O668)*(1/General!$B$20)*((F668/100)-E668*(C668/100))*1000/B668</f>
        <v>47.9894579840118</v>
      </c>
      <c r="I668" s="19" t="n">
        <f aca="false">(N668+O668)*(1/General!$B$20)*((D668/100)*E668-(G668/100))*1000/B668</f>
        <v>30.4229166698837</v>
      </c>
      <c r="J668" s="19" t="n">
        <f aca="false">I668/H668</f>
        <v>0.633949995434818</v>
      </c>
      <c r="K668" s="19" t="n">
        <f aca="false">MAX(Online_RAW!$L$2-Online_RAW!L668,0)</f>
        <v>0</v>
      </c>
      <c r="L668" s="19" t="n">
        <f aca="false">0.0016*(Online_RAW!M668)</f>
        <v>54.9152</v>
      </c>
      <c r="M668" s="11" t="n">
        <f aca="false">Online_RAW!$N$2-Online_RAW!N668</f>
        <v>0</v>
      </c>
      <c r="N668" s="19" t="n">
        <f aca="false">Online_RAW!C668*60</f>
        <v>119.907391304348</v>
      </c>
      <c r="O668" s="19" t="n">
        <f aca="false">MAX(0, Online_RAW!D668*60)</f>
        <v>0</v>
      </c>
      <c r="P668" s="19" t="n">
        <f aca="false">_xlfn.IFNA(VLOOKUP(A668,Sampling!$D$7:$E$14,2,FALSE()),0)</f>
        <v>0</v>
      </c>
      <c r="Q668" s="0" t="n">
        <f aca="false">_xlfn.IFNA(VLOOKUP(A668,Refill!$D$6:$G$8,2,FALSE()),0)</f>
        <v>0</v>
      </c>
    </row>
    <row r="669" customFormat="false" ht="12.75" hidden="false" customHeight="false" outlineLevel="0" collapsed="false">
      <c r="A669" s="19" t="n">
        <f aca="false">ROUND((Online_RAW!B669-General!$B$10)*24,3)</f>
        <v>11.117</v>
      </c>
      <c r="B669" s="19" t="n">
        <f aca="false">General!$B$12+Online_ANA!K669/1000+Online_ANA!L669/1000+Online_ANA!M669/1000/General!$B$22-SUM($P$2:P669)/1000/General!$B$24+SUM($Q$2:Q669)/1000/General!$B$24</f>
        <v>1.1349152</v>
      </c>
      <c r="C669" s="19" t="n">
        <f aca="false">Online_RAW!K669</f>
        <v>19.75</v>
      </c>
      <c r="D669" s="19" t="n">
        <f aca="false">Online_RAW!J669</f>
        <v>0.69</v>
      </c>
      <c r="E669" s="19" t="n">
        <f aca="false">(1-F669/100-G669/100)/(1-C669/100-D669/100-General!$B$17/100)</f>
        <v>1.00041316087512</v>
      </c>
      <c r="F669" s="19" t="n">
        <f aca="false">N669*General!$B$14/(N669+O669)+O669*100/(N669+O669)</f>
        <v>20.8</v>
      </c>
      <c r="G669" s="19" t="n">
        <f aca="false">N669*General!$B$15/(N669+O669)</f>
        <v>0.04</v>
      </c>
      <c r="H669" s="19" t="n">
        <f aca="false">(N669+O669)*(1/General!$B$20)*((F669/100)-E669*(C669/100))*1000/B669</f>
        <v>49.1583956816501</v>
      </c>
      <c r="I669" s="19" t="n">
        <f aca="false">(N669+O669)*(1/General!$B$20)*((D669/100)*E669-(G669/100))*1000/B669</f>
        <v>30.6831846413003</v>
      </c>
      <c r="J669" s="19" t="n">
        <f aca="false">I669/H669</f>
        <v>0.624169772341733</v>
      </c>
      <c r="K669" s="19" t="n">
        <f aca="false">MAX(Online_RAW!$L$2-Online_RAW!L669,0)</f>
        <v>0</v>
      </c>
      <c r="L669" s="19" t="n">
        <f aca="false">0.0016*(Online_RAW!M669)</f>
        <v>54.9152</v>
      </c>
      <c r="M669" s="11" t="n">
        <f aca="false">Online_RAW!$N$2-Online_RAW!N669</f>
        <v>0</v>
      </c>
      <c r="N669" s="19" t="n">
        <f aca="false">Online_RAW!C669*60</f>
        <v>120.027130434782</v>
      </c>
      <c r="O669" s="19" t="n">
        <f aca="false">MAX(0, Online_RAW!D669*60)</f>
        <v>0</v>
      </c>
      <c r="P669" s="19" t="n">
        <f aca="false">_xlfn.IFNA(VLOOKUP(A669,Sampling!$D$7:$E$14,2,FALSE()),0)</f>
        <v>0</v>
      </c>
      <c r="Q669" s="0" t="n">
        <f aca="false">_xlfn.IFNA(VLOOKUP(A669,Refill!$D$6:$G$8,2,FALSE()),0)</f>
        <v>0</v>
      </c>
    </row>
    <row r="670" customFormat="false" ht="12.75" hidden="false" customHeight="false" outlineLevel="0" collapsed="false">
      <c r="A670" s="19" t="n">
        <f aca="false">ROUND((Online_RAW!B670-General!$B$10)*24,3)</f>
        <v>11.133</v>
      </c>
      <c r="B670" s="19" t="n">
        <f aca="false">General!$B$12+Online_ANA!K670/1000+Online_ANA!L670/1000+Online_ANA!M670/1000/General!$B$22-SUM($P$2:P670)/1000/General!$B$24+SUM($Q$2:Q670)/1000/General!$B$24</f>
        <v>1.13494656</v>
      </c>
      <c r="C670" s="19" t="n">
        <f aca="false">Online_RAW!K670</f>
        <v>19.755</v>
      </c>
      <c r="D670" s="19" t="n">
        <f aca="false">Online_RAW!J670</f>
        <v>0.7</v>
      </c>
      <c r="E670" s="19" t="n">
        <f aca="false">(1-F670/100-G670/100)/(1-C670/100-D670/100-General!$B$17/100)</f>
        <v>1.00060284308578</v>
      </c>
      <c r="F670" s="19" t="n">
        <f aca="false">N670*General!$B$14/(N670+O670)+O670*100/(N670+O670)</f>
        <v>20.8</v>
      </c>
      <c r="G670" s="19" t="n">
        <f aca="false">N670*General!$B$15/(N670+O670)</f>
        <v>0.04</v>
      </c>
      <c r="H670" s="19" t="n">
        <f aca="false">(N670+O670)*(1/General!$B$20)*((F670/100)-E670*(C670/100))*1000/B670</f>
        <v>48.7203255139098</v>
      </c>
      <c r="I670" s="19" t="n">
        <f aca="false">(N670+O670)*(1/General!$B$20)*((D670/100)*E670-(G670/100))*1000/B670</f>
        <v>31.145348745748</v>
      </c>
      <c r="J670" s="19" t="n">
        <f aca="false">I670/H670</f>
        <v>0.639268075843539</v>
      </c>
      <c r="K670" s="19" t="n">
        <f aca="false">MAX(Online_RAW!$L$2-Online_RAW!L670,0)</f>
        <v>0</v>
      </c>
      <c r="L670" s="19" t="n">
        <f aca="false">0.0016*(Online_RAW!M670)</f>
        <v>54.94656</v>
      </c>
      <c r="M670" s="11" t="n">
        <f aca="false">Online_RAW!$N$2-Online_RAW!N670</f>
        <v>0</v>
      </c>
      <c r="N670" s="19" t="n">
        <f aca="false">Online_RAW!C670*60</f>
        <v>119.968285714286</v>
      </c>
      <c r="O670" s="19" t="n">
        <f aca="false">MAX(0, Online_RAW!D670*60)</f>
        <v>0</v>
      </c>
      <c r="P670" s="19" t="n">
        <f aca="false">_xlfn.IFNA(VLOOKUP(A670,Sampling!$D$7:$E$14,2,FALSE()),0)</f>
        <v>0</v>
      </c>
      <c r="Q670" s="0" t="n">
        <f aca="false">_xlfn.IFNA(VLOOKUP(A670,Refill!$D$6:$G$8,2,FALSE()),0)</f>
        <v>0</v>
      </c>
    </row>
    <row r="671" customFormat="false" ht="12.75" hidden="false" customHeight="false" outlineLevel="0" collapsed="false">
      <c r="A671" s="19" t="n">
        <f aca="false">ROUND((Online_RAW!B671-General!$B$10)*24,3)</f>
        <v>11.15</v>
      </c>
      <c r="B671" s="19" t="n">
        <f aca="false">General!$B$12+Online_ANA!K671/1000+Online_ANA!L671/1000+Online_ANA!M671/1000/General!$B$22-SUM($P$2:P671)/1000/General!$B$24+SUM($Q$2:Q671)/1000/General!$B$24</f>
        <v>1.13494656</v>
      </c>
      <c r="C671" s="19" t="n">
        <f aca="false">Online_RAW!K671</f>
        <v>19.735</v>
      </c>
      <c r="D671" s="19" t="n">
        <f aca="false">Online_RAW!J671</f>
        <v>0.706666666666667</v>
      </c>
      <c r="E671" s="19" t="n">
        <f aca="false">(1-F671/100-G671/100)/(1-C671/100-D671/100-General!$B$17/100)</f>
        <v>1.00043423312486</v>
      </c>
      <c r="F671" s="19" t="n">
        <f aca="false">N671*General!$B$14/(N671+O671)+O671*100/(N671+O671)</f>
        <v>20.8</v>
      </c>
      <c r="G671" s="19" t="n">
        <f aca="false">N671*General!$B$15/(N671+O671)</f>
        <v>0.04</v>
      </c>
      <c r="H671" s="19" t="n">
        <f aca="false">(N671+O671)*(1/General!$B$20)*((F671/100)-E671*(C671/100))*1000/B671</f>
        <v>49.9245983747713</v>
      </c>
      <c r="I671" s="19" t="n">
        <f aca="false">(N671+O671)*(1/General!$B$20)*((D671/100)*E671-(G671/100))*1000/B671</f>
        <v>31.5197149351214</v>
      </c>
      <c r="J671" s="19" t="n">
        <f aca="false">I671/H671</f>
        <v>0.631346389579559</v>
      </c>
      <c r="K671" s="19" t="n">
        <f aca="false">MAX(Online_RAW!$L$2-Online_RAW!L671,0)</f>
        <v>0</v>
      </c>
      <c r="L671" s="19" t="n">
        <f aca="false">0.0016*(Online_RAW!M671)</f>
        <v>54.94656</v>
      </c>
      <c r="M671" s="11" t="n">
        <f aca="false">Online_RAW!$N$2-Online_RAW!N671</f>
        <v>0</v>
      </c>
      <c r="N671" s="19" t="n">
        <f aca="false">Online_RAW!C671*60</f>
        <v>120.217714285714</v>
      </c>
      <c r="O671" s="19" t="n">
        <f aca="false">MAX(0, Online_RAW!D671*60)</f>
        <v>0</v>
      </c>
      <c r="P671" s="19" t="n">
        <f aca="false">_xlfn.IFNA(VLOOKUP(A671,Sampling!$D$7:$E$14,2,FALSE()),0)</f>
        <v>0</v>
      </c>
      <c r="Q671" s="0" t="n">
        <f aca="false">_xlfn.IFNA(VLOOKUP(A671,Refill!$D$6:$G$8,2,FALSE()),0)</f>
        <v>0</v>
      </c>
    </row>
    <row r="672" customFormat="false" ht="12.75" hidden="false" customHeight="false" outlineLevel="0" collapsed="false">
      <c r="A672" s="19" t="n">
        <f aca="false">ROUND((Online_RAW!B672-General!$B$10)*24,3)</f>
        <v>11.167</v>
      </c>
      <c r="B672" s="19" t="n">
        <f aca="false">General!$B$12+Online_ANA!K672/1000+Online_ANA!L672/1000+Online_ANA!M672/1000/General!$B$22-SUM($P$2:P672)/1000/General!$B$24+SUM($Q$2:Q672)/1000/General!$B$24</f>
        <v>1.1349824</v>
      </c>
      <c r="C672" s="19" t="n">
        <f aca="false">Online_RAW!K672</f>
        <v>19.735</v>
      </c>
      <c r="D672" s="19" t="n">
        <f aca="false">Online_RAW!J672</f>
        <v>0.706666666666667</v>
      </c>
      <c r="E672" s="19" t="n">
        <f aca="false">(1-F672/100-G672/100)/(1-C672/100-D672/100-General!$B$17/100)</f>
        <v>1.00043423312486</v>
      </c>
      <c r="F672" s="19" t="n">
        <f aca="false">N672*General!$B$14/(N672+O672)+O672*100/(N672+O672)</f>
        <v>20.8</v>
      </c>
      <c r="G672" s="19" t="n">
        <f aca="false">N672*General!$B$15/(N672+O672)</f>
        <v>0.04</v>
      </c>
      <c r="H672" s="19" t="n">
        <f aca="false">(N672+O672)*(1/General!$B$20)*((F672/100)-E672*(C672/100))*1000/B672</f>
        <v>49.7911596097973</v>
      </c>
      <c r="I672" s="19" t="n">
        <f aca="false">(N672+O672)*(1/General!$B$20)*((D672/100)*E672-(G672/100))*1000/B672</f>
        <v>31.4354688526253</v>
      </c>
      <c r="J672" s="19" t="n">
        <f aca="false">I672/H672</f>
        <v>0.631346389579563</v>
      </c>
      <c r="K672" s="19" t="n">
        <f aca="false">MAX(Online_RAW!$L$2-Online_RAW!L672,0)</f>
        <v>0</v>
      </c>
      <c r="L672" s="19" t="n">
        <f aca="false">0.0016*(Online_RAW!M672)</f>
        <v>54.9824</v>
      </c>
      <c r="M672" s="11" t="n">
        <f aca="false">Online_RAW!$N$2-Online_RAW!N672</f>
        <v>0</v>
      </c>
      <c r="N672" s="19" t="n">
        <f aca="false">Online_RAW!C672*60</f>
        <v>119.900181818182</v>
      </c>
      <c r="O672" s="19" t="n">
        <f aca="false">MAX(0, Online_RAW!D672*60)</f>
        <v>0</v>
      </c>
      <c r="P672" s="19" t="n">
        <f aca="false">_xlfn.IFNA(VLOOKUP(A672,Sampling!$D$7:$E$14,2,FALSE()),0)</f>
        <v>0</v>
      </c>
      <c r="Q672" s="0" t="n">
        <f aca="false">_xlfn.IFNA(VLOOKUP(A672,Refill!$D$6:$G$8,2,FALSE()),0)</f>
        <v>0</v>
      </c>
    </row>
    <row r="673" customFormat="false" ht="12.75" hidden="false" customHeight="false" outlineLevel="0" collapsed="false">
      <c r="A673" s="19" t="n">
        <f aca="false">ROUND((Online_RAW!B673-General!$B$10)*24,3)</f>
        <v>11.183</v>
      </c>
      <c r="B673" s="19" t="n">
        <f aca="false">General!$B$12+Online_ANA!K673/1000+Online_ANA!L673/1000+Online_ANA!M673/1000/General!$B$22-SUM($P$2:P673)/1000/General!$B$24+SUM($Q$2:Q673)/1000/General!$B$24</f>
        <v>1.1349824</v>
      </c>
      <c r="C673" s="19" t="n">
        <f aca="false">Online_RAW!K673</f>
        <v>19.725</v>
      </c>
      <c r="D673" s="19" t="n">
        <f aca="false">Online_RAW!J673</f>
        <v>0.715</v>
      </c>
      <c r="E673" s="19" t="n">
        <f aca="false">(1-F673/100-G673/100)/(1-C673/100-D673/100-General!$B$17/100)</f>
        <v>1.00041316087512</v>
      </c>
      <c r="F673" s="19" t="n">
        <f aca="false">N673*General!$B$14/(N673+O673)+O673*100/(N673+O673)</f>
        <v>20.8</v>
      </c>
      <c r="G673" s="19" t="n">
        <f aca="false">N673*General!$B$15/(N673+O673)</f>
        <v>0.04</v>
      </c>
      <c r="H673" s="19" t="n">
        <f aca="false">(N673+O673)*(1/General!$B$20)*((F673/100)-E673*(C673/100))*1000/B673</f>
        <v>50.4151511424413</v>
      </c>
      <c r="I673" s="19" t="n">
        <f aca="false">(N673+O673)*(1/General!$B$20)*((D673/100)*E673-(G673/100))*1000/B673</f>
        <v>31.911803291984</v>
      </c>
      <c r="J673" s="19" t="n">
        <f aca="false">I673/H673</f>
        <v>0.632980414991149</v>
      </c>
      <c r="K673" s="19" t="n">
        <f aca="false">MAX(Online_RAW!$L$2-Online_RAW!L673,0)</f>
        <v>0</v>
      </c>
      <c r="L673" s="19" t="n">
        <f aca="false">0.0016*(Online_RAW!M673)</f>
        <v>54.9824</v>
      </c>
      <c r="M673" s="11" t="n">
        <f aca="false">Online_RAW!$N$2-Online_RAW!N673</f>
        <v>0</v>
      </c>
      <c r="N673" s="19" t="n">
        <f aca="false">Online_RAW!C673*60</f>
        <v>120.217043478261</v>
      </c>
      <c r="O673" s="19" t="n">
        <f aca="false">MAX(0, Online_RAW!D673*60)</f>
        <v>0</v>
      </c>
      <c r="P673" s="19" t="n">
        <f aca="false">_xlfn.IFNA(VLOOKUP(A673,Sampling!$D$7:$E$14,2,FALSE()),0)</f>
        <v>0</v>
      </c>
      <c r="Q673" s="0" t="n">
        <f aca="false">_xlfn.IFNA(VLOOKUP(A673,Refill!$D$6:$G$8,2,FALSE()),0)</f>
        <v>0</v>
      </c>
    </row>
    <row r="674" customFormat="false" ht="12.75" hidden="false" customHeight="false" outlineLevel="0" collapsed="false">
      <c r="A674" s="19" t="n">
        <f aca="false">ROUND((Online_RAW!B674-General!$B$10)*24,3)</f>
        <v>11.2</v>
      </c>
      <c r="B674" s="19" t="n">
        <f aca="false">General!$B$12+Online_ANA!K674/1000+Online_ANA!L674/1000+Online_ANA!M674/1000/General!$B$22-SUM($P$2:P674)/1000/General!$B$24+SUM($Q$2:Q674)/1000/General!$B$24</f>
        <v>1.1350152</v>
      </c>
      <c r="C674" s="19" t="n">
        <f aca="false">Online_RAW!K674</f>
        <v>19.725</v>
      </c>
      <c r="D674" s="19" t="n">
        <f aca="false">Online_RAW!J674</f>
        <v>0.73</v>
      </c>
      <c r="E674" s="19" t="n">
        <f aca="false">(1-F674/100-G674/100)/(1-C674/100-D674/100-General!$B$17/100)</f>
        <v>1.00060284308578</v>
      </c>
      <c r="F674" s="19" t="n">
        <f aca="false">N674*General!$B$14/(N674+O674)+O674*100/(N674+O674)</f>
        <v>20.8</v>
      </c>
      <c r="G674" s="19" t="n">
        <f aca="false">N674*General!$B$15/(N674+O674)</f>
        <v>0.04</v>
      </c>
      <c r="H674" s="19" t="n">
        <f aca="false">(N674+O674)*(1/General!$B$20)*((F674/100)-E674*(C674/100))*1000/B674</f>
        <v>50.1090603831873</v>
      </c>
      <c r="I674" s="19" t="n">
        <f aca="false">(N674+O674)*(1/General!$B$20)*((D674/100)*E674-(G674/100))*1000/B674</f>
        <v>32.5435172037677</v>
      </c>
      <c r="J674" s="19" t="n">
        <f aca="false">I674/H674</f>
        <v>0.649453750577345</v>
      </c>
      <c r="K674" s="19" t="n">
        <f aca="false">MAX(Online_RAW!$L$2-Online_RAW!L674,0)</f>
        <v>0</v>
      </c>
      <c r="L674" s="19" t="n">
        <f aca="false">0.0016*(Online_RAW!M674)</f>
        <v>55.0152</v>
      </c>
      <c r="M674" s="11" t="n">
        <f aca="false">Online_RAW!$N$2-Online_RAW!N674</f>
        <v>0</v>
      </c>
      <c r="N674" s="19" t="n">
        <f aca="false">Online_RAW!C674*60</f>
        <v>119.911142857143</v>
      </c>
      <c r="O674" s="19" t="n">
        <f aca="false">MAX(0, Online_RAW!D674*60)</f>
        <v>0</v>
      </c>
      <c r="P674" s="19" t="n">
        <f aca="false">_xlfn.IFNA(VLOOKUP(A674,Sampling!$D$7:$E$14,2,FALSE()),0)</f>
        <v>0</v>
      </c>
      <c r="Q674" s="0" t="n">
        <f aca="false">_xlfn.IFNA(VLOOKUP(A674,Refill!$D$6:$G$8,2,FALSE()),0)</f>
        <v>0</v>
      </c>
    </row>
    <row r="675" customFormat="false" ht="12.75" hidden="false" customHeight="false" outlineLevel="0" collapsed="false">
      <c r="A675" s="19" t="n">
        <f aca="false">ROUND((Online_RAW!B675-General!$B$10)*24,3)</f>
        <v>11.217</v>
      </c>
      <c r="B675" s="19" t="n">
        <f aca="false">General!$B$12+Online_ANA!K675/1000+Online_ANA!L675/1000+Online_ANA!M675/1000/General!$B$22-SUM($P$2:P675)/1000/General!$B$24+SUM($Q$2:Q675)/1000/General!$B$24</f>
        <v>1.1350496</v>
      </c>
      <c r="C675" s="19" t="n">
        <f aca="false">Online_RAW!K675</f>
        <v>19.7</v>
      </c>
      <c r="D675" s="19" t="n">
        <f aca="false">Online_RAW!J675</f>
        <v>0.74</v>
      </c>
      <c r="E675" s="19" t="n">
        <f aca="false">(1-F675/100-G675/100)/(1-C675/100-D675/100-General!$B$17/100)</f>
        <v>1.00041316087512</v>
      </c>
      <c r="F675" s="19" t="n">
        <f aca="false">N675*General!$B$14/(N675+O675)+O675*100/(N675+O675)</f>
        <v>20.8</v>
      </c>
      <c r="G675" s="19" t="n">
        <f aca="false">N675*General!$B$15/(N675+O675)</f>
        <v>0.04</v>
      </c>
      <c r="H675" s="19" t="n">
        <f aca="false">(N675+O675)*(1/General!$B$20)*((F675/100)-E675*(C675/100))*1000/B675</f>
        <v>51.5571365217566</v>
      </c>
      <c r="I675" s="19" t="n">
        <f aca="false">(N675+O675)*(1/General!$B$20)*((D675/100)*E675-(G675/100))*1000/B675</f>
        <v>33.0680988681699</v>
      </c>
      <c r="J675" s="19" t="n">
        <f aca="false">I675/H675</f>
        <v>0.641387421782346</v>
      </c>
      <c r="K675" s="19" t="n">
        <f aca="false">MAX(Online_RAW!$L$2-Online_RAW!L675,0)</f>
        <v>0</v>
      </c>
      <c r="L675" s="19" t="n">
        <f aca="false">0.0016*(Online_RAW!M675)</f>
        <v>55.0496</v>
      </c>
      <c r="M675" s="11" t="n">
        <f aca="false">Online_RAW!$N$2-Online_RAW!N675</f>
        <v>0</v>
      </c>
      <c r="N675" s="19" t="n">
        <f aca="false">Online_RAW!C675*60</f>
        <v>120.131181818182</v>
      </c>
      <c r="O675" s="19" t="n">
        <f aca="false">MAX(0, Online_RAW!D675*60)</f>
        <v>0</v>
      </c>
      <c r="P675" s="19" t="n">
        <f aca="false">_xlfn.IFNA(VLOOKUP(A675,Sampling!$D$7:$E$14,2,FALSE()),0)</f>
        <v>0</v>
      </c>
      <c r="Q675" s="0" t="n">
        <f aca="false">_xlfn.IFNA(VLOOKUP(A675,Refill!$D$6:$G$8,2,FALSE()),0)</f>
        <v>0</v>
      </c>
    </row>
    <row r="676" customFormat="false" ht="12.75" hidden="false" customHeight="false" outlineLevel="0" collapsed="false">
      <c r="A676" s="19" t="n">
        <f aca="false">ROUND((Online_RAW!B676-General!$B$10)*24,3)</f>
        <v>11.233</v>
      </c>
      <c r="B676" s="19" t="n">
        <f aca="false">General!$B$12+Online_ANA!K676/1000+Online_ANA!L676/1000+Online_ANA!M676/1000/General!$B$22-SUM($P$2:P676)/1000/General!$B$24+SUM($Q$2:Q676)/1000/General!$B$24</f>
        <v>1.1350496</v>
      </c>
      <c r="C676" s="19" t="n">
        <f aca="false">Online_RAW!K676</f>
        <v>19.675</v>
      </c>
      <c r="D676" s="19" t="n">
        <f aca="false">Online_RAW!J676</f>
        <v>0.74</v>
      </c>
      <c r="E676" s="19" t="n">
        <f aca="false">(1-F676/100-G676/100)/(1-C676/100-D676/100-General!$B$17/100)</f>
        <v>0.999979062798441</v>
      </c>
      <c r="F676" s="19" t="n">
        <f aca="false">N676*General!$B$14/(N676+O676)+O676*100/(N676+O676)</f>
        <v>20.809354259886</v>
      </c>
      <c r="G676" s="19" t="n">
        <f aca="false">N676*General!$B$15/(N676+O676)</f>
        <v>0.0399952756263202</v>
      </c>
      <c r="H676" s="19" t="n">
        <f aca="false">(N676+O676)*(1/General!$B$20)*((F676/100)-E676*(C676/100))*1000/B676</f>
        <v>53.5574445527653</v>
      </c>
      <c r="I676" s="19" t="n">
        <f aca="false">(N676+O676)*(1/General!$B$20)*((D676/100)*E676-(G676/100))*1000/B676</f>
        <v>33.0373203226659</v>
      </c>
      <c r="J676" s="19" t="n">
        <f aca="false">I676/H676</f>
        <v>0.616857667473609</v>
      </c>
      <c r="K676" s="19" t="n">
        <f aca="false">MAX(Online_RAW!$L$2-Online_RAW!L676,0)</f>
        <v>0</v>
      </c>
      <c r="L676" s="19" t="n">
        <f aca="false">0.0016*(Online_RAW!M676)</f>
        <v>55.0496</v>
      </c>
      <c r="M676" s="11" t="n">
        <f aca="false">Online_RAW!$N$2-Online_RAW!N676</f>
        <v>0</v>
      </c>
      <c r="N676" s="19" t="n">
        <f aca="false">Online_RAW!C676*60</f>
        <v>120.059454545455</v>
      </c>
      <c r="O676" s="19" t="n">
        <f aca="false">MAX(0, Online_RAW!D676*60)</f>
        <v>0.0141818181818182</v>
      </c>
      <c r="P676" s="19" t="n">
        <f aca="false">_xlfn.IFNA(VLOOKUP(A676,Sampling!$D$7:$E$14,2,FALSE()),0)</f>
        <v>0</v>
      </c>
      <c r="Q676" s="0" t="n">
        <f aca="false">_xlfn.IFNA(VLOOKUP(A676,Refill!$D$6:$G$8,2,FALSE()),0)</f>
        <v>0</v>
      </c>
    </row>
    <row r="677" customFormat="false" ht="12.75" hidden="false" customHeight="false" outlineLevel="0" collapsed="false">
      <c r="A677" s="19" t="n">
        <f aca="false">ROUND((Online_RAW!B677-General!$B$10)*24,3)</f>
        <v>11.25</v>
      </c>
      <c r="B677" s="19" t="n">
        <f aca="false">General!$B$12+Online_ANA!K677/1000+Online_ANA!L677/1000+Online_ANA!M677/1000/General!$B$22-SUM($P$2:P677)/1000/General!$B$24+SUM($Q$2:Q677)/1000/General!$B$24</f>
        <v>1.1350496</v>
      </c>
      <c r="C677" s="19" t="n">
        <f aca="false">Online_RAW!K677</f>
        <v>19.675</v>
      </c>
      <c r="D677" s="19" t="n">
        <f aca="false">Online_RAW!J677</f>
        <v>0.74</v>
      </c>
      <c r="E677" s="19" t="n">
        <f aca="false">(1-F677/100-G677/100)/(1-C677/100-D677/100-General!$B$17/100)</f>
        <v>1.00009718361873</v>
      </c>
      <c r="F677" s="19" t="n">
        <f aca="false">N677*General!$B$14/(N677+O677)+O677*100/(N677+O677)</f>
        <v>20.8</v>
      </c>
      <c r="G677" s="19" t="n">
        <f aca="false">N677*General!$B$15/(N677+O677)</f>
        <v>0.04</v>
      </c>
      <c r="H677" s="19" t="n">
        <f aca="false">(N677+O677)*(1/General!$B$20)*((F677/100)-E677*(C677/100))*1000/B677</f>
        <v>52.9547575494551</v>
      </c>
      <c r="I677" s="19" t="n">
        <f aca="false">(N677+O677)*(1/General!$B$20)*((D677/100)*E677-(G677/100))*1000/B677</f>
        <v>33.009115463209</v>
      </c>
      <c r="J677" s="19" t="n">
        <f aca="false">I677/H677</f>
        <v>0.623345606528013</v>
      </c>
      <c r="K677" s="19" t="n">
        <f aca="false">MAX(Online_RAW!$L$2-Online_RAW!L677,0)</f>
        <v>0</v>
      </c>
      <c r="L677" s="19" t="n">
        <f aca="false">0.0016*(Online_RAW!M677)</f>
        <v>55.0496</v>
      </c>
      <c r="M677" s="11" t="n">
        <f aca="false">Online_RAW!$N$2-Online_RAW!N677</f>
        <v>0</v>
      </c>
      <c r="N677" s="19" t="n">
        <f aca="false">Online_RAW!C677*60</f>
        <v>119.956956521739</v>
      </c>
      <c r="O677" s="19" t="n">
        <f aca="false">MAX(0, Online_RAW!D677*60)</f>
        <v>0</v>
      </c>
      <c r="P677" s="19" t="n">
        <f aca="false">_xlfn.IFNA(VLOOKUP(A677,Sampling!$D$7:$E$14,2,FALSE()),0)</f>
        <v>0</v>
      </c>
      <c r="Q677" s="0" t="n">
        <f aca="false">_xlfn.IFNA(VLOOKUP(A677,Refill!$D$6:$G$8,2,FALSE()),0)</f>
        <v>0</v>
      </c>
    </row>
    <row r="678" customFormat="false" ht="12.75" hidden="false" customHeight="false" outlineLevel="0" collapsed="false">
      <c r="A678" s="19" t="n">
        <f aca="false">ROUND((Online_RAW!B678-General!$B$10)*24,3)</f>
        <v>11.267</v>
      </c>
      <c r="B678" s="19" t="n">
        <f aca="false">General!$B$12+Online_ANA!K678/1000+Online_ANA!L678/1000+Online_ANA!M678/1000/General!$B$22-SUM($P$2:P678)/1000/General!$B$24+SUM($Q$2:Q678)/1000/General!$B$24</f>
        <v>1.13509653333333</v>
      </c>
      <c r="C678" s="19" t="n">
        <f aca="false">Online_RAW!K678</f>
        <v>19.675</v>
      </c>
      <c r="D678" s="19" t="n">
        <f aca="false">Online_RAW!J678</f>
        <v>0.75</v>
      </c>
      <c r="E678" s="19" t="n">
        <f aca="false">(1-F678/100-G678/100)/(1-C678/100-D678/100-General!$B$17/100)</f>
        <v>0.999987904469777</v>
      </c>
      <c r="F678" s="19" t="n">
        <f aca="false">N678*General!$B$14/(N678+O678)+O678*100/(N678+O678)</f>
        <v>20.8186589996041</v>
      </c>
      <c r="G678" s="19" t="n">
        <f aca="false">N678*General!$B$15/(N678+O678)</f>
        <v>0.0399905762628262</v>
      </c>
      <c r="H678" s="19" t="n">
        <f aca="false">(N678+O678)*(1/General!$B$20)*((F678/100)-E678*(C678/100))*1000/B678</f>
        <v>53.9807264162665</v>
      </c>
      <c r="I678" s="19" t="n">
        <f aca="false">(N678+O678)*(1/General!$B$20)*((D678/100)*E678-(G678/100))*1000/B678</f>
        <v>33.5050581125752</v>
      </c>
      <c r="J678" s="19" t="n">
        <f aca="false">I678/H678</f>
        <v>0.620685573110012</v>
      </c>
      <c r="K678" s="19" t="n">
        <f aca="false">MAX(Online_RAW!$L$2-Online_RAW!L678,0)</f>
        <v>0</v>
      </c>
      <c r="L678" s="19" t="n">
        <f aca="false">0.0016*(Online_RAW!M678)</f>
        <v>55.0965333333333</v>
      </c>
      <c r="M678" s="11" t="n">
        <f aca="false">Online_RAW!$N$2-Online_RAW!N678</f>
        <v>0</v>
      </c>
      <c r="N678" s="19" t="n">
        <f aca="false">Online_RAW!C678*60</f>
        <v>120.033272727273</v>
      </c>
      <c r="O678" s="19" t="n">
        <f aca="false">MAX(0, Online_RAW!D678*60)</f>
        <v>0.0282857142857143</v>
      </c>
      <c r="P678" s="19" t="n">
        <f aca="false">_xlfn.IFNA(VLOOKUP(A678,Sampling!$D$7:$E$14,2,FALSE()),0)</f>
        <v>0</v>
      </c>
      <c r="Q678" s="0" t="n">
        <f aca="false">_xlfn.IFNA(VLOOKUP(A678,Refill!$D$6:$G$8,2,FALSE()),0)</f>
        <v>0</v>
      </c>
    </row>
    <row r="679" customFormat="false" ht="12.75" hidden="false" customHeight="false" outlineLevel="0" collapsed="false">
      <c r="A679" s="19" t="n">
        <f aca="false">ROUND((Online_RAW!B679-General!$B$10)*24,3)</f>
        <v>11.283</v>
      </c>
      <c r="B679" s="19" t="n">
        <f aca="false">General!$B$12+Online_ANA!K679/1000+Online_ANA!L679/1000+Online_ANA!M679/1000/General!$B$22-SUM($P$2:P679)/1000/General!$B$24+SUM($Q$2:Q679)/1000/General!$B$24</f>
        <v>1.1351152</v>
      </c>
      <c r="C679" s="19" t="n">
        <f aca="false">Online_RAW!K679</f>
        <v>19.69</v>
      </c>
      <c r="D679" s="19" t="n">
        <f aca="false">Online_RAW!J679</f>
        <v>0.755</v>
      </c>
      <c r="E679" s="19" t="n">
        <f aca="false">(1-F679/100-G679/100)/(1-C679/100-D679/100-General!$B$17/100)</f>
        <v>1.00034439160637</v>
      </c>
      <c r="F679" s="19" t="n">
        <f aca="false">N679*General!$B$14/(N679+O679)+O679*100/(N679+O679)</f>
        <v>20.8104485260799</v>
      </c>
      <c r="G679" s="19" t="n">
        <f aca="false">N679*General!$B$15/(N679+O679)</f>
        <v>0.0399947229666263</v>
      </c>
      <c r="H679" s="19" t="n">
        <f aca="false">(N679+O679)*(1/General!$B$20)*((F679/100)-E679*(C679/100))*1000/B679</f>
        <v>52.4835176319887</v>
      </c>
      <c r="I679" s="19" t="n">
        <f aca="false">(N679+O679)*(1/General!$B$20)*((D679/100)*E679-(G679/100))*1000/B679</f>
        <v>33.7081221332413</v>
      </c>
      <c r="J679" s="19" t="n">
        <f aca="false">I679/H679</f>
        <v>0.642261106993641</v>
      </c>
      <c r="K679" s="19" t="n">
        <f aca="false">MAX(Online_RAW!$L$2-Online_RAW!L679,0)</f>
        <v>0</v>
      </c>
      <c r="L679" s="19" t="n">
        <f aca="false">0.0016*(Online_RAW!M679)</f>
        <v>55.1152</v>
      </c>
      <c r="M679" s="11" t="n">
        <f aca="false">Online_RAW!$N$2-Online_RAW!N679</f>
        <v>0</v>
      </c>
      <c r="N679" s="19" t="n">
        <f aca="false">Online_RAW!C679*60</f>
        <v>119.886260869565</v>
      </c>
      <c r="O679" s="19" t="n">
        <f aca="false">MAX(0, Online_RAW!D679*60)</f>
        <v>0.0158181818181818</v>
      </c>
      <c r="P679" s="19" t="n">
        <f aca="false">_xlfn.IFNA(VLOOKUP(A679,Sampling!$D$7:$E$14,2,FALSE()),0)</f>
        <v>0</v>
      </c>
      <c r="Q679" s="0" t="n">
        <f aca="false">_xlfn.IFNA(VLOOKUP(A679,Refill!$D$6:$G$8,2,FALSE()),0)</f>
        <v>0</v>
      </c>
    </row>
    <row r="680" customFormat="false" ht="12.75" hidden="false" customHeight="false" outlineLevel="0" collapsed="false">
      <c r="A680" s="19" t="n">
        <f aca="false">ROUND((Online_RAW!B680-General!$B$10)*24,3)</f>
        <v>11.3</v>
      </c>
      <c r="B680" s="19" t="n">
        <f aca="false">General!$B$12+Online_ANA!K680/1000+Online_ANA!L680/1000+Online_ANA!M680/1000/General!$B$22-SUM($P$2:P680)/1000/General!$B$24+SUM($Q$2:Q680)/1000/General!$B$24</f>
        <v>1.1351152</v>
      </c>
      <c r="C680" s="19" t="n">
        <f aca="false">Online_RAW!K680</f>
        <v>19.69</v>
      </c>
      <c r="D680" s="19" t="n">
        <f aca="false">Online_RAW!J680</f>
        <v>0.76</v>
      </c>
      <c r="E680" s="19" t="n">
        <f aca="false">(1-F680/100-G680/100)/(1-C680/100-D680/100-General!$B$17/100)</f>
        <v>1.00025265257586</v>
      </c>
      <c r="F680" s="19" t="n">
        <f aca="false">N680*General!$B$14/(N680+O680)+O680*100/(N680+O680)</f>
        <v>20.8227145881228</v>
      </c>
      <c r="G680" s="19" t="n">
        <f aca="false">N680*General!$B$15/(N680+O680)</f>
        <v>0.0399885279857966</v>
      </c>
      <c r="H680" s="19" t="n">
        <f aca="false">(N680+O680)*(1/General!$B$20)*((F680/100)-E680*(C680/100))*1000/B680</f>
        <v>53.1091136690167</v>
      </c>
      <c r="I680" s="19" t="n">
        <f aca="false">(N680+O680)*(1/General!$B$20)*((D680/100)*E680-(G680/100))*1000/B680</f>
        <v>33.9168369420664</v>
      </c>
      <c r="J680" s="19" t="n">
        <f aca="false">I680/H680</f>
        <v>0.638625550285791</v>
      </c>
      <c r="K680" s="19" t="n">
        <f aca="false">MAX(Online_RAW!$L$2-Online_RAW!L680,0)</f>
        <v>0</v>
      </c>
      <c r="L680" s="19" t="n">
        <f aca="false">0.0016*(Online_RAW!M680)</f>
        <v>55.1152</v>
      </c>
      <c r="M680" s="11" t="n">
        <f aca="false">Online_RAW!$N$2-Online_RAW!N680</f>
        <v>0</v>
      </c>
      <c r="N680" s="19" t="n">
        <f aca="false">Online_RAW!C680*60</f>
        <v>119.782909090909</v>
      </c>
      <c r="O680" s="19" t="n">
        <f aca="false">MAX(0, Online_RAW!D680*60)</f>
        <v>0.0343636363636364</v>
      </c>
      <c r="P680" s="19" t="n">
        <f aca="false">_xlfn.IFNA(VLOOKUP(A680,Sampling!$D$7:$E$14,2,FALSE()),0)</f>
        <v>0</v>
      </c>
      <c r="Q680" s="0" t="n">
        <f aca="false">_xlfn.IFNA(VLOOKUP(A680,Refill!$D$6:$G$8,2,FALSE()),0)</f>
        <v>0</v>
      </c>
    </row>
    <row r="681" customFormat="false" ht="12.75" hidden="false" customHeight="false" outlineLevel="0" collapsed="false">
      <c r="A681" s="19" t="n">
        <f aca="false">ROUND((Online_RAW!B681-General!$B$10)*24,3)</f>
        <v>11.317</v>
      </c>
      <c r="B681" s="19" t="n">
        <f aca="false">General!$B$12+Online_ANA!K681/1000+Online_ANA!L681/1000+Online_ANA!M681/1000/General!$B$22-SUM($P$2:P681)/1000/General!$B$24+SUM($Q$2:Q681)/1000/General!$B$24</f>
        <v>1.1351152</v>
      </c>
      <c r="C681" s="19" t="n">
        <f aca="false">Online_RAW!K681</f>
        <v>19.685</v>
      </c>
      <c r="D681" s="19" t="n">
        <f aca="false">Online_RAW!J681</f>
        <v>0.77</v>
      </c>
      <c r="E681" s="19" t="n">
        <f aca="false">(1-F681/100-G681/100)/(1-C681/100-D681/100-General!$B$17/100)</f>
        <v>1.00060284308578</v>
      </c>
      <c r="F681" s="19" t="n">
        <f aca="false">N681*General!$B$14/(N681+O681)+O681*100/(N681+O681)</f>
        <v>20.8</v>
      </c>
      <c r="G681" s="19" t="n">
        <f aca="false">N681*General!$B$15/(N681+O681)</f>
        <v>0.04</v>
      </c>
      <c r="H681" s="19" t="n">
        <f aca="false">(N681+O681)*(1/General!$B$20)*((F681/100)-E681*(C681/100))*1000/B681</f>
        <v>52.0141600834215</v>
      </c>
      <c r="I681" s="19" t="n">
        <f aca="false">(N681+O681)*(1/General!$B$20)*((D681/100)*E681-(G681/100))*1000/B681</f>
        <v>34.4423384169583</v>
      </c>
      <c r="J681" s="19" t="n">
        <f aca="false">I681/H681</f>
        <v>0.662172346178789</v>
      </c>
      <c r="K681" s="19" t="n">
        <f aca="false">MAX(Online_RAW!$L$2-Online_RAW!L681,0)</f>
        <v>0</v>
      </c>
      <c r="L681" s="19" t="n">
        <f aca="false">0.0016*(Online_RAW!M681)</f>
        <v>55.1152</v>
      </c>
      <c r="M681" s="11" t="n">
        <f aca="false">Online_RAW!$N$2-Online_RAW!N681</f>
        <v>0</v>
      </c>
      <c r="N681" s="19" t="n">
        <f aca="false">Online_RAW!C681*60</f>
        <v>119.964571428571</v>
      </c>
      <c r="O681" s="19" t="n">
        <f aca="false">MAX(0, Online_RAW!D681*60)</f>
        <v>0</v>
      </c>
      <c r="P681" s="19" t="n">
        <f aca="false">_xlfn.IFNA(VLOOKUP(A681,Sampling!$D$7:$E$14,2,FALSE()),0)</f>
        <v>0</v>
      </c>
      <c r="Q681" s="0" t="n">
        <f aca="false">_xlfn.IFNA(VLOOKUP(A681,Refill!$D$6:$G$8,2,FALSE()),0)</f>
        <v>0</v>
      </c>
    </row>
    <row r="682" customFormat="false" ht="12.75" hidden="false" customHeight="false" outlineLevel="0" collapsed="false">
      <c r="A682" s="19" t="n">
        <f aca="false">ROUND((Online_RAW!B682-General!$B$10)*24,3)</f>
        <v>11.333</v>
      </c>
      <c r="B682" s="19" t="n">
        <f aca="false">General!$B$12+Online_ANA!K682/1000+Online_ANA!L682/1000+Online_ANA!M682/1000/General!$B$22-SUM($P$2:P682)/1000/General!$B$24+SUM($Q$2:Q682)/1000/General!$B$24</f>
        <v>1.1351472</v>
      </c>
      <c r="C682" s="19" t="n">
        <f aca="false">Online_RAW!K682</f>
        <v>19.665</v>
      </c>
      <c r="D682" s="19" t="n">
        <f aca="false">Online_RAW!J682</f>
        <v>0.78</v>
      </c>
      <c r="E682" s="19" t="n">
        <f aca="false">(1-F682/100-G682/100)/(1-C682/100-D682/100-General!$B$17/100)</f>
        <v>1.00047638028758</v>
      </c>
      <c r="F682" s="19" t="n">
        <f aca="false">N682*General!$B$14/(N682+O682)+O682*100/(N682+O682)</f>
        <v>20.8</v>
      </c>
      <c r="G682" s="19" t="n">
        <f aca="false">N682*General!$B$15/(N682+O682)</f>
        <v>0.04</v>
      </c>
      <c r="H682" s="19" t="n">
        <f aca="false">(N682+O682)*(1/General!$B$20)*((F682/100)-E682*(C682/100))*1000/B682</f>
        <v>53.0830390289284</v>
      </c>
      <c r="I682" s="19" t="n">
        <f aca="false">(N682+O682)*(1/General!$B$20)*((D682/100)*E682-(G682/100))*1000/B682</f>
        <v>34.9147624967359</v>
      </c>
      <c r="J682" s="19" t="n">
        <f aca="false">I682/H682</f>
        <v>0.657738575926457</v>
      </c>
      <c r="K682" s="19" t="n">
        <f aca="false">MAX(Online_RAW!$L$2-Online_RAW!L682,0)</f>
        <v>0</v>
      </c>
      <c r="L682" s="19" t="n">
        <f aca="false">0.0016*(Online_RAW!M682)</f>
        <v>55.1472</v>
      </c>
      <c r="M682" s="11" t="n">
        <f aca="false">Online_RAW!$N$2-Online_RAW!N682</f>
        <v>0</v>
      </c>
      <c r="N682" s="19" t="n">
        <f aca="false">Online_RAW!C682*60</f>
        <v>119.986090909091</v>
      </c>
      <c r="O682" s="19" t="n">
        <f aca="false">MAX(0, Online_RAW!D682*60)</f>
        <v>0</v>
      </c>
      <c r="P682" s="19" t="n">
        <f aca="false">_xlfn.IFNA(VLOOKUP(A682,Sampling!$D$7:$E$14,2,FALSE()),0)</f>
        <v>0</v>
      </c>
      <c r="Q682" s="0" t="n">
        <f aca="false">_xlfn.IFNA(VLOOKUP(A682,Refill!$D$6:$G$8,2,FALSE()),0)</f>
        <v>0</v>
      </c>
    </row>
    <row r="683" customFormat="false" ht="12.75" hidden="false" customHeight="false" outlineLevel="0" collapsed="false">
      <c r="A683" s="19" t="n">
        <f aca="false">ROUND((Online_RAW!B683-General!$B$10)*24,3)</f>
        <v>11.35</v>
      </c>
      <c r="B683" s="19" t="n">
        <f aca="false">General!$B$12+Online_ANA!K683/1000+Online_ANA!L683/1000+Online_ANA!M683/1000/General!$B$22-SUM($P$2:P683)/1000/General!$B$24+SUM($Q$2:Q683)/1000/General!$B$24</f>
        <v>1.1351472</v>
      </c>
      <c r="C683" s="19" t="n">
        <f aca="false">Online_RAW!K683</f>
        <v>19.66</v>
      </c>
      <c r="D683" s="19" t="n">
        <f aca="false">Online_RAW!J683</f>
        <v>0.79</v>
      </c>
      <c r="E683" s="19" t="n">
        <f aca="false">(1-F683/100-G683/100)/(1-C683/100-D683/100-General!$B$17/100)</f>
        <v>1.00049867726905</v>
      </c>
      <c r="F683" s="19" t="n">
        <f aca="false">N683*General!$B$14/(N683+O683)+O683*100/(N683+O683)</f>
        <v>20.803239941092</v>
      </c>
      <c r="G683" s="19" t="n">
        <f aca="false">N683*General!$B$15/(N683+O683)</f>
        <v>0.0399983636661152</v>
      </c>
      <c r="H683" s="19" t="n">
        <f aca="false">(N683+O683)*(1/General!$B$20)*((F683/100)-E683*(C683/100))*1000/B683</f>
        <v>53.4582298811697</v>
      </c>
      <c r="I683" s="19" t="n">
        <f aca="false">(N683+O683)*(1/General!$B$20)*((D683/100)*E683-(G683/100))*1000/B683</f>
        <v>35.3922250020427</v>
      </c>
      <c r="J683" s="19" t="n">
        <f aca="false">I683/H683</f>
        <v>0.662053814365248</v>
      </c>
      <c r="K683" s="19" t="n">
        <f aca="false">MAX(Online_RAW!$L$2-Online_RAW!L683,0)</f>
        <v>0</v>
      </c>
      <c r="L683" s="19" t="n">
        <f aca="false">0.0016*(Online_RAW!M683)</f>
        <v>55.1472</v>
      </c>
      <c r="M683" s="11" t="n">
        <f aca="false">Online_RAW!$N$2-Online_RAW!N683</f>
        <v>0</v>
      </c>
      <c r="N683" s="19" t="n">
        <f aca="false">Online_RAW!C683*60</f>
        <v>119.997272727273</v>
      </c>
      <c r="O683" s="19" t="n">
        <f aca="false">MAX(0, Online_RAW!D683*60)</f>
        <v>0.00490909090909091</v>
      </c>
      <c r="P683" s="19" t="n">
        <f aca="false">_xlfn.IFNA(VLOOKUP(A683,Sampling!$D$7:$E$14,2,FALSE()),0)</f>
        <v>0</v>
      </c>
      <c r="Q683" s="0" t="n">
        <f aca="false">_xlfn.IFNA(VLOOKUP(A683,Refill!$D$6:$G$8,2,FALSE()),0)</f>
        <v>0</v>
      </c>
    </row>
    <row r="684" customFormat="false" ht="12.75" hidden="false" customHeight="false" outlineLevel="0" collapsed="false">
      <c r="A684" s="19" t="n">
        <f aca="false">ROUND((Online_RAW!B684-General!$B$10)*24,3)</f>
        <v>11.367</v>
      </c>
      <c r="B684" s="19" t="n">
        <f aca="false">General!$B$12+Online_ANA!K684/1000+Online_ANA!L684/1000+Online_ANA!M684/1000/General!$B$22-SUM($P$2:P684)/1000/General!$B$24+SUM($Q$2:Q684)/1000/General!$B$24</f>
        <v>1.1351824</v>
      </c>
      <c r="C684" s="19" t="n">
        <f aca="false">Online_RAW!K684</f>
        <v>19.66</v>
      </c>
      <c r="D684" s="19" t="n">
        <f aca="false">Online_RAW!J684</f>
        <v>0.79</v>
      </c>
      <c r="E684" s="19" t="n">
        <f aca="false">(1-F684/100-G684/100)/(1-C684/100-D684/100-General!$B$17/100)</f>
        <v>1.00033977317903</v>
      </c>
      <c r="F684" s="19" t="n">
        <f aca="false">N684*General!$B$14/(N684+O684)+O684*100/(N684+O684)</f>
        <v>20.8158183576107</v>
      </c>
      <c r="G684" s="19" t="n">
        <f aca="false">N684*General!$B$15/(N684+O684)</f>
        <v>0.0399920109304996</v>
      </c>
      <c r="H684" s="19" t="n">
        <f aca="false">(N684+O684)*(1/General!$B$20)*((F684/100)-E684*(C684/100))*1000/B684</f>
        <v>54.2703173073124</v>
      </c>
      <c r="I684" s="19" t="n">
        <f aca="false">(N684+O684)*(1/General!$B$20)*((D684/100)*E684-(G684/100))*1000/B684</f>
        <v>35.4332761251553</v>
      </c>
      <c r="J684" s="19" t="n">
        <f aca="false">I684/H684</f>
        <v>0.652903426462573</v>
      </c>
      <c r="K684" s="19" t="n">
        <f aca="false">MAX(Online_RAW!$L$2-Online_RAW!L684,0)</f>
        <v>0</v>
      </c>
      <c r="L684" s="19" t="n">
        <f aca="false">0.0016*(Online_RAW!M684)</f>
        <v>55.1824</v>
      </c>
      <c r="M684" s="11" t="n">
        <f aca="false">Online_RAW!$N$2-Online_RAW!N684</f>
        <v>0</v>
      </c>
      <c r="N684" s="19" t="n">
        <f aca="false">Online_RAW!C684*60</f>
        <v>120.140181818182</v>
      </c>
      <c r="O684" s="19" t="n">
        <f aca="false">MAX(0, Online_RAW!D684*60)</f>
        <v>0.024</v>
      </c>
      <c r="P684" s="19" t="n">
        <f aca="false">_xlfn.IFNA(VLOOKUP(A684,Sampling!$D$7:$E$14,2,FALSE()),0)</f>
        <v>0</v>
      </c>
      <c r="Q684" s="0" t="n">
        <f aca="false">_xlfn.IFNA(VLOOKUP(A684,Refill!$D$6:$G$8,2,FALSE()),0)</f>
        <v>0</v>
      </c>
    </row>
    <row r="685" customFormat="false" ht="12.75" hidden="false" customHeight="false" outlineLevel="0" collapsed="false">
      <c r="A685" s="19" t="n">
        <f aca="false">ROUND((Online_RAW!B685-General!$B$10)*24,3)</f>
        <v>11.383</v>
      </c>
      <c r="B685" s="19" t="n">
        <f aca="false">General!$B$12+Online_ANA!K685/1000+Online_ANA!L685/1000+Online_ANA!M685/1000/General!$B$22-SUM($P$2:P685)/1000/General!$B$24+SUM($Q$2:Q685)/1000/General!$B$24</f>
        <v>1.1351824</v>
      </c>
      <c r="C685" s="19" t="n">
        <f aca="false">Online_RAW!K685</f>
        <v>19.67</v>
      </c>
      <c r="D685" s="19" t="n">
        <f aca="false">Online_RAW!J685</f>
        <v>0.8</v>
      </c>
      <c r="E685" s="19" t="n">
        <f aca="false">(1-F685/100-G685/100)/(1-C685/100-D685/100-General!$B$17/100)</f>
        <v>1.00079259723904</v>
      </c>
      <c r="F685" s="19" t="n">
        <f aca="false">N685*General!$B$14/(N685+O685)+O685*100/(N685+O685)</f>
        <v>20.8</v>
      </c>
      <c r="G685" s="19" t="n">
        <f aca="false">N685*General!$B$15/(N685+O685)</f>
        <v>0.04</v>
      </c>
      <c r="H685" s="19" t="n">
        <f aca="false">(N685+O685)*(1/General!$B$20)*((F685/100)-E685*(C685/100))*1000/B685</f>
        <v>52.5103723728449</v>
      </c>
      <c r="I685" s="19" t="n">
        <f aca="false">(N685+O685)*(1/General!$B$20)*((D685/100)*E685-(G685/100))*1000/B685</f>
        <v>35.8406623768874</v>
      </c>
      <c r="J685" s="19" t="n">
        <f aca="false">I685/H685</f>
        <v>0.682544433743569</v>
      </c>
      <c r="K685" s="19" t="n">
        <f aca="false">MAX(Online_RAW!$L$2-Online_RAW!L685,0)</f>
        <v>0</v>
      </c>
      <c r="L685" s="19" t="n">
        <f aca="false">0.0016*(Online_RAW!M685)</f>
        <v>55.1824</v>
      </c>
      <c r="M685" s="11" t="n">
        <f aca="false">Online_RAW!$N$2-Online_RAW!N685</f>
        <v>0</v>
      </c>
      <c r="N685" s="19" t="n">
        <f aca="false">Online_RAW!C685*60</f>
        <v>119.890636363636</v>
      </c>
      <c r="O685" s="19" t="n">
        <f aca="false">MAX(0, Online_RAW!D685*60)</f>
        <v>0</v>
      </c>
      <c r="P685" s="19" t="n">
        <f aca="false">_xlfn.IFNA(VLOOKUP(A685,Sampling!$D$7:$E$14,2,FALSE()),0)</f>
        <v>0</v>
      </c>
      <c r="Q685" s="0" t="n">
        <f aca="false">_xlfn.IFNA(VLOOKUP(A685,Refill!$D$6:$G$8,2,FALSE()),0)</f>
        <v>0</v>
      </c>
    </row>
    <row r="686" customFormat="false" ht="12.75" hidden="false" customHeight="false" outlineLevel="0" collapsed="false">
      <c r="A686" s="19" t="n">
        <f aca="false">ROUND((Online_RAW!B686-General!$B$10)*24,3)</f>
        <v>11.4</v>
      </c>
      <c r="B686" s="19" t="n">
        <f aca="false">General!$B$12+Online_ANA!K686/1000+Online_ANA!L686/1000+Online_ANA!M686/1000/General!$B$22-SUM($P$2:P686)/1000/General!$B$24+SUM($Q$2:Q686)/1000/General!$B$24</f>
        <v>1.1352208</v>
      </c>
      <c r="C686" s="19" t="n">
        <f aca="false">Online_RAW!K686</f>
        <v>19.66</v>
      </c>
      <c r="D686" s="19" t="n">
        <f aca="false">Online_RAW!J686</f>
        <v>0.805</v>
      </c>
      <c r="E686" s="19" t="n">
        <f aca="false">(1-F686/100-G686/100)/(1-C686/100-D686/100-General!$B$17/100)</f>
        <v>1.00062072207617</v>
      </c>
      <c r="F686" s="19" t="n">
        <f aca="false">N686*General!$B$14/(N686+O686)+O686*100/(N686+O686)</f>
        <v>20.8085961004962</v>
      </c>
      <c r="G686" s="19" t="n">
        <f aca="false">N686*General!$B$15/(N686+O686)</f>
        <v>0.0399956585351029</v>
      </c>
      <c r="H686" s="19" t="n">
        <f aca="false">(N686+O686)*(1/General!$B$20)*((F686/100)-E686*(C686/100))*1000/B686</f>
        <v>53.671761082787</v>
      </c>
      <c r="I686" s="19" t="n">
        <f aca="false">(N686+O686)*(1/General!$B$20)*((D686/100)*E686-(G686/100))*1000/B686</f>
        <v>36.1547102989019</v>
      </c>
      <c r="J686" s="19" t="n">
        <f aca="false">I686/H686</f>
        <v>0.673626308686506</v>
      </c>
      <c r="K686" s="19" t="n">
        <f aca="false">MAX(Online_RAW!$L$2-Online_RAW!L686,0)</f>
        <v>0</v>
      </c>
      <c r="L686" s="19" t="n">
        <f aca="false">0.0016*(Online_RAW!M686)</f>
        <v>55.2208</v>
      </c>
      <c r="M686" s="11" t="n">
        <f aca="false">Online_RAW!$N$2-Online_RAW!N686</f>
        <v>0</v>
      </c>
      <c r="N686" s="19" t="n">
        <f aca="false">Online_RAW!C686*60</f>
        <v>120.162782608696</v>
      </c>
      <c r="O686" s="19" t="n">
        <f aca="false">MAX(0, Online_RAW!D686*60)</f>
        <v>0.0130434782608696</v>
      </c>
      <c r="P686" s="19" t="n">
        <f aca="false">_xlfn.IFNA(VLOOKUP(A686,Sampling!$D$7:$E$14,2,FALSE()),0)</f>
        <v>0</v>
      </c>
      <c r="Q686" s="0" t="n">
        <f aca="false">_xlfn.IFNA(VLOOKUP(A686,Refill!$D$6:$G$8,2,FALSE()),0)</f>
        <v>0</v>
      </c>
    </row>
    <row r="687" customFormat="false" ht="12.75" hidden="false" customHeight="false" outlineLevel="0" collapsed="false">
      <c r="A687" s="19" t="n">
        <f aca="false">ROUND((Online_RAW!B687-General!$B$10)*24,3)</f>
        <v>11.417</v>
      </c>
      <c r="B687" s="19" t="n">
        <f aca="false">General!$B$12+Online_ANA!K687/1000+Online_ANA!L687/1000+Online_ANA!M687/1000/General!$B$22-SUM($P$2:P687)/1000/General!$B$24+SUM($Q$2:Q687)/1000/General!$B$24</f>
        <v>1.1352208</v>
      </c>
      <c r="C687" s="19" t="n">
        <f aca="false">Online_RAW!K687</f>
        <v>19.65</v>
      </c>
      <c r="D687" s="19" t="n">
        <f aca="false">Online_RAW!J687</f>
        <v>0.82</v>
      </c>
      <c r="E687" s="19" t="n">
        <f aca="false">(1-F687/100-G687/100)/(1-C687/100-D687/100-General!$B$17/100)</f>
        <v>1.00079259723904</v>
      </c>
      <c r="F687" s="19" t="n">
        <f aca="false">N687*General!$B$14/(N687+O687)+O687*100/(N687+O687)</f>
        <v>20.8</v>
      </c>
      <c r="G687" s="19" t="n">
        <f aca="false">N687*General!$B$15/(N687+O687)</f>
        <v>0.04</v>
      </c>
      <c r="H687" s="19" t="n">
        <f aca="false">(N687+O687)*(1/General!$B$20)*((F687/100)-E687*(C687/100))*1000/B687</f>
        <v>53.5123746505863</v>
      </c>
      <c r="I687" s="19" t="n">
        <f aca="false">(N687+O687)*(1/General!$B$20)*((D687/100)*E687-(G687/100))*1000/B687</f>
        <v>36.8243069530346</v>
      </c>
      <c r="J687" s="19" t="n">
        <f aca="false">I687/H687</f>
        <v>0.68814563348164</v>
      </c>
      <c r="K687" s="19" t="n">
        <f aca="false">MAX(Online_RAW!$L$2-Online_RAW!L687,0)</f>
        <v>0</v>
      </c>
      <c r="L687" s="19" t="n">
        <f aca="false">0.0016*(Online_RAW!M687)</f>
        <v>55.2208</v>
      </c>
      <c r="M687" s="11" t="n">
        <f aca="false">Online_RAW!$N$2-Online_RAW!N687</f>
        <v>0</v>
      </c>
      <c r="N687" s="19" t="n">
        <f aca="false">Online_RAW!C687*60</f>
        <v>120.026727272727</v>
      </c>
      <c r="O687" s="19" t="n">
        <f aca="false">MAX(0, Online_RAW!D687*60)</f>
        <v>0</v>
      </c>
      <c r="P687" s="19" t="n">
        <f aca="false">_xlfn.IFNA(VLOOKUP(A687,Sampling!$D$7:$E$14,2,FALSE()),0)</f>
        <v>0</v>
      </c>
      <c r="Q687" s="0" t="n">
        <f aca="false">_xlfn.IFNA(VLOOKUP(A687,Refill!$D$6:$G$8,2,FALSE()),0)</f>
        <v>0</v>
      </c>
    </row>
    <row r="688" customFormat="false" ht="12.75" hidden="false" customHeight="false" outlineLevel="0" collapsed="false">
      <c r="A688" s="19" t="n">
        <f aca="false">ROUND((Online_RAW!B688-General!$B$10)*24,3)</f>
        <v>11.433</v>
      </c>
      <c r="B688" s="19" t="n">
        <f aca="false">General!$B$12+Online_ANA!K688/1000+Online_ANA!L688/1000+Online_ANA!M688/1000/General!$B$22-SUM($P$2:P688)/1000/General!$B$24+SUM($Q$2:Q688)/1000/General!$B$24</f>
        <v>1.1352496</v>
      </c>
      <c r="C688" s="19" t="n">
        <f aca="false">Online_RAW!K688</f>
        <v>19.6566666666667</v>
      </c>
      <c r="D688" s="19" t="n">
        <f aca="false">Online_RAW!J688</f>
        <v>0.83</v>
      </c>
      <c r="E688" s="19" t="n">
        <f aca="false">(1-F688/100-G688/100)/(1-C688/100-D688/100-General!$B$17/100)</f>
        <v>1.00100351961403</v>
      </c>
      <c r="F688" s="19" t="n">
        <f aca="false">N688*General!$B$14/(N688+O688)+O688*100/(N688+O688)</f>
        <v>20.8</v>
      </c>
      <c r="G688" s="19" t="n">
        <f aca="false">N688*General!$B$15/(N688+O688)</f>
        <v>0.04</v>
      </c>
      <c r="H688" s="19" t="n">
        <f aca="false">(N688+O688)*(1/General!$B$20)*((F688/100)-E688*(C688/100))*1000/B688</f>
        <v>53.0305140251446</v>
      </c>
      <c r="I688" s="19" t="n">
        <f aca="false">(N688+O688)*(1/General!$B$20)*((D688/100)*E688-(G688/100))*1000/B688</f>
        <v>37.3246680588537</v>
      </c>
      <c r="J688" s="19" t="n">
        <f aca="false">I688/H688</f>
        <v>0.703833797295573</v>
      </c>
      <c r="K688" s="19" t="n">
        <f aca="false">MAX(Online_RAW!$L$2-Online_RAW!L688,0)</f>
        <v>0</v>
      </c>
      <c r="L688" s="19" t="n">
        <f aca="false">0.0016*(Online_RAW!M688)</f>
        <v>55.2496</v>
      </c>
      <c r="M688" s="11" t="n">
        <f aca="false">Online_RAW!$N$2-Online_RAW!N688</f>
        <v>0</v>
      </c>
      <c r="N688" s="19" t="n">
        <f aca="false">Online_RAW!C688*60</f>
        <v>120.094173913043</v>
      </c>
      <c r="O688" s="19" t="n">
        <f aca="false">MAX(0, Online_RAW!D688*60)</f>
        <v>0</v>
      </c>
      <c r="P688" s="19" t="n">
        <f aca="false">_xlfn.IFNA(VLOOKUP(A688,Sampling!$D$7:$E$14,2,FALSE()),0)</f>
        <v>0</v>
      </c>
      <c r="Q688" s="0" t="n">
        <f aca="false">_xlfn.IFNA(VLOOKUP(A688,Refill!$D$6:$G$8,2,FALSE()),0)</f>
        <v>0</v>
      </c>
    </row>
    <row r="689" customFormat="false" ht="12.75" hidden="false" customHeight="false" outlineLevel="0" collapsed="false">
      <c r="A689" s="19" t="n">
        <f aca="false">ROUND((Online_RAW!B689-General!$B$10)*24,3)</f>
        <v>11.45</v>
      </c>
      <c r="B689" s="19" t="n">
        <f aca="false">General!$B$12+Online_ANA!K689/1000+Online_ANA!L689/1000+Online_ANA!M689/1000/General!$B$22-SUM($P$2:P689)/1000/General!$B$24+SUM($Q$2:Q689)/1000/General!$B$24</f>
        <v>1.1352496</v>
      </c>
      <c r="C689" s="19" t="n">
        <f aca="false">Online_RAW!K689</f>
        <v>19.67</v>
      </c>
      <c r="D689" s="19" t="n">
        <f aca="false">Online_RAW!J689</f>
        <v>0.825</v>
      </c>
      <c r="E689" s="19" t="n">
        <f aca="false">(1-F689/100-G689/100)/(1-C689/100-D689/100-General!$B$17/100)</f>
        <v>1.00102200393554</v>
      </c>
      <c r="F689" s="19" t="n">
        <f aca="false">N689*General!$B$14/(N689+O689)+O689*100/(N689+O689)</f>
        <v>20.8068835745916</v>
      </c>
      <c r="G689" s="19" t="n">
        <f aca="false">N689*General!$B$15/(N689+O689)</f>
        <v>0.039996523447176</v>
      </c>
      <c r="H689" s="19" t="n">
        <f aca="false">(N689+O689)*(1/General!$B$20)*((F689/100)-E689*(C689/100))*1000/B689</f>
        <v>52.6928588014415</v>
      </c>
      <c r="I689" s="19" t="n">
        <f aca="false">(N689+O689)*(1/General!$B$20)*((D689/100)*E689-(G689/100))*1000/B689</f>
        <v>37.0784554062315</v>
      </c>
      <c r="J689" s="19" t="n">
        <f aca="false">I689/H689</f>
        <v>0.703671356036145</v>
      </c>
      <c r="K689" s="19" t="n">
        <f aca="false">MAX(Online_RAW!$L$2-Online_RAW!L689,0)</f>
        <v>0</v>
      </c>
      <c r="L689" s="19" t="n">
        <f aca="false">0.0016*(Online_RAW!M689)</f>
        <v>55.2496</v>
      </c>
      <c r="M689" s="11" t="n">
        <f aca="false">Online_RAW!$N$2-Online_RAW!N689</f>
        <v>0</v>
      </c>
      <c r="N689" s="19" t="n">
        <f aca="false">Online_RAW!C689*60</f>
        <v>120.04852173913</v>
      </c>
      <c r="O689" s="19" t="n">
        <f aca="false">MAX(0, Online_RAW!D689*60)</f>
        <v>0.0104347826086957</v>
      </c>
      <c r="P689" s="19" t="n">
        <f aca="false">_xlfn.IFNA(VLOOKUP(A689,Sampling!$D$7:$E$14,2,FALSE()),0)</f>
        <v>0</v>
      </c>
      <c r="Q689" s="0" t="n">
        <f aca="false">_xlfn.IFNA(VLOOKUP(A689,Refill!$D$6:$G$8,2,FALSE()),0)</f>
        <v>0</v>
      </c>
    </row>
    <row r="690" customFormat="false" ht="12.75" hidden="false" customHeight="false" outlineLevel="0" collapsed="false">
      <c r="A690" s="19" t="n">
        <f aca="false">ROUND((Online_RAW!B690-General!$B$10)*24,3)</f>
        <v>11.467</v>
      </c>
      <c r="B690" s="19" t="n">
        <f aca="false">General!$B$12+Online_ANA!K690/1000+Online_ANA!L690/1000+Online_ANA!M690/1000/General!$B$22-SUM($P$2:P690)/1000/General!$B$24+SUM($Q$2:Q690)/1000/General!$B$24</f>
        <v>1.1352812</v>
      </c>
      <c r="C690" s="19" t="n">
        <f aca="false">Online_RAW!K690</f>
        <v>19.66</v>
      </c>
      <c r="D690" s="19" t="n">
        <f aca="false">Online_RAW!J690</f>
        <v>0.84</v>
      </c>
      <c r="E690" s="19" t="n">
        <f aca="false">(1-F690/100-G690/100)/(1-C690/100-D690/100-General!$B$17/100)</f>
        <v>1.0010111221564</v>
      </c>
      <c r="F690" s="19" t="n">
        <f aca="false">N690*General!$B$14/(N690+O690)+O690*100/(N690+O690)</f>
        <v>20.8127520414624</v>
      </c>
      <c r="G690" s="19" t="n">
        <f aca="false">N690*General!$B$15/(N690+O690)</f>
        <v>0.039993559575019</v>
      </c>
      <c r="H690" s="19" t="n">
        <f aca="false">(N690+O690)*(1/General!$B$20)*((F690/100)-E690*(C690/100))*1000/B690</f>
        <v>53.3776141252253</v>
      </c>
      <c r="I690" s="19" t="n">
        <f aca="false">(N690+O690)*(1/General!$B$20)*((D690/100)*E690-(G690/100))*1000/B690</f>
        <v>37.7339354216877</v>
      </c>
      <c r="J690" s="19" t="n">
        <f aca="false">I690/H690</f>
        <v>0.706924354714747</v>
      </c>
      <c r="K690" s="19" t="n">
        <f aca="false">MAX(Online_RAW!$L$2-Online_RAW!L690,0)</f>
        <v>0</v>
      </c>
      <c r="L690" s="19" t="n">
        <f aca="false">0.0016*(Online_RAW!M690)</f>
        <v>55.2812</v>
      </c>
      <c r="M690" s="11" t="n">
        <f aca="false">Online_RAW!$N$2-Online_RAW!N690</f>
        <v>0</v>
      </c>
      <c r="N690" s="19" t="n">
        <f aca="false">Online_RAW!C690*60</f>
        <v>119.875565217391</v>
      </c>
      <c r="O690" s="19" t="n">
        <f aca="false">MAX(0, Online_RAW!D690*60)</f>
        <v>0.019304347826087</v>
      </c>
      <c r="P690" s="19" t="n">
        <f aca="false">_xlfn.IFNA(VLOOKUP(A690,Sampling!$D$7:$E$14,2,FALSE()),0)</f>
        <v>0</v>
      </c>
      <c r="Q690" s="0" t="n">
        <f aca="false">_xlfn.IFNA(VLOOKUP(A690,Refill!$D$6:$G$8,2,FALSE()),0)</f>
        <v>0</v>
      </c>
    </row>
    <row r="691" customFormat="false" ht="12.75" hidden="false" customHeight="false" outlineLevel="0" collapsed="false">
      <c r="A691" s="19" t="n">
        <f aca="false">ROUND((Online_RAW!B691-General!$B$10)*24,3)</f>
        <v>11.483</v>
      </c>
      <c r="B691" s="19" t="n">
        <f aca="false">General!$B$12+Online_ANA!K691/1000+Online_ANA!L691/1000+Online_ANA!M691/1000/General!$B$22-SUM($P$2:P691)/1000/General!$B$24+SUM($Q$2:Q691)/1000/General!$B$24</f>
        <v>1.1352812</v>
      </c>
      <c r="C691" s="19" t="n">
        <f aca="false">Online_RAW!K691</f>
        <v>19.64</v>
      </c>
      <c r="D691" s="19" t="n">
        <f aca="false">Online_RAW!J691</f>
        <v>0.84</v>
      </c>
      <c r="E691" s="19" t="n">
        <f aca="false">(1-F691/100-G691/100)/(1-C691/100-D691/100-General!$B$17/100)</f>
        <v>1.00091913999621</v>
      </c>
      <c r="F691" s="19" t="n">
        <f aca="false">N691*General!$B$14/(N691+O691)+O691*100/(N691+O691)</f>
        <v>20.8</v>
      </c>
      <c r="G691" s="19" t="n">
        <f aca="false">N691*General!$B$15/(N691+O691)</f>
        <v>0.04</v>
      </c>
      <c r="H691" s="19" t="n">
        <f aca="false">(N691+O691)*(1/General!$B$20)*((F691/100)-E691*(C691/100))*1000/B691</f>
        <v>53.8674688506577</v>
      </c>
      <c r="I691" s="19" t="n">
        <f aca="false">(N691+O691)*(1/General!$B$20)*((D691/100)*E691-(G691/100))*1000/B691</f>
        <v>37.7736652884977</v>
      </c>
      <c r="J691" s="19" t="n">
        <f aca="false">I691/H691</f>
        <v>0.701233343508705</v>
      </c>
      <c r="K691" s="19" t="n">
        <f aca="false">MAX(Online_RAW!$L$2-Online_RAW!L691,0)</f>
        <v>0</v>
      </c>
      <c r="L691" s="19" t="n">
        <f aca="false">0.0016*(Online_RAW!M691)</f>
        <v>55.2812</v>
      </c>
      <c r="M691" s="11" t="n">
        <f aca="false">Online_RAW!$N$2-Online_RAW!N691</f>
        <v>0</v>
      </c>
      <c r="N691" s="19" t="n">
        <f aca="false">Online_RAW!C691*60</f>
        <v>120.033652173913</v>
      </c>
      <c r="O691" s="19" t="n">
        <f aca="false">MAX(0, Online_RAW!D691*60)</f>
        <v>0</v>
      </c>
      <c r="P691" s="19" t="n">
        <f aca="false">_xlfn.IFNA(VLOOKUP(A691,Sampling!$D$7:$E$14,2,FALSE()),0)</f>
        <v>0</v>
      </c>
      <c r="Q691" s="0" t="n">
        <f aca="false">_xlfn.IFNA(VLOOKUP(A691,Refill!$D$6:$G$8,2,FALSE()),0)</f>
        <v>0</v>
      </c>
    </row>
    <row r="692" customFormat="false" ht="12.75" hidden="false" customHeight="false" outlineLevel="0" collapsed="false">
      <c r="A692" s="19" t="n">
        <f aca="false">ROUND((Online_RAW!B692-General!$B$10)*24,3)</f>
        <v>11.5</v>
      </c>
      <c r="B692" s="19" t="n">
        <f aca="false">General!$B$12+Online_ANA!K692/1000+Online_ANA!L692/1000+Online_ANA!M692/1000/General!$B$22-SUM($P$2:P692)/1000/General!$B$24+SUM($Q$2:Q692)/1000/General!$B$24</f>
        <v>1.1353152</v>
      </c>
      <c r="C692" s="19" t="n">
        <f aca="false">Online_RAW!K692</f>
        <v>19.615</v>
      </c>
      <c r="D692" s="19" t="n">
        <f aca="false">Online_RAW!J692</f>
        <v>0.84</v>
      </c>
      <c r="E692" s="19" t="n">
        <f aca="false">(1-F692/100-G692/100)/(1-C692/100-D692/100-General!$B$17/100)</f>
        <v>1.00060284308578</v>
      </c>
      <c r="F692" s="19" t="n">
        <f aca="false">N692*General!$B$14/(N692+O692)+O692*100/(N692+O692)</f>
        <v>20.8</v>
      </c>
      <c r="G692" s="19" t="n">
        <f aca="false">N692*General!$B$15/(N692+O692)</f>
        <v>0.04</v>
      </c>
      <c r="H692" s="19" t="n">
        <f aca="false">(N692+O692)*(1/General!$B$20)*((F692/100)-E692*(C692/100))*1000/B692</f>
        <v>55.3334323803198</v>
      </c>
      <c r="I692" s="19" t="n">
        <f aca="false">(N692+O692)*(1/General!$B$20)*((D692/100)*E692-(G692/100))*1000/B692</f>
        <v>37.7563085717262</v>
      </c>
      <c r="J692" s="19" t="n">
        <f aca="false">I692/H692</f>
        <v>0.682341704599457</v>
      </c>
      <c r="K692" s="19" t="n">
        <f aca="false">MAX(Online_RAW!$L$2-Online_RAW!L692,0)</f>
        <v>0</v>
      </c>
      <c r="L692" s="19" t="n">
        <f aca="false">0.0016*(Online_RAW!M692)</f>
        <v>55.3152</v>
      </c>
      <c r="M692" s="11" t="n">
        <f aca="false">Online_RAW!$N$2-Online_RAW!N692</f>
        <v>0</v>
      </c>
      <c r="N692" s="19" t="n">
        <f aca="false">Online_RAW!C692*60</f>
        <v>120.021913043478</v>
      </c>
      <c r="O692" s="19" t="n">
        <f aca="false">MAX(0, Online_RAW!D692*60)</f>
        <v>0</v>
      </c>
      <c r="P692" s="19" t="n">
        <f aca="false">_xlfn.IFNA(VLOOKUP(A692,Sampling!$D$7:$E$14,2,FALSE()),0)</f>
        <v>0</v>
      </c>
      <c r="Q692" s="0" t="n">
        <f aca="false">_xlfn.IFNA(VLOOKUP(A692,Refill!$D$6:$G$8,2,FALSE()),0)</f>
        <v>0</v>
      </c>
    </row>
    <row r="693" customFormat="false" ht="12.75" hidden="false" customHeight="false" outlineLevel="0" collapsed="false">
      <c r="A693" s="19" t="n">
        <f aca="false">ROUND((Online_RAW!B693-General!$B$10)*24,3)</f>
        <v>11.517</v>
      </c>
      <c r="B693" s="19" t="n">
        <f aca="false">General!$B$12+Online_ANA!K693/1000+Online_ANA!L693/1000+Online_ANA!M693/1000/General!$B$22-SUM($P$2:P693)/1000/General!$B$24+SUM($Q$2:Q693)/1000/General!$B$24</f>
        <v>1.1353152</v>
      </c>
      <c r="C693" s="19" t="n">
        <f aca="false">Online_RAW!K693</f>
        <v>19.615</v>
      </c>
      <c r="D693" s="19" t="n">
        <f aca="false">Online_RAW!J693</f>
        <v>0.845</v>
      </c>
      <c r="E693" s="19" t="n">
        <f aca="false">(1-F693/100-G693/100)/(1-C693/100-D693/100-General!$B$17/100)</f>
        <v>1.00066608647456</v>
      </c>
      <c r="F693" s="19" t="n">
        <f aca="false">N693*General!$B$14/(N693+O693)+O693*100/(N693+O693)</f>
        <v>20.8</v>
      </c>
      <c r="G693" s="19" t="n">
        <f aca="false">N693*General!$B$15/(N693+O693)</f>
        <v>0.04</v>
      </c>
      <c r="H693" s="19" t="n">
        <f aca="false">(N693+O693)*(1/General!$B$20)*((F693/100)-E693*(C693/100))*1000/B693</f>
        <v>55.2577970956802</v>
      </c>
      <c r="I693" s="19" t="n">
        <f aca="false">(N693+O693)*(1/General!$B$20)*((D693/100)*E693-(G693/100))*1000/B693</f>
        <v>37.9830272164565</v>
      </c>
      <c r="J693" s="19" t="n">
        <f aca="false">I693/H693</f>
        <v>0.687378600176334</v>
      </c>
      <c r="K693" s="19" t="n">
        <f aca="false">MAX(Online_RAW!$L$2-Online_RAW!L693,0)</f>
        <v>0</v>
      </c>
      <c r="L693" s="19" t="n">
        <f aca="false">0.0016*(Online_RAW!M693)</f>
        <v>55.3152</v>
      </c>
      <c r="M693" s="11" t="n">
        <f aca="false">Online_RAW!$N$2-Online_RAW!N693</f>
        <v>0</v>
      </c>
      <c r="N693" s="19" t="n">
        <f aca="false">Online_RAW!C693*60</f>
        <v>119.984727272727</v>
      </c>
      <c r="O693" s="19" t="n">
        <f aca="false">MAX(0, Online_RAW!D693*60)</f>
        <v>0</v>
      </c>
      <c r="P693" s="19" t="n">
        <f aca="false">_xlfn.IFNA(VLOOKUP(A693,Sampling!$D$7:$E$14,2,FALSE()),0)</f>
        <v>0</v>
      </c>
      <c r="Q693" s="0" t="n">
        <f aca="false">_xlfn.IFNA(VLOOKUP(A693,Refill!$D$6:$G$8,2,FALSE()),0)</f>
        <v>0</v>
      </c>
    </row>
    <row r="694" customFormat="false" ht="12.75" hidden="false" customHeight="false" outlineLevel="0" collapsed="false">
      <c r="A694" s="19" t="n">
        <f aca="false">ROUND((Online_RAW!B694-General!$B$10)*24,3)</f>
        <v>11.533</v>
      </c>
      <c r="B694" s="19" t="n">
        <f aca="false">General!$B$12+Online_ANA!K694/1000+Online_ANA!L694/1000+Online_ANA!M694/1000/General!$B$22-SUM($P$2:P694)/1000/General!$B$24+SUM($Q$2:Q694)/1000/General!$B$24</f>
        <v>1.1353572</v>
      </c>
      <c r="C694" s="19" t="n">
        <f aca="false">Online_RAW!K694</f>
        <v>19.595</v>
      </c>
      <c r="D694" s="19" t="n">
        <f aca="false">Online_RAW!J694</f>
        <v>0.86</v>
      </c>
      <c r="E694" s="19" t="n">
        <f aca="false">(1-F694/100-G694/100)/(1-C694/100-D694/100-General!$B$17/100)</f>
        <v>1.00028915738135</v>
      </c>
      <c r="F694" s="19" t="n">
        <f aca="false">N694*General!$B$14/(N694+O694)+O694*100/(N694+O694)</f>
        <v>20.8248289398359</v>
      </c>
      <c r="G694" s="19" t="n">
        <f aca="false">N694*General!$B$15/(N694+O694)</f>
        <v>0.039987460131396</v>
      </c>
      <c r="H694" s="19" t="n">
        <f aca="false">(N694+O694)*(1/General!$B$20)*((F694/100)-E694*(C694/100))*1000/B694</f>
        <v>57.751329840224</v>
      </c>
      <c r="I694" s="19" t="n">
        <f aca="false">(N694+O694)*(1/General!$B$20)*((D694/100)*E694-(G694/100))*1000/B694</f>
        <v>38.6967910548659</v>
      </c>
      <c r="J694" s="19" t="n">
        <f aca="false">I694/H694</f>
        <v>0.670058874175282</v>
      </c>
      <c r="K694" s="19" t="n">
        <f aca="false">MAX(Online_RAW!$L$2-Online_RAW!L694,0)</f>
        <v>0</v>
      </c>
      <c r="L694" s="19" t="n">
        <f aca="false">0.0016*(Online_RAW!M694)</f>
        <v>55.3572</v>
      </c>
      <c r="M694" s="11" t="n">
        <f aca="false">Online_RAW!$N$2-Online_RAW!N694</f>
        <v>0</v>
      </c>
      <c r="N694" s="19" t="n">
        <f aca="false">Online_RAW!C694*60</f>
        <v>120.015818181818</v>
      </c>
      <c r="O694" s="19" t="n">
        <f aca="false">MAX(0, Online_RAW!D694*60)</f>
        <v>0.0376363636363636</v>
      </c>
      <c r="P694" s="19" t="n">
        <f aca="false">_xlfn.IFNA(VLOOKUP(A694,Sampling!$D$7:$E$14,2,FALSE()),0)</f>
        <v>0</v>
      </c>
      <c r="Q694" s="0" t="n">
        <f aca="false">_xlfn.IFNA(VLOOKUP(A694,Refill!$D$6:$G$8,2,FALSE()),0)</f>
        <v>0</v>
      </c>
    </row>
    <row r="695" customFormat="false" ht="12.75" hidden="false" customHeight="false" outlineLevel="0" collapsed="false">
      <c r="A695" s="19" t="n">
        <f aca="false">ROUND((Online_RAW!B695-General!$B$10)*24,3)</f>
        <v>11.55</v>
      </c>
      <c r="B695" s="19" t="n">
        <f aca="false">General!$B$12+Online_ANA!K695/1000+Online_ANA!L695/1000+Online_ANA!M695/1000/General!$B$22-SUM($P$2:P695)/1000/General!$B$24+SUM($Q$2:Q695)/1000/General!$B$24</f>
        <v>1.1353824</v>
      </c>
      <c r="C695" s="19" t="n">
        <f aca="false">Online_RAW!K695</f>
        <v>19.61</v>
      </c>
      <c r="D695" s="19" t="n">
        <f aca="false">Online_RAW!J695</f>
        <v>0.87</v>
      </c>
      <c r="E695" s="19" t="n">
        <f aca="false">(1-F695/100-G695/100)/(1-C695/100-D695/100-General!$B$17/100)</f>
        <v>1.000914590513</v>
      </c>
      <c r="F695" s="19" t="n">
        <f aca="false">N695*General!$B$14/(N695+O695)+O695*100/(N695+O695)</f>
        <v>20.8003599881901</v>
      </c>
      <c r="G695" s="19" t="n">
        <f aca="false">N695*General!$B$15/(N695+O695)</f>
        <v>0.0399998181877828</v>
      </c>
      <c r="H695" s="19" t="n">
        <f aca="false">(N695+O695)*(1/General!$B$20)*((F695/100)-E695*(C695/100))*1000/B695</f>
        <v>55.2864863276349</v>
      </c>
      <c r="I695" s="19" t="n">
        <f aca="false">(N695+O695)*(1/General!$B$20)*((D695/100)*E695-(G695/100))*1000/B695</f>
        <v>39.1767404972063</v>
      </c>
      <c r="J695" s="19" t="n">
        <f aca="false">I695/H695</f>
        <v>0.708613317638597</v>
      </c>
      <c r="K695" s="19" t="n">
        <f aca="false">MAX(Online_RAW!$L$2-Online_RAW!L695,0)</f>
        <v>0</v>
      </c>
      <c r="L695" s="19" t="n">
        <f aca="false">0.0016*(Online_RAW!M695)</f>
        <v>55.3824</v>
      </c>
      <c r="M695" s="11" t="n">
        <f aca="false">Online_RAW!$N$2-Online_RAW!N695</f>
        <v>0</v>
      </c>
      <c r="N695" s="19" t="n">
        <f aca="false">Online_RAW!C695*60</f>
        <v>120.003391304348</v>
      </c>
      <c r="O695" s="19" t="n">
        <f aca="false">MAX(0, Online_RAW!D695*60)</f>
        <v>0.000545454545454546</v>
      </c>
      <c r="P695" s="19" t="n">
        <f aca="false">_xlfn.IFNA(VLOOKUP(A695,Sampling!$D$7:$E$14,2,FALSE()),0)</f>
        <v>0</v>
      </c>
      <c r="Q695" s="0" t="n">
        <f aca="false">_xlfn.IFNA(VLOOKUP(A695,Refill!$D$6:$G$8,2,FALSE()),0)</f>
        <v>0</v>
      </c>
    </row>
    <row r="696" customFormat="false" ht="12.75" hidden="false" customHeight="false" outlineLevel="0" collapsed="false">
      <c r="A696" s="19" t="n">
        <f aca="false">ROUND((Online_RAW!B696-General!$B$10)*24,3)</f>
        <v>11.567</v>
      </c>
      <c r="B696" s="19" t="n">
        <f aca="false">General!$B$12+Online_ANA!K696/1000+Online_ANA!L696/1000+Online_ANA!M696/1000/General!$B$22-SUM($P$2:P696)/1000/General!$B$24+SUM($Q$2:Q696)/1000/General!$B$24</f>
        <v>1.1353824</v>
      </c>
      <c r="C696" s="19" t="n">
        <f aca="false">Online_RAW!K696</f>
        <v>19.6075</v>
      </c>
      <c r="D696" s="19" t="n">
        <f aca="false">Online_RAW!J696</f>
        <v>0.87</v>
      </c>
      <c r="E696" s="19" t="n">
        <f aca="false">(1-F696/100-G696/100)/(1-C696/100-D696/100-General!$B$17/100)</f>
        <v>1.00071137293934</v>
      </c>
      <c r="F696" s="19" t="n">
        <f aca="false">N696*General!$B$14/(N696+O696)+O696*100/(N696+O696)</f>
        <v>20.8139369976103</v>
      </c>
      <c r="G696" s="19" t="n">
        <f aca="false">N696*General!$B$15/(N696+O696)</f>
        <v>0.0399929611123181</v>
      </c>
      <c r="H696" s="19" t="n">
        <f aca="false">(N696+O696)*(1/General!$B$20)*((F696/100)-E696*(C696/100))*1000/B696</f>
        <v>56.2674398627867</v>
      </c>
      <c r="I696" s="19" t="n">
        <f aca="false">(N696+O696)*(1/General!$B$20)*((D696/100)*E696-(G696/100))*1000/B696</f>
        <v>39.1929858013745</v>
      </c>
      <c r="J696" s="19" t="n">
        <f aca="false">I696/H696</f>
        <v>0.696548232813687</v>
      </c>
      <c r="K696" s="19" t="n">
        <f aca="false">MAX(Online_RAW!$L$2-Online_RAW!L696,0)</f>
        <v>0</v>
      </c>
      <c r="L696" s="19" t="n">
        <f aca="false">0.0016*(Online_RAW!M696)</f>
        <v>55.3824</v>
      </c>
      <c r="M696" s="11" t="n">
        <f aca="false">Online_RAW!$N$2-Online_RAW!N696</f>
        <v>0</v>
      </c>
      <c r="N696" s="19" t="n">
        <f aca="false">Online_RAW!C696*60</f>
        <v>120.057130434782</v>
      </c>
      <c r="O696" s="19" t="n">
        <f aca="false">MAX(0, Online_RAW!D696*60)</f>
        <v>0.0211304347826087</v>
      </c>
      <c r="P696" s="19" t="n">
        <f aca="false">_xlfn.IFNA(VLOOKUP(A696,Sampling!$D$7:$E$14,2,FALSE()),0)</f>
        <v>0</v>
      </c>
      <c r="Q696" s="0" t="n">
        <f aca="false">_xlfn.IFNA(VLOOKUP(A696,Refill!$D$6:$G$8,2,FALSE()),0)</f>
        <v>0</v>
      </c>
    </row>
    <row r="697" customFormat="false" ht="12.75" hidden="false" customHeight="false" outlineLevel="0" collapsed="false">
      <c r="A697" s="19" t="n">
        <f aca="false">ROUND((Online_RAW!B697-General!$B$10)*24,3)</f>
        <v>11.583</v>
      </c>
      <c r="B697" s="19" t="n">
        <f aca="false">General!$B$12+Online_ANA!K697/1000+Online_ANA!L697/1000+Online_ANA!M697/1000/General!$B$22-SUM($P$2:P697)/1000/General!$B$24+SUM($Q$2:Q697)/1000/General!$B$24</f>
        <v>1.1354288</v>
      </c>
      <c r="C697" s="19" t="n">
        <f aca="false">Online_RAW!K697</f>
        <v>19.58</v>
      </c>
      <c r="D697" s="19" t="n">
        <f aca="false">Online_RAW!J697</f>
        <v>0.88</v>
      </c>
      <c r="E697" s="19" t="n">
        <f aca="false">(1-F697/100-G697/100)/(1-C697/100-D697/100-General!$B$17/100)</f>
        <v>1.00066608647456</v>
      </c>
      <c r="F697" s="19" t="n">
        <f aca="false">N697*General!$B$14/(N697+O697)+O697*100/(N697+O697)</f>
        <v>20.8</v>
      </c>
      <c r="G697" s="19" t="n">
        <f aca="false">N697*General!$B$15/(N697+O697)</f>
        <v>0.04</v>
      </c>
      <c r="H697" s="19" t="n">
        <f aca="false">(N697+O697)*(1/General!$B$20)*((F697/100)-E697*(C697/100))*1000/B697</f>
        <v>56.8963708197054</v>
      </c>
      <c r="I697" s="19" t="n">
        <f aca="false">(N697+O697)*(1/General!$B$20)*((D697/100)*E697-(G697/100))*1000/B697</f>
        <v>39.6254886915362</v>
      </c>
      <c r="J697" s="19" t="n">
        <f aca="false">I697/H697</f>
        <v>0.696450197449367</v>
      </c>
      <c r="K697" s="19" t="n">
        <f aca="false">MAX(Online_RAW!$L$2-Online_RAW!L697,0)</f>
        <v>0</v>
      </c>
      <c r="L697" s="19" t="n">
        <f aca="false">0.0016*(Online_RAW!M697)</f>
        <v>55.4288</v>
      </c>
      <c r="M697" s="11" t="n">
        <f aca="false">Online_RAW!$N$2-Online_RAW!N697</f>
        <v>0</v>
      </c>
      <c r="N697" s="19" t="n">
        <f aca="false">Online_RAW!C697*60</f>
        <v>119.969727272727</v>
      </c>
      <c r="O697" s="19" t="n">
        <f aca="false">MAX(0, Online_RAW!D697*60)</f>
        <v>0</v>
      </c>
      <c r="P697" s="19" t="n">
        <f aca="false">_xlfn.IFNA(VLOOKUP(A697,Sampling!$D$7:$E$14,2,FALSE()),0)</f>
        <v>0</v>
      </c>
      <c r="Q697" s="0" t="n">
        <f aca="false">_xlfn.IFNA(VLOOKUP(A697,Refill!$D$6:$G$8,2,FALSE()),0)</f>
        <v>0</v>
      </c>
    </row>
    <row r="698" customFormat="false" ht="12.75" hidden="false" customHeight="false" outlineLevel="0" collapsed="false">
      <c r="A698" s="19" t="n">
        <f aca="false">ROUND((Online_RAW!B698-General!$B$10)*24,3)</f>
        <v>11.6</v>
      </c>
      <c r="B698" s="19" t="n">
        <f aca="false">General!$B$12+Online_ANA!K698/1000+Online_ANA!L698/1000+Online_ANA!M698/1000/General!$B$22-SUM($P$2:P698)/1000/General!$B$24+SUM($Q$2:Q698)/1000/General!$B$24</f>
        <v>1.1354288</v>
      </c>
      <c r="C698" s="19" t="n">
        <f aca="false">Online_RAW!K698</f>
        <v>19.575</v>
      </c>
      <c r="D698" s="19" t="n">
        <f aca="false">Online_RAW!J698</f>
        <v>0.895</v>
      </c>
      <c r="E698" s="19" t="n">
        <f aca="false">(1-F698/100-G698/100)/(1-C698/100-D698/100-General!$B$17/100)</f>
        <v>1.00079259723904</v>
      </c>
      <c r="F698" s="19" t="n">
        <f aca="false">N698*General!$B$14/(N698+O698)+O698*100/(N698+O698)</f>
        <v>20.8</v>
      </c>
      <c r="G698" s="19" t="n">
        <f aca="false">N698*General!$B$15/(N698+O698)</f>
        <v>0.04</v>
      </c>
      <c r="H698" s="19" t="n">
        <f aca="false">(N698+O698)*(1/General!$B$20)*((F698/100)-E698*(C698/100))*1000/B698</f>
        <v>57.046077572512</v>
      </c>
      <c r="I698" s="19" t="n">
        <f aca="false">(N698+O698)*(1/General!$B$20)*((D698/100)*E698-(G698/100))*1000/B698</f>
        <v>40.3600433488783</v>
      </c>
      <c r="J698" s="19" t="n">
        <f aca="false">I698/H698</f>
        <v>0.707499008982277</v>
      </c>
      <c r="K698" s="19" t="n">
        <f aca="false">MAX(Online_RAW!$L$2-Online_RAW!L698,0)</f>
        <v>0</v>
      </c>
      <c r="L698" s="19" t="n">
        <f aca="false">0.0016*(Online_RAW!M698)</f>
        <v>55.4288</v>
      </c>
      <c r="M698" s="11" t="n">
        <f aca="false">Online_RAW!$N$2-Online_RAW!N698</f>
        <v>0</v>
      </c>
      <c r="N698" s="19" t="n">
        <f aca="false">Online_RAW!C698*60</f>
        <v>120.034090909091</v>
      </c>
      <c r="O698" s="19" t="n">
        <f aca="false">MAX(0, Online_RAW!D698*60)</f>
        <v>0</v>
      </c>
      <c r="P698" s="19" t="n">
        <f aca="false">_xlfn.IFNA(VLOOKUP(A698,Sampling!$D$7:$E$14,2,FALSE()),0)</f>
        <v>0</v>
      </c>
      <c r="Q698" s="0" t="n">
        <f aca="false">_xlfn.IFNA(VLOOKUP(A698,Refill!$D$6:$G$8,2,FALSE()),0)</f>
        <v>0</v>
      </c>
    </row>
    <row r="699" customFormat="false" ht="12.75" hidden="false" customHeight="false" outlineLevel="0" collapsed="false">
      <c r="A699" s="19" t="n">
        <f aca="false">ROUND((Online_RAW!B699-General!$B$10)*24,3)</f>
        <v>11.617</v>
      </c>
      <c r="B699" s="19" t="n">
        <f aca="false">General!$B$12+Online_ANA!K699/1000+Online_ANA!L699/1000+Online_ANA!M699/1000/General!$B$22-SUM($P$2:P699)/1000/General!$B$24+SUM($Q$2:Q699)/1000/General!$B$24</f>
        <v>1.1354496</v>
      </c>
      <c r="C699" s="19" t="n">
        <f aca="false">Online_RAW!K699</f>
        <v>19.555</v>
      </c>
      <c r="D699" s="19" t="n">
        <f aca="false">Online_RAW!J699</f>
        <v>0.895</v>
      </c>
      <c r="E699" s="19" t="n">
        <f aca="false">(1-F699/100-G699/100)/(1-C699/100-D699/100-General!$B$17/100)</f>
        <v>1.00047139032133</v>
      </c>
      <c r="F699" s="19" t="n">
        <f aca="false">N699*General!$B$14/(N699+O699)+O699*100/(N699+O699)</f>
        <v>20.80539990182</v>
      </c>
      <c r="G699" s="19" t="n">
        <f aca="false">N699*General!$B$15/(N699+O699)</f>
        <v>0.0399972727768586</v>
      </c>
      <c r="H699" s="19" t="n">
        <f aca="false">(N699+O699)*(1/General!$B$20)*((F699/100)-E699*(C699/100))*1000/B699</f>
        <v>58.5244490755033</v>
      </c>
      <c r="I699" s="19" t="n">
        <f aca="false">(N699+O699)*(1/General!$B$20)*((D699/100)*E699-(G699/100))*1000/B699</f>
        <v>40.3351484186492</v>
      </c>
      <c r="J699" s="19" t="n">
        <f aca="false">I699/H699</f>
        <v>0.689201676492712</v>
      </c>
      <c r="K699" s="19" t="n">
        <f aca="false">MAX(Online_RAW!$L$2-Online_RAW!L699,0)</f>
        <v>0</v>
      </c>
      <c r="L699" s="19" t="n">
        <f aca="false">0.0016*(Online_RAW!M699)</f>
        <v>55.4496</v>
      </c>
      <c r="M699" s="11" t="n">
        <f aca="false">Online_RAW!$N$2-Online_RAW!N699</f>
        <v>0</v>
      </c>
      <c r="N699" s="19" t="n">
        <f aca="false">Online_RAW!C699*60</f>
        <v>119.994</v>
      </c>
      <c r="O699" s="19" t="n">
        <f aca="false">MAX(0, Online_RAW!D699*60)</f>
        <v>0.00818181818181816</v>
      </c>
      <c r="P699" s="19" t="n">
        <f aca="false">_xlfn.IFNA(VLOOKUP(A699,Sampling!$D$7:$E$14,2,FALSE()),0)</f>
        <v>0</v>
      </c>
      <c r="Q699" s="0" t="n">
        <f aca="false">_xlfn.IFNA(VLOOKUP(A699,Refill!$D$6:$G$8,2,FALSE()),0)</f>
        <v>0</v>
      </c>
    </row>
    <row r="700" customFormat="false" ht="12.75" hidden="false" customHeight="false" outlineLevel="0" collapsed="false">
      <c r="A700" s="19" t="n">
        <f aca="false">ROUND((Online_RAW!B700-General!$B$10)*24,3)</f>
        <v>11.633</v>
      </c>
      <c r="B700" s="19" t="n">
        <f aca="false">General!$B$12+Online_ANA!K700/1000+Online_ANA!L700/1000+Online_ANA!M700/1000/General!$B$22-SUM($P$2:P700)/1000/General!$B$24+SUM($Q$2:Q700)/1000/General!$B$24</f>
        <v>1.1354608</v>
      </c>
      <c r="C700" s="19" t="n">
        <f aca="false">Online_RAW!K700</f>
        <v>19.535</v>
      </c>
      <c r="D700" s="19" t="n">
        <f aca="false">Online_RAW!J700</f>
        <v>0.905</v>
      </c>
      <c r="E700" s="19" t="n">
        <f aca="false">(1-F700/100-G700/100)/(1-C700/100-D700/100-General!$B$17/100)</f>
        <v>1.00027982959565</v>
      </c>
      <c r="F700" s="19" t="n">
        <f aca="false">N700*General!$B$14/(N700+O700)+O700*100/(N700+O700)</f>
        <v>20.8105554762245</v>
      </c>
      <c r="G700" s="19" t="n">
        <f aca="false">N700*General!$B$15/(N700+O700)</f>
        <v>0.0399946689514018</v>
      </c>
      <c r="H700" s="19" t="n">
        <f aca="false">(N700+O700)*(1/General!$B$20)*((F700/100)-E700*(C700/100))*1000/B700</f>
        <v>59.9114700109912</v>
      </c>
      <c r="I700" s="19" t="n">
        <f aca="false">(N700+O700)*(1/General!$B$20)*((D700/100)*E700-(G700/100))*1000/B700</f>
        <v>40.8151815113658</v>
      </c>
      <c r="J700" s="19" t="n">
        <f aca="false">I700/H700</f>
        <v>0.68125822157056</v>
      </c>
      <c r="K700" s="19" t="n">
        <f aca="false">MAX(Online_RAW!$L$2-Online_RAW!L700,0)</f>
        <v>0</v>
      </c>
      <c r="L700" s="19" t="n">
        <f aca="false">0.0016*(Online_RAW!M700)</f>
        <v>55.4608</v>
      </c>
      <c r="M700" s="11" t="n">
        <f aca="false">Online_RAW!$N$2-Online_RAW!N700</f>
        <v>0</v>
      </c>
      <c r="N700" s="19" t="n">
        <f aca="false">Online_RAW!C700*60</f>
        <v>120.035428571429</v>
      </c>
      <c r="O700" s="19" t="n">
        <f aca="false">MAX(0, Online_RAW!D700*60)</f>
        <v>0.016</v>
      </c>
      <c r="P700" s="19" t="n">
        <f aca="false">_xlfn.IFNA(VLOOKUP(A700,Sampling!$D$7:$E$14,2,FALSE()),0)</f>
        <v>0</v>
      </c>
      <c r="Q700" s="0" t="n">
        <f aca="false">_xlfn.IFNA(VLOOKUP(A700,Refill!$D$6:$G$8,2,FALSE()),0)</f>
        <v>0</v>
      </c>
    </row>
    <row r="701" customFormat="false" ht="12.75" hidden="false" customHeight="false" outlineLevel="0" collapsed="false">
      <c r="A701" s="19" t="n">
        <f aca="false">ROUND((Online_RAW!B701-General!$B$10)*24,3)</f>
        <v>11.65</v>
      </c>
      <c r="B701" s="19" t="n">
        <f aca="false">General!$B$12+Online_ANA!K701/1000+Online_ANA!L701/1000+Online_ANA!M701/1000/General!$B$22-SUM($P$2:P701)/1000/General!$B$24+SUM($Q$2:Q701)/1000/General!$B$24</f>
        <v>1.1354976</v>
      </c>
      <c r="C701" s="19" t="n">
        <f aca="false">Online_RAW!K701</f>
        <v>19.52</v>
      </c>
      <c r="D701" s="19" t="n">
        <f aca="false">Online_RAW!J701</f>
        <v>0.92</v>
      </c>
      <c r="E701" s="19" t="n">
        <f aca="false">(1-F701/100-G701/100)/(1-C701/100-D701/100-General!$B$17/100)</f>
        <v>1.0002583990774</v>
      </c>
      <c r="F701" s="19" t="n">
        <f aca="false">N701*General!$B$14/(N701+O701)+O701*100/(N701+O701)</f>
        <v>20.8122520723025</v>
      </c>
      <c r="G701" s="19" t="n">
        <f aca="false">N701*General!$B$15/(N701+O701)</f>
        <v>0.0399938120846957</v>
      </c>
      <c r="H701" s="19" t="n">
        <f aca="false">(N701+O701)*(1/General!$B$20)*((F701/100)-E701*(C701/100))*1000/B701</f>
        <v>60.7161361475941</v>
      </c>
      <c r="I701" s="19" t="n">
        <f aca="false">(N701+O701)*(1/General!$B$20)*((D701/100)*E701-(G701/100))*1000/B701</f>
        <v>41.520099558019</v>
      </c>
      <c r="J701" s="19" t="n">
        <f aca="false">I701/H701</f>
        <v>0.683839621432567</v>
      </c>
      <c r="K701" s="19" t="n">
        <f aca="false">MAX(Online_RAW!$L$2-Online_RAW!L701,0)</f>
        <v>0</v>
      </c>
      <c r="L701" s="19" t="n">
        <f aca="false">0.0016*(Online_RAW!M701)</f>
        <v>55.4976</v>
      </c>
      <c r="M701" s="11" t="n">
        <f aca="false">Online_RAW!$N$2-Online_RAW!N701</f>
        <v>0</v>
      </c>
      <c r="N701" s="19" t="n">
        <f aca="false">Online_RAW!C701*60</f>
        <v>120.031090909091</v>
      </c>
      <c r="O701" s="19" t="n">
        <f aca="false">MAX(0, Online_RAW!D701*60)</f>
        <v>0.0185714285714286</v>
      </c>
      <c r="P701" s="19" t="n">
        <f aca="false">_xlfn.IFNA(VLOOKUP(A701,Sampling!$D$7:$E$14,2,FALSE()),0)</f>
        <v>0</v>
      </c>
      <c r="Q701" s="0" t="n">
        <f aca="false">_xlfn.IFNA(VLOOKUP(A701,Refill!$D$6:$G$8,2,FALSE()),0)</f>
        <v>0</v>
      </c>
    </row>
    <row r="702" customFormat="false" ht="12.75" hidden="false" customHeight="false" outlineLevel="0" collapsed="false">
      <c r="A702" s="19" t="n">
        <f aca="false">ROUND((Online_RAW!B702-General!$B$10)*24,3)</f>
        <v>11.667</v>
      </c>
      <c r="B702" s="19" t="n">
        <f aca="false">General!$B$12+Online_ANA!K702/1000+Online_ANA!L702/1000+Online_ANA!M702/1000/General!$B$22-SUM($P$2:P702)/1000/General!$B$24+SUM($Q$2:Q702)/1000/General!$B$24</f>
        <v>1.1355152</v>
      </c>
      <c r="C702" s="19" t="n">
        <f aca="false">Online_RAW!K702</f>
        <v>19.505</v>
      </c>
      <c r="D702" s="19" t="n">
        <f aca="false">Online_RAW!J702</f>
        <v>0.92</v>
      </c>
      <c r="E702" s="19" t="n">
        <f aca="false">(1-F702/100-G702/100)/(1-C702/100-D702/100-General!$B$17/100)</f>
        <v>1.00022355056617</v>
      </c>
      <c r="F702" s="19" t="n">
        <f aca="false">N702*General!$B$14/(N702+O702)+O702*100/(N702+O702)</f>
        <v>20.8</v>
      </c>
      <c r="G702" s="19" t="n">
        <f aca="false">N702*General!$B$15/(N702+O702)</f>
        <v>0.04</v>
      </c>
      <c r="H702" s="19" t="n">
        <f aca="false">(N702+O702)*(1/General!$B$20)*((F702/100)-E702*(C702/100))*1000/B702</f>
        <v>60.8549125012787</v>
      </c>
      <c r="I702" s="19" t="n">
        <f aca="false">(N702+O702)*(1/General!$B$20)*((D702/100)*E702-(G702/100))*1000/B702</f>
        <v>41.5025518367419</v>
      </c>
      <c r="J702" s="19" t="n">
        <f aca="false">I702/H702</f>
        <v>0.68199180856385</v>
      </c>
      <c r="K702" s="19" t="n">
        <f aca="false">MAX(Online_RAW!$L$2-Online_RAW!L702,0)</f>
        <v>0</v>
      </c>
      <c r="L702" s="19" t="n">
        <f aca="false">0.0016*(Online_RAW!M702)</f>
        <v>55.5152</v>
      </c>
      <c r="M702" s="11" t="n">
        <f aca="false">Online_RAW!$N$2-Online_RAW!N702</f>
        <v>0</v>
      </c>
      <c r="N702" s="19" t="n">
        <f aca="false">Online_RAW!C702*60</f>
        <v>120.006</v>
      </c>
      <c r="O702" s="19" t="n">
        <f aca="false">MAX(0, Online_RAW!D702*60)</f>
        <v>0</v>
      </c>
      <c r="P702" s="19" t="n">
        <f aca="false">_xlfn.IFNA(VLOOKUP(A702,Sampling!$D$7:$E$14,2,FALSE()),0)</f>
        <v>0</v>
      </c>
      <c r="Q702" s="0" t="n">
        <f aca="false">_xlfn.IFNA(VLOOKUP(A702,Refill!$D$6:$G$8,2,FALSE()),0)</f>
        <v>0</v>
      </c>
    </row>
    <row r="703" customFormat="false" ht="12.75" hidden="false" customHeight="false" outlineLevel="0" collapsed="false">
      <c r="A703" s="19" t="n">
        <f aca="false">ROUND((Online_RAW!B703-General!$B$10)*24,3)</f>
        <v>11.683</v>
      </c>
      <c r="B703" s="19" t="n">
        <f aca="false">General!$B$12+Online_ANA!K703/1000+Online_ANA!L703/1000+Online_ANA!M703/1000/General!$B$22-SUM($P$2:P703)/1000/General!$B$24+SUM($Q$2:Q703)/1000/General!$B$24</f>
        <v>1.1355152</v>
      </c>
      <c r="C703" s="19" t="n">
        <f aca="false">Online_RAW!K703</f>
        <v>19.49</v>
      </c>
      <c r="D703" s="19" t="n">
        <f aca="false">Online_RAW!J703</f>
        <v>0.935</v>
      </c>
      <c r="E703" s="19" t="n">
        <f aca="false">(1-F703/100-G703/100)/(1-C703/100-D703/100-General!$B$17/100)</f>
        <v>1.00022355056617</v>
      </c>
      <c r="F703" s="19" t="n">
        <f aca="false">N703*General!$B$14/(N703+O703)+O703*100/(N703+O703)</f>
        <v>20.8</v>
      </c>
      <c r="G703" s="19" t="n">
        <f aca="false">N703*General!$B$15/(N703+O703)</f>
        <v>0.04</v>
      </c>
      <c r="H703" s="19" t="n">
        <f aca="false">(N703+O703)*(1/General!$B$20)*((F703/100)-E703*(C703/100))*1000/B703</f>
        <v>61.5551532620003</v>
      </c>
      <c r="I703" s="19" t="n">
        <f aca="false">(N703+O703)*(1/General!$B$20)*((D703/100)*E703-(G703/100))*1000/B703</f>
        <v>42.2050502599912</v>
      </c>
      <c r="J703" s="19" t="n">
        <f aca="false">I703/H703</f>
        <v>0.685646091730967</v>
      </c>
      <c r="K703" s="19" t="n">
        <f aca="false">MAX(Online_RAW!$L$2-Online_RAW!L703,0)</f>
        <v>0</v>
      </c>
      <c r="L703" s="19" t="n">
        <f aca="false">0.0016*(Online_RAW!M703)</f>
        <v>55.5152</v>
      </c>
      <c r="M703" s="11" t="n">
        <f aca="false">Online_RAW!$N$2-Online_RAW!N703</f>
        <v>0</v>
      </c>
      <c r="N703" s="19" t="n">
        <f aca="false">Online_RAW!C703*60</f>
        <v>119.992</v>
      </c>
      <c r="O703" s="19" t="n">
        <f aca="false">MAX(0, Online_RAW!D703*60)</f>
        <v>0</v>
      </c>
      <c r="P703" s="19" t="n">
        <f aca="false">_xlfn.IFNA(VLOOKUP(A703,Sampling!$D$7:$E$14,2,FALSE()),0)</f>
        <v>0</v>
      </c>
      <c r="Q703" s="0" t="n">
        <f aca="false">_xlfn.IFNA(VLOOKUP(A703,Refill!$D$6:$G$8,2,FALSE()),0)</f>
        <v>0</v>
      </c>
    </row>
    <row r="704" customFormat="false" ht="12.75" hidden="false" customHeight="false" outlineLevel="0" collapsed="false">
      <c r="A704" s="19" t="n">
        <f aca="false">ROUND((Online_RAW!B704-General!$B$10)*24,3)</f>
        <v>11.7</v>
      </c>
      <c r="B704" s="19" t="n">
        <f aca="false">General!$B$12+Online_ANA!K704/1000+Online_ANA!L704/1000+Online_ANA!M704/1000/General!$B$22-SUM($P$2:P704)/1000/General!$B$24+SUM($Q$2:Q704)/1000/General!$B$24</f>
        <v>1.1355488</v>
      </c>
      <c r="C704" s="19" t="n">
        <f aca="false">Online_RAW!K704</f>
        <v>19.485</v>
      </c>
      <c r="D704" s="19" t="n">
        <f aca="false">Online_RAW!J704</f>
        <v>0.935</v>
      </c>
      <c r="E704" s="19" t="n">
        <f aca="false">(1-F704/100-G704/100)/(1-C704/100-D704/100-General!$B$17/100)</f>
        <v>1.00016036310094</v>
      </c>
      <c r="F704" s="19" t="n">
        <f aca="false">N704*General!$B$14/(N704+O704)+O704*100/(N704+O704)</f>
        <v>20.8</v>
      </c>
      <c r="G704" s="19" t="n">
        <f aca="false">N704*General!$B$15/(N704+O704)</f>
        <v>0.04</v>
      </c>
      <c r="H704" s="19" t="n">
        <f aca="false">(N704+O704)*(1/General!$B$20)*((F704/100)-E704*(C704/100))*1000/B704</f>
        <v>61.8511319636259</v>
      </c>
      <c r="I704" s="19" t="n">
        <f aca="false">(N704+O704)*(1/General!$B$20)*((D704/100)*E704-(G704/100))*1000/B704</f>
        <v>42.203733831281</v>
      </c>
      <c r="J704" s="19" t="n">
        <f aca="false">I704/H704</f>
        <v>0.682343758172456</v>
      </c>
      <c r="K704" s="19" t="n">
        <f aca="false">MAX(Online_RAW!$L$2-Online_RAW!L704,0)</f>
        <v>0</v>
      </c>
      <c r="L704" s="19" t="n">
        <f aca="false">0.0016*(Online_RAW!M704)</f>
        <v>55.5488</v>
      </c>
      <c r="M704" s="11" t="n">
        <f aca="false">Online_RAW!$N$2-Online_RAW!N704</f>
        <v>0</v>
      </c>
      <c r="N704" s="19" t="n">
        <f aca="false">Online_RAW!C704*60</f>
        <v>119.999727272727</v>
      </c>
      <c r="O704" s="19" t="n">
        <f aca="false">MAX(0, Online_RAW!D704*60)</f>
        <v>0</v>
      </c>
      <c r="P704" s="19" t="n">
        <f aca="false">_xlfn.IFNA(VLOOKUP(A704,Sampling!$D$7:$E$14,2,FALSE()),0)</f>
        <v>0</v>
      </c>
      <c r="Q704" s="0" t="n">
        <f aca="false">_xlfn.IFNA(VLOOKUP(A704,Refill!$D$6:$G$8,2,FALSE()),0)</f>
        <v>0</v>
      </c>
    </row>
    <row r="705" customFormat="false" ht="12.75" hidden="false" customHeight="false" outlineLevel="0" collapsed="false">
      <c r="A705" s="19" t="n">
        <f aca="false">ROUND((Online_RAW!B705-General!$B$10)*24,3)</f>
        <v>11.717</v>
      </c>
      <c r="B705" s="19" t="n">
        <f aca="false">General!$B$12+Online_ANA!K705/1000+Online_ANA!L705/1000+Online_ANA!M705/1000/General!$B$22-SUM($P$2:P705)/1000/General!$B$24+SUM($Q$2:Q705)/1000/General!$B$24</f>
        <v>1.1355488</v>
      </c>
      <c r="C705" s="19" t="n">
        <f aca="false">Online_RAW!K705</f>
        <v>19.465</v>
      </c>
      <c r="D705" s="19" t="n">
        <f aca="false">Online_RAW!J705</f>
        <v>0.95</v>
      </c>
      <c r="E705" s="19" t="n">
        <f aca="false">(1-F705/100-G705/100)/(1-C705/100-D705/100-General!$B$17/100)</f>
        <v>1.00009718361873</v>
      </c>
      <c r="F705" s="19" t="n">
        <f aca="false">N705*General!$B$14/(N705+O705)+O705*100/(N705+O705)</f>
        <v>20.8</v>
      </c>
      <c r="G705" s="19" t="n">
        <f aca="false">N705*General!$B$15/(N705+O705)</f>
        <v>0.04</v>
      </c>
      <c r="H705" s="19" t="n">
        <f aca="false">(N705+O705)*(1/General!$B$20)*((F705/100)-E705*(C705/100))*1000/B705</f>
        <v>62.8323507553395</v>
      </c>
      <c r="I705" s="19" t="n">
        <f aca="false">(N705+O705)*(1/General!$B$20)*((D705/100)*E705-(G705/100))*1000/B705</f>
        <v>42.8946689882384</v>
      </c>
      <c r="J705" s="19" t="n">
        <f aca="false">I705/H705</f>
        <v>0.682684452715518</v>
      </c>
      <c r="K705" s="19" t="n">
        <f aca="false">MAX(Online_RAW!$L$2-Online_RAW!L705,0)</f>
        <v>0</v>
      </c>
      <c r="L705" s="19" t="n">
        <f aca="false">0.0016*(Online_RAW!M705)</f>
        <v>55.5488</v>
      </c>
      <c r="M705" s="11" t="n">
        <f aca="false">Online_RAW!$N$2-Online_RAW!N705</f>
        <v>0</v>
      </c>
      <c r="N705" s="19" t="n">
        <f aca="false">Online_RAW!C705*60</f>
        <v>119.961818181818</v>
      </c>
      <c r="O705" s="19" t="n">
        <f aca="false">MAX(0, Online_RAW!D705*60)</f>
        <v>0</v>
      </c>
      <c r="P705" s="19" t="n">
        <f aca="false">_xlfn.IFNA(VLOOKUP(A705,Sampling!$D$7:$E$14,2,FALSE()),0)</f>
        <v>0</v>
      </c>
      <c r="Q705" s="0" t="n">
        <f aca="false">_xlfn.IFNA(VLOOKUP(A705,Refill!$D$6:$G$8,2,FALSE()),0)</f>
        <v>0</v>
      </c>
    </row>
    <row r="706" customFormat="false" ht="12.75" hidden="false" customHeight="false" outlineLevel="0" collapsed="false">
      <c r="A706" s="19" t="n">
        <f aca="false">ROUND((Online_RAW!B706-General!$B$10)*24,3)</f>
        <v>11.733</v>
      </c>
      <c r="B706" s="19" t="n">
        <f aca="false">General!$B$12+Online_ANA!K706/1000+Online_ANA!L706/1000+Online_ANA!M706/1000/General!$B$22-SUM($P$2:P706)/1000/General!$B$24+SUM($Q$2:Q706)/1000/General!$B$24</f>
        <v>1.1355824</v>
      </c>
      <c r="C706" s="19" t="n">
        <f aca="false">Online_RAW!K706</f>
        <v>19.465</v>
      </c>
      <c r="D706" s="19" t="n">
        <f aca="false">Online_RAW!J706</f>
        <v>0.965</v>
      </c>
      <c r="E706" s="19" t="n">
        <f aca="false">(1-F706/100-G706/100)/(1-C706/100-D706/100-General!$B$17/100)</f>
        <v>1.00028424623381</v>
      </c>
      <c r="F706" s="19" t="n">
        <f aca="false">N706*General!$B$14/(N706+O706)+O706*100/(N706+O706)</f>
        <v>20.8001979259898</v>
      </c>
      <c r="G706" s="19" t="n">
        <f aca="false">N706*General!$B$15/(N706+O706)</f>
        <v>0.0399999000373789</v>
      </c>
      <c r="H706" s="19" t="n">
        <f aca="false">(N706+O706)*(1/General!$B$20)*((F706/100)-E706*(C706/100))*1000/B706</f>
        <v>62.7115956720097</v>
      </c>
      <c r="I706" s="19" t="n">
        <f aca="false">(N706+O706)*(1/General!$B$20)*((D706/100)*E706-(G706/100))*1000/B706</f>
        <v>43.639135209849</v>
      </c>
      <c r="J706" s="19" t="n">
        <f aca="false">I706/H706</f>
        <v>0.695870273148329</v>
      </c>
      <c r="K706" s="19" t="n">
        <f aca="false">MAX(Online_RAW!$L$2-Online_RAW!L706,0)</f>
        <v>0</v>
      </c>
      <c r="L706" s="19" t="n">
        <f aca="false">0.0016*(Online_RAW!M706)</f>
        <v>55.5824</v>
      </c>
      <c r="M706" s="11" t="n">
        <f aca="false">Online_RAW!$N$2-Online_RAW!N706</f>
        <v>0</v>
      </c>
      <c r="N706" s="19" t="n">
        <f aca="false">Online_RAW!C706*60</f>
        <v>120.044571428572</v>
      </c>
      <c r="O706" s="19" t="n">
        <f aca="false">MAX(0, Online_RAW!D706*60)</f>
        <v>0.000300000000000002</v>
      </c>
      <c r="P706" s="19" t="n">
        <f aca="false">_xlfn.IFNA(VLOOKUP(A706,Sampling!$D$7:$E$14,2,FALSE()),0)</f>
        <v>0</v>
      </c>
      <c r="Q706" s="0" t="n">
        <f aca="false">_xlfn.IFNA(VLOOKUP(A706,Refill!$D$6:$G$8,2,FALSE()),0)</f>
        <v>0</v>
      </c>
    </row>
    <row r="707" customFormat="false" ht="12.75" hidden="false" customHeight="false" outlineLevel="0" collapsed="false">
      <c r="A707" s="19" t="n">
        <f aca="false">ROUND((Online_RAW!B707-General!$B$10)*24,3)</f>
        <v>11.75</v>
      </c>
      <c r="B707" s="19" t="n">
        <f aca="false">General!$B$12+Online_ANA!K707/1000+Online_ANA!L707/1000+Online_ANA!M707/1000/General!$B$22-SUM($P$2:P707)/1000/General!$B$24+SUM($Q$2:Q707)/1000/General!$B$24</f>
        <v>1.1355824</v>
      </c>
      <c r="C707" s="19" t="n">
        <f aca="false">Online_RAW!K707</f>
        <v>19.454</v>
      </c>
      <c r="D707" s="19" t="n">
        <f aca="false">Online_RAW!J707</f>
        <v>0.97</v>
      </c>
      <c r="E707" s="19" t="n">
        <f aca="false">(1-F707/100-G707/100)/(1-C707/100-D707/100-General!$B$17/100)</f>
        <v>1.00021091243441</v>
      </c>
      <c r="F707" s="19" t="n">
        <f aca="false">N707*General!$B$14/(N707+O707)+O707*100/(N707+O707)</f>
        <v>20.8</v>
      </c>
      <c r="G707" s="19" t="n">
        <f aca="false">N707*General!$B$15/(N707+O707)</f>
        <v>0.04</v>
      </c>
      <c r="H707" s="19" t="n">
        <f aca="false">(N707+O707)*(1/General!$B$20)*((F707/100)-E707*(C707/100))*1000/B707</f>
        <v>63.2859230599411</v>
      </c>
      <c r="I707" s="19" t="n">
        <f aca="false">(N707+O707)*(1/General!$B$20)*((D707/100)*E707-(G707/100))*1000/B707</f>
        <v>43.8698795588452</v>
      </c>
      <c r="J707" s="19" t="n">
        <f aca="false">I707/H707</f>
        <v>0.693201227661544</v>
      </c>
      <c r="K707" s="19" t="n">
        <f aca="false">MAX(Online_RAW!$L$2-Online_RAW!L707,0)</f>
        <v>0</v>
      </c>
      <c r="L707" s="19" t="n">
        <f aca="false">0.0016*(Online_RAW!M707)</f>
        <v>55.5824</v>
      </c>
      <c r="M707" s="11" t="n">
        <f aca="false">Online_RAW!$N$2-Online_RAW!N707</f>
        <v>0</v>
      </c>
      <c r="N707" s="19" t="n">
        <f aca="false">Online_RAW!C707*60</f>
        <v>120.04</v>
      </c>
      <c r="O707" s="19" t="n">
        <f aca="false">MAX(0, Online_RAW!D707*60)</f>
        <v>0</v>
      </c>
      <c r="P707" s="19" t="n">
        <f aca="false">_xlfn.IFNA(VLOOKUP(A707,Sampling!$D$7:$E$14,2,FALSE()),0)</f>
        <v>0</v>
      </c>
      <c r="Q707" s="0" t="n">
        <f aca="false">_xlfn.IFNA(VLOOKUP(A707,Refill!$D$6:$G$8,2,FALSE()),0)</f>
        <v>0</v>
      </c>
    </row>
    <row r="708" customFormat="false" ht="12.75" hidden="false" customHeight="false" outlineLevel="0" collapsed="false">
      <c r="A708" s="19" t="n">
        <f aca="false">ROUND((Online_RAW!B708-General!$B$10)*24,3)</f>
        <v>11.767</v>
      </c>
      <c r="B708" s="19" t="n">
        <f aca="false">General!$B$12+Online_ANA!K708/1000+Online_ANA!L708/1000+Online_ANA!M708/1000/General!$B$22-SUM($P$2:P708)/1000/General!$B$24+SUM($Q$2:Q708)/1000/General!$B$24</f>
        <v>1.13563253333333</v>
      </c>
      <c r="C708" s="19" t="n">
        <f aca="false">Online_RAW!K708</f>
        <v>19.435</v>
      </c>
      <c r="D708" s="19" t="n">
        <f aca="false">Online_RAW!J708</f>
        <v>0.97</v>
      </c>
      <c r="E708" s="19" t="n">
        <f aca="false">(1-F708/100-G708/100)/(1-C708/100-D708/100-General!$B$17/100)</f>
        <v>0.999840036975472</v>
      </c>
      <c r="F708" s="19" t="n">
        <f aca="false">N708*General!$B$14/(N708+O708)+O708*100/(N708+O708)</f>
        <v>20.8103605824768</v>
      </c>
      <c r="G708" s="19" t="n">
        <f aca="false">N708*General!$B$15/(N708+O708)</f>
        <v>0.0399947673825875</v>
      </c>
      <c r="H708" s="19" t="n">
        <f aca="false">(N708+O708)*(1/General!$B$20)*((F708/100)-E708*(C708/100))*1000/B708</f>
        <v>65.0542405402292</v>
      </c>
      <c r="I708" s="19" t="n">
        <f aca="false">(N708+O708)*(1/General!$B$20)*((D708/100)*E708-(G708/100))*1000/B708</f>
        <v>43.8825027376093</v>
      </c>
      <c r="J708" s="19" t="n">
        <f aca="false">I708/H708</f>
        <v>0.674552532981653</v>
      </c>
      <c r="K708" s="19" t="n">
        <f aca="false">MAX(Online_RAW!$L$2-Online_RAW!L708,0)</f>
        <v>0</v>
      </c>
      <c r="L708" s="19" t="n">
        <f aca="false">0.0016*(Online_RAW!M708)</f>
        <v>55.6325333333333</v>
      </c>
      <c r="M708" s="11" t="n">
        <f aca="false">Online_RAW!$N$2-Online_RAW!N708</f>
        <v>0</v>
      </c>
      <c r="N708" s="19" t="n">
        <f aca="false">Online_RAW!C708*60</f>
        <v>120.109909090909</v>
      </c>
      <c r="O708" s="19" t="n">
        <f aca="false">MAX(0, Online_RAW!D708*60)</f>
        <v>0.0157142857142857</v>
      </c>
      <c r="P708" s="19" t="n">
        <f aca="false">_xlfn.IFNA(VLOOKUP(A708,Sampling!$D$7:$E$14,2,FALSE()),0)</f>
        <v>0</v>
      </c>
      <c r="Q708" s="0" t="n">
        <f aca="false">_xlfn.IFNA(VLOOKUP(A708,Refill!$D$6:$G$8,2,FALSE()),0)</f>
        <v>0</v>
      </c>
    </row>
    <row r="709" customFormat="false" ht="12.75" hidden="false" customHeight="false" outlineLevel="0" collapsed="false">
      <c r="A709" s="19" t="n">
        <f aca="false">ROUND((Online_RAW!B709-General!$B$10)*24,3)</f>
        <v>11.783</v>
      </c>
      <c r="B709" s="19" t="n">
        <f aca="false">General!$B$12+Online_ANA!K709/1000+Online_ANA!L709/1000+Online_ANA!M709/1000/General!$B$22-SUM($P$2:P709)/1000/General!$B$24+SUM($Q$2:Q709)/1000/General!$B$24</f>
        <v>1.1356496</v>
      </c>
      <c r="C709" s="19" t="n">
        <f aca="false">Online_RAW!K709</f>
        <v>19.41</v>
      </c>
      <c r="D709" s="19" t="n">
        <f aca="false">Online_RAW!J709</f>
        <v>0.99</v>
      </c>
      <c r="E709" s="19" t="n">
        <f aca="false">(1-F709/100-G709/100)/(1-C709/100-D709/100-General!$B$17/100)</f>
        <v>0.999907693055117</v>
      </c>
      <c r="F709" s="19" t="n">
        <f aca="false">N709*General!$B$14/(N709+O709)+O709*100/(N709+O709)</f>
        <v>20.8</v>
      </c>
      <c r="G709" s="19" t="n">
        <f aca="false">N709*General!$B$15/(N709+O709)</f>
        <v>0.04</v>
      </c>
      <c r="H709" s="19" t="n">
        <f aca="false">(N709+O709)*(1/General!$B$20)*((F709/100)-E709*(C709/100))*1000/B709</f>
        <v>65.618948544143</v>
      </c>
      <c r="I709" s="19" t="n">
        <f aca="false">(N709+O709)*(1/General!$B$20)*((D709/100)*E709-(G709/100))*1000/B709</f>
        <v>44.7854413827476</v>
      </c>
      <c r="J709" s="19" t="n">
        <f aca="false">I709/H709</f>
        <v>0.682507756926639</v>
      </c>
      <c r="K709" s="19" t="n">
        <f aca="false">MAX(Online_RAW!$L$2-Online_RAW!L709,0)</f>
        <v>0</v>
      </c>
      <c r="L709" s="19" t="n">
        <f aca="false">0.0016*(Online_RAW!M709)</f>
        <v>55.6496</v>
      </c>
      <c r="M709" s="11" t="n">
        <f aca="false">Online_RAW!$N$2-Online_RAW!N709</f>
        <v>0</v>
      </c>
      <c r="N709" s="19" t="n">
        <f aca="false">Online_RAW!C709*60</f>
        <v>120.010363636364</v>
      </c>
      <c r="O709" s="19" t="n">
        <f aca="false">MAX(0, Online_RAW!D709*60)</f>
        <v>0</v>
      </c>
      <c r="P709" s="19" t="n">
        <f aca="false">_xlfn.IFNA(VLOOKUP(A709,Sampling!$D$7:$E$14,2,FALSE()),0)</f>
        <v>0</v>
      </c>
      <c r="Q709" s="0" t="n">
        <f aca="false">_xlfn.IFNA(VLOOKUP(A709,Refill!$D$6:$G$8,2,FALSE()),0)</f>
        <v>0</v>
      </c>
    </row>
    <row r="710" customFormat="false" ht="12.75" hidden="false" customHeight="false" outlineLevel="0" collapsed="false">
      <c r="A710" s="19" t="n">
        <f aca="false">ROUND((Online_RAW!B710-General!$B$10)*24,3)</f>
        <v>11.8</v>
      </c>
      <c r="B710" s="19" t="n">
        <f aca="false">General!$B$12+Online_ANA!K710/1000+Online_ANA!L710/1000+Online_ANA!M710/1000/General!$B$22-SUM($P$2:P710)/1000/General!$B$24+SUM($Q$2:Q710)/1000/General!$B$24</f>
        <v>1.1356496</v>
      </c>
      <c r="C710" s="19" t="n">
        <f aca="false">Online_RAW!K710</f>
        <v>19.38</v>
      </c>
      <c r="D710" s="19" t="n">
        <f aca="false">Online_RAW!J710</f>
        <v>1</v>
      </c>
      <c r="E710" s="19" t="n">
        <f aca="false">(1-F710/100-G710/100)/(1-C710/100-D710/100-General!$B$17/100)</f>
        <v>0.999655150640886</v>
      </c>
      <c r="F710" s="19" t="n">
        <f aca="false">N710*General!$B$14/(N710+O710)+O710*100/(N710+O710)</f>
        <v>20.8</v>
      </c>
      <c r="G710" s="19" t="n">
        <f aca="false">N710*General!$B$15/(N710+O710)</f>
        <v>0.04</v>
      </c>
      <c r="H710" s="19" t="n">
        <f aca="false">(N710+O710)*(1/General!$B$20)*((F710/100)-E710*(C710/100))*1000/B710</f>
        <v>67.263617942471</v>
      </c>
      <c r="I710" s="19" t="n">
        <f aca="false">(N710+O710)*(1/General!$B$20)*((D710/100)*E710-(G710/100))*1000/B710</f>
        <v>45.2447174592802</v>
      </c>
      <c r="J710" s="19" t="n">
        <f aca="false">I710/H710</f>
        <v>0.672647693408002</v>
      </c>
      <c r="K710" s="19" t="n">
        <f aca="false">MAX(Online_RAW!$L$2-Online_RAW!L710,0)</f>
        <v>0</v>
      </c>
      <c r="L710" s="19" t="n">
        <f aca="false">0.0016*(Online_RAW!M710)</f>
        <v>55.6496</v>
      </c>
      <c r="M710" s="11" t="n">
        <f aca="false">Online_RAW!$N$2-Online_RAW!N710</f>
        <v>0</v>
      </c>
      <c r="N710" s="19" t="n">
        <f aca="false">Online_RAW!C710*60</f>
        <v>120.009714285714</v>
      </c>
      <c r="O710" s="19" t="n">
        <f aca="false">MAX(0, Online_RAW!D710*60)</f>
        <v>0</v>
      </c>
      <c r="P710" s="19" t="n">
        <f aca="false">_xlfn.IFNA(VLOOKUP(A710,Sampling!$D$7:$E$14,2,FALSE()),0)</f>
        <v>0</v>
      </c>
      <c r="Q710" s="0" t="n">
        <f aca="false">_xlfn.IFNA(VLOOKUP(A710,Refill!$D$6:$G$8,2,FALSE()),0)</f>
        <v>0</v>
      </c>
    </row>
    <row r="711" customFormat="false" ht="12.75" hidden="false" customHeight="false" outlineLevel="0" collapsed="false">
      <c r="A711" s="19" t="n">
        <f aca="false">ROUND((Online_RAW!B711-General!$B$10)*24,3)</f>
        <v>11.817</v>
      </c>
      <c r="B711" s="19" t="n">
        <f aca="false">General!$B$12+Online_ANA!K711/1000+Online_ANA!L711/1000+Online_ANA!M711/1000/General!$B$22-SUM($P$2:P711)/1000/General!$B$24+SUM($Q$2:Q711)/1000/General!$B$24</f>
        <v>1.1356848</v>
      </c>
      <c r="C711" s="19" t="n">
        <f aca="false">Online_RAW!K711</f>
        <v>19.38</v>
      </c>
      <c r="D711" s="19" t="n">
        <f aca="false">Online_RAW!J711</f>
        <v>1.01</v>
      </c>
      <c r="E711" s="19" t="n">
        <f aca="false">(1-F711/100-G711/100)/(1-C711/100-D711/100-General!$B$17/100)</f>
        <v>0.999781405900098</v>
      </c>
      <c r="F711" s="19" t="n">
        <f aca="false">N711*General!$B$14/(N711+O711)+O711*100/(N711+O711)</f>
        <v>20.8</v>
      </c>
      <c r="G711" s="19" t="n">
        <f aca="false">N711*General!$B$15/(N711+O711)</f>
        <v>0.04</v>
      </c>
      <c r="H711" s="19" t="n">
        <f aca="false">(N711+O711)*(1/General!$B$20)*((F711/100)-E711*(C711/100))*1000/B711</f>
        <v>67.1888079969909</v>
      </c>
      <c r="I711" s="19" t="n">
        <f aca="false">(N711+O711)*(1/General!$B$20)*((D711/100)*E711-(G711/100))*1000/B711</f>
        <v>45.7496465681681</v>
      </c>
      <c r="J711" s="19" t="n">
        <f aca="false">I711/H711</f>
        <v>0.68091171628193</v>
      </c>
      <c r="K711" s="19" t="n">
        <f aca="false">MAX(Online_RAW!$L$2-Online_RAW!L711,0)</f>
        <v>0</v>
      </c>
      <c r="L711" s="19" t="n">
        <f aca="false">0.0016*(Online_RAW!M711)</f>
        <v>55.6848</v>
      </c>
      <c r="M711" s="11" t="n">
        <f aca="false">Online_RAW!$N$2-Online_RAW!N711</f>
        <v>0</v>
      </c>
      <c r="N711" s="19" t="n">
        <f aca="false">Online_RAW!C711*60</f>
        <v>120.085909090909</v>
      </c>
      <c r="O711" s="19" t="n">
        <f aca="false">MAX(0, Online_RAW!D711*60)</f>
        <v>0</v>
      </c>
      <c r="P711" s="19" t="n">
        <f aca="false">_xlfn.IFNA(VLOOKUP(A711,Sampling!$D$7:$E$14,2,FALSE()),0)</f>
        <v>0</v>
      </c>
      <c r="Q711" s="0" t="n">
        <f aca="false">_xlfn.IFNA(VLOOKUP(A711,Refill!$D$6:$G$8,2,FALSE()),0)</f>
        <v>0</v>
      </c>
    </row>
    <row r="712" customFormat="false" ht="12.75" hidden="false" customHeight="false" outlineLevel="0" collapsed="false">
      <c r="A712" s="19" t="n">
        <f aca="false">ROUND((Online_RAW!B712-General!$B$10)*24,3)</f>
        <v>11.833</v>
      </c>
      <c r="B712" s="19" t="n">
        <f aca="false">General!$B$12+Online_ANA!K712/1000+Online_ANA!L712/1000+Online_ANA!M712/1000/General!$B$22-SUM($P$2:P712)/1000/General!$B$24+SUM($Q$2:Q712)/1000/General!$B$24</f>
        <v>1.1357152</v>
      </c>
      <c r="C712" s="19" t="n">
        <f aca="false">Online_RAW!K712</f>
        <v>19.365</v>
      </c>
      <c r="D712" s="19" t="n">
        <f aca="false">Online_RAW!J712</f>
        <v>1.02</v>
      </c>
      <c r="E712" s="19" t="n">
        <f aca="false">(1-F712/100-G712/100)/(1-C712/100-D712/100-General!$B$17/100)</f>
        <v>0.999718274284271</v>
      </c>
      <c r="F712" s="19" t="n">
        <f aca="false">N712*General!$B$14/(N712+O712)+O712*100/(N712+O712)</f>
        <v>20.8</v>
      </c>
      <c r="G712" s="19" t="n">
        <f aca="false">N712*General!$B$15/(N712+O712)</f>
        <v>0.04</v>
      </c>
      <c r="H712" s="19" t="n">
        <f aca="false">(N712+O712)*(1/General!$B$20)*((F712/100)-E712*(C712/100))*1000/B712</f>
        <v>67.9232173602359</v>
      </c>
      <c r="I712" s="19" t="n">
        <f aca="false">(N712+O712)*(1/General!$B$20)*((D712/100)*E712-(G712/100))*1000/B712</f>
        <v>46.1973515377379</v>
      </c>
      <c r="J712" s="19" t="n">
        <f aca="false">I712/H712</f>
        <v>0.680140802116702</v>
      </c>
      <c r="K712" s="19" t="n">
        <f aca="false">MAX(Online_RAW!$L$2-Online_RAW!L712,0)</f>
        <v>0</v>
      </c>
      <c r="L712" s="19" t="n">
        <f aca="false">0.0016*(Online_RAW!M712)</f>
        <v>55.7152</v>
      </c>
      <c r="M712" s="11" t="n">
        <f aca="false">Online_RAW!$N$2-Online_RAW!N712</f>
        <v>0</v>
      </c>
      <c r="N712" s="19" t="n">
        <f aca="false">Online_RAW!C712*60</f>
        <v>120.0348</v>
      </c>
      <c r="O712" s="19" t="n">
        <f aca="false">MAX(0, Online_RAW!D712*60)</f>
        <v>0</v>
      </c>
      <c r="P712" s="19" t="n">
        <f aca="false">_xlfn.IFNA(VLOOKUP(A712,Sampling!$D$7:$E$14,2,FALSE()),0)</f>
        <v>0</v>
      </c>
      <c r="Q712" s="0" t="n">
        <f aca="false">_xlfn.IFNA(VLOOKUP(A712,Refill!$D$6:$G$8,2,FALSE()),0)</f>
        <v>0</v>
      </c>
    </row>
    <row r="713" customFormat="false" ht="12.75" hidden="false" customHeight="false" outlineLevel="0" collapsed="false">
      <c r="A713" s="19" t="n">
        <f aca="false">ROUND((Online_RAW!B713-General!$B$10)*24,3)</f>
        <v>11.85</v>
      </c>
      <c r="B713" s="19" t="n">
        <f aca="false">General!$B$12+Online_ANA!K713/1000+Online_ANA!L713/1000+Online_ANA!M713/1000/General!$B$22-SUM($P$2:P713)/1000/General!$B$24+SUM($Q$2:Q713)/1000/General!$B$24</f>
        <v>1.1357152</v>
      </c>
      <c r="C713" s="19" t="n">
        <f aca="false">Online_RAW!K713</f>
        <v>19.345</v>
      </c>
      <c r="D713" s="19" t="n">
        <f aca="false">Online_RAW!J713</f>
        <v>1.03</v>
      </c>
      <c r="E713" s="19" t="n">
        <f aca="false">(1-F713/100-G713/100)/(1-C713/100-D713/100-General!$B$17/100)</f>
        <v>0.999592034968431</v>
      </c>
      <c r="F713" s="19" t="n">
        <f aca="false">N713*General!$B$14/(N713+O713)+O713*100/(N713+O713)</f>
        <v>20.8</v>
      </c>
      <c r="G713" s="19" t="n">
        <f aca="false">N713*General!$B$15/(N713+O713)</f>
        <v>0.04</v>
      </c>
      <c r="H713" s="19" t="n">
        <f aca="false">(N713+O713)*(1/General!$B$20)*((F713/100)-E713*(C713/100))*1000/B713</f>
        <v>68.9756064276772</v>
      </c>
      <c r="I713" s="19" t="n">
        <f aca="false">(N713+O713)*(1/General!$B$20)*((D713/100)*E713-(G713/100))*1000/B713</f>
        <v>46.6588529031557</v>
      </c>
      <c r="J713" s="19" t="n">
        <f aca="false">I713/H713</f>
        <v>0.676454406415096</v>
      </c>
      <c r="K713" s="19" t="n">
        <f aca="false">MAX(Online_RAW!$L$2-Online_RAW!L713,0)</f>
        <v>0</v>
      </c>
      <c r="L713" s="19" t="n">
        <f aca="false">0.0016*(Online_RAW!M713)</f>
        <v>55.7152</v>
      </c>
      <c r="M713" s="11" t="n">
        <f aca="false">Online_RAW!$N$2-Online_RAW!N713</f>
        <v>0</v>
      </c>
      <c r="N713" s="19" t="n">
        <f aca="false">Online_RAW!C713*60</f>
        <v>120.025090909091</v>
      </c>
      <c r="O713" s="19" t="n">
        <f aca="false">MAX(0, Online_RAW!D713*60)</f>
        <v>0</v>
      </c>
      <c r="P713" s="19" t="n">
        <f aca="false">_xlfn.IFNA(VLOOKUP(A713,Sampling!$D$7:$E$14,2,FALSE()),0)</f>
        <v>0</v>
      </c>
      <c r="Q713" s="0" t="n">
        <f aca="false">_xlfn.IFNA(VLOOKUP(A713,Refill!$D$6:$G$8,2,FALSE()),0)</f>
        <v>0</v>
      </c>
    </row>
    <row r="714" customFormat="false" ht="12.75" hidden="false" customHeight="false" outlineLevel="0" collapsed="false">
      <c r="A714" s="19" t="n">
        <f aca="false">ROUND((Online_RAW!B714-General!$B$10)*24,3)</f>
        <v>11.867</v>
      </c>
      <c r="B714" s="19" t="n">
        <f aca="false">General!$B$12+Online_ANA!K714/1000+Online_ANA!L714/1000+Online_ANA!M714/1000/General!$B$22-SUM($P$2:P714)/1000/General!$B$24+SUM($Q$2:Q714)/1000/General!$B$24</f>
        <v>1.13579168</v>
      </c>
      <c r="C714" s="19" t="n">
        <f aca="false">Online_RAW!K714</f>
        <v>19.34</v>
      </c>
      <c r="D714" s="19" t="n">
        <f aca="false">Online_RAW!J714</f>
        <v>1.04</v>
      </c>
      <c r="E714" s="19" t="n">
        <f aca="false">(1-F714/100-G714/100)/(1-C714/100-D714/100-General!$B$17/100)</f>
        <v>0.999655150640886</v>
      </c>
      <c r="F714" s="19" t="n">
        <f aca="false">N714*General!$B$14/(N714+O714)+O714*100/(N714+O714)</f>
        <v>20.8</v>
      </c>
      <c r="G714" s="19" t="n">
        <f aca="false">N714*General!$B$15/(N714+O714)</f>
        <v>0.04</v>
      </c>
      <c r="H714" s="19" t="n">
        <f aca="false">(N714+O714)*(1/General!$B$20)*((F714/100)-E714*(C714/100))*1000/B714</f>
        <v>69.1171466748122</v>
      </c>
      <c r="I714" s="19" t="n">
        <f aca="false">(N714+O714)*(1/General!$B$20)*((D714/100)*E714-(G714/100))*1000/B714</f>
        <v>47.1083387312311</v>
      </c>
      <c r="J714" s="19" t="n">
        <f aca="false">I714/H714</f>
        <v>0.681572388294183</v>
      </c>
      <c r="K714" s="19" t="n">
        <f aca="false">MAX(Online_RAW!$L$2-Online_RAW!L714,0)</f>
        <v>0</v>
      </c>
      <c r="L714" s="19" t="n">
        <f aca="false">0.0016*(Online_RAW!M714)</f>
        <v>55.79168</v>
      </c>
      <c r="M714" s="11" t="n">
        <f aca="false">Online_RAW!$N$2-Online_RAW!N714</f>
        <v>0</v>
      </c>
      <c r="N714" s="19" t="n">
        <f aca="false">Online_RAW!C714*60</f>
        <v>119.969714285714</v>
      </c>
      <c r="O714" s="19" t="n">
        <f aca="false">MAX(0, Online_RAW!D714*60)</f>
        <v>0</v>
      </c>
      <c r="P714" s="19" t="n">
        <f aca="false">_xlfn.IFNA(VLOOKUP(A714,Sampling!$D$7:$E$14,2,FALSE()),0)</f>
        <v>0</v>
      </c>
      <c r="Q714" s="0" t="n">
        <f aca="false">_xlfn.IFNA(VLOOKUP(A714,Refill!$D$6:$G$8,2,FALSE()),0)</f>
        <v>0</v>
      </c>
    </row>
    <row r="715" customFormat="false" ht="12.75" hidden="false" customHeight="false" outlineLevel="0" collapsed="false">
      <c r="A715" s="19" t="n">
        <f aca="false">ROUND((Online_RAW!B715-General!$B$10)*24,3)</f>
        <v>11.883</v>
      </c>
      <c r="B715" s="19" t="n">
        <f aca="false">General!$B$12+Online_ANA!K715/1000+Online_ANA!L715/1000+Online_ANA!M715/1000/General!$B$22-SUM($P$2:P715)/1000/General!$B$24+SUM($Q$2:Q715)/1000/General!$B$24</f>
        <v>1.135848</v>
      </c>
      <c r="C715" s="19" t="n">
        <f aca="false">Online_RAW!K715</f>
        <v>19.33</v>
      </c>
      <c r="D715" s="19" t="n">
        <f aca="false">Online_RAW!J715</f>
        <v>1.04666666666667</v>
      </c>
      <c r="E715" s="19" t="n">
        <f aca="false">(1-F715/100-G715/100)/(1-C715/100-D715/100-General!$B$17/100)</f>
        <v>0.999544913485807</v>
      </c>
      <c r="F715" s="19" t="n">
        <f aca="false">N715*General!$B$14/(N715+O715)+O715*100/(N715+O715)</f>
        <v>20.8054002945615</v>
      </c>
      <c r="G715" s="19" t="n">
        <f aca="false">N715*General!$B$15/(N715+O715)</f>
        <v>0.0399972725785043</v>
      </c>
      <c r="H715" s="19" t="n">
        <f aca="false">(N715+O715)*(1/General!$B$20)*((F715/100)-E715*(C715/100))*1000/B715</f>
        <v>69.9535171446251</v>
      </c>
      <c r="I715" s="19" t="n">
        <f aca="false">(N715+O715)*(1/General!$B$20)*((D715/100)*E715-(G715/100))*1000/B715</f>
        <v>47.4241213560583</v>
      </c>
      <c r="J715" s="19" t="n">
        <f aca="false">I715/H715</f>
        <v>0.677937626181276</v>
      </c>
      <c r="K715" s="19" t="n">
        <f aca="false">MAX(Online_RAW!$L$2-Online_RAW!L715,0)</f>
        <v>0</v>
      </c>
      <c r="L715" s="19" t="n">
        <f aca="false">0.0016*(Online_RAW!M715)</f>
        <v>55.848</v>
      </c>
      <c r="M715" s="11" t="n">
        <f aca="false">Online_RAW!$N$2-Online_RAW!N715</f>
        <v>0</v>
      </c>
      <c r="N715" s="19" t="n">
        <f aca="false">Online_RAW!C715*60</f>
        <v>119.985272727273</v>
      </c>
      <c r="O715" s="19" t="n">
        <f aca="false">MAX(0, Online_RAW!D715*60)</f>
        <v>0.00818181818181816</v>
      </c>
      <c r="P715" s="19" t="n">
        <f aca="false">_xlfn.IFNA(VLOOKUP(A715,Sampling!$D$7:$E$14,2,FALSE()),0)</f>
        <v>0</v>
      </c>
      <c r="Q715" s="0" t="n">
        <f aca="false">_xlfn.IFNA(VLOOKUP(A715,Refill!$D$6:$G$8,2,FALSE()),0)</f>
        <v>0</v>
      </c>
    </row>
    <row r="716" customFormat="false" ht="12.75" hidden="false" customHeight="false" outlineLevel="0" collapsed="false">
      <c r="A716" s="19" t="n">
        <f aca="false">ROUND((Online_RAW!B716-General!$B$10)*24,3)</f>
        <v>11.9</v>
      </c>
      <c r="B716" s="19" t="n">
        <f aca="false">General!$B$12+Online_ANA!K716/1000+Online_ANA!L716/1000+Online_ANA!M716/1000/General!$B$22-SUM($P$2:P716)/1000/General!$B$24+SUM($Q$2:Q716)/1000/General!$B$24</f>
        <v>1.135848</v>
      </c>
      <c r="C716" s="19" t="n">
        <f aca="false">Online_RAW!K716</f>
        <v>19.31</v>
      </c>
      <c r="D716" s="19" t="n">
        <f aca="false">Online_RAW!J716</f>
        <v>1.045</v>
      </c>
      <c r="E716" s="19" t="n">
        <f aca="false">(1-F716/100-G716/100)/(1-C716/100-D716/100-General!$B$17/100)</f>
        <v>0.999339651957738</v>
      </c>
      <c r="F716" s="19" t="n">
        <f aca="false">N716*General!$B$14/(N716+O716)+O716*100/(N716+O716)</f>
        <v>20.8</v>
      </c>
      <c r="G716" s="19" t="n">
        <f aca="false">N716*General!$B$15/(N716+O716)</f>
        <v>0.04</v>
      </c>
      <c r="H716" s="19" t="n">
        <f aca="false">(N716+O716)*(1/General!$B$20)*((F716/100)-E716*(C716/100))*1000/B716</f>
        <v>70.7728551012622</v>
      </c>
      <c r="I716" s="19" t="n">
        <f aca="false">(N716+O716)*(1/General!$B$20)*((D716/100)*E716-(G716/100))*1000/B716</f>
        <v>47.2984988396478</v>
      </c>
      <c r="J716" s="19" t="n">
        <f aca="false">I716/H716</f>
        <v>0.668314126538669</v>
      </c>
      <c r="K716" s="19" t="n">
        <f aca="false">MAX(Online_RAW!$L$2-Online_RAW!L716,0)</f>
        <v>0</v>
      </c>
      <c r="L716" s="19" t="n">
        <f aca="false">0.0016*(Online_RAW!M716)</f>
        <v>55.848</v>
      </c>
      <c r="M716" s="11" t="n">
        <f aca="false">Online_RAW!$N$2-Online_RAW!N716</f>
        <v>0</v>
      </c>
      <c r="N716" s="19" t="n">
        <f aca="false">Online_RAW!C716*60</f>
        <v>119.9</v>
      </c>
      <c r="O716" s="19" t="n">
        <f aca="false">MAX(0, Online_RAW!D716*60)</f>
        <v>0</v>
      </c>
      <c r="P716" s="19" t="n">
        <f aca="false">_xlfn.IFNA(VLOOKUP(A716,Sampling!$D$7:$E$14,2,FALSE()),0)</f>
        <v>0</v>
      </c>
      <c r="Q716" s="0" t="n">
        <f aca="false">_xlfn.IFNA(VLOOKUP(A716,Refill!$D$6:$G$8,2,FALSE()),0)</f>
        <v>0</v>
      </c>
    </row>
    <row r="717" customFormat="false" ht="12.75" hidden="false" customHeight="false" outlineLevel="0" collapsed="false">
      <c r="A717" s="19" t="n">
        <f aca="false">ROUND((Online_RAW!B717-General!$B$10)*24,3)</f>
        <v>11.917</v>
      </c>
      <c r="B717" s="19" t="n">
        <f aca="false">General!$B$12+Online_ANA!K717/1000+Online_ANA!L717/1000+Online_ANA!M717/1000/General!$B$22-SUM($P$2:P717)/1000/General!$B$24+SUM($Q$2:Q717)/1000/General!$B$24</f>
        <v>1.135848</v>
      </c>
      <c r="C717" s="19" t="n">
        <f aca="false">Online_RAW!K717</f>
        <v>19.285</v>
      </c>
      <c r="D717" s="19" t="n">
        <f aca="false">Online_RAW!J717</f>
        <v>1.06</v>
      </c>
      <c r="E717" s="19" t="n">
        <f aca="false">(1-F717/100-G717/100)/(1-C717/100-D717/100-General!$B$17/100)</f>
        <v>0.998945458146734</v>
      </c>
      <c r="F717" s="19" t="n">
        <f aca="false">N717*General!$B$14/(N717+O717)+O717*100/(N717+O717)</f>
        <v>20.8212462773092</v>
      </c>
      <c r="G717" s="19" t="n">
        <f aca="false">N717*General!$B$15/(N717+O717)</f>
        <v>0.0399892695569146</v>
      </c>
      <c r="H717" s="19" t="n">
        <f aca="false">(N717+O717)*(1/General!$B$20)*((F717/100)-E717*(C717/100))*1000/B717</f>
        <v>73.3475553001988</v>
      </c>
      <c r="I717" s="19" t="n">
        <f aca="false">(N717+O717)*(1/General!$B$20)*((D717/100)*E717-(G717/100))*1000/B717</f>
        <v>48.0111236549441</v>
      </c>
      <c r="J717" s="19" t="n">
        <f aca="false">I717/H717</f>
        <v>0.654570196081422</v>
      </c>
      <c r="K717" s="19" t="n">
        <f aca="false">MAX(Online_RAW!$L$2-Online_RAW!L717,0)</f>
        <v>0</v>
      </c>
      <c r="L717" s="19" t="n">
        <f aca="false">0.0016*(Online_RAW!M717)</f>
        <v>55.848</v>
      </c>
      <c r="M717" s="11" t="n">
        <f aca="false">Online_RAW!$N$2-Online_RAW!N717</f>
        <v>0</v>
      </c>
      <c r="N717" s="19" t="n">
        <f aca="false">Online_RAW!C717*60</f>
        <v>119.932363636364</v>
      </c>
      <c r="O717" s="19" t="n">
        <f aca="false">MAX(0, Online_RAW!D717*60)</f>
        <v>0.0321818181818182</v>
      </c>
      <c r="P717" s="19" t="n">
        <f aca="false">_xlfn.IFNA(VLOOKUP(A717,Sampling!$D$7:$E$14,2,FALSE()),0)</f>
        <v>0</v>
      </c>
      <c r="Q717" s="0" t="n">
        <f aca="false">_xlfn.IFNA(VLOOKUP(A717,Refill!$D$6:$G$8,2,FALSE()),0)</f>
        <v>0</v>
      </c>
    </row>
    <row r="718" customFormat="false" ht="12.75" hidden="false" customHeight="false" outlineLevel="0" collapsed="false">
      <c r="A718" s="19" t="n">
        <f aca="false">ROUND((Online_RAW!B718-General!$B$10)*24,3)</f>
        <v>11.933</v>
      </c>
      <c r="B718" s="19" t="n">
        <f aca="false">General!$B$12+Online_ANA!K718/1000+Online_ANA!L718/1000+Online_ANA!M718/1000/General!$B$22-SUM($P$2:P718)/1000/General!$B$24+SUM($Q$2:Q718)/1000/General!$B$24</f>
        <v>1.135848</v>
      </c>
      <c r="C718" s="19" t="n">
        <f aca="false">Online_RAW!K718</f>
        <v>19.27</v>
      </c>
      <c r="D718" s="19" t="n">
        <f aca="false">Online_RAW!J718</f>
        <v>1.075</v>
      </c>
      <c r="E718" s="19" t="n">
        <f aca="false">(1-F718/100-G718/100)/(1-C718/100-D718/100-General!$B$17/100)</f>
        <v>0.99904702284094</v>
      </c>
      <c r="F718" s="19" t="n">
        <f aca="false">N718*General!$B$14/(N718+O718)+O718*100/(N718+O718)</f>
        <v>20.8131960220687</v>
      </c>
      <c r="G718" s="19" t="n">
        <f aca="false">N718*General!$B$15/(N718+O718)</f>
        <v>0.0399933353423895</v>
      </c>
      <c r="H718" s="19" t="n">
        <f aca="false">(N718+O718)*(1/General!$B$20)*((F718/100)-E718*(C718/100))*1000/B718</f>
        <v>73.6259996780264</v>
      </c>
      <c r="I718" s="19" t="n">
        <f aca="false">(N718+O718)*(1/General!$B$20)*((D718/100)*E718-(G718/100))*1000/B718</f>
        <v>48.7512355845938</v>
      </c>
      <c r="J718" s="19" t="n">
        <f aca="false">I718/H718</f>
        <v>0.662147010536871</v>
      </c>
      <c r="K718" s="19" t="n">
        <f aca="false">MAX(Online_RAW!$L$2-Online_RAW!L718,0)</f>
        <v>0</v>
      </c>
      <c r="L718" s="19" t="n">
        <f aca="false">0.0016*(Online_RAW!M718)</f>
        <v>55.848</v>
      </c>
      <c r="M718" s="11" t="n">
        <f aca="false">Online_RAW!$N$2-Online_RAW!N718</f>
        <v>0</v>
      </c>
      <c r="N718" s="19" t="n">
        <f aca="false">Online_RAW!C718*60</f>
        <v>120.016173913043</v>
      </c>
      <c r="O718" s="19" t="n">
        <f aca="false">MAX(0, Online_RAW!D718*60)</f>
        <v>0.02</v>
      </c>
      <c r="P718" s="19" t="n">
        <f aca="false">_xlfn.IFNA(VLOOKUP(A718,Sampling!$D$7:$E$14,2,FALSE()),0)</f>
        <v>0</v>
      </c>
      <c r="Q718" s="0" t="n">
        <f aca="false">_xlfn.IFNA(VLOOKUP(A718,Refill!$D$6:$G$8,2,FALSE()),0)</f>
        <v>0</v>
      </c>
    </row>
    <row r="719" customFormat="false" ht="12.75" hidden="false" customHeight="false" outlineLevel="0" collapsed="false">
      <c r="A719" s="19" t="n">
        <f aca="false">ROUND((Online_RAW!B719-General!$B$10)*24,3)</f>
        <v>11.95</v>
      </c>
      <c r="B719" s="19" t="n">
        <f aca="false">General!$B$12+Online_ANA!K719/1000+Online_ANA!L719/1000+Online_ANA!M719/1000/General!$B$22-SUM($P$2:P719)/1000/General!$B$24+SUM($Q$2:Q719)/1000/General!$B$24</f>
        <v>1.1358812</v>
      </c>
      <c r="C719" s="19" t="n">
        <f aca="false">Online_RAW!K719</f>
        <v>19.26</v>
      </c>
      <c r="D719" s="19" t="n">
        <f aca="false">Online_RAW!J719</f>
        <v>1.095</v>
      </c>
      <c r="E719" s="19" t="n">
        <f aca="false">(1-F719/100-G719/100)/(1-C719/100-D719/100-General!$B$17/100)</f>
        <v>0.999339651957738</v>
      </c>
      <c r="F719" s="19" t="n">
        <f aca="false">N719*General!$B$14/(N719+O719)+O719*100/(N719+O719)</f>
        <v>20.8</v>
      </c>
      <c r="G719" s="19" t="n">
        <f aca="false">N719*General!$B$15/(N719+O719)</f>
        <v>0.04</v>
      </c>
      <c r="H719" s="19" t="n">
        <f aca="false">(N719+O719)*(1/General!$B$20)*((F719/100)-E719*(C719/100))*1000/B719</f>
        <v>73.1687922669626</v>
      </c>
      <c r="I719" s="19" t="n">
        <f aca="false">(N719+O719)*(1/General!$B$20)*((D719/100)*E719-(G719/100))*1000/B719</f>
        <v>49.6807236101625</v>
      </c>
      <c r="J719" s="19" t="n">
        <f aca="false">I719/H719</f>
        <v>0.678987886377817</v>
      </c>
      <c r="K719" s="19" t="n">
        <f aca="false">MAX(Online_RAW!$L$2-Online_RAW!L719,0)</f>
        <v>0</v>
      </c>
      <c r="L719" s="19" t="n">
        <f aca="false">0.0016*(Online_RAW!M719)</f>
        <v>55.8812</v>
      </c>
      <c r="M719" s="11" t="n">
        <f aca="false">Online_RAW!$N$2-Online_RAW!N719</f>
        <v>0</v>
      </c>
      <c r="N719" s="19" t="n">
        <f aca="false">Online_RAW!C719*60</f>
        <v>119.973545454545</v>
      </c>
      <c r="O719" s="19" t="n">
        <f aca="false">MAX(0, Online_RAW!D719*60)</f>
        <v>0</v>
      </c>
      <c r="P719" s="19" t="n">
        <f aca="false">_xlfn.IFNA(VLOOKUP(A719,Sampling!$D$7:$E$14,2,FALSE()),0)</f>
        <v>0</v>
      </c>
      <c r="Q719" s="0" t="n">
        <f aca="false">_xlfn.IFNA(VLOOKUP(A719,Refill!$D$6:$G$8,2,FALSE()),0)</f>
        <v>0</v>
      </c>
    </row>
    <row r="720" customFormat="false" ht="12.75" hidden="false" customHeight="false" outlineLevel="0" collapsed="false">
      <c r="A720" s="19" t="n">
        <f aca="false">ROUND((Online_RAW!B720-General!$B$10)*24,3)</f>
        <v>11.967</v>
      </c>
      <c r="B720" s="19" t="n">
        <f aca="false">General!$B$12+Online_ANA!K720/1000+Online_ANA!L720/1000+Online_ANA!M720/1000/General!$B$22-SUM($P$2:P720)/1000/General!$B$24+SUM($Q$2:Q720)/1000/General!$B$24</f>
        <v>1.1359216</v>
      </c>
      <c r="C720" s="19" t="n">
        <f aca="false">Online_RAW!K720</f>
        <v>19.26</v>
      </c>
      <c r="D720" s="19" t="n">
        <f aca="false">Online_RAW!J720</f>
        <v>1.11</v>
      </c>
      <c r="E720" s="19" t="n">
        <f aca="false">(1-F720/100-G720/100)/(1-C720/100-D720/100-General!$B$17/100)</f>
        <v>0.99945513230548</v>
      </c>
      <c r="F720" s="19" t="n">
        <f aca="false">N720*General!$B$14/(N720+O720)+O720*100/(N720+O720)</f>
        <v>20.8058473153363</v>
      </c>
      <c r="G720" s="19" t="n">
        <f aca="false">N720*General!$B$15/(N720+O720)</f>
        <v>0.0399970468104362</v>
      </c>
      <c r="H720" s="19" t="n">
        <f aca="false">(N720+O720)*(1/General!$B$20)*((F720/100)-E720*(C720/100))*1000/B720</f>
        <v>73.3330045937634</v>
      </c>
      <c r="I720" s="19" t="n">
        <f aca="false">(N720+O720)*(1/General!$B$20)*((D720/100)*E720-(G720/100))*1000/B720</f>
        <v>50.3888003411968</v>
      </c>
      <c r="J720" s="19" t="n">
        <f aca="false">I720/H720</f>
        <v>0.687123084896512</v>
      </c>
      <c r="K720" s="19" t="n">
        <f aca="false">MAX(Online_RAW!$L$2-Online_RAW!L720,0)</f>
        <v>0</v>
      </c>
      <c r="L720" s="19" t="n">
        <f aca="false">0.0016*(Online_RAW!M720)</f>
        <v>55.9216</v>
      </c>
      <c r="M720" s="11" t="n">
        <f aca="false">Online_RAW!$N$2-Online_RAW!N720</f>
        <v>0</v>
      </c>
      <c r="N720" s="19" t="n">
        <f aca="false">Online_RAW!C720*60</f>
        <v>119.958285714286</v>
      </c>
      <c r="O720" s="19" t="n">
        <f aca="false">MAX(0, Online_RAW!D720*60)</f>
        <v>0.00885714285714288</v>
      </c>
      <c r="P720" s="19" t="n">
        <f aca="false">_xlfn.IFNA(VLOOKUP(A720,Sampling!$D$7:$E$14,2,FALSE()),0)</f>
        <v>0</v>
      </c>
      <c r="Q720" s="0" t="n">
        <f aca="false">_xlfn.IFNA(VLOOKUP(A720,Refill!$D$6:$G$8,2,FALSE()),0)</f>
        <v>0</v>
      </c>
    </row>
    <row r="721" customFormat="false" ht="12.75" hidden="false" customHeight="false" outlineLevel="0" collapsed="false">
      <c r="A721" s="19" t="n">
        <f aca="false">ROUND((Online_RAW!B721-General!$B$10)*24,3)</f>
        <v>11.983</v>
      </c>
      <c r="B721" s="19" t="n">
        <f aca="false">General!$B$12+Online_ANA!K721/1000+Online_ANA!L721/1000+Online_ANA!M721/1000/General!$B$22-SUM($P$2:P721)/1000/General!$B$24+SUM($Q$2:Q721)/1000/General!$B$24</f>
        <v>1.13604274285714</v>
      </c>
      <c r="C721" s="19" t="n">
        <f aca="false">Online_RAW!K721</f>
        <v>19.27</v>
      </c>
      <c r="D721" s="19" t="n">
        <f aca="false">Online_RAW!J721</f>
        <v>1.11</v>
      </c>
      <c r="E721" s="19" t="n">
        <f aca="false">(1-F721/100-G721/100)/(1-C721/100-D721/100-General!$B$17/100)</f>
        <v>0.999655150640886</v>
      </c>
      <c r="F721" s="19" t="n">
        <f aca="false">N721*General!$B$14/(N721+O721)+O721*100/(N721+O721)</f>
        <v>20.8</v>
      </c>
      <c r="G721" s="19" t="n">
        <f aca="false">N721*General!$B$15/(N721+O721)</f>
        <v>0.04</v>
      </c>
      <c r="H721" s="19" t="n">
        <f aca="false">(N721+O721)*(1/General!$B$20)*((F721/100)-E721*(C721/100))*1000/B721</f>
        <v>72.3810129694865</v>
      </c>
      <c r="I721" s="19" t="n">
        <f aca="false">(N721+O721)*(1/General!$B$20)*((D721/100)*E721-(G721/100))*1000/B721</f>
        <v>50.3824664898722</v>
      </c>
      <c r="J721" s="19" t="n">
        <f aca="false">I721/H721</f>
        <v>0.696072967521356</v>
      </c>
      <c r="K721" s="19" t="n">
        <f aca="false">MAX(Online_RAW!$L$2-Online_RAW!L721,0)</f>
        <v>0</v>
      </c>
      <c r="L721" s="19" t="n">
        <f aca="false">0.0016*(Online_RAW!M721)</f>
        <v>56.0427428571429</v>
      </c>
      <c r="M721" s="11" t="n">
        <f aca="false">Online_RAW!$N$2-Online_RAW!N721</f>
        <v>0</v>
      </c>
      <c r="N721" s="19" t="n">
        <f aca="false">Online_RAW!C721*60</f>
        <v>119.940285714286</v>
      </c>
      <c r="O721" s="19" t="n">
        <f aca="false">MAX(0, Online_RAW!D721*60)</f>
        <v>0</v>
      </c>
      <c r="P721" s="19" t="n">
        <f aca="false">_xlfn.IFNA(VLOOKUP(A721,Sampling!$D$7:$E$14,2,FALSE()),0)</f>
        <v>0</v>
      </c>
      <c r="Q721" s="0" t="n">
        <f aca="false">_xlfn.IFNA(VLOOKUP(A721,Refill!$D$6:$G$8,2,FALSE()),0)</f>
        <v>0</v>
      </c>
    </row>
    <row r="722" customFormat="false" ht="12.75" hidden="false" customHeight="false" outlineLevel="0" collapsed="false">
      <c r="A722" s="19" t="n">
        <f aca="false">ROUND((Online_RAW!B722-General!$B$10)*24,3)</f>
        <v>12</v>
      </c>
      <c r="B722" s="19" t="n">
        <f aca="false">General!$B$12+Online_ANA!K722/1000+Online_ANA!L722/1000+Online_ANA!M722/1000/General!$B$22-SUM($P$2:P722)/1000/General!$B$24+SUM($Q$2:Q722)/1000/General!$B$24</f>
        <v>1.13604274285714</v>
      </c>
      <c r="C722" s="19" t="n">
        <f aca="false">Online_RAW!K722</f>
        <v>19.245</v>
      </c>
      <c r="D722" s="19" t="n">
        <f aca="false">Online_RAW!J722</f>
        <v>1.12</v>
      </c>
      <c r="E722" s="19" t="n">
        <f aca="false">(1-F722/100-G722/100)/(1-C722/100-D722/100-General!$B$17/100)</f>
        <v>0.999418825225227</v>
      </c>
      <c r="F722" s="19" t="n">
        <f aca="false">N722*General!$B$14/(N722+O722)+O722*100/(N722+O722)</f>
        <v>20.8037245721239</v>
      </c>
      <c r="G722" s="19" t="n">
        <f aca="false">N722*General!$B$15/(N722+O722)</f>
        <v>0.0399981189029677</v>
      </c>
      <c r="H722" s="19" t="n">
        <f aca="false">(N722+O722)*(1/General!$B$20)*((F722/100)-E722*(C722/100))*1000/B722</f>
        <v>74.0340694892513</v>
      </c>
      <c r="I722" s="19" t="n">
        <f aca="false">(N722+O722)*(1/General!$B$20)*((D722/100)*E722-(G722/100))*1000/B722</f>
        <v>50.9002305777445</v>
      </c>
      <c r="J722" s="19" t="n">
        <f aca="false">I722/H722</f>
        <v>0.68752441853996</v>
      </c>
      <c r="K722" s="19" t="n">
        <f aca="false">MAX(Online_RAW!$L$2-Online_RAW!L722,0)</f>
        <v>0</v>
      </c>
      <c r="L722" s="19" t="n">
        <f aca="false">0.0016*(Online_RAW!M722)</f>
        <v>56.0427428571429</v>
      </c>
      <c r="M722" s="11" t="n">
        <f aca="false">Online_RAW!$N$2-Online_RAW!N722</f>
        <v>0</v>
      </c>
      <c r="N722" s="19" t="n">
        <f aca="false">Online_RAW!C722*60</f>
        <v>120.074470588235</v>
      </c>
      <c r="O722" s="19" t="n">
        <f aca="false">MAX(0, Online_RAW!D722*60)</f>
        <v>0.00564705882352941</v>
      </c>
      <c r="P722" s="19" t="n">
        <f aca="false">_xlfn.IFNA(VLOOKUP(A722,Sampling!$D$7:$E$14,2,FALSE()),0)</f>
        <v>0</v>
      </c>
      <c r="Q722" s="0" t="n">
        <f aca="false">_xlfn.IFNA(VLOOKUP(A722,Refill!$D$6:$G$8,2,FALSE()),0)</f>
        <v>0</v>
      </c>
    </row>
    <row r="723" customFormat="false" ht="12.75" hidden="false" customHeight="false" outlineLevel="0" collapsed="false">
      <c r="A723" s="19" t="n">
        <f aca="false">ROUND((Online_RAW!B723-General!$B$10)*24,3)</f>
        <v>12.017</v>
      </c>
      <c r="B723" s="19" t="n">
        <f aca="false">General!$B$12+Online_ANA!K723/1000+Online_ANA!L723/1000+Online_ANA!M723/1000/General!$B$22-SUM($P$2:P723)/1000/General!$B$24+SUM($Q$2:Q723)/1000/General!$B$24</f>
        <v>1.1361312</v>
      </c>
      <c r="C723" s="19" t="n">
        <f aca="false">Online_RAW!K723</f>
        <v>19.235</v>
      </c>
      <c r="D723" s="19" t="n">
        <f aca="false">Online_RAW!J723</f>
        <v>1.13</v>
      </c>
      <c r="E723" s="19" t="n">
        <f aca="false">(1-F723/100-G723/100)/(1-C723/100-D723/100-General!$B$17/100)</f>
        <v>0.999291996049524</v>
      </c>
      <c r="F723" s="19" t="n">
        <f aca="false">N723*General!$B$14/(N723+O723)+O723*100/(N723+O723)</f>
        <v>20.8137748114007</v>
      </c>
      <c r="G723" s="19" t="n">
        <f aca="false">N723*General!$B$15/(N723+O723)</f>
        <v>0.0399930430245451</v>
      </c>
      <c r="H723" s="19" t="n">
        <f aca="false">(N723+O723)*(1/General!$B$20)*((F723/100)-E723*(C723/100))*1000/B723</f>
        <v>75.0335337450503</v>
      </c>
      <c r="I723" s="19" t="n">
        <f aca="false">(N723+O723)*(1/General!$B$20)*((D723/100)*E723-(G723/100))*1000/B723</f>
        <v>51.3234043995405</v>
      </c>
      <c r="J723" s="19" t="n">
        <f aca="false">I723/H723</f>
        <v>0.684006228120984</v>
      </c>
      <c r="K723" s="19" t="n">
        <f aca="false">MAX(Online_RAW!$L$2-Online_RAW!L723,0)</f>
        <v>0</v>
      </c>
      <c r="L723" s="19" t="n">
        <f aca="false">0.0016*(Online_RAW!M723)</f>
        <v>56.1312</v>
      </c>
      <c r="M723" s="11" t="n">
        <f aca="false">Online_RAW!$N$2-Online_RAW!N723</f>
        <v>0</v>
      </c>
      <c r="N723" s="19" t="n">
        <f aca="false">Online_RAW!C723*60</f>
        <v>119.971304347826</v>
      </c>
      <c r="O723" s="19" t="n">
        <f aca="false">MAX(0, Online_RAW!D723*60)</f>
        <v>0.0208695652173913</v>
      </c>
      <c r="P723" s="19" t="n">
        <f aca="false">_xlfn.IFNA(VLOOKUP(A723,Sampling!$D$7:$E$14,2,FALSE()),0)</f>
        <v>0</v>
      </c>
      <c r="Q723" s="0" t="n">
        <f aca="false">_xlfn.IFNA(VLOOKUP(A723,Refill!$D$6:$G$8,2,FALSE()),0)</f>
        <v>0</v>
      </c>
    </row>
    <row r="724" customFormat="false" ht="12.75" hidden="false" customHeight="false" outlineLevel="0" collapsed="false">
      <c r="A724" s="19" t="n">
        <f aca="false">ROUND((Online_RAW!B724-General!$B$10)*24,3)</f>
        <v>12.033</v>
      </c>
      <c r="B724" s="19" t="n">
        <f aca="false">General!$B$12+Online_ANA!K724/1000+Online_ANA!L724/1000+Online_ANA!M724/1000/General!$B$22-SUM($P$2:P724)/1000/General!$B$24+SUM($Q$2:Q724)/1000/General!$B$24</f>
        <v>1.13621066666667</v>
      </c>
      <c r="C724" s="19" t="n">
        <f aca="false">Online_RAW!K724</f>
        <v>19.215</v>
      </c>
      <c r="D724" s="19" t="n">
        <f aca="false">Online_RAW!J724</f>
        <v>1.14</v>
      </c>
      <c r="E724" s="19" t="n">
        <f aca="false">(1-F724/100-G724/100)/(1-C724/100-D724/100-General!$B$17/100)</f>
        <v>0.999339651957738</v>
      </c>
      <c r="F724" s="19" t="n">
        <f aca="false">N724*General!$B$14/(N724+O724)+O724*100/(N724+O724)</f>
        <v>20.8</v>
      </c>
      <c r="G724" s="19" t="n">
        <f aca="false">N724*General!$B$15/(N724+O724)</f>
        <v>0.04</v>
      </c>
      <c r="H724" s="19" t="n">
        <f aca="false">(N724+O724)*(1/General!$B$20)*((F724/100)-E724*(C724/100))*1000/B724</f>
        <v>75.2443352253391</v>
      </c>
      <c r="I724" s="19" t="n">
        <f aca="false">(N724+O724)*(1/General!$B$20)*((D724/100)*E724-(G724/100))*1000/B724</f>
        <v>51.769866603403</v>
      </c>
      <c r="J724" s="19" t="n">
        <f aca="false">I724/H724</f>
        <v>0.688023443204919</v>
      </c>
      <c r="K724" s="19" t="n">
        <f aca="false">MAX(Online_RAW!$L$2-Online_RAW!L724,0)</f>
        <v>0</v>
      </c>
      <c r="L724" s="19" t="n">
        <f aca="false">0.0016*(Online_RAW!M724)</f>
        <v>56.2106666666667</v>
      </c>
      <c r="M724" s="11" t="n">
        <f aca="false">Online_RAW!$N$2-Online_RAW!N724</f>
        <v>0</v>
      </c>
      <c r="N724" s="19" t="n">
        <f aca="false">Online_RAW!C724*60</f>
        <v>119.938857142857</v>
      </c>
      <c r="O724" s="19" t="n">
        <f aca="false">MAX(0, Online_RAW!D724*60)</f>
        <v>0</v>
      </c>
      <c r="P724" s="19" t="n">
        <f aca="false">_xlfn.IFNA(VLOOKUP(A724,Sampling!$D$7:$E$14,2,FALSE()),0)</f>
        <v>0</v>
      </c>
      <c r="Q724" s="0" t="n">
        <f aca="false">_xlfn.IFNA(VLOOKUP(A724,Refill!$D$6:$G$8,2,FALSE()),0)</f>
        <v>0</v>
      </c>
    </row>
    <row r="725" customFormat="false" ht="12.75" hidden="false" customHeight="false" outlineLevel="0" collapsed="false">
      <c r="A725" s="19" t="n">
        <f aca="false">ROUND((Online_RAW!B725-General!$B$10)*24,3)</f>
        <v>12.05</v>
      </c>
      <c r="B725" s="19" t="n">
        <f aca="false">General!$B$12+Online_ANA!K725/1000+Online_ANA!L725/1000+Online_ANA!M725/1000/General!$B$22-SUM($P$2:P725)/1000/General!$B$24+SUM($Q$2:Q725)/1000/General!$B$24</f>
        <v>1.13621066666667</v>
      </c>
      <c r="C725" s="19" t="n">
        <f aca="false">Online_RAW!K725</f>
        <v>19.195</v>
      </c>
      <c r="D725" s="19" t="n">
        <f aca="false">Online_RAW!J725</f>
        <v>1.15</v>
      </c>
      <c r="E725" s="19" t="n">
        <f aca="false">(1-F725/100-G725/100)/(1-C725/100-D725/100-General!$B$17/100)</f>
        <v>0.998932603569578</v>
      </c>
      <c r="F725" s="19" t="n">
        <f aca="false">N725*General!$B$14/(N725+O725)+O725*100/(N725+O725)</f>
        <v>20.8222651611638</v>
      </c>
      <c r="G725" s="19" t="n">
        <f aca="false">N725*General!$B$15/(N725+O725)</f>
        <v>0.0399887549691092</v>
      </c>
      <c r="H725" s="19" t="n">
        <f aca="false">(N725+O725)*(1/General!$B$20)*((F725/100)-E725*(C725/100))*1000/B725</f>
        <v>77.5938682454273</v>
      </c>
      <c r="I725" s="19" t="n">
        <f aca="false">(N725+O725)*(1/General!$B$20)*((D725/100)*E725-(G725/100))*1000/B725</f>
        <v>52.21339347298</v>
      </c>
      <c r="J725" s="19" t="n">
        <f aca="false">I725/H725</f>
        <v>0.672906180006782</v>
      </c>
      <c r="K725" s="19" t="n">
        <f aca="false">MAX(Online_RAW!$L$2-Online_RAW!L725,0)</f>
        <v>0</v>
      </c>
      <c r="L725" s="19" t="n">
        <f aca="false">0.0016*(Online_RAW!M725)</f>
        <v>56.2106666666667</v>
      </c>
      <c r="M725" s="11" t="n">
        <f aca="false">Online_RAW!$N$2-Online_RAW!N725</f>
        <v>0</v>
      </c>
      <c r="N725" s="19" t="n">
        <f aca="false">Online_RAW!C725*60</f>
        <v>119.892272727273</v>
      </c>
      <c r="O725" s="19" t="n">
        <f aca="false">MAX(0, Online_RAW!D725*60)</f>
        <v>0.0337142857142857</v>
      </c>
      <c r="P725" s="19" t="n">
        <f aca="false">_xlfn.IFNA(VLOOKUP(A725,Sampling!$D$7:$E$14,2,FALSE()),0)</f>
        <v>0</v>
      </c>
      <c r="Q725" s="0" t="n">
        <f aca="false">_xlfn.IFNA(VLOOKUP(A725,Refill!$D$6:$G$8,2,FALSE()),0)</f>
        <v>0</v>
      </c>
    </row>
    <row r="726" customFormat="false" ht="12.75" hidden="false" customHeight="false" outlineLevel="0" collapsed="false">
      <c r="A726" s="19" t="n">
        <f aca="false">ROUND((Online_RAW!B726-General!$B$10)*24,3)</f>
        <v>12.067</v>
      </c>
      <c r="B726" s="19" t="n">
        <f aca="false">General!$B$12+Online_ANA!K726/1000+Online_ANA!L726/1000+Online_ANA!M726/1000/General!$B$22-SUM($P$2:P726)/1000/General!$B$24+SUM($Q$2:Q726)/1000/General!$B$24</f>
        <v>1.1362656</v>
      </c>
      <c r="C726" s="19" t="n">
        <f aca="false">Online_RAW!K726</f>
        <v>19.1833333333333</v>
      </c>
      <c r="D726" s="19" t="n">
        <f aca="false">Online_RAW!J726</f>
        <v>1.15</v>
      </c>
      <c r="E726" s="19" t="n">
        <f aca="false">(1-F726/100-G726/100)/(1-C726/100-D726/100-General!$B$17/100)</f>
        <v>0.999003957627895</v>
      </c>
      <c r="F726" s="19" t="n">
        <f aca="false">N726*General!$B$14/(N726+O726)+O726*100/(N726+O726)</f>
        <v>20.8049485360581</v>
      </c>
      <c r="G726" s="19" t="n">
        <f aca="false">N726*General!$B$15/(N726+O726)</f>
        <v>0.0399975007393646</v>
      </c>
      <c r="H726" s="19" t="n">
        <f aca="false">(N726+O726)*(1/General!$B$20)*((F726/100)-E726*(C726/100))*1000/B726</f>
        <v>77.329578657665</v>
      </c>
      <c r="I726" s="19" t="n">
        <f aca="false">(N726+O726)*(1/General!$B$20)*((D726/100)*E726-(G726/100))*1000/B726</f>
        <v>52.2620019349537</v>
      </c>
      <c r="J726" s="19" t="n">
        <f aca="false">I726/H726</f>
        <v>0.675834562170777</v>
      </c>
      <c r="K726" s="19" t="n">
        <f aca="false">MAX(Online_RAW!$L$2-Online_RAW!L726,0)</f>
        <v>0</v>
      </c>
      <c r="L726" s="19" t="n">
        <f aca="false">0.0016*(Online_RAW!M726)</f>
        <v>56.2656</v>
      </c>
      <c r="M726" s="11" t="n">
        <f aca="false">Online_RAW!$N$2-Online_RAW!N726</f>
        <v>0</v>
      </c>
      <c r="N726" s="19" t="n">
        <f aca="false">Online_RAW!C726*60</f>
        <v>120.028</v>
      </c>
      <c r="O726" s="19" t="n">
        <f aca="false">MAX(0, Online_RAW!D726*60)</f>
        <v>0.0075</v>
      </c>
      <c r="P726" s="19" t="n">
        <f aca="false">_xlfn.IFNA(VLOOKUP(A726,Sampling!$D$7:$E$14,2,FALSE()),0)</f>
        <v>0</v>
      </c>
      <c r="Q726" s="0" t="n">
        <f aca="false">_xlfn.IFNA(VLOOKUP(A726,Refill!$D$6:$G$8,2,FALSE()),0)</f>
        <v>0</v>
      </c>
    </row>
    <row r="727" customFormat="false" ht="12.75" hidden="false" customHeight="false" outlineLevel="0" collapsed="false">
      <c r="A727" s="19" t="n">
        <f aca="false">ROUND((Online_RAW!B727-General!$B$10)*24,3)</f>
        <v>12.083</v>
      </c>
      <c r="B727" s="19" t="n">
        <f aca="false">General!$B$12+Online_ANA!K727/1000+Online_ANA!L727/1000+Online_ANA!M727/1000/General!$B$22-SUM($P$2:P727)/1000/General!$B$24+SUM($Q$2:Q727)/1000/General!$B$24</f>
        <v>1.136308</v>
      </c>
      <c r="C727" s="19" t="n">
        <f aca="false">Online_RAW!K727</f>
        <v>19.17</v>
      </c>
      <c r="D727" s="19" t="n">
        <f aca="false">Online_RAW!J727</f>
        <v>1.165</v>
      </c>
      <c r="E727" s="19" t="n">
        <f aca="false">(1-F727/100-G727/100)/(1-C727/100-D727/100-General!$B$17/100)</f>
        <v>0.999087396361236</v>
      </c>
      <c r="F727" s="19" t="n">
        <f aca="false">N727*General!$B$14/(N727+O727)+O727*100/(N727+O727)</f>
        <v>20.8</v>
      </c>
      <c r="G727" s="19" t="n">
        <f aca="false">N727*General!$B$15/(N727+O727)</f>
        <v>0.04</v>
      </c>
      <c r="H727" s="19" t="n">
        <f aca="false">(N727+O727)*(1/General!$B$20)*((F727/100)-E727*(C727/100))*1000/B727</f>
        <v>77.5560684254239</v>
      </c>
      <c r="I727" s="19" t="n">
        <f aca="false">(N727+O727)*(1/General!$B$20)*((D727/100)*E727-(G727/100))*1000/B727</f>
        <v>52.9095027350013</v>
      </c>
      <c r="J727" s="19" t="n">
        <f aca="false">I727/H727</f>
        <v>0.682209707237517</v>
      </c>
      <c r="K727" s="19" t="n">
        <f aca="false">MAX(Online_RAW!$L$2-Online_RAW!L727,0)</f>
        <v>0</v>
      </c>
      <c r="L727" s="19" t="n">
        <f aca="false">0.0016*(Online_RAW!M727)</f>
        <v>56.308</v>
      </c>
      <c r="M727" s="11" t="n">
        <f aca="false">Online_RAW!$N$2-Online_RAW!N727</f>
        <v>0</v>
      </c>
      <c r="N727" s="19" t="n">
        <f aca="false">Online_RAW!C727*60</f>
        <v>119.896695652174</v>
      </c>
      <c r="O727" s="19" t="n">
        <f aca="false">MAX(0, Online_RAW!D727*60)</f>
        <v>0</v>
      </c>
      <c r="P727" s="19" t="n">
        <f aca="false">_xlfn.IFNA(VLOOKUP(A727,Sampling!$D$7:$E$14,2,FALSE()),0)</f>
        <v>0</v>
      </c>
      <c r="Q727" s="0" t="n">
        <f aca="false">_xlfn.IFNA(VLOOKUP(A727,Refill!$D$6:$G$8,2,FALSE()),0)</f>
        <v>0</v>
      </c>
    </row>
    <row r="728" customFormat="false" ht="12.75" hidden="false" customHeight="false" outlineLevel="0" collapsed="false">
      <c r="A728" s="19" t="n">
        <f aca="false">ROUND((Online_RAW!B728-General!$B$10)*24,3)</f>
        <v>12.1</v>
      </c>
      <c r="B728" s="19" t="n">
        <f aca="false">General!$B$12+Online_ANA!K728/1000+Online_ANA!L728/1000+Online_ANA!M728/1000/General!$B$22-SUM($P$2:P728)/1000/General!$B$24+SUM($Q$2:Q728)/1000/General!$B$24</f>
        <v>1.136308</v>
      </c>
      <c r="C728" s="19" t="n">
        <f aca="false">Online_RAW!K728</f>
        <v>19.15</v>
      </c>
      <c r="D728" s="19" t="n">
        <f aca="false">Online_RAW!J728</f>
        <v>1.18</v>
      </c>
      <c r="E728" s="19" t="n">
        <f aca="false">(1-F728/100-G728/100)/(1-C728/100-D728/100-General!$B$17/100)</f>
        <v>0.998972193632194</v>
      </c>
      <c r="F728" s="19" t="n">
        <f aca="false">N728*General!$B$14/(N728+O728)+O728*100/(N728+O728)</f>
        <v>20.8041350054929</v>
      </c>
      <c r="G728" s="19" t="n">
        <f aca="false">N728*General!$B$15/(N728+O728)</f>
        <v>0.0399979116133874</v>
      </c>
      <c r="H728" s="19" t="n">
        <f aca="false">(N728+O728)*(1/General!$B$20)*((F728/100)-E728*(C728/100))*1000/B728</f>
        <v>78.8091091818657</v>
      </c>
      <c r="I728" s="19" t="n">
        <f aca="false">(N728+O728)*(1/General!$B$20)*((D728/100)*E728-(G728/100))*1000/B728</f>
        <v>53.6181325584464</v>
      </c>
      <c r="J728" s="19" t="n">
        <f aca="false">I728/H728</f>
        <v>0.680354506161379</v>
      </c>
      <c r="K728" s="19" t="n">
        <f aca="false">MAX(Online_RAW!$L$2-Online_RAW!L728,0)</f>
        <v>0</v>
      </c>
      <c r="L728" s="19" t="n">
        <f aca="false">0.0016*(Online_RAW!M728)</f>
        <v>56.308</v>
      </c>
      <c r="M728" s="11" t="n">
        <f aca="false">Online_RAW!$N$2-Online_RAW!N728</f>
        <v>0</v>
      </c>
      <c r="N728" s="19" t="n">
        <f aca="false">Online_RAW!C728*60</f>
        <v>119.911565217391</v>
      </c>
      <c r="O728" s="19" t="n">
        <f aca="false">MAX(0, Online_RAW!D728*60)</f>
        <v>0.00626086956521742</v>
      </c>
      <c r="P728" s="19" t="n">
        <f aca="false">_xlfn.IFNA(VLOOKUP(A728,Sampling!$D$7:$E$14,2,FALSE()),0)</f>
        <v>0</v>
      </c>
      <c r="Q728" s="0" t="n">
        <f aca="false">_xlfn.IFNA(VLOOKUP(A728,Refill!$D$6:$G$8,2,FALSE()),0)</f>
        <v>0</v>
      </c>
    </row>
    <row r="729" customFormat="false" ht="12.75" hidden="false" customHeight="false" outlineLevel="0" collapsed="false">
      <c r="A729" s="19" t="n">
        <f aca="false">ROUND((Online_RAW!B729-General!$B$10)*24,3)</f>
        <v>12.117</v>
      </c>
      <c r="B729" s="19" t="n">
        <f aca="false">General!$B$12+Online_ANA!K729/1000+Online_ANA!L729/1000+Online_ANA!M729/1000/General!$B$22-SUM($P$2:P729)/1000/General!$B$24+SUM($Q$2:Q729)/1000/General!$B$24</f>
        <v>1.1363312</v>
      </c>
      <c r="C729" s="19" t="n">
        <f aca="false">Online_RAW!K729</f>
        <v>19.13</v>
      </c>
      <c r="D729" s="19" t="n">
        <f aca="false">Online_RAW!J729</f>
        <v>1.19</v>
      </c>
      <c r="E729" s="19" t="n">
        <f aca="false">(1-F729/100-G729/100)/(1-C729/100-D729/100-General!$B$17/100)</f>
        <v>0.998883094630559</v>
      </c>
      <c r="F729" s="19" t="n">
        <f aca="false">N729*General!$B$14/(N729+O729)+O729*100/(N729+O729)</f>
        <v>20.8012046595815</v>
      </c>
      <c r="G729" s="19" t="n">
        <f aca="false">N729*General!$B$15/(N729+O729)</f>
        <v>0.0399993915860699</v>
      </c>
      <c r="H729" s="19" t="n">
        <f aca="false">(N729+O729)*(1/General!$B$20)*((F729/100)-E729*(C729/100))*1000/B729</f>
        <v>79.7819980840785</v>
      </c>
      <c r="I729" s="19" t="n">
        <f aca="false">(N729+O729)*(1/General!$B$20)*((D729/100)*E729-(G729/100))*1000/B729</f>
        <v>54.144436768341</v>
      </c>
      <c r="J729" s="19" t="n">
        <f aca="false">I729/H729</f>
        <v>0.678654810215215</v>
      </c>
      <c r="K729" s="19" t="n">
        <f aca="false">MAX(Online_RAW!$L$2-Online_RAW!L729,0)</f>
        <v>0</v>
      </c>
      <c r="L729" s="19" t="n">
        <f aca="false">0.0016*(Online_RAW!M729)</f>
        <v>56.3312</v>
      </c>
      <c r="M729" s="11" t="n">
        <f aca="false">Online_RAW!$N$2-Online_RAW!N729</f>
        <v>0</v>
      </c>
      <c r="N729" s="19" t="n">
        <f aca="false">Online_RAW!C729*60</f>
        <v>120.053739130435</v>
      </c>
      <c r="O729" s="19" t="n">
        <f aca="false">MAX(0, Online_RAW!D729*60)</f>
        <v>0.00182608695652174</v>
      </c>
      <c r="P729" s="19" t="n">
        <f aca="false">_xlfn.IFNA(VLOOKUP(A729,Sampling!$D$7:$E$14,2,FALSE()),0)</f>
        <v>0</v>
      </c>
      <c r="Q729" s="0" t="n">
        <f aca="false">_xlfn.IFNA(VLOOKUP(A729,Refill!$D$6:$G$8,2,FALSE()),0)</f>
        <v>0</v>
      </c>
    </row>
    <row r="730" customFormat="false" ht="12.75" hidden="false" customHeight="false" outlineLevel="0" collapsed="false">
      <c r="A730" s="19" t="n">
        <f aca="false">ROUND((Online_RAW!B730-General!$B$10)*24,3)</f>
        <v>12.133</v>
      </c>
      <c r="B730" s="19" t="n">
        <f aca="false">General!$B$12+Online_ANA!K730/1000+Online_ANA!L730/1000+Online_ANA!M730/1000/General!$B$22-SUM($P$2:P730)/1000/General!$B$24+SUM($Q$2:Q730)/1000/General!$B$24</f>
        <v>1.1363648</v>
      </c>
      <c r="C730" s="19" t="n">
        <f aca="false">Online_RAW!K730</f>
        <v>19.125</v>
      </c>
      <c r="D730" s="19" t="n">
        <f aca="false">Online_RAW!J730</f>
        <v>1.195</v>
      </c>
      <c r="E730" s="19" t="n">
        <f aca="false">(1-F730/100-G730/100)/(1-C730/100-D730/100-General!$B$17/100)</f>
        <v>0.998898288221391</v>
      </c>
      <c r="F730" s="19" t="n">
        <f aca="false">N730*General!$B$14/(N730+O730)+O730*100/(N730+O730)</f>
        <v>20.8</v>
      </c>
      <c r="G730" s="19" t="n">
        <f aca="false">N730*General!$B$15/(N730+O730)</f>
        <v>0.04</v>
      </c>
      <c r="H730" s="19" t="n">
        <f aca="false">(N730+O730)*(1/General!$B$20)*((F730/100)-E730*(C730/100))*1000/B730</f>
        <v>79.920830206508</v>
      </c>
      <c r="I730" s="19" t="n">
        <f aca="false">(N730+O730)*(1/General!$B$20)*((D730/100)*E730-(G730/100))*1000/B730</f>
        <v>54.362925202069</v>
      </c>
      <c r="J730" s="19" t="n">
        <f aca="false">I730/H730</f>
        <v>0.680209715810011</v>
      </c>
      <c r="K730" s="19" t="n">
        <f aca="false">MAX(Online_RAW!$L$2-Online_RAW!L730,0)</f>
        <v>0</v>
      </c>
      <c r="L730" s="19" t="n">
        <f aca="false">0.0016*(Online_RAW!M730)</f>
        <v>56.3648</v>
      </c>
      <c r="M730" s="11" t="n">
        <f aca="false">Online_RAW!$N$2-Online_RAW!N730</f>
        <v>0</v>
      </c>
      <c r="N730" s="19" t="n">
        <f aca="false">Online_RAW!C730*60</f>
        <v>120.019909090909</v>
      </c>
      <c r="O730" s="19" t="n">
        <f aca="false">MAX(0, Online_RAW!D730*60)</f>
        <v>0</v>
      </c>
      <c r="P730" s="19" t="n">
        <f aca="false">_xlfn.IFNA(VLOOKUP(A730,Sampling!$D$7:$E$14,2,FALSE()),0)</f>
        <v>0</v>
      </c>
      <c r="Q730" s="0" t="n">
        <f aca="false">_xlfn.IFNA(VLOOKUP(A730,Refill!$D$6:$G$8,2,FALSE()),0)</f>
        <v>0</v>
      </c>
    </row>
    <row r="731" customFormat="false" ht="12.75" hidden="false" customHeight="false" outlineLevel="0" collapsed="false">
      <c r="A731" s="19" t="n">
        <f aca="false">ROUND((Online_RAW!B731-General!$B$10)*24,3)</f>
        <v>12.15</v>
      </c>
      <c r="B731" s="19" t="n">
        <f aca="false">General!$B$12+Online_ANA!K731/1000+Online_ANA!L731/1000+Online_ANA!M731/1000/General!$B$22-SUM($P$2:P731)/1000/General!$B$24+SUM($Q$2:Q731)/1000/General!$B$24</f>
        <v>1.1363984</v>
      </c>
      <c r="C731" s="19" t="n">
        <f aca="false">Online_RAW!K731</f>
        <v>19.11</v>
      </c>
      <c r="D731" s="19" t="n">
        <f aca="false">Online_RAW!J731</f>
        <v>1.205</v>
      </c>
      <c r="E731" s="19" t="n">
        <f aca="false">(1-F731/100-G731/100)/(1-C731/100-D731/100-General!$B$17/100)</f>
        <v>0.998835268082463</v>
      </c>
      <c r="F731" s="19" t="n">
        <f aca="false">N731*General!$B$14/(N731+O731)+O731*100/(N731+O731)</f>
        <v>20.8</v>
      </c>
      <c r="G731" s="19" t="n">
        <f aca="false">N731*General!$B$15/(N731+O731)</f>
        <v>0.04</v>
      </c>
      <c r="H731" s="19" t="n">
        <f aca="false">(N731+O731)*(1/General!$B$20)*((F731/100)-E731*(C731/100))*1000/B731</f>
        <v>80.6619820645856</v>
      </c>
      <c r="I731" s="19" t="n">
        <f aca="false">(N731+O731)*(1/General!$B$20)*((D731/100)*E731-(G731/100))*1000/B731</f>
        <v>54.8153364611609</v>
      </c>
      <c r="J731" s="19" t="n">
        <f aca="false">I731/H731</f>
        <v>0.679568429365777</v>
      </c>
      <c r="K731" s="19" t="n">
        <f aca="false">MAX(Online_RAW!$L$2-Online_RAW!L731,0)</f>
        <v>0</v>
      </c>
      <c r="L731" s="19" t="n">
        <f aca="false">0.0016*(Online_RAW!M731)</f>
        <v>56.3984</v>
      </c>
      <c r="M731" s="11" t="n">
        <f aca="false">Online_RAW!$N$2-Online_RAW!N731</f>
        <v>0</v>
      </c>
      <c r="N731" s="19" t="n">
        <f aca="false">Online_RAW!C731*60</f>
        <v>119.991272727273</v>
      </c>
      <c r="O731" s="19" t="n">
        <f aca="false">MAX(0, Online_RAW!D731*60)</f>
        <v>0</v>
      </c>
      <c r="P731" s="19" t="n">
        <f aca="false">_xlfn.IFNA(VLOOKUP(A731,Sampling!$D$7:$E$14,2,FALSE()),0)</f>
        <v>0</v>
      </c>
      <c r="Q731" s="0" t="n">
        <f aca="false">_xlfn.IFNA(VLOOKUP(A731,Refill!$D$6:$G$8,2,FALSE()),0)</f>
        <v>0</v>
      </c>
    </row>
    <row r="732" customFormat="false" ht="12.75" hidden="false" customHeight="false" outlineLevel="0" collapsed="false">
      <c r="A732" s="19" t="n">
        <f aca="false">ROUND((Online_RAW!B732-General!$B$10)*24,3)</f>
        <v>12.167</v>
      </c>
      <c r="B732" s="19" t="n">
        <f aca="false">General!$B$12+Online_ANA!K732/1000+Online_ANA!L732/1000+Online_ANA!M732/1000/General!$B$22-SUM($P$2:P732)/1000/General!$B$24+SUM($Q$2:Q732)/1000/General!$B$24</f>
        <v>1.1363984</v>
      </c>
      <c r="C732" s="19" t="n">
        <f aca="false">Online_RAW!K732</f>
        <v>19.105</v>
      </c>
      <c r="D732" s="19" t="n">
        <f aca="false">Online_RAW!J732</f>
        <v>1.22</v>
      </c>
      <c r="E732" s="19" t="n">
        <f aca="false">(1-F732/100-G732/100)/(1-C732/100-D732/100-General!$B$17/100)</f>
        <v>0.998961316313158</v>
      </c>
      <c r="F732" s="19" t="n">
        <f aca="false">N732*General!$B$14/(N732+O732)+O732*100/(N732+O732)</f>
        <v>20.8</v>
      </c>
      <c r="G732" s="19" t="n">
        <f aca="false">N732*General!$B$15/(N732+O732)</f>
        <v>0.04</v>
      </c>
      <c r="H732" s="19" t="n">
        <f aca="false">(N732+O732)*(1/General!$B$20)*((F732/100)-E732*(C732/100))*1000/B732</f>
        <v>80.7643429624946</v>
      </c>
      <c r="I732" s="19" t="n">
        <f aca="false">(N732+O732)*(1/General!$B$20)*((D732/100)*E732-(G732/100))*1000/B732</f>
        <v>55.5150076154329</v>
      </c>
      <c r="J732" s="19" t="n">
        <f aca="false">I732/H732</f>
        <v>0.687370262409155</v>
      </c>
      <c r="K732" s="19" t="n">
        <f aca="false">MAX(Online_RAW!$L$2-Online_RAW!L732,0)</f>
        <v>0</v>
      </c>
      <c r="L732" s="19" t="n">
        <f aca="false">0.0016*(Online_RAW!M732)</f>
        <v>56.3984</v>
      </c>
      <c r="M732" s="11" t="n">
        <f aca="false">Online_RAW!$N$2-Online_RAW!N732</f>
        <v>0</v>
      </c>
      <c r="N732" s="19" t="n">
        <f aca="false">Online_RAW!C732*60</f>
        <v>119.962363636364</v>
      </c>
      <c r="O732" s="19" t="n">
        <f aca="false">MAX(0, Online_RAW!D732*60)</f>
        <v>0</v>
      </c>
      <c r="P732" s="19" t="n">
        <f aca="false">_xlfn.IFNA(VLOOKUP(A732,Sampling!$D$7:$E$14,2,FALSE()),0)</f>
        <v>0</v>
      </c>
      <c r="Q732" s="0" t="n">
        <f aca="false">_xlfn.IFNA(VLOOKUP(A732,Refill!$D$6:$G$8,2,FALSE()),0)</f>
        <v>0</v>
      </c>
    </row>
    <row r="733" customFormat="false" ht="12.75" hidden="false" customHeight="false" outlineLevel="0" collapsed="false">
      <c r="A733" s="19" t="n">
        <f aca="false">ROUND((Online_RAW!B733-General!$B$10)*24,3)</f>
        <v>12.183</v>
      </c>
      <c r="B733" s="19" t="n">
        <f aca="false">General!$B$12+Online_ANA!K733/1000+Online_ANA!L733/1000+Online_ANA!M733/1000/General!$B$22-SUM($P$2:P733)/1000/General!$B$24+SUM($Q$2:Q733)/1000/General!$B$24</f>
        <v>1.1364348</v>
      </c>
      <c r="C733" s="19" t="n">
        <f aca="false">Online_RAW!K733</f>
        <v>19.1</v>
      </c>
      <c r="D733" s="19" t="n">
        <f aca="false">Online_RAW!J733</f>
        <v>1.235</v>
      </c>
      <c r="E733" s="19" t="n">
        <f aca="false">(1-F733/100-G733/100)/(1-C733/100-D733/100-General!$B$17/100)</f>
        <v>0.998930095937959</v>
      </c>
      <c r="F733" s="19" t="n">
        <f aca="false">N733*General!$B$14/(N733+O733)+O733*100/(N733+O733)</f>
        <v>20.8124695733015</v>
      </c>
      <c r="G733" s="19" t="n">
        <f aca="false">N733*General!$B$15/(N733+O733)</f>
        <v>0.0399937022357063</v>
      </c>
      <c r="H733" s="19" t="n">
        <f aca="false">(N733+O733)*(1/General!$B$20)*((F733/100)-E733*(C733/100))*1000/B733</f>
        <v>81.6669227079146</v>
      </c>
      <c r="I733" s="19" t="n">
        <f aca="false">(N733+O733)*(1/General!$B$20)*((D733/100)*E733-(G733/100))*1000/B733</f>
        <v>56.2550125093896</v>
      </c>
      <c r="J733" s="19" t="n">
        <f aca="false">I733/H733</f>
        <v>0.688834728236157</v>
      </c>
      <c r="K733" s="19" t="n">
        <f aca="false">MAX(Online_RAW!$L$2-Online_RAW!L733,0)</f>
        <v>0</v>
      </c>
      <c r="L733" s="19" t="n">
        <f aca="false">0.0016*(Online_RAW!M733)</f>
        <v>56.4348</v>
      </c>
      <c r="M733" s="11" t="n">
        <f aca="false">Online_RAW!$N$2-Online_RAW!N733</f>
        <v>0</v>
      </c>
      <c r="N733" s="19" t="n">
        <f aca="false">Online_RAW!C733*60</f>
        <v>120.0237</v>
      </c>
      <c r="O733" s="19" t="n">
        <f aca="false">MAX(0, Online_RAW!D733*60)</f>
        <v>0.0189</v>
      </c>
      <c r="P733" s="19" t="n">
        <f aca="false">_xlfn.IFNA(VLOOKUP(A733,Sampling!$D$7:$E$14,2,FALSE()),0)</f>
        <v>0</v>
      </c>
      <c r="Q733" s="0" t="n">
        <f aca="false">_xlfn.IFNA(VLOOKUP(A733,Refill!$D$6:$G$8,2,FALSE()),0)</f>
        <v>0</v>
      </c>
    </row>
    <row r="734" customFormat="false" ht="12.75" hidden="false" customHeight="false" outlineLevel="0" collapsed="false">
      <c r="A734" s="19" t="n">
        <f aca="false">ROUND((Online_RAW!B734-General!$B$10)*24,3)</f>
        <v>12.2</v>
      </c>
      <c r="B734" s="19" t="n">
        <f aca="false">General!$B$12+Online_ANA!K734/1000+Online_ANA!L734/1000+Online_ANA!M734/1000/General!$B$22-SUM($P$2:P734)/1000/General!$B$24+SUM($Q$2:Q734)/1000/General!$B$24</f>
        <v>1.1364656</v>
      </c>
      <c r="C734" s="19" t="n">
        <f aca="false">Online_RAW!K734</f>
        <v>19.09</v>
      </c>
      <c r="D734" s="19" t="n">
        <f aca="false">Online_RAW!J734</f>
        <v>1.24666666666667</v>
      </c>
      <c r="E734" s="19" t="n">
        <f aca="false">(1-F734/100-G734/100)/(1-C734/100-D734/100-General!$B$17/100)</f>
        <v>0.999087007560878</v>
      </c>
      <c r="F734" s="19" t="n">
        <f aca="false">N734*General!$B$14/(N734+O734)+O734*100/(N734+O734)</f>
        <v>20.8016968075357</v>
      </c>
      <c r="G734" s="19" t="n">
        <f aca="false">N734*General!$B$15/(N734+O734)</f>
        <v>0.0399991430264971</v>
      </c>
      <c r="H734" s="19" t="n">
        <f aca="false">(N734+O734)*(1/General!$B$20)*((F734/100)-E734*(C734/100))*1000/B734</f>
        <v>81.4738050585816</v>
      </c>
      <c r="I734" s="19" t="n">
        <f aca="false">(N734+O734)*(1/General!$B$20)*((D734/100)*E734-(G734/100))*1000/B734</f>
        <v>56.8027262364043</v>
      </c>
      <c r="J734" s="19" t="n">
        <f aca="false">I734/H734</f>
        <v>0.697190050170872</v>
      </c>
      <c r="K734" s="19" t="n">
        <f aca="false">MAX(Online_RAW!$L$2-Online_RAW!L734,0)</f>
        <v>0</v>
      </c>
      <c r="L734" s="19" t="n">
        <f aca="false">0.0016*(Online_RAW!M734)</f>
        <v>56.4656</v>
      </c>
      <c r="M734" s="11" t="n">
        <f aca="false">Online_RAW!$N$2-Online_RAW!N734</f>
        <v>0</v>
      </c>
      <c r="N734" s="19" t="n">
        <f aca="false">Online_RAW!C734*60</f>
        <v>120.021142857143</v>
      </c>
      <c r="O734" s="19" t="n">
        <f aca="false">MAX(0, Online_RAW!D734*60)</f>
        <v>0.00257142857142857</v>
      </c>
      <c r="P734" s="19" t="n">
        <f aca="false">_xlfn.IFNA(VLOOKUP(A734,Sampling!$D$7:$E$14,2,FALSE()),0)</f>
        <v>0</v>
      </c>
      <c r="Q734" s="0" t="n">
        <f aca="false">_xlfn.IFNA(VLOOKUP(A734,Refill!$D$6:$G$8,2,FALSE()),0)</f>
        <v>0</v>
      </c>
    </row>
    <row r="735" customFormat="false" ht="12.75" hidden="false" customHeight="false" outlineLevel="0" collapsed="false">
      <c r="A735" s="19" t="n">
        <f aca="false">ROUND((Online_RAW!B735-General!$B$10)*24,3)</f>
        <v>12.217</v>
      </c>
      <c r="B735" s="19" t="n">
        <f aca="false">General!$B$12+Online_ANA!K735/1000+Online_ANA!L735/1000+Online_ANA!M735/1000/General!$B$22-SUM($P$2:P735)/1000/General!$B$24+SUM($Q$2:Q735)/1000/General!$B$24</f>
        <v>1.1365036</v>
      </c>
      <c r="C735" s="19" t="n">
        <f aca="false">Online_RAW!K735</f>
        <v>19.07</v>
      </c>
      <c r="D735" s="19" t="n">
        <f aca="false">Online_RAW!J735</f>
        <v>1.26</v>
      </c>
      <c r="E735" s="19" t="n">
        <f aca="false">(1-F735/100-G735/100)/(1-C735/100-D735/100-General!$B$17/100)</f>
        <v>0.999024352359272</v>
      </c>
      <c r="F735" s="19" t="n">
        <f aca="false">N735*General!$B$14/(N735+O735)+O735*100/(N735+O735)</f>
        <v>20.8</v>
      </c>
      <c r="G735" s="19" t="n">
        <f aca="false">N735*General!$B$15/(N735+O735)</f>
        <v>0.04</v>
      </c>
      <c r="H735" s="19" t="n">
        <f aca="false">(N735+O735)*(1/General!$B$20)*((F735/100)-E735*(C735/100))*1000/B735</f>
        <v>82.3971447811825</v>
      </c>
      <c r="I735" s="19" t="n">
        <f aca="false">(N735+O735)*(1/General!$B$20)*((D735/100)*E735-(G735/100))*1000/B735</f>
        <v>57.4304602896979</v>
      </c>
      <c r="J735" s="19" t="n">
        <f aca="false">I735/H735</f>
        <v>0.696995756857993</v>
      </c>
      <c r="K735" s="19" t="n">
        <f aca="false">MAX(Online_RAW!$L$2-Online_RAW!L735,0)</f>
        <v>0</v>
      </c>
      <c r="L735" s="19" t="n">
        <f aca="false">0.0016*(Online_RAW!M735)</f>
        <v>56.5036</v>
      </c>
      <c r="M735" s="11" t="n">
        <f aca="false">Online_RAW!$N$2-Online_RAW!N735</f>
        <v>0</v>
      </c>
      <c r="N735" s="19" t="n">
        <f aca="false">Online_RAW!C735*60</f>
        <v>120.035714285714</v>
      </c>
      <c r="O735" s="19" t="n">
        <f aca="false">MAX(0, Online_RAW!D735*60)</f>
        <v>0</v>
      </c>
      <c r="P735" s="19" t="n">
        <f aca="false">_xlfn.IFNA(VLOOKUP(A735,Sampling!$D$7:$E$14,2,FALSE()),0)</f>
        <v>0</v>
      </c>
      <c r="Q735" s="0" t="n">
        <f aca="false">_xlfn.IFNA(VLOOKUP(A735,Refill!$D$6:$G$8,2,FALSE()),0)</f>
        <v>0</v>
      </c>
    </row>
    <row r="736" customFormat="false" ht="12.75" hidden="false" customHeight="false" outlineLevel="0" collapsed="false">
      <c r="A736" s="19" t="n">
        <f aca="false">ROUND((Online_RAW!B736-General!$B$10)*24,3)</f>
        <v>12.233</v>
      </c>
      <c r="B736" s="19" t="n">
        <f aca="false">General!$B$12+Online_ANA!K736/1000+Online_ANA!L736/1000+Online_ANA!M736/1000/General!$B$22-SUM($P$2:P736)/1000/General!$B$24+SUM($Q$2:Q736)/1000/General!$B$24</f>
        <v>1.1365036</v>
      </c>
      <c r="C736" s="19" t="n">
        <f aca="false">Online_RAW!K736</f>
        <v>19.07</v>
      </c>
      <c r="D736" s="19" t="n">
        <f aca="false">Online_RAW!J736</f>
        <v>1.27</v>
      </c>
      <c r="E736" s="19" t="n">
        <f aca="false">(1-F736/100-G736/100)/(1-C736/100-D736/100-General!$B$17/100)</f>
        <v>0.999084633216092</v>
      </c>
      <c r="F736" s="19" t="n">
        <f aca="false">N736*General!$B$14/(N736+O736)+O736*100/(N736+O736)</f>
        <v>20.8052169883749</v>
      </c>
      <c r="G736" s="19" t="n">
        <f aca="false">N736*General!$B$15/(N736+O736)</f>
        <v>0.0399973651573864</v>
      </c>
      <c r="H736" s="19" t="n">
        <f aca="false">(N736+O736)*(1/General!$B$20)*((F736/100)-E736*(C736/100))*1000/B736</f>
        <v>82.6118982167712</v>
      </c>
      <c r="I736" s="19" t="n">
        <f aca="false">(N736+O736)*(1/General!$B$20)*((D736/100)*E736-(G736/100))*1000/B736</f>
        <v>57.9211369888125</v>
      </c>
      <c r="J736" s="19" t="n">
        <f aca="false">I736/H736</f>
        <v>0.701123424580188</v>
      </c>
      <c r="K736" s="19" t="n">
        <f aca="false">MAX(Online_RAW!$L$2-Online_RAW!L736,0)</f>
        <v>0</v>
      </c>
      <c r="L736" s="19" t="n">
        <f aca="false">0.0016*(Online_RAW!M736)</f>
        <v>56.5036</v>
      </c>
      <c r="M736" s="11" t="n">
        <f aca="false">Online_RAW!$N$2-Online_RAW!N736</f>
        <v>0</v>
      </c>
      <c r="N736" s="19" t="n">
        <f aca="false">Online_RAW!C736*60</f>
        <v>120.061363636364</v>
      </c>
      <c r="O736" s="19" t="n">
        <f aca="false">MAX(0, Online_RAW!D736*60)</f>
        <v>0.00790909090909092</v>
      </c>
      <c r="P736" s="19" t="n">
        <f aca="false">_xlfn.IFNA(VLOOKUP(A736,Sampling!$D$7:$E$14,2,FALSE()),0)</f>
        <v>0</v>
      </c>
      <c r="Q736" s="0" t="n">
        <f aca="false">_xlfn.IFNA(VLOOKUP(A736,Refill!$D$6:$G$8,2,FALSE()),0)</f>
        <v>0</v>
      </c>
    </row>
    <row r="737" customFormat="false" ht="12.75" hidden="false" customHeight="false" outlineLevel="0" collapsed="false">
      <c r="A737" s="19" t="n">
        <f aca="false">ROUND((Online_RAW!B737-General!$B$10)*24,3)</f>
        <v>12.25</v>
      </c>
      <c r="B737" s="19" t="n">
        <f aca="false">General!$B$12+Online_ANA!K737/1000+Online_ANA!L737/1000+Online_ANA!M737/1000/General!$B$22-SUM($P$2:P737)/1000/General!$B$24+SUM($Q$2:Q737)/1000/General!$B$24</f>
        <v>1.1365328</v>
      </c>
      <c r="C737" s="19" t="n">
        <f aca="false">Online_RAW!K737</f>
        <v>19.045</v>
      </c>
      <c r="D737" s="19" t="n">
        <f aca="false">Online_RAW!J737</f>
        <v>1.28</v>
      </c>
      <c r="E737" s="19" t="n">
        <f aca="false">(1-F737/100-G737/100)/(1-C737/100-D737/100-General!$B$17/100)</f>
        <v>0.998875099402025</v>
      </c>
      <c r="F737" s="19" t="n">
        <f aca="false">N737*General!$B$14/(N737+O737)+O737*100/(N737+O737)</f>
        <v>20.8068354792626</v>
      </c>
      <c r="G737" s="19" t="n">
        <f aca="false">N737*General!$B$15/(N737+O737)</f>
        <v>0.0399965477377462</v>
      </c>
      <c r="H737" s="19" t="n">
        <f aca="false">(N737+O737)*(1/General!$B$20)*((F737/100)-E737*(C737/100))*1000/B737</f>
        <v>84.0584760653447</v>
      </c>
      <c r="I737" s="19" t="n">
        <f aca="false">(N737+O737)*(1/General!$B$20)*((D737/100)*E737-(G737/100))*1000/B737</f>
        <v>58.3828567106312</v>
      </c>
      <c r="J737" s="19" t="n">
        <f aca="false">I737/H737</f>
        <v>0.694550501549017</v>
      </c>
      <c r="K737" s="19" t="n">
        <f aca="false">MAX(Online_RAW!$L$2-Online_RAW!L737,0)</f>
        <v>0</v>
      </c>
      <c r="L737" s="19" t="n">
        <f aca="false">0.0016*(Online_RAW!M737)</f>
        <v>56.5328</v>
      </c>
      <c r="M737" s="11" t="n">
        <f aca="false">Online_RAW!$N$2-Online_RAW!N737</f>
        <v>0</v>
      </c>
      <c r="N737" s="19" t="n">
        <f aca="false">Online_RAW!C737*60</f>
        <v>120.069</v>
      </c>
      <c r="O737" s="19" t="n">
        <f aca="false">MAX(0, Online_RAW!D737*60)</f>
        <v>0.0103636363636364</v>
      </c>
      <c r="P737" s="19" t="n">
        <f aca="false">_xlfn.IFNA(VLOOKUP(A737,Sampling!$D$7:$E$14,2,FALSE()),0)</f>
        <v>0</v>
      </c>
      <c r="Q737" s="0" t="n">
        <f aca="false">_xlfn.IFNA(VLOOKUP(A737,Refill!$D$6:$G$8,2,FALSE()),0)</f>
        <v>0</v>
      </c>
    </row>
    <row r="738" customFormat="false" ht="12.75" hidden="false" customHeight="false" outlineLevel="0" collapsed="false">
      <c r="A738" s="19" t="n">
        <f aca="false">ROUND((Online_RAW!B738-General!$B$10)*24,3)</f>
        <v>12.267</v>
      </c>
      <c r="B738" s="19" t="n">
        <f aca="false">General!$B$12+Online_ANA!K738/1000+Online_ANA!L738/1000+Online_ANA!M738/1000/General!$B$22-SUM($P$2:P738)/1000/General!$B$24+SUM($Q$2:Q738)/1000/General!$B$24</f>
        <v>1.13656373333333</v>
      </c>
      <c r="C738" s="19" t="n">
        <f aca="false">Online_RAW!K738</f>
        <v>19.035</v>
      </c>
      <c r="D738" s="19" t="n">
        <f aca="false">Online_RAW!J738</f>
        <v>1.29</v>
      </c>
      <c r="E738" s="19" t="n">
        <f aca="false">(1-F738/100-G738/100)/(1-C738/100-D738/100-General!$B$17/100)</f>
        <v>0.998885230830662</v>
      </c>
      <c r="F738" s="19" t="n">
        <f aca="false">N738*General!$B$14/(N738+O738)+O738*100/(N738+O738)</f>
        <v>20.8060322357987</v>
      </c>
      <c r="G738" s="19" t="n">
        <f aca="false">N738*General!$B$15/(N738+O738)</f>
        <v>0.0399969534162633</v>
      </c>
      <c r="H738" s="19" t="n">
        <f aca="false">(N738+O738)*(1/General!$B$20)*((F738/100)-E738*(C738/100))*1000/B738</f>
        <v>84.4529230411392</v>
      </c>
      <c r="I738" s="19" t="n">
        <f aca="false">(N738+O738)*(1/General!$B$20)*((D738/100)*E738-(G738/100))*1000/B738</f>
        <v>58.8337863251077</v>
      </c>
      <c r="J738" s="19" t="n">
        <f aca="false">I738/H738</f>
        <v>0.696645944349946</v>
      </c>
      <c r="K738" s="19" t="n">
        <f aca="false">MAX(Online_RAW!$L$2-Online_RAW!L738,0)</f>
        <v>0</v>
      </c>
      <c r="L738" s="19" t="n">
        <f aca="false">0.0016*(Online_RAW!M738)</f>
        <v>56.5637333333333</v>
      </c>
      <c r="M738" s="11" t="n">
        <f aca="false">Online_RAW!$N$2-Online_RAW!N738</f>
        <v>0</v>
      </c>
      <c r="N738" s="19" t="n">
        <f aca="false">Online_RAW!C738*60</f>
        <v>120.031636363636</v>
      </c>
      <c r="O738" s="19" t="n">
        <f aca="false">MAX(0, Online_RAW!D738*60)</f>
        <v>0.00914285714285712</v>
      </c>
      <c r="P738" s="19" t="n">
        <f aca="false">_xlfn.IFNA(VLOOKUP(A738,Sampling!$D$7:$E$14,2,FALSE()),0)</f>
        <v>0</v>
      </c>
      <c r="Q738" s="0" t="n">
        <f aca="false">_xlfn.IFNA(VLOOKUP(A738,Refill!$D$6:$G$8,2,FALSE()),0)</f>
        <v>0</v>
      </c>
    </row>
    <row r="739" customFormat="false" ht="12.75" hidden="false" customHeight="false" outlineLevel="0" collapsed="false">
      <c r="A739" s="19" t="n">
        <f aca="false">ROUND((Online_RAW!B739-General!$B$10)*24,3)</f>
        <v>12.283</v>
      </c>
      <c r="B739" s="19" t="n">
        <f aca="false">General!$B$12+Online_ANA!K739/1000+Online_ANA!L739/1000+Online_ANA!M739/1000/General!$B$22-SUM($P$2:P739)/1000/General!$B$24+SUM($Q$2:Q739)/1000/General!$B$24</f>
        <v>1.1365984</v>
      </c>
      <c r="C739" s="19" t="n">
        <f aca="false">Online_RAW!K739</f>
        <v>19.035</v>
      </c>
      <c r="D739" s="19" t="n">
        <f aca="false">Online_RAW!J739</f>
        <v>1.3</v>
      </c>
      <c r="E739" s="19" t="n">
        <f aca="false">(1-F739/100-G739/100)/(1-C739/100-D739/100-General!$B$17/100)</f>
        <v>0.998830663180592</v>
      </c>
      <c r="F739" s="19" t="n">
        <f aca="false">N739*General!$B$14/(N739+O739)+O739*100/(N739+O739)</f>
        <v>20.8203518410712</v>
      </c>
      <c r="G739" s="19" t="n">
        <f aca="false">N739*General!$B$15/(N739+O739)</f>
        <v>0.0399897212923883</v>
      </c>
      <c r="H739" s="19" t="n">
        <f aca="false">(N739+O739)*(1/General!$B$20)*((F739/100)-E739*(C739/100))*1000/B739</f>
        <v>85.0955519606863</v>
      </c>
      <c r="I739" s="19" t="n">
        <f aca="false">(N739+O739)*(1/General!$B$20)*((D739/100)*E739-(G739/100))*1000/B739</f>
        <v>59.2450269984968</v>
      </c>
      <c r="J739" s="19" t="n">
        <f aca="false">I739/H739</f>
        <v>0.696217670999627</v>
      </c>
      <c r="K739" s="19" t="n">
        <f aca="false">MAX(Online_RAW!$L$2-Online_RAW!L739,0)</f>
        <v>0</v>
      </c>
      <c r="L739" s="19" t="n">
        <f aca="false">0.0016*(Online_RAW!M739)</f>
        <v>56.5984</v>
      </c>
      <c r="M739" s="11" t="n">
        <f aca="false">Online_RAW!$N$2-Online_RAW!N739</f>
        <v>0</v>
      </c>
      <c r="N739" s="19" t="n">
        <f aca="false">Online_RAW!C739*60</f>
        <v>119.899363636364</v>
      </c>
      <c r="O739" s="19" t="n">
        <f aca="false">MAX(0, Online_RAW!D739*60)</f>
        <v>0.0308181818181818</v>
      </c>
      <c r="P739" s="19" t="n">
        <f aca="false">_xlfn.IFNA(VLOOKUP(A739,Sampling!$D$7:$E$14,2,FALSE()),0)</f>
        <v>0</v>
      </c>
      <c r="Q739" s="0" t="n">
        <f aca="false">_xlfn.IFNA(VLOOKUP(A739,Refill!$D$6:$G$8,2,FALSE()),0)</f>
        <v>0</v>
      </c>
    </row>
    <row r="740" customFormat="false" ht="12.75" hidden="false" customHeight="false" outlineLevel="0" collapsed="false">
      <c r="A740" s="19" t="n">
        <f aca="false">ROUND((Online_RAW!B740-General!$B$10)*24,3)</f>
        <v>12.3</v>
      </c>
      <c r="B740" s="19" t="n">
        <f aca="false">General!$B$12+Online_ANA!K740/1000+Online_ANA!L740/1000+Online_ANA!M740/1000/General!$B$22-SUM($P$2:P740)/1000/General!$B$24+SUM($Q$2:Q740)/1000/General!$B$24</f>
        <v>1.1366224</v>
      </c>
      <c r="C740" s="19" t="n">
        <f aca="false">Online_RAW!K740</f>
        <v>19.035</v>
      </c>
      <c r="D740" s="19" t="n">
        <f aca="false">Online_RAW!J740</f>
        <v>1.315</v>
      </c>
      <c r="E740" s="19" t="n">
        <f aca="false">(1-F740/100-G740/100)/(1-C740/100-D740/100-General!$B$17/100)</f>
        <v>0.997229867062593</v>
      </c>
      <c r="F740" s="19" t="n">
        <f aca="false">N740*General!$B$14/(N740+O740)+O740*100/(N740+O740)</f>
        <v>20.9622167085741</v>
      </c>
      <c r="G740" s="19" t="n">
        <f aca="false">N740*General!$B$15/(N740+O740)</f>
        <v>0.039918072369407</v>
      </c>
      <c r="H740" s="19" t="n">
        <f aca="false">(N740+O740)*(1/General!$B$20)*((F740/100)-E740*(C740/100))*1000/B740</f>
        <v>93.3431628369788</v>
      </c>
      <c r="I740" s="19" t="n">
        <f aca="false">(N740+O740)*(1/General!$B$20)*((D740/100)*E740-(G740/100))*1000/B740</f>
        <v>59.9411020375431</v>
      </c>
      <c r="J740" s="19" t="n">
        <f aca="false">I740/H740</f>
        <v>0.642158463627685</v>
      </c>
      <c r="K740" s="19" t="n">
        <f aca="false">MAX(Online_RAW!$L$2-Online_RAW!L740,0)</f>
        <v>0</v>
      </c>
      <c r="L740" s="19" t="n">
        <f aca="false">0.0016*(Online_RAW!M740)</f>
        <v>56.6224</v>
      </c>
      <c r="M740" s="11" t="n">
        <f aca="false">Online_RAW!$N$2-Online_RAW!N740</f>
        <v>0</v>
      </c>
      <c r="N740" s="19" t="n">
        <f aca="false">Online_RAW!C740*60</f>
        <v>119.86</v>
      </c>
      <c r="O740" s="19" t="n">
        <f aca="false">MAX(0, Online_RAW!D740*60)</f>
        <v>0.246</v>
      </c>
      <c r="P740" s="19" t="n">
        <f aca="false">_xlfn.IFNA(VLOOKUP(A740,Sampling!$D$7:$E$14,2,FALSE()),0)</f>
        <v>0</v>
      </c>
      <c r="Q740" s="0" t="n">
        <f aca="false">_xlfn.IFNA(VLOOKUP(A740,Refill!$D$6:$G$8,2,FALSE()),0)</f>
        <v>0</v>
      </c>
    </row>
    <row r="741" customFormat="false" ht="12.75" hidden="false" customHeight="false" outlineLevel="0" collapsed="false">
      <c r="A741" s="19" t="n">
        <f aca="false">ROUND((Online_RAW!B741-General!$B$10)*24,3)</f>
        <v>12.317</v>
      </c>
      <c r="B741" s="19" t="n">
        <f aca="false">General!$B$12+Online_ANA!K741/1000+Online_ANA!L741/1000+Online_ANA!M741/1000/General!$B$22-SUM($P$2:P741)/1000/General!$B$24+SUM($Q$2:Q741)/1000/General!$B$24</f>
        <v>1.136656</v>
      </c>
      <c r="C741" s="19" t="n">
        <f aca="false">Online_RAW!K741</f>
        <v>19.0828571428571</v>
      </c>
      <c r="D741" s="19" t="n">
        <f aca="false">Online_RAW!J741</f>
        <v>1.33</v>
      </c>
      <c r="E741" s="19" t="n">
        <f aca="false">(1-F741/100-G741/100)/(1-C741/100-D741/100-General!$B$17/100)</f>
        <v>0.994845643936672</v>
      </c>
      <c r="F741" s="19" t="n">
        <f aca="false">N741*General!$B$14/(N741+O741)+O741*100/(N741+O741)</f>
        <v>21.2137486366363</v>
      </c>
      <c r="G741" s="19" t="n">
        <f aca="false">N741*General!$B$15/(N741+O741)</f>
        <v>0.0397910360421029</v>
      </c>
      <c r="H741" s="19" t="n">
        <f aca="false">(N741+O741)*(1/General!$B$20)*((F741/100)-E741*(C741/100))*1000/B741</f>
        <v>104.968482662375</v>
      </c>
      <c r="I741" s="19" t="n">
        <f aca="false">(N741+O741)*(1/General!$B$20)*((D741/100)*E741-(G741/100))*1000/B741</f>
        <v>60.4291160147772</v>
      </c>
      <c r="J741" s="19" t="n">
        <f aca="false">I741/H741</f>
        <v>0.575688192132335</v>
      </c>
      <c r="K741" s="19" t="n">
        <f aca="false">MAX(Online_RAW!$L$2-Online_RAW!L741,0)</f>
        <v>0</v>
      </c>
      <c r="L741" s="19" t="n">
        <f aca="false">0.0016*(Online_RAW!M741)</f>
        <v>56.656</v>
      </c>
      <c r="M741" s="11" t="n">
        <f aca="false">Online_RAW!$N$2-Online_RAW!N741</f>
        <v>0</v>
      </c>
      <c r="N741" s="19" t="n">
        <f aca="false">Online_RAW!C741*60</f>
        <v>119.336571428572</v>
      </c>
      <c r="O741" s="19" t="n">
        <f aca="false">MAX(0, Online_RAW!D741*60)</f>
        <v>0.6267</v>
      </c>
      <c r="P741" s="19" t="n">
        <f aca="false">_xlfn.IFNA(VLOOKUP(A741,Sampling!$D$7:$E$14,2,FALSE()),0)</f>
        <v>0</v>
      </c>
      <c r="Q741" s="0" t="n">
        <f aca="false">_xlfn.IFNA(VLOOKUP(A741,Refill!$D$6:$G$8,2,FALSE()),0)</f>
        <v>0</v>
      </c>
    </row>
    <row r="742" customFormat="false" ht="12.75" hidden="false" customHeight="false" outlineLevel="0" collapsed="false">
      <c r="A742" s="19" t="n">
        <f aca="false">ROUND((Online_RAW!B742-General!$B$10)*24,3)</f>
        <v>12.333</v>
      </c>
      <c r="B742" s="19" t="n">
        <f aca="false">General!$B$12+Online_ANA!K742/1000+Online_ANA!L742/1000+Online_ANA!M742/1000/General!$B$22-SUM($P$2:P742)/1000/General!$B$24+SUM($Q$2:Q742)/1000/General!$B$24</f>
        <v>1.1366656</v>
      </c>
      <c r="C742" s="19" t="n">
        <f aca="false">Online_RAW!K742</f>
        <v>19.2108333333333</v>
      </c>
      <c r="D742" s="19" t="n">
        <f aca="false">Online_RAW!J742</f>
        <v>1.33666666666667</v>
      </c>
      <c r="E742" s="19" t="n">
        <f aca="false">(1-F742/100-G742/100)/(1-C742/100-D742/100-General!$B$17/100)</f>
        <v>0.995102332163369</v>
      </c>
      <c r="F742" s="19" t="n">
        <f aca="false">N742*General!$B$14/(N742+O742)+O742*100/(N742+O742)</f>
        <v>21.3274714780201</v>
      </c>
      <c r="G742" s="19" t="n">
        <f aca="false">N742*General!$B$15/(N742+O742)</f>
        <v>0.0397336002636262</v>
      </c>
      <c r="H742" s="19" t="n">
        <f aca="false">(N742+O742)*(1/General!$B$20)*((F742/100)-E742*(C742/100))*1000/B742</f>
        <v>104.049123142412</v>
      </c>
      <c r="I742" s="19" t="n">
        <f aca="false">(N742+O742)*(1/General!$B$20)*((D742/100)*E742-(G742/100))*1000/B742</f>
        <v>60.7327908525685</v>
      </c>
      <c r="J742" s="19" t="n">
        <f aca="false">I742/H742</f>
        <v>0.583693442273837</v>
      </c>
      <c r="K742" s="19" t="n">
        <f aca="false">MAX(Online_RAW!$L$2-Online_RAW!L742,0)</f>
        <v>0</v>
      </c>
      <c r="L742" s="19" t="n">
        <f aca="false">0.0016*(Online_RAW!M742)</f>
        <v>56.6656</v>
      </c>
      <c r="M742" s="11" t="n">
        <f aca="false">Online_RAW!$N$2-Online_RAW!N742</f>
        <v>0</v>
      </c>
      <c r="N742" s="19" t="n">
        <f aca="false">Online_RAW!C742*60</f>
        <v>119.111428571429</v>
      </c>
      <c r="O742" s="19" t="n">
        <f aca="false">MAX(0, Online_RAW!D742*60)</f>
        <v>0.7986</v>
      </c>
      <c r="P742" s="19" t="n">
        <f aca="false">_xlfn.IFNA(VLOOKUP(A742,Sampling!$D$7:$E$14,2,FALSE()),0)</f>
        <v>0</v>
      </c>
      <c r="Q742" s="0" t="n">
        <f aca="false">_xlfn.IFNA(VLOOKUP(A742,Refill!$D$6:$G$8,2,FALSE()),0)</f>
        <v>0</v>
      </c>
    </row>
    <row r="743" customFormat="false" ht="12.75" hidden="false" customHeight="false" outlineLevel="0" collapsed="false">
      <c r="A743" s="19" t="n">
        <f aca="false">ROUND((Online_RAW!B743-General!$B$10)*24,3)</f>
        <v>12.35</v>
      </c>
      <c r="B743" s="19" t="n">
        <f aca="false">General!$B$12+Online_ANA!K743/1000+Online_ANA!L743/1000+Online_ANA!M743/1000/General!$B$22-SUM($P$2:P743)/1000/General!$B$24+SUM($Q$2:Q743)/1000/General!$B$24</f>
        <v>1.13671306666667</v>
      </c>
      <c r="C743" s="19" t="n">
        <f aca="false">Online_RAW!K743</f>
        <v>19.3690909090909</v>
      </c>
      <c r="D743" s="19" t="n">
        <f aca="false">Online_RAW!J743</f>
        <v>1.355</v>
      </c>
      <c r="E743" s="19" t="n">
        <f aca="false">(1-F743/100-G743/100)/(1-C743/100-D743/100-General!$B$17/100)</f>
        <v>0.996245313958667</v>
      </c>
      <c r="F743" s="19" t="n">
        <f aca="false">N743*General!$B$14/(N743+O743)+O743*100/(N743+O743)</f>
        <v>21.4131244010814</v>
      </c>
      <c r="G743" s="19" t="n">
        <f aca="false">N743*General!$B$15/(N743+O743)</f>
        <v>0.0396903412115751</v>
      </c>
      <c r="H743" s="19" t="n">
        <f aca="false">(N743+O743)*(1/General!$B$20)*((F743/100)-E743*(C743/100))*1000/B743</f>
        <v>99.7149176273003</v>
      </c>
      <c r="I743" s="19" t="n">
        <f aca="false">(N743+O743)*(1/General!$B$20)*((D743/100)*E743-(G743/100))*1000/B743</f>
        <v>61.7211146827167</v>
      </c>
      <c r="J743" s="19" t="n">
        <f aca="false">I743/H743</f>
        <v>0.618975737546199</v>
      </c>
      <c r="K743" s="19" t="n">
        <f aca="false">MAX(Online_RAW!$L$2-Online_RAW!L743,0)</f>
        <v>0</v>
      </c>
      <c r="L743" s="19" t="n">
        <f aca="false">0.0016*(Online_RAW!M743)</f>
        <v>56.7130666666667</v>
      </c>
      <c r="M743" s="11" t="n">
        <f aca="false">Online_RAW!$N$2-Online_RAW!N743</f>
        <v>0</v>
      </c>
      <c r="N743" s="19" t="n">
        <f aca="false">Online_RAW!C743*60</f>
        <v>119.092363636364</v>
      </c>
      <c r="O743" s="19" t="n">
        <f aca="false">MAX(0, Online_RAW!D743*60)</f>
        <v>0.929142857142858</v>
      </c>
      <c r="P743" s="19" t="n">
        <f aca="false">_xlfn.IFNA(VLOOKUP(A743,Sampling!$D$7:$E$14,2,FALSE()),0)</f>
        <v>0</v>
      </c>
      <c r="Q743" s="0" t="n">
        <f aca="false">_xlfn.IFNA(VLOOKUP(A743,Refill!$D$6:$G$8,2,FALSE()),0)</f>
        <v>0</v>
      </c>
    </row>
    <row r="744" customFormat="false" ht="12.75" hidden="false" customHeight="false" outlineLevel="0" collapsed="false">
      <c r="A744" s="19" t="n">
        <f aca="false">ROUND((Online_RAW!B744-General!$B$10)*24,3)</f>
        <v>12.367</v>
      </c>
      <c r="B744" s="19" t="n">
        <f aca="false">General!$B$12+Online_ANA!K744/1000+Online_ANA!L744/1000+Online_ANA!M744/1000/General!$B$22-SUM($P$2:P744)/1000/General!$B$24+SUM($Q$2:Q744)/1000/General!$B$24</f>
        <v>1.1367328</v>
      </c>
      <c r="C744" s="19" t="n">
        <f aca="false">Online_RAW!K744</f>
        <v>19.47</v>
      </c>
      <c r="D744" s="19" t="n">
        <f aca="false">Online_RAW!J744</f>
        <v>1.36</v>
      </c>
      <c r="E744" s="19" t="n">
        <f aca="false">(1-F744/100-G744/100)/(1-C744/100-D744/100-General!$B$17/100)</f>
        <v>0.99573749515213</v>
      </c>
      <c r="F744" s="19" t="n">
        <f aca="false">N744*General!$B$14/(N744+O744)+O744*100/(N744+O744)</f>
        <v>21.5586936420461</v>
      </c>
      <c r="G744" s="19" t="n">
        <f aca="false">N744*General!$B$15/(N744+O744)</f>
        <v>0.039616821392906</v>
      </c>
      <c r="H744" s="19" t="n">
        <f aca="false">(N744+O744)*(1/General!$B$20)*((F744/100)-E744*(C744/100))*1000/B744</f>
        <v>102.19974955686</v>
      </c>
      <c r="I744" s="19" t="n">
        <f aca="false">(N744+O744)*(1/General!$B$20)*((D744/100)*E744-(G744/100))*1000/B744</f>
        <v>61.8645897490705</v>
      </c>
      <c r="J744" s="19" t="n">
        <f aca="false">I744/H744</f>
        <v>0.605330150194266</v>
      </c>
      <c r="K744" s="19" t="n">
        <f aca="false">MAX(Online_RAW!$L$2-Online_RAW!L744,0)</f>
        <v>0</v>
      </c>
      <c r="L744" s="19" t="n">
        <f aca="false">0.0016*(Online_RAW!M744)</f>
        <v>56.7328</v>
      </c>
      <c r="M744" s="11" t="n">
        <f aca="false">Online_RAW!$N$2-Online_RAW!N744</f>
        <v>0</v>
      </c>
      <c r="N744" s="19" t="n">
        <f aca="false">Online_RAW!C744*60</f>
        <v>118.754608695652</v>
      </c>
      <c r="O744" s="19" t="n">
        <f aca="false">MAX(0, Online_RAW!D744*60)</f>
        <v>1.14860869565218</v>
      </c>
      <c r="P744" s="19" t="n">
        <f aca="false">_xlfn.IFNA(VLOOKUP(A744,Sampling!$D$7:$E$14,2,FALSE()),0)</f>
        <v>0</v>
      </c>
      <c r="Q744" s="0" t="n">
        <f aca="false">_xlfn.IFNA(VLOOKUP(A744,Refill!$D$6:$G$8,2,FALSE()),0)</f>
        <v>0</v>
      </c>
    </row>
    <row r="745" customFormat="false" ht="12.75" hidden="false" customHeight="false" outlineLevel="0" collapsed="false">
      <c r="A745" s="19" t="n">
        <f aca="false">ROUND((Online_RAW!B745-General!$B$10)*24,3)</f>
        <v>12.383</v>
      </c>
      <c r="B745" s="19" t="n">
        <f aca="false">General!$B$12+Online_ANA!K745/1000+Online_ANA!L745/1000+Online_ANA!M745/1000/General!$B$22-SUM($P$2:P745)/1000/General!$B$24+SUM($Q$2:Q745)/1000/General!$B$24</f>
        <v>1.1367328</v>
      </c>
      <c r="C745" s="19" t="n">
        <f aca="false">Online_RAW!K745</f>
        <v>19.583</v>
      </c>
      <c r="D745" s="19" t="n">
        <f aca="false">Online_RAW!J745</f>
        <v>1.375</v>
      </c>
      <c r="E745" s="19" t="n">
        <f aca="false">(1-F745/100-G745/100)/(1-C745/100-D745/100-General!$B$17/100)</f>
        <v>0.995825544064899</v>
      </c>
      <c r="F745" s="19" t="n">
        <f aca="false">N745*General!$B$14/(N745+O745)+O745*100/(N745+O745)</f>
        <v>21.6792874833302</v>
      </c>
      <c r="G745" s="19" t="n">
        <f aca="false">N745*General!$B$15/(N745+O745)</f>
        <v>0.0395559154124595</v>
      </c>
      <c r="H745" s="19" t="n">
        <f aca="false">(N745+O745)*(1/General!$B$20)*((F745/100)-E745*(C745/100))*1000/B745</f>
        <v>102.56183462116</v>
      </c>
      <c r="I745" s="19" t="n">
        <f aca="false">(N745+O745)*(1/General!$B$20)*((D745/100)*E745-(G745/100))*1000/B745</f>
        <v>62.6146272101796</v>
      </c>
      <c r="J745" s="19" t="n">
        <f aca="false">I745/H745</f>
        <v>0.610506115081341</v>
      </c>
      <c r="K745" s="19" t="n">
        <f aca="false">MAX(Online_RAW!$L$2-Online_RAW!L745,0)</f>
        <v>0</v>
      </c>
      <c r="L745" s="19" t="n">
        <f aca="false">0.0016*(Online_RAW!M745)</f>
        <v>56.7328</v>
      </c>
      <c r="M745" s="11" t="n">
        <f aca="false">Online_RAW!$N$2-Online_RAW!N745</f>
        <v>0</v>
      </c>
      <c r="N745" s="19" t="n">
        <f aca="false">Online_RAW!C745*60</f>
        <v>118.645142857143</v>
      </c>
      <c r="O745" s="19" t="n">
        <f aca="false">MAX(0, Online_RAW!D745*60)</f>
        <v>1.332</v>
      </c>
      <c r="P745" s="19" t="n">
        <f aca="false">_xlfn.IFNA(VLOOKUP(A745,Sampling!$D$7:$E$14,2,FALSE()),0)</f>
        <v>0</v>
      </c>
      <c r="Q745" s="0" t="n">
        <f aca="false">_xlfn.IFNA(VLOOKUP(A745,Refill!$D$6:$G$8,2,FALSE()),0)</f>
        <v>0</v>
      </c>
    </row>
    <row r="746" customFormat="false" ht="12.75" hidden="false" customHeight="false" outlineLevel="0" collapsed="false">
      <c r="A746" s="19" t="n">
        <f aca="false">ROUND((Online_RAW!B746-General!$B$10)*24,3)</f>
        <v>12.4</v>
      </c>
      <c r="B746" s="19" t="n">
        <f aca="false">General!$B$12+Online_ANA!K746/1000+Online_ANA!L746/1000+Online_ANA!M746/1000/General!$B$22-SUM($P$2:P746)/1000/General!$B$24+SUM($Q$2:Q746)/1000/General!$B$24</f>
        <v>1.13681485714286</v>
      </c>
      <c r="C746" s="19" t="n">
        <f aca="false">Online_RAW!K746</f>
        <v>19.67875</v>
      </c>
      <c r="D746" s="19" t="n">
        <f aca="false">Online_RAW!J746</f>
        <v>1.385</v>
      </c>
      <c r="E746" s="19" t="n">
        <f aca="false">(1-F746/100-G746/100)/(1-C746/100-D746/100-General!$B$17/100)</f>
        <v>0.99469728006171</v>
      </c>
      <c r="F746" s="19" t="n">
        <f aca="false">N746*General!$B$14/(N746+O746)+O746*100/(N746+O746)</f>
        <v>21.8732667422042</v>
      </c>
      <c r="G746" s="19" t="n">
        <f aca="false">N746*General!$B$15/(N746+O746)</f>
        <v>0.0394579460897958</v>
      </c>
      <c r="H746" s="19" t="n">
        <f aca="false">(N746+O746)*(1/General!$B$20)*((F746/100)-E746*(C746/100))*1000/B746</f>
        <v>108.362683832598</v>
      </c>
      <c r="I746" s="19" t="n">
        <f aca="false">(N746+O746)*(1/General!$B$20)*((D746/100)*E746-(G746/100))*1000/B746</f>
        <v>63.0791877769387</v>
      </c>
      <c r="J746" s="19" t="n">
        <f aca="false">I746/H746</f>
        <v>0.582111715453496</v>
      </c>
      <c r="K746" s="19" t="n">
        <f aca="false">MAX(Online_RAW!$L$2-Online_RAW!L746,0)</f>
        <v>0</v>
      </c>
      <c r="L746" s="19" t="n">
        <f aca="false">0.0016*(Online_RAW!M746)</f>
        <v>56.8148571428571</v>
      </c>
      <c r="M746" s="11" t="n">
        <f aca="false">Online_RAW!$N$2-Online_RAW!N746</f>
        <v>0</v>
      </c>
      <c r="N746" s="19" t="n">
        <f aca="false">Online_RAW!C746*60</f>
        <v>118.481181818182</v>
      </c>
      <c r="O746" s="19" t="n">
        <f aca="false">MAX(0, Online_RAW!D746*60)</f>
        <v>1.62763636363636</v>
      </c>
      <c r="P746" s="19" t="n">
        <f aca="false">_xlfn.IFNA(VLOOKUP(A746,Sampling!$D$7:$E$14,2,FALSE()),0)</f>
        <v>0</v>
      </c>
      <c r="Q746" s="0" t="n">
        <f aca="false">_xlfn.IFNA(VLOOKUP(A746,Refill!$D$6:$G$8,2,FALSE()),0)</f>
        <v>0</v>
      </c>
    </row>
    <row r="747" customFormat="false" ht="12.75" hidden="false" customHeight="false" outlineLevel="0" collapsed="false">
      <c r="A747" s="19" t="n">
        <f aca="false">ROUND((Online_RAW!B747-General!$B$10)*24,3)</f>
        <v>12.417</v>
      </c>
      <c r="B747" s="19" t="n">
        <f aca="false">General!$B$12+Online_ANA!K747/1000+Online_ANA!L747/1000+Online_ANA!M747/1000/General!$B$22-SUM($P$2:P747)/1000/General!$B$24+SUM($Q$2:Q747)/1000/General!$B$24</f>
        <v>1.13681485714286</v>
      </c>
      <c r="C747" s="19" t="n">
        <f aca="false">Online_RAW!K747</f>
        <v>19.7744444444444</v>
      </c>
      <c r="D747" s="19" t="n">
        <f aca="false">Online_RAW!J747</f>
        <v>1.405</v>
      </c>
      <c r="E747" s="19" t="n">
        <f aca="false">(1-F747/100-G747/100)/(1-C747/100-D747/100-General!$B$17/100)</f>
        <v>0.994949886897514</v>
      </c>
      <c r="F747" s="19" t="n">
        <f aca="false">N747*General!$B$14/(N747+O747)+O747*100/(N747+O747)</f>
        <v>21.9685945266565</v>
      </c>
      <c r="G747" s="19" t="n">
        <f aca="false">N747*General!$B$15/(N747+O747)</f>
        <v>0.0394098007441129</v>
      </c>
      <c r="H747" s="19" t="n">
        <f aca="false">(N747+O747)*(1/General!$B$20)*((F747/100)-E747*(C747/100))*1000/B747</f>
        <v>108.032700062498</v>
      </c>
      <c r="I747" s="19" t="n">
        <f aca="false">(N747+O747)*(1/General!$B$20)*((D747/100)*E747-(G747/100))*1000/B747</f>
        <v>63.9760295097804</v>
      </c>
      <c r="J747" s="19" t="n">
        <f aca="false">I747/H747</f>
        <v>0.592191340888172</v>
      </c>
      <c r="K747" s="19" t="n">
        <f aca="false">MAX(Online_RAW!$L$2-Online_RAW!L747,0)</f>
        <v>0</v>
      </c>
      <c r="L747" s="19" t="n">
        <f aca="false">0.0016*(Online_RAW!M747)</f>
        <v>56.8148571428571</v>
      </c>
      <c r="M747" s="11" t="n">
        <f aca="false">Online_RAW!$N$2-Online_RAW!N747</f>
        <v>0</v>
      </c>
      <c r="N747" s="19" t="n">
        <f aca="false">Online_RAW!C747*60</f>
        <v>118.225909090909</v>
      </c>
      <c r="O747" s="19" t="n">
        <f aca="false">MAX(0, Online_RAW!D747*60)</f>
        <v>1.77054545454545</v>
      </c>
      <c r="P747" s="19" t="n">
        <f aca="false">_xlfn.IFNA(VLOOKUP(A747,Sampling!$D$7:$E$14,2,FALSE()),0)</f>
        <v>0</v>
      </c>
      <c r="Q747" s="0" t="n">
        <f aca="false">_xlfn.IFNA(VLOOKUP(A747,Refill!$D$6:$G$8,2,FALSE()),0)</f>
        <v>0</v>
      </c>
    </row>
    <row r="748" customFormat="false" ht="12.75" hidden="false" customHeight="false" outlineLevel="0" collapsed="false">
      <c r="A748" s="19" t="n">
        <f aca="false">ROUND((Online_RAW!B748-General!$B$10)*24,3)</f>
        <v>12.433</v>
      </c>
      <c r="B748" s="19" t="n">
        <f aca="false">General!$B$12+Online_ANA!K748/1000+Online_ANA!L748/1000+Online_ANA!M748/1000/General!$B$22-SUM($P$2:P748)/1000/General!$B$24+SUM($Q$2:Q748)/1000/General!$B$24</f>
        <v>1.1368752</v>
      </c>
      <c r="C748" s="19" t="n">
        <f aca="false">Online_RAW!K748</f>
        <v>19.8788888888889</v>
      </c>
      <c r="D748" s="19" t="n">
        <f aca="false">Online_RAW!J748</f>
        <v>1.42</v>
      </c>
      <c r="E748" s="19" t="n">
        <f aca="false">(1-F748/100-G748/100)/(1-C748/100-D748/100-General!$B$17/100)</f>
        <v>0.994954331340396</v>
      </c>
      <c r="F748" s="19" t="n">
        <f aca="false">N748*General!$B$14/(N748+O748)+O748*100/(N748+O748)</f>
        <v>22.0871477790102</v>
      </c>
      <c r="G748" s="19" t="n">
        <f aca="false">N748*General!$B$15/(N748+O748)</f>
        <v>0.0393499253641362</v>
      </c>
      <c r="H748" s="19" t="n">
        <f aca="false">(N748+O748)*(1/General!$B$20)*((F748/100)-E748*(C748/100))*1000/B748</f>
        <v>108.607206540182</v>
      </c>
      <c r="I748" s="19" t="n">
        <f aca="false">(N748+O748)*(1/General!$B$20)*((D748/100)*E748-(G748/100))*1000/B748</f>
        <v>64.6161752295091</v>
      </c>
      <c r="J748" s="19" t="n">
        <f aca="false">I748/H748</f>
        <v>0.594952925205774</v>
      </c>
      <c r="K748" s="19" t="n">
        <f aca="false">MAX(Online_RAW!$L$2-Online_RAW!L748,0)</f>
        <v>0</v>
      </c>
      <c r="L748" s="19" t="n">
        <f aca="false">0.0016*(Online_RAW!M748)</f>
        <v>56.8752</v>
      </c>
      <c r="M748" s="11" t="n">
        <f aca="false">Online_RAW!$N$2-Online_RAW!N748</f>
        <v>0</v>
      </c>
      <c r="N748" s="19" t="n">
        <f aca="false">Online_RAW!C748*60</f>
        <v>117.932454545455</v>
      </c>
      <c r="O748" s="19" t="n">
        <f aca="false">MAX(0, Online_RAW!D748*60)</f>
        <v>1.94828571428572</v>
      </c>
      <c r="P748" s="19" t="n">
        <f aca="false">_xlfn.IFNA(VLOOKUP(A748,Sampling!$D$7:$E$14,2,FALSE()),0)</f>
        <v>0</v>
      </c>
      <c r="Q748" s="0" t="n">
        <f aca="false">_xlfn.IFNA(VLOOKUP(A748,Refill!$D$6:$G$8,2,FALSE()),0)</f>
        <v>0</v>
      </c>
    </row>
    <row r="749" customFormat="false" ht="12.75" hidden="false" customHeight="false" outlineLevel="0" collapsed="false">
      <c r="A749" s="19" t="n">
        <f aca="false">ROUND((Online_RAW!B749-General!$B$10)*24,3)</f>
        <v>12.45</v>
      </c>
      <c r="B749" s="19" t="n">
        <f aca="false">General!$B$12+Online_ANA!K749/1000+Online_ANA!L749/1000+Online_ANA!M749/1000/General!$B$22-SUM($P$2:P749)/1000/General!$B$24+SUM($Q$2:Q749)/1000/General!$B$24</f>
        <v>1.136924</v>
      </c>
      <c r="C749" s="19" t="n">
        <f aca="false">Online_RAW!K749</f>
        <v>19.9944444444444</v>
      </c>
      <c r="D749" s="19" t="n">
        <f aca="false">Online_RAW!J749</f>
        <v>1.43</v>
      </c>
      <c r="E749" s="19" t="n">
        <f aca="false">(1-F749/100-G749/100)/(1-C749/100-D749/100-General!$B$17/100)</f>
        <v>0.993987012493169</v>
      </c>
      <c r="F749" s="19" t="n">
        <f aca="false">N749*General!$B$14/(N749+O749)+O749*100/(N749+O749)</f>
        <v>22.2877602066379</v>
      </c>
      <c r="G749" s="19" t="n">
        <f aca="false">N749*General!$B$15/(N749+O749)</f>
        <v>0.0392486059562435</v>
      </c>
      <c r="H749" s="19" t="n">
        <f aca="false">(N749+O749)*(1/General!$B$20)*((F749/100)-E749*(C749/100))*1000/B749</f>
        <v>113.789028796649</v>
      </c>
      <c r="I749" s="19" t="n">
        <f aca="false">(N749+O749)*(1/General!$B$20)*((D749/100)*E749-(G749/100))*1000/B749</f>
        <v>65.163075799505</v>
      </c>
      <c r="J749" s="19" t="n">
        <f aca="false">I749/H749</f>
        <v>0.572665717324623</v>
      </c>
      <c r="K749" s="19" t="n">
        <f aca="false">MAX(Online_RAW!$L$2-Online_RAW!L749,0)</f>
        <v>0</v>
      </c>
      <c r="L749" s="19" t="n">
        <f aca="false">0.0016*(Online_RAW!M749)</f>
        <v>56.924</v>
      </c>
      <c r="M749" s="11" t="n">
        <f aca="false">Online_RAW!$N$2-Online_RAW!N749</f>
        <v>0</v>
      </c>
      <c r="N749" s="19" t="n">
        <f aca="false">Online_RAW!C749*60</f>
        <v>117.885545454545</v>
      </c>
      <c r="O749" s="19" t="n">
        <f aca="false">MAX(0, Online_RAW!D749*60)</f>
        <v>2.25685714285714</v>
      </c>
      <c r="P749" s="19" t="n">
        <f aca="false">_xlfn.IFNA(VLOOKUP(A749,Sampling!$D$7:$E$14,2,FALSE()),0)</f>
        <v>0</v>
      </c>
      <c r="Q749" s="0" t="n">
        <f aca="false">_xlfn.IFNA(VLOOKUP(A749,Refill!$D$6:$G$8,2,FALSE()),0)</f>
        <v>0</v>
      </c>
    </row>
    <row r="750" customFormat="false" ht="12.75" hidden="false" customHeight="false" outlineLevel="0" collapsed="false">
      <c r="A750" s="19" t="n">
        <f aca="false">ROUND((Online_RAW!B750-General!$B$10)*24,3)</f>
        <v>12.467</v>
      </c>
      <c r="B750" s="19" t="n">
        <f aca="false">General!$B$12+Online_ANA!K750/1000+Online_ANA!L750/1000+Online_ANA!M750/1000/General!$B$22-SUM($P$2:P750)/1000/General!$B$24+SUM($Q$2:Q750)/1000/General!$B$24</f>
        <v>1.13696128</v>
      </c>
      <c r="C750" s="19" t="n">
        <f aca="false">Online_RAW!K750</f>
        <v>20.106</v>
      </c>
      <c r="D750" s="19" t="n">
        <f aca="false">Online_RAW!J750</f>
        <v>1.445</v>
      </c>
      <c r="E750" s="19" t="n">
        <f aca="false">(1-F750/100-G750/100)/(1-C750/100-D750/100-General!$B$17/100)</f>
        <v>0.993650292659875</v>
      </c>
      <c r="F750" s="19" t="n">
        <f aca="false">N750*General!$B$14/(N750+O750)+O750*100/(N750+O750)</f>
        <v>22.4399012622563</v>
      </c>
      <c r="G750" s="19" t="n">
        <f aca="false">N750*General!$B$15/(N750+O750)</f>
        <v>0.0391717670392645</v>
      </c>
      <c r="H750" s="19" t="n">
        <f aca="false">(N750+O750)*(1/General!$B$20)*((F750/100)-E750*(C750/100))*1000/B750</f>
        <v>115.867154210153</v>
      </c>
      <c r="I750" s="19" t="n">
        <f aca="false">(N750+O750)*(1/General!$B$20)*((D750/100)*E750-(G750/100))*1000/B750</f>
        <v>65.7410911232215</v>
      </c>
      <c r="J750" s="19" t="n">
        <f aca="false">I750/H750</f>
        <v>0.567383324216148</v>
      </c>
      <c r="K750" s="19" t="n">
        <f aca="false">MAX(Online_RAW!$L$2-Online_RAW!L750,0)</f>
        <v>0</v>
      </c>
      <c r="L750" s="19" t="n">
        <f aca="false">0.0016*(Online_RAW!M750)</f>
        <v>56.96128</v>
      </c>
      <c r="M750" s="11" t="n">
        <f aca="false">Online_RAW!$N$2-Online_RAW!N750</f>
        <v>0</v>
      </c>
      <c r="N750" s="19" t="n">
        <f aca="false">Online_RAW!C750*60</f>
        <v>117.469909090909</v>
      </c>
      <c r="O750" s="19" t="n">
        <f aca="false">MAX(0, Online_RAW!D750*60)</f>
        <v>2.48373913043478</v>
      </c>
      <c r="P750" s="19" t="n">
        <f aca="false">_xlfn.IFNA(VLOOKUP(A750,Sampling!$D$7:$E$14,2,FALSE()),0)</f>
        <v>0</v>
      </c>
      <c r="Q750" s="0" t="n">
        <f aca="false">_xlfn.IFNA(VLOOKUP(A750,Refill!$D$6:$G$8,2,FALSE()),0)</f>
        <v>0</v>
      </c>
    </row>
    <row r="751" customFormat="false" ht="12.75" hidden="false" customHeight="false" outlineLevel="0" collapsed="false">
      <c r="A751" s="19" t="n">
        <f aca="false">ROUND((Online_RAW!B751-General!$B$10)*24,3)</f>
        <v>12.483</v>
      </c>
      <c r="B751" s="19" t="n">
        <f aca="false">General!$B$12+Online_ANA!K751/1000+Online_ANA!L751/1000+Online_ANA!M751/1000/General!$B$22-SUM($P$2:P751)/1000/General!$B$24+SUM($Q$2:Q751)/1000/General!$B$24</f>
        <v>1.13696128</v>
      </c>
      <c r="C751" s="19" t="n">
        <f aca="false">Online_RAW!K751</f>
        <v>20.2563636363636</v>
      </c>
      <c r="D751" s="19" t="n">
        <f aca="false">Online_RAW!J751</f>
        <v>1.46</v>
      </c>
      <c r="E751" s="19" t="n">
        <f aca="false">(1-F751/100-G751/100)/(1-C751/100-D751/100-General!$B$17/100)</f>
        <v>0.994274970245355</v>
      </c>
      <c r="F751" s="19" t="n">
        <f aca="false">N751*General!$B$14/(N751+O751)+O751*100/(N751+O751)</f>
        <v>22.5556416028816</v>
      </c>
      <c r="G751" s="19" t="n">
        <f aca="false">N751*General!$B$15/(N751+O751)</f>
        <v>0.039113312321777</v>
      </c>
      <c r="H751" s="19" t="n">
        <f aca="false">(N751+O751)*(1/General!$B$20)*((F751/100)-E751*(C751/100))*1000/B751</f>
        <v>113.668124085451</v>
      </c>
      <c r="I751" s="19" t="n">
        <f aca="false">(N751+O751)*(1/General!$B$20)*((D751/100)*E751-(G751/100))*1000/B751</f>
        <v>66.4774551675584</v>
      </c>
      <c r="J751" s="19" t="n">
        <f aca="false">I751/H751</f>
        <v>0.584838147918965</v>
      </c>
      <c r="K751" s="19" t="n">
        <f aca="false">MAX(Online_RAW!$L$2-Online_RAW!L751,0)</f>
        <v>0</v>
      </c>
      <c r="L751" s="19" t="n">
        <f aca="false">0.0016*(Online_RAW!M751)</f>
        <v>56.96128</v>
      </c>
      <c r="M751" s="11" t="n">
        <f aca="false">Online_RAW!$N$2-Online_RAW!N751</f>
        <v>0</v>
      </c>
      <c r="N751" s="19" t="n">
        <f aca="false">Online_RAW!C751*60</f>
        <v>117.2754</v>
      </c>
      <c r="O751" s="19" t="n">
        <f aca="false">MAX(0, Online_RAW!D751*60)</f>
        <v>2.6586</v>
      </c>
      <c r="P751" s="19" t="n">
        <f aca="false">_xlfn.IFNA(VLOOKUP(A751,Sampling!$D$7:$E$14,2,FALSE()),0)</f>
        <v>0</v>
      </c>
      <c r="Q751" s="0" t="n">
        <f aca="false">_xlfn.IFNA(VLOOKUP(A751,Refill!$D$6:$G$8,2,FALSE()),0)</f>
        <v>0</v>
      </c>
    </row>
    <row r="752" customFormat="false" ht="12.75" hidden="false" customHeight="false" outlineLevel="0" collapsed="false">
      <c r="A752" s="19" t="n">
        <f aca="false">ROUND((Online_RAW!B752-General!$B$10)*24,3)</f>
        <v>12.5</v>
      </c>
      <c r="B752" s="19" t="n">
        <f aca="false">General!$B$12+Online_ANA!K752/1000+Online_ANA!L752/1000+Online_ANA!M752/1000/General!$B$22-SUM($P$2:P752)/1000/General!$B$24+SUM($Q$2:Q752)/1000/General!$B$24</f>
        <v>1.13701013333333</v>
      </c>
      <c r="C752" s="19" t="n">
        <f aca="false">Online_RAW!K752</f>
        <v>20.391</v>
      </c>
      <c r="D752" s="19" t="n">
        <f aca="false">Online_RAW!J752</f>
        <v>1.475</v>
      </c>
      <c r="E752" s="19" t="n">
        <f aca="false">(1-F752/100-G752/100)/(1-C752/100-D752/100-General!$B$17/100)</f>
        <v>0.994672149173425</v>
      </c>
      <c r="F752" s="19" t="n">
        <f aca="false">N752*General!$B$14/(N752+O752)+O752*100/(N752+O752)</f>
        <v>22.6736195566101</v>
      </c>
      <c r="G752" s="19" t="n">
        <f aca="false">N752*General!$B$15/(N752+O752)</f>
        <v>0.0390537274966616</v>
      </c>
      <c r="H752" s="19" t="n">
        <f aca="false">(N752+O752)*(1/General!$B$20)*((F752/100)-E752*(C752/100))*1000/B752</f>
        <v>112.59791858566</v>
      </c>
      <c r="I752" s="19" t="n">
        <f aca="false">(N752+O752)*(1/General!$B$20)*((D752/100)*E752-(G752/100))*1000/B752</f>
        <v>67.244765390048</v>
      </c>
      <c r="J752" s="19" t="n">
        <f aca="false">I752/H752</f>
        <v>0.597211442580005</v>
      </c>
      <c r="K752" s="19" t="n">
        <f aca="false">MAX(Online_RAW!$L$2-Online_RAW!L752,0)</f>
        <v>0</v>
      </c>
      <c r="L752" s="19" t="n">
        <f aca="false">0.0016*(Online_RAW!M752)</f>
        <v>57.0101333333333</v>
      </c>
      <c r="M752" s="11" t="n">
        <f aca="false">Online_RAW!$N$2-Online_RAW!N752</f>
        <v>0</v>
      </c>
      <c r="N752" s="19" t="n">
        <f aca="false">Online_RAW!C752*60</f>
        <v>117.162818181818</v>
      </c>
      <c r="O752" s="19" t="n">
        <f aca="false">MAX(0, Online_RAW!D752*60)</f>
        <v>2.83885714285714</v>
      </c>
      <c r="P752" s="19" t="n">
        <f aca="false">_xlfn.IFNA(VLOOKUP(A752,Sampling!$D$7:$E$14,2,FALSE()),0)</f>
        <v>0</v>
      </c>
      <c r="Q752" s="0" t="n">
        <f aca="false">_xlfn.IFNA(VLOOKUP(A752,Refill!$D$6:$G$8,2,FALSE()),0)</f>
        <v>0</v>
      </c>
    </row>
    <row r="753" customFormat="false" ht="12.75" hidden="false" customHeight="false" outlineLevel="0" collapsed="false">
      <c r="A753" s="19" t="n">
        <f aca="false">ROUND((Online_RAW!B753-General!$B$10)*24,3)</f>
        <v>12.517</v>
      </c>
      <c r="B753" s="19" t="n">
        <f aca="false">General!$B$12+Online_ANA!K753/1000+Online_ANA!L753/1000+Online_ANA!M753/1000/General!$B$22-SUM($P$2:P753)/1000/General!$B$24+SUM($Q$2:Q753)/1000/General!$B$24</f>
        <v>1.1370456</v>
      </c>
      <c r="C753" s="19" t="n">
        <f aca="false">Online_RAW!K753</f>
        <v>20.52</v>
      </c>
      <c r="D753" s="19" t="n">
        <f aca="false">Online_RAW!J753</f>
        <v>1.49</v>
      </c>
      <c r="E753" s="19" t="n">
        <f aca="false">(1-F753/100-G753/100)/(1-C753/100-D753/100-General!$B$17/100)</f>
        <v>0.994270779224915</v>
      </c>
      <c r="F753" s="19" t="n">
        <f aca="false">N753*General!$B$14/(N753+O753)+O753*100/(N753+O753)</f>
        <v>22.8480696247811</v>
      </c>
      <c r="G753" s="19" t="n">
        <f aca="false">N753*General!$B$15/(N753+O753)</f>
        <v>0.0389656214016257</v>
      </c>
      <c r="H753" s="19" t="n">
        <f aca="false">(N753+O753)*(1/General!$B$20)*((F753/100)-E753*(C753/100))*1000/B753</f>
        <v>115.232316402905</v>
      </c>
      <c r="I753" s="19" t="n">
        <f aca="false">(N753+O753)*(1/General!$B$20)*((D753/100)*E753-(G753/100))*1000/B753</f>
        <v>67.9670054706593</v>
      </c>
      <c r="J753" s="19" t="n">
        <f aca="false">I753/H753</f>
        <v>0.589825906415136</v>
      </c>
      <c r="K753" s="19" t="n">
        <f aca="false">MAX(Online_RAW!$L$2-Online_RAW!L753,0)</f>
        <v>0</v>
      </c>
      <c r="L753" s="19" t="n">
        <f aca="false">0.0016*(Online_RAW!M753)</f>
        <v>57.0456</v>
      </c>
      <c r="M753" s="11" t="n">
        <f aca="false">Online_RAW!$N$2-Online_RAW!N753</f>
        <v>0</v>
      </c>
      <c r="N753" s="19" t="n">
        <f aca="false">Online_RAW!C753*60</f>
        <v>116.977363636364</v>
      </c>
      <c r="O753" s="19" t="n">
        <f aca="false">MAX(0, Online_RAW!D753*60)</f>
        <v>3.10527272727273</v>
      </c>
      <c r="P753" s="19" t="n">
        <f aca="false">_xlfn.IFNA(VLOOKUP(A753,Sampling!$D$7:$E$14,2,FALSE()),0)</f>
        <v>0</v>
      </c>
      <c r="Q753" s="0" t="n">
        <f aca="false">_xlfn.IFNA(VLOOKUP(A753,Refill!$D$6:$G$8,2,FALSE()),0)</f>
        <v>0</v>
      </c>
    </row>
    <row r="754" customFormat="false" ht="12.75" hidden="false" customHeight="false" outlineLevel="0" collapsed="false">
      <c r="A754" s="19" t="n">
        <f aca="false">ROUND((Online_RAW!B754-General!$B$10)*24,3)</f>
        <v>12.533</v>
      </c>
      <c r="B754" s="19" t="n">
        <f aca="false">General!$B$12+Online_ANA!K754/1000+Online_ANA!L754/1000+Online_ANA!M754/1000/General!$B$22-SUM($P$2:P754)/1000/General!$B$24+SUM($Q$2:Q754)/1000/General!$B$24</f>
        <v>1.1370672</v>
      </c>
      <c r="C754" s="19" t="n">
        <f aca="false">Online_RAW!K754</f>
        <v>20.6344444444444</v>
      </c>
      <c r="D754" s="19" t="n">
        <f aca="false">Online_RAW!J754</f>
        <v>1.5</v>
      </c>
      <c r="E754" s="19" t="n">
        <f aca="false">(1-F754/100-G754/100)/(1-C754/100-D754/100-General!$B$17/100)</f>
        <v>0.994525830566959</v>
      </c>
      <c r="F754" s="19" t="n">
        <f aca="false">N754*General!$B$14/(N754+O754)+O754*100/(N754+O754)</f>
        <v>22.9521042865978</v>
      </c>
      <c r="G754" s="19" t="n">
        <f aca="false">N754*General!$B$15/(N754+O754)</f>
        <v>0.0389130786431324</v>
      </c>
      <c r="H754" s="19" t="n">
        <f aca="false">(N754+O754)*(1/General!$B$20)*((F754/100)-E754*(C754/100))*1000/B754</f>
        <v>114.547312860973</v>
      </c>
      <c r="I754" s="19" t="n">
        <f aca="false">(N754+O754)*(1/General!$B$20)*((D754/100)*E754-(G754/100))*1000/B754</f>
        <v>68.4694677955419</v>
      </c>
      <c r="J754" s="19" t="n">
        <f aca="false">I754/H754</f>
        <v>0.597739624661852</v>
      </c>
      <c r="K754" s="19" t="n">
        <f aca="false">MAX(Online_RAW!$L$2-Online_RAW!L754,0)</f>
        <v>0</v>
      </c>
      <c r="L754" s="19" t="n">
        <f aca="false">0.0016*(Online_RAW!M754)</f>
        <v>57.0672</v>
      </c>
      <c r="M754" s="11" t="n">
        <f aca="false">Online_RAW!$N$2-Online_RAW!N754</f>
        <v>0</v>
      </c>
      <c r="N754" s="19" t="n">
        <f aca="false">Online_RAW!C754*60</f>
        <v>116.844857142857</v>
      </c>
      <c r="O754" s="19" t="n">
        <f aca="false">MAX(0, Online_RAW!D754*60)</f>
        <v>3.26371428571429</v>
      </c>
      <c r="P754" s="19" t="n">
        <f aca="false">_xlfn.IFNA(VLOOKUP(A754,Sampling!$D$7:$E$14,2,FALSE()),0)</f>
        <v>0</v>
      </c>
      <c r="Q754" s="0" t="n">
        <f aca="false">_xlfn.IFNA(VLOOKUP(A754,Refill!$D$6:$G$8,2,FALSE()),0)</f>
        <v>0</v>
      </c>
    </row>
    <row r="755" customFormat="false" ht="12.75" hidden="false" customHeight="false" outlineLevel="0" collapsed="false">
      <c r="A755" s="19" t="n">
        <f aca="false">ROUND((Online_RAW!B755-General!$B$10)*24,3)</f>
        <v>12.55</v>
      </c>
      <c r="B755" s="19" t="n">
        <f aca="false">General!$B$12+Online_ANA!K755/1000+Online_ANA!L755/1000+Online_ANA!M755/1000/General!$B$22-SUM($P$2:P755)/1000/General!$B$24+SUM($Q$2:Q755)/1000/General!$B$24</f>
        <v>1.13711253333333</v>
      </c>
      <c r="C755" s="19" t="n">
        <f aca="false">Online_RAW!K755</f>
        <v>20.752</v>
      </c>
      <c r="D755" s="19" t="n">
        <f aca="false">Online_RAW!J755</f>
        <v>1.51</v>
      </c>
      <c r="E755" s="19" t="n">
        <f aca="false">(1-F755/100-G755/100)/(1-C755/100-D755/100-General!$B$17/100)</f>
        <v>0.993753650658509</v>
      </c>
      <c r="F755" s="19" t="n">
        <f aca="false">N755*General!$B$14/(N755+O755)+O755*100/(N755+O755)</f>
        <v>23.1387494520819</v>
      </c>
      <c r="G755" s="19" t="n">
        <f aca="false">N755*General!$B$15/(N755+O755)</f>
        <v>0.0388188134080395</v>
      </c>
      <c r="H755" s="19" t="n">
        <f aca="false">(N755+O755)*(1/General!$B$20)*((F755/100)-E755*(C755/100))*1000/B755</f>
        <v>118.55845646151</v>
      </c>
      <c r="I755" s="19" t="n">
        <f aca="false">(N755+O755)*(1/General!$B$20)*((D755/100)*E755-(G755/100))*1000/B755</f>
        <v>68.8700288105674</v>
      </c>
      <c r="J755" s="19" t="n">
        <f aca="false">I755/H755</f>
        <v>0.580895120146289</v>
      </c>
      <c r="K755" s="19" t="n">
        <f aca="false">MAX(Online_RAW!$L$2-Online_RAW!L755,0)</f>
        <v>0</v>
      </c>
      <c r="L755" s="19" t="n">
        <f aca="false">0.0016*(Online_RAW!M755)</f>
        <v>57.1125333333333</v>
      </c>
      <c r="M755" s="11" t="n">
        <f aca="false">Online_RAW!$N$2-Online_RAW!N755</f>
        <v>0</v>
      </c>
      <c r="N755" s="19" t="n">
        <f aca="false">Online_RAW!C755*60</f>
        <v>116.536636363636</v>
      </c>
      <c r="O755" s="19" t="n">
        <f aca="false">MAX(0, Online_RAW!D755*60)</f>
        <v>3.546</v>
      </c>
      <c r="P755" s="19" t="n">
        <f aca="false">_xlfn.IFNA(VLOOKUP(A755,Sampling!$D$7:$E$14,2,FALSE()),0)</f>
        <v>0</v>
      </c>
      <c r="Q755" s="0" t="n">
        <f aca="false">_xlfn.IFNA(VLOOKUP(A755,Refill!$D$6:$G$8,2,FALSE()),0)</f>
        <v>0</v>
      </c>
    </row>
    <row r="756" customFormat="false" ht="12.75" hidden="false" customHeight="false" outlineLevel="0" collapsed="false">
      <c r="A756" s="19" t="n">
        <f aca="false">ROUND((Online_RAW!B756-General!$B$10)*24,3)</f>
        <v>12.567</v>
      </c>
      <c r="B756" s="19" t="n">
        <f aca="false">General!$B$12+Online_ANA!K756/1000+Online_ANA!L756/1000+Online_ANA!M756/1000/General!$B$22-SUM($P$2:P756)/1000/General!$B$24+SUM($Q$2:Q756)/1000/General!$B$24</f>
        <v>1.1371328</v>
      </c>
      <c r="C756" s="19" t="n">
        <f aca="false">Online_RAW!K756</f>
        <v>20.8533333333333</v>
      </c>
      <c r="D756" s="19" t="n">
        <f aca="false">Online_RAW!J756</f>
        <v>1.52</v>
      </c>
      <c r="E756" s="19" t="n">
        <f aca="false">(1-F756/100-G756/100)/(1-C756/100-D756/100-General!$B$17/100)</f>
        <v>0.99321882693584</v>
      </c>
      <c r="F756" s="19" t="n">
        <f aca="false">N756*General!$B$14/(N756+O756)+O756*100/(N756+O756)</f>
        <v>23.2907492948535</v>
      </c>
      <c r="G756" s="19" t="n">
        <f aca="false">N756*General!$B$15/(N756+O756)</f>
        <v>0.0387420458106801</v>
      </c>
      <c r="H756" s="19" t="n">
        <f aca="false">(N756+O756)*(1/General!$B$20)*((F756/100)-E756*(C756/100))*1000/B756</f>
        <v>121.507274619417</v>
      </c>
      <c r="I756" s="19" t="n">
        <f aca="false">(N756+O756)*(1/General!$B$20)*((D756/100)*E756-(G756/100))*1000/B756</f>
        <v>69.3071937956785</v>
      </c>
      <c r="J756" s="19" t="n">
        <f aca="false">I756/H756</f>
        <v>0.570395427045509</v>
      </c>
      <c r="K756" s="19" t="n">
        <f aca="false">MAX(Online_RAW!$L$2-Online_RAW!L756,0)</f>
        <v>0</v>
      </c>
      <c r="L756" s="19" t="n">
        <f aca="false">0.0016*(Online_RAW!M756)</f>
        <v>57.1328</v>
      </c>
      <c r="M756" s="11" t="n">
        <f aca="false">Online_RAW!$N$2-Online_RAW!N756</f>
        <v>0</v>
      </c>
      <c r="N756" s="19" t="n">
        <f aca="false">Online_RAW!C756*60</f>
        <v>116.314363636364</v>
      </c>
      <c r="O756" s="19" t="n">
        <f aca="false">MAX(0, Online_RAW!D756*60)</f>
        <v>3.77672727272727</v>
      </c>
      <c r="P756" s="19" t="n">
        <f aca="false">_xlfn.IFNA(VLOOKUP(A756,Sampling!$D$7:$E$14,2,FALSE()),0)</f>
        <v>0</v>
      </c>
      <c r="Q756" s="0" t="n">
        <f aca="false">_xlfn.IFNA(VLOOKUP(A756,Refill!$D$6:$G$8,2,FALSE()),0)</f>
        <v>0</v>
      </c>
    </row>
    <row r="757" customFormat="false" ht="12.75" hidden="false" customHeight="false" outlineLevel="0" collapsed="false">
      <c r="A757" s="19" t="n">
        <f aca="false">ROUND((Online_RAW!B757-General!$B$10)*24,3)</f>
        <v>12.583</v>
      </c>
      <c r="B757" s="19" t="n">
        <f aca="false">General!$B$12+Online_ANA!K757/1000+Online_ANA!L757/1000+Online_ANA!M757/1000/General!$B$22-SUM($P$2:P757)/1000/General!$B$24+SUM($Q$2:Q757)/1000/General!$B$24</f>
        <v>1.1371704</v>
      </c>
      <c r="C757" s="19" t="n">
        <f aca="false">Online_RAW!K757</f>
        <v>20.964</v>
      </c>
      <c r="D757" s="19" t="n">
        <f aca="false">Online_RAW!J757</f>
        <v>1.535</v>
      </c>
      <c r="E757" s="19" t="n">
        <f aca="false">(1-F757/100-G757/100)/(1-C757/100-D757/100-General!$B$17/100)</f>
        <v>0.992947403891706</v>
      </c>
      <c r="F757" s="19" t="n">
        <f aca="false">N757*General!$B$14/(N757+O757)+O757*100/(N757+O757)</f>
        <v>23.4365555483071</v>
      </c>
      <c r="G757" s="19" t="n">
        <f aca="false">N757*General!$B$15/(N757+O757)</f>
        <v>0.0386684062887338</v>
      </c>
      <c r="H757" s="19" t="n">
        <f aca="false">(N757+O757)*(1/General!$B$20)*((F757/100)-E757*(C757/100))*1000/B757</f>
        <v>123.333822794016</v>
      </c>
      <c r="I757" s="19" t="n">
        <f aca="false">(N757+O757)*(1/General!$B$20)*((D757/100)*E757-(G757/100))*1000/B757</f>
        <v>69.9178311415329</v>
      </c>
      <c r="J757" s="19" t="n">
        <f aca="false">I757/H757</f>
        <v>0.56689908378422</v>
      </c>
      <c r="K757" s="19" t="n">
        <f aca="false">MAX(Online_RAW!$L$2-Online_RAW!L757,0)</f>
        <v>0</v>
      </c>
      <c r="L757" s="19" t="n">
        <f aca="false">0.0016*(Online_RAW!M757)</f>
        <v>57.1704</v>
      </c>
      <c r="M757" s="11" t="n">
        <f aca="false">Online_RAW!$N$2-Online_RAW!N757</f>
        <v>0</v>
      </c>
      <c r="N757" s="19" t="n">
        <f aca="false">Online_RAW!C757*60</f>
        <v>115.972434782609</v>
      </c>
      <c r="O757" s="19" t="n">
        <f aca="false">MAX(0, Online_RAW!D757*60)</f>
        <v>3.99365217391304</v>
      </c>
      <c r="P757" s="19" t="n">
        <f aca="false">_xlfn.IFNA(VLOOKUP(A757,Sampling!$D$7:$E$14,2,FALSE()),0)</f>
        <v>0</v>
      </c>
      <c r="Q757" s="0" t="n">
        <f aca="false">_xlfn.IFNA(VLOOKUP(A757,Refill!$D$6:$G$8,2,FALSE()),0)</f>
        <v>0</v>
      </c>
    </row>
    <row r="758" customFormat="false" ht="12.75" hidden="false" customHeight="false" outlineLevel="0" collapsed="false">
      <c r="A758" s="19" t="n">
        <f aca="false">ROUND((Online_RAW!B758-General!$B$10)*24,3)</f>
        <v>12.6</v>
      </c>
      <c r="B758" s="19" t="n">
        <f aca="false">General!$B$12+Online_ANA!K758/1000+Online_ANA!L758/1000+Online_ANA!M758/1000/General!$B$22-SUM($P$2:P758)/1000/General!$B$24+SUM($Q$2:Q758)/1000/General!$B$24</f>
        <v>1.1371704</v>
      </c>
      <c r="C758" s="19" t="n">
        <f aca="false">Online_RAW!K758</f>
        <v>21.0833333333333</v>
      </c>
      <c r="D758" s="19" t="n">
        <f aca="false">Online_RAW!J758</f>
        <v>1.55</v>
      </c>
      <c r="E758" s="19" t="n">
        <f aca="false">(1-F758/100-G758/100)/(1-C758/100-D758/100-General!$B$17/100)</f>
        <v>0.992846550443189</v>
      </c>
      <c r="F758" s="19" t="n">
        <f aca="false">N758*General!$B$14/(N758+O758)+O758*100/(N758+O758)</f>
        <v>23.5777718608888</v>
      </c>
      <c r="G758" s="19" t="n">
        <f aca="false">N758*General!$B$15/(N758+O758)</f>
        <v>0.038597084918743</v>
      </c>
      <c r="H758" s="19" t="n">
        <f aca="false">(N758+O758)*(1/General!$B$20)*((F758/100)-E758*(C758/100))*1000/B758</f>
        <v>124.425155157746</v>
      </c>
      <c r="I758" s="19" t="n">
        <f aca="false">(N758+O758)*(1/General!$B$20)*((D758/100)*E758-(G758/100))*1000/B758</f>
        <v>70.5704318600561</v>
      </c>
      <c r="J758" s="19" t="n">
        <f aca="false">I758/H758</f>
        <v>0.567171740879784</v>
      </c>
      <c r="K758" s="19" t="n">
        <f aca="false">MAX(Online_RAW!$L$2-Online_RAW!L758,0)</f>
        <v>0</v>
      </c>
      <c r="L758" s="19" t="n">
        <f aca="false">0.0016*(Online_RAW!M758)</f>
        <v>57.1704</v>
      </c>
      <c r="M758" s="11" t="n">
        <f aca="false">Online_RAW!$N$2-Online_RAW!N758</f>
        <v>0</v>
      </c>
      <c r="N758" s="19" t="n">
        <f aca="false">Online_RAW!C758*60</f>
        <v>115.685714285714</v>
      </c>
      <c r="O758" s="19" t="n">
        <f aca="false">MAX(0, Online_RAW!D758*60)</f>
        <v>4.20490909090909</v>
      </c>
      <c r="P758" s="19" t="n">
        <f aca="false">_xlfn.IFNA(VLOOKUP(A758,Sampling!$D$7:$E$14,2,FALSE()),0)</f>
        <v>0</v>
      </c>
      <c r="Q758" s="0" t="n">
        <f aca="false">_xlfn.IFNA(VLOOKUP(A758,Refill!$D$6:$G$8,2,FALSE()),0)</f>
        <v>0</v>
      </c>
    </row>
    <row r="759" customFormat="false" ht="12.75" hidden="false" customHeight="false" outlineLevel="0" collapsed="false">
      <c r="A759" s="19" t="n">
        <f aca="false">ROUND((Online_RAW!B759-General!$B$10)*24,3)</f>
        <v>12.617</v>
      </c>
      <c r="B759" s="19" t="n">
        <f aca="false">General!$B$12+Online_ANA!K759/1000+Online_ANA!L759/1000+Online_ANA!M759/1000/General!$B$22-SUM($P$2:P759)/1000/General!$B$24+SUM($Q$2:Q759)/1000/General!$B$24</f>
        <v>1.137224</v>
      </c>
      <c r="C759" s="19" t="n">
        <f aca="false">Online_RAW!K759</f>
        <v>21.2255555555556</v>
      </c>
      <c r="D759" s="19" t="n">
        <f aca="false">Online_RAW!J759</f>
        <v>1.56</v>
      </c>
      <c r="E759" s="19" t="n">
        <f aca="false">(1-F759/100-G759/100)/(1-C759/100-D759/100-General!$B$17/100)</f>
        <v>0.992415329812971</v>
      </c>
      <c r="F759" s="19" t="n">
        <f aca="false">N759*General!$B$14/(N759+O759)+O759*100/(N759+O759)</f>
        <v>23.7621081438014</v>
      </c>
      <c r="G759" s="19" t="n">
        <f aca="false">N759*General!$B$15/(N759+O759)</f>
        <v>0.0385039857859589</v>
      </c>
      <c r="H759" s="19" t="n">
        <f aca="false">(N759+O759)*(1/General!$B$20)*((F759/100)-E759*(C759/100))*1000/B759</f>
        <v>127.193667421178</v>
      </c>
      <c r="I759" s="19" t="n">
        <f aca="false">(N759+O759)*(1/General!$B$20)*((D759/100)*E759-(G759/100))*1000/B759</f>
        <v>71.1832225333445</v>
      </c>
      <c r="J759" s="19" t="n">
        <f aca="false">I759/H759</f>
        <v>0.559644390924231</v>
      </c>
      <c r="K759" s="19" t="n">
        <f aca="false">MAX(Online_RAW!$L$2-Online_RAW!L759,0)</f>
        <v>0</v>
      </c>
      <c r="L759" s="19" t="n">
        <f aca="false">0.0016*(Online_RAW!M759)</f>
        <v>57.224</v>
      </c>
      <c r="M759" s="11" t="n">
        <f aca="false">Online_RAW!$N$2-Online_RAW!N759</f>
        <v>0</v>
      </c>
      <c r="N759" s="19" t="n">
        <f aca="false">Online_RAW!C759*60</f>
        <v>115.693363636364</v>
      </c>
      <c r="O759" s="19" t="n">
        <f aca="false">MAX(0, Online_RAW!D759*60)</f>
        <v>4.49509090909091</v>
      </c>
      <c r="P759" s="19" t="n">
        <f aca="false">_xlfn.IFNA(VLOOKUP(A759,Sampling!$D$7:$E$14,2,FALSE()),0)</f>
        <v>0</v>
      </c>
      <c r="Q759" s="0" t="n">
        <f aca="false">_xlfn.IFNA(VLOOKUP(A759,Refill!$D$6:$G$8,2,FALSE()),0)</f>
        <v>0</v>
      </c>
    </row>
    <row r="760" customFormat="false" ht="12.75" hidden="false" customHeight="false" outlineLevel="0" collapsed="false">
      <c r="A760" s="19" t="n">
        <f aca="false">ROUND((Online_RAW!B760-General!$B$10)*24,3)</f>
        <v>12.633</v>
      </c>
      <c r="B760" s="19" t="n">
        <f aca="false">General!$B$12+Online_ANA!K760/1000+Online_ANA!L760/1000+Online_ANA!M760/1000/General!$B$22-SUM($P$2:P760)/1000/General!$B$24+SUM($Q$2:Q760)/1000/General!$B$24</f>
        <v>1.137224</v>
      </c>
      <c r="C760" s="19" t="n">
        <f aca="false">Online_RAW!K760</f>
        <v>21.3488888888889</v>
      </c>
      <c r="D760" s="19" t="n">
        <f aca="false">Online_RAW!J760</f>
        <v>1.57</v>
      </c>
      <c r="E760" s="19" t="n">
        <f aca="false">(1-F760/100-G760/100)/(1-C760/100-D760/100-General!$B$17/100)</f>
        <v>0.993104718630406</v>
      </c>
      <c r="F760" s="19" t="n">
        <f aca="false">N760*General!$B$14/(N760+O760)+O760*100/(N760+O760)</f>
        <v>23.8416297874256</v>
      </c>
      <c r="G760" s="19" t="n">
        <f aca="false">N760*General!$B$15/(N760+O760)</f>
        <v>0.0384638233396841</v>
      </c>
      <c r="H760" s="19" t="n">
        <f aca="false">(N760+O760)*(1/General!$B$20)*((F760/100)-E760*(C760/100))*1000/B760</f>
        <v>124.268542462406</v>
      </c>
      <c r="I760" s="19" t="n">
        <f aca="false">(N760+O760)*(1/General!$B$20)*((D760/100)*E760-(G760/100))*1000/B760</f>
        <v>71.5834266772748</v>
      </c>
      <c r="J760" s="19" t="n">
        <f aca="false">I760/H760</f>
        <v>0.576038193245328</v>
      </c>
      <c r="K760" s="19" t="n">
        <f aca="false">MAX(Online_RAW!$L$2-Online_RAW!L760,0)</f>
        <v>0</v>
      </c>
      <c r="L760" s="19" t="n">
        <f aca="false">0.0016*(Online_RAW!M760)</f>
        <v>57.224</v>
      </c>
      <c r="M760" s="11" t="n">
        <f aca="false">Online_RAW!$N$2-Online_RAW!N760</f>
        <v>0</v>
      </c>
      <c r="N760" s="19" t="n">
        <f aca="false">Online_RAW!C760*60</f>
        <v>115.3782</v>
      </c>
      <c r="O760" s="19" t="n">
        <f aca="false">MAX(0, Online_RAW!D760*60)</f>
        <v>4.608</v>
      </c>
      <c r="P760" s="19" t="n">
        <f aca="false">_xlfn.IFNA(VLOOKUP(A760,Sampling!$D$7:$E$14,2,FALSE()),0)</f>
        <v>0</v>
      </c>
      <c r="Q760" s="0" t="n">
        <f aca="false">_xlfn.IFNA(VLOOKUP(A760,Refill!$D$6:$G$8,2,FALSE()),0)</f>
        <v>0</v>
      </c>
    </row>
    <row r="761" customFormat="false" ht="12.75" hidden="false" customHeight="false" outlineLevel="0" collapsed="false">
      <c r="A761" s="19" t="n">
        <f aca="false">ROUND((Online_RAW!B761-General!$B$10)*24,3)</f>
        <v>12.65</v>
      </c>
      <c r="B761" s="19" t="n">
        <f aca="false">General!$B$12+Online_ANA!K761/1000+Online_ANA!L761/1000+Online_ANA!M761/1000/General!$B$22-SUM($P$2:P761)/1000/General!$B$24+SUM($Q$2:Q761)/1000/General!$B$24</f>
        <v>1.13727946666667</v>
      </c>
      <c r="C761" s="19" t="n">
        <f aca="false">Online_RAW!K761</f>
        <v>21.456</v>
      </c>
      <c r="D761" s="19" t="n">
        <f aca="false">Online_RAW!J761</f>
        <v>1.58333333333333</v>
      </c>
      <c r="E761" s="19" t="n">
        <f aca="false">(1-F761/100-G761/100)/(1-C761/100-D761/100-General!$B$17/100)</f>
        <v>0.992556232073449</v>
      </c>
      <c r="F761" s="19" t="n">
        <f aca="false">N761*General!$B$14/(N761+O761)+O761*100/(N761+O761)</f>
        <v>24.0032999503006</v>
      </c>
      <c r="G761" s="19" t="n">
        <f aca="false">N761*General!$B$15/(N761+O761)</f>
        <v>0.0383821717422724</v>
      </c>
      <c r="H761" s="19" t="n">
        <f aca="false">(N761+O761)*(1/General!$B$20)*((F761/100)-E761*(C761/100))*1000/B761</f>
        <v>127.368693699123</v>
      </c>
      <c r="I761" s="19" t="n">
        <f aca="false">(N761+O761)*(1/General!$B$20)*((D761/100)*E761-(G761/100))*1000/B761</f>
        <v>72.1375245805006</v>
      </c>
      <c r="J761" s="19" t="n">
        <f aca="false">I761/H761</f>
        <v>0.566367782266085</v>
      </c>
      <c r="K761" s="19" t="n">
        <f aca="false">MAX(Online_RAW!$L$2-Online_RAW!L761,0)</f>
        <v>0</v>
      </c>
      <c r="L761" s="19" t="n">
        <f aca="false">0.0016*(Online_RAW!M761)</f>
        <v>57.2794666666667</v>
      </c>
      <c r="M761" s="11" t="n">
        <f aca="false">Online_RAW!$N$2-Online_RAW!N761</f>
        <v>0</v>
      </c>
      <c r="N761" s="19" t="n">
        <f aca="false">Online_RAW!C761*60</f>
        <v>115.087565217391</v>
      </c>
      <c r="O761" s="19" t="n">
        <f aca="false">MAX(0, Online_RAW!D761*60)</f>
        <v>4.851</v>
      </c>
      <c r="P761" s="19" t="n">
        <f aca="false">_xlfn.IFNA(VLOOKUP(A761,Sampling!$D$7:$E$14,2,FALSE()),0)</f>
        <v>0</v>
      </c>
      <c r="Q761" s="0" t="n">
        <f aca="false">_xlfn.IFNA(VLOOKUP(A761,Refill!$D$6:$G$8,2,FALSE()),0)</f>
        <v>0</v>
      </c>
    </row>
    <row r="762" customFormat="false" ht="12.75" hidden="false" customHeight="false" outlineLevel="0" collapsed="false">
      <c r="A762" s="19" t="n">
        <f aca="false">ROUND((Online_RAW!B762-General!$B$10)*24,3)</f>
        <v>12.667</v>
      </c>
      <c r="B762" s="19" t="n">
        <f aca="false">General!$B$12+Online_ANA!K762/1000+Online_ANA!L762/1000+Online_ANA!M762/1000/General!$B$22-SUM($P$2:P762)/1000/General!$B$24+SUM($Q$2:Q762)/1000/General!$B$24</f>
        <v>1.1373344</v>
      </c>
      <c r="C762" s="19" t="n">
        <f aca="false">Online_RAW!K762</f>
        <v>21.59</v>
      </c>
      <c r="D762" s="19" t="n">
        <f aca="false">Online_RAW!J762</f>
        <v>1.595</v>
      </c>
      <c r="E762" s="19" t="n">
        <f aca="false">(1-F762/100-G762/100)/(1-C762/100-D762/100-General!$B$17/100)</f>
        <v>0.992294362647357</v>
      </c>
      <c r="F762" s="19" t="n">
        <f aca="false">N762*General!$B$14/(N762+O762)+O762*100/(N762+O762)</f>
        <v>24.1679676646973</v>
      </c>
      <c r="G762" s="19" t="n">
        <f aca="false">N762*General!$B$15/(N762+O762)</f>
        <v>0.0382990062299509</v>
      </c>
      <c r="H762" s="19" t="n">
        <f aca="false">(N762+O762)*(1/General!$B$20)*((F762/100)-E762*(C762/100))*1000/B762</f>
        <v>129.072862786423</v>
      </c>
      <c r="I762" s="19" t="n">
        <f aca="false">(N762+O762)*(1/General!$B$20)*((D762/100)*E762-(G762/100))*1000/B762</f>
        <v>72.6375152809927</v>
      </c>
      <c r="J762" s="19" t="n">
        <f aca="false">I762/H762</f>
        <v>0.562763649251246</v>
      </c>
      <c r="K762" s="19" t="n">
        <f aca="false">MAX(Online_RAW!$L$2-Online_RAW!L762,0)</f>
        <v>0</v>
      </c>
      <c r="L762" s="19" t="n">
        <f aca="false">0.0016*(Online_RAW!M762)</f>
        <v>57.3344</v>
      </c>
      <c r="M762" s="11" t="n">
        <f aca="false">Online_RAW!$N$2-Online_RAW!N762</f>
        <v>0</v>
      </c>
      <c r="N762" s="19" t="n">
        <f aca="false">Online_RAW!C762*60</f>
        <v>114.797727272727</v>
      </c>
      <c r="O762" s="19" t="n">
        <f aca="false">MAX(0, Online_RAW!D762*60)</f>
        <v>5.09857142857143</v>
      </c>
      <c r="P762" s="19" t="n">
        <f aca="false">_xlfn.IFNA(VLOOKUP(A762,Sampling!$D$7:$E$14,2,FALSE()),0)</f>
        <v>0</v>
      </c>
      <c r="Q762" s="0" t="n">
        <f aca="false">_xlfn.IFNA(VLOOKUP(A762,Refill!$D$6:$G$8,2,FALSE()),0)</f>
        <v>0</v>
      </c>
    </row>
    <row r="763" customFormat="false" ht="12.75" hidden="false" customHeight="false" outlineLevel="0" collapsed="false">
      <c r="A763" s="19" t="n">
        <f aca="false">ROUND((Online_RAW!B763-General!$B$10)*24,3)</f>
        <v>12.683</v>
      </c>
      <c r="B763" s="19" t="n">
        <f aca="false">General!$B$12+Online_ANA!K763/1000+Online_ANA!L763/1000+Online_ANA!M763/1000/General!$B$22-SUM($P$2:P763)/1000/General!$B$24+SUM($Q$2:Q763)/1000/General!$B$24</f>
        <v>1.1373456</v>
      </c>
      <c r="C763" s="19" t="n">
        <f aca="false">Online_RAW!K763</f>
        <v>21.7125</v>
      </c>
      <c r="D763" s="19" t="n">
        <f aca="false">Online_RAW!J763</f>
        <v>1.61</v>
      </c>
      <c r="E763" s="19" t="n">
        <f aca="false">(1-F763/100-G763/100)/(1-C763/100-D763/100-General!$B$17/100)</f>
        <v>0.991758715166762</v>
      </c>
      <c r="F763" s="19" t="n">
        <f aca="false">N763*General!$B$14/(N763+O763)+O763*100/(N763+O763)</f>
        <v>24.3453380597177</v>
      </c>
      <c r="G763" s="19" t="n">
        <f aca="false">N763*General!$B$15/(N763+O763)</f>
        <v>0.0382094252223648</v>
      </c>
      <c r="H763" s="19" t="n">
        <f aca="false">(N763+O763)*(1/General!$B$20)*((F763/100)-E763*(C763/100))*1000/B763</f>
        <v>132.309114929093</v>
      </c>
      <c r="I763" s="19" t="n">
        <f aca="false">(N763+O763)*(1/General!$B$20)*((D763/100)*E763-(G763/100))*1000/B763</f>
        <v>73.3367844059797</v>
      </c>
      <c r="J763" s="19" t="n">
        <f aca="false">I763/H763</f>
        <v>0.554283689716181</v>
      </c>
      <c r="K763" s="19" t="n">
        <f aca="false">MAX(Online_RAW!$L$2-Online_RAW!L763,0)</f>
        <v>0</v>
      </c>
      <c r="L763" s="19" t="n">
        <f aca="false">0.0016*(Online_RAW!M763)</f>
        <v>57.3456</v>
      </c>
      <c r="M763" s="11" t="n">
        <f aca="false">Online_RAW!$N$2-Online_RAW!N763</f>
        <v>0</v>
      </c>
      <c r="N763" s="19" t="n">
        <f aca="false">Online_RAW!C763*60</f>
        <v>114.585913043478</v>
      </c>
      <c r="O763" s="19" t="n">
        <f aca="false">MAX(0, Online_RAW!D763*60)</f>
        <v>5.36973913043479</v>
      </c>
      <c r="P763" s="19" t="n">
        <f aca="false">_xlfn.IFNA(VLOOKUP(A763,Sampling!$D$7:$E$14,2,FALSE()),0)</f>
        <v>0</v>
      </c>
      <c r="Q763" s="0" t="n">
        <f aca="false">_xlfn.IFNA(VLOOKUP(A763,Refill!$D$6:$G$8,2,FALSE()),0)</f>
        <v>0</v>
      </c>
    </row>
    <row r="764" customFormat="false" ht="12.75" hidden="false" customHeight="false" outlineLevel="0" collapsed="false">
      <c r="A764" s="19" t="n">
        <f aca="false">ROUND((Online_RAW!B764-General!$B$10)*24,3)</f>
        <v>12.7</v>
      </c>
      <c r="B764" s="19" t="n">
        <f aca="false">General!$B$12+Online_ANA!K764/1000+Online_ANA!L764/1000+Online_ANA!M764/1000/General!$B$22-SUM($P$2:P764)/1000/General!$B$24+SUM($Q$2:Q764)/1000/General!$B$24</f>
        <v>1.1373832</v>
      </c>
      <c r="C764" s="19" t="n">
        <f aca="false">Online_RAW!K764</f>
        <v>21.819</v>
      </c>
      <c r="D764" s="19" t="n">
        <f aca="false">Online_RAW!J764</f>
        <v>1.625</v>
      </c>
      <c r="E764" s="19" t="n">
        <f aca="false">(1-F764/100-G764/100)/(1-C764/100-D764/100-General!$B$17/100)</f>
        <v>0.991596089092299</v>
      </c>
      <c r="F764" s="19" t="n">
        <f aca="false">N764*General!$B$14/(N764+O764)+O764*100/(N764+O764)</f>
        <v>24.4782835224888</v>
      </c>
      <c r="G764" s="19" t="n">
        <f aca="false">N764*General!$B$15/(N764+O764)</f>
        <v>0.0381422810492481</v>
      </c>
      <c r="H764" s="19" t="n">
        <f aca="false">(N764+O764)*(1/General!$B$20)*((F764/100)-E764*(C764/100))*1000/B764</f>
        <v>133.77903704763</v>
      </c>
      <c r="I764" s="19" t="n">
        <f aca="false">(N764+O764)*(1/General!$B$20)*((D764/100)*E764-(G764/100))*1000/B764</f>
        <v>74.0370703179524</v>
      </c>
      <c r="J764" s="19" t="n">
        <f aca="false">I764/H764</f>
        <v>0.553428040385675</v>
      </c>
      <c r="K764" s="19" t="n">
        <f aca="false">MAX(Online_RAW!$L$2-Online_RAW!L764,0)</f>
        <v>0</v>
      </c>
      <c r="L764" s="19" t="n">
        <f aca="false">0.0016*(Online_RAW!M764)</f>
        <v>57.3832</v>
      </c>
      <c r="M764" s="11" t="n">
        <f aca="false">Online_RAW!$N$2-Online_RAW!N764</f>
        <v>0</v>
      </c>
      <c r="N764" s="19" t="n">
        <f aca="false">Online_RAW!C764*60</f>
        <v>114.403090909091</v>
      </c>
      <c r="O764" s="19" t="n">
        <f aca="false">MAX(0, Online_RAW!D764*60)</f>
        <v>5.572</v>
      </c>
      <c r="P764" s="19" t="n">
        <f aca="false">_xlfn.IFNA(VLOOKUP(A764,Sampling!$D$7:$E$14,2,FALSE()),0)</f>
        <v>0</v>
      </c>
      <c r="Q764" s="0" t="n">
        <f aca="false">_xlfn.IFNA(VLOOKUP(A764,Refill!$D$6:$G$8,2,FALSE()),0)</f>
        <v>0</v>
      </c>
    </row>
    <row r="765" customFormat="false" ht="12.75" hidden="false" customHeight="false" outlineLevel="0" collapsed="false">
      <c r="A765" s="19" t="n">
        <f aca="false">ROUND((Online_RAW!B765-General!$B$10)*24,3)</f>
        <v>12.717</v>
      </c>
      <c r="B765" s="19" t="n">
        <f aca="false">General!$B$12+Online_ANA!K765/1000+Online_ANA!L765/1000+Online_ANA!M765/1000/General!$B$22-SUM($P$2:P765)/1000/General!$B$24+SUM($Q$2:Q765)/1000/General!$B$24</f>
        <v>1.1374128</v>
      </c>
      <c r="C765" s="19" t="n">
        <f aca="false">Online_RAW!K765</f>
        <v>21.9525</v>
      </c>
      <c r="D765" s="19" t="n">
        <f aca="false">Online_RAW!J765</f>
        <v>1.64</v>
      </c>
      <c r="E765" s="19" t="n">
        <f aca="false">(1-F765/100-G765/100)/(1-C765/100-D765/100-General!$B$17/100)</f>
        <v>0.990265321028486</v>
      </c>
      <c r="F765" s="19" t="n">
        <f aca="false">N765*General!$B$14/(N765+O765)+O765*100/(N765+O765)</f>
        <v>24.7267658855932</v>
      </c>
      <c r="G765" s="19" t="n">
        <f aca="false">N765*General!$B$15/(N765+O765)</f>
        <v>0.0380167849062661</v>
      </c>
      <c r="H765" s="19" t="n">
        <f aca="false">(N765+O765)*(1/General!$B$20)*((F765/100)-E765*(C765/100))*1000/B765</f>
        <v>140.728651834721</v>
      </c>
      <c r="I765" s="19" t="n">
        <f aca="false">(N765+O765)*(1/General!$B$20)*((D765/100)*E765-(G765/100))*1000/B765</f>
        <v>74.6990398134481</v>
      </c>
      <c r="J765" s="19" t="n">
        <f aca="false">I765/H765</f>
        <v>0.530801928673193</v>
      </c>
      <c r="K765" s="19" t="n">
        <f aca="false">MAX(Online_RAW!$L$2-Online_RAW!L765,0)</f>
        <v>0</v>
      </c>
      <c r="L765" s="19" t="n">
        <f aca="false">0.0016*(Online_RAW!M765)</f>
        <v>57.4128</v>
      </c>
      <c r="M765" s="11" t="n">
        <f aca="false">Online_RAW!$N$2-Online_RAW!N765</f>
        <v>0</v>
      </c>
      <c r="N765" s="19" t="n">
        <f aca="false">Online_RAW!C765*60</f>
        <v>114.119454545455</v>
      </c>
      <c r="O765" s="19" t="n">
        <f aca="false">MAX(0, Online_RAW!D765*60)</f>
        <v>5.95325</v>
      </c>
      <c r="P765" s="19" t="n">
        <f aca="false">_xlfn.IFNA(VLOOKUP(A765,Sampling!$D$7:$E$14,2,FALSE()),0)</f>
        <v>0</v>
      </c>
      <c r="Q765" s="0" t="n">
        <f aca="false">_xlfn.IFNA(VLOOKUP(A765,Refill!$D$6:$G$8,2,FALSE()),0)</f>
        <v>0</v>
      </c>
    </row>
    <row r="766" customFormat="false" ht="12.75" hidden="false" customHeight="false" outlineLevel="0" collapsed="false">
      <c r="A766" s="19" t="n">
        <f aca="false">ROUND((Online_RAW!B766-General!$B$10)*24,3)</f>
        <v>12.733</v>
      </c>
      <c r="B766" s="19" t="n">
        <f aca="false">General!$B$12+Online_ANA!K766/1000+Online_ANA!L766/1000+Online_ANA!M766/1000/General!$B$22-SUM($P$2:P766)/1000/General!$B$24+SUM($Q$2:Q766)/1000/General!$B$24</f>
        <v>1.1374488</v>
      </c>
      <c r="C766" s="19" t="n">
        <f aca="false">Online_RAW!K766</f>
        <v>22.097</v>
      </c>
      <c r="D766" s="19" t="n">
        <f aca="false">Online_RAW!J766</f>
        <v>1.65</v>
      </c>
      <c r="E766" s="19" t="n">
        <f aca="false">(1-F766/100-G766/100)/(1-C766/100-D766/100-General!$B$17/100)</f>
        <v>0.991692649888331</v>
      </c>
      <c r="F766" s="19" t="n">
        <f aca="false">N766*General!$B$14/(N766+O766)+O766*100/(N766+O766)</f>
        <v>24.7715639896656</v>
      </c>
      <c r="G766" s="19" t="n">
        <f aca="false">N766*General!$B$15/(N766+O766)</f>
        <v>0.037994159601179</v>
      </c>
      <c r="H766" s="19" t="n">
        <f aca="false">(N766+O766)*(1/General!$B$20)*((F766/100)-E766*(C766/100))*1000/B766</f>
        <v>134.434911944817</v>
      </c>
      <c r="I766" s="19" t="n">
        <f aca="false">(N766+O766)*(1/General!$B$20)*((D766/100)*E766-(G766/100))*1000/B766</f>
        <v>75.1774879228475</v>
      </c>
      <c r="J766" s="19" t="n">
        <f aca="false">I766/H766</f>
        <v>0.559211047452513</v>
      </c>
      <c r="K766" s="19" t="n">
        <f aca="false">MAX(Online_RAW!$L$2-Online_RAW!L766,0)</f>
        <v>0</v>
      </c>
      <c r="L766" s="19" t="n">
        <f aca="false">0.0016*(Online_RAW!M766)</f>
        <v>57.4488</v>
      </c>
      <c r="M766" s="11" t="n">
        <f aca="false">Online_RAW!$N$2-Online_RAW!N766</f>
        <v>0</v>
      </c>
      <c r="N766" s="19" t="n">
        <f aca="false">Online_RAW!C766*60</f>
        <v>113.903727272727</v>
      </c>
      <c r="O766" s="19" t="n">
        <f aca="false">MAX(0, Online_RAW!D766*60)</f>
        <v>6.01336363636362</v>
      </c>
      <c r="P766" s="19" t="n">
        <f aca="false">_xlfn.IFNA(VLOOKUP(A766,Sampling!$D$7:$E$14,2,FALSE()),0)</f>
        <v>0</v>
      </c>
      <c r="Q766" s="0" t="n">
        <f aca="false">_xlfn.IFNA(VLOOKUP(A766,Refill!$D$6:$G$8,2,FALSE()),0)</f>
        <v>0</v>
      </c>
    </row>
    <row r="767" customFormat="false" ht="12.75" hidden="false" customHeight="false" outlineLevel="0" collapsed="false">
      <c r="A767" s="19" t="n">
        <f aca="false">ROUND((Online_RAW!B767-General!$B$10)*24,3)</f>
        <v>12.75</v>
      </c>
      <c r="B767" s="19" t="n">
        <f aca="false">General!$B$12+Online_ANA!K767/1000+Online_ANA!L767/1000+Online_ANA!M767/1000/General!$B$22-SUM($P$2:P767)/1000/General!$B$24+SUM($Q$2:Q767)/1000/General!$B$24</f>
        <v>1.1375036</v>
      </c>
      <c r="C767" s="19" t="n">
        <f aca="false">Online_RAW!K767</f>
        <v>22.234</v>
      </c>
      <c r="D767" s="19" t="n">
        <f aca="false">Online_RAW!J767</f>
        <v>1.65666666666667</v>
      </c>
      <c r="E767" s="19" t="n">
        <f aca="false">(1-F767/100-G767/100)/(1-C767/100-D767/100-General!$B$17/100)</f>
        <v>0.990199905245049</v>
      </c>
      <c r="F767" s="19" t="n">
        <f aca="false">N767*General!$B$14/(N767+O767)+O767*100/(N767+O767)</f>
        <v>25.0271321423701</v>
      </c>
      <c r="G767" s="19" t="n">
        <f aca="false">N767*General!$B$15/(N767+O767)</f>
        <v>0.0378650847765808</v>
      </c>
      <c r="H767" s="19" t="n">
        <f aca="false">(N767+O767)*(1/General!$B$20)*((F767/100)-E767*(C767/100))*1000/B767</f>
        <v>141.711166250704</v>
      </c>
      <c r="I767" s="19" t="n">
        <f aca="false">(N767+O767)*(1/General!$B$20)*((D767/100)*E767-(G767/100))*1000/B767</f>
        <v>75.4232612178708</v>
      </c>
      <c r="J767" s="19" t="n">
        <f aca="false">I767/H767</f>
        <v>0.532232308951845</v>
      </c>
      <c r="K767" s="19" t="n">
        <f aca="false">MAX(Online_RAW!$L$2-Online_RAW!L767,0)</f>
        <v>0</v>
      </c>
      <c r="L767" s="19" t="n">
        <f aca="false">0.0016*(Online_RAW!M767)</f>
        <v>57.5036</v>
      </c>
      <c r="M767" s="11" t="n">
        <f aca="false">Online_RAW!$N$2-Online_RAW!N767</f>
        <v>0</v>
      </c>
      <c r="N767" s="19" t="n">
        <f aca="false">Online_RAW!C767*60</f>
        <v>113.590090909091</v>
      </c>
      <c r="O767" s="19" t="n">
        <f aca="false">MAX(0, Online_RAW!D767*60)</f>
        <v>6.40445454545454</v>
      </c>
      <c r="P767" s="19" t="n">
        <f aca="false">_xlfn.IFNA(VLOOKUP(A767,Sampling!$D$7:$E$14,2,FALSE()),0)</f>
        <v>0</v>
      </c>
      <c r="Q767" s="0" t="n">
        <f aca="false">_xlfn.IFNA(VLOOKUP(A767,Refill!$D$6:$G$8,2,FALSE()),0)</f>
        <v>0</v>
      </c>
    </row>
    <row r="768" customFormat="false" ht="12.75" hidden="false" customHeight="false" outlineLevel="0" collapsed="false">
      <c r="A768" s="19" t="n">
        <f aca="false">ROUND((Online_RAW!B768-General!$B$10)*24,3)</f>
        <v>12.767</v>
      </c>
      <c r="B768" s="19" t="n">
        <f aca="false">General!$B$12+Online_ANA!K768/1000+Online_ANA!L768/1000+Online_ANA!M768/1000/General!$B$22-SUM($P$2:P768)/1000/General!$B$24+SUM($Q$2:Q768)/1000/General!$B$24</f>
        <v>1.1375344</v>
      </c>
      <c r="C768" s="19" t="n">
        <f aca="false">Online_RAW!K768</f>
        <v>22.376</v>
      </c>
      <c r="D768" s="19" t="n">
        <f aca="false">Online_RAW!J768</f>
        <v>1.675</v>
      </c>
      <c r="E768" s="19" t="n">
        <f aca="false">(1-F768/100-G768/100)/(1-C768/100-D768/100-General!$B$17/100)</f>
        <v>0.989877649431764</v>
      </c>
      <c r="F768" s="19" t="n">
        <f aca="false">N768*General!$B$14/(N768+O768)+O768*100/(N768+O768)</f>
        <v>25.2103222832692</v>
      </c>
      <c r="G768" s="19" t="n">
        <f aca="false">N768*General!$B$15/(N768+O768)</f>
        <v>0.0377725645033994</v>
      </c>
      <c r="H768" s="19" t="n">
        <f aca="false">(N768+O768)*(1/General!$B$20)*((F768/100)-E768*(C768/100))*1000/B768</f>
        <v>144.037523700951</v>
      </c>
      <c r="I768" s="19" t="n">
        <f aca="false">(N768+O768)*(1/General!$B$20)*((D768/100)*E768-(G768/100))*1000/B768</f>
        <v>76.2475540563806</v>
      </c>
      <c r="J768" s="19" t="n">
        <f aca="false">I768/H768</f>
        <v>0.529358962145761</v>
      </c>
      <c r="K768" s="19" t="n">
        <f aca="false">MAX(Online_RAW!$L$2-Online_RAW!L768,0)</f>
        <v>0</v>
      </c>
      <c r="L768" s="19" t="n">
        <f aca="false">0.0016*(Online_RAW!M768)</f>
        <v>57.5344</v>
      </c>
      <c r="M768" s="11" t="n">
        <f aca="false">Online_RAW!$N$2-Online_RAW!N768</f>
        <v>0</v>
      </c>
      <c r="N768" s="19" t="n">
        <f aca="false">Online_RAW!C768*60</f>
        <v>113.302173913043</v>
      </c>
      <c r="O768" s="19" t="n">
        <f aca="false">MAX(0, Online_RAW!D768*60)</f>
        <v>6.6813913043478</v>
      </c>
      <c r="P768" s="19" t="n">
        <f aca="false">_xlfn.IFNA(VLOOKUP(A768,Sampling!$D$7:$E$14,2,FALSE()),0)</f>
        <v>0</v>
      </c>
      <c r="Q768" s="0" t="n">
        <f aca="false">_xlfn.IFNA(VLOOKUP(A768,Refill!$D$6:$G$8,2,FALSE()),0)</f>
        <v>0</v>
      </c>
    </row>
    <row r="769" customFormat="false" ht="12.75" hidden="false" customHeight="false" outlineLevel="0" collapsed="false">
      <c r="A769" s="19" t="n">
        <f aca="false">ROUND((Online_RAW!B769-General!$B$10)*24,3)</f>
        <v>12.783</v>
      </c>
      <c r="B769" s="19" t="n">
        <f aca="false">General!$B$12+Online_ANA!K769/1000+Online_ANA!L769/1000+Online_ANA!M769/1000/General!$B$22-SUM($P$2:P769)/1000/General!$B$24+SUM($Q$2:Q769)/1000/General!$B$24</f>
        <v>1.137572</v>
      </c>
      <c r="C769" s="19" t="n">
        <f aca="false">Online_RAW!K769</f>
        <v>22.5181818181818</v>
      </c>
      <c r="D769" s="19" t="n">
        <f aca="false">Online_RAW!J769</f>
        <v>1.69</v>
      </c>
      <c r="E769" s="19" t="n">
        <f aca="false">(1-F769/100-G769/100)/(1-C769/100-D769/100-General!$B$17/100)</f>
        <v>0.990827696397967</v>
      </c>
      <c r="F769" s="19" t="n">
        <f aca="false">N769*General!$B$14/(N769+O769)+O769*100/(N769+O769)</f>
        <v>25.2943607867606</v>
      </c>
      <c r="G769" s="19" t="n">
        <f aca="false">N769*General!$B$15/(N769+O769)</f>
        <v>0.0377301208147674</v>
      </c>
      <c r="H769" s="19" t="n">
        <f aca="false">(N769+O769)*(1/General!$B$20)*((F769/100)-E769*(C769/100))*1000/B769</f>
        <v>140.343206494178</v>
      </c>
      <c r="I769" s="19" t="n">
        <f aca="false">(N769+O769)*(1/General!$B$20)*((D769/100)*E769-(G769/100))*1000/B769</f>
        <v>77.0133193413656</v>
      </c>
      <c r="J769" s="19" t="n">
        <f aca="false">I769/H769</f>
        <v>0.54874989153508</v>
      </c>
      <c r="K769" s="19" t="n">
        <f aca="false">MAX(Online_RAW!$L$2-Online_RAW!L769,0)</f>
        <v>0</v>
      </c>
      <c r="L769" s="19" t="n">
        <f aca="false">0.0016*(Online_RAW!M769)</f>
        <v>57.572</v>
      </c>
      <c r="M769" s="11" t="n">
        <f aca="false">Online_RAW!$N$2-Online_RAW!N769</f>
        <v>0</v>
      </c>
      <c r="N769" s="19" t="n">
        <f aca="false">Online_RAW!C769*60</f>
        <v>113.163142857143</v>
      </c>
      <c r="O769" s="19" t="n">
        <f aca="false">MAX(0, Online_RAW!D769*60)</f>
        <v>6.80800000000002</v>
      </c>
      <c r="P769" s="19" t="n">
        <f aca="false">_xlfn.IFNA(VLOOKUP(A769,Sampling!$D$7:$E$14,2,FALSE()),0)</f>
        <v>0</v>
      </c>
      <c r="Q769" s="0" t="n">
        <f aca="false">_xlfn.IFNA(VLOOKUP(A769,Refill!$D$6:$G$8,2,FALSE()),0)</f>
        <v>0</v>
      </c>
    </row>
    <row r="770" customFormat="false" ht="12.75" hidden="false" customHeight="false" outlineLevel="0" collapsed="false">
      <c r="A770" s="19" t="n">
        <f aca="false">ROUND((Online_RAW!B770-General!$B$10)*24,3)</f>
        <v>12.8</v>
      </c>
      <c r="B770" s="19" t="n">
        <f aca="false">General!$B$12+Online_ANA!K770/1000+Online_ANA!L770/1000+Online_ANA!M770/1000/General!$B$22-SUM($P$2:P770)/1000/General!$B$24+SUM($Q$2:Q770)/1000/General!$B$24</f>
        <v>1.1376</v>
      </c>
      <c r="C770" s="19" t="n">
        <f aca="false">Online_RAW!K770</f>
        <v>22.64</v>
      </c>
      <c r="D770" s="19" t="n">
        <f aca="false">Online_RAW!J770</f>
        <v>1.70333333333333</v>
      </c>
      <c r="E770" s="19" t="n">
        <f aca="false">(1-F770/100-G770/100)/(1-C770/100-D770/100-General!$B$17/100)</f>
        <v>0.990226403337473</v>
      </c>
      <c r="F770" s="19" t="n">
        <f aca="false">N770*General!$B$14/(N770+O770)+O770*100/(N770+O770)</f>
        <v>25.4735948271904</v>
      </c>
      <c r="G770" s="19" t="n">
        <f aca="false">N770*General!$B$15/(N770+O770)</f>
        <v>0.0376395985721261</v>
      </c>
      <c r="H770" s="19" t="n">
        <f aca="false">(N770+O770)*(1/General!$B$20)*((F770/100)-E770*(C770/100))*1000/B770</f>
        <v>143.887434124337</v>
      </c>
      <c r="I770" s="19" t="n">
        <f aca="false">(N770+O770)*(1/General!$B$20)*((D770/100)*E770-(G770/100))*1000/B770</f>
        <v>77.6717428418844</v>
      </c>
      <c r="J770" s="19" t="n">
        <f aca="false">I770/H770</f>
        <v>0.539809075855549</v>
      </c>
      <c r="K770" s="19" t="n">
        <f aca="false">MAX(Online_RAW!$L$2-Online_RAW!L770,0)</f>
        <v>0</v>
      </c>
      <c r="L770" s="19" t="n">
        <f aca="false">0.0016*(Online_RAW!M770)</f>
        <v>57.6</v>
      </c>
      <c r="M770" s="11" t="n">
        <f aca="false">Online_RAW!$N$2-Online_RAW!N770</f>
        <v>0</v>
      </c>
      <c r="N770" s="19" t="n">
        <f aca="false">Online_RAW!C770*60</f>
        <v>113.011909090909</v>
      </c>
      <c r="O770" s="19" t="n">
        <f aca="false">MAX(0, Online_RAW!D770*60)</f>
        <v>7.08704347826088</v>
      </c>
      <c r="P770" s="19" t="n">
        <f aca="false">_xlfn.IFNA(VLOOKUP(A770,Sampling!$D$7:$E$14,2,FALSE()),0)</f>
        <v>0</v>
      </c>
      <c r="Q770" s="0" t="n">
        <f aca="false">_xlfn.IFNA(VLOOKUP(A770,Refill!$D$6:$G$8,2,FALSE()),0)</f>
        <v>0</v>
      </c>
    </row>
    <row r="771" customFormat="false" ht="12.75" hidden="false" customHeight="false" outlineLevel="0" collapsed="false">
      <c r="A771" s="19" t="n">
        <f aca="false">ROUND((Online_RAW!B771-General!$B$10)*24,3)</f>
        <v>12.817</v>
      </c>
      <c r="B771" s="19" t="n">
        <f aca="false">General!$B$12+Online_ANA!K771/1000+Online_ANA!L771/1000+Online_ANA!M771/1000/General!$B$22-SUM($P$2:P771)/1000/General!$B$24+SUM($Q$2:Q771)/1000/General!$B$24</f>
        <v>1.13764906666667</v>
      </c>
      <c r="C771" s="19" t="n">
        <f aca="false">Online_RAW!K771</f>
        <v>22.7522222222222</v>
      </c>
      <c r="D771" s="19" t="n">
        <f aca="false">Online_RAW!J771</f>
        <v>1.715</v>
      </c>
      <c r="E771" s="19" t="n">
        <f aca="false">(1-F771/100-G771/100)/(1-C771/100-D771/100-General!$B$17/100)</f>
        <v>0.990087004490039</v>
      </c>
      <c r="F771" s="19" t="n">
        <f aca="false">N771*General!$B$14/(N771+O771)+O771*100/(N771+O771)</f>
        <v>25.606809021301</v>
      </c>
      <c r="G771" s="19" t="n">
        <f aca="false">N771*General!$B$15/(N771+O771)</f>
        <v>0.0375723186761106</v>
      </c>
      <c r="H771" s="19" t="n">
        <f aca="false">(N771+O771)*(1/General!$B$20)*((F771/100)-E771*(C771/100))*1000/B771</f>
        <v>144.944508292684</v>
      </c>
      <c r="I771" s="19" t="n">
        <f aca="false">(N771+O771)*(1/General!$B$20)*((D771/100)*E771-(G771/100))*1000/B771</f>
        <v>78.1362477131139</v>
      </c>
      <c r="J771" s="19" t="n">
        <f aca="false">I771/H771</f>
        <v>0.539076979414319</v>
      </c>
      <c r="K771" s="19" t="n">
        <f aca="false">MAX(Online_RAW!$L$2-Online_RAW!L771,0)</f>
        <v>0</v>
      </c>
      <c r="L771" s="19" t="n">
        <f aca="false">0.0016*(Online_RAW!M771)</f>
        <v>57.6490666666667</v>
      </c>
      <c r="M771" s="11" t="n">
        <f aca="false">Online_RAW!$N$2-Online_RAW!N771</f>
        <v>0</v>
      </c>
      <c r="N771" s="19" t="n">
        <f aca="false">Online_RAW!C771*60</f>
        <v>112.711565217391</v>
      </c>
      <c r="O771" s="19" t="n">
        <f aca="false">MAX(0, Online_RAW!D771*60)</f>
        <v>7.2826956521739</v>
      </c>
      <c r="P771" s="19" t="n">
        <f aca="false">_xlfn.IFNA(VLOOKUP(A771,Sampling!$D$7:$E$14,2,FALSE()),0)</f>
        <v>0</v>
      </c>
      <c r="Q771" s="0" t="n">
        <f aca="false">_xlfn.IFNA(VLOOKUP(A771,Refill!$D$6:$G$8,2,FALSE()),0)</f>
        <v>0</v>
      </c>
    </row>
    <row r="772" customFormat="false" ht="12.75" hidden="false" customHeight="false" outlineLevel="0" collapsed="false">
      <c r="A772" s="19" t="n">
        <f aca="false">ROUND((Online_RAW!B772-General!$B$10)*24,3)</f>
        <v>12.833</v>
      </c>
      <c r="B772" s="19" t="n">
        <f aca="false">General!$B$12+Online_ANA!K772/1000+Online_ANA!L772/1000+Online_ANA!M772/1000/General!$B$22-SUM($P$2:P772)/1000/General!$B$24+SUM($Q$2:Q772)/1000/General!$B$24</f>
        <v>1.13764906666667</v>
      </c>
      <c r="C772" s="19" t="n">
        <f aca="false">Online_RAW!K772</f>
        <v>22.8733333333333</v>
      </c>
      <c r="D772" s="19" t="n">
        <f aca="false">Online_RAW!J772</f>
        <v>1.735</v>
      </c>
      <c r="E772" s="19" t="n">
        <f aca="false">(1-F772/100-G772/100)/(1-C772/100-D772/100-General!$B$17/100)</f>
        <v>0.988977025709226</v>
      </c>
      <c r="F772" s="19" t="n">
        <f aca="false">N772*General!$B$14/(N772+O772)+O772*100/(N772+O772)</f>
        <v>25.8298368098685</v>
      </c>
      <c r="G772" s="19" t="n">
        <f aca="false">N772*General!$B$15/(N772+O772)</f>
        <v>0.0374596783788543</v>
      </c>
      <c r="H772" s="19" t="n">
        <f aca="false">(N772+O772)*(1/General!$B$20)*((F772/100)-E772*(C772/100))*1000/B772</f>
        <v>151.087406022552</v>
      </c>
      <c r="I772" s="19" t="n">
        <f aca="false">(N772+O772)*(1/General!$B$20)*((D772/100)*E772-(G772/100))*1000/B772</f>
        <v>79.0327935525912</v>
      </c>
      <c r="J772" s="19" t="n">
        <f aca="false">I772/H772</f>
        <v>0.523093192431898</v>
      </c>
      <c r="K772" s="19" t="n">
        <f aca="false">MAX(Online_RAW!$L$2-Online_RAW!L772,0)</f>
        <v>0</v>
      </c>
      <c r="L772" s="19" t="n">
        <f aca="false">0.0016*(Online_RAW!M772)</f>
        <v>57.6490666666667</v>
      </c>
      <c r="M772" s="11" t="n">
        <f aca="false">Online_RAW!$N$2-Online_RAW!N772</f>
        <v>0</v>
      </c>
      <c r="N772" s="19" t="n">
        <f aca="false">Online_RAW!C772*60</f>
        <v>112.444857142857</v>
      </c>
      <c r="O772" s="19" t="n">
        <f aca="false">MAX(0, Online_RAW!D772*60)</f>
        <v>7.62542857142856</v>
      </c>
      <c r="P772" s="19" t="n">
        <f aca="false">_xlfn.IFNA(VLOOKUP(A772,Sampling!$D$7:$E$14,2,FALSE()),0)</f>
        <v>0</v>
      </c>
      <c r="Q772" s="0" t="n">
        <f aca="false">_xlfn.IFNA(VLOOKUP(A772,Refill!$D$6:$G$8,2,FALSE()),0)</f>
        <v>0</v>
      </c>
    </row>
    <row r="773" customFormat="false" ht="12.75" hidden="false" customHeight="false" outlineLevel="0" collapsed="false">
      <c r="A773" s="19" t="n">
        <f aca="false">ROUND((Online_RAW!B773-General!$B$10)*24,3)</f>
        <v>12.85</v>
      </c>
      <c r="B773" s="19" t="n">
        <f aca="false">General!$B$12+Online_ANA!K773/1000+Online_ANA!L773/1000+Online_ANA!M773/1000/General!$B$22-SUM($P$2:P773)/1000/General!$B$24+SUM($Q$2:Q773)/1000/General!$B$24</f>
        <v>1.1376944</v>
      </c>
      <c r="C773" s="19" t="n">
        <f aca="false">Online_RAW!K773</f>
        <v>23.0291666666667</v>
      </c>
      <c r="D773" s="19" t="n">
        <f aca="false">Online_RAW!J773</f>
        <v>1.75</v>
      </c>
      <c r="E773" s="19" t="n">
        <f aca="false">(1-F773/100-G773/100)/(1-C773/100-D773/100-General!$B$17/100)</f>
        <v>0.989215574301582</v>
      </c>
      <c r="F773" s="19" t="n">
        <f aca="false">N773*General!$B$14/(N773+O773)+O773*100/(N773+O773)</f>
        <v>25.9810228025559</v>
      </c>
      <c r="G773" s="19" t="n">
        <f aca="false">N773*General!$B$15/(N773+O773)</f>
        <v>0.037383321816891</v>
      </c>
      <c r="H773" s="19" t="n">
        <f aca="false">(N773+O773)*(1/General!$B$20)*((F773/100)-E773*(C773/100))*1000/B773</f>
        <v>150.407398589762</v>
      </c>
      <c r="I773" s="19" t="n">
        <f aca="false">(N773+O773)*(1/General!$B$20)*((D773/100)*E773-(G773/100))*1000/B773</f>
        <v>79.6045953337333</v>
      </c>
      <c r="J773" s="19" t="n">
        <f aca="false">I773/H773</f>
        <v>0.52925983748217</v>
      </c>
      <c r="K773" s="19" t="n">
        <f aca="false">MAX(Online_RAW!$L$2-Online_RAW!L773,0)</f>
        <v>0</v>
      </c>
      <c r="L773" s="19" t="n">
        <f aca="false">0.0016*(Online_RAW!M773)</f>
        <v>57.6944</v>
      </c>
      <c r="M773" s="11" t="n">
        <f aca="false">Online_RAW!$N$2-Online_RAW!N773</f>
        <v>0</v>
      </c>
      <c r="N773" s="19" t="n">
        <f aca="false">Online_RAW!C773*60</f>
        <v>112.009090909091</v>
      </c>
      <c r="O773" s="19" t="n">
        <f aca="false">MAX(0, Online_RAW!D773*60)</f>
        <v>7.84017391304346</v>
      </c>
      <c r="P773" s="19" t="n">
        <f aca="false">_xlfn.IFNA(VLOOKUP(A773,Sampling!$D$7:$E$14,2,FALSE()),0)</f>
        <v>0</v>
      </c>
      <c r="Q773" s="0" t="n">
        <f aca="false">_xlfn.IFNA(VLOOKUP(A773,Refill!$D$6:$G$8,2,FALSE()),0)</f>
        <v>0</v>
      </c>
    </row>
    <row r="774" customFormat="false" ht="12.75" hidden="false" customHeight="false" outlineLevel="0" collapsed="false">
      <c r="A774" s="19" t="n">
        <f aca="false">ROUND((Online_RAW!B774-General!$B$10)*24,3)</f>
        <v>12.867</v>
      </c>
      <c r="B774" s="19" t="n">
        <f aca="false">General!$B$12+Online_ANA!K774/1000+Online_ANA!L774/1000+Online_ANA!M774/1000/General!$B$22-SUM($P$2:P774)/1000/General!$B$24+SUM($Q$2:Q774)/1000/General!$B$24</f>
        <v>1.1377344</v>
      </c>
      <c r="C774" s="19" t="n">
        <f aca="false">Online_RAW!K774</f>
        <v>23.2036363636364</v>
      </c>
      <c r="D774" s="19" t="n">
        <f aca="false">Online_RAW!J774</f>
        <v>1.765</v>
      </c>
      <c r="E774" s="19" t="n">
        <f aca="false">(1-F774/100-G774/100)/(1-C774/100-D774/100-General!$B$17/100)</f>
        <v>0.990442363320875</v>
      </c>
      <c r="F774" s="19" t="n">
        <f aca="false">N774*General!$B$14/(N774+O774)+O774*100/(N774+O774)</f>
        <v>26.0769808104571</v>
      </c>
      <c r="G774" s="19" t="n">
        <f aca="false">N774*General!$B$15/(N774+O774)</f>
        <v>0.0373348581765368</v>
      </c>
      <c r="H774" s="19" t="n">
        <f aca="false">(N774+O774)*(1/General!$B$20)*((F774/100)-E774*(C774/100))*1000/B774</f>
        <v>145.626171598539</v>
      </c>
      <c r="I774" s="19" t="n">
        <f aca="false">(N774+O774)*(1/General!$B$20)*((D774/100)*E774-(G774/100))*1000/B774</f>
        <v>80.4934707453567</v>
      </c>
      <c r="J774" s="19" t="n">
        <f aca="false">I774/H774</f>
        <v>0.552740416518401</v>
      </c>
      <c r="K774" s="19" t="n">
        <f aca="false">MAX(Online_RAW!$L$2-Online_RAW!L774,0)</f>
        <v>0</v>
      </c>
      <c r="L774" s="19" t="n">
        <f aca="false">0.0016*(Online_RAW!M774)</f>
        <v>57.7344</v>
      </c>
      <c r="M774" s="11" t="n">
        <f aca="false">Online_RAW!$N$2-Online_RAW!N774</f>
        <v>0</v>
      </c>
      <c r="N774" s="19" t="n">
        <f aca="false">Online_RAW!C774*60</f>
        <v>111.98947826087</v>
      </c>
      <c r="O774" s="19" t="n">
        <f aca="false">MAX(0, Online_RAW!D774*60)</f>
        <v>7.99434782608698</v>
      </c>
      <c r="P774" s="19" t="n">
        <f aca="false">_xlfn.IFNA(VLOOKUP(A774,Sampling!$D$7:$E$14,2,FALSE()),0)</f>
        <v>0</v>
      </c>
      <c r="Q774" s="0" t="n">
        <f aca="false">_xlfn.IFNA(VLOOKUP(A774,Refill!$D$6:$G$8,2,FALSE()),0)</f>
        <v>0</v>
      </c>
    </row>
    <row r="775" customFormat="false" ht="12.75" hidden="false" customHeight="false" outlineLevel="0" collapsed="false">
      <c r="A775" s="19" t="n">
        <f aca="false">ROUND((Online_RAW!B775-General!$B$10)*24,3)</f>
        <v>12.883</v>
      </c>
      <c r="B775" s="19" t="n">
        <f aca="false">General!$B$12+Online_ANA!K775/1000+Online_ANA!L775/1000+Online_ANA!M775/1000/General!$B$22-SUM($P$2:P775)/1000/General!$B$24+SUM($Q$2:Q775)/1000/General!$B$24</f>
        <v>1.1377724</v>
      </c>
      <c r="C775" s="19" t="n">
        <f aca="false">Online_RAW!K775</f>
        <v>23.3227272727273</v>
      </c>
      <c r="D775" s="19" t="n">
        <f aca="false">Online_RAW!J775</f>
        <v>1.765</v>
      </c>
      <c r="E775" s="19" t="n">
        <f aca="false">(1-F775/100-G775/100)/(1-C775/100-D775/100-General!$B$17/100)</f>
        <v>0.989404280225728</v>
      </c>
      <c r="F775" s="19" t="n">
        <f aca="false">N775*General!$B$14/(N775+O775)+O775*100/(N775+O775)</f>
        <v>26.2723481556507</v>
      </c>
      <c r="G775" s="19" t="n">
        <f aca="false">N775*General!$B$15/(N775+O775)</f>
        <v>0.0372361878001764</v>
      </c>
      <c r="H775" s="19" t="n">
        <f aca="false">(N775+O775)*(1/General!$B$20)*((F775/100)-E775*(C775/100))*1000/B775</f>
        <v>150.130267077254</v>
      </c>
      <c r="I775" s="19" t="n">
        <f aca="false">(N775+O775)*(1/General!$B$20)*((D775/100)*E775-(G775/100))*1000/B775</f>
        <v>80.2635909779538</v>
      </c>
      <c r="J775" s="19" t="n">
        <f aca="false">I775/H775</f>
        <v>0.534626311805944</v>
      </c>
      <c r="K775" s="19" t="n">
        <f aca="false">MAX(Online_RAW!$L$2-Online_RAW!L775,0)</f>
        <v>0</v>
      </c>
      <c r="L775" s="19" t="n">
        <f aca="false">0.0016*(Online_RAW!M775)</f>
        <v>57.7724</v>
      </c>
      <c r="M775" s="11" t="n">
        <f aca="false">Online_RAW!$N$2-Online_RAW!N775</f>
        <v>0</v>
      </c>
      <c r="N775" s="19" t="n">
        <f aca="false">Online_RAW!C775*60</f>
        <v>111.491217391304</v>
      </c>
      <c r="O775" s="19" t="n">
        <f aca="false">MAX(0, Online_RAW!D775*60)</f>
        <v>8.2753043478261</v>
      </c>
      <c r="P775" s="19" t="n">
        <f aca="false">_xlfn.IFNA(VLOOKUP(A775,Sampling!$D$7:$E$14,2,FALSE()),0)</f>
        <v>0</v>
      </c>
      <c r="Q775" s="0" t="n">
        <f aca="false">_xlfn.IFNA(VLOOKUP(A775,Refill!$D$6:$G$8,2,FALSE()),0)</f>
        <v>0</v>
      </c>
    </row>
    <row r="776" customFormat="false" ht="12.75" hidden="false" customHeight="false" outlineLevel="0" collapsed="false">
      <c r="A776" s="19" t="n">
        <f aca="false">ROUND((Online_RAW!B776-General!$B$10)*24,3)</f>
        <v>12.9</v>
      </c>
      <c r="B776" s="19" t="n">
        <f aca="false">General!$B$12+Online_ANA!K776/1000+Online_ANA!L776/1000+Online_ANA!M776/1000/General!$B$22-SUM($P$2:P776)/1000/General!$B$24+SUM($Q$2:Q776)/1000/General!$B$24</f>
        <v>1.1378016</v>
      </c>
      <c r="C776" s="19" t="n">
        <f aca="false">Online_RAW!K776</f>
        <v>23.4753846153846</v>
      </c>
      <c r="D776" s="19" t="n">
        <f aca="false">Online_RAW!J776</f>
        <v>1.785</v>
      </c>
      <c r="E776" s="19" t="n">
        <f aca="false">(1-F776/100-G776/100)/(1-C776/100-D776/100-General!$B$17/100)</f>
        <v>0.989039796963667</v>
      </c>
      <c r="F776" s="19" t="n">
        <f aca="false">N776*General!$B$14/(N776+O776)+O776*100/(N776+O776)</f>
        <v>26.470359705038</v>
      </c>
      <c r="G776" s="19" t="n">
        <f aca="false">N776*General!$B$15/(N776+O776)</f>
        <v>0.0371361819671525</v>
      </c>
      <c r="H776" s="19" t="n">
        <f aca="false">(N776+O776)*(1/General!$B$20)*((F776/100)-E776*(C776/100))*1000/B776</f>
        <v>153.074139736108</v>
      </c>
      <c r="I776" s="19" t="n">
        <f aca="false">(N776+O776)*(1/General!$B$20)*((D776/100)*E776-(G776/100))*1000/B776</f>
        <v>81.3456471315131</v>
      </c>
      <c r="J776" s="19" t="n">
        <f aca="false">I776/H776</f>
        <v>0.531413387471908</v>
      </c>
      <c r="K776" s="19" t="n">
        <f aca="false">MAX(Online_RAW!$L$2-Online_RAW!L776,0)</f>
        <v>0</v>
      </c>
      <c r="L776" s="19" t="n">
        <f aca="false">0.0016*(Online_RAW!M776)</f>
        <v>57.8016</v>
      </c>
      <c r="M776" s="11" t="n">
        <f aca="false">Online_RAW!$N$2-Online_RAW!N776</f>
        <v>0</v>
      </c>
      <c r="N776" s="19" t="n">
        <f aca="false">Online_RAW!C776*60</f>
        <v>111.439304347826</v>
      </c>
      <c r="O776" s="19" t="n">
        <f aca="false">MAX(0, Online_RAW!D776*60)</f>
        <v>8.59382608695654</v>
      </c>
      <c r="P776" s="19" t="n">
        <f aca="false">_xlfn.IFNA(VLOOKUP(A776,Sampling!$D$7:$E$14,2,FALSE()),0)</f>
        <v>0</v>
      </c>
      <c r="Q776" s="0" t="n">
        <f aca="false">_xlfn.IFNA(VLOOKUP(A776,Refill!$D$6:$G$8,2,FALSE()),0)</f>
        <v>0</v>
      </c>
    </row>
    <row r="777" customFormat="false" ht="12.75" hidden="false" customHeight="false" outlineLevel="0" collapsed="false">
      <c r="A777" s="19" t="n">
        <f aca="false">ROUND((Online_RAW!B777-General!$B$10)*24,3)</f>
        <v>12.917</v>
      </c>
      <c r="B777" s="19" t="n">
        <f aca="false">General!$B$12+Online_ANA!K777/1000+Online_ANA!L777/1000+Online_ANA!M777/1000/General!$B$22-SUM($P$2:P777)/1000/General!$B$24+SUM($Q$2:Q777)/1000/General!$B$24</f>
        <v>1.13783893333333</v>
      </c>
      <c r="C777" s="19" t="n">
        <f aca="false">Online_RAW!K777</f>
        <v>23.6227272727273</v>
      </c>
      <c r="D777" s="19" t="n">
        <f aca="false">Online_RAW!J777</f>
        <v>1.805</v>
      </c>
      <c r="E777" s="19" t="n">
        <f aca="false">(1-F777/100-G777/100)/(1-C777/100-D777/100-General!$B$17/100)</f>
        <v>0.990417349566921</v>
      </c>
      <c r="F777" s="19" t="n">
        <f aca="false">N777*General!$B$14/(N777+O777)+O777*100/(N777+O777)</f>
        <v>26.5337691058183</v>
      </c>
      <c r="G777" s="19" t="n">
        <f aca="false">N777*General!$B$15/(N777+O777)</f>
        <v>0.0371041570172635</v>
      </c>
      <c r="H777" s="19" t="n">
        <f aca="false">(N777+O777)*(1/General!$B$20)*((F777/100)-E777*(C777/100))*1000/B777</f>
        <v>147.581686530856</v>
      </c>
      <c r="I777" s="19" t="n">
        <f aca="false">(N777+O777)*(1/General!$B$20)*((D777/100)*E777-(G777/100))*1000/B777</f>
        <v>82.3470194366836</v>
      </c>
      <c r="J777" s="19" t="n">
        <f aca="false">I777/H777</f>
        <v>0.557975866602301</v>
      </c>
      <c r="K777" s="19" t="n">
        <f aca="false">MAX(Online_RAW!$L$2-Online_RAW!L777,0)</f>
        <v>0</v>
      </c>
      <c r="L777" s="19" t="n">
        <f aca="false">0.0016*(Online_RAW!M777)</f>
        <v>57.8389333333333</v>
      </c>
      <c r="M777" s="11" t="n">
        <f aca="false">Online_RAW!$N$2-Online_RAW!N777</f>
        <v>0</v>
      </c>
      <c r="N777" s="19" t="n">
        <f aca="false">Online_RAW!C777*60</f>
        <v>111.281739130435</v>
      </c>
      <c r="O777" s="19" t="n">
        <f aca="false">MAX(0, Online_RAW!D777*60)</f>
        <v>8.68513043478258</v>
      </c>
      <c r="P777" s="19" t="n">
        <f aca="false">_xlfn.IFNA(VLOOKUP(A777,Sampling!$D$7:$E$14,2,FALSE()),0)</f>
        <v>0</v>
      </c>
      <c r="Q777" s="0" t="n">
        <f aca="false">_xlfn.IFNA(VLOOKUP(A777,Refill!$D$6:$G$8,2,FALSE()),0)</f>
        <v>0</v>
      </c>
    </row>
    <row r="778" customFormat="false" ht="12.75" hidden="false" customHeight="false" outlineLevel="0" collapsed="false">
      <c r="A778" s="19" t="n">
        <f aca="false">ROUND((Online_RAW!B778-General!$B$10)*24,3)</f>
        <v>12.933</v>
      </c>
      <c r="B778" s="19" t="n">
        <f aca="false">General!$B$12+Online_ANA!K778/1000+Online_ANA!L778/1000+Online_ANA!M778/1000/General!$B$22-SUM($P$2:P778)/1000/General!$B$24+SUM($Q$2:Q778)/1000/General!$B$24</f>
        <v>1.1378672</v>
      </c>
      <c r="C778" s="19" t="n">
        <f aca="false">Online_RAW!K778</f>
        <v>23.73625</v>
      </c>
      <c r="D778" s="19" t="n">
        <f aca="false">Online_RAW!J778</f>
        <v>1.81666666666667</v>
      </c>
      <c r="E778" s="19" t="n">
        <f aca="false">(1-F778/100-G778/100)/(1-C778/100-D778/100-General!$B$17/100)</f>
        <v>0.99136163046556</v>
      </c>
      <c r="F778" s="19" t="n">
        <f aca="false">N778*General!$B$14/(N778+O778)+O778*100/(N778+O778)</f>
        <v>26.5878958146094</v>
      </c>
      <c r="G778" s="19" t="n">
        <f aca="false">N778*General!$B$15/(N778+O778)</f>
        <v>0.0370768202956518</v>
      </c>
      <c r="H778" s="19" t="n">
        <f aca="false">(N778+O778)*(1/General!$B$20)*((F778/100)-E778*(C778/100))*1000/B778</f>
        <v>143.672834019716</v>
      </c>
      <c r="I778" s="19" t="n">
        <f aca="false">(N778+O778)*(1/General!$B$20)*((D778/100)*E778-(G778/100))*1000/B778</f>
        <v>82.9080453711651</v>
      </c>
      <c r="J778" s="19" t="n">
        <f aca="false">I778/H778</f>
        <v>0.577061390462916</v>
      </c>
      <c r="K778" s="19" t="n">
        <f aca="false">MAX(Online_RAW!$L$2-Online_RAW!L778,0)</f>
        <v>0</v>
      </c>
      <c r="L778" s="19" t="n">
        <f aca="false">0.0016*(Online_RAW!M778)</f>
        <v>57.8672</v>
      </c>
      <c r="M778" s="11" t="n">
        <f aca="false">Online_RAW!$N$2-Online_RAW!N778</f>
        <v>0</v>
      </c>
      <c r="N778" s="19" t="n">
        <f aca="false">Online_RAW!C778*60</f>
        <v>111.116086956522</v>
      </c>
      <c r="O778" s="19" t="n">
        <f aca="false">MAX(0, Online_RAW!D778*60)</f>
        <v>8.76052173913044</v>
      </c>
      <c r="P778" s="19" t="n">
        <f aca="false">_xlfn.IFNA(VLOOKUP(A778,Sampling!$D$7:$E$14,2,FALSE()),0)</f>
        <v>0</v>
      </c>
      <c r="Q778" s="0" t="n">
        <f aca="false">_xlfn.IFNA(VLOOKUP(A778,Refill!$D$6:$G$8,2,FALSE()),0)</f>
        <v>0</v>
      </c>
    </row>
    <row r="779" customFormat="false" ht="12.75" hidden="false" customHeight="false" outlineLevel="0" collapsed="false">
      <c r="A779" s="19" t="n">
        <f aca="false">ROUND((Online_RAW!B779-General!$B$10)*24,3)</f>
        <v>12.95</v>
      </c>
      <c r="B779" s="19" t="n">
        <f aca="false">General!$B$12+Online_ANA!K779/1000+Online_ANA!L779/1000+Online_ANA!M779/1000/General!$B$22-SUM($P$2:P779)/1000/General!$B$24+SUM($Q$2:Q779)/1000/General!$B$24</f>
        <v>1.13790773333333</v>
      </c>
      <c r="C779" s="19" t="n">
        <f aca="false">Online_RAW!K779</f>
        <v>23.825</v>
      </c>
      <c r="D779" s="19" t="n">
        <f aca="false">Online_RAW!J779</f>
        <v>1.835</v>
      </c>
      <c r="E779" s="19" t="n">
        <f aca="false">(1-F779/100-G779/100)/(1-C779/100-D779/100-General!$B$17/100)</f>
        <v>0.989556033877388</v>
      </c>
      <c r="F779" s="19" t="n">
        <f aca="false">N779*General!$B$14/(N779+O779)+O779*100/(N779+O779)</f>
        <v>26.827621978969</v>
      </c>
      <c r="G779" s="19" t="n">
        <f aca="false">N779*General!$B$15/(N779+O779)</f>
        <v>0.0369557464752682</v>
      </c>
      <c r="H779" s="19" t="n">
        <f aca="false">(N779+O779)*(1/General!$B$20)*((F779/100)-E779*(C779/100))*1000/B779</f>
        <v>152.961699073735</v>
      </c>
      <c r="I779" s="19" t="n">
        <f aca="false">(N779+O779)*(1/General!$B$20)*((D779/100)*E779-(G779/100))*1000/B779</f>
        <v>83.6858898474807</v>
      </c>
      <c r="J779" s="19" t="n">
        <f aca="false">I779/H779</f>
        <v>0.547103558304094</v>
      </c>
      <c r="K779" s="19" t="n">
        <f aca="false">MAX(Online_RAW!$L$2-Online_RAW!L779,0)</f>
        <v>0</v>
      </c>
      <c r="L779" s="19" t="n">
        <f aca="false">0.0016*(Online_RAW!M779)</f>
        <v>57.9077333333333</v>
      </c>
      <c r="M779" s="11" t="n">
        <f aca="false">Online_RAW!$N$2-Online_RAW!N779</f>
        <v>0</v>
      </c>
      <c r="N779" s="19" t="n">
        <f aca="false">Online_RAW!C779*60</f>
        <v>110.854695652174</v>
      </c>
      <c r="O779" s="19" t="n">
        <f aca="false">MAX(0, Online_RAW!D779*60)</f>
        <v>9.1317272727273</v>
      </c>
      <c r="P779" s="19" t="n">
        <f aca="false">_xlfn.IFNA(VLOOKUP(A779,Sampling!$D$7:$E$14,2,FALSE()),0)</f>
        <v>0</v>
      </c>
      <c r="Q779" s="0" t="n">
        <f aca="false">_xlfn.IFNA(VLOOKUP(A779,Refill!$D$6:$G$8,2,FALSE()),0)</f>
        <v>0</v>
      </c>
    </row>
    <row r="780" customFormat="false" ht="12.75" hidden="false" customHeight="false" outlineLevel="0" collapsed="false">
      <c r="A780" s="19" t="n">
        <f aca="false">ROUND((Online_RAW!B780-General!$B$10)*24,3)</f>
        <v>12.967</v>
      </c>
      <c r="B780" s="19" t="n">
        <f aca="false">General!$B$12+Online_ANA!K780/1000+Online_ANA!L780/1000+Online_ANA!M780/1000/General!$B$22-SUM($P$2:P780)/1000/General!$B$24+SUM($Q$2:Q780)/1000/General!$B$24</f>
        <v>1.13794773333333</v>
      </c>
      <c r="C780" s="19" t="n">
        <f aca="false">Online_RAW!K780</f>
        <v>23.9211111111111</v>
      </c>
      <c r="D780" s="19" t="n">
        <f aca="false">Online_RAW!J780</f>
        <v>1.85</v>
      </c>
      <c r="E780" s="19" t="n">
        <f aca="false">(1-F780/100-G780/100)/(1-C780/100-D780/100-General!$B$17/100)</f>
        <v>0.98763547744419</v>
      </c>
      <c r="F780" s="19" t="n">
        <f aca="false">N780*General!$B$14/(N780+O780)+O780*100/(N780+O780)</f>
        <v>27.079429585048</v>
      </c>
      <c r="G780" s="19" t="n">
        <f aca="false">N780*General!$B$15/(N780+O780)</f>
        <v>0.0368285709166425</v>
      </c>
      <c r="H780" s="19" t="n">
        <f aca="false">(N780+O780)*(1/General!$B$20)*((F780/100)-E780*(C780/100))*1000/B780</f>
        <v>162.429393473272</v>
      </c>
      <c r="I780" s="19" t="n">
        <f aca="false">(N780+O780)*(1/General!$B$20)*((D780/100)*E780-(G780/100))*1000/B780</f>
        <v>84.1891010253246</v>
      </c>
      <c r="J780" s="19" t="n">
        <f aca="false">I780/H780</f>
        <v>0.51831198297972</v>
      </c>
      <c r="K780" s="19" t="n">
        <f aca="false">MAX(Online_RAW!$L$2-Online_RAW!L780,0)</f>
        <v>0</v>
      </c>
      <c r="L780" s="19" t="n">
        <f aca="false">0.0016*(Online_RAW!M780)</f>
        <v>57.9477333333333</v>
      </c>
      <c r="M780" s="11" t="n">
        <f aca="false">Online_RAW!$N$2-Online_RAW!N780</f>
        <v>0</v>
      </c>
      <c r="N780" s="19" t="n">
        <f aca="false">Online_RAW!C780*60</f>
        <v>110.432608695652</v>
      </c>
      <c r="O780" s="19" t="n">
        <f aca="false">MAX(0, Online_RAW!D780*60)</f>
        <v>9.50971428571428</v>
      </c>
      <c r="P780" s="19" t="n">
        <f aca="false">_xlfn.IFNA(VLOOKUP(A780,Sampling!$D$7:$E$14,2,FALSE()),0)</f>
        <v>0</v>
      </c>
      <c r="Q780" s="0" t="n">
        <f aca="false">_xlfn.IFNA(VLOOKUP(A780,Refill!$D$6:$G$8,2,FALSE()),0)</f>
        <v>0</v>
      </c>
    </row>
    <row r="781" customFormat="false" ht="12.75" hidden="false" customHeight="false" outlineLevel="0" collapsed="false">
      <c r="A781" s="19" t="n">
        <f aca="false">ROUND((Online_RAW!B781-General!$B$10)*24,3)</f>
        <v>12.983</v>
      </c>
      <c r="B781" s="19" t="n">
        <f aca="false">General!$B$12+Online_ANA!K781/1000+Online_ANA!L781/1000+Online_ANA!M781/1000/General!$B$22-SUM($P$2:P781)/1000/General!$B$24+SUM($Q$2:Q781)/1000/General!$B$24</f>
        <v>1.1380016</v>
      </c>
      <c r="C781" s="19" t="n">
        <f aca="false">Online_RAW!K781</f>
        <v>24.0691666666667</v>
      </c>
      <c r="D781" s="19" t="n">
        <f aca="false">Online_RAW!J781</f>
        <v>1.86</v>
      </c>
      <c r="E781" s="19" t="n">
        <f aca="false">(1-F781/100-G781/100)/(1-C781/100-D781/100-General!$B$17/100)</f>
        <v>0.987066905242611</v>
      </c>
      <c r="F781" s="19" t="n">
        <f aca="false">N781*General!$B$14/(N781+O781)+O781*100/(N781+O781)</f>
        <v>27.2774994943927</v>
      </c>
      <c r="G781" s="19" t="n">
        <f aca="false">N781*General!$B$15/(N781+O781)</f>
        <v>0.0367285356088926</v>
      </c>
      <c r="H781" s="19" t="n">
        <f aca="false">(N781+O781)*(1/General!$B$20)*((F781/100)-E781*(C781/100))*1000/B781</f>
        <v>165.526195511893</v>
      </c>
      <c r="I781" s="19" t="n">
        <f aca="false">(N781+O781)*(1/General!$B$20)*((D781/100)*E781-(G781/100))*1000/B781</f>
        <v>84.6163010005457</v>
      </c>
      <c r="J781" s="19" t="n">
        <f aca="false">I781/H781</f>
        <v>0.511195830598705</v>
      </c>
      <c r="K781" s="19" t="n">
        <f aca="false">MAX(Online_RAW!$L$2-Online_RAW!L781,0)</f>
        <v>0</v>
      </c>
      <c r="L781" s="19" t="n">
        <f aca="false">0.0016*(Online_RAW!M781)</f>
        <v>58.0016</v>
      </c>
      <c r="M781" s="11" t="n">
        <f aca="false">Online_RAW!$N$2-Online_RAW!N781</f>
        <v>0</v>
      </c>
      <c r="N781" s="19" t="n">
        <f aca="false">Online_RAW!C781*60</f>
        <v>110.148</v>
      </c>
      <c r="O781" s="19" t="n">
        <f aca="false">MAX(0, Online_RAW!D781*60)</f>
        <v>9.81104347826088</v>
      </c>
      <c r="P781" s="19" t="n">
        <f aca="false">_xlfn.IFNA(VLOOKUP(A781,Sampling!$D$7:$E$14,2,FALSE()),0)</f>
        <v>0</v>
      </c>
      <c r="Q781" s="0" t="n">
        <f aca="false">_xlfn.IFNA(VLOOKUP(A781,Refill!$D$6:$G$8,2,FALSE()),0)</f>
        <v>0</v>
      </c>
    </row>
    <row r="782" customFormat="false" ht="12.75" hidden="false" customHeight="false" outlineLevel="0" collapsed="false">
      <c r="A782" s="19" t="n">
        <f aca="false">ROUND((Online_RAW!B782-General!$B$10)*24,3)</f>
        <v>13</v>
      </c>
      <c r="B782" s="19" t="n">
        <f aca="false">General!$B$12+Online_ANA!K782/1000+Online_ANA!L782/1000+Online_ANA!M782/1000/General!$B$22-SUM($P$2:P782)/1000/General!$B$24+SUM($Q$2:Q782)/1000/General!$B$24</f>
        <v>1.1380136</v>
      </c>
      <c r="C782" s="19" t="n">
        <f aca="false">Online_RAW!K782</f>
        <v>24.288</v>
      </c>
      <c r="D782" s="19" t="n">
        <f aca="false">Online_RAW!J782</f>
        <v>1.88</v>
      </c>
      <c r="E782" s="19" t="n">
        <f aca="false">(1-F782/100-G782/100)/(1-C782/100-D782/100-General!$B$17/100)</f>
        <v>0.989132351475848</v>
      </c>
      <c r="F782" s="19" t="n">
        <f aca="false">N782*General!$B$14/(N782+O782)+O782*100/(N782+O782)</f>
        <v>27.3616841675112</v>
      </c>
      <c r="G782" s="19" t="n">
        <f aca="false">N782*General!$B$15/(N782+O782)</f>
        <v>0.0366860180972166</v>
      </c>
      <c r="H782" s="19" t="n">
        <f aca="false">(N782+O782)*(1/General!$B$20)*((F782/100)-E782*(C782/100))*1000/B782</f>
        <v>157.024876221408</v>
      </c>
      <c r="I782" s="19" t="n">
        <f aca="false">(N782+O782)*(1/General!$B$20)*((D782/100)*E782-(G782/100))*1000/B782</f>
        <v>85.7606425519812</v>
      </c>
      <c r="J782" s="19" t="n">
        <f aca="false">I782/H782</f>
        <v>0.546159593407717</v>
      </c>
      <c r="K782" s="19" t="n">
        <f aca="false">MAX(Online_RAW!$L$2-Online_RAW!L782,0)</f>
        <v>0</v>
      </c>
      <c r="L782" s="19" t="n">
        <f aca="false">0.0016*(Online_RAW!M782)</f>
        <v>58.0136</v>
      </c>
      <c r="M782" s="11" t="n">
        <f aca="false">Online_RAW!$N$2-Online_RAW!N782</f>
        <v>0</v>
      </c>
      <c r="N782" s="19" t="n">
        <f aca="false">Online_RAW!C782*60</f>
        <v>110.061818181818</v>
      </c>
      <c r="O782" s="19" t="n">
        <f aca="false">MAX(0, Online_RAW!D782*60)</f>
        <v>9.94228571428572</v>
      </c>
      <c r="P782" s="19" t="n">
        <f aca="false">_xlfn.IFNA(VLOOKUP(A782,Sampling!$D$7:$E$14,2,FALSE()),0)</f>
        <v>0</v>
      </c>
      <c r="Q782" s="0" t="n">
        <f aca="false">_xlfn.IFNA(VLOOKUP(A782,Refill!$D$6:$G$8,2,FALSE()),0)</f>
        <v>0</v>
      </c>
    </row>
    <row r="783" customFormat="false" ht="12.75" hidden="false" customHeight="false" outlineLevel="0" collapsed="false">
      <c r="A783" s="19" t="n">
        <f aca="false">ROUND((Online_RAW!B783-General!$B$10)*24,3)</f>
        <v>13.017</v>
      </c>
      <c r="B783" s="19" t="n">
        <f aca="false">General!$B$12+Online_ANA!K783/1000+Online_ANA!L783/1000+Online_ANA!M783/1000/General!$B$22-SUM($P$2:P783)/1000/General!$B$24+SUM($Q$2:Q783)/1000/General!$B$24</f>
        <v>1.1380496</v>
      </c>
      <c r="C783" s="19" t="n">
        <f aca="false">Online_RAW!K783</f>
        <v>24.4433333333333</v>
      </c>
      <c r="D783" s="19" t="n">
        <f aca="false">Online_RAW!J783</f>
        <v>1.89</v>
      </c>
      <c r="E783" s="19" t="n">
        <f aca="false">(1-F783/100-G783/100)/(1-C783/100-D783/100-General!$B$17/100)</f>
        <v>0.990122401752684</v>
      </c>
      <c r="F783" s="19" t="n">
        <f aca="false">N783*General!$B$14/(N783+O783)+O783*100/(N783+O783)</f>
        <v>27.452761398302</v>
      </c>
      <c r="G783" s="19" t="n">
        <f aca="false">N783*General!$B$15/(N783+O783)</f>
        <v>0.0366400194958071</v>
      </c>
      <c r="H783" s="19" t="n">
        <f aca="false">(N783+O783)*(1/General!$B$20)*((F783/100)-E783*(C783/100))*1000/B783</f>
        <v>152.795013693779</v>
      </c>
      <c r="I783" s="19" t="n">
        <f aca="false">(N783+O783)*(1/General!$B$20)*((D783/100)*E783-(G783/100))*1000/B783</f>
        <v>86.232832807235</v>
      </c>
      <c r="J783" s="19" t="n">
        <f aca="false">I783/H783</f>
        <v>0.56436941705478</v>
      </c>
      <c r="K783" s="19" t="n">
        <f aca="false">MAX(Online_RAW!$L$2-Online_RAW!L783,0)</f>
        <v>0</v>
      </c>
      <c r="L783" s="19" t="n">
        <f aca="false">0.0016*(Online_RAW!M783)</f>
        <v>58.0496</v>
      </c>
      <c r="M783" s="11" t="n">
        <f aca="false">Online_RAW!$N$2-Online_RAW!N783</f>
        <v>0</v>
      </c>
      <c r="N783" s="19" t="n">
        <f aca="false">Online_RAW!C783*60</f>
        <v>109.821130434782</v>
      </c>
      <c r="O783" s="19" t="n">
        <f aca="false">MAX(0, Online_RAW!D783*60)</f>
        <v>10.0708695652174</v>
      </c>
      <c r="P783" s="19" t="n">
        <f aca="false">_xlfn.IFNA(VLOOKUP(A783,Sampling!$D$7:$E$14,2,FALSE()),0)</f>
        <v>0</v>
      </c>
      <c r="Q783" s="0" t="n">
        <f aca="false">_xlfn.IFNA(VLOOKUP(A783,Refill!$D$6:$G$8,2,FALSE()),0)</f>
        <v>0</v>
      </c>
    </row>
    <row r="784" customFormat="false" ht="12.75" hidden="false" customHeight="false" outlineLevel="0" collapsed="false">
      <c r="A784" s="19" t="n">
        <f aca="false">ROUND((Online_RAW!B784-General!$B$10)*24,3)</f>
        <v>13.033</v>
      </c>
      <c r="B784" s="19" t="n">
        <f aca="false">General!$B$12+Online_ANA!K784/1000+Online_ANA!L784/1000+Online_ANA!M784/1000/General!$B$22-SUM($P$2:P784)/1000/General!$B$24+SUM($Q$2:Q784)/1000/General!$B$24</f>
        <v>1.1380976</v>
      </c>
      <c r="C784" s="19" t="n">
        <f aca="false">Online_RAW!K784</f>
        <v>24.54</v>
      </c>
      <c r="D784" s="19" t="n">
        <f aca="false">Online_RAW!J784</f>
        <v>1.9</v>
      </c>
      <c r="E784" s="19" t="n">
        <f aca="false">(1-F784/100-G784/100)/(1-C784/100-D784/100-General!$B$17/100)</f>
        <v>0.986847957018327</v>
      </c>
      <c r="F784" s="19" t="n">
        <f aca="false">N784*General!$B$14/(N784+O784)+O784*100/(N784+O784)</f>
        <v>27.7980001451032</v>
      </c>
      <c r="G784" s="19" t="n">
        <f aca="false">N784*General!$B$15/(N784+O784)</f>
        <v>0.0364656564923721</v>
      </c>
      <c r="H784" s="19" t="n">
        <f aca="false">(N784+O784)*(1/General!$B$20)*((F784/100)-E784*(C784/100))*1000/B784</f>
        <v>168.393347757473</v>
      </c>
      <c r="I784" s="19" t="n">
        <f aca="false">(N784+O784)*(1/General!$B$20)*((D784/100)*E784-(G784/100))*1000/B784</f>
        <v>86.4619743527389</v>
      </c>
      <c r="J784" s="19" t="n">
        <f aca="false">I784/H784</f>
        <v>0.513452434458782</v>
      </c>
      <c r="K784" s="19" t="n">
        <f aca="false">MAX(Online_RAW!$L$2-Online_RAW!L784,0)</f>
        <v>0</v>
      </c>
      <c r="L784" s="19" t="n">
        <f aca="false">0.0016*(Online_RAW!M784)</f>
        <v>58.0976</v>
      </c>
      <c r="M784" s="11" t="n">
        <f aca="false">Online_RAW!$N$2-Online_RAW!N784</f>
        <v>0</v>
      </c>
      <c r="N784" s="19" t="n">
        <f aca="false">Online_RAW!C784*60</f>
        <v>109.363826086957</v>
      </c>
      <c r="O784" s="19" t="n">
        <f aca="false">MAX(0, Online_RAW!D784*60)</f>
        <v>10.5998181818182</v>
      </c>
      <c r="P784" s="19" t="n">
        <f aca="false">_xlfn.IFNA(VLOOKUP(A784,Sampling!$D$7:$E$14,2,FALSE()),0)</f>
        <v>0</v>
      </c>
      <c r="Q784" s="0" t="n">
        <f aca="false">_xlfn.IFNA(VLOOKUP(A784,Refill!$D$6:$G$8,2,FALSE()),0)</f>
        <v>0</v>
      </c>
    </row>
    <row r="785" customFormat="false" ht="12.75" hidden="false" customHeight="false" outlineLevel="0" collapsed="false">
      <c r="A785" s="19" t="n">
        <f aca="false">ROUND((Online_RAW!B785-General!$B$10)*24,3)</f>
        <v>13.05</v>
      </c>
      <c r="B785" s="19" t="n">
        <f aca="false">General!$B$12+Online_ANA!K785/1000+Online_ANA!L785/1000+Online_ANA!M785/1000/General!$B$22-SUM($P$2:P785)/1000/General!$B$24+SUM($Q$2:Q785)/1000/General!$B$24</f>
        <v>1.1380976</v>
      </c>
      <c r="C785" s="19" t="n">
        <f aca="false">Online_RAW!K785</f>
        <v>24.6718181818182</v>
      </c>
      <c r="D785" s="19" t="n">
        <f aca="false">Online_RAW!J785</f>
        <v>1.92</v>
      </c>
      <c r="E785" s="19" t="n">
        <f aca="false">(1-F785/100-G785/100)/(1-C785/100-D785/100-General!$B$17/100)</f>
        <v>0.988763899656963</v>
      </c>
      <c r="F785" s="19" t="n">
        <f aca="false">N785*General!$B$14/(N785+O785)+O785*100/(N785+O785)</f>
        <v>27.8080098111271</v>
      </c>
      <c r="G785" s="19" t="n">
        <f aca="false">N785*General!$B$15/(N785+O785)</f>
        <v>0.0364606011054914</v>
      </c>
      <c r="H785" s="19" t="n">
        <f aca="false">(N785+O785)*(1/General!$B$20)*((F785/100)-E785*(C785/100))*1000/B785</f>
        <v>160.532422290457</v>
      </c>
      <c r="I785" s="19" t="n">
        <f aca="false">(N785+O785)*(1/General!$B$20)*((D785/100)*E785-(G785/100))*1000/B785</f>
        <v>87.5682144967749</v>
      </c>
      <c r="J785" s="19" t="n">
        <f aca="false">I785/H785</f>
        <v>0.54548615941479</v>
      </c>
      <c r="K785" s="19" t="n">
        <f aca="false">MAX(Online_RAW!$L$2-Online_RAW!L785,0)</f>
        <v>0</v>
      </c>
      <c r="L785" s="19" t="n">
        <f aca="false">0.0016*(Online_RAW!M785)</f>
        <v>58.0976</v>
      </c>
      <c r="M785" s="11" t="n">
        <f aca="false">Online_RAW!$N$2-Online_RAW!N785</f>
        <v>0</v>
      </c>
      <c r="N785" s="19" t="n">
        <f aca="false">Online_RAW!C785*60</f>
        <v>109.354695652174</v>
      </c>
      <c r="O785" s="19" t="n">
        <f aca="false">MAX(0, Online_RAW!D785*60)</f>
        <v>10.6155652173913</v>
      </c>
      <c r="P785" s="19" t="n">
        <f aca="false">_xlfn.IFNA(VLOOKUP(A785,Sampling!$D$7:$E$14,2,FALSE()),0)</f>
        <v>0</v>
      </c>
      <c r="Q785" s="0" t="n">
        <f aca="false">_xlfn.IFNA(VLOOKUP(A785,Refill!$D$6:$G$8,2,FALSE()),0)</f>
        <v>0</v>
      </c>
    </row>
    <row r="786" customFormat="false" ht="12.75" hidden="false" customHeight="false" outlineLevel="0" collapsed="false">
      <c r="A786" s="19" t="n">
        <f aca="false">ROUND((Online_RAW!B786-General!$B$10)*24,3)</f>
        <v>13.067</v>
      </c>
      <c r="B786" s="19" t="n">
        <f aca="false">General!$B$12+Online_ANA!K786/1000+Online_ANA!L786/1000+Online_ANA!M786/1000/General!$B$22-SUM($P$2:P786)/1000/General!$B$24+SUM($Q$2:Q786)/1000/General!$B$24</f>
        <v>1.1381672</v>
      </c>
      <c r="C786" s="19" t="n">
        <f aca="false">Online_RAW!K786</f>
        <v>24.8225</v>
      </c>
      <c r="D786" s="19" t="n">
        <f aca="false">Online_RAW!J786</f>
        <v>1.92</v>
      </c>
      <c r="E786" s="19" t="n">
        <f aca="false">(1-F786/100-G786/100)/(1-C786/100-D786/100-General!$B$17/100)</f>
        <v>0.988031214179166</v>
      </c>
      <c r="F786" s="19" t="n">
        <f aca="false">N786*General!$B$14/(N786+O786)+O786*100/(N786+O786)</f>
        <v>28.0104584791015</v>
      </c>
      <c r="G786" s="19" t="n">
        <f aca="false">N786*General!$B$15/(N786+O786)</f>
        <v>0.0363583543034841</v>
      </c>
      <c r="H786" s="19" t="n">
        <f aca="false">(N786+O786)*(1/General!$B$20)*((F786/100)-E786*(C786/100))*1000/B786</f>
        <v>163.899424196506</v>
      </c>
      <c r="I786" s="19" t="n">
        <f aca="false">(N786+O786)*(1/General!$B$20)*((D786/100)*E786-(G786/100))*1000/B786</f>
        <v>87.5054993076158</v>
      </c>
      <c r="J786" s="19" t="n">
        <f aca="false">I786/H786</f>
        <v>0.533897539522175</v>
      </c>
      <c r="K786" s="19" t="n">
        <f aca="false">MAX(Online_RAW!$L$2-Online_RAW!L786,0)</f>
        <v>0</v>
      </c>
      <c r="L786" s="19" t="n">
        <f aca="false">0.0016*(Online_RAW!M786)</f>
        <v>58.1672</v>
      </c>
      <c r="M786" s="11" t="n">
        <f aca="false">Online_RAW!$N$2-Online_RAW!N786</f>
        <v>0</v>
      </c>
      <c r="N786" s="19" t="n">
        <f aca="false">Online_RAW!C786*60</f>
        <v>109.053</v>
      </c>
      <c r="O786" s="19" t="n">
        <f aca="false">MAX(0, Online_RAW!D786*60)</f>
        <v>10.9227272727273</v>
      </c>
      <c r="P786" s="19" t="n">
        <f aca="false">_xlfn.IFNA(VLOOKUP(A786,Sampling!$D$7:$E$14,2,FALSE()),0)</f>
        <v>0</v>
      </c>
      <c r="Q786" s="0" t="n">
        <f aca="false">_xlfn.IFNA(VLOOKUP(A786,Refill!$D$6:$G$8,2,FALSE()),0)</f>
        <v>0</v>
      </c>
    </row>
    <row r="787" customFormat="false" ht="12.75" hidden="false" customHeight="false" outlineLevel="0" collapsed="false">
      <c r="A787" s="19" t="n">
        <f aca="false">ROUND((Online_RAW!B787-General!$B$10)*24,3)</f>
        <v>13.083</v>
      </c>
      <c r="B787" s="19" t="n">
        <f aca="false">General!$B$12+Online_ANA!K787/1000+Online_ANA!L787/1000+Online_ANA!M787/1000/General!$B$22-SUM($P$2:P787)/1000/General!$B$24+SUM($Q$2:Q787)/1000/General!$B$24</f>
        <v>1.1382928</v>
      </c>
      <c r="C787" s="19" t="n">
        <f aca="false">Online_RAW!K787</f>
        <v>24.9611111111111</v>
      </c>
      <c r="D787" s="19" t="n">
        <f aca="false">Online_RAW!J787</f>
        <v>1.945</v>
      </c>
      <c r="E787" s="19" t="n">
        <f aca="false">(1-F787/100-G787/100)/(1-C787/100-D787/100-General!$B$17/100)</f>
        <v>0.987131533155762</v>
      </c>
      <c r="F787" s="19" t="n">
        <f aca="false">N787*General!$B$14/(N787+O787)+O787*100/(N787+O787)</f>
        <v>28.2375979804876</v>
      </c>
      <c r="G787" s="19" t="n">
        <f aca="false">N787*General!$B$15/(N787+O787)</f>
        <v>0.0362436373835921</v>
      </c>
      <c r="H787" s="19" t="n">
        <f aca="false">(N787+O787)*(1/General!$B$20)*((F787/100)-E787*(C787/100))*1000/B787</f>
        <v>169.180560858277</v>
      </c>
      <c r="I787" s="19" t="n">
        <f aca="false">(N787+O787)*(1/General!$B$20)*((D787/100)*E787-(G787/100))*1000/B787</f>
        <v>88.5816470475485</v>
      </c>
      <c r="J787" s="19" t="n">
        <f aca="false">I787/H787</f>
        <v>0.523592347715135</v>
      </c>
      <c r="K787" s="19" t="n">
        <f aca="false">MAX(Online_RAW!$L$2-Online_RAW!L787,0)</f>
        <v>0</v>
      </c>
      <c r="L787" s="19" t="n">
        <f aca="false">0.0016*(Online_RAW!M787)</f>
        <v>58.2928</v>
      </c>
      <c r="M787" s="11" t="n">
        <f aca="false">Online_RAW!$N$2-Online_RAW!N787</f>
        <v>0</v>
      </c>
      <c r="N787" s="19" t="n">
        <f aca="false">Online_RAW!C787*60</f>
        <v>108.710347826087</v>
      </c>
      <c r="O787" s="19" t="n">
        <f aca="false">MAX(0, Online_RAW!D787*60)</f>
        <v>11.2669565217391</v>
      </c>
      <c r="P787" s="19" t="n">
        <f aca="false">_xlfn.IFNA(VLOOKUP(A787,Sampling!$D$7:$E$14,2,FALSE()),0)</f>
        <v>0</v>
      </c>
      <c r="Q787" s="0" t="n">
        <f aca="false">_xlfn.IFNA(VLOOKUP(A787,Refill!$D$6:$G$8,2,FALSE()),0)</f>
        <v>0</v>
      </c>
    </row>
    <row r="788" customFormat="false" ht="12.75" hidden="false" customHeight="false" outlineLevel="0" collapsed="false">
      <c r="A788" s="19" t="n">
        <f aca="false">ROUND((Online_RAW!B788-General!$B$10)*24,3)</f>
        <v>13.1</v>
      </c>
      <c r="B788" s="19" t="n">
        <f aca="false">General!$B$12+Online_ANA!K788/1000+Online_ANA!L788/1000+Online_ANA!M788/1000/General!$B$22-SUM($P$2:P788)/1000/General!$B$24+SUM($Q$2:Q788)/1000/General!$B$24</f>
        <v>1.1383552</v>
      </c>
      <c r="C788" s="19" t="n">
        <f aca="false">Online_RAW!K788</f>
        <v>25.1127272727273</v>
      </c>
      <c r="D788" s="19" t="n">
        <f aca="false">Online_RAW!J788</f>
        <v>1.96</v>
      </c>
      <c r="E788" s="19" t="n">
        <f aca="false">(1-F788/100-G788/100)/(1-C788/100-D788/100-General!$B$17/100)</f>
        <v>0.986718259074929</v>
      </c>
      <c r="F788" s="19" t="n">
        <f aca="false">N788*General!$B$14/(N788+O788)+O788*100/(N788+O788)</f>
        <v>28.4321284263405</v>
      </c>
      <c r="G788" s="19" t="n">
        <f aca="false">N788*General!$B$15/(N788+O788)</f>
        <v>0.0361453896836664</v>
      </c>
      <c r="H788" s="19" t="n">
        <f aca="false">(N788+O788)*(1/General!$B$20)*((F788/100)-E788*(C788/100))*1000/B788</f>
        <v>171.620286070511</v>
      </c>
      <c r="I788" s="19" t="n">
        <f aca="false">(N788+O788)*(1/General!$B$20)*((D788/100)*E788-(G788/100))*1000/B788</f>
        <v>89.1623334224566</v>
      </c>
      <c r="J788" s="19" t="n">
        <f aca="false">I788/H788</f>
        <v>0.519532599927165</v>
      </c>
      <c r="K788" s="19" t="n">
        <f aca="false">MAX(Online_RAW!$L$2-Online_RAW!L788,0)</f>
        <v>0</v>
      </c>
      <c r="L788" s="19" t="n">
        <f aca="false">0.0016*(Online_RAW!M788)</f>
        <v>58.3552</v>
      </c>
      <c r="M788" s="11" t="n">
        <f aca="false">Online_RAW!$N$2-Online_RAW!N788</f>
        <v>0</v>
      </c>
      <c r="N788" s="19" t="n">
        <f aca="false">Online_RAW!C788*60</f>
        <v>108.321818181818</v>
      </c>
      <c r="O788" s="19" t="n">
        <f aca="false">MAX(0, Online_RAW!D788*60)</f>
        <v>11.5516363636364</v>
      </c>
      <c r="P788" s="19" t="n">
        <f aca="false">_xlfn.IFNA(VLOOKUP(A788,Sampling!$D$7:$E$14,2,FALSE()),0)</f>
        <v>0</v>
      </c>
      <c r="Q788" s="0" t="n">
        <f aca="false">_xlfn.IFNA(VLOOKUP(A788,Refill!$D$6:$G$8,2,FALSE()),0)</f>
        <v>0</v>
      </c>
    </row>
    <row r="789" customFormat="false" ht="12.75" hidden="false" customHeight="false" outlineLevel="0" collapsed="false">
      <c r="A789" s="19" t="n">
        <f aca="false">ROUND((Online_RAW!B789-General!$B$10)*24,3)</f>
        <v>13.117</v>
      </c>
      <c r="B789" s="19" t="n">
        <f aca="false">General!$B$12+Online_ANA!K789/1000+Online_ANA!L789/1000+Online_ANA!M789/1000/General!$B$22-SUM($P$2:P789)/1000/General!$B$24+SUM($Q$2:Q789)/1000/General!$B$24</f>
        <v>1.1383552</v>
      </c>
      <c r="C789" s="19" t="n">
        <f aca="false">Online_RAW!K789</f>
        <v>25.2808333333333</v>
      </c>
      <c r="D789" s="19" t="n">
        <f aca="false">Online_RAW!J789</f>
        <v>1.955</v>
      </c>
      <c r="E789" s="19" t="n">
        <f aca="false">(1-F789/100-G789/100)/(1-C789/100-D789/100-General!$B$17/100)</f>
        <v>0.987354069409845</v>
      </c>
      <c r="F789" s="19" t="n">
        <f aca="false">N789*General!$B$14/(N789+O789)+O789*100/(N789+O789)</f>
        <v>28.5471371407785</v>
      </c>
      <c r="G789" s="19" t="n">
        <f aca="false">N789*General!$B$15/(N789+O789)</f>
        <v>0.0360873044743543</v>
      </c>
      <c r="H789" s="19" t="n">
        <f aca="false">(N789+O789)*(1/General!$B$20)*((F789/100)-E789*(C789/100))*1000/B789</f>
        <v>168.591950160427</v>
      </c>
      <c r="I789" s="19" t="n">
        <f aca="false">(N789+O789)*(1/General!$B$20)*((D789/100)*E789-(G789/100))*1000/B789</f>
        <v>89.0532237350539</v>
      </c>
      <c r="J789" s="19" t="n">
        <f aca="false">I789/H789</f>
        <v>0.528217531443901</v>
      </c>
      <c r="K789" s="19" t="n">
        <f aca="false">MAX(Online_RAW!$L$2-Online_RAW!L789,0)</f>
        <v>0</v>
      </c>
      <c r="L789" s="19" t="n">
        <f aca="false">0.0016*(Online_RAW!M789)</f>
        <v>58.3552</v>
      </c>
      <c r="M789" s="11" t="n">
        <f aca="false">Online_RAW!$N$2-Online_RAW!N789</f>
        <v>0</v>
      </c>
      <c r="N789" s="19" t="n">
        <f aca="false">Online_RAW!C789*60</f>
        <v>108.222545454545</v>
      </c>
      <c r="O789" s="19" t="n">
        <f aca="false">MAX(0, Online_RAW!D789*60)</f>
        <v>11.7338181818182</v>
      </c>
      <c r="P789" s="19" t="n">
        <f aca="false">_xlfn.IFNA(VLOOKUP(A789,Sampling!$D$7:$E$14,2,FALSE()),0)</f>
        <v>0</v>
      </c>
      <c r="Q789" s="0" t="n">
        <f aca="false">_xlfn.IFNA(VLOOKUP(A789,Refill!$D$6:$G$8,2,FALSE()),0)</f>
        <v>0</v>
      </c>
    </row>
    <row r="790" customFormat="false" ht="12.75" hidden="false" customHeight="false" outlineLevel="0" collapsed="false">
      <c r="A790" s="19" t="n">
        <f aca="false">ROUND((Online_RAW!B790-General!$B$10)*24,3)</f>
        <v>13.133</v>
      </c>
      <c r="B790" s="19" t="n">
        <f aca="false">General!$B$12+Online_ANA!K790/1000+Online_ANA!L790/1000+Online_ANA!M790/1000/General!$B$22-SUM($P$2:P790)/1000/General!$B$24+SUM($Q$2:Q790)/1000/General!$B$24</f>
        <v>1.13838464</v>
      </c>
      <c r="C790" s="19" t="n">
        <f aca="false">Online_RAW!K790</f>
        <v>25.4772727272727</v>
      </c>
      <c r="D790" s="19" t="n">
        <f aca="false">Online_RAW!J790</f>
        <v>1.975</v>
      </c>
      <c r="E790" s="19" t="n">
        <f aca="false">(1-F790/100-G790/100)/(1-C790/100-D790/100-General!$B$17/100)</f>
        <v>0.987964287792022</v>
      </c>
      <c r="F790" s="19" t="n">
        <f aca="false">N790*General!$B$14/(N790+O790)+O790*100/(N790+O790)</f>
        <v>28.7169192857562</v>
      </c>
      <c r="G790" s="19" t="n">
        <f aca="false">N790*General!$B$15/(N790+O790)</f>
        <v>0.0360015559162848</v>
      </c>
      <c r="H790" s="19" t="n">
        <f aca="false">(N790+O790)*(1/General!$B$20)*((F790/100)-E790*(C790/100))*1000/B790</f>
        <v>166.845803993698</v>
      </c>
      <c r="I790" s="19" t="n">
        <f aca="false">(N790+O790)*(1/General!$B$20)*((D790/100)*E790-(G790/100))*1000/B790</f>
        <v>90.1077775055633</v>
      </c>
      <c r="J790" s="19" t="n">
        <f aca="false">I790/H790</f>
        <v>0.540066188952326</v>
      </c>
      <c r="K790" s="19" t="n">
        <f aca="false">MAX(Online_RAW!$L$2-Online_RAW!L790,0)</f>
        <v>0</v>
      </c>
      <c r="L790" s="19" t="n">
        <f aca="false">0.0016*(Online_RAW!M790)</f>
        <v>58.38464</v>
      </c>
      <c r="M790" s="11" t="n">
        <f aca="false">Online_RAW!$N$2-Online_RAW!N790</f>
        <v>0</v>
      </c>
      <c r="N790" s="19" t="n">
        <f aca="false">Online_RAW!C790*60</f>
        <v>108.046695652174</v>
      </c>
      <c r="O790" s="19" t="n">
        <f aca="false">MAX(0, Online_RAW!D790*60)</f>
        <v>12</v>
      </c>
      <c r="P790" s="19" t="n">
        <f aca="false">_xlfn.IFNA(VLOOKUP(A790,Sampling!$D$7:$E$14,2,FALSE()),0)</f>
        <v>0</v>
      </c>
      <c r="Q790" s="0" t="n">
        <f aca="false">_xlfn.IFNA(VLOOKUP(A790,Refill!$D$6:$G$8,2,FALSE()),0)</f>
        <v>0</v>
      </c>
    </row>
    <row r="791" customFormat="false" ht="12.75" hidden="false" customHeight="false" outlineLevel="0" collapsed="false">
      <c r="A791" s="19" t="n">
        <f aca="false">ROUND((Online_RAW!B791-General!$B$10)*24,3)</f>
        <v>13.15</v>
      </c>
      <c r="B791" s="19" t="n">
        <f aca="false">General!$B$12+Online_ANA!K791/1000+Online_ANA!L791/1000+Online_ANA!M791/1000/General!$B$22-SUM($P$2:P791)/1000/General!$B$24+SUM($Q$2:Q791)/1000/General!$B$24</f>
        <v>1.13846293333333</v>
      </c>
      <c r="C791" s="19" t="n">
        <f aca="false">Online_RAW!K791</f>
        <v>25.618</v>
      </c>
      <c r="D791" s="19" t="n">
        <f aca="false">Online_RAW!J791</f>
        <v>1.995</v>
      </c>
      <c r="E791" s="19" t="n">
        <f aca="false">(1-F791/100-G791/100)/(1-C791/100-D791/100-General!$B$17/100)</f>
        <v>0.987306674770629</v>
      </c>
      <c r="F791" s="19" t="n">
        <f aca="false">N791*General!$B$14/(N791+O791)+O791*100/(N791+O791)</f>
        <v>28.923134329981</v>
      </c>
      <c r="G791" s="19" t="n">
        <f aca="false">N791*General!$B$15/(N791+O791)</f>
        <v>0.03589740690405</v>
      </c>
      <c r="H791" s="19" t="n">
        <f aca="false">(N791+O791)*(1/General!$B$20)*((F791/100)-E791*(C791/100))*1000/B791</f>
        <v>170.674600883313</v>
      </c>
      <c r="I791" s="19" t="n">
        <f aca="false">(N791+O791)*(1/General!$B$20)*((D791/100)*E791-(G791/100))*1000/B791</f>
        <v>90.9142340155723</v>
      </c>
      <c r="J791" s="19" t="n">
        <f aca="false">I791/H791</f>
        <v>0.53267582607519</v>
      </c>
      <c r="K791" s="19" t="n">
        <f aca="false">MAX(Online_RAW!$L$2-Online_RAW!L791,0)</f>
        <v>0</v>
      </c>
      <c r="L791" s="19" t="n">
        <f aca="false">0.0016*(Online_RAW!M791)</f>
        <v>58.4629333333333</v>
      </c>
      <c r="M791" s="11" t="n">
        <f aca="false">Online_RAW!$N$2-Online_RAW!N791</f>
        <v>0</v>
      </c>
      <c r="N791" s="19" t="n">
        <f aca="false">Online_RAW!C791*60</f>
        <v>107.662956521739</v>
      </c>
      <c r="O791" s="19" t="n">
        <f aca="false">MAX(0, Online_RAW!D791*60)</f>
        <v>12.3044347826087</v>
      </c>
      <c r="P791" s="19" t="n">
        <f aca="false">_xlfn.IFNA(VLOOKUP(A791,Sampling!$D$7:$E$14,2,FALSE()),0)</f>
        <v>0</v>
      </c>
      <c r="Q791" s="0" t="n">
        <f aca="false">_xlfn.IFNA(VLOOKUP(A791,Refill!$D$6:$G$8,2,FALSE()),0)</f>
        <v>0</v>
      </c>
    </row>
    <row r="792" customFormat="false" ht="12.75" hidden="false" customHeight="false" outlineLevel="0" collapsed="false">
      <c r="A792" s="19" t="n">
        <f aca="false">ROUND((Online_RAW!B792-General!$B$10)*24,3)</f>
        <v>13.167</v>
      </c>
      <c r="B792" s="19" t="n">
        <f aca="false">General!$B$12+Online_ANA!K792/1000+Online_ANA!L792/1000+Online_ANA!M792/1000/General!$B$22-SUM($P$2:P792)/1000/General!$B$24+SUM($Q$2:Q792)/1000/General!$B$24</f>
        <v>1.13846293333333</v>
      </c>
      <c r="C792" s="19" t="n">
        <f aca="false">Online_RAW!K792</f>
        <v>25.7444444444444</v>
      </c>
      <c r="D792" s="19" t="n">
        <f aca="false">Online_RAW!J792</f>
        <v>2.015</v>
      </c>
      <c r="E792" s="19" t="n">
        <f aca="false">(1-F792/100-G792/100)/(1-C792/100-D792/100-General!$B$17/100)</f>
        <v>0.987000751900851</v>
      </c>
      <c r="F792" s="19" t="n">
        <f aca="false">N792*General!$B$14/(N792+O792)+O792*100/(N792+O792)</f>
        <v>29.0897717353671</v>
      </c>
      <c r="G792" s="19" t="n">
        <f aca="false">N792*General!$B$15/(N792+O792)</f>
        <v>0.0358132465982994</v>
      </c>
      <c r="H792" s="19" t="n">
        <f aca="false">(N792+O792)*(1/General!$B$20)*((F792/100)-E792*(C792/100))*1000/B792</f>
        <v>172.834195260227</v>
      </c>
      <c r="I792" s="19" t="n">
        <f aca="false">(N792+O792)*(1/General!$B$20)*((D792/100)*E792-(G792/100))*1000/B792</f>
        <v>91.7242745965641</v>
      </c>
      <c r="J792" s="19" t="n">
        <f aca="false">I792/H792</f>
        <v>0.530706753130998</v>
      </c>
      <c r="K792" s="19" t="n">
        <f aca="false">MAX(Online_RAW!$L$2-Online_RAW!L792,0)</f>
        <v>0</v>
      </c>
      <c r="L792" s="19" t="n">
        <f aca="false">0.0016*(Online_RAW!M792)</f>
        <v>58.4629333333333</v>
      </c>
      <c r="M792" s="11" t="n">
        <f aca="false">Online_RAW!$N$2-Online_RAW!N792</f>
        <v>0</v>
      </c>
      <c r="N792" s="19" t="n">
        <f aca="false">Online_RAW!C792*60</f>
        <v>107.301428571428</v>
      </c>
      <c r="O792" s="19" t="n">
        <f aca="false">MAX(0, Online_RAW!D792*60)</f>
        <v>12.5440909090909</v>
      </c>
      <c r="P792" s="19" t="n">
        <f aca="false">_xlfn.IFNA(VLOOKUP(A792,Sampling!$D$7:$E$14,2,FALSE()),0)</f>
        <v>0</v>
      </c>
      <c r="Q792" s="0" t="n">
        <f aca="false">_xlfn.IFNA(VLOOKUP(A792,Refill!$D$6:$G$8,2,FALSE()),0)</f>
        <v>0</v>
      </c>
    </row>
    <row r="793" customFormat="false" ht="12.75" hidden="false" customHeight="false" outlineLevel="0" collapsed="false">
      <c r="A793" s="19" t="n">
        <f aca="false">ROUND((Online_RAW!B793-General!$B$10)*24,3)</f>
        <v>13.183</v>
      </c>
      <c r="B793" s="19" t="n">
        <f aca="false">General!$B$12+Online_ANA!K793/1000+Online_ANA!L793/1000+Online_ANA!M793/1000/General!$B$22-SUM($P$2:P793)/1000/General!$B$24+SUM($Q$2:Q793)/1000/General!$B$24</f>
        <v>1.1385192</v>
      </c>
      <c r="C793" s="19" t="n">
        <f aca="false">Online_RAW!K793</f>
        <v>25.888</v>
      </c>
      <c r="D793" s="19" t="n">
        <f aca="false">Online_RAW!J793</f>
        <v>2.03</v>
      </c>
      <c r="E793" s="19" t="n">
        <f aca="false">(1-F793/100-G793/100)/(1-C793/100-D793/100-General!$B$17/100)</f>
        <v>0.986537071989792</v>
      </c>
      <c r="F793" s="19" t="n">
        <f aca="false">N793*General!$B$14/(N793+O793)+O793*100/(N793+O793)</f>
        <v>29.2795843975177</v>
      </c>
      <c r="G793" s="19" t="n">
        <f aca="false">N793*General!$B$15/(N793+O793)</f>
        <v>0.0357173816174153</v>
      </c>
      <c r="H793" s="19" t="n">
        <f aca="false">(N793+O793)*(1/General!$B$20)*((F793/100)-E793*(C793/100))*1000/B793</f>
        <v>175.896877193597</v>
      </c>
      <c r="I793" s="19" t="n">
        <f aca="false">(N793+O793)*(1/General!$B$20)*((D793/100)*E793-(G793/100))*1000/B793</f>
        <v>92.5054665504427</v>
      </c>
      <c r="J793" s="19" t="n">
        <f aca="false">I793/H793</f>
        <v>0.525907384067021</v>
      </c>
      <c r="K793" s="19" t="n">
        <f aca="false">MAX(Online_RAW!$L$2-Online_RAW!L793,0)</f>
        <v>0</v>
      </c>
      <c r="L793" s="19" t="n">
        <f aca="false">0.0016*(Online_RAW!M793)</f>
        <v>58.5192</v>
      </c>
      <c r="M793" s="11" t="n">
        <f aca="false">Online_RAW!$N$2-Online_RAW!N793</f>
        <v>0</v>
      </c>
      <c r="N793" s="19" t="n">
        <f aca="false">Online_RAW!C793*60</f>
        <v>107.164956521739</v>
      </c>
      <c r="O793" s="19" t="n">
        <f aca="false">MAX(0, Online_RAW!D793*60)</f>
        <v>12.8493913043478</v>
      </c>
      <c r="P793" s="19" t="n">
        <f aca="false">_xlfn.IFNA(VLOOKUP(A793,Sampling!$D$7:$E$14,2,FALSE()),0)</f>
        <v>0</v>
      </c>
      <c r="Q793" s="0" t="n">
        <f aca="false">_xlfn.IFNA(VLOOKUP(A793,Refill!$D$6:$G$8,2,FALSE()),0)</f>
        <v>0</v>
      </c>
    </row>
    <row r="794" customFormat="false" ht="12.75" hidden="false" customHeight="false" outlineLevel="0" collapsed="false">
      <c r="A794" s="19" t="n">
        <f aca="false">ROUND((Online_RAW!B794-General!$B$10)*24,3)</f>
        <v>13.2</v>
      </c>
      <c r="B794" s="19" t="n">
        <f aca="false">General!$B$12+Online_ANA!K794/1000+Online_ANA!L794/1000+Online_ANA!M794/1000/General!$B$22-SUM($P$2:P794)/1000/General!$B$24+SUM($Q$2:Q794)/1000/General!$B$24</f>
        <v>1.1385192</v>
      </c>
      <c r="C794" s="19" t="n">
        <f aca="false">Online_RAW!K794</f>
        <v>26.039</v>
      </c>
      <c r="D794" s="19" t="n">
        <f aca="false">Online_RAW!J794</f>
        <v>2.04</v>
      </c>
      <c r="E794" s="19" t="n">
        <f aca="false">(1-F794/100-G794/100)/(1-C794/100-D794/100-General!$B$17/100)</f>
        <v>0.985534073107612</v>
      </c>
      <c r="F794" s="19" t="n">
        <f aca="false">N794*General!$B$14/(N794+O794)+O794*100/(N794+O794)</f>
        <v>29.5102360495457</v>
      </c>
      <c r="G794" s="19" t="n">
        <f aca="false">N794*General!$B$15/(N794+O794)</f>
        <v>0.0356008908840678</v>
      </c>
      <c r="H794" s="19" t="n">
        <f aca="false">(N794+O794)*(1/General!$B$20)*((F794/100)-E794*(C794/100))*1000/B794</f>
        <v>181.207112833306</v>
      </c>
      <c r="I794" s="19" t="n">
        <f aca="false">(N794+O794)*(1/General!$B$20)*((D794/100)*E794-(G794/100))*1000/B794</f>
        <v>93.0020356303178</v>
      </c>
      <c r="J794" s="19" t="n">
        <f aca="false">I794/H794</f>
        <v>0.513236120680712</v>
      </c>
      <c r="K794" s="19" t="n">
        <f aca="false">MAX(Online_RAW!$L$2-Online_RAW!L794,0)</f>
        <v>0</v>
      </c>
      <c r="L794" s="19" t="n">
        <f aca="false">0.0016*(Online_RAW!M794)</f>
        <v>58.5192</v>
      </c>
      <c r="M794" s="11" t="n">
        <f aca="false">Online_RAW!$N$2-Online_RAW!N794</f>
        <v>0</v>
      </c>
      <c r="N794" s="19" t="n">
        <f aca="false">Online_RAW!C794*60</f>
        <v>106.957304347826</v>
      </c>
      <c r="O794" s="19" t="n">
        <f aca="false">MAX(0, Online_RAW!D794*60)</f>
        <v>13.2164347826087</v>
      </c>
      <c r="P794" s="19" t="n">
        <f aca="false">_xlfn.IFNA(VLOOKUP(A794,Sampling!$D$7:$E$14,2,FALSE()),0)</f>
        <v>0</v>
      </c>
      <c r="Q794" s="0" t="n">
        <f aca="false">_xlfn.IFNA(VLOOKUP(A794,Refill!$D$6:$G$8,2,FALSE()),0)</f>
        <v>0</v>
      </c>
    </row>
    <row r="795" customFormat="false" ht="12.75" hidden="false" customHeight="false" outlineLevel="0" collapsed="false">
      <c r="A795" s="19" t="n">
        <f aca="false">ROUND((Online_RAW!B795-General!$B$10)*24,3)</f>
        <v>13.217</v>
      </c>
      <c r="B795" s="19" t="n">
        <f aca="false">General!$B$12+Online_ANA!K795/1000+Online_ANA!L795/1000+Online_ANA!M795/1000/General!$B$22-SUM($P$2:P795)/1000/General!$B$24+SUM($Q$2:Q795)/1000/General!$B$24</f>
        <v>1.13858528</v>
      </c>
      <c r="C795" s="19" t="n">
        <f aca="false">Online_RAW!K795</f>
        <v>26.1790909090909</v>
      </c>
      <c r="D795" s="19" t="n">
        <f aca="false">Online_RAW!J795</f>
        <v>2.05</v>
      </c>
      <c r="E795" s="19" t="n">
        <f aca="false">(1-F795/100-G795/100)/(1-C795/100-D795/100-General!$B$17/100)</f>
        <v>0.98482324305294</v>
      </c>
      <c r="F795" s="19" t="n">
        <f aca="false">N795*General!$B$14/(N795+O795)+O795*100/(N795+O795)</f>
        <v>29.7089654714496</v>
      </c>
      <c r="G795" s="19" t="n">
        <f aca="false">N795*General!$B$15/(N795+O795)</f>
        <v>0.0355005224891669</v>
      </c>
      <c r="H795" s="19" t="n">
        <f aca="false">(N795+O795)*(1/General!$B$20)*((F795/100)-E795*(C795/100))*1000/B795</f>
        <v>184.676518348322</v>
      </c>
      <c r="I795" s="19" t="n">
        <f aca="false">(N795+O795)*(1/General!$B$20)*((D795/100)*E795-(G795/100))*1000/B795</f>
        <v>93.269027220139</v>
      </c>
      <c r="J795" s="19" t="n">
        <f aca="false">I795/H795</f>
        <v>0.50503999130102</v>
      </c>
      <c r="K795" s="19" t="n">
        <f aca="false">MAX(Online_RAW!$L$2-Online_RAW!L795,0)</f>
        <v>0</v>
      </c>
      <c r="L795" s="19" t="n">
        <f aca="false">0.0016*(Online_RAW!M795)</f>
        <v>58.58528</v>
      </c>
      <c r="M795" s="11" t="n">
        <f aca="false">Online_RAW!$N$2-Online_RAW!N795</f>
        <v>0</v>
      </c>
      <c r="N795" s="19" t="n">
        <f aca="false">Online_RAW!C795*60</f>
        <v>106.509818181818</v>
      </c>
      <c r="O795" s="19" t="n">
        <f aca="false">MAX(0, Online_RAW!D795*60)</f>
        <v>13.4994782608696</v>
      </c>
      <c r="P795" s="19" t="n">
        <f aca="false">_xlfn.IFNA(VLOOKUP(A795,Sampling!$D$7:$E$14,2,FALSE()),0)</f>
        <v>0</v>
      </c>
      <c r="Q795" s="0" t="n">
        <f aca="false">_xlfn.IFNA(VLOOKUP(A795,Refill!$D$6:$G$8,2,FALSE()),0)</f>
        <v>0</v>
      </c>
    </row>
    <row r="796" customFormat="false" ht="12.75" hidden="false" customHeight="false" outlineLevel="0" collapsed="false">
      <c r="A796" s="19" t="n">
        <f aca="false">ROUND((Online_RAW!B796-General!$B$10)*24,3)</f>
        <v>13.233</v>
      </c>
      <c r="B796" s="19" t="n">
        <f aca="false">General!$B$12+Online_ANA!K796/1000+Online_ANA!L796/1000+Online_ANA!M796/1000/General!$B$22-SUM($P$2:P796)/1000/General!$B$24+SUM($Q$2:Q796)/1000/General!$B$24</f>
        <v>1.1386344</v>
      </c>
      <c r="C796" s="19" t="n">
        <f aca="false">Online_RAW!K796</f>
        <v>26.3546153846154</v>
      </c>
      <c r="D796" s="19" t="n">
        <f aca="false">Online_RAW!J796</f>
        <v>2.064</v>
      </c>
      <c r="E796" s="19" t="n">
        <f aca="false">(1-F796/100-G796/100)/(1-C796/100-D796/100-General!$B$17/100)</f>
        <v>0.98367196787424</v>
      </c>
      <c r="F796" s="19" t="n">
        <f aca="false">N796*General!$B$14/(N796+O796)+O796*100/(N796+O796)</f>
        <v>29.977661008341</v>
      </c>
      <c r="G796" s="19" t="n">
        <f aca="false">N796*General!$B$15/(N796+O796)</f>
        <v>0.0353648176725551</v>
      </c>
      <c r="H796" s="19" t="n">
        <f aca="false">(N796+O796)*(1/General!$B$20)*((F796/100)-E796*(C796/100))*1000/B796</f>
        <v>190.892343679304</v>
      </c>
      <c r="I796" s="19" t="n">
        <f aca="false">(N796+O796)*(1/General!$B$20)*((D796/100)*E796-(G796/100))*1000/B796</f>
        <v>93.9509975404197</v>
      </c>
      <c r="J796" s="19" t="n">
        <f aca="false">I796/H796</f>
        <v>0.492167447523489</v>
      </c>
      <c r="K796" s="19" t="n">
        <f aca="false">MAX(Online_RAW!$L$2-Online_RAW!L796,0)</f>
        <v>0</v>
      </c>
      <c r="L796" s="19" t="n">
        <f aca="false">0.0016*(Online_RAW!M796)</f>
        <v>58.6344</v>
      </c>
      <c r="M796" s="11" t="n">
        <f aca="false">Online_RAW!$N$2-Online_RAW!N796</f>
        <v>0</v>
      </c>
      <c r="N796" s="19" t="n">
        <f aca="false">Online_RAW!C796*60</f>
        <v>106.264434782609</v>
      </c>
      <c r="O796" s="19" t="n">
        <f aca="false">MAX(0, Online_RAW!D796*60)</f>
        <v>13.9278260869565</v>
      </c>
      <c r="P796" s="19" t="n">
        <f aca="false">_xlfn.IFNA(VLOOKUP(A796,Sampling!$D$7:$E$14,2,FALSE()),0)</f>
        <v>0</v>
      </c>
      <c r="Q796" s="0" t="n">
        <f aca="false">_xlfn.IFNA(VLOOKUP(A796,Refill!$D$6:$G$8,2,FALSE()),0)</f>
        <v>0</v>
      </c>
    </row>
    <row r="797" customFormat="false" ht="12.75" hidden="false" customHeight="false" outlineLevel="0" collapsed="false">
      <c r="A797" s="19" t="n">
        <f aca="false">ROUND((Online_RAW!B797-General!$B$10)*24,3)</f>
        <v>13.25</v>
      </c>
      <c r="B797" s="19" t="n">
        <f aca="false">General!$B$12+Online_ANA!K797/1000+Online_ANA!L797/1000+Online_ANA!M797/1000/General!$B$22-SUM($P$2:P797)/1000/General!$B$24+SUM($Q$2:Q797)/1000/General!$B$24</f>
        <v>1.1386744</v>
      </c>
      <c r="C797" s="19" t="n">
        <f aca="false">Online_RAW!K797</f>
        <v>26.5484615384615</v>
      </c>
      <c r="D797" s="19" t="n">
        <f aca="false">Online_RAW!J797</f>
        <v>2.09</v>
      </c>
      <c r="E797" s="19" t="n">
        <f aca="false">(1-F797/100-G797/100)/(1-C797/100-D797/100-General!$B$17/100)</f>
        <v>0.985038307481972</v>
      </c>
      <c r="F797" s="19" t="n">
        <f aca="false">N797*General!$B$14/(N797+O797)+O797*100/(N797+O797)</f>
        <v>30.0970649202997</v>
      </c>
      <c r="G797" s="19" t="n">
        <f aca="false">N797*General!$B$15/(N797+O797)</f>
        <v>0.0353045126665153</v>
      </c>
      <c r="H797" s="19" t="n">
        <f aca="false">(N797+O797)*(1/General!$B$20)*((F797/100)-E797*(C797/100))*1000/B797</f>
        <v>185.560902669435</v>
      </c>
      <c r="I797" s="19" t="n">
        <f aca="false">(N797+O797)*(1/General!$B$20)*((D797/100)*E797-(G797/100))*1000/B797</f>
        <v>95.1562182421632</v>
      </c>
      <c r="J797" s="19" t="n">
        <f aca="false">I797/H797</f>
        <v>0.512803165285729</v>
      </c>
      <c r="K797" s="19" t="n">
        <f aca="false">MAX(Online_RAW!$L$2-Online_RAW!L797,0)</f>
        <v>0</v>
      </c>
      <c r="L797" s="19" t="n">
        <f aca="false">0.0016*(Online_RAW!M797)</f>
        <v>58.6744</v>
      </c>
      <c r="M797" s="11" t="n">
        <f aca="false">Online_RAW!$N$2-Online_RAW!N797</f>
        <v>0</v>
      </c>
      <c r="N797" s="19" t="n">
        <f aca="false">Online_RAW!C797*60</f>
        <v>105.934909090909</v>
      </c>
      <c r="O797" s="19" t="n">
        <f aca="false">MAX(0, Online_RAW!D797*60)</f>
        <v>14.0893043478261</v>
      </c>
      <c r="P797" s="19" t="n">
        <f aca="false">_xlfn.IFNA(VLOOKUP(A797,Sampling!$D$7:$E$14,2,FALSE()),0)</f>
        <v>0</v>
      </c>
      <c r="Q797" s="0" t="n">
        <f aca="false">_xlfn.IFNA(VLOOKUP(A797,Refill!$D$6:$G$8,2,FALSE()),0)</f>
        <v>0</v>
      </c>
    </row>
    <row r="798" customFormat="false" ht="12.75" hidden="false" customHeight="false" outlineLevel="0" collapsed="false">
      <c r="A798" s="19" t="n">
        <f aca="false">ROUND((Online_RAW!B798-General!$B$10)*24,3)</f>
        <v>13.267</v>
      </c>
      <c r="B798" s="19" t="n">
        <f aca="false">General!$B$12+Online_ANA!K798/1000+Online_ANA!L798/1000+Online_ANA!M798/1000/General!$B$22-SUM($P$2:P798)/1000/General!$B$24+SUM($Q$2:Q798)/1000/General!$B$24</f>
        <v>1.138728</v>
      </c>
      <c r="C798" s="19" t="n">
        <f aca="false">Online_RAW!K798</f>
        <v>26.7125</v>
      </c>
      <c r="D798" s="19" t="n">
        <f aca="false">Online_RAW!J798</f>
        <v>2.1</v>
      </c>
      <c r="E798" s="19" t="n">
        <f aca="false">(1-F798/100-G798/100)/(1-C798/100-D798/100-General!$B$17/100)</f>
        <v>0.984757515283836</v>
      </c>
      <c r="F798" s="19" t="n">
        <f aca="false">N798*General!$B$14/(N798+O798)+O798*100/(N798+O798)</f>
        <v>30.2884635358384</v>
      </c>
      <c r="G798" s="19" t="n">
        <f aca="false">N798*General!$B$15/(N798+O798)</f>
        <v>0.0352078466990715</v>
      </c>
      <c r="H798" s="19" t="n">
        <f aca="false">(N798+O798)*(1/General!$B$20)*((F798/100)-E798*(C798/100))*1000/B798</f>
        <v>187.358283581351</v>
      </c>
      <c r="I798" s="19" t="n">
        <f aca="false">(N798+O798)*(1/General!$B$20)*((D798/100)*E798-(G798/100))*1000/B798</f>
        <v>95.6179873152453</v>
      </c>
      <c r="J798" s="19" t="n">
        <f aca="false">I798/H798</f>
        <v>0.510348330949178</v>
      </c>
      <c r="K798" s="19" t="n">
        <f aca="false">MAX(Online_RAW!$L$2-Online_RAW!L798,0)</f>
        <v>0</v>
      </c>
      <c r="L798" s="19" t="n">
        <f aca="false">0.0016*(Online_RAW!M798)</f>
        <v>58.728</v>
      </c>
      <c r="M798" s="11" t="n">
        <f aca="false">Online_RAW!$N$2-Online_RAW!N798</f>
        <v>0</v>
      </c>
      <c r="N798" s="19" t="n">
        <f aca="false">Online_RAW!C798*60</f>
        <v>105.673826086957</v>
      </c>
      <c r="O798" s="19" t="n">
        <f aca="false">MAX(0, Online_RAW!D798*60)</f>
        <v>14.3833043478261</v>
      </c>
      <c r="P798" s="19" t="n">
        <f aca="false">_xlfn.IFNA(VLOOKUP(A798,Sampling!$D$7:$E$14,2,FALSE()),0)</f>
        <v>0</v>
      </c>
      <c r="Q798" s="0" t="n">
        <f aca="false">_xlfn.IFNA(VLOOKUP(A798,Refill!$D$6:$G$8,2,FALSE()),0)</f>
        <v>0</v>
      </c>
    </row>
    <row r="799" customFormat="false" ht="12.75" hidden="false" customHeight="false" outlineLevel="0" collapsed="false">
      <c r="A799" s="19" t="n">
        <f aca="false">ROUND((Online_RAW!B799-General!$B$10)*24,3)</f>
        <v>13.283</v>
      </c>
      <c r="B799" s="19" t="n">
        <f aca="false">General!$B$12+Online_ANA!K799/1000+Online_ANA!L799/1000+Online_ANA!M799/1000/General!$B$22-SUM($P$2:P799)/1000/General!$B$24+SUM($Q$2:Q799)/1000/General!$B$24</f>
        <v>1.1387568</v>
      </c>
      <c r="C799" s="19" t="n">
        <f aca="false">Online_RAW!K799</f>
        <v>26.8718181818182</v>
      </c>
      <c r="D799" s="19" t="n">
        <f aca="false">Online_RAW!J799</f>
        <v>2.115</v>
      </c>
      <c r="E799" s="19" t="n">
        <f aca="false">(1-F799/100-G799/100)/(1-C799/100-D799/100-General!$B$17/100)</f>
        <v>0.982163958954547</v>
      </c>
      <c r="F799" s="19" t="n">
        <f aca="false">N799*General!$B$14/(N799+O799)+O799*100/(N799+O799)</f>
        <v>30.6433583905543</v>
      </c>
      <c r="G799" s="19" t="n">
        <f aca="false">N799*General!$B$15/(N799+O799)</f>
        <v>0.0350286068734574</v>
      </c>
      <c r="H799" s="19" t="n">
        <f aca="false">(N799+O799)*(1/General!$B$20)*((F799/100)-E799*(C799/100))*1000/B799</f>
        <v>200.31842676137</v>
      </c>
      <c r="I799" s="19" t="n">
        <f aca="false">(N799+O799)*(1/General!$B$20)*((D799/100)*E799-(G799/100))*1000/B799</f>
        <v>96.2400807847224</v>
      </c>
      <c r="J799" s="19" t="n">
        <f aca="false">I799/H799</f>
        <v>0.480435486343794</v>
      </c>
      <c r="K799" s="19" t="n">
        <f aca="false">MAX(Online_RAW!$L$2-Online_RAW!L799,0)</f>
        <v>0</v>
      </c>
      <c r="L799" s="19" t="n">
        <f aca="false">0.0016*(Online_RAW!M799)</f>
        <v>58.7568</v>
      </c>
      <c r="M799" s="11" t="n">
        <f aca="false">Online_RAW!$N$2-Online_RAW!N799</f>
        <v>0</v>
      </c>
      <c r="N799" s="19" t="n">
        <f aca="false">Online_RAW!C799*60</f>
        <v>105.332086956522</v>
      </c>
      <c r="O799" s="19" t="n">
        <f aca="false">MAX(0, Online_RAW!D799*60)</f>
        <v>14.9491304347826</v>
      </c>
      <c r="P799" s="19" t="n">
        <f aca="false">_xlfn.IFNA(VLOOKUP(A799,Sampling!$D$7:$E$14,2,FALSE()),0)</f>
        <v>0</v>
      </c>
      <c r="Q799" s="0" t="n">
        <f aca="false">_xlfn.IFNA(VLOOKUP(A799,Refill!$D$6:$G$8,2,FALSE()),0)</f>
        <v>0</v>
      </c>
    </row>
    <row r="800" customFormat="false" ht="12.75" hidden="false" customHeight="false" outlineLevel="0" collapsed="false">
      <c r="A800" s="19" t="n">
        <f aca="false">ROUND((Online_RAW!B800-General!$B$10)*24,3)</f>
        <v>13.3</v>
      </c>
      <c r="B800" s="19" t="n">
        <f aca="false">General!$B$12+Online_ANA!K800/1000+Online_ANA!L800/1000+Online_ANA!M800/1000/General!$B$22-SUM($P$2:P800)/1000/General!$B$24+SUM($Q$2:Q800)/1000/General!$B$24</f>
        <v>1.13878986666667</v>
      </c>
      <c r="C800" s="19" t="n">
        <f aca="false">Online_RAW!K800</f>
        <v>27.0361538461538</v>
      </c>
      <c r="D800" s="19" t="n">
        <f aca="false">Online_RAW!J800</f>
        <v>2.13</v>
      </c>
      <c r="E800" s="19" t="n">
        <f aca="false">(1-F800/100-G800/100)/(1-C800/100-D800/100-General!$B$17/100)</f>
        <v>0.985201300920209</v>
      </c>
      <c r="F800" s="19" t="n">
        <f aca="false">N800*General!$B$14/(N800+O800)+O800*100/(N800+O800)</f>
        <v>30.6056439899349</v>
      </c>
      <c r="G800" s="19" t="n">
        <f aca="false">N800*General!$B$15/(N800+O800)</f>
        <v>0.0350476545505379</v>
      </c>
      <c r="H800" s="19" t="n">
        <f aca="false">(N800+O800)*(1/General!$B$20)*((F800/100)-E800*(C800/100))*1000/B800</f>
        <v>186.59575315235</v>
      </c>
      <c r="I800" s="19" t="n">
        <f aca="false">(N800+O800)*(1/General!$B$20)*((D800/100)*E800-(G800/100))*1000/B800</f>
        <v>96.9942685538439</v>
      </c>
      <c r="J800" s="19" t="n">
        <f aca="false">I800/H800</f>
        <v>0.519809625434781</v>
      </c>
      <c r="K800" s="19" t="n">
        <f aca="false">MAX(Online_RAW!$L$2-Online_RAW!L800,0)</f>
        <v>0</v>
      </c>
      <c r="L800" s="19" t="n">
        <f aca="false">0.0016*(Online_RAW!M800)</f>
        <v>58.7898666666667</v>
      </c>
      <c r="M800" s="11" t="n">
        <f aca="false">Online_RAW!$N$2-Online_RAW!N800</f>
        <v>0</v>
      </c>
      <c r="N800" s="19" t="n">
        <f aca="false">Online_RAW!C800*60</f>
        <v>105.127909090909</v>
      </c>
      <c r="O800" s="19" t="n">
        <f aca="false">MAX(0, Online_RAW!D800*60)</f>
        <v>14.8549090909091</v>
      </c>
      <c r="P800" s="19" t="n">
        <f aca="false">_xlfn.IFNA(VLOOKUP(A800,Sampling!$D$7:$E$14,2,FALSE()),0)</f>
        <v>0</v>
      </c>
      <c r="Q800" s="0" t="n">
        <f aca="false">_xlfn.IFNA(VLOOKUP(A800,Refill!$D$6:$G$8,2,FALSE()),0)</f>
        <v>0</v>
      </c>
    </row>
    <row r="801" customFormat="false" ht="12.75" hidden="false" customHeight="false" outlineLevel="0" collapsed="false">
      <c r="A801" s="19" t="n">
        <f aca="false">ROUND((Online_RAW!B801-General!$B$10)*24,3)</f>
        <v>13.317</v>
      </c>
      <c r="B801" s="19" t="n">
        <f aca="false">General!$B$12+Online_ANA!K801/1000+Online_ANA!L801/1000+Online_ANA!M801/1000/General!$B$22-SUM($P$2:P801)/1000/General!$B$24+SUM($Q$2:Q801)/1000/General!$B$24</f>
        <v>1.13885973333333</v>
      </c>
      <c r="C801" s="19" t="n">
        <f aca="false">Online_RAW!K801</f>
        <v>27.2163636363636</v>
      </c>
      <c r="D801" s="19" t="n">
        <f aca="false">Online_RAW!J801</f>
        <v>2.145</v>
      </c>
      <c r="E801" s="19" t="n">
        <f aca="false">(1-F801/100-G801/100)/(1-C801/100-D801/100-General!$B$17/100)</f>
        <v>0.98265394208185</v>
      </c>
      <c r="F801" s="19" t="n">
        <f aca="false">N801*General!$B$14/(N801+O801)+O801*100/(N801+O801)</f>
        <v>30.9769922109047</v>
      </c>
      <c r="G801" s="19" t="n">
        <f aca="false">N801*General!$B$15/(N801+O801)</f>
        <v>0.0348601049439875</v>
      </c>
      <c r="H801" s="19" t="n">
        <f aca="false">(N801+O801)*(1/General!$B$20)*((F801/100)-E801*(C801/100))*1000/B801</f>
        <v>199.259621437655</v>
      </c>
      <c r="I801" s="19" t="n">
        <f aca="false">(N801+O801)*(1/General!$B$20)*((D801/100)*E801-(G801/100))*1000/B801</f>
        <v>97.5853017442059</v>
      </c>
      <c r="J801" s="19" t="n">
        <f aca="false">I801/H801</f>
        <v>0.489739471751122</v>
      </c>
      <c r="K801" s="19" t="n">
        <f aca="false">MAX(Online_RAW!$L$2-Online_RAW!L801,0)</f>
        <v>0</v>
      </c>
      <c r="L801" s="19" t="n">
        <f aca="false">0.0016*(Online_RAW!M801)</f>
        <v>58.8597333333333</v>
      </c>
      <c r="M801" s="11" t="n">
        <f aca="false">Online_RAW!$N$2-Online_RAW!N801</f>
        <v>0</v>
      </c>
      <c r="N801" s="19" t="n">
        <f aca="false">Online_RAW!C801*60</f>
        <v>104.726727272727</v>
      </c>
      <c r="O801" s="19" t="n">
        <f aca="false">MAX(0, Online_RAW!D801*60)</f>
        <v>15.4412727272727</v>
      </c>
      <c r="P801" s="19" t="n">
        <f aca="false">_xlfn.IFNA(VLOOKUP(A801,Sampling!$D$7:$E$14,2,FALSE()),0)</f>
        <v>0</v>
      </c>
      <c r="Q801" s="0" t="n">
        <f aca="false">_xlfn.IFNA(VLOOKUP(A801,Refill!$D$6:$G$8,2,FALSE()),0)</f>
        <v>0</v>
      </c>
    </row>
    <row r="802" customFormat="false" ht="12.75" hidden="false" customHeight="false" outlineLevel="0" collapsed="false">
      <c r="A802" s="19" t="n">
        <f aca="false">ROUND((Online_RAW!B802-General!$B$10)*24,3)</f>
        <v>13.333</v>
      </c>
      <c r="B802" s="19" t="n">
        <f aca="false">General!$B$12+Online_ANA!K802/1000+Online_ANA!L802/1000+Online_ANA!M802/1000/General!$B$22-SUM($P$2:P802)/1000/General!$B$24+SUM($Q$2:Q802)/1000/General!$B$24</f>
        <v>1.13885973333333</v>
      </c>
      <c r="C802" s="19" t="n">
        <f aca="false">Online_RAW!K802</f>
        <v>27.4253846153846</v>
      </c>
      <c r="D802" s="19" t="n">
        <f aca="false">Online_RAW!J802</f>
        <v>2.16</v>
      </c>
      <c r="E802" s="19" t="n">
        <f aca="false">(1-F802/100-G802/100)/(1-C802/100-D802/100-General!$B$17/100)</f>
        <v>0.984178760427644</v>
      </c>
      <c r="F802" s="19" t="n">
        <f aca="false">N802*General!$B$14/(N802+O802)+O802*100/(N802+O802)</f>
        <v>31.0904749033583</v>
      </c>
      <c r="G802" s="19" t="n">
        <f aca="false">N802*General!$B$15/(N802+O802)</f>
        <v>0.0348027904528494</v>
      </c>
      <c r="H802" s="19" t="n">
        <f aca="false">(N802+O802)*(1/General!$B$20)*((F802/100)-E802*(C802/100))*1000/B802</f>
        <v>192.878672601508</v>
      </c>
      <c r="I802" s="19" t="n">
        <f aca="false">(N802+O802)*(1/General!$B$20)*((D802/100)*E802-(G802/100))*1000/B802</f>
        <v>98.3933661828511</v>
      </c>
      <c r="J802" s="19" t="n">
        <f aca="false">I802/H802</f>
        <v>0.510130875828528</v>
      </c>
      <c r="K802" s="19" t="n">
        <f aca="false">MAX(Online_RAW!$L$2-Online_RAW!L802,0)</f>
        <v>0</v>
      </c>
      <c r="L802" s="19" t="n">
        <f aca="false">0.0016*(Online_RAW!M802)</f>
        <v>58.8597333333333</v>
      </c>
      <c r="M802" s="11" t="n">
        <f aca="false">Online_RAW!$N$2-Online_RAW!N802</f>
        <v>0</v>
      </c>
      <c r="N802" s="19" t="n">
        <f aca="false">Online_RAW!C802*60</f>
        <v>104.508260869565</v>
      </c>
      <c r="O802" s="19" t="n">
        <f aca="false">MAX(0, Online_RAW!D802*60)</f>
        <v>15.6065454545455</v>
      </c>
      <c r="P802" s="19" t="n">
        <f aca="false">_xlfn.IFNA(VLOOKUP(A802,Sampling!$D$7:$E$14,2,FALSE()),0)</f>
        <v>0</v>
      </c>
      <c r="Q802" s="0" t="n">
        <f aca="false">_xlfn.IFNA(VLOOKUP(A802,Refill!$D$6:$G$8,2,FALSE()),0)</f>
        <v>0</v>
      </c>
    </row>
    <row r="803" customFormat="false" ht="12.75" hidden="false" customHeight="false" outlineLevel="0" collapsed="false">
      <c r="A803" s="19" t="n">
        <f aca="false">ROUND((Online_RAW!B803-General!$B$10)*24,3)</f>
        <v>13.35</v>
      </c>
      <c r="B803" s="19" t="n">
        <f aca="false">General!$B$12+Online_ANA!K803/1000+Online_ANA!L803/1000+Online_ANA!M803/1000/General!$B$22-SUM($P$2:P803)/1000/General!$B$24+SUM($Q$2:Q803)/1000/General!$B$24</f>
        <v>1.13892</v>
      </c>
      <c r="C803" s="19" t="n">
        <f aca="false">Online_RAW!K803</f>
        <v>27.6327272727273</v>
      </c>
      <c r="D803" s="19" t="n">
        <f aca="false">Online_RAW!J803</f>
        <v>2.17</v>
      </c>
      <c r="E803" s="19" t="n">
        <f aca="false">(1-F803/100-G803/100)/(1-C803/100-D803/100-General!$B$17/100)</f>
        <v>0.984508778727807</v>
      </c>
      <c r="F803" s="19" t="n">
        <f aca="false">N803*General!$B$14/(N803+O803)+O803*100/(N803+O803)</f>
        <v>31.2814517951839</v>
      </c>
      <c r="G803" s="19" t="n">
        <f aca="false">N803*General!$B$15/(N803+O803)</f>
        <v>0.0347063374771799</v>
      </c>
      <c r="H803" s="19" t="n">
        <f aca="false">(N803+O803)*(1/General!$B$20)*((F803/100)-E803*(C803/100))*1000/B803</f>
        <v>191.69032594721</v>
      </c>
      <c r="I803" s="19" t="n">
        <f aca="false">(N803+O803)*(1/General!$B$20)*((D803/100)*E803-(G803/100))*1000/B803</f>
        <v>98.8207298619013</v>
      </c>
      <c r="J803" s="19" t="n">
        <f aca="false">I803/H803</f>
        <v>0.515522780680729</v>
      </c>
      <c r="K803" s="19" t="n">
        <f aca="false">MAX(Online_RAW!$L$2-Online_RAW!L803,0)</f>
        <v>0</v>
      </c>
      <c r="L803" s="19" t="n">
        <f aca="false">0.0016*(Online_RAW!M803)</f>
        <v>58.92</v>
      </c>
      <c r="M803" s="11" t="n">
        <f aca="false">Online_RAW!$N$2-Online_RAW!N803</f>
        <v>0</v>
      </c>
      <c r="N803" s="19" t="n">
        <f aca="false">Online_RAW!C803*60</f>
        <v>104.146173913043</v>
      </c>
      <c r="O803" s="19" t="n">
        <f aca="false">MAX(0, Online_RAW!D803*60)</f>
        <v>15.8851304347826</v>
      </c>
      <c r="P803" s="19" t="n">
        <f aca="false">_xlfn.IFNA(VLOOKUP(A803,Sampling!$D$7:$E$14,2,FALSE()),0)</f>
        <v>0</v>
      </c>
      <c r="Q803" s="0" t="n">
        <f aca="false">_xlfn.IFNA(VLOOKUP(A803,Refill!$D$6:$G$8,2,FALSE()),0)</f>
        <v>0</v>
      </c>
    </row>
    <row r="804" customFormat="false" ht="12.75" hidden="false" customHeight="false" outlineLevel="0" collapsed="false">
      <c r="A804" s="19" t="n">
        <f aca="false">ROUND((Online_RAW!B804-General!$B$10)*24,3)</f>
        <v>13.367</v>
      </c>
      <c r="B804" s="19" t="n">
        <f aca="false">General!$B$12+Online_ANA!K804/1000+Online_ANA!L804/1000+Online_ANA!M804/1000/General!$B$22-SUM($P$2:P804)/1000/General!$B$24+SUM($Q$2:Q804)/1000/General!$B$24</f>
        <v>1.1389696</v>
      </c>
      <c r="C804" s="19" t="n">
        <f aca="false">Online_RAW!K804</f>
        <v>27.73</v>
      </c>
      <c r="D804" s="19" t="n">
        <f aca="false">Online_RAW!J804</f>
        <v>2.18666666666667</v>
      </c>
      <c r="E804" s="19" t="n">
        <f aca="false">(1-F804/100-G804/100)/(1-C804/100-D804/100-General!$B$17/100)</f>
        <v>0.982646108912474</v>
      </c>
      <c r="F804" s="19" t="n">
        <f aca="false">N804*General!$B$14/(N804+O804)+O804*100/(N804+O804)</f>
        <v>31.5234845141641</v>
      </c>
      <c r="G804" s="19" t="n">
        <f aca="false">N804*General!$B$15/(N804+O804)</f>
        <v>0.0345840987302201</v>
      </c>
      <c r="H804" s="19" t="n">
        <f aca="false">(N804+O804)*(1/General!$B$20)*((F804/100)-E804*(C804/100))*1000/B804</f>
        <v>200.93571436561</v>
      </c>
      <c r="I804" s="19" t="n">
        <f aca="false">(N804+O804)*(1/General!$B$20)*((D804/100)*E804-(G804/100))*1000/B804</f>
        <v>99.3764519012276</v>
      </c>
      <c r="J804" s="19" t="n">
        <f aca="false">I804/H804</f>
        <v>0.494568385789339</v>
      </c>
      <c r="K804" s="19" t="n">
        <f aca="false">MAX(Online_RAW!$L$2-Online_RAW!L804,0)</f>
        <v>0</v>
      </c>
      <c r="L804" s="19" t="n">
        <f aca="false">0.0016*(Online_RAW!M804)</f>
        <v>58.9696</v>
      </c>
      <c r="M804" s="11" t="n">
        <f aca="false">Online_RAW!$N$2-Online_RAW!N804</f>
        <v>0</v>
      </c>
      <c r="N804" s="19" t="n">
        <f aca="false">Online_RAW!C804*60</f>
        <v>103.75252173913</v>
      </c>
      <c r="O804" s="19" t="n">
        <f aca="false">MAX(0, Online_RAW!D804*60)</f>
        <v>16.2477391304348</v>
      </c>
      <c r="P804" s="19" t="n">
        <f aca="false">_xlfn.IFNA(VLOOKUP(A804,Sampling!$D$7:$E$14,2,FALSE()),0)</f>
        <v>0</v>
      </c>
      <c r="Q804" s="0" t="n">
        <f aca="false">_xlfn.IFNA(VLOOKUP(A804,Refill!$D$6:$G$8,2,FALSE()),0)</f>
        <v>0</v>
      </c>
    </row>
    <row r="805" customFormat="false" ht="12.75" hidden="false" customHeight="false" outlineLevel="0" collapsed="false">
      <c r="A805" s="19" t="n">
        <f aca="false">ROUND((Online_RAW!B805-General!$B$10)*24,3)</f>
        <v>13.383</v>
      </c>
      <c r="B805" s="19" t="n">
        <f aca="false">General!$B$12+Online_ANA!K805/1000+Online_ANA!L805/1000+Online_ANA!M805/1000/General!$B$22-SUM($P$2:P805)/1000/General!$B$24+SUM($Q$2:Q805)/1000/General!$B$24</f>
        <v>1.1390168</v>
      </c>
      <c r="C805" s="19" t="n">
        <f aca="false">Online_RAW!K805</f>
        <v>27.865</v>
      </c>
      <c r="D805" s="19" t="n">
        <f aca="false">Online_RAW!J805</f>
        <v>2.205</v>
      </c>
      <c r="E805" s="19" t="n">
        <f aca="false">(1-F805/100-G805/100)/(1-C805/100-D805/100-General!$B$17/100)</f>
        <v>0.983312956881736</v>
      </c>
      <c r="F805" s="19" t="n">
        <f aca="false">N805*General!$B$14/(N805+O805)+O805*100/(N805+O805)</f>
        <v>31.6278654966948</v>
      </c>
      <c r="G805" s="19" t="n">
        <f aca="false">N805*General!$B$15/(N805+O805)</f>
        <v>0.0345313810622753</v>
      </c>
      <c r="H805" s="19" t="n">
        <f aca="false">(N805+O805)*(1/General!$B$20)*((F805/100)-E805*(C805/100))*1000/B805</f>
        <v>198.803080678302</v>
      </c>
      <c r="I805" s="19" t="n">
        <f aca="false">(N805+O805)*(1/General!$B$20)*((D805/100)*E805-(G805/100))*1000/B805</f>
        <v>100.330169519951</v>
      </c>
      <c r="J805" s="19" t="n">
        <f aca="false">I805/H805</f>
        <v>0.50467110055655</v>
      </c>
      <c r="K805" s="19" t="n">
        <f aca="false">MAX(Online_RAW!$L$2-Online_RAW!L805,0)</f>
        <v>0</v>
      </c>
      <c r="L805" s="19" t="n">
        <f aca="false">0.0016*(Online_RAW!M805)</f>
        <v>59.0168</v>
      </c>
      <c r="M805" s="11" t="n">
        <f aca="false">Online_RAW!$N$2-Online_RAW!N805</f>
        <v>0</v>
      </c>
      <c r="N805" s="19" t="n">
        <f aca="false">Online_RAW!C805*60</f>
        <v>103.635130434782</v>
      </c>
      <c r="O805" s="19" t="n">
        <f aca="false">MAX(0, Online_RAW!D805*60)</f>
        <v>16.412347826087</v>
      </c>
      <c r="P805" s="19" t="n">
        <f aca="false">_xlfn.IFNA(VLOOKUP(A805,Sampling!$D$7:$E$14,2,FALSE()),0)</f>
        <v>0</v>
      </c>
      <c r="Q805" s="0" t="n">
        <f aca="false">_xlfn.IFNA(VLOOKUP(A805,Refill!$D$6:$G$8,2,FALSE()),0)</f>
        <v>0</v>
      </c>
    </row>
    <row r="806" customFormat="false" ht="12.75" hidden="false" customHeight="false" outlineLevel="0" collapsed="false">
      <c r="A806" s="19" t="n">
        <f aca="false">ROUND((Online_RAW!B806-General!$B$10)*24,3)</f>
        <v>13.4</v>
      </c>
      <c r="B806" s="19" t="n">
        <f aca="false">General!$B$12+Online_ANA!K806/1000+Online_ANA!L806/1000+Online_ANA!M806/1000/General!$B$22-SUM($P$2:P806)/1000/General!$B$24+SUM($Q$2:Q806)/1000/General!$B$24</f>
        <v>1.1390584</v>
      </c>
      <c r="C806" s="19" t="n">
        <f aca="false">Online_RAW!K806</f>
        <v>28.0936363636364</v>
      </c>
      <c r="D806" s="19" t="n">
        <f aca="false">Online_RAW!J806</f>
        <v>2.225</v>
      </c>
      <c r="E806" s="19" t="n">
        <f aca="false">(1-F806/100-G806/100)/(1-C806/100-D806/100-General!$B$17/100)</f>
        <v>0.983645904987742</v>
      </c>
      <c r="F806" s="19" t="n">
        <f aca="false">N806*General!$B$14/(N806+O806)+O806*100/(N806+O806)</f>
        <v>31.8494085310696</v>
      </c>
      <c r="G806" s="19" t="n">
        <f aca="false">N806*General!$B$15/(N806+O806)</f>
        <v>0.034419490640874</v>
      </c>
      <c r="H806" s="19" t="n">
        <f aca="false">(N806+O806)*(1/General!$B$20)*((F806/100)-E806*(C806/100))*1000/B806</f>
        <v>198.0683485542</v>
      </c>
      <c r="I806" s="19" t="n">
        <f aca="false">(N806+O806)*(1/General!$B$20)*((D806/100)*E806-(G806/100))*1000/B806</f>
        <v>101.223083472618</v>
      </c>
      <c r="J806" s="19" t="n">
        <f aca="false">I806/H806</f>
        <v>0.511051282102849</v>
      </c>
      <c r="K806" s="19" t="n">
        <f aca="false">MAX(Online_RAW!$L$2-Online_RAW!L806,0)</f>
        <v>0</v>
      </c>
      <c r="L806" s="19" t="n">
        <f aca="false">0.0016*(Online_RAW!M806)</f>
        <v>59.0584</v>
      </c>
      <c r="M806" s="11" t="n">
        <f aca="false">Online_RAW!$N$2-Online_RAW!N806</f>
        <v>0</v>
      </c>
      <c r="N806" s="19" t="n">
        <f aca="false">Online_RAW!C806*60</f>
        <v>103.229739130435</v>
      </c>
      <c r="O806" s="19" t="n">
        <f aca="false">MAX(0, Online_RAW!D806*60)</f>
        <v>16.7368695652174</v>
      </c>
      <c r="P806" s="19" t="n">
        <f aca="false">_xlfn.IFNA(VLOOKUP(A806,Sampling!$D$7:$E$14,2,FALSE()),0)</f>
        <v>0</v>
      </c>
      <c r="Q806" s="0" t="n">
        <f aca="false">_xlfn.IFNA(VLOOKUP(A806,Refill!$D$6:$G$8,2,FALSE()),0)</f>
        <v>0</v>
      </c>
    </row>
    <row r="807" customFormat="false" ht="12.75" hidden="false" customHeight="false" outlineLevel="0" collapsed="false">
      <c r="A807" s="19" t="n">
        <f aca="false">ROUND((Online_RAW!B807-General!$B$10)*24,3)</f>
        <v>13.417</v>
      </c>
      <c r="B807" s="19" t="n">
        <f aca="false">General!$B$12+Online_ANA!K807/1000+Online_ANA!L807/1000+Online_ANA!M807/1000/General!$B$22-SUM($P$2:P807)/1000/General!$B$24+SUM($Q$2:Q807)/1000/General!$B$24</f>
        <v>1.1391064</v>
      </c>
      <c r="C807" s="19" t="n">
        <f aca="false">Online_RAW!K807</f>
        <v>28.27</v>
      </c>
      <c r="D807" s="19" t="n">
        <f aca="false">Online_RAW!J807</f>
        <v>2.24</v>
      </c>
      <c r="E807" s="19" t="n">
        <f aca="false">(1-F807/100-G807/100)/(1-C807/100-D807/100-General!$B$17/100)</f>
        <v>0.983296549100598</v>
      </c>
      <c r="F807" s="19" t="n">
        <f aca="false">N807*General!$B$14/(N807+O807)+O807*100/(N807+O807)</f>
        <v>32.0618754718706</v>
      </c>
      <c r="G807" s="19" t="n">
        <f aca="false">N807*General!$B$15/(N807+O807)</f>
        <v>0.0343121841051159</v>
      </c>
      <c r="H807" s="19" t="n">
        <f aca="false">(N807+O807)*(1/General!$B$20)*((F807/100)-E807*(C807/100))*1000/B807</f>
        <v>200.240508781662</v>
      </c>
      <c r="I807" s="19" t="n">
        <f aca="false">(N807+O807)*(1/General!$B$20)*((D807/100)*E807-(G807/100))*1000/B807</f>
        <v>101.821658852154</v>
      </c>
      <c r="J807" s="19" t="n">
        <f aca="false">I807/H807</f>
        <v>0.508496804526091</v>
      </c>
      <c r="K807" s="19" t="n">
        <f aca="false">MAX(Online_RAW!$L$2-Online_RAW!L807,0)</f>
        <v>0</v>
      </c>
      <c r="L807" s="19" t="n">
        <f aca="false">0.0016*(Online_RAW!M807)</f>
        <v>59.1064</v>
      </c>
      <c r="M807" s="11" t="n">
        <f aca="false">Online_RAW!$N$2-Online_RAW!N807</f>
        <v>0</v>
      </c>
      <c r="N807" s="19" t="n">
        <f aca="false">Online_RAW!C807*60</f>
        <v>102.848608695652</v>
      </c>
      <c r="O807" s="19" t="n">
        <f aca="false">MAX(0, Online_RAW!D807*60)</f>
        <v>17.0488695652174</v>
      </c>
      <c r="P807" s="19" t="n">
        <f aca="false">_xlfn.IFNA(VLOOKUP(A807,Sampling!$D$7:$E$14,2,FALSE()),0)</f>
        <v>0</v>
      </c>
      <c r="Q807" s="0" t="n">
        <f aca="false">_xlfn.IFNA(VLOOKUP(A807,Refill!$D$6:$G$8,2,FALSE()),0)</f>
        <v>0</v>
      </c>
    </row>
    <row r="808" customFormat="false" ht="12.75" hidden="false" customHeight="false" outlineLevel="0" collapsed="false">
      <c r="A808" s="19" t="n">
        <f aca="false">ROUND((Online_RAW!B808-General!$B$10)*24,3)</f>
        <v>13.433</v>
      </c>
      <c r="B808" s="19" t="n">
        <f aca="false">General!$B$12+Online_ANA!K808/1000+Online_ANA!L808/1000+Online_ANA!M808/1000/General!$B$22-SUM($P$2:P808)/1000/General!$B$24+SUM($Q$2:Q808)/1000/General!$B$24</f>
        <v>1.13917655112594</v>
      </c>
      <c r="C808" s="19" t="n">
        <f aca="false">Online_RAW!K808</f>
        <v>28.4491666666667</v>
      </c>
      <c r="D808" s="19" t="n">
        <f aca="false">Online_RAW!J808</f>
        <v>2.255</v>
      </c>
      <c r="E808" s="19" t="n">
        <f aca="false">(1-F808/100-G808/100)/(1-C808/100-D808/100-General!$B$17/100)</f>
        <v>0.982280118910072</v>
      </c>
      <c r="F808" s="19" t="n">
        <f aca="false">N808*General!$B$14/(N808+O808)+O808*100/(N808+O808)</f>
        <v>32.3229253040568</v>
      </c>
      <c r="G808" s="19" t="n">
        <f aca="false">N808*General!$B$15/(N808+O808)</f>
        <v>0.0341803407555269</v>
      </c>
      <c r="H808" s="19" t="n">
        <f aca="false">(N808+O808)*(1/General!$B$20)*((F808/100)-E808*(C808/100))*1000/B808</f>
        <v>264.71026967617</v>
      </c>
      <c r="I808" s="19" t="n">
        <f aca="false">(N808+O808)*(1/General!$B$20)*((D808/100)*E808-(G808/100))*1000/B808</f>
        <v>131.866820691995</v>
      </c>
      <c r="J808" s="19" t="n">
        <f aca="false">I808/H808</f>
        <v>0.498155288245192</v>
      </c>
      <c r="K808" s="19" t="n">
        <f aca="false">MAX(Online_RAW!$L$2-Online_RAW!L808,0)</f>
        <v>0</v>
      </c>
      <c r="L808" s="19" t="n">
        <f aca="false">0.0016*(Online_RAW!M808)</f>
        <v>59.1552</v>
      </c>
      <c r="M808" s="11" t="n">
        <f aca="false">Online_RAW!$N$2-Online_RAW!N808</f>
        <v>0.0232727272700686</v>
      </c>
      <c r="N808" s="19" t="n">
        <f aca="false">Online_RAW!C808*60</f>
        <v>131.927181818182</v>
      </c>
      <c r="O808" s="19" t="n">
        <f aca="false">MAX(0, Online_RAW!D808*60)</f>
        <v>22.4623636363636</v>
      </c>
      <c r="P808" s="19" t="n">
        <f aca="false">_xlfn.IFNA(VLOOKUP(A808,Sampling!$D$7:$E$14,2,FALSE()),0)</f>
        <v>0</v>
      </c>
      <c r="Q808" s="0" t="n">
        <f aca="false">_xlfn.IFNA(VLOOKUP(A808,Refill!$D$6:$G$8,2,FALSE()),0)</f>
        <v>0</v>
      </c>
    </row>
    <row r="809" customFormat="false" ht="12.75" hidden="false" customHeight="false" outlineLevel="0" collapsed="false">
      <c r="A809" s="19" t="n">
        <f aca="false">ROUND((Online_RAW!B809-General!$B$10)*24,3)</f>
        <v>13.45</v>
      </c>
      <c r="B809" s="19" t="n">
        <f aca="false">General!$B$12+Online_ANA!K809/1000+Online_ANA!L809/1000+Online_ANA!M809/1000/General!$B$22-SUM($P$2:P809)/1000/General!$B$24+SUM($Q$2:Q809)/1000/General!$B$24</f>
        <v>1.13927130030581</v>
      </c>
      <c r="C809" s="19" t="n">
        <f aca="false">Online_RAW!K809</f>
        <v>28.8176923076923</v>
      </c>
      <c r="D809" s="19" t="n">
        <f aca="false">Online_RAW!J809</f>
        <v>2.215</v>
      </c>
      <c r="E809" s="19" t="n">
        <f aca="false">(1-F809/100-G809/100)/(1-C809/100-D809/100-General!$B$17/100)</f>
        <v>0.991711765738105</v>
      </c>
      <c r="F809" s="19" t="n">
        <f aca="false">N809*General!$B$14/(N809+O809)+O809*100/(N809+O809)</f>
        <v>31.9990716595389</v>
      </c>
      <c r="G809" s="19" t="n">
        <f aca="false">N809*General!$B$15/(N809+O809)</f>
        <v>0.0343439032022531</v>
      </c>
      <c r="H809" s="19" t="n">
        <f aca="false">(N809+O809)*(1/General!$B$20)*((F809/100)-E809*(C809/100))*1000/B809</f>
        <v>241.183204919075</v>
      </c>
      <c r="I809" s="19" t="n">
        <f aca="false">(N809+O809)*(1/General!$B$20)*((D809/100)*E809-(G809/100))*1000/B809</f>
        <v>152.478142034932</v>
      </c>
      <c r="J809" s="19" t="n">
        <f aca="false">I809/H809</f>
        <v>0.632208789522031</v>
      </c>
      <c r="K809" s="19" t="n">
        <f aca="false">MAX(Online_RAW!$L$2-Online_RAW!L809,0)</f>
        <v>0</v>
      </c>
      <c r="L809" s="19" t="n">
        <f aca="false">0.0016*(Online_RAW!M809)</f>
        <v>59.1576</v>
      </c>
      <c r="M809" s="11" t="n">
        <f aca="false">Online_RAW!$N$2-Online_RAW!N809</f>
        <v>0.123933333330115</v>
      </c>
      <c r="N809" s="19" t="n">
        <f aca="false">Online_RAW!C809*60</f>
        <v>154.606695652174</v>
      </c>
      <c r="O809" s="19" t="n">
        <f aca="false">MAX(0, Online_RAW!D809*60)</f>
        <v>25.4621739130435</v>
      </c>
      <c r="P809" s="19" t="n">
        <f aca="false">_xlfn.IFNA(VLOOKUP(A809,Sampling!$D$7:$E$14,2,FALSE()),0)</f>
        <v>0</v>
      </c>
      <c r="Q809" s="0" t="n">
        <f aca="false">_xlfn.IFNA(VLOOKUP(A809,Refill!$D$6:$G$8,2,FALSE()),0)</f>
        <v>0</v>
      </c>
    </row>
    <row r="810" customFormat="false" ht="12.75" hidden="false" customHeight="false" outlineLevel="0" collapsed="false">
      <c r="A810" s="19" t="n">
        <f aca="false">ROUND((Online_RAW!B810-General!$B$10)*24,3)</f>
        <v>13.467</v>
      </c>
      <c r="B810" s="19" t="n">
        <f aca="false">General!$B$12+Online_ANA!K810/1000+Online_ANA!L810/1000+Online_ANA!M810/1000/General!$B$22-SUM($P$2:P810)/1000/General!$B$24+SUM($Q$2:Q810)/1000/General!$B$24</f>
        <v>1.13943968138154</v>
      </c>
      <c r="C810" s="19" t="n">
        <f aca="false">Online_RAW!K810</f>
        <v>29.24</v>
      </c>
      <c r="D810" s="19" t="n">
        <f aca="false">Online_RAW!J810</f>
        <v>2.0825</v>
      </c>
      <c r="E810" s="19" t="n">
        <f aca="false">(1-F810/100-G810/100)/(1-C810/100-D810/100-General!$B$17/100)</f>
        <v>1.00867391796386</v>
      </c>
      <c r="F810" s="19" t="n">
        <f aca="false">N810*General!$B$14/(N810+O810)+O810*100/(N810+O810)</f>
        <v>31.1284588376619</v>
      </c>
      <c r="G810" s="19" t="n">
        <f aca="false">N810*General!$B$15/(N810+O810)</f>
        <v>0.0347836066476455</v>
      </c>
      <c r="H810" s="19" t="n">
        <f aca="false">(N810+O810)*(1/General!$B$20)*((F810/100)-E810*(C810/100))*1000/B810</f>
        <v>115.240177979585</v>
      </c>
      <c r="I810" s="19" t="n">
        <f aca="false">(N810+O810)*(1/General!$B$20)*((D810/100)*E810-(G810/100))*1000/B810</f>
        <v>145.617788249342</v>
      </c>
      <c r="J810" s="19" t="n">
        <f aca="false">I810/H810</f>
        <v>1.26360259765598</v>
      </c>
      <c r="K810" s="19" t="n">
        <f aca="false">MAX(Online_RAW!$L$2-Online_RAW!L810,0)</f>
        <v>0</v>
      </c>
      <c r="L810" s="19" t="n">
        <f aca="false">0.0016*(Online_RAW!M810)</f>
        <v>59.2032</v>
      </c>
      <c r="M810" s="11" t="n">
        <f aca="false">Online_RAW!$N$2-Online_RAW!N810</f>
        <v>0.257764705880163</v>
      </c>
      <c r="N810" s="19" t="n">
        <f aca="false">Online_RAW!C810*60</f>
        <v>156.550956521739</v>
      </c>
      <c r="O810" s="19" t="n">
        <f aca="false">MAX(0, Online_RAW!D810*60)</f>
        <v>23.4774782608696</v>
      </c>
      <c r="P810" s="19" t="n">
        <f aca="false">_xlfn.IFNA(VLOOKUP(A810,Sampling!$D$7:$E$14,2,FALSE()),0)</f>
        <v>0</v>
      </c>
      <c r="Q810" s="0" t="n">
        <f aca="false">_xlfn.IFNA(VLOOKUP(A810,Refill!$D$6:$G$8,2,FALSE()),0)</f>
        <v>0</v>
      </c>
    </row>
    <row r="811" customFormat="false" ht="12.75" hidden="false" customHeight="false" outlineLevel="0" collapsed="false">
      <c r="A811" s="19" t="n">
        <f aca="false">ROUND((Online_RAW!B811-General!$B$10)*24,3)</f>
        <v>13.483</v>
      </c>
      <c r="B811" s="19" t="n">
        <f aca="false">General!$B$12+Online_ANA!K811/1000+Online_ANA!L811/1000+Online_ANA!M811/1000/General!$B$22-SUM($P$2:P811)/1000/General!$B$24+SUM($Q$2:Q811)/1000/General!$B$24</f>
        <v>1.13962907874457</v>
      </c>
      <c r="C811" s="19" t="n">
        <f aca="false">Online_RAW!K811</f>
        <v>28.8592307692308</v>
      </c>
      <c r="D811" s="19" t="n">
        <f aca="false">Online_RAW!J811</f>
        <v>1.90818181818182</v>
      </c>
      <c r="E811" s="19" t="n">
        <f aca="false">(1-F811/100-G811/100)/(1-C811/100-D811/100-General!$B$17/100)</f>
        <v>0.996948511447217</v>
      </c>
      <c r="F811" s="19" t="n">
        <f aca="false">N811*General!$B$14/(N811+O811)+O811*100/(N811+O811)</f>
        <v>31.3753880925474</v>
      </c>
      <c r="G811" s="19" t="n">
        <f aca="false">N811*General!$B$15/(N811+O811)</f>
        <v>0.0346588949027538</v>
      </c>
      <c r="H811" s="19" t="n">
        <f aca="false">(N811+O811)*(1/General!$B$20)*((F811/100)-E811*(C811/100))*1000/B811</f>
        <v>183.33586005682</v>
      </c>
      <c r="I811" s="19" t="n">
        <f aca="false">(N811+O811)*(1/General!$B$20)*((D811/100)*E811-(G811/100))*1000/B811</f>
        <v>131.485161133339</v>
      </c>
      <c r="J811" s="19" t="n">
        <f aca="false">I811/H811</f>
        <v>0.717181903707157</v>
      </c>
      <c r="K811" s="19" t="n">
        <f aca="false">MAX(Online_RAW!$L$2-Online_RAW!L811,0)</f>
        <v>0</v>
      </c>
      <c r="L811" s="19" t="n">
        <f aca="false">0.0016*(Online_RAW!M811)</f>
        <v>59.26848</v>
      </c>
      <c r="M811" s="11" t="n">
        <f aca="false">Online_RAW!$N$2-Online_RAW!N811</f>
        <v>0.393052631580304</v>
      </c>
      <c r="N811" s="19" t="n">
        <f aca="false">Online_RAW!C811*60</f>
        <v>155.814260869565</v>
      </c>
      <c r="O811" s="19" t="n">
        <f aca="false">MAX(0, Online_RAW!D811*60)</f>
        <v>24.0117391304348</v>
      </c>
      <c r="P811" s="19" t="n">
        <f aca="false">_xlfn.IFNA(VLOOKUP(A811,Sampling!$D$7:$E$14,2,FALSE()),0)</f>
        <v>0</v>
      </c>
      <c r="Q811" s="0" t="n">
        <f aca="false">_xlfn.IFNA(VLOOKUP(A811,Refill!$D$6:$G$8,2,FALSE()),0)</f>
        <v>0</v>
      </c>
    </row>
    <row r="812" customFormat="false" ht="12.75" hidden="false" customHeight="false" outlineLevel="0" collapsed="false">
      <c r="A812" s="19" t="n">
        <f aca="false">ROUND((Online_RAW!B812-General!$B$10)*24,3)</f>
        <v>13.5</v>
      </c>
      <c r="B812" s="19" t="n">
        <f aca="false">General!$B$12+Online_ANA!K812/1000+Online_ANA!L812/1000+Online_ANA!M812/1000/General!$B$22-SUM($P$2:P812)/1000/General!$B$24+SUM($Q$2:Q812)/1000/General!$B$24</f>
        <v>1.13984289367455</v>
      </c>
      <c r="C812" s="19" t="n">
        <f aca="false">Online_RAW!K812</f>
        <v>28.695</v>
      </c>
      <c r="D812" s="19" t="n">
        <f aca="false">Online_RAW!J812</f>
        <v>1.785</v>
      </c>
      <c r="E812" s="19" t="n">
        <f aca="false">(1-F812/100-G812/100)/(1-C812/100-D812/100-General!$B$17/100)</f>
        <v>0.990105835577353</v>
      </c>
      <c r="F812" s="19" t="n">
        <f aca="false">N812*General!$B$14/(N812+O812)+O812*100/(N812+O812)</f>
        <v>31.561688685824</v>
      </c>
      <c r="G812" s="19" t="n">
        <f aca="false">N812*General!$B$15/(N812+O812)</f>
        <v>0.0345648036940283</v>
      </c>
      <c r="H812" s="19" t="n">
        <f aca="false">(N812+O812)*(1/General!$B$20)*((F812/100)-E812*(C812/100))*1000/B812</f>
        <v>221.561490835644</v>
      </c>
      <c r="I812" s="19" t="n">
        <f aca="false">(N812+O812)*(1/General!$B$20)*((D812/100)*E812-(G812/100))*1000/B812</f>
        <v>121.854822709317</v>
      </c>
      <c r="J812" s="19" t="n">
        <f aca="false">I812/H812</f>
        <v>0.549981958731766</v>
      </c>
      <c r="K812" s="19" t="n">
        <f aca="false">MAX(Online_RAW!$L$2-Online_RAW!L812,0)</f>
        <v>0</v>
      </c>
      <c r="L812" s="19" t="n">
        <f aca="false">0.0016*(Online_RAW!M812)</f>
        <v>59.3568</v>
      </c>
      <c r="M812" s="11" t="n">
        <f aca="false">Online_RAW!$N$2-Online_RAW!N812</f>
        <v>0.529842105260286</v>
      </c>
      <c r="N812" s="19" t="n">
        <f aca="false">Online_RAW!C812*60</f>
        <v>155.252727272727</v>
      </c>
      <c r="O812" s="19" t="n">
        <f aca="false">MAX(0, Online_RAW!D812*60)</f>
        <v>24.4129565217391</v>
      </c>
      <c r="P812" s="19" t="n">
        <f aca="false">_xlfn.IFNA(VLOOKUP(A812,Sampling!$D$7:$E$14,2,FALSE()),0)</f>
        <v>0</v>
      </c>
      <c r="Q812" s="0" t="n">
        <f aca="false">_xlfn.IFNA(VLOOKUP(A812,Refill!$D$6:$G$8,2,FALSE()),0)</f>
        <v>0</v>
      </c>
    </row>
    <row r="813" customFormat="false" ht="12.75" hidden="false" customHeight="false" outlineLevel="0" collapsed="false">
      <c r="A813" s="19" t="n">
        <f aca="false">ROUND((Online_RAW!B813-General!$B$10)*24,3)</f>
        <v>13.517</v>
      </c>
      <c r="B813" s="19" t="n">
        <f aca="false">General!$B$12+Online_ANA!K813/1000+Online_ANA!L813/1000+Online_ANA!M813/1000/General!$B$22-SUM($P$2:P813)/1000/General!$B$24+SUM($Q$2:Q813)/1000/General!$B$24</f>
        <v>1.13997606605505</v>
      </c>
      <c r="C813" s="19" t="n">
        <f aca="false">Online_RAW!K813</f>
        <v>28.9018181818182</v>
      </c>
      <c r="D813" s="19" t="n">
        <f aca="false">Online_RAW!J813</f>
        <v>1.695</v>
      </c>
      <c r="E813" s="19" t="n">
        <f aca="false">(1-F813/100-G813/100)/(1-C813/100-D813/100-General!$B$17/100)</f>
        <v>0.992981950907008</v>
      </c>
      <c r="F813" s="19" t="n">
        <f aca="false">N813*General!$B$14/(N813+O813)+O813*100/(N813+O813)</f>
        <v>31.4789421760022</v>
      </c>
      <c r="G813" s="19" t="n">
        <f aca="false">N813*General!$B$15/(N813+O813)</f>
        <v>0.0346065948606049</v>
      </c>
      <c r="H813" s="19" t="n">
        <f aca="false">(N813+O813)*(1/General!$B$20)*((F813/100)-E813*(C813/100))*1000/B813</f>
        <v>195.62853485311</v>
      </c>
      <c r="I813" s="19" t="n">
        <f aca="false">(N813+O813)*(1/General!$B$20)*((D813/100)*E813-(G813/100))*1000/B813</f>
        <v>116.006489442762</v>
      </c>
      <c r="J813" s="19" t="n">
        <f aca="false">I813/H813</f>
        <v>0.592993703755269</v>
      </c>
      <c r="K813" s="19" t="n">
        <f aca="false">MAX(Online_RAW!$L$2-Online_RAW!L813,0)</f>
        <v>0</v>
      </c>
      <c r="L813" s="19" t="n">
        <f aca="false">0.0016*(Online_RAW!M813)</f>
        <v>59.3568</v>
      </c>
      <c r="M813" s="11" t="n">
        <f aca="false">Online_RAW!$N$2-Online_RAW!N813</f>
        <v>0.675000000000182</v>
      </c>
      <c r="N813" s="19" t="n">
        <f aca="false">Online_RAW!C813*60</f>
        <v>155.563565217391</v>
      </c>
      <c r="O813" s="19" t="n">
        <f aca="false">MAX(0, Online_RAW!D813*60)</f>
        <v>24.2444347826087</v>
      </c>
      <c r="P813" s="19" t="n">
        <f aca="false">_xlfn.IFNA(VLOOKUP(A813,Sampling!$D$7:$E$14,2,FALSE()),0)</f>
        <v>0</v>
      </c>
      <c r="Q813" s="0" t="n">
        <f aca="false">_xlfn.IFNA(VLOOKUP(A813,Refill!$D$6:$G$8,2,FALSE()),0)</f>
        <v>0</v>
      </c>
    </row>
    <row r="814" customFormat="false" ht="12.75" hidden="false" customHeight="false" outlineLevel="0" collapsed="false">
      <c r="A814" s="19" t="n">
        <f aca="false">ROUND((Online_RAW!B814-General!$B$10)*24,3)</f>
        <v>13.533</v>
      </c>
      <c r="B814" s="19" t="n">
        <f aca="false">General!$B$12+Online_ANA!K814/1000+Online_ANA!L814/1000+Online_ANA!M814/1000/General!$B$22-SUM($P$2:P814)/1000/General!$B$24+SUM($Q$2:Q814)/1000/General!$B$24</f>
        <v>1.14016851610515</v>
      </c>
      <c r="C814" s="19" t="n">
        <f aca="false">Online_RAW!K814</f>
        <v>28.9588888888889</v>
      </c>
      <c r="D814" s="19" t="n">
        <f aca="false">Online_RAW!J814</f>
        <v>1.645</v>
      </c>
      <c r="E814" s="19" t="n">
        <f aca="false">(1-F814/100-G814/100)/(1-C814/100-D814/100-General!$B$17/100)</f>
        <v>0.994901787094801</v>
      </c>
      <c r="F814" s="19" t="n">
        <f aca="false">N814*General!$B$14/(N814+O814)+O814*100/(N814+O814)</f>
        <v>31.3535014395435</v>
      </c>
      <c r="G814" s="19" t="n">
        <f aca="false">N814*General!$B$15/(N814+O814)</f>
        <v>0.0346699487679073</v>
      </c>
      <c r="H814" s="19" t="n">
        <f aca="false">(N814+O814)*(1/General!$B$20)*((F814/100)-E814*(C814/100))*1000/B814</f>
        <v>179.01025071674</v>
      </c>
      <c r="I814" s="19" t="n">
        <f aca="false">(N814+O814)*(1/General!$B$20)*((D814/100)*E814-(G814/100))*1000/B814</f>
        <v>112.799362101502</v>
      </c>
      <c r="J814" s="19" t="n">
        <f aca="false">I814/H814</f>
        <v>0.630127948817813</v>
      </c>
      <c r="K814" s="19" t="n">
        <f aca="false">MAX(Online_RAW!$L$2-Online_RAW!L814,0)</f>
        <v>0</v>
      </c>
      <c r="L814" s="19" t="n">
        <f aca="false">0.0016*(Online_RAW!M814)</f>
        <v>59.4258285714286</v>
      </c>
      <c r="M814" s="11" t="n">
        <f aca="false">Online_RAW!$N$2-Online_RAW!N814</f>
        <v>0.809529411760195</v>
      </c>
      <c r="N814" s="19" t="n">
        <f aca="false">Online_RAW!C814*60</f>
        <v>155.97</v>
      </c>
      <c r="O814" s="19" t="n">
        <f aca="false">MAX(0, Online_RAW!D814*60)</f>
        <v>23.978347826087</v>
      </c>
      <c r="P814" s="19" t="n">
        <f aca="false">_xlfn.IFNA(VLOOKUP(A814,Sampling!$D$7:$E$14,2,FALSE()),0)</f>
        <v>0</v>
      </c>
      <c r="Q814" s="0" t="n">
        <f aca="false">_xlfn.IFNA(VLOOKUP(A814,Refill!$D$6:$G$8,2,FALSE()),0)</f>
        <v>0</v>
      </c>
    </row>
    <row r="815" customFormat="false" ht="12.75" hidden="false" customHeight="false" outlineLevel="0" collapsed="false">
      <c r="A815" s="19" t="n">
        <f aca="false">ROUND((Online_RAW!B815-General!$B$10)*24,3)</f>
        <v>13.55</v>
      </c>
      <c r="B815" s="19" t="n">
        <f aca="false">General!$B$12+Online_ANA!K815/1000+Online_ANA!L815/1000+Online_ANA!M815/1000/General!$B$22-SUM($P$2:P815)/1000/General!$B$24+SUM($Q$2:Q815)/1000/General!$B$24</f>
        <v>1.14028900899957</v>
      </c>
      <c r="C815" s="19" t="n">
        <f aca="false">Online_RAW!K815</f>
        <v>28.8271428571429</v>
      </c>
      <c r="D815" s="19" t="n">
        <f aca="false">Online_RAW!J815</f>
        <v>1.625</v>
      </c>
      <c r="E815" s="19" t="n">
        <f aca="false">(1-F815/100-G815/100)/(1-C815/100-D815/100-General!$B$17/100)</f>
        <v>0.989408448015455</v>
      </c>
      <c r="F815" s="19" t="n">
        <f aca="false">N815*General!$B$14/(N815+O815)+O815*100/(N815+O815)</f>
        <v>31.5823176410775</v>
      </c>
      <c r="G815" s="19" t="n">
        <f aca="false">N815*General!$B$15/(N815+O815)</f>
        <v>0.0345543850297589</v>
      </c>
      <c r="H815" s="19" t="n">
        <f aca="false">(N815+O815)*(1/General!$B$20)*((F815/100)-E815*(C815/100))*1000/B815</f>
        <v>215.660910476363</v>
      </c>
      <c r="I815" s="19" t="n">
        <f aca="false">(N815+O815)*(1/General!$B$20)*((D815/100)*E815-(G815/100))*1000/B815</f>
        <v>110.8594234353</v>
      </c>
      <c r="J815" s="19" t="n">
        <f aca="false">I815/H815</f>
        <v>0.514045049658874</v>
      </c>
      <c r="K815" s="19" t="n">
        <f aca="false">MAX(Online_RAW!$L$2-Online_RAW!L815,0)</f>
        <v>0</v>
      </c>
      <c r="L815" s="19" t="n">
        <f aca="false">0.0016*(Online_RAW!M815)</f>
        <v>59.4258285714286</v>
      </c>
      <c r="M815" s="11" t="n">
        <f aca="false">Online_RAW!$N$2-Online_RAW!N815</f>
        <v>0.94086666666999</v>
      </c>
      <c r="N815" s="19" t="n">
        <f aca="false">Online_RAW!C815*60</f>
        <v>155.581043478261</v>
      </c>
      <c r="O815" s="19" t="n">
        <f aca="false">MAX(0, Online_RAW!D815*60)</f>
        <v>24.5188695652174</v>
      </c>
      <c r="P815" s="19" t="n">
        <f aca="false">_xlfn.IFNA(VLOOKUP(A815,Sampling!$D$7:$E$14,2,FALSE()),0)</f>
        <v>0</v>
      </c>
      <c r="Q815" s="0" t="n">
        <f aca="false">_xlfn.IFNA(VLOOKUP(A815,Refill!$D$6:$G$8,2,FALSE()),0)</f>
        <v>0</v>
      </c>
    </row>
    <row r="816" customFormat="false" ht="12.75" hidden="false" customHeight="false" outlineLevel="0" collapsed="false">
      <c r="A816" s="19" t="n">
        <f aca="false">ROUND((Online_RAW!B816-General!$B$10)*24,3)</f>
        <v>13.567</v>
      </c>
      <c r="B816" s="19" t="n">
        <f aca="false">General!$B$12+Online_ANA!K816/1000+Online_ANA!L816/1000+Online_ANA!M816/1000/General!$B$22-SUM($P$2:P816)/1000/General!$B$24+SUM($Q$2:Q816)/1000/General!$B$24</f>
        <v>1.14047889625971</v>
      </c>
      <c r="C816" s="19" t="n">
        <f aca="false">Online_RAW!K816</f>
        <v>28.867</v>
      </c>
      <c r="D816" s="19" t="n">
        <f aca="false">Online_RAW!J816</f>
        <v>1.605</v>
      </c>
      <c r="E816" s="19" t="n">
        <f aca="false">(1-F816/100-G816/100)/(1-C816/100-D816/100-General!$B$17/100)</f>
        <v>0.988704556051627</v>
      </c>
      <c r="F816" s="19" t="n">
        <f aca="false">N816*General!$B$14/(N816+O816)+O816*100/(N816+O816)</f>
        <v>31.6506346013119</v>
      </c>
      <c r="G816" s="19" t="n">
        <f aca="false">N816*General!$B$15/(N816+O816)</f>
        <v>0.034519881514489</v>
      </c>
      <c r="H816" s="19" t="n">
        <f aca="false">(N816+O816)*(1/General!$B$20)*((F816/100)-E816*(C816/100))*1000/B816</f>
        <v>218.916954877457</v>
      </c>
      <c r="I816" s="19" t="n">
        <f aca="false">(N816+O816)*(1/General!$B$20)*((D816/100)*E816-(G816/100))*1000/B816</f>
        <v>109.282541351309</v>
      </c>
      <c r="J816" s="19" t="n">
        <f aca="false">I816/H816</f>
        <v>0.499196334118946</v>
      </c>
      <c r="K816" s="19" t="n">
        <f aca="false">MAX(Online_RAW!$L$2-Online_RAW!L816,0)</f>
        <v>0</v>
      </c>
      <c r="L816" s="19" t="n">
        <f aca="false">0.0016*(Online_RAW!M816)</f>
        <v>59.488</v>
      </c>
      <c r="M816" s="11" t="n">
        <f aca="false">Online_RAW!$N$2-Online_RAW!N816</f>
        <v>1.08007692308001</v>
      </c>
      <c r="N816" s="19" t="n">
        <f aca="false">Online_RAW!C816*60</f>
        <v>155.301913043478</v>
      </c>
      <c r="O816" s="19" t="n">
        <f aca="false">MAX(0, Online_RAW!D816*60)</f>
        <v>24.6545714285714</v>
      </c>
      <c r="P816" s="19" t="n">
        <f aca="false">_xlfn.IFNA(VLOOKUP(A816,Sampling!$D$7:$E$14,2,FALSE()),0)</f>
        <v>0</v>
      </c>
      <c r="Q816" s="0" t="n">
        <f aca="false">_xlfn.IFNA(VLOOKUP(A816,Refill!$D$6:$G$8,2,FALSE()),0)</f>
        <v>0</v>
      </c>
    </row>
    <row r="817" customFormat="false" ht="12.75" hidden="false" customHeight="false" outlineLevel="0" collapsed="false">
      <c r="A817" s="19" t="n">
        <f aca="false">ROUND((Online_RAW!B817-General!$B$10)*24,3)</f>
        <v>13.583</v>
      </c>
      <c r="B817" s="19" t="n">
        <f aca="false">General!$B$12+Online_ANA!K817/1000+Online_ANA!L817/1000+Online_ANA!M817/1000/General!$B$22-SUM($P$2:P817)/1000/General!$B$24+SUM($Q$2:Q817)/1000/General!$B$24</f>
        <v>1.14065535168196</v>
      </c>
      <c r="C817" s="19" t="n">
        <f aca="false">Online_RAW!K817</f>
        <v>28.9785714285714</v>
      </c>
      <c r="D817" s="19" t="n">
        <f aca="false">Online_RAW!J817</f>
        <v>1.6</v>
      </c>
      <c r="E817" s="19" t="n">
        <f aca="false">(1-F817/100-G817/100)/(1-C817/100-D817/100-General!$B$17/100)</f>
        <v>0.991920519562353</v>
      </c>
      <c r="F817" s="19" t="n">
        <f aca="false">N817*General!$B$14/(N817+O817)+O817*100/(N817+O817)</f>
        <v>31.5340781329069</v>
      </c>
      <c r="G817" s="19" t="n">
        <f aca="false">N817*General!$B$15/(N817+O817)</f>
        <v>0.0345787484177238</v>
      </c>
      <c r="H817" s="19" t="n">
        <f aca="false">(N817+O817)*(1/General!$B$20)*((F817/100)-E817*(C817/100))*1000/B817</f>
        <v>196.308677826781</v>
      </c>
      <c r="I817" s="19" t="n">
        <f aca="false">(N817+O817)*(1/General!$B$20)*((D817/100)*E817-(G817/100))*1000/B817</f>
        <v>109.250019371706</v>
      </c>
      <c r="J817" s="19" t="n">
        <f aca="false">I817/H817</f>
        <v>0.556521599458312</v>
      </c>
      <c r="K817" s="19" t="n">
        <f aca="false">MAX(Online_RAW!$L$2-Online_RAW!L817,0)</f>
        <v>0</v>
      </c>
      <c r="L817" s="19" t="n">
        <f aca="false">0.0016*(Online_RAW!M817)</f>
        <v>59.5333333333333</v>
      </c>
      <c r="M817" s="11" t="n">
        <f aca="false">Online_RAW!$N$2-Online_RAW!N817</f>
        <v>1.22299999999996</v>
      </c>
      <c r="N817" s="19" t="n">
        <f aca="false">Online_RAW!C817*60</f>
        <v>155.530173913043</v>
      </c>
      <c r="O817" s="19" t="n">
        <f aca="false">MAX(0, Online_RAW!D817*60)</f>
        <v>24.384</v>
      </c>
      <c r="P817" s="19" t="n">
        <f aca="false">_xlfn.IFNA(VLOOKUP(A817,Sampling!$D$7:$E$14,2,FALSE()),0)</f>
        <v>0</v>
      </c>
      <c r="Q817" s="0" t="n">
        <f aca="false">_xlfn.IFNA(VLOOKUP(A817,Refill!$D$6:$G$8,2,FALSE()),0)</f>
        <v>0</v>
      </c>
    </row>
    <row r="818" customFormat="false" ht="12.75" hidden="false" customHeight="false" outlineLevel="0" collapsed="false">
      <c r="A818" s="19" t="n">
        <f aca="false">ROUND((Online_RAW!B818-General!$B$10)*24,3)</f>
        <v>13.6</v>
      </c>
      <c r="B818" s="19" t="n">
        <f aca="false">General!$B$12+Online_ANA!K818/1000+Online_ANA!L818/1000+Online_ANA!M818/1000/General!$B$22-SUM($P$2:P818)/1000/General!$B$24+SUM($Q$2:Q818)/1000/General!$B$24</f>
        <v>1.14087974841998</v>
      </c>
      <c r="C818" s="19" t="n">
        <f aca="false">Online_RAW!K818</f>
        <v>28.99</v>
      </c>
      <c r="D818" s="19" t="n">
        <f aca="false">Online_RAW!J818</f>
        <v>1.6</v>
      </c>
      <c r="E818" s="19" t="n">
        <f aca="false">(1-F818/100-G818/100)/(1-C818/100-D818/100-General!$B$17/100)</f>
        <v>0.989767800977427</v>
      </c>
      <c r="F818" s="19" t="n">
        <f aca="false">N818*General!$B$14/(N818+O818)+O818*100/(N818+O818)</f>
        <v>31.6939838600918</v>
      </c>
      <c r="G818" s="19" t="n">
        <f aca="false">N818*General!$B$15/(N818+O818)</f>
        <v>0.0344979879494486</v>
      </c>
      <c r="H818" s="19" t="n">
        <f aca="false">(N818+O818)*(1/General!$B$20)*((F818/100)-E818*(C818/100))*1000/B818</f>
        <v>211.090457125455</v>
      </c>
      <c r="I818" s="19" t="n">
        <f aca="false">(N818+O818)*(1/General!$B$20)*((D818/100)*E818-(G818/100))*1000/B818</f>
        <v>108.979869222431</v>
      </c>
      <c r="J818" s="19" t="n">
        <f aca="false">I818/H818</f>
        <v>0.516270942355592</v>
      </c>
      <c r="K818" s="19" t="n">
        <f aca="false">MAX(Online_RAW!$L$2-Online_RAW!L818,0)</f>
        <v>0</v>
      </c>
      <c r="L818" s="19" t="n">
        <f aca="false">0.0016*(Online_RAW!M818)</f>
        <v>59.6272</v>
      </c>
      <c r="M818" s="11" t="n">
        <f aca="false">Online_RAW!$N$2-Online_RAW!N818</f>
        <v>1.36527777778019</v>
      </c>
      <c r="N818" s="19" t="n">
        <f aca="false">Online_RAW!C818*60</f>
        <v>155.149826086957</v>
      </c>
      <c r="O818" s="19" t="n">
        <f aca="false">MAX(0, Online_RAW!D818*60)</f>
        <v>24.7445217391304</v>
      </c>
      <c r="P818" s="19" t="n">
        <f aca="false">_xlfn.IFNA(VLOOKUP(A818,Sampling!$D$7:$E$14,2,FALSE()),0)</f>
        <v>0</v>
      </c>
      <c r="Q818" s="0" t="n">
        <f aca="false">_xlfn.IFNA(VLOOKUP(A818,Refill!$D$6:$G$8,2,FALSE()),0)</f>
        <v>0</v>
      </c>
    </row>
    <row r="819" customFormat="false" ht="12.75" hidden="false" customHeight="false" outlineLevel="0" collapsed="false">
      <c r="A819" s="19" t="n">
        <f aca="false">ROUND((Online_RAW!B819-General!$B$10)*24,3)</f>
        <v>13.617</v>
      </c>
      <c r="B819" s="19" t="n">
        <f aca="false">General!$B$12+Online_ANA!K819/1000+Online_ANA!L819/1000+Online_ANA!M819/1000/General!$B$22-SUM($P$2:P819)/1000/General!$B$24+SUM($Q$2:Q819)/1000/General!$B$24</f>
        <v>1.14100573211009</v>
      </c>
      <c r="C819" s="19" t="n">
        <f aca="false">Online_RAW!K819</f>
        <v>29.005</v>
      </c>
      <c r="D819" s="19" t="n">
        <f aca="false">Online_RAW!J819</f>
        <v>1.605</v>
      </c>
      <c r="E819" s="19" t="n">
        <f aca="false">(1-F819/100-G819/100)/(1-C819/100-D819/100-General!$B$17/100)</f>
        <v>0.988778089775324</v>
      </c>
      <c r="F819" s="19" t="n">
        <f aca="false">N819*General!$B$14/(N819+O819)+O819*100/(N819+O819)</f>
        <v>31.7820715247208</v>
      </c>
      <c r="G819" s="19" t="n">
        <f aca="false">N819*General!$B$15/(N819+O819)</f>
        <v>0.034453499229939</v>
      </c>
      <c r="H819" s="19" t="n">
        <f aca="false">(N819+O819)*(1/General!$B$20)*((F819/100)-E819*(C819/100))*1000/B819</f>
        <v>218.263227634651</v>
      </c>
      <c r="I819" s="19" t="n">
        <f aca="false">(N819+O819)*(1/General!$B$20)*((D819/100)*E819-(G819/100))*1000/B819</f>
        <v>109.219819175522</v>
      </c>
      <c r="J819" s="19" t="n">
        <f aca="false">I819/H819</f>
        <v>0.500404123769049</v>
      </c>
      <c r="K819" s="19" t="n">
        <f aca="false">MAX(Online_RAW!$L$2-Online_RAW!L819,0)</f>
        <v>0</v>
      </c>
      <c r="L819" s="19" t="n">
        <f aca="false">0.0016*(Online_RAW!M819)</f>
        <v>59.6272</v>
      </c>
      <c r="M819" s="11" t="n">
        <f aca="false">Online_RAW!$N$2-Online_RAW!N819</f>
        <v>1.50260000000026</v>
      </c>
      <c r="N819" s="19" t="n">
        <f aca="false">Online_RAW!C819*60</f>
        <v>154.967454545455</v>
      </c>
      <c r="O819" s="19" t="n">
        <f aca="false">MAX(0, Online_RAW!D819*60)</f>
        <v>24.9474545454545</v>
      </c>
      <c r="P819" s="19" t="n">
        <f aca="false">_xlfn.IFNA(VLOOKUP(A819,Sampling!$D$7:$E$14,2,FALSE()),0)</f>
        <v>0</v>
      </c>
      <c r="Q819" s="0" t="n">
        <f aca="false">_xlfn.IFNA(VLOOKUP(A819,Refill!$D$6:$G$8,2,FALSE()),0)</f>
        <v>0</v>
      </c>
    </row>
    <row r="820" customFormat="false" ht="12.75" hidden="false" customHeight="false" outlineLevel="0" collapsed="false">
      <c r="A820" s="19" t="n">
        <f aca="false">ROUND((Online_RAW!B820-General!$B$10)*24,3)</f>
        <v>13.633</v>
      </c>
      <c r="B820" s="19" t="n">
        <f aca="false">General!$B$12+Online_ANA!K820/1000+Online_ANA!L820/1000+Online_ANA!M820/1000/General!$B$22-SUM($P$2:P820)/1000/General!$B$24+SUM($Q$2:Q820)/1000/General!$B$24</f>
        <v>1.14118822507645</v>
      </c>
      <c r="C820" s="19" t="n">
        <f aca="false">Online_RAW!K820</f>
        <v>29.083</v>
      </c>
      <c r="D820" s="19" t="n">
        <f aca="false">Online_RAW!J820</f>
        <v>1.59</v>
      </c>
      <c r="E820" s="19" t="n">
        <f aca="false">(1-F820/100-G820/100)/(1-C820/100-D820/100-General!$B$17/100)</f>
        <v>0.989420865880369</v>
      </c>
      <c r="F820" s="19" t="n">
        <f aca="false">N820*General!$B$14/(N820+O820)+O820*100/(N820+O820)</f>
        <v>31.8000900298735</v>
      </c>
      <c r="G820" s="19" t="n">
        <f aca="false">N820*General!$B$15/(N820+O820)</f>
        <v>0.0344443989748114</v>
      </c>
      <c r="H820" s="19" t="n">
        <f aca="false">(N820+O820)*(1/General!$B$20)*((F820/100)-E820*(C820/100))*1000/B820</f>
        <v>212.786011928703</v>
      </c>
      <c r="I820" s="19" t="n">
        <f aca="false">(N820+O820)*(1/General!$B$20)*((D820/100)*E820-(G820/100))*1000/B820</f>
        <v>108.24690666163</v>
      </c>
      <c r="J820" s="19" t="n">
        <f aca="false">I820/H820</f>
        <v>0.508712512070108</v>
      </c>
      <c r="K820" s="19" t="n">
        <f aca="false">MAX(Online_RAW!$L$2-Online_RAW!L820,0)</f>
        <v>0</v>
      </c>
      <c r="L820" s="19" t="n">
        <f aca="false">0.0016*(Online_RAW!M820)</f>
        <v>59.6848</v>
      </c>
      <c r="M820" s="11" t="n">
        <f aca="false">Online_RAW!$N$2-Online_RAW!N820</f>
        <v>1.63873333333004</v>
      </c>
      <c r="N820" s="19" t="n">
        <f aca="false">Online_RAW!C820*60</f>
        <v>154.948363636364</v>
      </c>
      <c r="O820" s="19" t="n">
        <f aca="false">MAX(0, Online_RAW!D820*60)</f>
        <v>24.9919090909091</v>
      </c>
      <c r="P820" s="19" t="n">
        <f aca="false">_xlfn.IFNA(VLOOKUP(A820,Sampling!$D$7:$E$14,2,FALSE()),0)</f>
        <v>0</v>
      </c>
      <c r="Q820" s="0" t="n">
        <f aca="false">_xlfn.IFNA(VLOOKUP(A820,Refill!$D$6:$G$8,2,FALSE()),0)</f>
        <v>0</v>
      </c>
    </row>
    <row r="821" customFormat="false" ht="12.75" hidden="false" customHeight="false" outlineLevel="0" collapsed="false">
      <c r="A821" s="19" t="n">
        <f aca="false">ROUND((Online_RAW!B821-General!$B$10)*24,3)</f>
        <v>13.65</v>
      </c>
      <c r="B821" s="19" t="n">
        <f aca="false">General!$B$12+Online_ANA!K821/1000+Online_ANA!L821/1000+Online_ANA!M821/1000/General!$B$22-SUM($P$2:P821)/1000/General!$B$24+SUM($Q$2:Q821)/1000/General!$B$24</f>
        <v>1.14137269120345</v>
      </c>
      <c r="C821" s="19" t="n">
        <f aca="false">Online_RAW!K821</f>
        <v>29.1433333333333</v>
      </c>
      <c r="D821" s="19" t="n">
        <f aca="false">Online_RAW!J821</f>
        <v>1.6</v>
      </c>
      <c r="E821" s="19" t="n">
        <f aca="false">(1-F821/100-G821/100)/(1-C821/100-D821/100-General!$B$17/100)</f>
        <v>0.990128253424614</v>
      </c>
      <c r="F821" s="19" t="n">
        <f aca="false">N821*General!$B$14/(N821+O821)+O821*100/(N821+O821)</f>
        <v>31.8210046381669</v>
      </c>
      <c r="G821" s="19" t="n">
        <f aca="false">N821*General!$B$15/(N821+O821)</f>
        <v>0.0344338360413298</v>
      </c>
      <c r="H821" s="19" t="n">
        <f aca="false">(N821+O821)*(1/General!$B$20)*((F821/100)-E821*(C821/100))*1000/B821</f>
        <v>208.630172388147</v>
      </c>
      <c r="I821" s="19" t="n">
        <f aca="false">(N821+O821)*(1/General!$B$20)*((D821/100)*E821-(G821/100))*1000/B821</f>
        <v>109.035096914611</v>
      </c>
      <c r="J821" s="19" t="n">
        <f aca="false">I821/H821</f>
        <v>0.52262381642362</v>
      </c>
      <c r="K821" s="19" t="n">
        <f aca="false">MAX(Online_RAW!$L$2-Online_RAW!L821,0)</f>
        <v>0</v>
      </c>
      <c r="L821" s="19" t="n">
        <f aca="false">0.0016*(Online_RAW!M821)</f>
        <v>59.7456</v>
      </c>
      <c r="M821" s="11" t="n">
        <f aca="false">Online_RAW!$N$2-Online_RAW!N821</f>
        <v>1.77352941176014</v>
      </c>
      <c r="N821" s="19" t="n">
        <f aca="false">Online_RAW!C821*60</f>
        <v>154.942636363636</v>
      </c>
      <c r="O821" s="19" t="n">
        <f aca="false">MAX(0, Online_RAW!D821*60)</f>
        <v>25.0461818181818</v>
      </c>
      <c r="P821" s="19" t="n">
        <f aca="false">_xlfn.IFNA(VLOOKUP(A821,Sampling!$D$7:$E$14,2,FALSE()),0)</f>
        <v>0</v>
      </c>
      <c r="Q821" s="0" t="n">
        <f aca="false">_xlfn.IFNA(VLOOKUP(A821,Refill!$D$6:$G$8,2,FALSE()),0)</f>
        <v>0</v>
      </c>
    </row>
    <row r="822" customFormat="false" ht="12.75" hidden="false" customHeight="false" outlineLevel="0" collapsed="false">
      <c r="A822" s="19" t="n">
        <f aca="false">ROUND((Online_RAW!B822-General!$B$10)*24,3)</f>
        <v>13.667</v>
      </c>
      <c r="B822" s="19" t="n">
        <f aca="false">General!$B$12+Online_ANA!K822/1000+Online_ANA!L822/1000+Online_ANA!M822/1000/General!$B$22-SUM($P$2:P822)/1000/General!$B$24+SUM($Q$2:Q822)/1000/General!$B$24</f>
        <v>1.14149310254842</v>
      </c>
      <c r="C822" s="19" t="n">
        <f aca="false">Online_RAW!K822</f>
        <v>29.135</v>
      </c>
      <c r="D822" s="19" t="n">
        <f aca="false">Online_RAW!J822</f>
        <v>1.61333333333333</v>
      </c>
      <c r="E822" s="19" t="n">
        <f aca="false">(1-F822/100-G822/100)/(1-C822/100-D822/100-General!$B$17/100)</f>
        <v>0.986150611987583</v>
      </c>
      <c r="F822" s="19" t="n">
        <f aca="false">N822*General!$B$14/(N822+O822)+O822*100/(N822+O822)</f>
        <v>32.0998333060579</v>
      </c>
      <c r="G822" s="19" t="n">
        <f aca="false">N822*General!$B$15/(N822+O822)</f>
        <v>0.0342930134817889</v>
      </c>
      <c r="H822" s="19" t="n">
        <f aca="false">(N822+O822)*(1/General!$B$20)*((F822/100)-E822*(C822/100))*1000/B822</f>
        <v>237.138227117699</v>
      </c>
      <c r="I822" s="19" t="n">
        <f aca="false">(N822+O822)*(1/General!$B$20)*((D822/100)*E822-(G822/100))*1000/B822</f>
        <v>109.594876028558</v>
      </c>
      <c r="J822" s="19" t="n">
        <f aca="false">I822/H822</f>
        <v>0.462156090819395</v>
      </c>
      <c r="K822" s="19" t="n">
        <f aca="false">MAX(Online_RAW!$L$2-Online_RAW!L822,0)</f>
        <v>0</v>
      </c>
      <c r="L822" s="19" t="n">
        <f aca="false">0.0016*(Online_RAW!M822)</f>
        <v>59.7456</v>
      </c>
      <c r="M822" s="11" t="n">
        <f aca="false">Online_RAW!$N$2-Online_RAW!N822</f>
        <v>1.90477777778005</v>
      </c>
      <c r="N822" s="19" t="n">
        <f aca="false">Online_RAW!C822*60</f>
        <v>154.42747826087</v>
      </c>
      <c r="O822" s="19" t="n">
        <f aca="false">MAX(0, Online_RAW!D822*60)</f>
        <v>25.6995652173913</v>
      </c>
      <c r="P822" s="19" t="n">
        <f aca="false">_xlfn.IFNA(VLOOKUP(A822,Sampling!$D$7:$E$14,2,FALSE()),0)</f>
        <v>0</v>
      </c>
      <c r="Q822" s="0" t="n">
        <f aca="false">_xlfn.IFNA(VLOOKUP(A822,Refill!$D$6:$G$8,2,FALSE()),0)</f>
        <v>0</v>
      </c>
    </row>
    <row r="823" customFormat="false" ht="12.75" hidden="false" customHeight="false" outlineLevel="0" collapsed="false">
      <c r="A823" s="19" t="n">
        <f aca="false">ROUND((Online_RAW!B823-General!$B$10)*24,3)</f>
        <v>13.683</v>
      </c>
      <c r="B823" s="19" t="n">
        <f aca="false">General!$B$12+Online_ANA!K823/1000+Online_ANA!L823/1000+Online_ANA!M823/1000/General!$B$22-SUM($P$2:P823)/1000/General!$B$24+SUM($Q$2:Q823)/1000/General!$B$24</f>
        <v>1.14176724892966</v>
      </c>
      <c r="C823" s="19" t="n">
        <f aca="false">Online_RAW!K823</f>
        <v>29.221</v>
      </c>
      <c r="D823" s="19" t="n">
        <f aca="false">Online_RAW!J823</f>
        <v>1.62333333333333</v>
      </c>
      <c r="E823" s="19" t="n">
        <f aca="false">(1-F823/100-G823/100)/(1-C823/100-D823/100-General!$B$17/100)</f>
        <v>0.985017170383938</v>
      </c>
      <c r="F823" s="19" t="n">
        <f aca="false">N823*General!$B$14/(N823+O823)+O823*100/(N823+O823)</f>
        <v>32.2724844406161</v>
      </c>
      <c r="G823" s="19" t="n">
        <f aca="false">N823*General!$B$15/(N823+O823)</f>
        <v>0.0342058159390828</v>
      </c>
      <c r="H823" s="19" t="n">
        <f aca="false">(N823+O823)*(1/General!$B$20)*((F823/100)-E823*(C823/100))*1000/B823</f>
        <v>245.540040998682</v>
      </c>
      <c r="I823" s="19" t="n">
        <f aca="false">(N823+O823)*(1/General!$B$20)*((D823/100)*E823-(G823/100))*1000/B823</f>
        <v>110.114530853541</v>
      </c>
      <c r="J823" s="19" t="n">
        <f aca="false">I823/H823</f>
        <v>0.448458550408613</v>
      </c>
      <c r="K823" s="19" t="n">
        <f aca="false">MAX(Online_RAW!$L$2-Online_RAW!L823,0)</f>
        <v>0</v>
      </c>
      <c r="L823" s="19" t="n">
        <f aca="false">0.0016*(Online_RAW!M823)</f>
        <v>59.8752</v>
      </c>
      <c r="M823" s="11" t="n">
        <f aca="false">Online_RAW!$N$2-Online_RAW!N823</f>
        <v>2.06233333333012</v>
      </c>
      <c r="N823" s="19" t="n">
        <f aca="false">Online_RAW!C823*60</f>
        <v>154.000173913043</v>
      </c>
      <c r="O823" s="19" t="n">
        <f aca="false">MAX(0, Online_RAW!D823*60)</f>
        <v>26.0863636363636</v>
      </c>
      <c r="P823" s="19" t="n">
        <f aca="false">_xlfn.IFNA(VLOOKUP(A823,Sampling!$D$7:$E$14,2,FALSE()),0)</f>
        <v>0</v>
      </c>
      <c r="Q823" s="0" t="n">
        <f aca="false">_xlfn.IFNA(VLOOKUP(A823,Refill!$D$6:$G$8,2,FALSE()),0)</f>
        <v>0</v>
      </c>
    </row>
    <row r="824" customFormat="false" ht="12.75" hidden="false" customHeight="false" outlineLevel="0" collapsed="false">
      <c r="A824" s="19" t="n">
        <f aca="false">ROUND((Online_RAW!B824-General!$B$10)*24,3)</f>
        <v>13.7</v>
      </c>
      <c r="B824" s="19" t="n">
        <f aca="false">General!$B$12+Online_ANA!K824/1000+Online_ANA!L824/1000+Online_ANA!M824/1000/General!$B$22-SUM($P$2:P824)/1000/General!$B$24+SUM($Q$2:Q824)/1000/General!$B$24</f>
        <v>1.14188597981651</v>
      </c>
      <c r="C824" s="19" t="n">
        <f aca="false">Online_RAW!K824</f>
        <v>29.3776923076923</v>
      </c>
      <c r="D824" s="19" t="n">
        <f aca="false">Online_RAW!J824</f>
        <v>1.63</v>
      </c>
      <c r="E824" s="19" t="n">
        <f aca="false">(1-F824/100-G824/100)/(1-C824/100-D824/100-General!$B$17/100)</f>
        <v>0.987054293709882</v>
      </c>
      <c r="F824" s="19" t="n">
        <f aca="false">N824*General!$B$14/(N824+O824)+O824*100/(N824+O824)</f>
        <v>32.2937421798101</v>
      </c>
      <c r="G824" s="19" t="n">
        <f aca="false">N824*General!$B$15/(N824+O824)</f>
        <v>0.0341950797071666</v>
      </c>
      <c r="H824" s="19" t="n">
        <f aca="false">(N824+O824)*(1/General!$B$20)*((F824/100)-E824*(C824/100))*1000/B824</f>
        <v>231.599919840255</v>
      </c>
      <c r="I824" s="19" t="n">
        <f aca="false">(N824+O824)*(1/General!$B$20)*((D824/100)*E824-(G824/100))*1000/B824</f>
        <v>110.637384638823</v>
      </c>
      <c r="J824" s="19" t="n">
        <f aca="false">I824/H824</f>
        <v>0.477709080016671</v>
      </c>
      <c r="K824" s="19" t="n">
        <f aca="false">MAX(Online_RAW!$L$2-Online_RAW!L824,0)</f>
        <v>0</v>
      </c>
      <c r="L824" s="19" t="n">
        <f aca="false">0.0016*(Online_RAW!M824)</f>
        <v>59.8752</v>
      </c>
      <c r="M824" s="11" t="n">
        <f aca="false">Online_RAW!$N$2-Online_RAW!N824</f>
        <v>2.19174999999996</v>
      </c>
      <c r="N824" s="19" t="n">
        <f aca="false">Online_RAW!C824*60</f>
        <v>153.726545454545</v>
      </c>
      <c r="O824" s="19" t="n">
        <f aca="false">MAX(0, Online_RAW!D824*60)</f>
        <v>26.0964545454545</v>
      </c>
      <c r="P824" s="19" t="n">
        <f aca="false">_xlfn.IFNA(VLOOKUP(A824,Sampling!$D$7:$E$14,2,FALSE()),0)</f>
        <v>0</v>
      </c>
      <c r="Q824" s="0" t="n">
        <f aca="false">_xlfn.IFNA(VLOOKUP(A824,Refill!$D$6:$G$8,2,FALSE()),0)</f>
        <v>0</v>
      </c>
    </row>
    <row r="825" customFormat="false" ht="12.75" hidden="false" customHeight="false" outlineLevel="0" collapsed="false">
      <c r="A825" s="19" t="n">
        <f aca="false">ROUND((Online_RAW!B825-General!$B$10)*24,3)</f>
        <v>13.717</v>
      </c>
      <c r="B825" s="19" t="n">
        <f aca="false">General!$B$12+Online_ANA!K825/1000+Online_ANA!L825/1000+Online_ANA!M825/1000/General!$B$22-SUM($P$2:P825)/1000/General!$B$24+SUM($Q$2:Q825)/1000/General!$B$24</f>
        <v>1.14209416187563</v>
      </c>
      <c r="C825" s="19" t="n">
        <f aca="false">Online_RAW!K825</f>
        <v>29.5363636363636</v>
      </c>
      <c r="D825" s="19" t="n">
        <f aca="false">Online_RAW!J825</f>
        <v>1.62</v>
      </c>
      <c r="E825" s="19" t="n">
        <f aca="false">(1-F825/100-G825/100)/(1-C825/100-D825/100-General!$B$17/100)</f>
        <v>0.987319927066969</v>
      </c>
      <c r="F825" s="19" t="n">
        <f aca="false">N825*General!$B$14/(N825+O825)+O825*100/(N825+O825)</f>
        <v>32.4223815937966</v>
      </c>
      <c r="G825" s="19" t="n">
        <f aca="false">N825*General!$B$15/(N825+O825)</f>
        <v>0.0341301103061633</v>
      </c>
      <c r="H825" s="19" t="n">
        <f aca="false">(N825+O825)*(1/General!$B$20)*((F825/100)-E825*(C825/100))*1000/B825</f>
        <v>229.008221579545</v>
      </c>
      <c r="I825" s="19" t="n">
        <f aca="false">(N825+O825)*(1/General!$B$20)*((D825/100)*E825-(G825/100))*1000/B825</f>
        <v>109.942797372522</v>
      </c>
      <c r="J825" s="19" t="n">
        <f aca="false">I825/H825</f>
        <v>0.480082315884602</v>
      </c>
      <c r="K825" s="19" t="n">
        <f aca="false">MAX(Online_RAW!$L$2-Online_RAW!L825,0)</f>
        <v>0</v>
      </c>
      <c r="L825" s="19" t="n">
        <f aca="false">0.0016*(Online_RAW!M825)</f>
        <v>59.9488</v>
      </c>
      <c r="M825" s="11" t="n">
        <f aca="false">Online_RAW!$N$2-Online_RAW!N825</f>
        <v>2.33844444444003</v>
      </c>
      <c r="N825" s="19" t="n">
        <f aca="false">Online_RAW!C825*60</f>
        <v>153.412363636364</v>
      </c>
      <c r="O825" s="19" t="n">
        <f aca="false">MAX(0, Online_RAW!D825*60)</f>
        <v>26.3847272727273</v>
      </c>
      <c r="P825" s="19" t="n">
        <f aca="false">_xlfn.IFNA(VLOOKUP(A825,Sampling!$D$7:$E$14,2,FALSE()),0)</f>
        <v>0</v>
      </c>
      <c r="Q825" s="0" t="n">
        <f aca="false">_xlfn.IFNA(VLOOKUP(A825,Refill!$D$6:$G$8,2,FALSE()),0)</f>
        <v>0</v>
      </c>
    </row>
    <row r="826" customFormat="false" ht="12.75" hidden="false" customHeight="false" outlineLevel="0" collapsed="false">
      <c r="A826" s="19" t="n">
        <f aca="false">ROUND((Online_RAW!B826-General!$B$10)*24,3)</f>
        <v>13.733</v>
      </c>
      <c r="B826" s="19" t="n">
        <f aca="false">General!$B$12+Online_ANA!K826/1000+Online_ANA!L826/1000+Online_ANA!M826/1000/General!$B$22-SUM($P$2:P826)/1000/General!$B$24+SUM($Q$2:Q826)/1000/General!$B$24</f>
        <v>1.14229565700306</v>
      </c>
      <c r="C826" s="19" t="n">
        <f aca="false">Online_RAW!K826</f>
        <v>29.647</v>
      </c>
      <c r="D826" s="19" t="n">
        <f aca="false">Online_RAW!J826</f>
        <v>1.635</v>
      </c>
      <c r="E826" s="19" t="n">
        <f aca="false">(1-F826/100-G826/100)/(1-C826/100-D826/100-General!$B$17/100)</f>
        <v>0.988323994877467</v>
      </c>
      <c r="F826" s="19" t="n">
        <f aca="false">N826*General!$B$14/(N826+O826)+O826*100/(N826+O826)</f>
        <v>32.4778898342602</v>
      </c>
      <c r="G826" s="19" t="n">
        <f aca="false">N826*General!$B$15/(N826+O826)</f>
        <v>0.0341020758412827</v>
      </c>
      <c r="H826" s="19" t="n">
        <f aca="false">(N826+O826)*(1/General!$B$20)*((F826/100)-E826*(C826/100))*1000/B826</f>
        <v>223.216989987252</v>
      </c>
      <c r="I826" s="19" t="n">
        <f aca="false">(N826+O826)*(1/General!$B$20)*((D826/100)*E826-(G826/100))*1000/B826</f>
        <v>111.13659720018</v>
      </c>
      <c r="J826" s="19" t="n">
        <f aca="false">I826/H826</f>
        <v>0.497885923497699</v>
      </c>
      <c r="K826" s="19" t="n">
        <f aca="false">MAX(Online_RAW!$L$2-Online_RAW!L826,0)</f>
        <v>0</v>
      </c>
      <c r="L826" s="19" t="n">
        <f aca="false">0.0016*(Online_RAW!M826)</f>
        <v>60.01792</v>
      </c>
      <c r="M826" s="11" t="n">
        <f aca="false">Online_RAW!$N$2-Online_RAW!N826</f>
        <v>2.48273333333009</v>
      </c>
      <c r="N826" s="19" t="n">
        <f aca="false">Online_RAW!C826*60</f>
        <v>153.363545454545</v>
      </c>
      <c r="O826" s="19" t="n">
        <f aca="false">MAX(0, Online_RAW!D826*60)</f>
        <v>26.5240909090909</v>
      </c>
      <c r="P826" s="19" t="n">
        <f aca="false">_xlfn.IFNA(VLOOKUP(A826,Sampling!$D$7:$E$14,2,FALSE()),0)</f>
        <v>0</v>
      </c>
      <c r="Q826" s="0" t="n">
        <f aca="false">_xlfn.IFNA(VLOOKUP(A826,Refill!$D$6:$G$8,2,FALSE()),0)</f>
        <v>0</v>
      </c>
    </row>
    <row r="827" customFormat="false" ht="12.75" hidden="false" customHeight="false" outlineLevel="0" collapsed="false">
      <c r="A827" s="19" t="n">
        <f aca="false">ROUND((Online_RAW!B827-General!$B$10)*24,3)</f>
        <v>13.75</v>
      </c>
      <c r="B827" s="19" t="n">
        <f aca="false">General!$B$12+Online_ANA!K827/1000+Online_ANA!L827/1000+Online_ANA!M827/1000/General!$B$22-SUM($P$2:P827)/1000/General!$B$24+SUM($Q$2:Q827)/1000/General!$B$24</f>
        <v>1.14248678899083</v>
      </c>
      <c r="C827" s="19" t="n">
        <f aca="false">Online_RAW!K827</f>
        <v>29.73</v>
      </c>
      <c r="D827" s="19" t="n">
        <f aca="false">Online_RAW!J827</f>
        <v>1.64</v>
      </c>
      <c r="E827" s="19" t="n">
        <f aca="false">(1-F827/100-G827/100)/(1-C827/100-D827/100-General!$B$17/100)</f>
        <v>0.985894540390064</v>
      </c>
      <c r="F827" s="19" t="n">
        <f aca="false">N827*General!$B$14/(N827+O827)+O827*100/(N827+O827)</f>
        <v>32.7306722689075</v>
      </c>
      <c r="G827" s="19" t="n">
        <f aca="false">N827*General!$B$15/(N827+O827)</f>
        <v>0.0339744079449962</v>
      </c>
      <c r="H827" s="19" t="n">
        <f aca="false">(N827+O827)*(1/General!$B$20)*((F827/100)-E827*(C827/100))*1000/B827</f>
        <v>240.799753341162</v>
      </c>
      <c r="I827" s="19" t="n">
        <f aca="false">(N827+O827)*(1/General!$B$20)*((D827/100)*E827-(G827/100))*1000/B827</f>
        <v>111.449439399022</v>
      </c>
      <c r="J827" s="19" t="n">
        <f aca="false">I827/H827</f>
        <v>0.462830371927841</v>
      </c>
      <c r="K827" s="19" t="n">
        <f aca="false">MAX(Online_RAW!$L$2-Online_RAW!L827,0)</f>
        <v>0</v>
      </c>
      <c r="L827" s="19" t="n">
        <f aca="false">0.0016*(Online_RAW!M827)</f>
        <v>60.08</v>
      </c>
      <c r="M827" s="11" t="n">
        <f aca="false">Online_RAW!$N$2-Online_RAW!N827</f>
        <v>2.62339999999995</v>
      </c>
      <c r="N827" s="19" t="n">
        <f aca="false">Online_RAW!C827*60</f>
        <v>153.140086956522</v>
      </c>
      <c r="O827" s="19" t="n">
        <f aca="false">MAX(0, Online_RAW!D827*60)</f>
        <v>27.1604347826087</v>
      </c>
      <c r="P827" s="19" t="n">
        <f aca="false">_xlfn.IFNA(VLOOKUP(A827,Sampling!$D$7:$E$14,2,FALSE()),0)</f>
        <v>0</v>
      </c>
      <c r="Q827" s="0" t="n">
        <f aca="false">_xlfn.IFNA(VLOOKUP(A827,Refill!$D$6:$G$8,2,FALSE()),0)</f>
        <v>0</v>
      </c>
    </row>
    <row r="828" customFormat="false" ht="12.75" hidden="false" customHeight="false" outlineLevel="0" collapsed="false">
      <c r="A828" s="19" t="n">
        <f aca="false">ROUND((Online_RAW!B828-General!$B$10)*24,3)</f>
        <v>13.767</v>
      </c>
      <c r="B828" s="19" t="n">
        <f aca="false">General!$B$12+Online_ANA!K828/1000+Online_ANA!L828/1000+Online_ANA!M828/1000/General!$B$22-SUM($P$2:P828)/1000/General!$B$24+SUM($Q$2:Q828)/1000/General!$B$24</f>
        <v>1.14261783054506</v>
      </c>
      <c r="C828" s="19" t="n">
        <f aca="false">Online_RAW!K828</f>
        <v>29.78</v>
      </c>
      <c r="D828" s="19" t="n">
        <f aca="false">Online_RAW!J828</f>
        <v>1.64666666666667</v>
      </c>
      <c r="E828" s="19" t="n">
        <f aca="false">(1-F828/100-G828/100)/(1-C828/100-D828/100-General!$B$17/100)</f>
        <v>0.987244162946872</v>
      </c>
      <c r="F828" s="19" t="n">
        <f aca="false">N828*General!$B$14/(N828+O828)+O828*100/(N828+O828)</f>
        <v>32.6945572401192</v>
      </c>
      <c r="G828" s="19" t="n">
        <f aca="false">N828*General!$B$15/(N828+O828)</f>
        <v>0.0339926478585257</v>
      </c>
      <c r="H828" s="19" t="n">
        <f aca="false">(N828+O828)*(1/General!$B$20)*((F828/100)-E828*(C828/100))*1000/B828</f>
        <v>231.407227699999</v>
      </c>
      <c r="I828" s="19" t="n">
        <f aca="false">(N828+O828)*(1/General!$B$20)*((D828/100)*E828-(G828/100))*1000/B828</f>
        <v>111.802115866234</v>
      </c>
      <c r="J828" s="19" t="n">
        <f aca="false">I828/H828</f>
        <v>0.483140120459749</v>
      </c>
      <c r="K828" s="19" t="n">
        <f aca="false">MAX(Online_RAW!$L$2-Online_RAW!L828,0)</f>
        <v>0</v>
      </c>
      <c r="L828" s="19" t="n">
        <f aca="false">0.0016*(Online_RAW!M828)</f>
        <v>60.08</v>
      </c>
      <c r="M828" s="11" t="n">
        <f aca="false">Online_RAW!$N$2-Online_RAW!N828</f>
        <v>2.76623529412018</v>
      </c>
      <c r="N828" s="19" t="n">
        <f aca="false">Online_RAW!C828*60</f>
        <v>152.877130434782</v>
      </c>
      <c r="O828" s="19" t="n">
        <f aca="false">MAX(0, Online_RAW!D828*60)</f>
        <v>27.0172173913043</v>
      </c>
      <c r="P828" s="19" t="n">
        <f aca="false">_xlfn.IFNA(VLOOKUP(A828,Sampling!$D$7:$E$14,2,FALSE()),0)</f>
        <v>0</v>
      </c>
      <c r="Q828" s="0" t="n">
        <f aca="false">_xlfn.IFNA(VLOOKUP(A828,Refill!$D$6:$G$8,2,FALSE()),0)</f>
        <v>0</v>
      </c>
    </row>
    <row r="829" customFormat="false" ht="12.75" hidden="false" customHeight="false" outlineLevel="0" collapsed="false">
      <c r="A829" s="19" t="n">
        <f aca="false">ROUND((Online_RAW!B829-General!$B$10)*24,3)</f>
        <v>13.783</v>
      </c>
      <c r="B829" s="19" t="n">
        <f aca="false">General!$B$12+Online_ANA!K829/1000+Online_ANA!L829/1000+Online_ANA!M829/1000/General!$B$22-SUM($P$2:P829)/1000/General!$B$24+SUM($Q$2:Q829)/1000/General!$B$24</f>
        <v>1.14279501680158</v>
      </c>
      <c r="C829" s="19" t="n">
        <f aca="false">Online_RAW!K829</f>
        <v>29.867</v>
      </c>
      <c r="D829" s="19" t="n">
        <f aca="false">Online_RAW!J829</f>
        <v>1.665</v>
      </c>
      <c r="E829" s="19" t="n">
        <f aca="false">(1-F829/100-G829/100)/(1-C829/100-D829/100-General!$B$17/100)</f>
        <v>0.986519808554005</v>
      </c>
      <c r="F829" s="19" t="n">
        <f aca="false">N829*General!$B$14/(N829+O829)+O829*100/(N829+O829)</f>
        <v>32.8479060815231</v>
      </c>
      <c r="G829" s="19" t="n">
        <f aca="false">N829*General!$B$15/(N829+O829)</f>
        <v>0.0339151989487257</v>
      </c>
      <c r="H829" s="19" t="n">
        <f aca="false">(N829+O829)*(1/General!$B$20)*((F829/100)-E829*(C829/100))*1000/B829</f>
        <v>237.578135237752</v>
      </c>
      <c r="I829" s="19" t="n">
        <f aca="false">(N829+O829)*(1/General!$B$20)*((D829/100)*E829-(G829/100))*1000/B829</f>
        <v>112.952746273024</v>
      </c>
      <c r="J829" s="19" t="n">
        <f aca="false">I829/H829</f>
        <v>0.475434097333869</v>
      </c>
      <c r="K829" s="19" t="n">
        <f aca="false">MAX(Online_RAW!$L$2-Online_RAW!L829,0)</f>
        <v>0</v>
      </c>
      <c r="L829" s="19" t="n">
        <f aca="false">0.0016*(Online_RAW!M829)</f>
        <v>60.1242666666667</v>
      </c>
      <c r="M829" s="11" t="n">
        <f aca="false">Online_RAW!$N$2-Online_RAW!N829</f>
        <v>2.91111764706011</v>
      </c>
      <c r="N829" s="19" t="n">
        <f aca="false">Online_RAW!C829*60</f>
        <v>152.49652173913</v>
      </c>
      <c r="O829" s="19" t="n">
        <f aca="false">MAX(0, Online_RAW!D829*60)</f>
        <v>27.3597391304348</v>
      </c>
      <c r="P829" s="19" t="n">
        <f aca="false">_xlfn.IFNA(VLOOKUP(A829,Sampling!$D$7:$E$14,2,FALSE()),0)</f>
        <v>0</v>
      </c>
      <c r="Q829" s="0" t="n">
        <f aca="false">_xlfn.IFNA(VLOOKUP(A829,Refill!$D$6:$G$8,2,FALSE()),0)</f>
        <v>0</v>
      </c>
    </row>
    <row r="830" customFormat="false" ht="12.75" hidden="false" customHeight="false" outlineLevel="0" collapsed="false">
      <c r="A830" s="19" t="n">
        <f aca="false">ROUND((Online_RAW!B830-General!$B$10)*24,3)</f>
        <v>13.8</v>
      </c>
      <c r="B830" s="19" t="n">
        <f aca="false">General!$B$12+Online_ANA!K830/1000+Online_ANA!L830/1000+Online_ANA!M830/1000/General!$B$22-SUM($P$2:P830)/1000/General!$B$24+SUM($Q$2:Q830)/1000/General!$B$24</f>
        <v>1.14298134230377</v>
      </c>
      <c r="C830" s="19" t="n">
        <f aca="false">Online_RAW!K830</f>
        <v>30.0081818181818</v>
      </c>
      <c r="D830" s="19" t="n">
        <f aca="false">Online_RAW!J830</f>
        <v>1.68</v>
      </c>
      <c r="E830" s="19" t="n">
        <f aca="false">(1-F830/100-G830/100)/(1-C830/100-D830/100-General!$B$17/100)</f>
        <v>0.985537473478319</v>
      </c>
      <c r="F830" s="19" t="n">
        <f aca="false">N830*General!$B$14/(N830+O830)+O830*100/(N830+O830)</f>
        <v>33.0687741346703</v>
      </c>
      <c r="G830" s="19" t="n">
        <f aca="false">N830*General!$B$15/(N830+O830)</f>
        <v>0.0338036494269342</v>
      </c>
      <c r="H830" s="19" t="n">
        <f aca="false">(N830+O830)*(1/General!$B$20)*((F830/100)-E830*(C830/100))*1000/B830</f>
        <v>245.259484477569</v>
      </c>
      <c r="I830" s="19" t="n">
        <f aca="false">(N830+O830)*(1/General!$B$20)*((D830/100)*E830-(G830/100))*1000/B830</f>
        <v>113.829259708264</v>
      </c>
      <c r="J830" s="19" t="n">
        <f aca="false">I830/H830</f>
        <v>0.464117666848779</v>
      </c>
      <c r="K830" s="19" t="n">
        <f aca="false">MAX(Online_RAW!$L$2-Online_RAW!L830,0)</f>
        <v>0</v>
      </c>
      <c r="L830" s="19" t="n">
        <f aca="false">0.0016*(Online_RAW!M830)</f>
        <v>60.1861333333333</v>
      </c>
      <c r="M830" s="11" t="n">
        <f aca="false">Online_RAW!$N$2-Online_RAW!N830</f>
        <v>3.04677777777988</v>
      </c>
      <c r="N830" s="19" t="n">
        <f aca="false">Online_RAW!C830*60</f>
        <v>151.947</v>
      </c>
      <c r="O830" s="19" t="n">
        <f aca="false">MAX(0, Online_RAW!D830*60)</f>
        <v>27.8525217391304</v>
      </c>
      <c r="P830" s="19" t="n">
        <f aca="false">_xlfn.IFNA(VLOOKUP(A830,Sampling!$D$7:$E$14,2,FALSE()),0)</f>
        <v>0</v>
      </c>
      <c r="Q830" s="0" t="n">
        <f aca="false">_xlfn.IFNA(VLOOKUP(A830,Refill!$D$6:$G$8,2,FALSE()),0)</f>
        <v>0</v>
      </c>
    </row>
    <row r="831" customFormat="false" ht="12.75" hidden="false" customHeight="false" outlineLevel="0" collapsed="false">
      <c r="A831" s="19" t="n">
        <f aca="false">ROUND((Online_RAW!B831-General!$B$10)*24,3)</f>
        <v>13.817</v>
      </c>
      <c r="B831" s="19" t="n">
        <f aca="false">General!$B$12+Online_ANA!K831/1000+Online_ANA!L831/1000+Online_ANA!M831/1000/General!$B$22-SUM($P$2:P831)/1000/General!$B$24+SUM($Q$2:Q831)/1000/General!$B$24</f>
        <v>1.14321506364934</v>
      </c>
      <c r="C831" s="19" t="n">
        <f aca="false">Online_RAW!K831</f>
        <v>30.186</v>
      </c>
      <c r="D831" s="19" t="n">
        <f aca="false">Online_RAW!J831</f>
        <v>1.675</v>
      </c>
      <c r="E831" s="19" t="n">
        <f aca="false">(1-F831/100-G831/100)/(1-C831/100-D831/100-General!$B$17/100)</f>
        <v>0.984921822433511</v>
      </c>
      <c r="F831" s="19" t="n">
        <f aca="false">N831*General!$B$14/(N831+O831)+O831*100/(N831+O831)</f>
        <v>33.2808835139705</v>
      </c>
      <c r="G831" s="19" t="n">
        <f aca="false">N831*General!$B$15/(N831+O831)</f>
        <v>0.0336965234777927</v>
      </c>
      <c r="H831" s="19" t="n">
        <f aca="false">(N831+O831)*(1/General!$B$20)*((F831/100)-E831*(C831/100))*1000/B831</f>
        <v>249.82281343539</v>
      </c>
      <c r="I831" s="19" t="n">
        <f aca="false">(N831+O831)*(1/General!$B$20)*((D831/100)*E831-(G831/100))*1000/B831</f>
        <v>113.724434934202</v>
      </c>
      <c r="J831" s="19" t="n">
        <f aca="false">I831/H831</f>
        <v>0.455220375474689</v>
      </c>
      <c r="K831" s="19" t="n">
        <f aca="false">MAX(Online_RAW!$L$2-Online_RAW!L831,0)</f>
        <v>0</v>
      </c>
      <c r="L831" s="19" t="n">
        <f aca="false">0.0016*(Online_RAW!M831)</f>
        <v>60.28224</v>
      </c>
      <c r="M831" s="11" t="n">
        <f aca="false">Online_RAW!$N$2-Online_RAW!N831</f>
        <v>3.19677777777997</v>
      </c>
      <c r="N831" s="19" t="n">
        <f aca="false">Online_RAW!C831*60</f>
        <v>151.905</v>
      </c>
      <c r="O831" s="19" t="n">
        <f aca="false">MAX(0, Online_RAW!D831*60)</f>
        <v>28.4162727272727</v>
      </c>
      <c r="P831" s="19" t="n">
        <f aca="false">_xlfn.IFNA(VLOOKUP(A831,Sampling!$D$7:$E$14,2,FALSE()),0)</f>
        <v>0</v>
      </c>
      <c r="Q831" s="0" t="n">
        <f aca="false">_xlfn.IFNA(VLOOKUP(A831,Refill!$D$6:$G$8,2,FALSE()),0)</f>
        <v>0</v>
      </c>
    </row>
    <row r="832" customFormat="false" ht="12.75" hidden="false" customHeight="false" outlineLevel="0" collapsed="false">
      <c r="A832" s="19" t="n">
        <f aca="false">ROUND((Online_RAW!B832-General!$B$10)*24,3)</f>
        <v>13.833</v>
      </c>
      <c r="B832" s="19" t="n">
        <f aca="false">General!$B$12+Online_ANA!K832/1000+Online_ANA!L832/1000+Online_ANA!M832/1000/General!$B$22-SUM($P$2:P832)/1000/General!$B$24+SUM($Q$2:Q832)/1000/General!$B$24</f>
        <v>1.14334347853211</v>
      </c>
      <c r="C832" s="19" t="n">
        <f aca="false">Online_RAW!K832</f>
        <v>30.28</v>
      </c>
      <c r="D832" s="19" t="n">
        <f aca="false">Online_RAW!J832</f>
        <v>1.695</v>
      </c>
      <c r="E832" s="19" t="n">
        <f aca="false">(1-F832/100-G832/100)/(1-C832/100-D832/100-General!$B$17/100)</f>
        <v>0.985749175535429</v>
      </c>
      <c r="F832" s="19" t="n">
        <f aca="false">N832*General!$B$14/(N832+O832)+O832*100/(N832+O832)</f>
        <v>33.3372703745052</v>
      </c>
      <c r="G832" s="19" t="n">
        <f aca="false">N832*General!$B$15/(N832+O832)</f>
        <v>0.0336680452654014</v>
      </c>
      <c r="H832" s="19" t="n">
        <f aca="false">(N832+O832)*(1/General!$B$20)*((F832/100)-E832*(C832/100))*1000/B832</f>
        <v>245.277987716458</v>
      </c>
      <c r="I832" s="19" t="n">
        <f aca="false">(N832+O832)*(1/General!$B$20)*((D832/100)*E832-(G832/100))*1000/B832</f>
        <v>115.101215400081</v>
      </c>
      <c r="J832" s="19" t="n">
        <f aca="false">I832/H832</f>
        <v>0.469268426700966</v>
      </c>
      <c r="K832" s="19" t="n">
        <f aca="false">MAX(Online_RAW!$L$2-Online_RAW!L832,0)</f>
        <v>0</v>
      </c>
      <c r="L832" s="19" t="n">
        <f aca="false">0.0016*(Online_RAW!M832)</f>
        <v>60.28224</v>
      </c>
      <c r="M832" s="11" t="n">
        <f aca="false">Online_RAW!$N$2-Online_RAW!N832</f>
        <v>3.33674999999994</v>
      </c>
      <c r="N832" s="19" t="n">
        <f aca="false">Online_RAW!C832*60</f>
        <v>151.648571428571</v>
      </c>
      <c r="O832" s="19" t="n">
        <f aca="false">MAX(0, Online_RAW!D832*60)</f>
        <v>28.5205714285714</v>
      </c>
      <c r="P832" s="19" t="n">
        <f aca="false">_xlfn.IFNA(VLOOKUP(A832,Sampling!$D$7:$E$14,2,FALSE()),0)</f>
        <v>0</v>
      </c>
      <c r="Q832" s="0" t="n">
        <f aca="false">_xlfn.IFNA(VLOOKUP(A832,Refill!$D$6:$G$8,2,FALSE()),0)</f>
        <v>0</v>
      </c>
    </row>
    <row r="833" customFormat="false" ht="12.75" hidden="false" customHeight="false" outlineLevel="0" collapsed="false">
      <c r="A833" s="19" t="n">
        <f aca="false">ROUND((Online_RAW!B833-General!$B$10)*24,3)</f>
        <v>13.85</v>
      </c>
      <c r="B833" s="19" t="n">
        <f aca="false">General!$B$12+Online_ANA!K833/1000+Online_ANA!L833/1000+Online_ANA!M833/1000/General!$B$22-SUM($P$2:P833)/1000/General!$B$24+SUM($Q$2:Q833)/1000/General!$B$24</f>
        <v>1.1435500422984</v>
      </c>
      <c r="C833" s="19" t="n">
        <f aca="false">Online_RAW!K833</f>
        <v>30.341</v>
      </c>
      <c r="D833" s="19" t="n">
        <f aca="false">Online_RAW!J833</f>
        <v>1.69</v>
      </c>
      <c r="E833" s="19" t="n">
        <f aca="false">(1-F833/100-G833/100)/(1-C833/100-D833/100-General!$B$17/100)</f>
        <v>0.982217663176032</v>
      </c>
      <c r="F833" s="19" t="n">
        <f aca="false">N833*General!$B$14/(N833+O833)+O833*100/(N833+O833)</f>
        <v>33.6311260456138</v>
      </c>
      <c r="G833" s="19" t="n">
        <f aca="false">N833*General!$B$15/(N833+O833)</f>
        <v>0.0335196333102961</v>
      </c>
      <c r="H833" s="19" t="n">
        <f aca="false">(N833+O833)*(1/General!$B$20)*((F833/100)-E833*(C833/100))*1000/B833</f>
        <v>268.69198568277</v>
      </c>
      <c r="I833" s="19" t="n">
        <f aca="false">(N833+O833)*(1/General!$B$20)*((D833/100)*E833-(G833/100))*1000/B833</f>
        <v>114.111497006927</v>
      </c>
      <c r="J833" s="19" t="n">
        <f aca="false">I833/H833</f>
        <v>0.424692596308593</v>
      </c>
      <c r="K833" s="19" t="n">
        <f aca="false">MAX(Online_RAW!$L$2-Online_RAW!L833,0)</f>
        <v>0</v>
      </c>
      <c r="L833" s="19" t="n">
        <f aca="false">0.0016*(Online_RAW!M833)</f>
        <v>60.3456</v>
      </c>
      <c r="M833" s="11" t="n">
        <f aca="false">Online_RAW!$N$2-Online_RAW!N833</f>
        <v>3.49284210526002</v>
      </c>
      <c r="N833" s="19" t="n">
        <f aca="false">Online_RAW!C833*60</f>
        <v>150.698285714286</v>
      </c>
      <c r="O833" s="19" t="n">
        <f aca="false">MAX(0, Online_RAW!D833*60)</f>
        <v>29.1345714285714</v>
      </c>
      <c r="P833" s="19" t="n">
        <f aca="false">_xlfn.IFNA(VLOOKUP(A833,Sampling!$D$7:$E$14,2,FALSE()),0)</f>
        <v>0</v>
      </c>
      <c r="Q833" s="0" t="n">
        <f aca="false">_xlfn.IFNA(VLOOKUP(A833,Refill!$D$6:$G$8,2,FALSE()),0)</f>
        <v>0</v>
      </c>
    </row>
    <row r="834" customFormat="false" ht="12.75" hidden="false" customHeight="false" outlineLevel="0" collapsed="false">
      <c r="A834" s="19" t="n">
        <f aca="false">ROUND((Online_RAW!B834-General!$B$10)*24,3)</f>
        <v>13.867</v>
      </c>
      <c r="B834" s="19" t="n">
        <f aca="false">General!$B$12+Online_ANA!K834/1000+Online_ANA!L834/1000+Online_ANA!M834/1000/General!$B$22-SUM($P$2:P834)/1000/General!$B$24+SUM($Q$2:Q834)/1000/General!$B$24</f>
        <v>1.14376670273071</v>
      </c>
      <c r="C834" s="19" t="n">
        <f aca="false">Online_RAW!K834</f>
        <v>30.5792307692308</v>
      </c>
      <c r="D834" s="19" t="n">
        <f aca="false">Online_RAW!J834</f>
        <v>1.705</v>
      </c>
      <c r="E834" s="19" t="n">
        <f aca="false">(1-F834/100-G834/100)/(1-C834/100-D834/100-General!$B$17/100)</f>
        <v>0.983750966890975</v>
      </c>
      <c r="F834" s="19" t="n">
        <f aca="false">N834*General!$B$14/(N834+O834)+O834*100/(N834+O834)</f>
        <v>33.7767619416958</v>
      </c>
      <c r="G834" s="19" t="n">
        <f aca="false">N834*General!$B$15/(N834+O834)</f>
        <v>0.0334460798274264</v>
      </c>
      <c r="H834" s="19" t="n">
        <f aca="false">(N834+O834)*(1/General!$B$20)*((F834/100)-E834*(C834/100))*1000/B834</f>
        <v>259.443532598304</v>
      </c>
      <c r="I834" s="19" t="n">
        <f aca="false">(N834+O834)*(1/General!$B$20)*((D834/100)*E834-(G834/100))*1000/B834</f>
        <v>115.440787661688</v>
      </c>
      <c r="J834" s="19" t="n">
        <f aca="false">I834/H834</f>
        <v>0.444955349264477</v>
      </c>
      <c r="K834" s="19" t="n">
        <f aca="false">MAX(Online_RAW!$L$2-Online_RAW!L834,0)</f>
        <v>0</v>
      </c>
      <c r="L834" s="19" t="n">
        <f aca="false">0.0016*(Online_RAW!M834)</f>
        <v>60.42272</v>
      </c>
      <c r="M834" s="11" t="n">
        <f aca="false">Online_RAW!$N$2-Online_RAW!N834</f>
        <v>3.64494117647018</v>
      </c>
      <c r="N834" s="19" t="n">
        <f aca="false">Online_RAW!C834*60</f>
        <v>150.535636363636</v>
      </c>
      <c r="O834" s="19" t="n">
        <f aca="false">MAX(0, Online_RAW!D834*60)</f>
        <v>29.4981818181818</v>
      </c>
      <c r="P834" s="19" t="n">
        <f aca="false">_xlfn.IFNA(VLOOKUP(A834,Sampling!$D$7:$E$14,2,FALSE()),0)</f>
        <v>0</v>
      </c>
      <c r="Q834" s="0" t="n">
        <f aca="false">_xlfn.IFNA(VLOOKUP(A834,Refill!$D$6:$G$8,2,FALSE()),0)</f>
        <v>0</v>
      </c>
    </row>
    <row r="835" customFormat="false" ht="12.75" hidden="false" customHeight="false" outlineLevel="0" collapsed="false">
      <c r="A835" s="19" t="n">
        <f aca="false">ROUND((Online_RAW!B835-General!$B$10)*24,3)</f>
        <v>13.883</v>
      </c>
      <c r="B835" s="19" t="n">
        <f aca="false">General!$B$12+Online_ANA!K835/1000+Online_ANA!L835/1000+Online_ANA!M835/1000/General!$B$22-SUM($P$2:P835)/1000/General!$B$24+SUM($Q$2:Q835)/1000/General!$B$24</f>
        <v>1.14389647127421</v>
      </c>
      <c r="C835" s="19" t="n">
        <f aca="false">Online_RAW!K835</f>
        <v>30.801</v>
      </c>
      <c r="D835" s="19" t="n">
        <f aca="false">Online_RAW!J835</f>
        <v>1.72</v>
      </c>
      <c r="E835" s="19" t="n">
        <f aca="false">(1-F835/100-G835/100)/(1-C835/100-D835/100-General!$B$17/100)</f>
        <v>0.985750263835572</v>
      </c>
      <c r="F835" s="19" t="n">
        <f aca="false">N835*General!$B$14/(N835+O835)+O835*100/(N835+O835)</f>
        <v>33.8756883861301</v>
      </c>
      <c r="G835" s="19" t="n">
        <f aca="false">N835*General!$B$15/(N835+O835)</f>
        <v>0.033396116976702</v>
      </c>
      <c r="H835" s="19" t="n">
        <f aca="false">(N835+O835)*(1/General!$B$20)*((F835/100)-E835*(C835/100))*1000/B835</f>
        <v>246.285583794746</v>
      </c>
      <c r="I835" s="19" t="n">
        <f aca="false">(N835+O835)*(1/General!$B$20)*((D835/100)*E835-(G835/100))*1000/B835</f>
        <v>116.504586096123</v>
      </c>
      <c r="J835" s="19" t="n">
        <f aca="false">I835/H835</f>
        <v>0.473046713904367</v>
      </c>
      <c r="K835" s="19" t="n">
        <f aca="false">MAX(Online_RAW!$L$2-Online_RAW!L835,0)</f>
        <v>0</v>
      </c>
      <c r="L835" s="19" t="n">
        <f aca="false">0.0016*(Online_RAW!M835)</f>
        <v>60.42272</v>
      </c>
      <c r="M835" s="11" t="n">
        <f aca="false">Online_RAW!$N$2-Online_RAW!N835</f>
        <v>3.78638888889009</v>
      </c>
      <c r="N835" s="19" t="n">
        <f aca="false">Online_RAW!C835*60</f>
        <v>150.047727272727</v>
      </c>
      <c r="O835" s="19" t="n">
        <f aca="false">MAX(0, Online_RAW!D835*60)</f>
        <v>29.6710434782609</v>
      </c>
      <c r="P835" s="19" t="n">
        <f aca="false">_xlfn.IFNA(VLOOKUP(A835,Sampling!$D$7:$E$14,2,FALSE()),0)</f>
        <v>0</v>
      </c>
      <c r="Q835" s="0" t="n">
        <f aca="false">_xlfn.IFNA(VLOOKUP(A835,Refill!$D$6:$G$8,2,FALSE()),0)</f>
        <v>0</v>
      </c>
    </row>
    <row r="836" customFormat="false" ht="12.75" hidden="false" customHeight="false" outlineLevel="0" collapsed="false">
      <c r="A836" s="19" t="n">
        <f aca="false">ROUND((Online_RAW!B836-General!$B$10)*24,3)</f>
        <v>13.9</v>
      </c>
      <c r="B836" s="19" t="n">
        <f aca="false">General!$B$12+Online_ANA!K836/1000+Online_ANA!L836/1000+Online_ANA!M836/1000/General!$B$22-SUM($P$2:P836)/1000/General!$B$24+SUM($Q$2:Q836)/1000/General!$B$24</f>
        <v>1.14411098701205</v>
      </c>
      <c r="C836" s="19" t="n">
        <f aca="false">Online_RAW!K836</f>
        <v>30.9283333333333</v>
      </c>
      <c r="D836" s="19" t="n">
        <f aca="false">Online_RAW!J836</f>
        <v>1.725</v>
      </c>
      <c r="E836" s="19" t="n">
        <f aca="false">(1-F836/100-G836/100)/(1-C836/100-D836/100-General!$B$17/100)</f>
        <v>0.984126410111359</v>
      </c>
      <c r="F836" s="19" t="n">
        <f aca="false">N836*General!$B$14/(N836+O836)+O836*100/(N836+O836)</f>
        <v>34.1149153325324</v>
      </c>
      <c r="G836" s="19" t="n">
        <f aca="false">N836*General!$B$15/(N836+O836)</f>
        <v>0.0332752952865998</v>
      </c>
      <c r="H836" s="19" t="n">
        <f aca="false">(N836+O836)*(1/General!$B$20)*((F836/100)-E836*(C836/100))*1000/B836</f>
        <v>257.532376335858</v>
      </c>
      <c r="I836" s="19" t="n">
        <f aca="false">(N836+O836)*(1/General!$B$20)*((D836/100)*E836-(G836/100))*1000/B836</f>
        <v>116.551775310355</v>
      </c>
      <c r="J836" s="19" t="n">
        <f aca="false">I836/H836</f>
        <v>0.45257135032356</v>
      </c>
      <c r="K836" s="19" t="n">
        <f aca="false">MAX(Online_RAW!$L$2-Online_RAW!L836,0)</f>
        <v>0</v>
      </c>
      <c r="L836" s="19" t="n">
        <f aca="false">0.0016*(Online_RAW!M836)</f>
        <v>60.5018666666667</v>
      </c>
      <c r="M836" s="11" t="n">
        <f aca="false">Online_RAW!$N$2-Online_RAW!N836</f>
        <v>3.93394117646994</v>
      </c>
      <c r="N836" s="19" t="n">
        <f aca="false">Online_RAW!C836*60</f>
        <v>149.391391304348</v>
      </c>
      <c r="O836" s="19" t="n">
        <f aca="false">MAX(0, Online_RAW!D836*60)</f>
        <v>30.1909565217391</v>
      </c>
      <c r="P836" s="19" t="n">
        <f aca="false">_xlfn.IFNA(VLOOKUP(A836,Sampling!$D$7:$E$14,2,FALSE()),0)</f>
        <v>0</v>
      </c>
      <c r="Q836" s="0" t="n">
        <f aca="false">_xlfn.IFNA(VLOOKUP(A836,Refill!$D$6:$G$8,2,FALSE()),0)</f>
        <v>0</v>
      </c>
    </row>
    <row r="837" customFormat="false" ht="12.75" hidden="false" customHeight="false" outlineLevel="0" collapsed="false">
      <c r="A837" s="19" t="n">
        <f aca="false">ROUND((Online_RAW!B837-General!$B$10)*24,3)</f>
        <v>13.917</v>
      </c>
      <c r="B837" s="19" t="n">
        <f aca="false">General!$B$12+Online_ANA!K837/1000+Online_ANA!L837/1000+Online_ANA!M837/1000/General!$B$22-SUM($P$2:P837)/1000/General!$B$24+SUM($Q$2:Q837)/1000/General!$B$24</f>
        <v>1.14432805321101</v>
      </c>
      <c r="C837" s="19" t="n">
        <f aca="false">Online_RAW!K837</f>
        <v>31.1463636363636</v>
      </c>
      <c r="D837" s="19" t="n">
        <f aca="false">Online_RAW!J837</f>
        <v>1.735</v>
      </c>
      <c r="E837" s="19" t="n">
        <f aca="false">(1-F837/100-G837/100)/(1-C837/100-D837/100-General!$B$17/100)</f>
        <v>0.982436481673872</v>
      </c>
      <c r="F837" s="19" t="n">
        <f aca="false">N837*General!$B$14/(N837+O837)+O837*100/(N837+O837)</f>
        <v>34.4521907904314</v>
      </c>
      <c r="G837" s="19" t="n">
        <f aca="false">N837*General!$B$15/(N837+O837)</f>
        <v>0.0331049541462468</v>
      </c>
      <c r="H837" s="19" t="n">
        <f aca="false">(N837+O837)*(1/General!$B$20)*((F837/100)-E837*(C837/100))*1000/B837</f>
        <v>270.177736562742</v>
      </c>
      <c r="I837" s="19" t="n">
        <f aca="false">(N837+O837)*(1/General!$B$20)*((D837/100)*E837-(G837/100))*1000/B837</f>
        <v>117.20651630177</v>
      </c>
      <c r="J837" s="19" t="n">
        <f aca="false">I837/H837</f>
        <v>0.433812636795673</v>
      </c>
      <c r="K837" s="19" t="n">
        <f aca="false">MAX(Online_RAW!$L$2-Online_RAW!L837,0)</f>
        <v>0</v>
      </c>
      <c r="L837" s="19" t="n">
        <f aca="false">0.0016*(Online_RAW!M837)</f>
        <v>60.5792</v>
      </c>
      <c r="M837" s="11" t="n">
        <f aca="false">Online_RAW!$N$2-Online_RAW!N837</f>
        <v>4.08625000000029</v>
      </c>
      <c r="N837" s="19" t="n">
        <f aca="false">Online_RAW!C837*60</f>
        <v>148.856727272727</v>
      </c>
      <c r="O837" s="19" t="n">
        <f aca="false">MAX(0, Online_RAW!D837*60)</f>
        <v>31.0036363636364</v>
      </c>
      <c r="P837" s="19" t="n">
        <f aca="false">_xlfn.IFNA(VLOOKUP(A837,Sampling!$D$7:$E$14,2,FALSE()),0)</f>
        <v>0</v>
      </c>
      <c r="Q837" s="0" t="n">
        <f aca="false">_xlfn.IFNA(VLOOKUP(A837,Refill!$D$6:$G$8,2,FALSE()),0)</f>
        <v>0</v>
      </c>
    </row>
    <row r="838" customFormat="false" ht="12.75" hidden="false" customHeight="false" outlineLevel="0" collapsed="false">
      <c r="A838" s="19" t="n">
        <f aca="false">ROUND((Online_RAW!B838-General!$B$10)*24,3)</f>
        <v>13.933</v>
      </c>
      <c r="B838" s="19" t="n">
        <f aca="false">General!$B$12+Online_ANA!K838/1000+Online_ANA!L838/1000+Online_ANA!M838/1000/General!$B$22-SUM($P$2:P838)/1000/General!$B$24+SUM($Q$2:Q838)/1000/General!$B$24</f>
        <v>1.1444889883792</v>
      </c>
      <c r="C838" s="19" t="n">
        <f aca="false">Online_RAW!K838</f>
        <v>31.3316666666667</v>
      </c>
      <c r="D838" s="19" t="n">
        <f aca="false">Online_RAW!J838</f>
        <v>1.75</v>
      </c>
      <c r="E838" s="19" t="n">
        <f aca="false">(1-F838/100-G838/100)/(1-C838/100-D838/100-General!$B$17/100)</f>
        <v>0.984026807816076</v>
      </c>
      <c r="F838" s="19" t="n">
        <f aca="false">N838*General!$B$14/(N838+O838)+O838*100/(N838+O838)</f>
        <v>34.5432879504534</v>
      </c>
      <c r="G838" s="19" t="n">
        <f aca="false">N838*General!$B$15/(N838+O838)</f>
        <v>0.033058945479569</v>
      </c>
      <c r="H838" s="19" t="n">
        <f aca="false">(N838+O838)*(1/General!$B$20)*((F838/100)-E838*(C838/100))*1000/B838</f>
        <v>260.020515482495</v>
      </c>
      <c r="I838" s="19" t="n">
        <f aca="false">(N838+O838)*(1/General!$B$20)*((D838/100)*E838-(G838/100))*1000/B838</f>
        <v>118.308488412931</v>
      </c>
      <c r="J838" s="19" t="n">
        <f aca="false">I838/H838</f>
        <v>0.454996745904443</v>
      </c>
      <c r="K838" s="19" t="n">
        <f aca="false">MAX(Online_RAW!$L$2-Online_RAW!L838,0)</f>
        <v>0</v>
      </c>
      <c r="L838" s="19" t="n">
        <f aca="false">0.0016*(Online_RAW!M838)</f>
        <v>60.6096</v>
      </c>
      <c r="M838" s="11" t="n">
        <f aca="false">Online_RAW!$N$2-Online_RAW!N838</f>
        <v>4.22853333333023</v>
      </c>
      <c r="N838" s="19" t="n">
        <f aca="false">Online_RAW!C838*60</f>
        <v>148.507826086957</v>
      </c>
      <c r="O838" s="19" t="n">
        <f aca="false">MAX(0, Online_RAW!D838*60)</f>
        <v>31.1806956521739</v>
      </c>
      <c r="P838" s="19" t="n">
        <f aca="false">_xlfn.IFNA(VLOOKUP(A838,Sampling!$D$7:$E$14,2,FALSE()),0)</f>
        <v>0</v>
      </c>
      <c r="Q838" s="0" t="n">
        <f aca="false">_xlfn.IFNA(VLOOKUP(A838,Refill!$D$6:$G$8,2,FALSE()),0)</f>
        <v>0</v>
      </c>
    </row>
    <row r="839" customFormat="false" ht="12.75" hidden="false" customHeight="false" outlineLevel="0" collapsed="false">
      <c r="A839" s="19" t="n">
        <f aca="false">ROUND((Online_RAW!B839-General!$B$10)*24,3)</f>
        <v>13.95</v>
      </c>
      <c r="B839" s="19" t="n">
        <f aca="false">General!$B$12+Online_ANA!K839/1000+Online_ANA!L839/1000+Online_ANA!M839/1000/General!$B$22-SUM($P$2:P839)/1000/General!$B$24+SUM($Q$2:Q839)/1000/General!$B$24</f>
        <v>1.14469600360535</v>
      </c>
      <c r="C839" s="19" t="n">
        <f aca="false">Online_RAW!K839</f>
        <v>31.4827272727273</v>
      </c>
      <c r="D839" s="19" t="n">
        <f aca="false">Online_RAW!J839</f>
        <v>1.75666666666667</v>
      </c>
      <c r="E839" s="19" t="n">
        <f aca="false">(1-F839/100-G839/100)/(1-C839/100-D839/100-General!$B$17/100)</f>
        <v>0.983204128239862</v>
      </c>
      <c r="F839" s="19" t="n">
        <f aca="false">N839*General!$B$14/(N839+O839)+O839*100/(N839+O839)</f>
        <v>34.7531684353631</v>
      </c>
      <c r="G839" s="19" t="n">
        <f aca="false">N839*General!$B$15/(N839+O839)</f>
        <v>0.0329529452346651</v>
      </c>
      <c r="H839" s="19" t="n">
        <f aca="false">(N839+O839)*(1/General!$B$20)*((F839/100)-E839*(C839/100))*1000/B839</f>
        <v>266.522336027202</v>
      </c>
      <c r="I839" s="19" t="n">
        <f aca="false">(N839+O839)*(1/General!$B$20)*((D839/100)*E839-(G839/100))*1000/B839</f>
        <v>118.851873004491</v>
      </c>
      <c r="J839" s="19" t="n">
        <f aca="false">I839/H839</f>
        <v>0.445935882058157</v>
      </c>
      <c r="K839" s="19" t="n">
        <f aca="false">MAX(Online_RAW!$L$2-Online_RAW!L839,0)</f>
        <v>0</v>
      </c>
      <c r="L839" s="19" t="n">
        <f aca="false">0.0016*(Online_RAW!M839)</f>
        <v>60.6674666666667</v>
      </c>
      <c r="M839" s="11" t="n">
        <f aca="false">Online_RAW!$N$2-Online_RAW!N839</f>
        <v>4.39110526316017</v>
      </c>
      <c r="N839" s="19" t="n">
        <f aca="false">Online_RAW!C839*60</f>
        <v>148.280086956522</v>
      </c>
      <c r="O839" s="19" t="n">
        <f aca="false">MAX(0, Online_RAW!D839*60)</f>
        <v>31.71</v>
      </c>
      <c r="P839" s="19" t="n">
        <f aca="false">_xlfn.IFNA(VLOOKUP(A839,Sampling!$D$7:$E$14,2,FALSE()),0)</f>
        <v>0</v>
      </c>
      <c r="Q839" s="0" t="n">
        <f aca="false">_xlfn.IFNA(VLOOKUP(A839,Refill!$D$6:$G$8,2,FALSE()),0)</f>
        <v>0</v>
      </c>
    </row>
    <row r="840" customFormat="false" ht="12.75" hidden="false" customHeight="false" outlineLevel="0" collapsed="false">
      <c r="A840" s="19" t="n">
        <f aca="false">ROUND((Online_RAW!B840-General!$B$10)*24,3)</f>
        <v>13.967</v>
      </c>
      <c r="B840" s="19" t="n">
        <f aca="false">General!$B$12+Online_ANA!K840/1000+Online_ANA!L840/1000+Online_ANA!M840/1000/General!$B$22-SUM($P$2:P840)/1000/General!$B$24+SUM($Q$2:Q840)/1000/General!$B$24</f>
        <v>1.14483128547401</v>
      </c>
      <c r="C840" s="19" t="n">
        <f aca="false">Online_RAW!K840</f>
        <v>31.6363636363636</v>
      </c>
      <c r="D840" s="19" t="n">
        <f aca="false">Online_RAW!J840</f>
        <v>1.775</v>
      </c>
      <c r="E840" s="19" t="n">
        <f aca="false">(1-F840/100-G840/100)/(1-C840/100-D840/100-General!$B$17/100)</f>
        <v>0.983907334476085</v>
      </c>
      <c r="F840" s="19" t="n">
        <f aca="false">N840*General!$B$14/(N840+O840)+O840*100/(N840+O840)</f>
        <v>34.8757904092222</v>
      </c>
      <c r="G840" s="19" t="n">
        <f aca="false">N840*General!$B$15/(N840+O840)</f>
        <v>0.0328910149448373</v>
      </c>
      <c r="H840" s="19" t="n">
        <f aca="false">(N840+O840)*(1/General!$B$20)*((F840/100)-E840*(C840/100))*1000/B840</f>
        <v>262.416486825405</v>
      </c>
      <c r="I840" s="19" t="n">
        <f aca="false">(N840+O840)*(1/General!$B$20)*((D840/100)*E840-(G840/100))*1000/B840</f>
        <v>119.956651323241</v>
      </c>
      <c r="J840" s="19" t="n">
        <f aca="false">I840/H840</f>
        <v>0.4571231509667</v>
      </c>
      <c r="K840" s="19" t="n">
        <f aca="false">MAX(Online_RAW!$L$2-Online_RAW!L840,0)</f>
        <v>0</v>
      </c>
      <c r="L840" s="19" t="n">
        <f aca="false">0.0016*(Online_RAW!M840)</f>
        <v>60.6674666666667</v>
      </c>
      <c r="M840" s="11" t="n">
        <f aca="false">Online_RAW!$N$2-Online_RAW!N840</f>
        <v>4.5385624999999</v>
      </c>
      <c r="N840" s="19" t="n">
        <f aca="false">Online_RAW!C840*60</f>
        <v>147.709043478261</v>
      </c>
      <c r="O840" s="19" t="n">
        <f aca="false">MAX(0, Online_RAW!D840*60)</f>
        <v>31.9254782608696</v>
      </c>
      <c r="P840" s="19" t="n">
        <f aca="false">_xlfn.IFNA(VLOOKUP(A840,Sampling!$D$7:$E$14,2,FALSE()),0)</f>
        <v>0</v>
      </c>
      <c r="Q840" s="0" t="n">
        <f aca="false">_xlfn.IFNA(VLOOKUP(A840,Refill!$D$6:$G$8,2,FALSE()),0)</f>
        <v>0</v>
      </c>
    </row>
    <row r="841" customFormat="false" ht="12.75" hidden="false" customHeight="false" outlineLevel="0" collapsed="false">
      <c r="A841" s="19" t="n">
        <f aca="false">ROUND((Online_RAW!B841-General!$B$10)*24,3)</f>
        <v>13.983</v>
      </c>
      <c r="B841" s="19" t="n">
        <f aca="false">General!$B$12+Online_ANA!K841/1000+Online_ANA!L841/1000+Online_ANA!M841/1000/General!$B$22-SUM($P$2:P841)/1000/General!$B$24+SUM($Q$2:Q841)/1000/General!$B$24</f>
        <v>1.1450451712898</v>
      </c>
      <c r="C841" s="19" t="n">
        <f aca="false">Online_RAW!K841</f>
        <v>31.7984615384615</v>
      </c>
      <c r="D841" s="19" t="n">
        <f aca="false">Online_RAW!J841</f>
        <v>1.79</v>
      </c>
      <c r="E841" s="19" t="n">
        <f aca="false">(1-F841/100-G841/100)/(1-C841/100-D841/100-General!$B$17/100)</f>
        <v>0.98111869148639</v>
      </c>
      <c r="F841" s="19" t="n">
        <f aca="false">N841*General!$B$14/(N841+O841)+O841*100/(N841+O841)</f>
        <v>35.2342108012117</v>
      </c>
      <c r="G841" s="19" t="n">
        <f aca="false">N841*General!$B$15/(N841+O841)</f>
        <v>0.0327099945448426</v>
      </c>
      <c r="H841" s="19" t="n">
        <f aca="false">(N841+O841)*(1/General!$B$20)*((F841/100)-E841*(C841/100))*1000/B841</f>
        <v>282.767069708133</v>
      </c>
      <c r="I841" s="19" t="n">
        <f aca="false">(N841+O841)*(1/General!$B$20)*((D841/100)*E841-(G841/100))*1000/B841</f>
        <v>120.745615887013</v>
      </c>
      <c r="J841" s="19" t="n">
        <f aca="false">I841/H841</f>
        <v>0.427014418657887</v>
      </c>
      <c r="K841" s="19" t="n">
        <f aca="false">MAX(Online_RAW!$L$2-Online_RAW!L841,0)</f>
        <v>0</v>
      </c>
      <c r="L841" s="19" t="n">
        <f aca="false">0.0016*(Online_RAW!M841)</f>
        <v>60.7408</v>
      </c>
      <c r="M841" s="11" t="n">
        <f aca="false">Online_RAW!$N$2-Online_RAW!N841</f>
        <v>4.69176470587991</v>
      </c>
      <c r="N841" s="19" t="n">
        <f aca="false">Online_RAW!C841*60</f>
        <v>147.036260869565</v>
      </c>
      <c r="O841" s="19" t="n">
        <f aca="false">MAX(0, Online_RAW!D841*60)</f>
        <v>32.769652173913</v>
      </c>
      <c r="P841" s="19" t="n">
        <f aca="false">_xlfn.IFNA(VLOOKUP(A841,Sampling!$D$7:$E$14,2,FALSE()),0)</f>
        <v>0</v>
      </c>
      <c r="Q841" s="0" t="n">
        <f aca="false">_xlfn.IFNA(VLOOKUP(A841,Refill!$D$6:$G$8,2,FALSE()),0)</f>
        <v>0</v>
      </c>
    </row>
    <row r="842" customFormat="false" ht="12.75" hidden="false" customHeight="false" outlineLevel="0" collapsed="false">
      <c r="A842" s="19" t="n">
        <f aca="false">ROUND((Online_RAW!B842-General!$B$10)*24,3)</f>
        <v>14</v>
      </c>
      <c r="B842" s="19" t="n">
        <f aca="false">General!$B$12+Online_ANA!K842/1000+Online_ANA!L842/1000+Online_ANA!M842/1000/General!$B$22-SUM($P$2:P842)/1000/General!$B$24+SUM($Q$2:Q842)/1000/General!$B$24</f>
        <v>1.14526249051988</v>
      </c>
      <c r="C842" s="19" t="n">
        <f aca="false">Online_RAW!K842</f>
        <v>32.0192307692308</v>
      </c>
      <c r="D842" s="19" t="n">
        <f aca="false">Online_RAW!J842</f>
        <v>1.8</v>
      </c>
      <c r="E842" s="19" t="n">
        <f aca="false">(1-F842/100-G842/100)/(1-C842/100-D842/100-General!$B$17/100)</f>
        <v>0.982445634090413</v>
      </c>
      <c r="F842" s="19" t="n">
        <f aca="false">N842*General!$B$14/(N842+O842)+O842*100/(N842+O842)</f>
        <v>35.3734492049638</v>
      </c>
      <c r="G842" s="19" t="n">
        <f aca="false">N842*General!$B$15/(N842+O842)</f>
        <v>0.0326396721187052</v>
      </c>
      <c r="H842" s="19" t="n">
        <f aca="false">(N842+O842)*(1/General!$B$20)*((F842/100)-E842*(C842/100))*1000/B842</f>
        <v>274.104871218659</v>
      </c>
      <c r="I842" s="19" t="n">
        <f aca="false">(N842+O842)*(1/General!$B$20)*((D842/100)*E842-(G842/100))*1000/B842</f>
        <v>121.487492530132</v>
      </c>
      <c r="J842" s="19" t="n">
        <f aca="false">I842/H842</f>
        <v>0.443215372240571</v>
      </c>
      <c r="K842" s="19" t="n">
        <f aca="false">MAX(Online_RAW!$L$2-Online_RAW!L842,0)</f>
        <v>0</v>
      </c>
      <c r="L842" s="19" t="n">
        <f aca="false">0.0016*(Online_RAW!M842)</f>
        <v>60.8138666666667</v>
      </c>
      <c r="M842" s="11" t="n">
        <f aca="false">Online_RAW!$N$2-Online_RAW!N842</f>
        <v>4.84900000000016</v>
      </c>
      <c r="N842" s="19" t="n">
        <f aca="false">Online_RAW!C842*60</f>
        <v>146.605909090909</v>
      </c>
      <c r="O842" s="19" t="n">
        <f aca="false">MAX(0, Online_RAW!D842*60)</f>
        <v>33.06</v>
      </c>
      <c r="P842" s="19" t="n">
        <f aca="false">_xlfn.IFNA(VLOOKUP(A842,Sampling!$D$7:$E$14,2,FALSE()),0)</f>
        <v>0</v>
      </c>
      <c r="Q842" s="0" t="n">
        <f aca="false">_xlfn.IFNA(VLOOKUP(A842,Refill!$D$6:$G$8,2,FALSE()),0)</f>
        <v>0</v>
      </c>
    </row>
    <row r="843" customFormat="false" ht="12.75" hidden="false" customHeight="false" outlineLevel="0" collapsed="false">
      <c r="A843" s="19" t="n">
        <f aca="false">ROUND((Online_RAW!B843-General!$B$10)*24,3)</f>
        <v>14.017</v>
      </c>
      <c r="B843" s="19" t="n">
        <f aca="false">General!$B$12+Online_ANA!K843/1000+Online_ANA!L843/1000+Online_ANA!M843/1000/General!$B$22-SUM($P$2:P843)/1000/General!$B$24+SUM($Q$2:Q843)/1000/General!$B$24</f>
        <v>1.14546271314984</v>
      </c>
      <c r="C843" s="19" t="n">
        <f aca="false">Online_RAW!K843</f>
        <v>32.2884615384615</v>
      </c>
      <c r="D843" s="19" t="n">
        <f aca="false">Online_RAW!J843</f>
        <v>1.81</v>
      </c>
      <c r="E843" s="19" t="n">
        <f aca="false">(1-F843/100-G843/100)/(1-C843/100-D843/100-General!$B$17/100)</f>
        <v>0.981534992916428</v>
      </c>
      <c r="F843" s="19" t="n">
        <f aca="false">N843*General!$B$14/(N843+O843)+O843*100/(N843+O843)</f>
        <v>35.7075656276872</v>
      </c>
      <c r="G843" s="19" t="n">
        <f aca="false">N843*General!$B$15/(N843+O843)</f>
        <v>0.032470926450663</v>
      </c>
      <c r="H843" s="19" t="n">
        <f aca="false">(N843+O843)*(1/General!$B$20)*((F843/100)-E843*(C843/100))*1000/B843</f>
        <v>281.641548234385</v>
      </c>
      <c r="I843" s="19" t="n">
        <f aca="false">(N843+O843)*(1/General!$B$20)*((D843/100)*E843-(G843/100))*1000/B843</f>
        <v>122.335017330963</v>
      </c>
      <c r="J843" s="19" t="n">
        <f aca="false">I843/H843</f>
        <v>0.434364240993147</v>
      </c>
      <c r="K843" s="19" t="n">
        <f aca="false">MAX(Online_RAW!$L$2-Online_RAW!L843,0)</f>
        <v>0</v>
      </c>
      <c r="L843" s="19" t="n">
        <f aca="false">0.0016*(Online_RAW!M843)</f>
        <v>60.8736</v>
      </c>
      <c r="M843" s="11" t="n">
        <f aca="false">Online_RAW!$N$2-Online_RAW!N843</f>
        <v>5.00213333333022</v>
      </c>
      <c r="N843" s="19" t="n">
        <f aca="false">Online_RAW!C843*60</f>
        <v>146.188285714286</v>
      </c>
      <c r="O843" s="19" t="n">
        <f aca="false">MAX(0, Online_RAW!D843*60)</f>
        <v>33.8968571428571</v>
      </c>
      <c r="P843" s="19" t="n">
        <f aca="false">_xlfn.IFNA(VLOOKUP(A843,Sampling!$D$7:$E$14,2,FALSE()),0)</f>
        <v>0</v>
      </c>
      <c r="Q843" s="0" t="n">
        <f aca="false">_xlfn.IFNA(VLOOKUP(A843,Refill!$D$6:$G$8,2,FALSE()),0)</f>
        <v>0</v>
      </c>
    </row>
    <row r="844" customFormat="false" ht="12.75" hidden="false" customHeight="false" outlineLevel="0" collapsed="false">
      <c r="A844" s="19" t="n">
        <f aca="false">ROUND((Online_RAW!B844-General!$B$10)*24,3)</f>
        <v>14.033</v>
      </c>
      <c r="B844" s="19" t="n">
        <f aca="false">General!$B$12+Online_ANA!K844/1000+Online_ANA!L844/1000+Online_ANA!M844/1000/General!$B$22-SUM($P$2:P844)/1000/General!$B$24+SUM($Q$2:Q844)/1000/General!$B$24</f>
        <v>1.14566538516999</v>
      </c>
      <c r="C844" s="19" t="n">
        <f aca="false">Online_RAW!K844</f>
        <v>32.4875</v>
      </c>
      <c r="D844" s="19" t="n">
        <f aca="false">Online_RAW!J844</f>
        <v>1.815</v>
      </c>
      <c r="E844" s="19" t="n">
        <f aca="false">(1-F844/100-G844/100)/(1-C844/100-D844/100-General!$B$17/100)</f>
        <v>0.983005091358355</v>
      </c>
      <c r="F844" s="19" t="n">
        <f aca="false">N844*General!$B$14/(N844+O844)+O844*100/(N844+O844)</f>
        <v>35.8119435416051</v>
      </c>
      <c r="G844" s="19" t="n">
        <f aca="false">N844*General!$B$15/(N844+O844)</f>
        <v>0.0324182103325227</v>
      </c>
      <c r="H844" s="19" t="n">
        <f aca="false">(N844+O844)*(1/General!$B$20)*((F844/100)-E844*(C844/100))*1000/B844</f>
        <v>271.714537797439</v>
      </c>
      <c r="I844" s="19" t="n">
        <f aca="false">(N844+O844)*(1/General!$B$20)*((D844/100)*E844-(G844/100))*1000/B844</f>
        <v>122.781913308337</v>
      </c>
      <c r="J844" s="19" t="n">
        <f aca="false">I844/H844</f>
        <v>0.451878336373264</v>
      </c>
      <c r="K844" s="19" t="n">
        <f aca="false">MAX(Online_RAW!$L$2-Online_RAW!L844,0)</f>
        <v>0</v>
      </c>
      <c r="L844" s="19" t="n">
        <f aca="false">0.0016*(Online_RAW!M844)</f>
        <v>60.93824</v>
      </c>
      <c r="M844" s="11" t="n">
        <f aca="false">Online_RAW!$N$2-Online_RAW!N844</f>
        <v>5.1525882352903</v>
      </c>
      <c r="N844" s="19" t="n">
        <f aca="false">Online_RAW!C844*60</f>
        <v>145.872</v>
      </c>
      <c r="O844" s="19" t="n">
        <f aca="false">MAX(0, Online_RAW!D844*60)</f>
        <v>34.1157272727273</v>
      </c>
      <c r="P844" s="19" t="n">
        <f aca="false">_xlfn.IFNA(VLOOKUP(A844,Sampling!$D$7:$E$14,2,FALSE()),0)</f>
        <v>0</v>
      </c>
      <c r="Q844" s="0" t="n">
        <f aca="false">_xlfn.IFNA(VLOOKUP(A844,Refill!$D$6:$G$8,2,FALSE()),0)</f>
        <v>0</v>
      </c>
    </row>
    <row r="845" customFormat="false" ht="12.75" hidden="false" customHeight="false" outlineLevel="0" collapsed="false">
      <c r="A845" s="19" t="n">
        <f aca="false">ROUND((Online_RAW!B845-General!$B$10)*24,3)</f>
        <v>14.05</v>
      </c>
      <c r="B845" s="19" t="n">
        <f aca="false">General!$B$12+Online_ANA!K845/1000+Online_ANA!L845/1000+Online_ANA!M845/1000/General!$B$22-SUM($P$2:P845)/1000/General!$B$24+SUM($Q$2:Q845)/1000/General!$B$24</f>
        <v>1.14586030458716</v>
      </c>
      <c r="C845" s="19" t="n">
        <f aca="false">Online_RAW!K845</f>
        <v>32.6325</v>
      </c>
      <c r="D845" s="19" t="n">
        <f aca="false">Online_RAW!J845</f>
        <v>1.835</v>
      </c>
      <c r="E845" s="19" t="n">
        <f aca="false">(1-F845/100-G845/100)/(1-C845/100-D845/100-General!$B$17/100)</f>
        <v>0.982788461639218</v>
      </c>
      <c r="F845" s="19" t="n">
        <f aca="false">N845*General!$B$14/(N845+O845)+O845*100/(N845+O845)</f>
        <v>35.9883310193202</v>
      </c>
      <c r="G845" s="19" t="n">
        <f aca="false">N845*General!$B$15/(N845+O845)</f>
        <v>0.0323291257478181</v>
      </c>
      <c r="H845" s="19" t="n">
        <f aca="false">(N845+O845)*(1/General!$B$20)*((F845/100)-E845*(C845/100))*1000/B845</f>
        <v>274.33598703859</v>
      </c>
      <c r="I845" s="19" t="n">
        <f aca="false">(N845+O845)*(1/General!$B$20)*((D845/100)*E845-(G845/100))*1000/B845</f>
        <v>124.026741922001</v>
      </c>
      <c r="J845" s="19" t="n">
        <f aca="false">I845/H845</f>
        <v>0.452097966660693</v>
      </c>
      <c r="K845" s="19" t="n">
        <f aca="false">MAX(Online_RAW!$L$2-Online_RAW!L845,0)</f>
        <v>0</v>
      </c>
      <c r="L845" s="19" t="n">
        <f aca="false">0.0016*(Online_RAW!M845)</f>
        <v>61.0048</v>
      </c>
      <c r="M845" s="11" t="n">
        <f aca="false">Online_RAW!$N$2-Online_RAW!N845</f>
        <v>5.29250000000002</v>
      </c>
      <c r="N845" s="19" t="n">
        <f aca="false">Online_RAW!C845*60</f>
        <v>145.365142857143</v>
      </c>
      <c r="O845" s="19" t="n">
        <f aca="false">MAX(0, Online_RAW!D845*60)</f>
        <v>34.4914285714286</v>
      </c>
      <c r="P845" s="19" t="n">
        <f aca="false">_xlfn.IFNA(VLOOKUP(A845,Sampling!$D$7:$E$14,2,FALSE()),0)</f>
        <v>0</v>
      </c>
      <c r="Q845" s="0" t="n">
        <f aca="false">_xlfn.IFNA(VLOOKUP(A845,Refill!$D$6:$G$8,2,FALSE()),0)</f>
        <v>0</v>
      </c>
    </row>
    <row r="846" customFormat="false" ht="12.75" hidden="false" customHeight="false" outlineLevel="0" collapsed="false">
      <c r="A846" s="19" t="n">
        <f aca="false">ROUND((Online_RAW!B846-General!$B$10)*24,3)</f>
        <v>14.067</v>
      </c>
      <c r="B846" s="19" t="n">
        <f aca="false">General!$B$12+Online_ANA!K846/1000+Online_ANA!L846/1000+Online_ANA!M846/1000/General!$B$22-SUM($P$2:P846)/1000/General!$B$24+SUM($Q$2:Q846)/1000/General!$B$24</f>
        <v>1.14600007170078</v>
      </c>
      <c r="C846" s="19" t="n">
        <f aca="false">Online_RAW!K846</f>
        <v>32.7958333333333</v>
      </c>
      <c r="D846" s="19" t="n">
        <f aca="false">Online_RAW!J846</f>
        <v>1.835</v>
      </c>
      <c r="E846" s="19" t="n">
        <f aca="false">(1-F846/100-G846/100)/(1-C846/100-D846/100-General!$B$17/100)</f>
        <v>0.982524978402685</v>
      </c>
      <c r="F846" s="19" t="n">
        <f aca="false">N846*General!$B$14/(N846+O846)+O846*100/(N846+O846)</f>
        <v>36.166052565511</v>
      </c>
      <c r="G846" s="19" t="n">
        <f aca="false">N846*General!$B$15/(N846+O846)</f>
        <v>0.0322393673911561</v>
      </c>
      <c r="H846" s="19" t="n">
        <f aca="false">(N846+O846)*(1/General!$B$20)*((F846/100)-E846*(C846/100))*1000/B846</f>
        <v>275.964834313917</v>
      </c>
      <c r="I846" s="19" t="n">
        <f aca="false">(N846+O846)*(1/General!$B$20)*((D846/100)*E846-(G846/100))*1000/B846</f>
        <v>123.918014314983</v>
      </c>
      <c r="J846" s="19" t="n">
        <f aca="false">I846/H846</f>
        <v>0.449035525207617</v>
      </c>
      <c r="K846" s="19" t="n">
        <f aca="false">MAX(Online_RAW!$L$2-Online_RAW!L846,0)</f>
        <v>0</v>
      </c>
      <c r="L846" s="19" t="n">
        <f aca="false">0.0016*(Online_RAW!M846)</f>
        <v>61.0048</v>
      </c>
      <c r="M846" s="11" t="n">
        <f aca="false">Online_RAW!$N$2-Online_RAW!N846</f>
        <v>5.44484615384999</v>
      </c>
      <c r="N846" s="19" t="n">
        <f aca="false">Online_RAW!C846*60</f>
        <v>144.884347826087</v>
      </c>
      <c r="O846" s="19" t="n">
        <f aca="false">MAX(0, Online_RAW!D846*60)</f>
        <v>34.8764347826087</v>
      </c>
      <c r="P846" s="19" t="n">
        <f aca="false">_xlfn.IFNA(VLOOKUP(A846,Sampling!$D$7:$E$14,2,FALSE()),0)</f>
        <v>0</v>
      </c>
      <c r="Q846" s="0" t="n">
        <f aca="false">_xlfn.IFNA(VLOOKUP(A846,Refill!$D$6:$G$8,2,FALSE()),0)</f>
        <v>0</v>
      </c>
    </row>
    <row r="847" customFormat="false" ht="12.75" hidden="false" customHeight="false" outlineLevel="0" collapsed="false">
      <c r="A847" s="19" t="n">
        <f aca="false">ROUND((Online_RAW!B847-General!$B$10)*24,3)</f>
        <v>14.083</v>
      </c>
      <c r="B847" s="19" t="n">
        <f aca="false">General!$B$12+Online_ANA!K847/1000+Online_ANA!L847/1000+Online_ANA!M847/1000/General!$B$22-SUM($P$2:P847)/1000/General!$B$24+SUM($Q$2:Q847)/1000/General!$B$24</f>
        <v>1.14619058593272</v>
      </c>
      <c r="C847" s="19" t="n">
        <f aca="false">Online_RAW!K847</f>
        <v>32.9863636363636</v>
      </c>
      <c r="D847" s="19" t="n">
        <f aca="false">Online_RAW!J847</f>
        <v>1.855</v>
      </c>
      <c r="E847" s="19" t="n">
        <f aca="false">(1-F847/100-G847/100)/(1-C847/100-D847/100-General!$B$17/100)</f>
        <v>0.980666098667995</v>
      </c>
      <c r="F847" s="19" t="n">
        <f aca="false">N847*General!$B$14/(N847+O847)+O847*100/(N847+O847)</f>
        <v>36.4933869130408</v>
      </c>
      <c r="G847" s="19" t="n">
        <f aca="false">N847*General!$B$15/(N847+O847)</f>
        <v>0.0320740470136158</v>
      </c>
      <c r="H847" s="19" t="n">
        <f aca="false">(N847+O847)*(1/General!$B$20)*((F847/100)-E847*(C847/100))*1000/B847</f>
        <v>291.015372317901</v>
      </c>
      <c r="I847" s="19" t="n">
        <f aca="false">(N847+O847)*(1/General!$B$20)*((D847/100)*E847-(G847/100))*1000/B847</f>
        <v>125.474112182839</v>
      </c>
      <c r="J847" s="19" t="n">
        <f aca="false">I847/H847</f>
        <v>0.431159739719085</v>
      </c>
      <c r="K847" s="19" t="n">
        <f aca="false">MAX(Online_RAW!$L$2-Online_RAW!L847,0)</f>
        <v>0</v>
      </c>
      <c r="L847" s="19" t="n">
        <f aca="false">0.0016*(Online_RAW!M847)</f>
        <v>61.0474666666667</v>
      </c>
      <c r="M847" s="11" t="n">
        <f aca="false">Online_RAW!$N$2-Online_RAW!N847</f>
        <v>5.60600000000022</v>
      </c>
      <c r="N847" s="19" t="n">
        <f aca="false">Online_RAW!C847*60</f>
        <v>144.638727272727</v>
      </c>
      <c r="O847" s="19" t="n">
        <f aca="false">MAX(0, Online_RAW!D847*60)</f>
        <v>35.7422857142857</v>
      </c>
      <c r="P847" s="19" t="n">
        <f aca="false">_xlfn.IFNA(VLOOKUP(A847,Sampling!$D$7:$E$14,2,FALSE()),0)</f>
        <v>0</v>
      </c>
      <c r="Q847" s="0" t="n">
        <f aca="false">_xlfn.IFNA(VLOOKUP(A847,Refill!$D$6:$G$8,2,FALSE()),0)</f>
        <v>0</v>
      </c>
    </row>
    <row r="848" customFormat="false" ht="12.75" hidden="false" customHeight="false" outlineLevel="0" collapsed="false">
      <c r="A848" s="19" t="n">
        <f aca="false">ROUND((Online_RAW!B848-General!$B$10)*24,3)</f>
        <v>14.1</v>
      </c>
      <c r="B848" s="19" t="n">
        <f aca="false">General!$B$12+Online_ANA!K848/1000+Online_ANA!L848/1000+Online_ANA!M848/1000/General!$B$22-SUM($P$2:P848)/1000/General!$B$24+SUM($Q$2:Q848)/1000/General!$B$24</f>
        <v>1.14643202507645</v>
      </c>
      <c r="C848" s="19" t="n">
        <f aca="false">Online_RAW!K848</f>
        <v>33.1525</v>
      </c>
      <c r="D848" s="19" t="n">
        <f aca="false">Online_RAW!J848</f>
        <v>1.87</v>
      </c>
      <c r="E848" s="19" t="n">
        <f aca="false">(1-F848/100-G848/100)/(1-C848/100-D848/100-General!$B$17/100)</f>
        <v>0.976702580835775</v>
      </c>
      <c r="F848" s="19" t="n">
        <f aca="false">N848*General!$B$14/(N848+O848)+O848*100/(N848+O848)</f>
        <v>36.9270647295609</v>
      </c>
      <c r="G848" s="19" t="n">
        <f aca="false">N848*General!$B$15/(N848+O848)</f>
        <v>0.0318550178133531</v>
      </c>
      <c r="H848" s="19" t="n">
        <f aca="false">(N848+O848)*(1/General!$B$20)*((F848/100)-E848*(C848/100))*1000/B848</f>
        <v>319.256147346415</v>
      </c>
      <c r="I848" s="19" t="n">
        <f aca="false">(N848+O848)*(1/General!$B$20)*((D848/100)*E848-(G848/100))*1000/B848</f>
        <v>126.003701780207</v>
      </c>
      <c r="J848" s="19" t="n">
        <f aca="false">I848/H848</f>
        <v>0.394679015040184</v>
      </c>
      <c r="K848" s="19" t="n">
        <f aca="false">MAX(Online_RAW!$L$2-Online_RAW!L848,0)</f>
        <v>0</v>
      </c>
      <c r="L848" s="19" t="n">
        <f aca="false">0.0016*(Online_RAW!M848)</f>
        <v>61.1469333333333</v>
      </c>
      <c r="M848" s="11" t="n">
        <f aca="false">Online_RAW!$N$2-Online_RAW!N848</f>
        <v>5.76074999999992</v>
      </c>
      <c r="N848" s="19" t="n">
        <f aca="false">Online_RAW!C848*60</f>
        <v>143.683304347826</v>
      </c>
      <c r="O848" s="19" t="n">
        <f aca="false">MAX(0, Online_RAW!D848*60)</f>
        <v>36.7382608695652</v>
      </c>
      <c r="P848" s="19" t="n">
        <f aca="false">_xlfn.IFNA(VLOOKUP(A848,Sampling!$D$7:$E$14,2,FALSE()),0)</f>
        <v>0</v>
      </c>
      <c r="Q848" s="0" t="n">
        <f aca="false">_xlfn.IFNA(VLOOKUP(A848,Refill!$D$6:$G$8,2,FALSE()),0)</f>
        <v>0</v>
      </c>
    </row>
    <row r="849" customFormat="false" ht="12.75" hidden="false" customHeight="false" outlineLevel="0" collapsed="false">
      <c r="A849" s="19" t="n">
        <f aca="false">ROUND((Online_RAW!B849-General!$B$10)*24,3)</f>
        <v>14.117</v>
      </c>
      <c r="B849" s="19" t="n">
        <f aca="false">General!$B$12+Online_ANA!K849/1000+Online_ANA!L849/1000+Online_ANA!M849/1000/General!$B$22-SUM($P$2:P849)/1000/General!$B$24+SUM($Q$2:Q849)/1000/General!$B$24</f>
        <v>1.1465780648318</v>
      </c>
      <c r="C849" s="19" t="n">
        <f aca="false">Online_RAW!K849</f>
        <v>33.4118181818182</v>
      </c>
      <c r="D849" s="19" t="n">
        <f aca="false">Online_RAW!J849</f>
        <v>1.88</v>
      </c>
      <c r="E849" s="19" t="n">
        <f aca="false">(1-F849/100-G849/100)/(1-C849/100-D849/100-General!$B$17/100)</f>
        <v>0.980535487060224</v>
      </c>
      <c r="F849" s="19" t="n">
        <f aca="false">N849*General!$B$14/(N849+O849)+O849*100/(N849+O849)</f>
        <v>36.9437549984132</v>
      </c>
      <c r="G849" s="19" t="n">
        <f aca="false">N849*General!$B$15/(N849+O849)</f>
        <v>0.0318465883846398</v>
      </c>
      <c r="H849" s="19" t="n">
        <f aca="false">(N849+O849)*(1/General!$B$20)*((F849/100)-E849*(C849/100))*1000/B849</f>
        <v>293.022269311105</v>
      </c>
      <c r="I849" s="19" t="n">
        <f aca="false">(N849+O849)*(1/General!$B$20)*((D849/100)*E849-(G849/100))*1000/B849</f>
        <v>126.922936401616</v>
      </c>
      <c r="J849" s="19" t="n">
        <f aca="false">I849/H849</f>
        <v>0.433151161855415</v>
      </c>
      <c r="K849" s="19" t="n">
        <f aca="false">MAX(Online_RAW!$L$2-Online_RAW!L849,0)</f>
        <v>0</v>
      </c>
      <c r="L849" s="19" t="n">
        <f aca="false">0.0016*(Online_RAW!M849)</f>
        <v>61.1469333333333</v>
      </c>
      <c r="M849" s="11" t="n">
        <f aca="false">Online_RAW!$N$2-Online_RAW!N849</f>
        <v>5.91993333332994</v>
      </c>
      <c r="N849" s="19" t="n">
        <f aca="false">Online_RAW!C849*60</f>
        <v>143.355142857143</v>
      </c>
      <c r="O849" s="19" t="n">
        <f aca="false">MAX(0, Online_RAW!D849*60)</f>
        <v>36.702</v>
      </c>
      <c r="P849" s="19" t="n">
        <f aca="false">_xlfn.IFNA(VLOOKUP(A849,Sampling!$D$7:$E$14,2,FALSE()),0)</f>
        <v>0</v>
      </c>
      <c r="Q849" s="0" t="n">
        <f aca="false">_xlfn.IFNA(VLOOKUP(A849,Refill!$D$6:$G$8,2,FALSE()),0)</f>
        <v>0</v>
      </c>
    </row>
    <row r="850" customFormat="false" ht="12.75" hidden="false" customHeight="false" outlineLevel="0" collapsed="false">
      <c r="A850" s="19" t="n">
        <f aca="false">ROUND((Online_RAW!B850-General!$B$10)*24,3)</f>
        <v>14.133</v>
      </c>
      <c r="B850" s="19" t="n">
        <f aca="false">General!$B$12+Online_ANA!K850/1000+Online_ANA!L850/1000+Online_ANA!M850/1000/General!$B$22-SUM($P$2:P850)/1000/General!$B$24+SUM($Q$2:Q850)/1000/General!$B$24</f>
        <v>1.14677464495413</v>
      </c>
      <c r="C850" s="19" t="n">
        <f aca="false">Online_RAW!K850</f>
        <v>33.6266666666667</v>
      </c>
      <c r="D850" s="19" t="n">
        <f aca="false">Online_RAW!J850</f>
        <v>1.88666666666667</v>
      </c>
      <c r="E850" s="19" t="n">
        <f aca="false">(1-F850/100-G850/100)/(1-C850/100-D850/100-General!$B$17/100)</f>
        <v>0.979784211014798</v>
      </c>
      <c r="F850" s="19" t="n">
        <f aca="false">N850*General!$B$14/(N850+O850)+O850*100/(N850+O850)</f>
        <v>37.2092147525285</v>
      </c>
      <c r="G850" s="19" t="n">
        <f aca="false">N850*General!$B$15/(N850+O850)</f>
        <v>0.0317125178017533</v>
      </c>
      <c r="H850" s="19" t="n">
        <f aca="false">(N850+O850)*(1/General!$B$20)*((F850/100)-E850*(C850/100))*1000/B850</f>
        <v>298.589527055829</v>
      </c>
      <c r="I850" s="19" t="n">
        <f aca="false">(N850+O850)*(1/General!$B$20)*((D850/100)*E850-(G850/100))*1000/B850</f>
        <v>127.273243421816</v>
      </c>
      <c r="J850" s="19" t="n">
        <f aca="false">I850/H850</f>
        <v>0.426248183172276</v>
      </c>
      <c r="K850" s="19" t="n">
        <f aca="false">MAX(Online_RAW!$L$2-Online_RAW!L850,0)</f>
        <v>0</v>
      </c>
      <c r="L850" s="19" t="n">
        <f aca="false">0.0016*(Online_RAW!M850)</f>
        <v>61.2032</v>
      </c>
      <c r="M850" s="11" t="n">
        <f aca="false">Online_RAW!$N$2-Online_RAW!N850</f>
        <v>6.0728750000003</v>
      </c>
      <c r="N850" s="19" t="n">
        <f aca="false">Online_RAW!C850*60</f>
        <v>142.756173913043</v>
      </c>
      <c r="O850" s="19" t="n">
        <f aca="false">MAX(0, Online_RAW!D850*60)</f>
        <v>37.3066956521739</v>
      </c>
      <c r="P850" s="19" t="n">
        <f aca="false">_xlfn.IFNA(VLOOKUP(A850,Sampling!$D$7:$E$14,2,FALSE()),0)</f>
        <v>0</v>
      </c>
      <c r="Q850" s="0" t="n">
        <f aca="false">_xlfn.IFNA(VLOOKUP(A850,Refill!$D$6:$G$8,2,FALSE()),0)</f>
        <v>0</v>
      </c>
    </row>
    <row r="851" customFormat="false" ht="12.75" hidden="false" customHeight="false" outlineLevel="0" collapsed="false">
      <c r="A851" s="19" t="n">
        <f aca="false">ROUND((Online_RAW!B851-General!$B$10)*24,3)</f>
        <v>14.15</v>
      </c>
      <c r="B851" s="19" t="n">
        <f aca="false">General!$B$12+Online_ANA!K851/1000+Online_ANA!L851/1000+Online_ANA!M851/1000/General!$B$22-SUM($P$2:P851)/1000/General!$B$24+SUM($Q$2:Q851)/1000/General!$B$24</f>
        <v>1.14699432398428</v>
      </c>
      <c r="C851" s="19" t="n">
        <f aca="false">Online_RAW!K851</f>
        <v>33.822</v>
      </c>
      <c r="D851" s="19" t="n">
        <f aca="false">Online_RAW!J851</f>
        <v>1.905</v>
      </c>
      <c r="E851" s="19" t="n">
        <f aca="false">(1-F851/100-G851/100)/(1-C851/100-D851/100-General!$B$17/100)</f>
        <v>0.982035593698057</v>
      </c>
      <c r="F851" s="19" t="n">
        <f aca="false">N851*General!$B$14/(N851+O851)+O851*100/(N851+O851)</f>
        <v>37.2748661729993</v>
      </c>
      <c r="G851" s="19" t="n">
        <f aca="false">N851*General!$B$15/(N851+O851)</f>
        <v>0.0316793605186872</v>
      </c>
      <c r="H851" s="19" t="n">
        <f aca="false">(N851+O851)*(1/General!$B$20)*((F851/100)-E851*(C851/100))*1000/B851</f>
        <v>283.944830547836</v>
      </c>
      <c r="I851" s="19" t="n">
        <f aca="false">(N851+O851)*(1/General!$B$20)*((D851/100)*E851-(G851/100))*1000/B851</f>
        <v>128.606786458266</v>
      </c>
      <c r="J851" s="19" t="n">
        <f aca="false">I851/H851</f>
        <v>0.452928782715064</v>
      </c>
      <c r="K851" s="19" t="n">
        <f aca="false">MAX(Online_RAW!$L$2-Online_RAW!L851,0)</f>
        <v>0</v>
      </c>
      <c r="L851" s="19" t="n">
        <f aca="false">0.0016*(Online_RAW!M851)</f>
        <v>61.2784</v>
      </c>
      <c r="M851" s="11" t="n">
        <f aca="false">Online_RAW!$N$2-Online_RAW!N851</f>
        <v>6.23035714286016</v>
      </c>
      <c r="N851" s="19" t="n">
        <f aca="false">Online_RAW!C851*60</f>
        <v>142.382285714286</v>
      </c>
      <c r="O851" s="19" t="n">
        <f aca="false">MAX(0, Online_RAW!D851*60)</f>
        <v>37.3969565217391</v>
      </c>
      <c r="P851" s="19" t="n">
        <f aca="false">_xlfn.IFNA(VLOOKUP(A851,Sampling!$D$7:$E$14,2,FALSE()),0)</f>
        <v>0</v>
      </c>
      <c r="Q851" s="0" t="n">
        <f aca="false">_xlfn.IFNA(VLOOKUP(A851,Refill!$D$6:$G$8,2,FALSE()),0)</f>
        <v>0</v>
      </c>
    </row>
    <row r="852" customFormat="false" ht="12.75" hidden="false" customHeight="false" outlineLevel="0" collapsed="false">
      <c r="A852" s="19" t="n">
        <f aca="false">ROUND((Online_RAW!B852-General!$B$10)*24,3)</f>
        <v>14.167</v>
      </c>
      <c r="B852" s="19" t="n">
        <f aca="false">General!$B$12+Online_ANA!K852/1000+Online_ANA!L852/1000+Online_ANA!M852/1000/General!$B$22-SUM($P$2:P852)/1000/General!$B$24+SUM($Q$2:Q852)/1000/General!$B$24</f>
        <v>1.14718421111711</v>
      </c>
      <c r="C852" s="19" t="n">
        <f aca="false">Online_RAW!K852</f>
        <v>34.0142857142857</v>
      </c>
      <c r="D852" s="19" t="n">
        <f aca="false">Online_RAW!J852</f>
        <v>1.925</v>
      </c>
      <c r="E852" s="19" t="n">
        <f aca="false">(1-F852/100-G852/100)/(1-C852/100-D852/100-General!$B$17/100)</f>
        <v>0.980669902569845</v>
      </c>
      <c r="F852" s="19" t="n">
        <f aca="false">N852*General!$B$14/(N852+O852)+O852*100/(N852+O852)</f>
        <v>37.5703837768976</v>
      </c>
      <c r="G852" s="19" t="n">
        <f aca="false">N852*General!$B$15/(N852+O852)</f>
        <v>0.031530109203587</v>
      </c>
      <c r="H852" s="19" t="n">
        <f aca="false">(N852+O852)*(1/General!$B$20)*((F852/100)-E852*(C852/100))*1000/B852</f>
        <v>294.945292183741</v>
      </c>
      <c r="I852" s="19" t="n">
        <f aca="false">(N852+O852)*(1/General!$B$20)*((D852/100)*E852-(G852/100))*1000/B852</f>
        <v>129.935283157384</v>
      </c>
      <c r="J852" s="19" t="n">
        <f aca="false">I852/H852</f>
        <v>0.440540285269036</v>
      </c>
      <c r="K852" s="19" t="n">
        <f aca="false">MAX(Online_RAW!$L$2-Online_RAW!L852,0)</f>
        <v>0</v>
      </c>
      <c r="L852" s="19" t="n">
        <f aca="false">0.0016*(Online_RAW!M852)</f>
        <v>61.3344</v>
      </c>
      <c r="M852" s="11" t="n">
        <f aca="false">Online_RAW!$N$2-Online_RAW!N852</f>
        <v>6.3762941176501</v>
      </c>
      <c r="N852" s="19" t="n">
        <f aca="false">Online_RAW!C852*60</f>
        <v>141.875181818182</v>
      </c>
      <c r="O852" s="19" t="n">
        <f aca="false">MAX(0, Online_RAW!D852*60)</f>
        <v>38.1117391304348</v>
      </c>
      <c r="P852" s="19" t="n">
        <f aca="false">_xlfn.IFNA(VLOOKUP(A852,Sampling!$D$7:$E$14,2,FALSE()),0)</f>
        <v>0</v>
      </c>
      <c r="Q852" s="0" t="n">
        <f aca="false">_xlfn.IFNA(VLOOKUP(A852,Refill!$D$6:$G$8,2,FALSE()),0)</f>
        <v>0</v>
      </c>
    </row>
    <row r="853" customFormat="false" ht="12.75" hidden="false" customHeight="false" outlineLevel="0" collapsed="false">
      <c r="A853" s="19" t="n">
        <f aca="false">ROUND((Online_RAW!B853-General!$B$10)*24,3)</f>
        <v>14.183</v>
      </c>
      <c r="B853" s="19" t="n">
        <f aca="false">General!$B$12+Online_ANA!K853/1000+Online_ANA!L853/1000+Online_ANA!M853/1000/General!$B$22-SUM($P$2:P853)/1000/General!$B$24+SUM($Q$2:Q853)/1000/General!$B$24</f>
        <v>1.1473976193046</v>
      </c>
      <c r="C853" s="19" t="n">
        <f aca="false">Online_RAW!K853</f>
        <v>34.196</v>
      </c>
      <c r="D853" s="19" t="n">
        <f aca="false">Online_RAW!J853</f>
        <v>1.94</v>
      </c>
      <c r="E853" s="19" t="n">
        <f aca="false">(1-F853/100-G853/100)/(1-C853/100-D853/100-General!$B$17/100)</f>
        <v>0.980323619379515</v>
      </c>
      <c r="F853" s="19" t="n">
        <f aca="false">N853*General!$B$14/(N853+O853)+O853*100/(N853+O853)</f>
        <v>37.7853693304601</v>
      </c>
      <c r="G853" s="19" t="n">
        <f aca="false">N853*General!$B$15/(N853+O853)</f>
        <v>0.0314215306411818</v>
      </c>
      <c r="H853" s="19" t="n">
        <f aca="false">(N853+O853)*(1/General!$B$20)*((F853/100)-E853*(C853/100))*1000/B853</f>
        <v>298.054374689858</v>
      </c>
      <c r="I853" s="19" t="n">
        <f aca="false">(N853+O853)*(1/General!$B$20)*((D853/100)*E853-(G853/100))*1000/B853</f>
        <v>130.796253061304</v>
      </c>
      <c r="J853" s="19" t="n">
        <f aca="false">I853/H853</f>
        <v>0.438833528940497</v>
      </c>
      <c r="K853" s="19" t="n">
        <f aca="false">MAX(Online_RAW!$L$2-Online_RAW!L853,0)</f>
        <v>0</v>
      </c>
      <c r="L853" s="19" t="n">
        <f aca="false">0.0016*(Online_RAW!M853)</f>
        <v>61.4057142857142</v>
      </c>
      <c r="M853" s="11" t="n">
        <f aca="false">Online_RAW!$N$2-Online_RAW!N853</f>
        <v>6.53117647059025</v>
      </c>
      <c r="N853" s="19" t="n">
        <f aca="false">Online_RAW!C853*60</f>
        <v>141.273272727273</v>
      </c>
      <c r="O853" s="19" t="n">
        <f aca="false">MAX(0, Online_RAW!D853*60)</f>
        <v>38.5693636363636</v>
      </c>
      <c r="P853" s="19" t="n">
        <f aca="false">_xlfn.IFNA(VLOOKUP(A853,Sampling!$D$7:$E$14,2,FALSE()),0)</f>
        <v>0</v>
      </c>
      <c r="Q853" s="0" t="n">
        <f aca="false">_xlfn.IFNA(VLOOKUP(A853,Refill!$D$6:$G$8,2,FALSE()),0)</f>
        <v>0</v>
      </c>
    </row>
    <row r="854" customFormat="false" ht="12.75" hidden="false" customHeight="false" outlineLevel="0" collapsed="false">
      <c r="A854" s="19" t="n">
        <f aca="false">ROUND((Online_RAW!B854-General!$B$10)*24,3)</f>
        <v>14.2</v>
      </c>
      <c r="B854" s="19" t="n">
        <f aca="false">General!$B$12+Online_ANA!K854/1000+Online_ANA!L854/1000+Online_ANA!M854/1000/General!$B$22-SUM($P$2:P854)/1000/General!$B$24+SUM($Q$2:Q854)/1000/General!$B$24</f>
        <v>1.14754618919127</v>
      </c>
      <c r="C854" s="19" t="n">
        <f aca="false">Online_RAW!K854</f>
        <v>34.3907692307692</v>
      </c>
      <c r="D854" s="19" t="n">
        <f aca="false">Online_RAW!J854</f>
        <v>1.95</v>
      </c>
      <c r="E854" s="19" t="n">
        <f aca="false">(1-F854/100-G854/100)/(1-C854/100-D854/100-General!$B$17/100)</f>
        <v>0.980325232328151</v>
      </c>
      <c r="F854" s="19" t="n">
        <f aca="false">N854*General!$B$14/(N854+O854)+O854*100/(N854+O854)</f>
        <v>37.9861088463402</v>
      </c>
      <c r="G854" s="19" t="n">
        <f aca="false">N854*General!$B$15/(N854+O854)</f>
        <v>0.0313201470473029</v>
      </c>
      <c r="H854" s="19" t="n">
        <f aca="false">(N854+O854)*(1/General!$B$20)*((F854/100)-E854*(C854/100))*1000/B854</f>
        <v>298.656248499628</v>
      </c>
      <c r="I854" s="19" t="n">
        <f aca="false">(N854+O854)*(1/General!$B$20)*((D854/100)*E854-(G854/100))*1000/B854</f>
        <v>131.453999119246</v>
      </c>
      <c r="J854" s="19" t="n">
        <f aca="false">I854/H854</f>
        <v>0.440151511242898</v>
      </c>
      <c r="K854" s="19" t="n">
        <f aca="false">MAX(Online_RAW!$L$2-Online_RAW!L854,0)</f>
        <v>0</v>
      </c>
      <c r="L854" s="19" t="n">
        <f aca="false">0.0016*(Online_RAW!M854)</f>
        <v>61.4057142857142</v>
      </c>
      <c r="M854" s="11" t="n">
        <f aca="false">Online_RAW!$N$2-Online_RAW!N854</f>
        <v>6.69311764706026</v>
      </c>
      <c r="N854" s="19" t="n">
        <f aca="false">Online_RAW!C854*60</f>
        <v>140.798086956522</v>
      </c>
      <c r="O854" s="19" t="n">
        <f aca="false">MAX(0, Online_RAW!D854*60)</f>
        <v>39.0198260869565</v>
      </c>
      <c r="P854" s="19" t="n">
        <f aca="false">_xlfn.IFNA(VLOOKUP(A854,Sampling!$D$7:$E$14,2,FALSE()),0)</f>
        <v>0</v>
      </c>
      <c r="Q854" s="0" t="n">
        <f aca="false">_xlfn.IFNA(VLOOKUP(A854,Refill!$D$6:$G$8,2,FALSE()),0)</f>
        <v>0</v>
      </c>
    </row>
    <row r="855" customFormat="false" ht="12.75" hidden="false" customHeight="false" outlineLevel="0" collapsed="false">
      <c r="A855" s="19" t="n">
        <f aca="false">ROUND((Online_RAW!B855-General!$B$10)*24,3)</f>
        <v>14.217</v>
      </c>
      <c r="B855" s="19" t="n">
        <f aca="false">General!$B$12+Online_ANA!K855/1000+Online_ANA!L855/1000+Online_ANA!M855/1000/General!$B$22-SUM($P$2:P855)/1000/General!$B$24+SUM($Q$2:Q855)/1000/General!$B$24</f>
        <v>1.14777952911637</v>
      </c>
      <c r="C855" s="19" t="n">
        <f aca="false">Online_RAW!K855</f>
        <v>34.6092307692308</v>
      </c>
      <c r="D855" s="19" t="n">
        <f aca="false">Online_RAW!J855</f>
        <v>1.95666666666667</v>
      </c>
      <c r="E855" s="19" t="n">
        <f aca="false">(1-F855/100-G855/100)/(1-C855/100-D855/100-General!$B$17/100)</f>
        <v>0.973425566896103</v>
      </c>
      <c r="F855" s="19" t="n">
        <f aca="false">N855*General!$B$14/(N855+O855)+O855*100/(N855+O855)</f>
        <v>38.6418275299049</v>
      </c>
      <c r="G855" s="19" t="n">
        <f aca="false">N855*General!$B$15/(N855+O855)</f>
        <v>0.0309889759949975</v>
      </c>
      <c r="H855" s="19" t="n">
        <f aca="false">(N855+O855)*(1/General!$B$20)*((F855/100)-E855*(C855/100))*1000/B855</f>
        <v>346.929780527939</v>
      </c>
      <c r="I855" s="19" t="n">
        <f aca="false">(N855+O855)*(1/General!$B$20)*((D855/100)*E855-(G855/100))*1000/B855</f>
        <v>131.258856260768</v>
      </c>
      <c r="J855" s="19" t="n">
        <f aca="false">I855/H855</f>
        <v>0.37834415961935</v>
      </c>
      <c r="K855" s="19" t="n">
        <f aca="false">MAX(Online_RAW!$L$2-Online_RAW!L855,0)</f>
        <v>0</v>
      </c>
      <c r="L855" s="19" t="n">
        <f aca="false">0.0016*(Online_RAW!M855)</f>
        <v>61.4888</v>
      </c>
      <c r="M855" s="11" t="n">
        <f aca="false">Online_RAW!$N$2-Online_RAW!N855</f>
        <v>6.85689473683988</v>
      </c>
      <c r="N855" s="19" t="n">
        <f aca="false">Online_RAW!C855*60</f>
        <v>139.623391304348</v>
      </c>
      <c r="O855" s="19" t="n">
        <f aca="false">MAX(0, Online_RAW!D855*60)</f>
        <v>40.5999130434782</v>
      </c>
      <c r="P855" s="19" t="n">
        <f aca="false">_xlfn.IFNA(VLOOKUP(A855,Sampling!$D$7:$E$14,2,FALSE()),0)</f>
        <v>0</v>
      </c>
      <c r="Q855" s="0" t="n">
        <f aca="false">_xlfn.IFNA(VLOOKUP(A855,Refill!$D$6:$G$8,2,FALSE()),0)</f>
        <v>0</v>
      </c>
    </row>
    <row r="856" customFormat="false" ht="12.75" hidden="false" customHeight="false" outlineLevel="0" collapsed="false">
      <c r="A856" s="19" t="n">
        <f aca="false">ROUND((Online_RAW!B856-General!$B$10)*24,3)</f>
        <v>14.233</v>
      </c>
      <c r="B856" s="19" t="n">
        <f aca="false">General!$B$12+Online_ANA!K856/1000+Online_ANA!L856/1000+Online_ANA!M856/1000/General!$B$22-SUM($P$2:P856)/1000/General!$B$24+SUM($Q$2:Q856)/1000/General!$B$24</f>
        <v>1.14799190902141</v>
      </c>
      <c r="C856" s="19" t="n">
        <f aca="false">Online_RAW!K856</f>
        <v>34.9416666666667</v>
      </c>
      <c r="D856" s="19" t="n">
        <f aca="false">Online_RAW!J856</f>
        <v>1.975</v>
      </c>
      <c r="E856" s="19" t="n">
        <f aca="false">(1-F856/100-G856/100)/(1-C856/100-D856/100-General!$B$17/100)</f>
        <v>0.979693033762981</v>
      </c>
      <c r="F856" s="19" t="n">
        <f aca="false">N856*General!$B$14/(N856+O856)+O856*100/(N856+O856)</f>
        <v>38.5905885721378</v>
      </c>
      <c r="G856" s="19" t="n">
        <f aca="false">N856*General!$B$15/(N856+O856)</f>
        <v>0.0310148542564961</v>
      </c>
      <c r="H856" s="19" t="n">
        <f aca="false">(N856+O856)*(1/General!$B$20)*((F856/100)-E856*(C856/100))*1000/B856</f>
        <v>303.891647077616</v>
      </c>
      <c r="I856" s="19" t="n">
        <f aca="false">(N856+O856)*(1/General!$B$20)*((D856/100)*E856-(G856/100))*1000/B856</f>
        <v>132.746447885465</v>
      </c>
      <c r="J856" s="19" t="n">
        <f aca="false">I856/H856</f>
        <v>0.436821640746056</v>
      </c>
      <c r="K856" s="19" t="n">
        <f aca="false">MAX(Online_RAW!$L$2-Online_RAW!L856,0)</f>
        <v>0</v>
      </c>
      <c r="L856" s="19" t="n">
        <f aca="false">0.0016*(Online_RAW!M856)</f>
        <v>61.5573333333333</v>
      </c>
      <c r="M856" s="11" t="n">
        <f aca="false">Online_RAW!$N$2-Online_RAW!N856</f>
        <v>7.01368750000029</v>
      </c>
      <c r="N856" s="19" t="n">
        <f aca="false">Online_RAW!C856*60</f>
        <v>139.107818181818</v>
      </c>
      <c r="O856" s="19" t="n">
        <f aca="false">MAX(0, Online_RAW!D856*60)</f>
        <v>40.3001739130435</v>
      </c>
      <c r="P856" s="19" t="n">
        <f aca="false">_xlfn.IFNA(VLOOKUP(A856,Sampling!$D$7:$E$14,2,FALSE()),0)</f>
        <v>0</v>
      </c>
      <c r="Q856" s="0" t="n">
        <f aca="false">_xlfn.IFNA(VLOOKUP(A856,Refill!$D$6:$G$8,2,FALSE()),0)</f>
        <v>0</v>
      </c>
    </row>
    <row r="857" customFormat="false" ht="12.75" hidden="false" customHeight="false" outlineLevel="0" collapsed="false">
      <c r="A857" s="19" t="n">
        <f aca="false">ROUND((Online_RAW!B857-General!$B$10)*24,3)</f>
        <v>14.25</v>
      </c>
      <c r="B857" s="19" t="n">
        <f aca="false">General!$B$12+Online_ANA!K857/1000+Online_ANA!L857/1000+Online_ANA!M857/1000/General!$B$22-SUM($P$2:P857)/1000/General!$B$24+SUM($Q$2:Q857)/1000/General!$B$24</f>
        <v>1.14817811457696</v>
      </c>
      <c r="C857" s="19" t="n">
        <f aca="false">Online_RAW!K857</f>
        <v>35.2266666666667</v>
      </c>
      <c r="D857" s="19" t="n">
        <f aca="false">Online_RAW!J857</f>
        <v>1.99</v>
      </c>
      <c r="E857" s="19" t="n">
        <f aca="false">(1-F857/100-G857/100)/(1-C857/100-D857/100-General!$B$17/100)</f>
        <v>0.98132047164333</v>
      </c>
      <c r="F857" s="19" t="n">
        <f aca="false">N857*General!$B$14/(N857+O857)+O857*100/(N857+O857)</f>
        <v>38.7831219262653</v>
      </c>
      <c r="G857" s="19" t="n">
        <f aca="false">N857*General!$B$15/(N857+O857)</f>
        <v>0.0309176151887549</v>
      </c>
      <c r="H857" s="19" t="n">
        <f aca="false">(N857+O857)*(1/General!$B$20)*((F857/100)-E857*(C857/100))*1000/B857</f>
        <v>293.95579029551</v>
      </c>
      <c r="I857" s="19" t="n">
        <f aca="false">(N857+O857)*(1/General!$B$20)*((D857/100)*E857-(G857/100))*1000/B857</f>
        <v>134.05155019066</v>
      </c>
      <c r="J857" s="19" t="n">
        <f aca="false">I857/H857</f>
        <v>0.456026227807589</v>
      </c>
      <c r="K857" s="19" t="n">
        <f aca="false">MAX(Online_RAW!$L$2-Online_RAW!L857,0)</f>
        <v>0</v>
      </c>
      <c r="L857" s="19" t="n">
        <f aca="false">0.0016*(Online_RAW!M857)</f>
        <v>61.5984</v>
      </c>
      <c r="M857" s="11" t="n">
        <f aca="false">Online_RAW!$N$2-Online_RAW!N857</f>
        <v>7.17188888888995</v>
      </c>
      <c r="N857" s="19" t="n">
        <f aca="false">Online_RAW!C857*60</f>
        <v>138.743739130435</v>
      </c>
      <c r="O857" s="19" t="n">
        <f aca="false">MAX(0, Online_RAW!D857*60)</f>
        <v>40.7574782608696</v>
      </c>
      <c r="P857" s="19" t="n">
        <f aca="false">_xlfn.IFNA(VLOOKUP(A857,Sampling!$D$7:$E$14,2,FALSE()),0)</f>
        <v>0</v>
      </c>
      <c r="Q857" s="0" t="n">
        <f aca="false">_xlfn.IFNA(VLOOKUP(A857,Refill!$D$6:$G$8,2,FALSE()),0)</f>
        <v>0</v>
      </c>
    </row>
    <row r="858" customFormat="false" ht="12.75" hidden="false" customHeight="false" outlineLevel="0" collapsed="false">
      <c r="A858" s="19" t="n">
        <f aca="false">ROUND((Online_RAW!B858-General!$B$10)*24,3)</f>
        <v>14.267</v>
      </c>
      <c r="B858" s="19" t="n">
        <f aca="false">General!$B$12+Online_ANA!K858/1000+Online_ANA!L858/1000+Online_ANA!M858/1000/General!$B$22-SUM($P$2:P858)/1000/General!$B$24+SUM($Q$2:Q858)/1000/General!$B$24</f>
        <v>1.14839992981651</v>
      </c>
      <c r="C858" s="19" t="n">
        <f aca="false">Online_RAW!K858</f>
        <v>35.416</v>
      </c>
      <c r="D858" s="19" t="n">
        <f aca="false">Online_RAW!J858</f>
        <v>2</v>
      </c>
      <c r="E858" s="19" t="n">
        <f aca="false">(1-F858/100-G858/100)/(1-C858/100-D858/100-General!$B$17/100)</f>
        <v>0.976970809682647</v>
      </c>
      <c r="F858" s="19" t="n">
        <f aca="false">N858*General!$B$14/(N858+O858)+O858*100/(N858+O858)</f>
        <v>39.2493044315318</v>
      </c>
      <c r="G858" s="19" t="n">
        <f aca="false">N858*General!$B$15/(N858+O858)</f>
        <v>0.0306821694790243</v>
      </c>
      <c r="H858" s="19" t="n">
        <f aca="false">(N858+O858)*(1/General!$B$20)*((F858/100)-E858*(C858/100))*1000/B858</f>
        <v>324.972836040675</v>
      </c>
      <c r="I858" s="19" t="n">
        <f aca="false">(N858+O858)*(1/General!$B$20)*((D858/100)*E858-(G858/100))*1000/B858</f>
        <v>134.441747406529</v>
      </c>
      <c r="J858" s="19" t="n">
        <f aca="false">I858/H858</f>
        <v>0.413701492852472</v>
      </c>
      <c r="K858" s="19" t="n">
        <f aca="false">MAX(Online_RAW!$L$2-Online_RAW!L858,0)</f>
        <v>0</v>
      </c>
      <c r="L858" s="19" t="n">
        <f aca="false">0.0016*(Online_RAW!M858)</f>
        <v>61.6704</v>
      </c>
      <c r="M858" s="11" t="n">
        <f aca="false">Online_RAW!$N$2-Online_RAW!N858</f>
        <v>7.3351875000003</v>
      </c>
      <c r="N858" s="19" t="n">
        <f aca="false">Online_RAW!C858*60</f>
        <v>138.017727272727</v>
      </c>
      <c r="O858" s="19" t="n">
        <f aca="false">MAX(0, Online_RAW!D858*60)</f>
        <v>41.9144347826087</v>
      </c>
      <c r="P858" s="19" t="n">
        <f aca="false">_xlfn.IFNA(VLOOKUP(A858,Sampling!$D$7:$E$14,2,FALSE()),0)</f>
        <v>0</v>
      </c>
      <c r="Q858" s="0" t="n">
        <f aca="false">_xlfn.IFNA(VLOOKUP(A858,Refill!$D$6:$G$8,2,FALSE()),0)</f>
        <v>0</v>
      </c>
    </row>
    <row r="859" customFormat="false" ht="12.75" hidden="false" customHeight="false" outlineLevel="0" collapsed="false">
      <c r="A859" s="19" t="n">
        <f aca="false">ROUND((Online_RAW!B859-General!$B$10)*24,3)</f>
        <v>14.283</v>
      </c>
      <c r="B859" s="19" t="n">
        <f aca="false">General!$B$12+Online_ANA!K859/1000+Online_ANA!L859/1000+Online_ANA!M859/1000/General!$B$22-SUM($P$2:P859)/1000/General!$B$24+SUM($Q$2:Q859)/1000/General!$B$24</f>
        <v>1.14861750406291</v>
      </c>
      <c r="C859" s="19" t="n">
        <f aca="false">Online_RAW!K859</f>
        <v>35.6218181818182</v>
      </c>
      <c r="D859" s="19" t="n">
        <f aca="false">Online_RAW!J859</f>
        <v>2.025</v>
      </c>
      <c r="E859" s="19" t="n">
        <f aca="false">(1-F859/100-G859/100)/(1-C859/100-D859/100-General!$B$17/100)</f>
        <v>0.972629632347256</v>
      </c>
      <c r="F859" s="19" t="n">
        <f aca="false">N859*General!$B$14/(N859+O859)+O859*100/(N859+O859)</f>
        <v>39.7438646610652</v>
      </c>
      <c r="G859" s="19" t="n">
        <f aca="false">N859*General!$B$15/(N859+O859)</f>
        <v>0.0304323915853206</v>
      </c>
      <c r="H859" s="19" t="n">
        <f aca="false">(N859+O859)*(1/General!$B$20)*((F859/100)-E859*(C859/100))*1000/B859</f>
        <v>357.126681881247</v>
      </c>
      <c r="I859" s="19" t="n">
        <f aca="false">(N859+O859)*(1/General!$B$20)*((D859/100)*E859-(G859/100))*1000/B859</f>
        <v>135.867306781625</v>
      </c>
      <c r="J859" s="19" t="n">
        <f aca="false">I859/H859</f>
        <v>0.380445689652515</v>
      </c>
      <c r="K859" s="19" t="n">
        <f aca="false">MAX(Online_RAW!$L$2-Online_RAW!L859,0)</f>
        <v>0</v>
      </c>
      <c r="L859" s="19" t="n">
        <f aca="false">0.0016*(Online_RAW!M859)</f>
        <v>61.7312</v>
      </c>
      <c r="M859" s="11" t="n">
        <f aca="false">Online_RAW!$N$2-Online_RAW!N859</f>
        <v>7.50607142857007</v>
      </c>
      <c r="N859" s="19" t="n">
        <f aca="false">Online_RAW!C859*60</f>
        <v>137.238545454545</v>
      </c>
      <c r="O859" s="19" t="n">
        <f aca="false">MAX(0, Online_RAW!D859*60)</f>
        <v>43.1462857142857</v>
      </c>
      <c r="P859" s="19" t="n">
        <f aca="false">_xlfn.IFNA(VLOOKUP(A859,Sampling!$D$7:$E$14,2,FALSE()),0)</f>
        <v>0</v>
      </c>
      <c r="Q859" s="0" t="n">
        <f aca="false">_xlfn.IFNA(VLOOKUP(A859,Refill!$D$6:$G$8,2,FALSE()),0)</f>
        <v>0</v>
      </c>
    </row>
    <row r="860" customFormat="false" ht="12.75" hidden="false" customHeight="false" outlineLevel="0" collapsed="false">
      <c r="A860" s="19" t="n">
        <f aca="false">ROUND((Online_RAW!B860-General!$B$10)*24,3)</f>
        <v>14.3</v>
      </c>
      <c r="B860" s="19" t="n">
        <f aca="false">General!$B$12+Online_ANA!K860/1000+Online_ANA!L860/1000+Online_ANA!M860/1000/General!$B$22-SUM($P$2:P860)/1000/General!$B$24+SUM($Q$2:Q860)/1000/General!$B$24</f>
        <v>1.14884378908257</v>
      </c>
      <c r="C860" s="19" t="n">
        <f aca="false">Online_RAW!K860</f>
        <v>35.8869230769231</v>
      </c>
      <c r="D860" s="19" t="n">
        <f aca="false">Online_RAW!J860</f>
        <v>2.04</v>
      </c>
      <c r="E860" s="19" t="n">
        <f aca="false">(1-F860/100-G860/100)/(1-C860/100-D860/100-General!$B$17/100)</f>
        <v>0.978966643073281</v>
      </c>
      <c r="F860" s="19" t="n">
        <f aca="false">N860*General!$B$14/(N860+O860)+O860*100/(N860+O860)</f>
        <v>39.6256274880018</v>
      </c>
      <c r="G860" s="19" t="n">
        <f aca="false">N860*General!$B$15/(N860+O860)</f>
        <v>0.0304921073292921</v>
      </c>
      <c r="H860" s="19" t="n">
        <f aca="false">(N860+O860)*(1/General!$B$20)*((F860/100)-E860*(C860/100))*1000/B860</f>
        <v>313.679082044934</v>
      </c>
      <c r="I860" s="19" t="n">
        <f aca="false">(N860+O860)*(1/General!$B$20)*((D860/100)*E860-(G860/100))*1000/B860</f>
        <v>137.282195344175</v>
      </c>
      <c r="J860" s="19" t="n">
        <f aca="false">I860/H860</f>
        <v>0.437651737722535</v>
      </c>
      <c r="K860" s="19" t="n">
        <f aca="false">MAX(Online_RAW!$L$2-Online_RAW!L860,0)</f>
        <v>0</v>
      </c>
      <c r="L860" s="19" t="n">
        <f aca="false">0.0016*(Online_RAW!M860)</f>
        <v>61.80864</v>
      </c>
      <c r="M860" s="11" t="n">
        <f aca="false">Online_RAW!$N$2-Online_RAW!N860</f>
        <v>7.66831249999996</v>
      </c>
      <c r="N860" s="19" t="n">
        <f aca="false">Online_RAW!C860*60</f>
        <v>137.026956521739</v>
      </c>
      <c r="O860" s="19" t="n">
        <f aca="false">MAX(0, Online_RAW!D860*60)</f>
        <v>42.7270434782609</v>
      </c>
      <c r="P860" s="19" t="n">
        <f aca="false">_xlfn.IFNA(VLOOKUP(A860,Sampling!$D$7:$E$14,2,FALSE()),0)</f>
        <v>0</v>
      </c>
      <c r="Q860" s="0" t="n">
        <f aca="false">_xlfn.IFNA(VLOOKUP(A860,Refill!$D$6:$G$8,2,FALSE()),0)</f>
        <v>0</v>
      </c>
    </row>
    <row r="861" customFormat="false" ht="12.75" hidden="false" customHeight="false" outlineLevel="0" collapsed="false">
      <c r="A861" s="19" t="n">
        <f aca="false">ROUND((Online_RAW!B861-General!$B$10)*24,3)</f>
        <v>14.317</v>
      </c>
      <c r="B861" s="19" t="n">
        <f aca="false">General!$B$12+Online_ANA!K861/1000+Online_ANA!L861/1000+Online_ANA!M861/1000/General!$B$22-SUM($P$2:P861)/1000/General!$B$24+SUM($Q$2:Q861)/1000/General!$B$24</f>
        <v>1.14897522619025</v>
      </c>
      <c r="C861" s="19" t="n">
        <f aca="false">Online_RAW!K861</f>
        <v>36.112</v>
      </c>
      <c r="D861" s="19" t="n">
        <f aca="false">Online_RAW!J861</f>
        <v>2.055</v>
      </c>
      <c r="E861" s="19" t="n">
        <f aca="false">(1-F861/100-G861/100)/(1-C861/100-D861/100-General!$B$17/100)</f>
        <v>0.974454344361386</v>
      </c>
      <c r="F861" s="19" t="n">
        <f aca="false">N861*General!$B$14/(N861+O861)+O861*100/(N861+O861)</f>
        <v>40.1379700756583</v>
      </c>
      <c r="G861" s="19" t="n">
        <f aca="false">N861*General!$B$15/(N861+O861)</f>
        <v>0.0302333484466372</v>
      </c>
      <c r="H861" s="19" t="n">
        <f aca="false">(N861+O861)*(1/General!$B$20)*((F861/100)-E861*(C861/100))*1000/B861</f>
        <v>346.041679893179</v>
      </c>
      <c r="I861" s="19" t="n">
        <f aca="false">(N861+O861)*(1/General!$B$20)*((D861/100)*E861-(G861/100))*1000/B861</f>
        <v>137.91880662254</v>
      </c>
      <c r="J861" s="19" t="n">
        <f aca="false">I861/H861</f>
        <v>0.398561256161727</v>
      </c>
      <c r="K861" s="19" t="n">
        <f aca="false">MAX(Online_RAW!$L$2-Online_RAW!L861,0)</f>
        <v>0</v>
      </c>
      <c r="L861" s="19" t="n">
        <f aca="false">0.0016*(Online_RAW!M861)</f>
        <v>61.80864</v>
      </c>
      <c r="M861" s="11" t="n">
        <f aca="false">Online_RAW!$N$2-Online_RAW!N861</f>
        <v>7.81157894736998</v>
      </c>
      <c r="N861" s="19" t="n">
        <f aca="false">Online_RAW!C861*60</f>
        <v>136.117304347826</v>
      </c>
      <c r="O861" s="19" t="n">
        <f aca="false">MAX(0, Online_RAW!D861*60)</f>
        <v>43.971652173913</v>
      </c>
      <c r="P861" s="19" t="n">
        <f aca="false">_xlfn.IFNA(VLOOKUP(A861,Sampling!$D$7:$E$14,2,FALSE()),0)</f>
        <v>0</v>
      </c>
      <c r="Q861" s="0" t="n">
        <f aca="false">_xlfn.IFNA(VLOOKUP(A861,Refill!$D$6:$G$8,2,FALSE()),0)</f>
        <v>0</v>
      </c>
    </row>
    <row r="862" customFormat="false" ht="12.75" hidden="false" customHeight="false" outlineLevel="0" collapsed="false">
      <c r="A862" s="19" t="n">
        <f aca="false">ROUND((Online_RAW!B862-General!$B$10)*24,3)</f>
        <v>14.333</v>
      </c>
      <c r="B862" s="19" t="n">
        <f aca="false">General!$B$12+Online_ANA!K862/1000+Online_ANA!L862/1000+Online_ANA!M862/1000/General!$B$22-SUM($P$2:P862)/1000/General!$B$24+SUM($Q$2:Q862)/1000/General!$B$24</f>
        <v>1.149216817737</v>
      </c>
      <c r="C862" s="19" t="n">
        <f aca="false">Online_RAW!K862</f>
        <v>36.3783333333333</v>
      </c>
      <c r="D862" s="19" t="n">
        <f aca="false">Online_RAW!J862</f>
        <v>2.07</v>
      </c>
      <c r="E862" s="19" t="n">
        <f aca="false">(1-F862/100-G862/100)/(1-C862/100-D862/100-General!$B$17/100)</f>
        <v>0.978424076564114</v>
      </c>
      <c r="F862" s="19" t="n">
        <f aca="false">N862*General!$B$14/(N862+O862)+O862*100/(N862+O862)</f>
        <v>40.169506531331</v>
      </c>
      <c r="G862" s="19" t="n">
        <f aca="false">N862*General!$B$15/(N862+O862)</f>
        <v>0.0302174209437722</v>
      </c>
      <c r="H862" s="19" t="n">
        <f aca="false">(N862+O862)*(1/General!$B$20)*((F862/100)-E862*(C862/100))*1000/B862</f>
        <v>319.517703480469</v>
      </c>
      <c r="I862" s="19" t="n">
        <f aca="false">(N862+O862)*(1/General!$B$20)*((D862/100)*E862-(G862/100))*1000/B862</f>
        <v>139.306519991325</v>
      </c>
      <c r="J862" s="19" t="n">
        <f aca="false">I862/H862</f>
        <v>0.435989988892243</v>
      </c>
      <c r="K862" s="19" t="n">
        <f aca="false">MAX(Online_RAW!$L$2-Online_RAW!L862,0)</f>
        <v>0</v>
      </c>
      <c r="L862" s="19" t="n">
        <f aca="false">0.0016*(Online_RAW!M862)</f>
        <v>61.9005333333333</v>
      </c>
      <c r="M862" s="11" t="n">
        <f aca="false">Online_RAW!$N$2-Online_RAW!N862</f>
        <v>7.97474999999986</v>
      </c>
      <c r="N862" s="19" t="n">
        <f aca="false">Online_RAW!C862*60</f>
        <v>135.869217391304</v>
      </c>
      <c r="O862" s="19" t="n">
        <f aca="false">MAX(0, Online_RAW!D862*60)</f>
        <v>43.9862608695652</v>
      </c>
      <c r="P862" s="19" t="n">
        <f aca="false">_xlfn.IFNA(VLOOKUP(A862,Sampling!$D$7:$E$14,2,FALSE()),0)</f>
        <v>0</v>
      </c>
      <c r="Q862" s="0" t="n">
        <f aca="false">_xlfn.IFNA(VLOOKUP(A862,Refill!$D$6:$G$8,2,FALSE()),0)</f>
        <v>0</v>
      </c>
    </row>
    <row r="863" customFormat="false" ht="12.75" hidden="false" customHeight="false" outlineLevel="0" collapsed="false">
      <c r="A863" s="19" t="n">
        <f aca="false">ROUND((Online_RAW!B863-General!$B$10)*24,3)</f>
        <v>14.35</v>
      </c>
      <c r="B863" s="19" t="n">
        <f aca="false">General!$B$12+Online_ANA!K863/1000+Online_ANA!L863/1000+Online_ANA!M863/1000/General!$B$22-SUM($P$2:P863)/1000/General!$B$24+SUM($Q$2:Q863)/1000/General!$B$24</f>
        <v>1.14945717757391</v>
      </c>
      <c r="C863" s="19" t="n">
        <f aca="false">Online_RAW!K863</f>
        <v>36.5671428571429</v>
      </c>
      <c r="D863" s="19" t="n">
        <f aca="false">Online_RAW!J863</f>
        <v>2.085</v>
      </c>
      <c r="E863" s="19" t="n">
        <f aca="false">(1-F863/100-G863/100)/(1-C863/100-D863/100-General!$B$17/100)</f>
        <v>0.979286398083979</v>
      </c>
      <c r="F863" s="19" t="n">
        <f aca="false">N863*General!$B$14/(N863+O863)+O863*100/(N863+O863)</f>
        <v>40.3164644401019</v>
      </c>
      <c r="G863" s="19" t="n">
        <f aca="false">N863*General!$B$15/(N863+O863)</f>
        <v>0.0301431997777263</v>
      </c>
      <c r="H863" s="19" t="n">
        <f aca="false">(N863+O863)*(1/General!$B$20)*((F863/100)-E863*(C863/100))*1000/B863</f>
        <v>314.955794045203</v>
      </c>
      <c r="I863" s="19" t="n">
        <f aca="false">(N863+O863)*(1/General!$B$20)*((D863/100)*E863-(G863/100))*1000/B863</f>
        <v>140.585909578428</v>
      </c>
      <c r="J863" s="19" t="n">
        <f aca="false">I863/H863</f>
        <v>0.446367116390471</v>
      </c>
      <c r="K863" s="19" t="n">
        <f aca="false">MAX(Online_RAW!$L$2-Online_RAW!L863,0)</f>
        <v>0</v>
      </c>
      <c r="L863" s="19" t="n">
        <f aca="false">0.0016*(Online_RAW!M863)</f>
        <v>61.9952</v>
      </c>
      <c r="M863" s="11" t="n">
        <f aca="false">Online_RAW!$N$2-Online_RAW!N863</f>
        <v>8.13355555556018</v>
      </c>
      <c r="N863" s="19" t="n">
        <f aca="false">Online_RAW!C863*60</f>
        <v>135.683428571429</v>
      </c>
      <c r="O863" s="19" t="n">
        <f aca="false">MAX(0, Online_RAW!D863*60)</f>
        <v>44.3683636363636</v>
      </c>
      <c r="P863" s="19" t="n">
        <f aca="false">_xlfn.IFNA(VLOOKUP(A863,Sampling!$D$7:$E$14,2,FALSE()),0)</f>
        <v>0</v>
      </c>
      <c r="Q863" s="0" t="n">
        <f aca="false">_xlfn.IFNA(VLOOKUP(A863,Refill!$D$6:$G$8,2,FALSE()),0)</f>
        <v>0</v>
      </c>
    </row>
    <row r="864" customFormat="false" ht="12.75" hidden="false" customHeight="false" outlineLevel="0" collapsed="false">
      <c r="A864" s="19" t="n">
        <f aca="false">ROUND((Online_RAW!B864-General!$B$10)*24,3)</f>
        <v>14.367</v>
      </c>
      <c r="B864" s="19" t="n">
        <f aca="false">General!$B$12+Online_ANA!K864/1000+Online_ANA!L864/1000+Online_ANA!M864/1000/General!$B$22-SUM($P$2:P864)/1000/General!$B$24+SUM($Q$2:Q864)/1000/General!$B$24</f>
        <v>1.14963517415902</v>
      </c>
      <c r="C864" s="19" t="n">
        <f aca="false">Online_RAW!K864</f>
        <v>36.675</v>
      </c>
      <c r="D864" s="19" t="n">
        <f aca="false">Online_RAW!J864</f>
        <v>2.10333333333333</v>
      </c>
      <c r="E864" s="19" t="n">
        <f aca="false">(1-F864/100-G864/100)/(1-C864/100-D864/100-General!$B$17/100)</f>
        <v>0.973746910802021</v>
      </c>
      <c r="F864" s="19" t="n">
        <f aca="false">N864*General!$B$14/(N864+O864)+O864*100/(N864+O864)</f>
        <v>40.7770134078365</v>
      </c>
      <c r="G864" s="19" t="n">
        <f aca="false">N864*General!$B$15/(N864+O864)</f>
        <v>0.0299105992889715</v>
      </c>
      <c r="H864" s="19" t="n">
        <f aca="false">(N864+O864)*(1/General!$B$20)*((F864/100)-E864*(C864/100))*1000/B864</f>
        <v>354.194126438487</v>
      </c>
      <c r="I864" s="19" t="n">
        <f aca="false">(N864+O864)*(1/General!$B$20)*((D864/100)*E864-(G864/100))*1000/B864</f>
        <v>141.136766337321</v>
      </c>
      <c r="J864" s="19" t="n">
        <f aca="false">I864/H864</f>
        <v>0.398472915845576</v>
      </c>
      <c r="K864" s="19" t="n">
        <f aca="false">MAX(Online_RAW!$L$2-Online_RAW!L864,0)</f>
        <v>0</v>
      </c>
      <c r="L864" s="19" t="n">
        <f aca="false">0.0016*(Online_RAW!M864)</f>
        <v>62.0149333333333</v>
      </c>
      <c r="M864" s="11" t="n">
        <f aca="false">Online_RAW!$N$2-Online_RAW!N864</f>
        <v>8.30606250000028</v>
      </c>
      <c r="N864" s="19" t="n">
        <f aca="false">Online_RAW!C864*60</f>
        <v>134.747181818182</v>
      </c>
      <c r="O864" s="19" t="n">
        <f aca="false">MAX(0, Online_RAW!D864*60)</f>
        <v>45.4527272727273</v>
      </c>
      <c r="P864" s="19" t="n">
        <f aca="false">_xlfn.IFNA(VLOOKUP(A864,Sampling!$D$7:$E$14,2,FALSE()),0)</f>
        <v>0</v>
      </c>
      <c r="Q864" s="0" t="n">
        <f aca="false">_xlfn.IFNA(VLOOKUP(A864,Refill!$D$6:$G$8,2,FALSE()),0)</f>
        <v>0</v>
      </c>
    </row>
    <row r="865" customFormat="false" ht="12.75" hidden="false" customHeight="false" outlineLevel="0" collapsed="false">
      <c r="A865" s="19" t="n">
        <f aca="false">ROUND((Online_RAW!B865-General!$B$10)*24,3)</f>
        <v>14.383</v>
      </c>
      <c r="B865" s="19" t="n">
        <f aca="false">General!$B$12+Online_ANA!K865/1000+Online_ANA!L865/1000+Online_ANA!M865/1000/General!$B$22-SUM($P$2:P865)/1000/General!$B$24+SUM($Q$2:Q865)/1000/General!$B$24</f>
        <v>1.14985696146789</v>
      </c>
      <c r="C865" s="19" t="n">
        <f aca="false">Online_RAW!K865</f>
        <v>36.9041666666667</v>
      </c>
      <c r="D865" s="19" t="n">
        <f aca="false">Online_RAW!J865</f>
        <v>2.115</v>
      </c>
      <c r="E865" s="19" t="n">
        <f aca="false">(1-F865/100-G865/100)/(1-C865/100-D865/100-General!$B$17/100)</f>
        <v>0.973035506061482</v>
      </c>
      <c r="F865" s="19" t="n">
        <f aca="false">N865*General!$B$14/(N865+O865)+O865*100/(N865+O865)</f>
        <v>41.0547386220042</v>
      </c>
      <c r="G865" s="19" t="n">
        <f aca="false">N865*General!$B$15/(N865+O865)</f>
        <v>0.0297703340292908</v>
      </c>
      <c r="H865" s="19" t="n">
        <f aca="false">(N865+O865)*(1/General!$B$20)*((F865/100)-E865*(C865/100))*1000/B865</f>
        <v>359.379180763255</v>
      </c>
      <c r="I865" s="19" t="n">
        <f aca="false">(N865+O865)*(1/General!$B$20)*((D865/100)*E865-(G865/100))*1000/B865</f>
        <v>141.651560066626</v>
      </c>
      <c r="J865" s="19" t="n">
        <f aca="false">I865/H865</f>
        <v>0.394156277405342</v>
      </c>
      <c r="K865" s="19" t="n">
        <f aca="false">MAX(Online_RAW!$L$2-Online_RAW!L865,0)</f>
        <v>0</v>
      </c>
      <c r="L865" s="19" t="n">
        <f aca="false">0.0016*(Online_RAW!M865)</f>
        <v>62.0932</v>
      </c>
      <c r="M865" s="11" t="n">
        <f aca="false">Online_RAW!$N$2-Online_RAW!N865</f>
        <v>8.46250000000009</v>
      </c>
      <c r="N865" s="19" t="n">
        <f aca="false">Online_RAW!C865*60</f>
        <v>133.966909090909</v>
      </c>
      <c r="O865" s="19" t="n">
        <f aca="false">MAX(0, Online_RAW!D865*60)</f>
        <v>46.0336363636364</v>
      </c>
      <c r="P865" s="19" t="n">
        <f aca="false">_xlfn.IFNA(VLOOKUP(A865,Sampling!$D$7:$E$14,2,FALSE()),0)</f>
        <v>0</v>
      </c>
      <c r="Q865" s="0" t="n">
        <f aca="false">_xlfn.IFNA(VLOOKUP(A865,Refill!$D$6:$G$8,2,FALSE()),0)</f>
        <v>0</v>
      </c>
    </row>
    <row r="866" customFormat="false" ht="12.75" hidden="false" customHeight="false" outlineLevel="0" collapsed="false">
      <c r="A866" s="19" t="n">
        <f aca="false">ROUND((Online_RAW!B866-General!$B$10)*24,3)</f>
        <v>14.4</v>
      </c>
      <c r="B866" s="19" t="n">
        <f aca="false">General!$B$12+Online_ANA!K866/1000+Online_ANA!L866/1000+Online_ANA!M866/1000/General!$B$22-SUM($P$2:P866)/1000/General!$B$24+SUM($Q$2:Q866)/1000/General!$B$24</f>
        <v>1.15005124159021</v>
      </c>
      <c r="C866" s="19" t="n">
        <f aca="false">Online_RAW!K866</f>
        <v>37.1823076923077</v>
      </c>
      <c r="D866" s="19" t="n">
        <f aca="false">Online_RAW!J866</f>
        <v>2.135</v>
      </c>
      <c r="E866" s="19" t="n">
        <f aca="false">(1-F866/100-G866/100)/(1-C866/100-D866/100-General!$B$17/100)</f>
        <v>0.969342058189268</v>
      </c>
      <c r="F866" s="19" t="n">
        <f aca="false">N866*General!$B$14/(N866+O866)+O866*100/(N866+O866)</f>
        <v>41.5676296959633</v>
      </c>
      <c r="G866" s="19" t="n">
        <f aca="false">N866*General!$B$15/(N866+O866)</f>
        <v>0.0295112981333519</v>
      </c>
      <c r="H866" s="19" t="n">
        <f aca="false">(N866+O866)*(1/General!$B$20)*((F866/100)-E866*(C866/100))*1000/B866</f>
        <v>385.886887978106</v>
      </c>
      <c r="I866" s="19" t="n">
        <f aca="false">(N866+O866)*(1/General!$B$20)*((D866/100)*E866-(G866/100))*1000/B866</f>
        <v>142.47711027886</v>
      </c>
      <c r="J866" s="19" t="n">
        <f aca="false">I866/H866</f>
        <v>0.369219879497288</v>
      </c>
      <c r="K866" s="19" t="n">
        <f aca="false">MAX(Online_RAW!$L$2-Online_RAW!L866,0)</f>
        <v>0</v>
      </c>
      <c r="L866" s="19" t="n">
        <f aca="false">0.0016*(Online_RAW!M866)</f>
        <v>62.128</v>
      </c>
      <c r="M866" s="11" t="n">
        <f aca="false">Online_RAW!$N$2-Online_RAW!N866</f>
        <v>8.63633333333019</v>
      </c>
      <c r="N866" s="19" t="n">
        <f aca="false">Online_RAW!C866*60</f>
        <v>132.822782608696</v>
      </c>
      <c r="O866" s="19" t="n">
        <f aca="false">MAX(0, Online_RAW!D866*60)</f>
        <v>47.2069565217391</v>
      </c>
      <c r="P866" s="19" t="n">
        <f aca="false">_xlfn.IFNA(VLOOKUP(A866,Sampling!$D$7:$E$14,2,FALSE()),0)</f>
        <v>0</v>
      </c>
      <c r="Q866" s="0" t="n">
        <f aca="false">_xlfn.IFNA(VLOOKUP(A866,Refill!$D$6:$G$8,2,FALSE()),0)</f>
        <v>0</v>
      </c>
    </row>
    <row r="867" customFormat="false" ht="12.75" hidden="false" customHeight="false" outlineLevel="0" collapsed="false">
      <c r="A867" s="19" t="n">
        <f aca="false">ROUND((Online_RAW!B867-General!$B$10)*24,3)</f>
        <v>14.417</v>
      </c>
      <c r="B867" s="19" t="n">
        <f aca="false">General!$B$12+Online_ANA!K867/1000+Online_ANA!L867/1000+Online_ANA!M867/1000/General!$B$22-SUM($P$2:P867)/1000/General!$B$24+SUM($Q$2:Q867)/1000/General!$B$24</f>
        <v>1.15027785479479</v>
      </c>
      <c r="C867" s="19" t="n">
        <f aca="false">Online_RAW!K867</f>
        <v>37.6264285714286</v>
      </c>
      <c r="D867" s="19" t="n">
        <f aca="false">Online_RAW!J867</f>
        <v>2.15</v>
      </c>
      <c r="E867" s="19" t="n">
        <f aca="false">(1-F867/100-G867/100)/(1-C867/100-D867/100-General!$B$17/100)</f>
        <v>0.974098398822122</v>
      </c>
      <c r="F867" s="19" t="n">
        <f aca="false">N867*General!$B$14/(N867+O867)+O867*100/(N867+O867)</f>
        <v>41.7283702681585</v>
      </c>
      <c r="G867" s="19" t="n">
        <f aca="false">N867*General!$B$15/(N867+O867)</f>
        <v>0.0294301160261826</v>
      </c>
      <c r="H867" s="19" t="n">
        <f aca="false">(N867+O867)*(1/General!$B$20)*((F867/100)-E867*(C867/100))*1000/B867</f>
        <v>355.310983576629</v>
      </c>
      <c r="I867" s="19" t="n">
        <f aca="false">(N867+O867)*(1/General!$B$20)*((D867/100)*E867-(G867/100))*1000/B867</f>
        <v>144.52304427389</v>
      </c>
      <c r="J867" s="19" t="n">
        <f aca="false">I867/H867</f>
        <v>0.406750849126849</v>
      </c>
      <c r="K867" s="19" t="n">
        <f aca="false">MAX(Online_RAW!$L$2-Online_RAW!L867,0)</f>
        <v>0</v>
      </c>
      <c r="L867" s="19" t="n">
        <f aca="false">0.0016*(Online_RAW!M867)</f>
        <v>62.19968</v>
      </c>
      <c r="M867" s="11" t="n">
        <f aca="false">Online_RAW!$N$2-Online_RAW!N867</f>
        <v>8.80521052632003</v>
      </c>
      <c r="N867" s="19" t="n">
        <f aca="false">Online_RAW!C867*60</f>
        <v>132.768818181818</v>
      </c>
      <c r="O867" s="19" t="n">
        <f aca="false">MAX(0, Online_RAW!D867*60)</f>
        <v>47.6841818181818</v>
      </c>
      <c r="P867" s="19" t="n">
        <f aca="false">_xlfn.IFNA(VLOOKUP(A867,Sampling!$D$7:$E$14,2,FALSE()),0)</f>
        <v>0</v>
      </c>
      <c r="Q867" s="0" t="n">
        <f aca="false">_xlfn.IFNA(VLOOKUP(A867,Refill!$D$6:$G$8,2,FALSE()),0)</f>
        <v>0</v>
      </c>
    </row>
    <row r="868" customFormat="false" ht="12.75" hidden="false" customHeight="false" outlineLevel="0" collapsed="false">
      <c r="A868" s="19" t="n">
        <f aca="false">ROUND((Online_RAW!B868-General!$B$10)*24,3)</f>
        <v>14.433</v>
      </c>
      <c r="B868" s="19" t="n">
        <f aca="false">General!$B$12+Online_ANA!K868/1000+Online_ANA!L868/1000+Online_ANA!M868/1000/General!$B$22-SUM($P$2:P868)/1000/General!$B$24+SUM($Q$2:Q868)/1000/General!$B$24</f>
        <v>1.15049515270132</v>
      </c>
      <c r="C868" s="19" t="n">
        <f aca="false">Online_RAW!K868</f>
        <v>37.87</v>
      </c>
      <c r="D868" s="19" t="n">
        <f aca="false">Online_RAW!J868</f>
        <v>2.165</v>
      </c>
      <c r="E868" s="19" t="n">
        <f aca="false">(1-F868/100-G868/100)/(1-C868/100-D868/100-General!$B$17/100)</f>
        <v>0.978285142278881</v>
      </c>
      <c r="F868" s="19" t="n">
        <f aca="false">N868*General!$B$14/(N868+O868)+O868*100/(N868+O868)</f>
        <v>41.7309991107127</v>
      </c>
      <c r="G868" s="19" t="n">
        <f aca="false">N868*General!$B$15/(N868+O868)</f>
        <v>0.0294287883279229</v>
      </c>
      <c r="H868" s="19" t="n">
        <f aca="false">(N868+O868)*(1/General!$B$20)*((F868/100)-E868*(C868/100))*1000/B868</f>
        <v>327.648375093689</v>
      </c>
      <c r="I868" s="19" t="n">
        <f aca="false">(N868+O868)*(1/General!$B$20)*((D868/100)*E868-(G868/100))*1000/B868</f>
        <v>146.116382874129</v>
      </c>
      <c r="J868" s="19" t="n">
        <f aca="false">I868/H868</f>
        <v>0.445954852766621</v>
      </c>
      <c r="K868" s="19" t="n">
        <f aca="false">MAX(Online_RAW!$L$2-Online_RAW!L868,0)</f>
        <v>0</v>
      </c>
      <c r="L868" s="19" t="n">
        <f aca="false">0.0016*(Online_RAW!M868)</f>
        <v>62.2608</v>
      </c>
      <c r="M868" s="11" t="n">
        <f aca="false">Online_RAW!$N$2-Online_RAW!N868</f>
        <v>8.9754444444402</v>
      </c>
      <c r="N868" s="19" t="n">
        <f aca="false">Online_RAW!C868*60</f>
        <v>132.729913043478</v>
      </c>
      <c r="O868" s="19" t="n">
        <f aca="false">MAX(0, Online_RAW!D868*60)</f>
        <v>47.678347826087</v>
      </c>
      <c r="P868" s="19" t="n">
        <f aca="false">_xlfn.IFNA(VLOOKUP(A868,Sampling!$D$7:$E$14,2,FALSE()),0)</f>
        <v>0</v>
      </c>
      <c r="Q868" s="0" t="n">
        <f aca="false">_xlfn.IFNA(VLOOKUP(A868,Refill!$D$6:$G$8,2,FALSE()),0)</f>
        <v>0</v>
      </c>
    </row>
    <row r="869" customFormat="false" ht="12.75" hidden="false" customHeight="false" outlineLevel="0" collapsed="false">
      <c r="A869" s="19" t="n">
        <f aca="false">ROUND((Online_RAW!B869-General!$B$10)*24,3)</f>
        <v>14.45</v>
      </c>
      <c r="B869" s="19" t="n">
        <f aca="false">General!$B$12+Online_ANA!K869/1000+Online_ANA!L869/1000+Online_ANA!M869/1000/General!$B$22-SUM($P$2:P869)/1000/General!$B$24+SUM($Q$2:Q869)/1000/General!$B$24</f>
        <v>1.15070351585386</v>
      </c>
      <c r="C869" s="19" t="n">
        <f aca="false">Online_RAW!K869</f>
        <v>37.9216666666667</v>
      </c>
      <c r="D869" s="19" t="n">
        <f aca="false">Online_RAW!J869</f>
        <v>2.185</v>
      </c>
      <c r="E869" s="19" t="n">
        <f aca="false">(1-F869/100-G869/100)/(1-C869/100-D869/100-General!$B$17/100)</f>
        <v>0.975520335739397</v>
      </c>
      <c r="F869" s="19" t="n">
        <f aca="false">N869*General!$B$14/(N869+O869)+O869*100/(N869+O869)</f>
        <v>41.9656252130905</v>
      </c>
      <c r="G869" s="19" t="n">
        <f aca="false">N869*General!$B$15/(N869+O869)</f>
        <v>0.0293102902964189</v>
      </c>
      <c r="H869" s="19" t="n">
        <f aca="false">(N869+O869)*(1/General!$B$20)*((F869/100)-E869*(C869/100))*1000/B869</f>
        <v>346.640146749374</v>
      </c>
      <c r="I869" s="19" t="n">
        <f aca="false">(N869+O869)*(1/General!$B$20)*((D869/100)*E869-(G869/100))*1000/B869</f>
        <v>146.554339925733</v>
      </c>
      <c r="J869" s="19" t="n">
        <f aca="false">I869/H869</f>
        <v>0.42278524660242</v>
      </c>
      <c r="K869" s="19" t="n">
        <f aca="false">MAX(Online_RAW!$L$2-Online_RAW!L869,0)</f>
        <v>0</v>
      </c>
      <c r="L869" s="19" t="n">
        <f aca="false">0.0016*(Online_RAW!M869)</f>
        <v>62.3213333333333</v>
      </c>
      <c r="M869" s="11" t="n">
        <f aca="false">Online_RAW!$N$2-Online_RAW!N869</f>
        <v>9.13657894737025</v>
      </c>
      <c r="N869" s="19" t="n">
        <f aca="false">Online_RAW!C869*60</f>
        <v>131.755043478261</v>
      </c>
      <c r="O869" s="19" t="n">
        <f aca="false">MAX(0, Online_RAW!D869*60)</f>
        <v>48.0521739130435</v>
      </c>
      <c r="P869" s="19" t="n">
        <f aca="false">_xlfn.IFNA(VLOOKUP(A869,Sampling!$D$7:$E$14,2,FALSE()),0)</f>
        <v>0</v>
      </c>
      <c r="Q869" s="0" t="n">
        <f aca="false">_xlfn.IFNA(VLOOKUP(A869,Refill!$D$6:$G$8,2,FALSE()),0)</f>
        <v>0</v>
      </c>
    </row>
    <row r="870" customFormat="false" ht="12.75" hidden="false" customHeight="false" outlineLevel="0" collapsed="false">
      <c r="A870" s="19" t="n">
        <f aca="false">ROUND((Online_RAW!B870-General!$B$10)*24,3)</f>
        <v>14.467</v>
      </c>
      <c r="B870" s="19" t="n">
        <f aca="false">General!$B$12+Online_ANA!K870/1000+Online_ANA!L870/1000+Online_ANA!M870/1000/General!$B$22-SUM($P$2:P870)/1000/General!$B$24+SUM($Q$2:Q870)/1000/General!$B$24</f>
        <v>1.15085986544343</v>
      </c>
      <c r="C870" s="19" t="n">
        <f aca="false">Online_RAW!K870</f>
        <v>38.0907692307692</v>
      </c>
      <c r="D870" s="19" t="n">
        <f aca="false">Online_RAW!J870</f>
        <v>2.205</v>
      </c>
      <c r="E870" s="19" t="n">
        <f aca="false">(1-F870/100-G870/100)/(1-C870/100-D870/100-General!$B$17/100)</f>
        <v>0.966932964824261</v>
      </c>
      <c r="F870" s="19" t="n">
        <f aca="false">N870*General!$B$14/(N870+O870)+O870*100/(N870+O870)</f>
        <v>42.6594357047322</v>
      </c>
      <c r="G870" s="19" t="n">
        <f aca="false">N870*General!$B$15/(N870+O870)</f>
        <v>0.028959880957206</v>
      </c>
      <c r="H870" s="19" t="n">
        <f aca="false">(N870+O870)*(1/General!$B$20)*((F870/100)-E870*(C870/100))*1000/B870</f>
        <v>407.190068692864</v>
      </c>
      <c r="I870" s="19" t="n">
        <f aca="false">(N870+O870)*(1/General!$B$20)*((D870/100)*E870-(G870/100))*1000/B870</f>
        <v>146.935641745434</v>
      </c>
      <c r="J870" s="19" t="n">
        <f aca="false">I870/H870</f>
        <v>0.360852714844243</v>
      </c>
      <c r="K870" s="19" t="n">
        <f aca="false">MAX(Online_RAW!$L$2-Online_RAW!L870,0)</f>
        <v>0</v>
      </c>
      <c r="L870" s="19" t="n">
        <f aca="false">0.0016*(Online_RAW!M870)</f>
        <v>62.3213333333333</v>
      </c>
      <c r="M870" s="11" t="n">
        <f aca="false">Online_RAW!$N$2-Online_RAW!N870</f>
        <v>9.30700000000024</v>
      </c>
      <c r="N870" s="19" t="n">
        <f aca="false">Online_RAW!C870*60</f>
        <v>130.478869565218</v>
      </c>
      <c r="O870" s="19" t="n">
        <f aca="false">MAX(0, Online_RAW!D870*60)</f>
        <v>49.7413043478261</v>
      </c>
      <c r="P870" s="19" t="n">
        <f aca="false">_xlfn.IFNA(VLOOKUP(A870,Sampling!$D$7:$E$14,2,FALSE()),0)</f>
        <v>0</v>
      </c>
      <c r="Q870" s="0" t="n">
        <f aca="false">_xlfn.IFNA(VLOOKUP(A870,Refill!$D$6:$G$8,2,FALSE()),0)</f>
        <v>0</v>
      </c>
    </row>
    <row r="871" customFormat="false" ht="12.75" hidden="false" customHeight="false" outlineLevel="0" collapsed="false">
      <c r="A871" s="19" t="n">
        <f aca="false">ROUND((Online_RAW!B871-General!$B$10)*24,3)</f>
        <v>14.483</v>
      </c>
      <c r="B871" s="19" t="n">
        <f aca="false">General!$B$12+Online_ANA!K871/1000+Online_ANA!L871/1000+Online_ANA!M871/1000/General!$B$22-SUM($P$2:P871)/1000/General!$B$24+SUM($Q$2:Q871)/1000/General!$B$24</f>
        <v>1.15114039663609</v>
      </c>
      <c r="C871" s="19" t="n">
        <f aca="false">Online_RAW!K871</f>
        <v>38.6</v>
      </c>
      <c r="D871" s="19" t="n">
        <f aca="false">Online_RAW!J871</f>
        <v>2.22</v>
      </c>
      <c r="E871" s="19" t="n">
        <f aca="false">(1-F871/100-G871/100)/(1-C871/100-D871/100-General!$B$17/100)</f>
        <v>0.970960654327216</v>
      </c>
      <c r="F871" s="19" t="n">
        <f aca="false">N871*General!$B$14/(N871+O871)+O871*100/(N871+O871)</f>
        <v>42.929852376234</v>
      </c>
      <c r="G871" s="19" t="n">
        <f aca="false">N871*General!$B$15/(N871+O871)</f>
        <v>0.0288233068806899</v>
      </c>
      <c r="H871" s="19" t="n">
        <f aca="false">(N871+O871)*(1/General!$B$20)*((F871/100)-E871*(C871/100))*1000/B871</f>
        <v>380.15348599042</v>
      </c>
      <c r="I871" s="19" t="n">
        <f aca="false">(N871+O871)*(1/General!$B$20)*((D871/100)*E871-(G871/100))*1000/B871</f>
        <v>148.32322872955</v>
      </c>
      <c r="J871" s="19" t="n">
        <f aca="false">I871/H871</f>
        <v>0.390166693705626</v>
      </c>
      <c r="K871" s="19" t="n">
        <f aca="false">MAX(Online_RAW!$L$2-Online_RAW!L871,0)</f>
        <v>0</v>
      </c>
      <c r="L871" s="19" t="n">
        <f aca="false">0.0016*(Online_RAW!M871)</f>
        <v>62.4469333333333</v>
      </c>
      <c r="M871" s="11" t="n">
        <f aca="false">Online_RAW!$N$2-Online_RAW!N871</f>
        <v>9.47587500000009</v>
      </c>
      <c r="N871" s="19" t="n">
        <f aca="false">Online_RAW!C871*60</f>
        <v>129.667909090909</v>
      </c>
      <c r="O871" s="19" t="n">
        <f aca="false">MAX(0, Online_RAW!D871*60)</f>
        <v>50.2807826086957</v>
      </c>
      <c r="P871" s="19" t="n">
        <f aca="false">_xlfn.IFNA(VLOOKUP(A871,Sampling!$D$7:$E$14,2,FALSE()),0)</f>
        <v>0</v>
      </c>
      <c r="Q871" s="0" t="n">
        <f aca="false">_xlfn.IFNA(VLOOKUP(A871,Refill!$D$6:$G$8,2,FALSE()),0)</f>
        <v>0</v>
      </c>
    </row>
    <row r="872" customFormat="false" ht="12.75" hidden="false" customHeight="false" outlineLevel="0" collapsed="false">
      <c r="A872" s="19" t="n">
        <f aca="false">ROUND((Online_RAW!B872-General!$B$10)*24,3)</f>
        <v>14.5</v>
      </c>
      <c r="B872" s="19" t="n">
        <f aca="false">General!$B$12+Online_ANA!K872/1000+Online_ANA!L872/1000+Online_ANA!M872/1000/General!$B$22-SUM($P$2:P872)/1000/General!$B$24+SUM($Q$2:Q872)/1000/General!$B$24</f>
        <v>1.15128210152905</v>
      </c>
      <c r="C872" s="19" t="n">
        <f aca="false">Online_RAW!K872</f>
        <v>39.0075</v>
      </c>
      <c r="D872" s="19" t="n">
        <f aca="false">Online_RAW!J872</f>
        <v>2.23333333333333</v>
      </c>
      <c r="E872" s="19" t="n">
        <f aca="false">(1-F872/100-G872/100)/(1-C872/100-D872/100-General!$B$17/100)</f>
        <v>0.976130018484485</v>
      </c>
      <c r="F872" s="19" t="n">
        <f aca="false">N872*General!$B$14/(N872+O872)+O872*100/(N872+O872)</f>
        <v>43.0370083181214</v>
      </c>
      <c r="G872" s="19" t="n">
        <f aca="false">N872*General!$B$15/(N872+O872)</f>
        <v>0.0287691877181205</v>
      </c>
      <c r="H872" s="19" t="n">
        <f aca="false">(N872+O872)*(1/General!$B$20)*((F872/100)-E872*(C872/100))*1000/B872</f>
        <v>345.873711549786</v>
      </c>
      <c r="I872" s="19" t="n">
        <f aca="false">(N872+O872)*(1/General!$B$20)*((D872/100)*E872-(G872/100))*1000/B872</f>
        <v>149.993930610836</v>
      </c>
      <c r="J872" s="19" t="n">
        <f aca="false">I872/H872</f>
        <v>0.433666756397141</v>
      </c>
      <c r="K872" s="19" t="n">
        <f aca="false">MAX(Online_RAW!$L$2-Online_RAW!L872,0)</f>
        <v>0</v>
      </c>
      <c r="L872" s="19" t="n">
        <f aca="false">0.0016*(Online_RAW!M872)</f>
        <v>62.4469333333333</v>
      </c>
      <c r="M872" s="11" t="n">
        <f aca="false">Online_RAW!$N$2-Online_RAW!N872</f>
        <v>9.63033333332987</v>
      </c>
      <c r="N872" s="19" t="n">
        <f aca="false">Online_RAW!C872*60</f>
        <v>129.404869565218</v>
      </c>
      <c r="O872" s="19" t="n">
        <f aca="false">MAX(0, Online_RAW!D872*60)</f>
        <v>50.5166086956522</v>
      </c>
      <c r="P872" s="19" t="n">
        <f aca="false">_xlfn.IFNA(VLOOKUP(A872,Sampling!$D$7:$E$14,2,FALSE()),0)</f>
        <v>0</v>
      </c>
      <c r="Q872" s="0" t="n">
        <f aca="false">_xlfn.IFNA(VLOOKUP(A872,Refill!$D$6:$G$8,2,FALSE()),0)</f>
        <v>0</v>
      </c>
    </row>
    <row r="873" customFormat="false" ht="12.75" hidden="false" customHeight="false" outlineLevel="0" collapsed="false">
      <c r="A873" s="19" t="n">
        <f aca="false">ROUND((Online_RAW!B873-General!$B$10)*24,3)</f>
        <v>14.517</v>
      </c>
      <c r="B873" s="19" t="n">
        <f aca="false">General!$B$12+Online_ANA!K873/1000+Online_ANA!L873/1000+Online_ANA!M873/1000/General!$B$22-SUM($P$2:P873)/1000/General!$B$24+SUM($Q$2:Q873)/1000/General!$B$24</f>
        <v>1.15154106702644</v>
      </c>
      <c r="C873" s="19" t="n">
        <f aca="false">Online_RAW!K873</f>
        <v>39.1863636363636</v>
      </c>
      <c r="D873" s="19" t="n">
        <f aca="false">Online_RAW!J873</f>
        <v>2.245</v>
      </c>
      <c r="E873" s="19" t="n">
        <f aca="false">(1-F873/100-G873/100)/(1-C873/100-D873/100-General!$B$17/100)</f>
        <v>0.977511963050634</v>
      </c>
      <c r="F873" s="19" t="n">
        <f aca="false">N873*General!$B$14/(N873+O873)+O873*100/(N873+O873)</f>
        <v>43.1427033957065</v>
      </c>
      <c r="G873" s="19" t="n">
        <f aca="false">N873*General!$B$15/(N873+O873)</f>
        <v>0.0287158063658048</v>
      </c>
      <c r="H873" s="19" t="n">
        <f aca="false">(N873+O873)*(1/General!$B$20)*((F873/100)-E873*(C873/100))*1000/B873</f>
        <v>336.366431233103</v>
      </c>
      <c r="I873" s="19" t="n">
        <f aca="false">(N873+O873)*(1/General!$B$20)*((D873/100)*E873-(G873/100))*1000/B873</f>
        <v>150.592716967922</v>
      </c>
      <c r="J873" s="19" t="n">
        <f aca="false">I873/H873</f>
        <v>0.447704357464733</v>
      </c>
      <c r="K873" s="19" t="n">
        <f aca="false">MAX(Online_RAW!$L$2-Online_RAW!L873,0)</f>
        <v>0</v>
      </c>
      <c r="L873" s="19" t="n">
        <f aca="false">0.0016*(Online_RAW!M873)</f>
        <v>62.5524</v>
      </c>
      <c r="M873" s="11" t="n">
        <f aca="false">Online_RAW!$N$2-Online_RAW!N873</f>
        <v>9.79764705882008</v>
      </c>
      <c r="N873" s="19" t="n">
        <f aca="false">Online_RAW!C873*60</f>
        <v>128.83852173913</v>
      </c>
      <c r="O873" s="19" t="n">
        <f aca="false">MAX(0, Online_RAW!D873*60)</f>
        <v>50.6285217391304</v>
      </c>
      <c r="P873" s="19" t="n">
        <f aca="false">_xlfn.IFNA(VLOOKUP(A873,Sampling!$D$7:$E$14,2,FALSE()),0)</f>
        <v>0</v>
      </c>
      <c r="Q873" s="0" t="n">
        <f aca="false">_xlfn.IFNA(VLOOKUP(A873,Refill!$D$6:$G$8,2,FALSE()),0)</f>
        <v>0</v>
      </c>
    </row>
    <row r="874" customFormat="false" ht="12.75" hidden="false" customHeight="false" outlineLevel="0" collapsed="false">
      <c r="A874" s="19" t="n">
        <f aca="false">ROUND((Online_RAW!B874-General!$B$10)*24,3)</f>
        <v>14.533</v>
      </c>
      <c r="B874" s="19" t="n">
        <f aca="false">General!$B$12+Online_ANA!K874/1000+Online_ANA!L874/1000+Online_ANA!M874/1000/General!$B$22-SUM($P$2:P874)/1000/General!$B$24+SUM($Q$2:Q874)/1000/General!$B$24</f>
        <v>1.15182168706602</v>
      </c>
      <c r="C874" s="19" t="n">
        <f aca="false">Online_RAW!K874</f>
        <v>39.3427272727273</v>
      </c>
      <c r="D874" s="19" t="n">
        <f aca="false">Online_RAW!J874</f>
        <v>2.265</v>
      </c>
      <c r="E874" s="19" t="n">
        <f aca="false">(1-F874/100-G874/100)/(1-C874/100-D874/100-General!$B$17/100)</f>
        <v>0.973865516376661</v>
      </c>
      <c r="F874" s="19" t="n">
        <f aca="false">N874*General!$B$14/(N874+O874)+O874*100/(N874+O874)</f>
        <v>43.5266413874216</v>
      </c>
      <c r="G874" s="19" t="n">
        <f aca="false">N874*General!$B$15/(N874+O874)</f>
        <v>0.028521898289181</v>
      </c>
      <c r="H874" s="19" t="n">
        <f aca="false">(N874+O874)*(1/General!$B$20)*((F874/100)-E874*(C874/100))*1000/B874</f>
        <v>363.916209412989</v>
      </c>
      <c r="I874" s="19" t="n">
        <f aca="false">(N874+O874)*(1/General!$B$20)*((D874/100)*E874-(G874/100))*1000/B874</f>
        <v>152.020553724275</v>
      </c>
      <c r="J874" s="19" t="n">
        <f aca="false">I874/H874</f>
        <v>0.417735043925332</v>
      </c>
      <c r="K874" s="19" t="n">
        <f aca="false">MAX(Online_RAW!$L$2-Online_RAW!L874,0)</f>
        <v>0</v>
      </c>
      <c r="L874" s="19" t="n">
        <f aca="false">0.0016*(Online_RAW!M874)</f>
        <v>62.6642666666667</v>
      </c>
      <c r="M874" s="11" t="n">
        <f aca="false">Online_RAW!$N$2-Online_RAW!N874</f>
        <v>9.98158823529002</v>
      </c>
      <c r="N874" s="19" t="n">
        <f aca="false">Online_RAW!C874*60</f>
        <v>128.531739130435</v>
      </c>
      <c r="O874" s="19" t="n">
        <f aca="false">MAX(0, Online_RAW!D874*60)</f>
        <v>51.7251818181818</v>
      </c>
      <c r="P874" s="19" t="n">
        <f aca="false">_xlfn.IFNA(VLOOKUP(A874,Sampling!$D$7:$E$14,2,FALSE()),0)</f>
        <v>0</v>
      </c>
      <c r="Q874" s="0" t="n">
        <f aca="false">_xlfn.IFNA(VLOOKUP(A874,Refill!$D$6:$G$8,2,FALSE()),0)</f>
        <v>0</v>
      </c>
    </row>
    <row r="875" customFormat="false" ht="12.75" hidden="false" customHeight="false" outlineLevel="0" collapsed="false">
      <c r="A875" s="19" t="n">
        <f aca="false">ROUND((Online_RAW!B875-General!$B$10)*24,3)</f>
        <v>14.55</v>
      </c>
      <c r="B875" s="19" t="n">
        <f aca="false">General!$B$12+Online_ANA!K875/1000+Online_ANA!L875/1000+Online_ANA!M875/1000/General!$B$22-SUM($P$2:P875)/1000/General!$B$24+SUM($Q$2:Q875)/1000/General!$B$24</f>
        <v>1.15198191372549</v>
      </c>
      <c r="C875" s="19" t="n">
        <f aca="false">Online_RAW!K875</f>
        <v>39.4833333333333</v>
      </c>
      <c r="D875" s="19" t="n">
        <f aca="false">Online_RAW!J875</f>
        <v>2.285</v>
      </c>
      <c r="E875" s="19" t="n">
        <f aca="false">(1-F875/100-G875/100)/(1-C875/100-D875/100-General!$B$17/100)</f>
        <v>0.968705574187477</v>
      </c>
      <c r="F875" s="19" t="n">
        <f aca="false">N875*General!$B$14/(N875+O875)+O875*100/(N875+O875)</f>
        <v>43.9815191941193</v>
      </c>
      <c r="G875" s="19" t="n">
        <f aca="false">N875*General!$B$15/(N875+O875)</f>
        <v>0.0282921620231721</v>
      </c>
      <c r="H875" s="19" t="n">
        <f aca="false">(N875+O875)*(1/General!$B$20)*((F875/100)-E875*(C875/100))*1000/B875</f>
        <v>400.404609678164</v>
      </c>
      <c r="I875" s="19" t="n">
        <f aca="false">(N875+O875)*(1/General!$B$20)*((D875/100)*E875-(G875/100))*1000/B875</f>
        <v>152.597768044618</v>
      </c>
      <c r="J875" s="19" t="n">
        <f aca="false">I875/H875</f>
        <v>0.381108919218668</v>
      </c>
      <c r="K875" s="19" t="n">
        <f aca="false">MAX(Online_RAW!$L$2-Online_RAW!L875,0)</f>
        <v>0</v>
      </c>
      <c r="L875" s="19" t="n">
        <f aca="false">0.0016*(Online_RAW!M875)</f>
        <v>62.6642666666667</v>
      </c>
      <c r="M875" s="11" t="n">
        <f aca="false">Online_RAW!$N$2-Online_RAW!N875</f>
        <v>10.1562352941201</v>
      </c>
      <c r="N875" s="19" t="n">
        <f aca="false">Online_RAW!C875*60</f>
        <v>127.534636363636</v>
      </c>
      <c r="O875" s="19" t="n">
        <f aca="false">MAX(0, Online_RAW!D875*60)</f>
        <v>52.7762727272728</v>
      </c>
      <c r="P875" s="19" t="n">
        <f aca="false">_xlfn.IFNA(VLOOKUP(A875,Sampling!$D$7:$E$14,2,FALSE()),0)</f>
        <v>0</v>
      </c>
      <c r="Q875" s="0" t="n">
        <f aca="false">_xlfn.IFNA(VLOOKUP(A875,Refill!$D$6:$G$8,2,FALSE()),0)</f>
        <v>0</v>
      </c>
    </row>
    <row r="876" customFormat="false" ht="12.75" hidden="false" customHeight="false" outlineLevel="0" collapsed="false">
      <c r="A876" s="19" t="n">
        <f aca="false">ROUND((Online_RAW!B876-General!$B$10)*24,3)</f>
        <v>14.567</v>
      </c>
      <c r="B876" s="19" t="n">
        <f aca="false">General!$B$12+Online_ANA!K876/1000+Online_ANA!L876/1000+Online_ANA!M876/1000/General!$B$22-SUM($P$2:P876)/1000/General!$B$24+SUM($Q$2:Q876)/1000/General!$B$24</f>
        <v>1.15224651146789</v>
      </c>
      <c r="C876" s="19" t="n">
        <f aca="false">Online_RAW!K876</f>
        <v>39.7192857142857</v>
      </c>
      <c r="D876" s="19" t="n">
        <f aca="false">Online_RAW!J876</f>
        <v>2.29666666666667</v>
      </c>
      <c r="E876" s="19" t="n">
        <f aca="false">(1-F876/100-G876/100)/(1-C876/100-D876/100-General!$B$17/100)</f>
        <v>0.965005957819793</v>
      </c>
      <c r="F876" s="19" t="n">
        <f aca="false">N876*General!$B$14/(N876+O876)+O876*100/(N876+O876)</f>
        <v>44.4345358782202</v>
      </c>
      <c r="G876" s="19" t="n">
        <f aca="false">N876*General!$B$15/(N876+O876)</f>
        <v>0.0280633657180706</v>
      </c>
      <c r="H876" s="19" t="n">
        <f aca="false">(N876+O876)*(1/General!$B$20)*((F876/100)-E876*(C876/100))*1000/B876</f>
        <v>426.418552114258</v>
      </c>
      <c r="I876" s="19" t="n">
        <f aca="false">(N876+O876)*(1/General!$B$20)*((D876/100)*E876-(G876/100))*1000/B876</f>
        <v>152.837774203321</v>
      </c>
      <c r="J876" s="19" t="n">
        <f aca="false">I876/H876</f>
        <v>0.358421962284531</v>
      </c>
      <c r="K876" s="19" t="n">
        <f aca="false">MAX(Online_RAW!$L$2-Online_RAW!L876,0)</f>
        <v>0</v>
      </c>
      <c r="L876" s="19" t="n">
        <f aca="false">0.0016*(Online_RAW!M876)</f>
        <v>62.764</v>
      </c>
      <c r="M876" s="11" t="n">
        <f aca="false">Online_RAW!$N$2-Online_RAW!N876</f>
        <v>10.3359375</v>
      </c>
      <c r="N876" s="19" t="n">
        <f aca="false">Online_RAW!C876*60</f>
        <v>126.555652173913</v>
      </c>
      <c r="O876" s="19" t="n">
        <f aca="false">MAX(0, Online_RAW!D876*60)</f>
        <v>53.8299130434782</v>
      </c>
      <c r="P876" s="19" t="n">
        <f aca="false">_xlfn.IFNA(VLOOKUP(A876,Sampling!$D$7:$E$14,2,FALSE()),0)</f>
        <v>0</v>
      </c>
      <c r="Q876" s="0" t="n">
        <f aca="false">_xlfn.IFNA(VLOOKUP(A876,Refill!$D$6:$G$8,2,FALSE()),0)</f>
        <v>0</v>
      </c>
    </row>
    <row r="877" customFormat="false" ht="12.75" hidden="false" customHeight="false" outlineLevel="0" collapsed="false">
      <c r="A877" s="19" t="n">
        <f aca="false">ROUND((Online_RAW!B877-General!$B$10)*24,3)</f>
        <v>14.583</v>
      </c>
      <c r="B877" s="19" t="n">
        <f aca="false">General!$B$12+Online_ANA!K877/1000+Online_ANA!L877/1000+Online_ANA!M877/1000/General!$B$22-SUM($P$2:P877)/1000/General!$B$24+SUM($Q$2:Q877)/1000/General!$B$24</f>
        <v>1.15248667464993</v>
      </c>
      <c r="C877" s="19" t="n">
        <f aca="false">Online_RAW!K877</f>
        <v>40.1369230769231</v>
      </c>
      <c r="D877" s="19" t="n">
        <f aca="false">Online_RAW!J877</f>
        <v>2.315</v>
      </c>
      <c r="E877" s="19" t="n">
        <f aca="false">(1-F877/100-G877/100)/(1-C877/100-D877/100-General!$B$17/100)</f>
        <v>0.970819580131131</v>
      </c>
      <c r="F877" s="19" t="n">
        <f aca="false">N877*General!$B$14/(N877+O877)+O877*100/(N877+O877)</f>
        <v>44.5232477269102</v>
      </c>
      <c r="G877" s="19" t="n">
        <f aca="false">N877*General!$B$15/(N877+O877)</f>
        <v>0.0280185617540858</v>
      </c>
      <c r="H877" s="19" t="n">
        <f aca="false">(N877+O877)*(1/General!$B$20)*((F877/100)-E877*(C877/100))*1000/B877</f>
        <v>387.027162045715</v>
      </c>
      <c r="I877" s="19" t="n">
        <f aca="false">(N877+O877)*(1/General!$B$20)*((D877/100)*E877-(G877/100))*1000/B877</f>
        <v>154.561135534949</v>
      </c>
      <c r="J877" s="19" t="n">
        <f aca="false">I877/H877</f>
        <v>0.399354749981843</v>
      </c>
      <c r="K877" s="19" t="n">
        <f aca="false">MAX(Online_RAW!$L$2-Online_RAW!L877,0)</f>
        <v>0</v>
      </c>
      <c r="L877" s="19" t="n">
        <f aca="false">0.0016*(Online_RAW!M877)</f>
        <v>62.8592</v>
      </c>
      <c r="M877" s="11" t="n">
        <f aca="false">Online_RAW!$N$2-Online_RAW!N877</f>
        <v>10.4939473684199</v>
      </c>
      <c r="N877" s="19" t="n">
        <f aca="false">Online_RAW!C877*60</f>
        <v>126.008608695652</v>
      </c>
      <c r="O877" s="19" t="n">
        <f aca="false">MAX(0, Online_RAW!D877*60)</f>
        <v>53.8844347826087</v>
      </c>
      <c r="P877" s="19" t="n">
        <f aca="false">_xlfn.IFNA(VLOOKUP(A877,Sampling!$D$7:$E$14,2,FALSE()),0)</f>
        <v>0</v>
      </c>
      <c r="Q877" s="0" t="n">
        <f aca="false">_xlfn.IFNA(VLOOKUP(A877,Refill!$D$6:$G$8,2,FALSE()),0)</f>
        <v>0</v>
      </c>
    </row>
    <row r="878" customFormat="false" ht="12.75" hidden="false" customHeight="false" outlineLevel="0" collapsed="false">
      <c r="A878" s="19" t="n">
        <f aca="false">ROUND((Online_RAW!B878-General!$B$10)*24,3)</f>
        <v>14.6</v>
      </c>
      <c r="B878" s="19" t="n">
        <f aca="false">General!$B$12+Online_ANA!K878/1000+Online_ANA!L878/1000+Online_ANA!M878/1000/General!$B$22-SUM($P$2:P878)/1000/General!$B$24+SUM($Q$2:Q878)/1000/General!$B$24</f>
        <v>1.15268828083051</v>
      </c>
      <c r="C878" s="19" t="n">
        <f aca="false">Online_RAW!K878</f>
        <v>40.4161538461538</v>
      </c>
      <c r="D878" s="19" t="n">
        <f aca="false">Online_RAW!J878</f>
        <v>2.33</v>
      </c>
      <c r="E878" s="19" t="n">
        <f aca="false">(1-F878/100-G878/100)/(1-C878/100-D878/100-General!$B$17/100)</f>
        <v>0.971416378903482</v>
      </c>
      <c r="F878" s="19" t="n">
        <f aca="false">N878*General!$B$14/(N878+O878)+O878*100/(N878+O878)</f>
        <v>44.7751091266246</v>
      </c>
      <c r="G878" s="19" t="n">
        <f aca="false">N878*General!$B$15/(N878+O878)</f>
        <v>0.0278913590269573</v>
      </c>
      <c r="H878" s="19" t="n">
        <f aca="false">(N878+O878)*(1/General!$B$20)*((F878/100)-E878*(C878/100))*1000/B878</f>
        <v>384.055824066116</v>
      </c>
      <c r="I878" s="19" t="n">
        <f aca="false">(N878+O878)*(1/General!$B$20)*((D878/100)*E878-(G878/100))*1000/B878</f>
        <v>155.699993901667</v>
      </c>
      <c r="J878" s="19" t="n">
        <f aca="false">I878/H878</f>
        <v>0.405409797599795</v>
      </c>
      <c r="K878" s="19" t="n">
        <f aca="false">MAX(Online_RAW!$L$2-Online_RAW!L878,0)</f>
        <v>0</v>
      </c>
      <c r="L878" s="19" t="n">
        <f aca="false">0.0016*(Online_RAW!M878)</f>
        <v>62.8976</v>
      </c>
      <c r="M878" s="11" t="n">
        <f aca="false">Online_RAW!$N$2-Online_RAW!N878</f>
        <v>10.6718421052601</v>
      </c>
      <c r="N878" s="19" t="n">
        <f aca="false">Online_RAW!C878*60</f>
        <v>125.473826086957</v>
      </c>
      <c r="O878" s="19" t="n">
        <f aca="false">MAX(0, Online_RAW!D878*60)</f>
        <v>54.4726956521739</v>
      </c>
      <c r="P878" s="19" t="n">
        <f aca="false">_xlfn.IFNA(VLOOKUP(A878,Sampling!$D$7:$E$14,2,FALSE()),0)</f>
        <v>0</v>
      </c>
      <c r="Q878" s="0" t="n">
        <f aca="false">_xlfn.IFNA(VLOOKUP(A878,Refill!$D$6:$G$8,2,FALSE()),0)</f>
        <v>0</v>
      </c>
    </row>
    <row r="879" customFormat="false" ht="12.75" hidden="false" customHeight="false" outlineLevel="0" collapsed="false">
      <c r="A879" s="19" t="n">
        <f aca="false">ROUND((Online_RAW!B879-General!$B$10)*24,3)</f>
        <v>14.617</v>
      </c>
      <c r="B879" s="19" t="n">
        <f aca="false">General!$B$12+Online_ANA!K879/1000+Online_ANA!L879/1000+Online_ANA!M879/1000/General!$B$22-SUM($P$2:P879)/1000/General!$B$24+SUM($Q$2:Q879)/1000/General!$B$24</f>
        <v>1.15293371240947</v>
      </c>
      <c r="C879" s="19" t="n">
        <f aca="false">Online_RAW!K879</f>
        <v>40.63</v>
      </c>
      <c r="D879" s="19" t="n">
        <f aca="false">Online_RAW!J879</f>
        <v>2.35</v>
      </c>
      <c r="E879" s="19" t="n">
        <f aca="false">(1-F879/100-G879/100)/(1-C879/100-D879/100-General!$B$17/100)</f>
        <v>0.971248459098722</v>
      </c>
      <c r="F879" s="19" t="n">
        <f aca="false">N879*General!$B$14/(N879+O879)+O879*100/(N879+O879)</f>
        <v>45.0118928280019</v>
      </c>
      <c r="G879" s="19" t="n">
        <f aca="false">N879*General!$B$15/(N879+O879)</f>
        <v>0.0277717712989889</v>
      </c>
      <c r="H879" s="19" t="n">
        <f aca="false">(N879+O879)*(1/General!$B$20)*((F879/100)-E879*(C879/100))*1000/B879</f>
        <v>386.92835381953</v>
      </c>
      <c r="I879" s="19" t="n">
        <f aca="false">(N879+O879)*(1/General!$B$20)*((D879/100)*E879-(G879/100))*1000/B879</f>
        <v>157.185949424694</v>
      </c>
      <c r="J879" s="19" t="n">
        <f aca="false">I879/H879</f>
        <v>0.40624045220012</v>
      </c>
      <c r="K879" s="19" t="n">
        <f aca="false">MAX(Online_RAW!$L$2-Online_RAW!L879,0)</f>
        <v>0</v>
      </c>
      <c r="L879" s="19" t="n">
        <f aca="false">0.0016*(Online_RAW!M879)</f>
        <v>62.9904</v>
      </c>
      <c r="M879" s="11" t="n">
        <f aca="false">Online_RAW!$N$2-Online_RAW!N879</f>
        <v>10.8382105263199</v>
      </c>
      <c r="N879" s="19" t="n">
        <f aca="false">Online_RAW!C879*60</f>
        <v>125.083363636364</v>
      </c>
      <c r="O879" s="19" t="n">
        <f aca="false">MAX(0, Online_RAW!D879*60)</f>
        <v>55.0756363636364</v>
      </c>
      <c r="P879" s="19" t="n">
        <f aca="false">_xlfn.IFNA(VLOOKUP(A879,Sampling!$D$7:$E$14,2,FALSE()),0)</f>
        <v>0</v>
      </c>
      <c r="Q879" s="0" t="n">
        <f aca="false">_xlfn.IFNA(VLOOKUP(A879,Refill!$D$6:$G$8,2,FALSE()),0)</f>
        <v>0</v>
      </c>
    </row>
    <row r="880" customFormat="false" ht="12.75" hidden="false" customHeight="false" outlineLevel="0" collapsed="false">
      <c r="A880" s="19" t="n">
        <f aca="false">ROUND((Online_RAW!B880-General!$B$10)*24,3)</f>
        <v>14.633</v>
      </c>
      <c r="B880" s="19" t="n">
        <f aca="false">General!$B$12+Online_ANA!K880/1000+Online_ANA!L880/1000+Online_ANA!M880/1000/General!$B$22-SUM($P$2:P880)/1000/General!$B$24+SUM($Q$2:Q880)/1000/General!$B$24</f>
        <v>1.15313437832704</v>
      </c>
      <c r="C880" s="19" t="n">
        <f aca="false">Online_RAW!K880</f>
        <v>40.7727272727273</v>
      </c>
      <c r="D880" s="19" t="n">
        <f aca="false">Online_RAW!J880</f>
        <v>2.365</v>
      </c>
      <c r="E880" s="19" t="n">
        <f aca="false">(1-F880/100-G880/100)/(1-C880/100-D880/100-General!$B$17/100)</f>
        <v>0.964739875481749</v>
      </c>
      <c r="F880" s="19" t="n">
        <f aca="false">N880*General!$B$14/(N880+O880)+O880*100/(N880+O880)</f>
        <v>45.5326248371919</v>
      </c>
      <c r="G880" s="19" t="n">
        <f aca="false">N880*General!$B$15/(N880+O880)</f>
        <v>0.0275087753347516</v>
      </c>
      <c r="H880" s="19" t="n">
        <f aca="false">(N880+O880)*(1/General!$B$20)*((F880/100)-E880*(C880/100))*1000/B880</f>
        <v>431.297124951384</v>
      </c>
      <c r="I880" s="19" t="n">
        <f aca="false">(N880+O880)*(1/General!$B$20)*((D880/100)*E880-(G880/100))*1000/B880</f>
        <v>156.866414912456</v>
      </c>
      <c r="J880" s="19" t="n">
        <f aca="false">I880/H880</f>
        <v>0.363708464159455</v>
      </c>
      <c r="K880" s="19" t="n">
        <f aca="false">MAX(Online_RAW!$L$2-Online_RAW!L880,0)</f>
        <v>0</v>
      </c>
      <c r="L880" s="19" t="n">
        <f aca="false">0.0016*(Online_RAW!M880)</f>
        <v>63.03168</v>
      </c>
      <c r="M880" s="11" t="n">
        <f aca="false">Online_RAW!$N$2-Online_RAW!N880</f>
        <v>11.0119411764699</v>
      </c>
      <c r="N880" s="19" t="n">
        <f aca="false">Online_RAW!C880*60</f>
        <v>123.699272727273</v>
      </c>
      <c r="O880" s="19" t="n">
        <f aca="false">MAX(0, Online_RAW!D880*60)</f>
        <v>56.1695454545455</v>
      </c>
      <c r="P880" s="19" t="n">
        <f aca="false">_xlfn.IFNA(VLOOKUP(A880,Sampling!$D$7:$E$14,2,FALSE()),0)</f>
        <v>0</v>
      </c>
      <c r="Q880" s="0" t="n">
        <f aca="false">_xlfn.IFNA(VLOOKUP(A880,Refill!$D$6:$G$8,2,FALSE()),0)</f>
        <v>0</v>
      </c>
    </row>
    <row r="881" customFormat="false" ht="12.75" hidden="false" customHeight="false" outlineLevel="0" collapsed="false">
      <c r="A881" s="19" t="n">
        <f aca="false">ROUND((Online_RAW!B881-General!$B$10)*24,3)</f>
        <v>14.65</v>
      </c>
      <c r="B881" s="19" t="n">
        <f aca="false">General!$B$12+Online_ANA!K881/1000+Online_ANA!L881/1000+Online_ANA!M881/1000/General!$B$22-SUM($P$2:P881)/1000/General!$B$24+SUM($Q$2:Q881)/1000/General!$B$24</f>
        <v>1.15337497015934</v>
      </c>
      <c r="C881" s="19" t="n">
        <f aca="false">Online_RAW!K881</f>
        <v>41.145</v>
      </c>
      <c r="D881" s="19" t="n">
        <f aca="false">Online_RAW!J881</f>
        <v>2.39</v>
      </c>
      <c r="E881" s="19" t="n">
        <f aca="false">(1-F881/100-G881/100)/(1-C881/100-D881/100-General!$B$17/100)</f>
        <v>0.965351007991128</v>
      </c>
      <c r="F881" s="19" t="n">
        <f aca="false">N881*General!$B$14/(N881+O881)+O881*100/(N881+O881)</f>
        <v>45.8818228764731</v>
      </c>
      <c r="G881" s="19" t="n">
        <f aca="false">N881*General!$B$15/(N881+O881)</f>
        <v>0.0273324126886499</v>
      </c>
      <c r="H881" s="19" t="n">
        <f aca="false">(N881+O881)*(1/General!$B$20)*((F881/100)-E881*(C881/100))*1000/B881</f>
        <v>428.687649017287</v>
      </c>
      <c r="I881" s="19" t="n">
        <f aca="false">(N881+O881)*(1/General!$B$20)*((D881/100)*E881-(G881/100))*1000/B881</f>
        <v>158.59689328849</v>
      </c>
      <c r="J881" s="19" t="n">
        <f aca="false">I881/H881</f>
        <v>0.369959091781752</v>
      </c>
      <c r="K881" s="19" t="n">
        <f aca="false">MAX(Online_RAW!$L$2-Online_RAW!L881,0)</f>
        <v>0</v>
      </c>
      <c r="L881" s="19" t="n">
        <f aca="false">0.0016*(Online_RAW!M881)</f>
        <v>63.1192</v>
      </c>
      <c r="M881" s="11" t="n">
        <f aca="false">Online_RAW!$N$2-Online_RAW!N881</f>
        <v>11.1787894736799</v>
      </c>
      <c r="N881" s="19" t="n">
        <f aca="false">Online_RAW!C881*60</f>
        <v>122.883913043478</v>
      </c>
      <c r="O881" s="19" t="n">
        <f aca="false">MAX(0, Online_RAW!D881*60)</f>
        <v>56.9522608695652</v>
      </c>
      <c r="P881" s="19" t="n">
        <f aca="false">_xlfn.IFNA(VLOOKUP(A881,Sampling!$D$7:$E$14,2,FALSE()),0)</f>
        <v>0</v>
      </c>
      <c r="Q881" s="0" t="n">
        <f aca="false">_xlfn.IFNA(VLOOKUP(A881,Refill!$D$6:$G$8,2,FALSE()),0)</f>
        <v>0</v>
      </c>
    </row>
    <row r="882" customFormat="false" ht="12.75" hidden="false" customHeight="false" outlineLevel="0" collapsed="false">
      <c r="A882" s="19" t="n">
        <f aca="false">ROUND((Online_RAW!B882-General!$B$10)*24,3)</f>
        <v>14.667</v>
      </c>
      <c r="B882" s="19" t="n">
        <f aca="false">General!$B$12+Online_ANA!K882/1000+Online_ANA!L882/1000+Online_ANA!M882/1000/General!$B$22-SUM($P$2:P882)/1000/General!$B$24+SUM($Q$2:Q882)/1000/General!$B$24</f>
        <v>1.15356354426336</v>
      </c>
      <c r="C882" s="19" t="n">
        <f aca="false">Online_RAW!K882</f>
        <v>41.5869230769231</v>
      </c>
      <c r="D882" s="19" t="n">
        <f aca="false">Online_RAW!J882</f>
        <v>2.41</v>
      </c>
      <c r="E882" s="19" t="n">
        <f aca="false">(1-F882/100-G882/100)/(1-C882/100-D882/100-General!$B$17/100)</f>
        <v>0.971982811707038</v>
      </c>
      <c r="F882" s="19" t="n">
        <f aca="false">N882*General!$B$14/(N882+O882)+O882*100/(N882+O882)</f>
        <v>45.9592480048085</v>
      </c>
      <c r="G882" s="19" t="n">
        <f aca="false">N882*General!$B$15/(N882+O882)</f>
        <v>0.0272933090884806</v>
      </c>
      <c r="H882" s="19" t="n">
        <f aca="false">(N882+O882)*(1/General!$B$20)*((F882/100)-E882*(C882/100))*1000/B882</f>
        <v>384.817975091886</v>
      </c>
      <c r="I882" s="19" t="n">
        <f aca="false">(N882+O882)*(1/General!$B$20)*((D882/100)*E882-(G882/100))*1000/B882</f>
        <v>160.890141185062</v>
      </c>
      <c r="J882" s="19" t="n">
        <f aca="false">I882/H882</f>
        <v>0.418094142163305</v>
      </c>
      <c r="K882" s="19" t="n">
        <f aca="false">MAX(Online_RAW!$L$2-Online_RAW!L882,0)</f>
        <v>0</v>
      </c>
      <c r="L882" s="19" t="n">
        <f aca="false">0.0016*(Online_RAW!M882)</f>
        <v>63.14784</v>
      </c>
      <c r="M882" s="11" t="n">
        <f aca="false">Online_RAW!$N$2-Online_RAW!N882</f>
        <v>11.3531176470601</v>
      </c>
      <c r="N882" s="19" t="n">
        <f aca="false">Online_RAW!C882*60</f>
        <v>122.602909090909</v>
      </c>
      <c r="O882" s="19" t="n">
        <f aca="false">MAX(0, Online_RAW!D882*60)</f>
        <v>57.0790909090909</v>
      </c>
      <c r="P882" s="19" t="n">
        <f aca="false">_xlfn.IFNA(VLOOKUP(A882,Sampling!$D$7:$E$14,2,FALSE()),0)</f>
        <v>0</v>
      </c>
      <c r="Q882" s="0" t="n">
        <f aca="false">_xlfn.IFNA(VLOOKUP(A882,Refill!$D$6:$G$8,2,FALSE()),0)</f>
        <v>0</v>
      </c>
    </row>
    <row r="883" customFormat="false" ht="12.75" hidden="false" customHeight="false" outlineLevel="0" collapsed="false">
      <c r="A883" s="19" t="n">
        <f aca="false">ROUND((Online_RAW!B883-General!$B$10)*24,3)</f>
        <v>14.683</v>
      </c>
      <c r="B883" s="19" t="n">
        <f aca="false">General!$B$12+Online_ANA!K883/1000+Online_ANA!L883/1000+Online_ANA!M883/1000/General!$B$22-SUM($P$2:P883)/1000/General!$B$24+SUM($Q$2:Q883)/1000/General!$B$24</f>
        <v>1.15382742874617</v>
      </c>
      <c r="C883" s="19" t="n">
        <f aca="false">Online_RAW!K883</f>
        <v>41.797</v>
      </c>
      <c r="D883" s="19" t="n">
        <f aca="false">Online_RAW!J883</f>
        <v>2.43</v>
      </c>
      <c r="E883" s="19" t="n">
        <f aca="false">(1-F883/100-G883/100)/(1-C883/100-D883/100-General!$B$17/100)</f>
        <v>0.976201269418013</v>
      </c>
      <c r="F883" s="19" t="n">
        <f aca="false">N883*General!$B$14/(N883+O883)+O883*100/(N883+O883)</f>
        <v>45.9494231096291</v>
      </c>
      <c r="G883" s="19" t="n">
        <f aca="false">N883*General!$B$15/(N883+O883)</f>
        <v>0.027298271156753</v>
      </c>
      <c r="H883" s="19" t="n">
        <f aca="false">(N883+O883)*(1/General!$B$20)*((F883/100)-E883*(C883/100))*1000/B883</f>
        <v>357.759444226182</v>
      </c>
      <c r="I883" s="19" t="n">
        <f aca="false">(N883+O883)*(1/General!$B$20)*((D883/100)*E883-(G883/100))*1000/B883</f>
        <v>162.983695561178</v>
      </c>
      <c r="J883" s="19" t="n">
        <f aca="false">I883/H883</f>
        <v>0.455567835291406</v>
      </c>
      <c r="K883" s="19" t="n">
        <f aca="false">MAX(Online_RAW!$L$2-Online_RAW!L883,0)</f>
        <v>0</v>
      </c>
      <c r="L883" s="19" t="n">
        <f aca="false">0.0016*(Online_RAW!M883)</f>
        <v>63.2496</v>
      </c>
      <c r="M883" s="11" t="n">
        <f aca="false">Online_RAW!$N$2-Online_RAW!N883</f>
        <v>11.5298333333299</v>
      </c>
      <c r="N883" s="19" t="n">
        <f aca="false">Online_RAW!C883*60</f>
        <v>122.676285714286</v>
      </c>
      <c r="O883" s="19" t="n">
        <f aca="false">MAX(0, Online_RAW!D883*60)</f>
        <v>57.0805714285714</v>
      </c>
      <c r="P883" s="19" t="n">
        <f aca="false">_xlfn.IFNA(VLOOKUP(A883,Sampling!$D$7:$E$14,2,FALSE()),0)</f>
        <v>0</v>
      </c>
      <c r="Q883" s="0" t="n">
        <f aca="false">_xlfn.IFNA(VLOOKUP(A883,Refill!$D$6:$G$8,2,FALSE()),0)</f>
        <v>0</v>
      </c>
    </row>
    <row r="884" customFormat="false" ht="12.75" hidden="false" customHeight="false" outlineLevel="0" collapsed="false">
      <c r="A884" s="19" t="n">
        <f aca="false">ROUND((Online_RAW!B884-General!$B$10)*24,3)</f>
        <v>14.7</v>
      </c>
      <c r="B884" s="19" t="n">
        <f aca="false">General!$B$12+Online_ANA!K884/1000+Online_ANA!L884/1000+Online_ANA!M884/1000/General!$B$22-SUM($P$2:P884)/1000/General!$B$24+SUM($Q$2:Q884)/1000/General!$B$24</f>
        <v>1.15403338242609</v>
      </c>
      <c r="C884" s="19" t="n">
        <f aca="false">Online_RAW!K884</f>
        <v>41.78</v>
      </c>
      <c r="D884" s="19" t="n">
        <f aca="false">Online_RAW!J884</f>
        <v>2.45</v>
      </c>
      <c r="E884" s="19" t="n">
        <f aca="false">(1-F884/100-G884/100)/(1-C884/100-D884/100-General!$B$17/100)</f>
        <v>0.965319461943489</v>
      </c>
      <c r="F884" s="19" t="n">
        <f aca="false">N884*General!$B$14/(N884+O884)+O884*100/(N884+O884)</f>
        <v>46.5548274016469</v>
      </c>
      <c r="G884" s="19" t="n">
        <f aca="false">N884*General!$B$15/(N884+O884)</f>
        <v>0.0269925114133096</v>
      </c>
      <c r="H884" s="19" t="n">
        <f aca="false">(N884+O884)*(1/General!$B$20)*((F884/100)-E884*(C884/100))*1000/B884</f>
        <v>432.797005297711</v>
      </c>
      <c r="I884" s="19" t="n">
        <f aca="false">(N884+O884)*(1/General!$B$20)*((D884/100)*E884-(G884/100))*1000/B884</f>
        <v>162.58555704099</v>
      </c>
      <c r="J884" s="19" t="n">
        <f aca="false">I884/H884</f>
        <v>0.375662389182087</v>
      </c>
      <c r="K884" s="19" t="n">
        <f aca="false">MAX(Online_RAW!$L$2-Online_RAW!L884,0)</f>
        <v>0</v>
      </c>
      <c r="L884" s="19" t="n">
        <f aca="false">0.0016*(Online_RAW!M884)</f>
        <v>63.29536</v>
      </c>
      <c r="M884" s="11" t="n">
        <f aca="false">Online_RAW!$N$2-Online_RAW!N884</f>
        <v>11.70444444444</v>
      </c>
      <c r="N884" s="19" t="n">
        <f aca="false">Online_RAW!C884*60</f>
        <v>121.381090909091</v>
      </c>
      <c r="O884" s="19" t="n">
        <f aca="false">MAX(0, Online_RAW!D884*60)</f>
        <v>58.4926363636364</v>
      </c>
      <c r="P884" s="19" t="n">
        <f aca="false">_xlfn.IFNA(VLOOKUP(A884,Sampling!$D$7:$E$14,2,FALSE()),0)</f>
        <v>0</v>
      </c>
      <c r="Q884" s="0" t="n">
        <f aca="false">_xlfn.IFNA(VLOOKUP(A884,Refill!$D$6:$G$8,2,FALSE()),0)</f>
        <v>0</v>
      </c>
    </row>
    <row r="885" customFormat="false" ht="12.75" hidden="false" customHeight="false" outlineLevel="0" collapsed="false">
      <c r="A885" s="19" t="n">
        <f aca="false">ROUND((Online_RAW!B885-General!$B$10)*24,3)</f>
        <v>14.717</v>
      </c>
      <c r="B885" s="19" t="n">
        <f aca="false">General!$B$12+Online_ANA!K885/1000+Online_ANA!L885/1000+Online_ANA!M885/1000/General!$B$22-SUM($P$2:P885)/1000/General!$B$24+SUM($Q$2:Q885)/1000/General!$B$24</f>
        <v>1.15432043060983</v>
      </c>
      <c r="C885" s="19" t="n">
        <f aca="false">Online_RAW!K885</f>
        <v>42.0383333333333</v>
      </c>
      <c r="D885" s="19" t="n">
        <f aca="false">Online_RAW!J885</f>
        <v>2.465</v>
      </c>
      <c r="E885" s="19" t="n">
        <f aca="false">(1-F885/100-G885/100)/(1-C885/100-D885/100-General!$B$17/100)</f>
        <v>0.962711542993771</v>
      </c>
      <c r="F885" s="19" t="n">
        <f aca="false">N885*General!$B$14/(N885+O885)+O885*100/(N885+O885)</f>
        <v>46.9624896601185</v>
      </c>
      <c r="G885" s="19" t="n">
        <f aca="false">N885*General!$B$15/(N885+O885)</f>
        <v>0.0267866213837785</v>
      </c>
      <c r="H885" s="19" t="n">
        <f aca="false">(N885+O885)*(1/General!$B$20)*((F885/100)-E885*(C885/100))*1000/B885</f>
        <v>451.101979953004</v>
      </c>
      <c r="I885" s="19" t="n">
        <f aca="false">(N885+O885)*(1/General!$B$20)*((D885/100)*E885-(G885/100))*1000/B885</f>
        <v>163.041918663705</v>
      </c>
      <c r="J885" s="19" t="n">
        <f aca="false">I885/H885</f>
        <v>0.361430288292442</v>
      </c>
      <c r="K885" s="19" t="n">
        <f aca="false">MAX(Online_RAW!$L$2-Online_RAW!L885,0)</f>
        <v>0</v>
      </c>
      <c r="L885" s="19" t="n">
        <f aca="false">0.0016*(Online_RAW!M885)</f>
        <v>63.42464</v>
      </c>
      <c r="M885" s="11" t="n">
        <f aca="false">Online_RAW!$N$2-Online_RAW!N885</f>
        <v>11.8764117647102</v>
      </c>
      <c r="N885" s="19" t="n">
        <f aca="false">Online_RAW!C885*60</f>
        <v>120.398181818182</v>
      </c>
      <c r="O885" s="19" t="n">
        <f aca="false">MAX(0, Online_RAW!D885*60)</f>
        <v>59.390347826087</v>
      </c>
      <c r="P885" s="19" t="n">
        <f aca="false">_xlfn.IFNA(VLOOKUP(A885,Sampling!$D$7:$E$14,2,FALSE()),0)</f>
        <v>0</v>
      </c>
      <c r="Q885" s="0" t="n">
        <f aca="false">_xlfn.IFNA(VLOOKUP(A885,Refill!$D$6:$G$8,2,FALSE()),0)</f>
        <v>0</v>
      </c>
    </row>
    <row r="886" customFormat="false" ht="12.75" hidden="false" customHeight="false" outlineLevel="0" collapsed="false">
      <c r="A886" s="19" t="n">
        <f aca="false">ROUND((Online_RAW!B886-General!$B$10)*24,3)</f>
        <v>14.733</v>
      </c>
      <c r="B886" s="19" t="n">
        <f aca="false">General!$B$12+Online_ANA!K886/1000+Online_ANA!L886/1000+Online_ANA!M886/1000/General!$B$22-SUM($P$2:P886)/1000/General!$B$24+SUM($Q$2:Q886)/1000/General!$B$24</f>
        <v>1.15453482646065</v>
      </c>
      <c r="C886" s="19" t="n">
        <f aca="false">Online_RAW!K886</f>
        <v>42.4553846153846</v>
      </c>
      <c r="D886" s="19" t="n">
        <f aca="false">Online_RAW!J886</f>
        <v>2.49</v>
      </c>
      <c r="E886" s="19" t="n">
        <f aca="false">(1-F886/100-G886/100)/(1-C886/100-D886/100-General!$B$17/100)</f>
        <v>0.960529814868558</v>
      </c>
      <c r="F886" s="19" t="n">
        <f aca="false">N886*General!$B$14/(N886+O886)+O886*100/(N886+O886)</f>
        <v>47.5075029770257</v>
      </c>
      <c r="G886" s="19" t="n">
        <f aca="false">N886*General!$B$15/(N886+O886)</f>
        <v>0.0265113621328153</v>
      </c>
      <c r="H886" s="19" t="n">
        <f aca="false">(N886+O886)*(1/General!$B$20)*((F886/100)-E886*(C886/100))*1000/B886</f>
        <v>466.459576554748</v>
      </c>
      <c r="I886" s="19" t="n">
        <f aca="false">(N886+O886)*(1/General!$B$20)*((D886/100)*E886-(G886/100))*1000/B886</f>
        <v>163.986334894202</v>
      </c>
      <c r="J886" s="19" t="n">
        <f aca="false">I886/H886</f>
        <v>0.351555296828503</v>
      </c>
      <c r="K886" s="19" t="n">
        <f aca="false">MAX(Online_RAW!$L$2-Online_RAW!L886,0)</f>
        <v>0</v>
      </c>
      <c r="L886" s="19" t="n">
        <f aca="false">0.0016*(Online_RAW!M886)</f>
        <v>63.4736</v>
      </c>
      <c r="M886" s="11" t="n">
        <f aca="false">Online_RAW!$N$2-Online_RAW!N886</f>
        <v>12.0567368421102</v>
      </c>
      <c r="N886" s="19" t="n">
        <f aca="false">Online_RAW!C886*60</f>
        <v>118.915043478261</v>
      </c>
      <c r="O886" s="19" t="n">
        <f aca="false">MAX(0, Online_RAW!D886*60)</f>
        <v>60.5024347826088</v>
      </c>
      <c r="P886" s="19" t="n">
        <f aca="false">_xlfn.IFNA(VLOOKUP(A886,Sampling!$D$7:$E$14,2,FALSE()),0)</f>
        <v>0</v>
      </c>
      <c r="Q886" s="0" t="n">
        <f aca="false">_xlfn.IFNA(VLOOKUP(A886,Refill!$D$6:$G$8,2,FALSE()),0)</f>
        <v>0</v>
      </c>
    </row>
    <row r="887" customFormat="false" ht="12.75" hidden="false" customHeight="false" outlineLevel="0" collapsed="false">
      <c r="A887" s="19" t="n">
        <f aca="false">ROUND((Online_RAW!B887-General!$B$10)*24,3)</f>
        <v>14.75</v>
      </c>
      <c r="B887" s="19" t="n">
        <f aca="false">General!$B$12+Online_ANA!K887/1000+Online_ANA!L887/1000+Online_ANA!M887/1000/General!$B$22-SUM($P$2:P887)/1000/General!$B$24+SUM($Q$2:Q887)/1000/General!$B$24</f>
        <v>1.15477060885241</v>
      </c>
      <c r="C887" s="19" t="n">
        <f aca="false">Online_RAW!K887</f>
        <v>43.0066666666667</v>
      </c>
      <c r="D887" s="19" t="n">
        <f aca="false">Online_RAW!J887</f>
        <v>2.505</v>
      </c>
      <c r="E887" s="19" t="n">
        <f aca="false">(1-F887/100-G887/100)/(1-C887/100-D887/100-General!$B$17/100)</f>
        <v>0.968935285491747</v>
      </c>
      <c r="F887" s="19" t="n">
        <f aca="false">N887*General!$B$14/(N887+O887)+O887*100/(N887+O887)</f>
        <v>47.5971159273142</v>
      </c>
      <c r="G887" s="19" t="n">
        <f aca="false">N887*General!$B$15/(N887+O887)</f>
        <v>0.0264661030670131</v>
      </c>
      <c r="H887" s="19" t="n">
        <f aca="false">(N887+O887)*(1/General!$B$20)*((F887/100)-E887*(C887/100))*1000/B887</f>
        <v>412.690051534619</v>
      </c>
      <c r="I887" s="19" t="n">
        <f aca="false">(N887+O887)*(1/General!$B$20)*((D887/100)*E887-(G887/100))*1000/B887</f>
        <v>167.174912418001</v>
      </c>
      <c r="J887" s="19" t="n">
        <f aca="false">I887/H887</f>
        <v>0.405085879333287</v>
      </c>
      <c r="K887" s="19" t="n">
        <f aca="false">MAX(Online_RAW!$L$2-Online_RAW!L887,0)</f>
        <v>0</v>
      </c>
      <c r="L887" s="19" t="n">
        <f aca="false">0.0016*(Online_RAW!M887)</f>
        <v>63.5389333333333</v>
      </c>
      <c r="M887" s="11" t="n">
        <f aca="false">Online_RAW!$N$2-Online_RAW!N887</f>
        <v>12.2425263157902</v>
      </c>
      <c r="N887" s="19" t="n">
        <f aca="false">Online_RAW!C887*60</f>
        <v>119.254636363636</v>
      </c>
      <c r="O887" s="19" t="n">
        <f aca="false">MAX(0, Online_RAW!D887*60)</f>
        <v>60.9829090909092</v>
      </c>
      <c r="P887" s="19" t="n">
        <f aca="false">_xlfn.IFNA(VLOOKUP(A887,Sampling!$D$7:$E$14,2,FALSE()),0)</f>
        <v>0</v>
      </c>
      <c r="Q887" s="0" t="n">
        <f aca="false">_xlfn.IFNA(VLOOKUP(A887,Refill!$D$6:$G$8,2,FALSE()),0)</f>
        <v>0</v>
      </c>
    </row>
    <row r="888" customFormat="false" ht="12.75" hidden="false" customHeight="false" outlineLevel="0" collapsed="false">
      <c r="A888" s="19" t="n">
        <f aca="false">ROUND((Online_RAW!B888-General!$B$10)*24,3)</f>
        <v>14.767</v>
      </c>
      <c r="B888" s="19" t="n">
        <f aca="false">General!$B$12+Online_ANA!K888/1000+Online_ANA!L888/1000+Online_ANA!M888/1000/General!$B$22-SUM($P$2:P888)/1000/General!$B$24+SUM($Q$2:Q888)/1000/General!$B$24</f>
        <v>1.15502986724231</v>
      </c>
      <c r="C888" s="19" t="n">
        <f aca="false">Online_RAW!K888</f>
        <v>43.2275</v>
      </c>
      <c r="D888" s="19" t="n">
        <f aca="false">Online_RAW!J888</f>
        <v>2.53</v>
      </c>
      <c r="E888" s="19" t="n">
        <f aca="false">(1-F888/100-G888/100)/(1-C888/100-D888/100-General!$B$17/100)</f>
        <v>0.964655550479242</v>
      </c>
      <c r="F888" s="19" t="n">
        <f aca="false">N888*General!$B$14/(N888+O888)+O888*100/(N888+O888)</f>
        <v>48.0658409661453</v>
      </c>
      <c r="G888" s="19" t="n">
        <f aca="false">N888*General!$B$15/(N888+O888)</f>
        <v>0.0262293732494215</v>
      </c>
      <c r="H888" s="19" t="n">
        <f aca="false">(N888+O888)*(1/General!$B$20)*((F888/100)-E888*(C888/100))*1000/B888</f>
        <v>443.200931774754</v>
      </c>
      <c r="I888" s="19" t="n">
        <f aca="false">(N888+O888)*(1/General!$B$20)*((D888/100)*E888-(G888/100))*1000/B888</f>
        <v>168.081893686172</v>
      </c>
      <c r="J888" s="19" t="n">
        <f aca="false">I888/H888</f>
        <v>0.379245352696134</v>
      </c>
      <c r="K888" s="19" t="n">
        <f aca="false">MAX(Online_RAW!$L$2-Online_RAW!L888,0)</f>
        <v>0</v>
      </c>
      <c r="L888" s="19" t="n">
        <f aca="false">0.0016*(Online_RAW!M888)</f>
        <v>63.648</v>
      </c>
      <c r="M888" s="11" t="n">
        <f aca="false">Online_RAW!$N$2-Online_RAW!N888</f>
        <v>12.4062352941201</v>
      </c>
      <c r="N888" s="19" t="n">
        <f aca="false">Online_RAW!C888*60</f>
        <v>118.184727272727</v>
      </c>
      <c r="O888" s="19" t="n">
        <f aca="false">MAX(0, Online_RAW!D888*60)</f>
        <v>62.0479090909092</v>
      </c>
      <c r="P888" s="19" t="n">
        <f aca="false">_xlfn.IFNA(VLOOKUP(A888,Sampling!$D$7:$E$14,2,FALSE()),0)</f>
        <v>0</v>
      </c>
      <c r="Q888" s="0" t="n">
        <f aca="false">_xlfn.IFNA(VLOOKUP(A888,Refill!$D$6:$G$8,2,FALSE()),0)</f>
        <v>0</v>
      </c>
    </row>
    <row r="889" customFormat="false" ht="12.75" hidden="false" customHeight="false" outlineLevel="0" collapsed="false">
      <c r="A889" s="19" t="n">
        <f aca="false">ROUND((Online_RAW!B889-General!$B$10)*24,3)</f>
        <v>14.783</v>
      </c>
      <c r="B889" s="19" t="n">
        <f aca="false">General!$B$12+Online_ANA!K889/1000+Online_ANA!L889/1000+Online_ANA!M889/1000/General!$B$22-SUM($P$2:P889)/1000/General!$B$24+SUM($Q$2:Q889)/1000/General!$B$24</f>
        <v>1.15527647616717</v>
      </c>
      <c r="C889" s="19" t="n">
        <f aca="false">Online_RAW!K889</f>
        <v>43.3245454545455</v>
      </c>
      <c r="D889" s="19" t="n">
        <f aca="false">Online_RAW!J889</f>
        <v>2.562</v>
      </c>
      <c r="E889" s="19" t="n">
        <f aca="false">(1-F889/100-G889/100)/(1-C889/100-D889/100-General!$B$17/100)</f>
        <v>0.95599173047969</v>
      </c>
      <c r="F889" s="19" t="n">
        <f aca="false">N889*General!$B$14/(N889+O889)+O889*100/(N889+O889)</f>
        <v>48.6557037521015</v>
      </c>
      <c r="G889" s="19" t="n">
        <f aca="false">N889*General!$B$15/(N889+O889)</f>
        <v>0.0259314627514639</v>
      </c>
      <c r="H889" s="19" t="n">
        <f aca="false">(N889+O889)*(1/General!$B$20)*((F889/100)-E889*(C889/100))*1000/B889</f>
        <v>504.434078394125</v>
      </c>
      <c r="I889" s="19" t="n">
        <f aca="false">(N889+O889)*(1/General!$B$20)*((D889/100)*E889-(G889/100))*1000/B889</f>
        <v>168.891851462302</v>
      </c>
      <c r="J889" s="19" t="n">
        <f aca="false">I889/H889</f>
        <v>0.334814515307872</v>
      </c>
      <c r="K889" s="19" t="n">
        <f aca="false">MAX(Online_RAW!$L$2-Online_RAW!L889,0)</f>
        <v>0</v>
      </c>
      <c r="L889" s="19" t="n">
        <f aca="false">0.0016*(Online_RAW!M889)</f>
        <v>63.72352</v>
      </c>
      <c r="M889" s="11" t="n">
        <f aca="false">Online_RAW!$N$2-Online_RAW!N889</f>
        <v>12.5927222222199</v>
      </c>
      <c r="N889" s="19" t="n">
        <f aca="false">Online_RAW!C889*60</f>
        <v>116.995826086957</v>
      </c>
      <c r="O889" s="19" t="n">
        <f aca="false">MAX(0, Online_RAW!D889*60)</f>
        <v>63.4734782608698</v>
      </c>
      <c r="P889" s="19" t="n">
        <f aca="false">_xlfn.IFNA(VLOOKUP(A889,Sampling!$D$7:$E$14,2,FALSE()),0)</f>
        <v>0</v>
      </c>
      <c r="Q889" s="0" t="n">
        <f aca="false">_xlfn.IFNA(VLOOKUP(A889,Refill!$D$6:$G$8,2,FALSE()),0)</f>
        <v>0</v>
      </c>
    </row>
    <row r="890" customFormat="false" ht="12.75" hidden="false" customHeight="false" outlineLevel="0" collapsed="false">
      <c r="A890" s="19" t="n">
        <f aca="false">ROUND((Online_RAW!B890-General!$B$10)*24,3)</f>
        <v>14.8</v>
      </c>
      <c r="B890" s="19" t="n">
        <f aca="false">General!$B$12+Online_ANA!K890/1000+Online_ANA!L890/1000+Online_ANA!M890/1000/General!$B$22-SUM($P$2:P890)/1000/General!$B$24+SUM($Q$2:Q890)/1000/General!$B$24</f>
        <v>1.15552933577982</v>
      </c>
      <c r="C890" s="19" t="n">
        <f aca="false">Online_RAW!K890</f>
        <v>43.8284615384615</v>
      </c>
      <c r="D890" s="19" t="n">
        <f aca="false">Online_RAW!J890</f>
        <v>2.585</v>
      </c>
      <c r="E890" s="19" t="n">
        <f aca="false">(1-F890/100-G890/100)/(1-C890/100-D890/100-General!$B$17/100)</f>
        <v>0.965143307897685</v>
      </c>
      <c r="F890" s="19" t="n">
        <f aca="false">N890*General!$B$14/(N890+O890)+O890*100/(N890+O890)</f>
        <v>48.672998367495</v>
      </c>
      <c r="G890" s="19" t="n">
        <f aca="false">N890*General!$B$15/(N890+O890)</f>
        <v>0.0259227280972247</v>
      </c>
      <c r="H890" s="19" t="n">
        <f aca="false">(N890+O890)*(1/General!$B$20)*((F890/100)-E890*(C890/100))*1000/B890</f>
        <v>442.297027081579</v>
      </c>
      <c r="I890" s="19" t="n">
        <f aca="false">(N890+O890)*(1/General!$B$20)*((D890/100)*E890-(G890/100))*1000/B890</f>
        <v>171.371014851493</v>
      </c>
      <c r="J890" s="19" t="n">
        <f aca="false">I890/H890</f>
        <v>0.38745685446329</v>
      </c>
      <c r="K890" s="19" t="n">
        <f aca="false">MAX(Online_RAW!$L$2-Online_RAW!L890,0)</f>
        <v>0</v>
      </c>
      <c r="L890" s="19" t="n">
        <f aca="false">0.0016*(Online_RAW!M890)</f>
        <v>63.8064</v>
      </c>
      <c r="M890" s="11" t="n">
        <f aca="false">Online_RAW!$N$2-Online_RAW!N890</f>
        <v>12.7780000000002</v>
      </c>
      <c r="N890" s="19" t="n">
        <f aca="false">Online_RAW!C890*60</f>
        <v>116.504347826087</v>
      </c>
      <c r="O890" s="19" t="n">
        <f aca="false">MAX(0, Online_RAW!D890*60)</f>
        <v>63.2673913043478</v>
      </c>
      <c r="P890" s="19" t="n">
        <f aca="false">_xlfn.IFNA(VLOOKUP(A890,Sampling!$D$7:$E$14,2,FALSE()),0)</f>
        <v>0</v>
      </c>
      <c r="Q890" s="0" t="n">
        <f aca="false">_xlfn.IFNA(VLOOKUP(A890,Refill!$D$6:$G$8,2,FALSE()),0)</f>
        <v>0</v>
      </c>
    </row>
    <row r="891" customFormat="false" ht="12.75" hidden="false" customHeight="false" outlineLevel="0" collapsed="false">
      <c r="A891" s="19" t="n">
        <f aca="false">ROUND((Online_RAW!B891-General!$B$10)*24,3)</f>
        <v>14.817</v>
      </c>
      <c r="B891" s="19" t="n">
        <f aca="false">General!$B$12+Online_ANA!K891/1000+Online_ANA!L891/1000+Online_ANA!M891/1000/General!$B$22-SUM($P$2:P891)/1000/General!$B$24+SUM($Q$2:Q891)/1000/General!$B$24</f>
        <v>1.15576623199445</v>
      </c>
      <c r="C891" s="19" t="n">
        <f aca="false">Online_RAW!K891</f>
        <v>44.18</v>
      </c>
      <c r="D891" s="19" t="n">
        <f aca="false">Online_RAW!J891</f>
        <v>2.605</v>
      </c>
      <c r="E891" s="19" t="n">
        <f aca="false">(1-F891/100-G891/100)/(1-C891/100-D891/100-General!$B$17/100)</f>
        <v>0.956106272854791</v>
      </c>
      <c r="F891" s="19" t="n">
        <f aca="false">N891*General!$B$14/(N891+O891)+O891*100/(N891+O891)</f>
        <v>49.509004016611</v>
      </c>
      <c r="G891" s="19" t="n">
        <f aca="false">N891*General!$B$15/(N891+O891)</f>
        <v>0.0255005030219136</v>
      </c>
      <c r="H891" s="19" t="n">
        <f aca="false">(N891+O891)*(1/General!$B$20)*((F891/100)-E891*(C891/100))*1000/B891</f>
        <v>505.792680389592</v>
      </c>
      <c r="I891" s="19" t="n">
        <f aca="false">(N891+O891)*(1/General!$B$20)*((D891/100)*E891-(G891/100))*1000/B891</f>
        <v>171.549087393881</v>
      </c>
      <c r="J891" s="19" t="n">
        <f aca="false">I891/H891</f>
        <v>0.339168782082302</v>
      </c>
      <c r="K891" s="19" t="n">
        <f aca="false">MAX(Online_RAW!$L$2-Online_RAW!L891,0)</f>
        <v>0</v>
      </c>
      <c r="L891" s="19" t="n">
        <f aca="false">0.0016*(Online_RAW!M891)</f>
        <v>63.8740571428571</v>
      </c>
      <c r="M891" s="11" t="n">
        <f aca="false">Online_RAW!$N$2-Online_RAW!N891</f>
        <v>12.9624705882402</v>
      </c>
      <c r="N891" s="19" t="n">
        <f aca="false">Online_RAW!C891*60</f>
        <v>114.927</v>
      </c>
      <c r="O891" s="19" t="n">
        <f aca="false">MAX(0, Online_RAW!D891*60)</f>
        <v>65.3470909090908</v>
      </c>
      <c r="P891" s="19" t="n">
        <f aca="false">_xlfn.IFNA(VLOOKUP(A891,Sampling!$D$7:$E$14,2,FALSE()),0)</f>
        <v>0</v>
      </c>
      <c r="Q891" s="0" t="n">
        <f aca="false">_xlfn.IFNA(VLOOKUP(A891,Refill!$D$6:$G$8,2,FALSE()),0)</f>
        <v>0</v>
      </c>
    </row>
    <row r="892" customFormat="false" ht="12.75" hidden="false" customHeight="false" outlineLevel="0" collapsed="false">
      <c r="A892" s="19" t="n">
        <f aca="false">ROUND((Online_RAW!B892-General!$B$10)*24,3)</f>
        <v>14.833</v>
      </c>
      <c r="B892" s="19" t="n">
        <f aca="false">General!$B$12+Online_ANA!K892/1000+Online_ANA!L892/1000+Online_ANA!M892/1000/General!$B$22-SUM($P$2:P892)/1000/General!$B$24+SUM($Q$2:Q892)/1000/General!$B$24</f>
        <v>1.15591925270055</v>
      </c>
      <c r="C892" s="19" t="n">
        <f aca="false">Online_RAW!K892</f>
        <v>44.5916666666667</v>
      </c>
      <c r="D892" s="19" t="n">
        <f aca="false">Online_RAW!J892</f>
        <v>2.632</v>
      </c>
      <c r="E892" s="19" t="n">
        <f aca="false">(1-F892/100-G892/100)/(1-C892/100-D892/100-General!$B$17/100)</f>
        <v>0.958852373203277</v>
      </c>
      <c r="F892" s="19" t="n">
        <f aca="false">N892*General!$B$14/(N892+O892)+O892*100/(N892+O892)</f>
        <v>49.7848143756029</v>
      </c>
      <c r="G892" s="19" t="n">
        <f aca="false">N892*General!$B$15/(N892+O892)</f>
        <v>0.0253612048608066</v>
      </c>
      <c r="H892" s="19" t="n">
        <f aca="false">(N892+O892)*(1/General!$B$20)*((F892/100)-E892*(C892/100))*1000/B892</f>
        <v>487.568943339762</v>
      </c>
      <c r="I892" s="19" t="n">
        <f aca="false">(N892+O892)*(1/General!$B$20)*((D892/100)*E892-(G892/100))*1000/B892</f>
        <v>173.323000670341</v>
      </c>
      <c r="J892" s="19" t="n">
        <f aca="false">I892/H892</f>
        <v>0.355484086995183</v>
      </c>
      <c r="K892" s="19" t="n">
        <f aca="false">MAX(Online_RAW!$L$2-Online_RAW!L892,0)</f>
        <v>0</v>
      </c>
      <c r="L892" s="19" t="n">
        <f aca="false">0.0016*(Online_RAW!M892)</f>
        <v>63.8740571428571</v>
      </c>
      <c r="M892" s="11" t="n">
        <f aca="false">Online_RAW!$N$2-Online_RAW!N892</f>
        <v>13.1292631578899</v>
      </c>
      <c r="N892" s="19" t="n">
        <f aca="false">Online_RAW!C892*60</f>
        <v>113.962434782609</v>
      </c>
      <c r="O892" s="19" t="n">
        <f aca="false">MAX(0, Online_RAW!D892*60)</f>
        <v>65.7805000000002</v>
      </c>
      <c r="P892" s="19" t="n">
        <f aca="false">_xlfn.IFNA(VLOOKUP(A892,Sampling!$D$7:$E$14,2,FALSE()),0)</f>
        <v>0</v>
      </c>
      <c r="Q892" s="0" t="n">
        <f aca="false">_xlfn.IFNA(VLOOKUP(A892,Refill!$D$6:$G$8,2,FALSE()),0)</f>
        <v>0</v>
      </c>
    </row>
    <row r="893" customFormat="false" ht="12.75" hidden="false" customHeight="false" outlineLevel="0" collapsed="false">
      <c r="A893" s="19" t="n">
        <f aca="false">ROUND((Online_RAW!B893-General!$B$10)*24,3)</f>
        <v>14.85</v>
      </c>
      <c r="B893" s="19" t="n">
        <f aca="false">General!$B$12+Online_ANA!K893/1000+Online_ANA!L893/1000+Online_ANA!M893/1000/General!$B$22-SUM($P$2:P893)/1000/General!$B$24+SUM($Q$2:Q893)/1000/General!$B$24</f>
        <v>1.15620830106134</v>
      </c>
      <c r="C893" s="19" t="n">
        <f aca="false">Online_RAW!K893</f>
        <v>45.0114285714286</v>
      </c>
      <c r="D893" s="19" t="n">
        <f aca="false">Online_RAW!J893</f>
        <v>2.66</v>
      </c>
      <c r="E893" s="19" t="n">
        <f aca="false">(1-F893/100-G893/100)/(1-C893/100-D893/100-General!$B$17/100)</f>
        <v>0.954210729924618</v>
      </c>
      <c r="F893" s="19" t="n">
        <f aca="false">N893*General!$B$14/(N893+O893)+O893*100/(N893+O893)</f>
        <v>50.4553727649786</v>
      </c>
      <c r="G893" s="19" t="n">
        <f aca="false">N893*General!$B$15/(N893+O893)</f>
        <v>0.0250225390075865</v>
      </c>
      <c r="H893" s="19" t="n">
        <f aca="false">(N893+O893)*(1/General!$B$20)*((F893/100)-E893*(C893/100))*1000/B893</f>
        <v>520.205212248124</v>
      </c>
      <c r="I893" s="19" t="n">
        <f aca="false">(N893+O893)*(1/General!$B$20)*((D893/100)*E893-(G893/100))*1000/B893</f>
        <v>174.199995965734</v>
      </c>
      <c r="J893" s="19" t="n">
        <f aca="false">I893/H893</f>
        <v>0.334867840352675</v>
      </c>
      <c r="K893" s="19" t="n">
        <f aca="false">MAX(Online_RAW!$L$2-Online_RAW!L893,0)</f>
        <v>0</v>
      </c>
      <c r="L893" s="19" t="n">
        <f aca="false">0.0016*(Online_RAW!M893)</f>
        <v>63.9917333333333</v>
      </c>
      <c r="M893" s="11" t="n">
        <f aca="false">Online_RAW!$N$2-Online_RAW!N893</f>
        <v>13.3160588235301</v>
      </c>
      <c r="N893" s="19" t="n">
        <f aca="false">Online_RAW!C893*60</f>
        <v>112.370347826087</v>
      </c>
      <c r="O893" s="19" t="n">
        <f aca="false">MAX(0, Online_RAW!D893*60)</f>
        <v>67.2602608695654</v>
      </c>
      <c r="P893" s="19" t="n">
        <f aca="false">_xlfn.IFNA(VLOOKUP(A893,Sampling!$D$7:$E$14,2,FALSE()),0)</f>
        <v>0</v>
      </c>
      <c r="Q893" s="0" t="n">
        <f aca="false">_xlfn.IFNA(VLOOKUP(A893,Refill!$D$6:$G$8,2,FALSE()),0)</f>
        <v>0</v>
      </c>
    </row>
    <row r="894" customFormat="false" ht="12.75" hidden="false" customHeight="false" outlineLevel="0" collapsed="false">
      <c r="A894" s="19" t="n">
        <f aca="false">ROUND((Online_RAW!B894-General!$B$10)*24,3)</f>
        <v>14.867</v>
      </c>
      <c r="B894" s="19" t="n">
        <f aca="false">General!$B$12+Online_ANA!K894/1000+Online_ANA!L894/1000+Online_ANA!M894/1000/General!$B$22-SUM($P$2:P894)/1000/General!$B$24+SUM($Q$2:Q894)/1000/General!$B$24</f>
        <v>1.15637853979904</v>
      </c>
      <c r="C894" s="19" t="n">
        <f aca="false">Online_RAW!K894</f>
        <v>45.5108333333333</v>
      </c>
      <c r="D894" s="19" t="n">
        <f aca="false">Online_RAW!J894</f>
        <v>2.676</v>
      </c>
      <c r="E894" s="19" t="n">
        <f aca="false">(1-F894/100-G894/100)/(1-C894/100-D894/100-General!$B$17/100)</f>
        <v>0.946410761440931</v>
      </c>
      <c r="F894" s="19" t="n">
        <f aca="false">N894*General!$B$14/(N894+O894)+O894*100/(N894+O894)</f>
        <v>51.3483946208586</v>
      </c>
      <c r="G894" s="19" t="n">
        <f aca="false">N894*General!$B$15/(N894+O894)</f>
        <v>0.0245715178682532</v>
      </c>
      <c r="H894" s="19" t="n">
        <f aca="false">(N894+O894)*(1/General!$B$20)*((F894/100)-E894*(C894/100))*1000/B894</f>
        <v>575.702247286618</v>
      </c>
      <c r="I894" s="19" t="n">
        <f aca="false">(N894+O894)*(1/General!$B$20)*((D894/100)*E894-(G894/100))*1000/B894</f>
        <v>174.455773461264</v>
      </c>
      <c r="J894" s="19" t="n">
        <f aca="false">I894/H894</f>
        <v>0.303031253192955</v>
      </c>
      <c r="K894" s="19" t="n">
        <f aca="false">MAX(Online_RAW!$L$2-Online_RAW!L894,0)</f>
        <v>0</v>
      </c>
      <c r="L894" s="19" t="n">
        <f aca="false">0.0016*(Online_RAW!M894)</f>
        <v>63.9917333333333</v>
      </c>
      <c r="M894" s="11" t="n">
        <f aca="false">Online_RAW!$N$2-Online_RAW!N894</f>
        <v>13.5016190476199</v>
      </c>
      <c r="N894" s="19" t="n">
        <f aca="false">Online_RAW!C894*60</f>
        <v>110.750347826087</v>
      </c>
      <c r="O894" s="19" t="n">
        <f aca="false">MAX(0, Online_RAW!D894*60)</f>
        <v>69.5402608695654</v>
      </c>
      <c r="P894" s="19" t="n">
        <f aca="false">_xlfn.IFNA(VLOOKUP(A894,Sampling!$D$7:$E$14,2,FALSE()),0)</f>
        <v>0</v>
      </c>
      <c r="Q894" s="0" t="n">
        <f aca="false">_xlfn.IFNA(VLOOKUP(A894,Refill!$D$6:$G$8,2,FALSE()),0)</f>
        <v>0</v>
      </c>
    </row>
    <row r="895" customFormat="false" ht="12.75" hidden="false" customHeight="false" outlineLevel="0" collapsed="false">
      <c r="A895" s="19" t="n">
        <f aca="false">ROUND((Online_RAW!B895-General!$B$10)*24,3)</f>
        <v>14.883</v>
      </c>
      <c r="B895" s="19" t="n">
        <f aca="false">General!$B$12+Online_ANA!K895/1000+Online_ANA!L895/1000+Online_ANA!M895/1000/General!$B$22-SUM($P$2:P895)/1000/General!$B$24+SUM($Q$2:Q895)/1000/General!$B$24</f>
        <v>1.15667799458279</v>
      </c>
      <c r="C895" s="19" t="n">
        <f aca="false">Online_RAW!K895</f>
        <v>46.1086666666667</v>
      </c>
      <c r="D895" s="19" t="n">
        <f aca="false">Online_RAW!J895</f>
        <v>2.715</v>
      </c>
      <c r="E895" s="19" t="n">
        <f aca="false">(1-F895/100-G895/100)/(1-C895/100-D895/100-General!$B$17/100)</f>
        <v>0.954061967242776</v>
      </c>
      <c r="F895" s="19" t="n">
        <f aca="false">N895*General!$B$14/(N895+O895)+O895*100/(N895+O895)</f>
        <v>51.5629588659278</v>
      </c>
      <c r="G895" s="19" t="n">
        <f aca="false">N895*General!$B$15/(N895+O895)</f>
        <v>0.0244631520879153</v>
      </c>
      <c r="H895" s="19" t="n">
        <f aca="false">(N895+O895)*(1/General!$B$20)*((F895/100)-E895*(C895/100))*1000/B895</f>
        <v>524.866144004441</v>
      </c>
      <c r="I895" s="19" t="n">
        <f aca="false">(N895+O895)*(1/General!$B$20)*((D895/100)*E895-(G895/100))*1000/B895</f>
        <v>177.843680933153</v>
      </c>
      <c r="J895" s="19" t="n">
        <f aca="false">I895/H895</f>
        <v>0.338836259424743</v>
      </c>
      <c r="K895" s="19" t="n">
        <f aca="false">MAX(Online_RAW!$L$2-Online_RAW!L895,0)</f>
        <v>0</v>
      </c>
      <c r="L895" s="19" t="n">
        <f aca="false">0.0016*(Online_RAW!M895)</f>
        <v>64.1206857142858</v>
      </c>
      <c r="M895" s="11" t="n">
        <f aca="false">Online_RAW!$N$2-Online_RAW!N895</f>
        <v>13.6874666666699</v>
      </c>
      <c r="N895" s="19" t="n">
        <f aca="false">Online_RAW!C895*60</f>
        <v>109.899913043478</v>
      </c>
      <c r="O895" s="19" t="n">
        <f aca="false">MAX(0, Online_RAW!D895*60)</f>
        <v>69.7987826086956</v>
      </c>
      <c r="P895" s="19" t="n">
        <f aca="false">_xlfn.IFNA(VLOOKUP(A895,Sampling!$D$7:$E$14,2,FALSE()),0)</f>
        <v>0</v>
      </c>
      <c r="Q895" s="0" t="n">
        <f aca="false">_xlfn.IFNA(VLOOKUP(A895,Refill!$D$6:$G$8,2,FALSE()),0)</f>
        <v>0</v>
      </c>
    </row>
    <row r="896" customFormat="false" ht="12.75" hidden="false" customHeight="false" outlineLevel="0" collapsed="false">
      <c r="A896" s="19" t="n">
        <f aca="false">ROUND((Online_RAW!B896-General!$B$10)*24,3)</f>
        <v>14.9</v>
      </c>
      <c r="B896" s="19" t="n">
        <f aca="false">General!$B$12+Online_ANA!K896/1000+Online_ANA!L896/1000+Online_ANA!M896/1000/General!$B$22-SUM($P$2:P896)/1000/General!$B$24+SUM($Q$2:Q896)/1000/General!$B$24</f>
        <v>1.15692344082569</v>
      </c>
      <c r="C896" s="19" t="n">
        <f aca="false">Online_RAW!K896</f>
        <v>46.6207142857143</v>
      </c>
      <c r="D896" s="19" t="n">
        <f aca="false">Online_RAW!J896</f>
        <v>2.76</v>
      </c>
      <c r="E896" s="19" t="n">
        <f aca="false">(1-F896/100-G896/100)/(1-C896/100-D896/100-General!$B$17/100)</f>
        <v>0.93826803256905</v>
      </c>
      <c r="F896" s="19" t="n">
        <f aca="false">N896*General!$B$14/(N896+O896)+O896*100/(N896+O896)</f>
        <v>52.8877296671271</v>
      </c>
      <c r="G896" s="19" t="n">
        <f aca="false">N896*General!$B$15/(N896+O896)</f>
        <v>0.0237940759256934</v>
      </c>
      <c r="H896" s="19" t="n">
        <f aca="false">(N896+O896)*(1/General!$B$20)*((F896/100)-E896*(C896/100))*1000/B896</f>
        <v>635.349514750114</v>
      </c>
      <c r="I896" s="19" t="n">
        <f aca="false">(N896+O896)*(1/General!$B$20)*((D896/100)*E896-(G896/100))*1000/B896</f>
        <v>178.26084556402</v>
      </c>
      <c r="J896" s="19" t="n">
        <f aca="false">I896/H896</f>
        <v>0.280571309846882</v>
      </c>
      <c r="K896" s="19" t="n">
        <f aca="false">MAX(Online_RAW!$L$2-Online_RAW!L896,0)</f>
        <v>0</v>
      </c>
      <c r="L896" s="19" t="n">
        <f aca="false">0.0016*(Online_RAW!M896)</f>
        <v>64.2032</v>
      </c>
      <c r="M896" s="11" t="n">
        <f aca="false">Online_RAW!$N$2-Online_RAW!N896</f>
        <v>13.8650625</v>
      </c>
      <c r="N896" s="19" t="n">
        <f aca="false">Online_RAW!C896*60</f>
        <v>107.167142857143</v>
      </c>
      <c r="O896" s="19" t="n">
        <f aca="false">MAX(0, Online_RAW!D896*60)</f>
        <v>72.9905454545454</v>
      </c>
      <c r="P896" s="19" t="n">
        <f aca="false">_xlfn.IFNA(VLOOKUP(A896,Sampling!$D$7:$E$14,2,FALSE()),0)</f>
        <v>0</v>
      </c>
      <c r="Q896" s="0" t="n">
        <f aca="false">_xlfn.IFNA(VLOOKUP(A896,Refill!$D$6:$G$8,2,FALSE()),0)</f>
        <v>0</v>
      </c>
    </row>
    <row r="897" customFormat="false" ht="12.75" hidden="false" customHeight="false" outlineLevel="0" collapsed="false">
      <c r="A897" s="19" t="n">
        <f aca="false">ROUND((Online_RAW!B897-General!$B$10)*24,3)</f>
        <v>14.917</v>
      </c>
      <c r="B897" s="19" t="n">
        <f aca="false">General!$B$12+Online_ANA!K897/1000+Online_ANA!L897/1000+Online_ANA!M897/1000/General!$B$22-SUM($P$2:P897)/1000/General!$B$24+SUM($Q$2:Q897)/1000/General!$B$24</f>
        <v>1.15709352110092</v>
      </c>
      <c r="C897" s="19" t="n">
        <f aca="false">Online_RAW!K897</f>
        <v>47.3653846153846</v>
      </c>
      <c r="D897" s="19" t="n">
        <f aca="false">Online_RAW!J897</f>
        <v>2.7775</v>
      </c>
      <c r="E897" s="19" t="n">
        <f aca="false">(1-F897/100-G897/100)/(1-C897/100-D897/100-General!$B$17/100)</f>
        <v>1.22984866814612</v>
      </c>
      <c r="F897" s="19" t="n">
        <f aca="false">N897*General!$B$14/(N897+O897)+O897*100/(N897+O897)</f>
        <v>39.1847243192586</v>
      </c>
      <c r="G897" s="19" t="n">
        <f aca="false">N897*General!$B$15/(N897+O897)</f>
        <v>0.0307147856973441</v>
      </c>
      <c r="H897" s="19" t="n">
        <f aca="false">(N897+O897)*(1/General!$B$20)*((F897/100)-E897*(C897/100))*1000/B897</f>
        <v>-1326.14826106624</v>
      </c>
      <c r="I897" s="19" t="n">
        <f aca="false">(N897+O897)*(1/General!$B$20)*((D897/100)*E897-(G897/100))*1000/B897</f>
        <v>235.440221264533</v>
      </c>
      <c r="J897" s="19" t="n">
        <f aca="false">I897/H897</f>
        <v>-0.177536877419148</v>
      </c>
      <c r="K897" s="19" t="n">
        <f aca="false">MAX(Online_RAW!$L$2-Online_RAW!L897,0)</f>
        <v>0</v>
      </c>
      <c r="L897" s="19" t="n">
        <f aca="false">0.0016*(Online_RAW!M897)</f>
        <v>64.2032</v>
      </c>
      <c r="M897" s="11" t="n">
        <f aca="false">Online_RAW!$N$2-Online_RAW!N897</f>
        <v>14.0504500000002</v>
      </c>
      <c r="N897" s="19" t="n">
        <f aca="false">Online_RAW!C897*60</f>
        <v>138.507391304348</v>
      </c>
      <c r="O897" s="19" t="n">
        <f aca="false">MAX(0, Online_RAW!D897*60)</f>
        <v>41.8713913043478</v>
      </c>
      <c r="P897" s="19" t="n">
        <f aca="false">_xlfn.IFNA(VLOOKUP(A897,Sampling!$D$7:$E$14,2,FALSE()),0)</f>
        <v>0</v>
      </c>
      <c r="Q897" s="0" t="n">
        <f aca="false">_xlfn.IFNA(VLOOKUP(A897,Refill!$D$6:$G$8,2,FALSE()),0)</f>
        <v>0</v>
      </c>
    </row>
    <row r="898" customFormat="false" ht="12.75" hidden="false" customHeight="false" outlineLevel="0" collapsed="false">
      <c r="A898" s="19" t="n">
        <f aca="false">ROUND((Online_RAW!B898-General!$B$10)*24,3)</f>
        <v>14.933</v>
      </c>
      <c r="B898" s="19" t="n">
        <f aca="false">General!$B$12+Online_ANA!K898/1000+Online_ANA!L898/1000+Online_ANA!M898/1000/General!$B$22-SUM($P$2:P898)/1000/General!$B$24+SUM($Q$2:Q898)/1000/General!$B$24</f>
        <v>1.1572663716907</v>
      </c>
      <c r="C898" s="19" t="n">
        <f aca="false">Online_RAW!K898</f>
        <v>42.645</v>
      </c>
      <c r="D898" s="19" t="n">
        <f aca="false">Online_RAW!J898</f>
        <v>2.65727272727273</v>
      </c>
      <c r="E898" s="19" t="n">
        <f aca="false">(1-F898/100-G898/100)/(1-C898/100-D898/100-General!$B$17/100)</f>
        <v>1.44061890438568</v>
      </c>
      <c r="F898" s="19" t="n">
        <f aca="false">N898*General!$B$14/(N898+O898)+O898*100/(N898+O898)</f>
        <v>21.7852623894882</v>
      </c>
      <c r="G898" s="19" t="n">
        <f aca="false">N898*General!$B$15/(N898+O898)</f>
        <v>0.0395023927325817</v>
      </c>
      <c r="H898" s="19" t="n">
        <f aca="false">(N898+O898)*(1/General!$B$20)*((F898/100)-E898*(C898/100))*1000/B898</f>
        <v>-2753.14462922557</v>
      </c>
      <c r="I898" s="19" t="n">
        <f aca="false">(N898+O898)*(1/General!$B$20)*((D898/100)*E898-(G898/100))*1000/B898</f>
        <v>263.067416404439</v>
      </c>
      <c r="J898" s="19" t="n">
        <f aca="false">I898/H898</f>
        <v>-0.095551615273636</v>
      </c>
      <c r="K898" s="19" t="n">
        <f aca="false">MAX(Online_RAW!$L$2-Online_RAW!L898,0)</f>
        <v>0</v>
      </c>
      <c r="L898" s="19" t="n">
        <f aca="false">0.0016*(Online_RAW!M898)</f>
        <v>64.2032</v>
      </c>
      <c r="M898" s="11" t="n">
        <f aca="false">Online_RAW!$N$2-Online_RAW!N898</f>
        <v>14.2388571428601</v>
      </c>
      <c r="N898" s="19" t="n">
        <f aca="false">Online_RAW!C898*60</f>
        <v>177.87</v>
      </c>
      <c r="O898" s="19" t="n">
        <f aca="false">MAX(0, Online_RAW!D898*60)</f>
        <v>2.24060869565218</v>
      </c>
      <c r="P898" s="19" t="n">
        <f aca="false">_xlfn.IFNA(VLOOKUP(A898,Sampling!$D$7:$E$14,2,FALSE()),0)</f>
        <v>0</v>
      </c>
      <c r="Q898" s="0" t="n">
        <f aca="false">_xlfn.IFNA(VLOOKUP(A898,Refill!$D$6:$G$8,2,FALSE()),0)</f>
        <v>0</v>
      </c>
    </row>
    <row r="899" customFormat="false" ht="12.75" hidden="false" customHeight="false" outlineLevel="0" collapsed="false">
      <c r="A899" s="19" t="n">
        <f aca="false">ROUND((Online_RAW!B899-General!$B$10)*24,3)</f>
        <v>14.95</v>
      </c>
      <c r="B899" s="19" t="n">
        <f aca="false">General!$B$12+Online_ANA!K899/1000+Online_ANA!L899/1000+Online_ANA!M899/1000/General!$B$22-SUM($P$2:P899)/1000/General!$B$24+SUM($Q$2:Q899)/1000/General!$B$24</f>
        <v>1.15744687991845</v>
      </c>
      <c r="C899" s="19" t="n">
        <f aca="false">Online_RAW!K899</f>
        <v>28.49</v>
      </c>
      <c r="D899" s="19" t="n">
        <f aca="false">Online_RAW!J899</f>
        <v>2.38923076923077</v>
      </c>
      <c r="E899" s="19" t="n">
        <f aca="false">(1-F899/100-G899/100)/(1-C899/100-D899/100-General!$B$17/100)</f>
        <v>1.1475661937327</v>
      </c>
      <c r="F899" s="19" t="n">
        <f aca="false">N899*General!$B$14/(N899+O899)+O899*100/(N899+O899)</f>
        <v>21.1360547351795</v>
      </c>
      <c r="G899" s="19" t="n">
        <f aca="false">N899*General!$B$15/(N899+O899)</f>
        <v>0.039830275386273</v>
      </c>
      <c r="H899" s="19" t="n">
        <f aca="false">(N899+O899)*(1/General!$B$20)*((F899/100)-E899*(C899/100))*1000/B899</f>
        <v>-801.517247183035</v>
      </c>
      <c r="I899" s="19" t="n">
        <f aca="false">(N899+O899)*(1/General!$B$20)*((D899/100)*E899-(G899/100))*1000/B899</f>
        <v>187.37288625785</v>
      </c>
      <c r="J899" s="19" t="n">
        <f aca="false">I899/H899</f>
        <v>-0.233772744025634</v>
      </c>
      <c r="K899" s="19" t="n">
        <f aca="false">MAX(Online_RAW!$L$2-Online_RAW!L899,0)</f>
        <v>0</v>
      </c>
      <c r="L899" s="19" t="n">
        <f aca="false">0.0016*(Online_RAW!M899)</f>
        <v>64.2032</v>
      </c>
      <c r="M899" s="11" t="n">
        <f aca="false">Online_RAW!$N$2-Online_RAW!N899</f>
        <v>14.4356111111101</v>
      </c>
      <c r="N899" s="19" t="n">
        <f aca="false">Online_RAW!C899*60</f>
        <v>179.143043478261</v>
      </c>
      <c r="O899" s="19" t="n">
        <f aca="false">MAX(0, Online_RAW!D899*60)</f>
        <v>0.763363636363638</v>
      </c>
      <c r="P899" s="19" t="n">
        <f aca="false">_xlfn.IFNA(VLOOKUP(A899,Sampling!$D$7:$E$14,2,FALSE()),0)</f>
        <v>0</v>
      </c>
      <c r="Q899" s="0" t="n">
        <f aca="false">_xlfn.IFNA(VLOOKUP(A899,Refill!$D$6:$G$8,2,FALSE()),0)</f>
        <v>0</v>
      </c>
    </row>
    <row r="900" customFormat="false" ht="12.75" hidden="false" customHeight="false" outlineLevel="0" collapsed="false">
      <c r="A900" s="19" t="n">
        <f aca="false">ROUND((Online_RAW!B900-General!$B$10)*24,3)</f>
        <v>14.967</v>
      </c>
      <c r="B900" s="19" t="n">
        <f aca="false">General!$B$12+Online_ANA!K900/1000+Online_ANA!L900/1000+Online_ANA!M900/1000/General!$B$22-SUM($P$2:P900)/1000/General!$B$24+SUM($Q$2:Q900)/1000/General!$B$24</f>
        <v>1.15760006994063</v>
      </c>
      <c r="C900" s="19" t="n">
        <f aca="false">Online_RAW!K900</f>
        <v>21.0063636363636</v>
      </c>
      <c r="D900" s="19" t="n">
        <f aca="false">Online_RAW!J900</f>
        <v>2.06214285714286</v>
      </c>
      <c r="E900" s="19" t="n">
        <f aca="false">(1-F900/100-G900/100)/(1-C900/100-D900/100-General!$B$17/100)</f>
        <v>1.02041293537512</v>
      </c>
      <c r="F900" s="19" t="n">
        <f aca="false">N900*General!$B$14/(N900+O900)+O900*100/(N900+O900)</f>
        <v>21.9001893672493</v>
      </c>
      <c r="G900" s="19" t="n">
        <f aca="false">N900*General!$B$15/(N900+O900)</f>
        <v>0.0394443488044195</v>
      </c>
      <c r="H900" s="19" t="n">
        <f aca="false">(N900+O900)*(1/General!$B$20)*((F900/100)-E900*(C900/100))*1000/B900</f>
        <v>32.2571198840575</v>
      </c>
      <c r="I900" s="19" t="n">
        <f aca="false">(N900+O900)*(1/General!$B$20)*((D900/100)*E900-(G900/100))*1000/B900</f>
        <v>143.227543448453</v>
      </c>
      <c r="J900" s="19" t="n">
        <f aca="false">I900/H900</f>
        <v>4.44018387144477</v>
      </c>
      <c r="K900" s="19" t="n">
        <f aca="false">MAX(Online_RAW!$L$2-Online_RAW!L900,0)</f>
        <v>0</v>
      </c>
      <c r="L900" s="19" t="n">
        <f aca="false">0.0016*(Online_RAW!M900)</f>
        <v>64.2032</v>
      </c>
      <c r="M900" s="11" t="n">
        <f aca="false">Online_RAW!$N$2-Online_RAW!N900</f>
        <v>14.6025882352901</v>
      </c>
      <c r="N900" s="19" t="n">
        <f aca="false">Online_RAW!C900*60</f>
        <v>177.481363636364</v>
      </c>
      <c r="O900" s="19" t="n">
        <f aca="false">MAX(0, Online_RAW!D900*60)</f>
        <v>2.50017391304348</v>
      </c>
      <c r="P900" s="19" t="n">
        <f aca="false">_xlfn.IFNA(VLOOKUP(A900,Sampling!$D$7:$E$14,2,FALSE()),0)</f>
        <v>0</v>
      </c>
      <c r="Q900" s="0" t="n">
        <f aca="false">_xlfn.IFNA(VLOOKUP(A900,Refill!$D$6:$G$8,2,FALSE()),0)</f>
        <v>0</v>
      </c>
    </row>
    <row r="901" customFormat="false" ht="12.75" hidden="false" customHeight="false" outlineLevel="0" collapsed="false">
      <c r="A901" s="19" t="n">
        <f aca="false">ROUND((Online_RAW!B901-General!$B$10)*24,3)</f>
        <v>14.983</v>
      </c>
      <c r="B901" s="19" t="n">
        <f aca="false">General!$B$12+Online_ANA!K901/1000+Online_ANA!L901/1000+Online_ANA!M901/1000/General!$B$22-SUM($P$2:P901)/1000/General!$B$24+SUM($Q$2:Q901)/1000/General!$B$24</f>
        <v>1.1577688204732</v>
      </c>
      <c r="C901" s="19" t="n">
        <f aca="false">Online_RAW!K901</f>
        <v>20.3475</v>
      </c>
      <c r="D901" s="19" t="n">
        <f aca="false">Online_RAW!J901</f>
        <v>1.77727272727273</v>
      </c>
      <c r="E901" s="19" t="n">
        <f aca="false">(1-F901/100-G901/100)/(1-C901/100-D901/100-General!$B$17/100)</f>
        <v>1.01508333365511</v>
      </c>
      <c r="F901" s="19" t="n">
        <f aca="false">N901*General!$B$14/(N901+O901)+O901*100/(N901+O901)</f>
        <v>21.3496510425267</v>
      </c>
      <c r="G901" s="19" t="n">
        <f aca="false">N901*General!$B$15/(N901+O901)</f>
        <v>0.0397223984633703</v>
      </c>
      <c r="H901" s="19" t="n">
        <f aca="false">(N901+O901)*(1/General!$B$20)*((F901/100)-E901*(C901/100))*1000/B901</f>
        <v>48.2484163279598</v>
      </c>
      <c r="I901" s="19" t="n">
        <f aca="false">(N901+O901)*(1/General!$B$20)*((D901/100)*E901-(G901/100))*1000/B901</f>
        <v>122.442753659755</v>
      </c>
      <c r="J901" s="19" t="n">
        <f aca="false">I901/H901</f>
        <v>2.53775694579222</v>
      </c>
      <c r="K901" s="19" t="n">
        <f aca="false">MAX(Online_RAW!$L$2-Online_RAW!L901,0)</f>
        <v>0</v>
      </c>
      <c r="L901" s="19" t="n">
        <f aca="false">0.0016*(Online_RAW!M901)</f>
        <v>64.2032</v>
      </c>
      <c r="M901" s="11" t="n">
        <f aca="false">Online_RAW!$N$2-Online_RAW!N901</f>
        <v>14.7865263157901</v>
      </c>
      <c r="N901" s="19" t="n">
        <f aca="false">Online_RAW!C901*60</f>
        <v>178.839391304348</v>
      </c>
      <c r="O901" s="19" t="n">
        <f aca="false">MAX(0, Online_RAW!D901*60)</f>
        <v>1.24982608695652</v>
      </c>
      <c r="P901" s="19" t="n">
        <f aca="false">_xlfn.IFNA(VLOOKUP(A901,Sampling!$D$7:$E$14,2,FALSE()),0)</f>
        <v>0</v>
      </c>
      <c r="Q901" s="0" t="n">
        <f aca="false">_xlfn.IFNA(VLOOKUP(A901,Refill!$D$6:$G$8,2,FALSE()),0)</f>
        <v>0</v>
      </c>
    </row>
    <row r="902" customFormat="false" ht="12.75" hidden="false" customHeight="false" outlineLevel="0" collapsed="false">
      <c r="A902" s="19" t="n">
        <f aca="false">ROUND((Online_RAW!B902-General!$B$10)*24,3)</f>
        <v>15</v>
      </c>
      <c r="B902" s="19" t="n">
        <f aca="false">General!$B$12+Online_ANA!K902/1000+Online_ANA!L902/1000+Online_ANA!M902/1000/General!$B$22-SUM($P$2:P902)/1000/General!$B$24+SUM($Q$2:Q902)/1000/General!$B$24</f>
        <v>1.15793745076452</v>
      </c>
      <c r="C902" s="19" t="n">
        <f aca="false">Online_RAW!K902</f>
        <v>20.25</v>
      </c>
      <c r="D902" s="19" t="n">
        <f aca="false">Online_RAW!J902</f>
        <v>1.52416666666667</v>
      </c>
      <c r="E902" s="19" t="n">
        <f aca="false">(1-F902/100-G902/100)/(1-C902/100-D902/100-General!$B$17/100)</f>
        <v>1.01722411405448</v>
      </c>
      <c r="F902" s="19" t="n">
        <f aca="false">N902*General!$B$14/(N902+O902)+O902*100/(N902+O902)</f>
        <v>20.8269546541384</v>
      </c>
      <c r="G902" s="19" t="n">
        <f aca="false">N902*General!$B$15/(N902+O902)</f>
        <v>0.0399863865383139</v>
      </c>
      <c r="H902" s="19" t="n">
        <f aca="false">(N902+O902)*(1/General!$B$20)*((F902/100)-E902*(C902/100))*1000/B902</f>
        <v>15.8354281894536</v>
      </c>
      <c r="I902" s="19" t="n">
        <f aca="false">(N902+O902)*(1/General!$B$20)*((D902/100)*E902-(G902/100))*1000/B902</f>
        <v>104.828556615621</v>
      </c>
      <c r="J902" s="19" t="n">
        <f aca="false">I902/H902</f>
        <v>6.61987509030147</v>
      </c>
      <c r="K902" s="19" t="n">
        <f aca="false">MAX(Online_RAW!$L$2-Online_RAW!L902,0)</f>
        <v>0</v>
      </c>
      <c r="L902" s="19" t="n">
        <f aca="false">0.0016*(Online_RAW!M902)</f>
        <v>64.2032</v>
      </c>
      <c r="M902" s="11" t="n">
        <f aca="false">Online_RAW!$N$2-Online_RAW!N902</f>
        <v>14.97033333333</v>
      </c>
      <c r="N902" s="19" t="n">
        <f aca="false">Online_RAW!C902*60</f>
        <v>180.067304347826</v>
      </c>
      <c r="O902" s="19" t="n">
        <f aca="false">MAX(0, Online_RAW!D902*60)</f>
        <v>0.0613043478260868</v>
      </c>
      <c r="P902" s="19" t="n">
        <f aca="false">_xlfn.IFNA(VLOOKUP(A902,Sampling!$D$7:$E$14,2,FALSE()),0)</f>
        <v>0</v>
      </c>
      <c r="Q902" s="0" t="n">
        <f aca="false">_xlfn.IFNA(VLOOKUP(A902,Refill!$D$6:$G$8,2,FALSE()),0)</f>
        <v>0</v>
      </c>
    </row>
    <row r="903" customFormat="false" ht="12.75" hidden="false" customHeight="false" outlineLevel="0" collapsed="false">
      <c r="A903" s="19" t="n">
        <f aca="false">ROUND((Online_RAW!B903-General!$B$10)*24,3)</f>
        <v>15.017</v>
      </c>
      <c r="B903" s="19" t="n">
        <f aca="false">General!$B$12+Online_ANA!K903/1000+Online_ANA!L903/1000+Online_ANA!M903/1000/General!$B$22-SUM($P$2:P903)/1000/General!$B$24+SUM($Q$2:Q903)/1000/General!$B$24</f>
        <v>1.15810819490316</v>
      </c>
      <c r="C903" s="19" t="n">
        <f aca="false">Online_RAW!K903</f>
        <v>19.8425</v>
      </c>
      <c r="D903" s="19" t="n">
        <f aca="false">Online_RAW!J903</f>
        <v>1.32545454545455</v>
      </c>
      <c r="E903" s="19" t="n">
        <f aca="false">(1-F903/100-G903/100)/(1-C903/100-D903/100-General!$B$17/100)</f>
        <v>1.0096517200319</v>
      </c>
      <c r="F903" s="19" t="n">
        <f aca="false">N903*General!$B$14/(N903+O903)+O903*100/(N903+O903)</f>
        <v>20.8039602460153</v>
      </c>
      <c r="G903" s="19" t="n">
        <f aca="false">N903*General!$B$15/(N903+O903)</f>
        <v>0.0399979998757499</v>
      </c>
      <c r="H903" s="19" t="n">
        <f aca="false">(N903+O903)*(1/General!$B$20)*((F903/100)-E903*(C903/100))*1000/B903</f>
        <v>53.3872173573749</v>
      </c>
      <c r="I903" s="19" t="n">
        <f aca="false">(N903+O903)*(1/General!$B$20)*((D903/100)*E903-(G903/100))*1000/B903</f>
        <v>90.0192052224355</v>
      </c>
      <c r="J903" s="19" t="n">
        <f aca="false">I903/H903</f>
        <v>1.68615653106333</v>
      </c>
      <c r="K903" s="19" t="n">
        <f aca="false">MAX(Online_RAW!$L$2-Online_RAW!L903,0)</f>
        <v>0</v>
      </c>
      <c r="L903" s="19" t="n">
        <f aca="false">0.0016*(Online_RAW!M903)</f>
        <v>64.2032</v>
      </c>
      <c r="M903" s="11" t="n">
        <f aca="false">Online_RAW!$N$2-Online_RAW!N903</f>
        <v>15.1564444444402</v>
      </c>
      <c r="N903" s="19" t="n">
        <f aca="false">Online_RAW!C903*60</f>
        <v>179.979818181818</v>
      </c>
      <c r="O903" s="19" t="n">
        <f aca="false">MAX(0, Online_RAW!D903*60)</f>
        <v>0.009</v>
      </c>
      <c r="P903" s="19" t="n">
        <f aca="false">_xlfn.IFNA(VLOOKUP(A903,Sampling!$D$7:$E$14,2,FALSE()),0)</f>
        <v>0</v>
      </c>
      <c r="Q903" s="0" t="n">
        <f aca="false">_xlfn.IFNA(VLOOKUP(A903,Refill!$D$6:$G$8,2,FALSE()),0)</f>
        <v>0</v>
      </c>
    </row>
    <row r="904" customFormat="false" ht="12.75" hidden="false" customHeight="false" outlineLevel="0" collapsed="false">
      <c r="A904" s="19" t="n">
        <f aca="false">ROUND((Online_RAW!B904-General!$B$10)*24,3)</f>
        <v>15.033</v>
      </c>
      <c r="B904" s="19" t="n">
        <f aca="false">General!$B$12+Online_ANA!K904/1000+Online_ANA!L904/1000+Online_ANA!M904/1000/General!$B$22-SUM($P$2:P904)/1000/General!$B$24+SUM($Q$2:Q904)/1000/General!$B$24</f>
        <v>1.15829720971398</v>
      </c>
      <c r="C904" s="19" t="n">
        <f aca="false">Online_RAW!K904</f>
        <v>19.66</v>
      </c>
      <c r="D904" s="19" t="n">
        <f aca="false">Online_RAW!J904</f>
        <v>1.188</v>
      </c>
      <c r="E904" s="19" t="n">
        <f aca="false">(1-F904/100-G904/100)/(1-C904/100-D904/100-General!$B$17/100)</f>
        <v>1.00533459603394</v>
      </c>
      <c r="F904" s="19" t="n">
        <f aca="false">N904*General!$B$14/(N904+O904)+O904*100/(N904+O904)</f>
        <v>20.8207670895116</v>
      </c>
      <c r="G904" s="19" t="n">
        <f aca="false">N904*General!$B$15/(N904+O904)</f>
        <v>0.0399895115709537</v>
      </c>
      <c r="H904" s="19" t="n">
        <f aca="false">(N904+O904)*(1/General!$B$20)*((F904/100)-E904*(C904/100))*1000/B904</f>
        <v>73.2369746307748</v>
      </c>
      <c r="I904" s="19" t="n">
        <f aca="false">(N904+O904)*(1/General!$B$20)*((D904/100)*E904-(G904/100))*1000/B904</f>
        <v>80.0661431607952</v>
      </c>
      <c r="J904" s="19" t="n">
        <f aca="false">I904/H904</f>
        <v>1.09324755104167</v>
      </c>
      <c r="K904" s="19" t="n">
        <f aca="false">MAX(Online_RAW!$L$2-Online_RAW!L904,0)</f>
        <v>0</v>
      </c>
      <c r="L904" s="19" t="n">
        <f aca="false">0.0016*(Online_RAW!M904)</f>
        <v>64.2032</v>
      </c>
      <c r="M904" s="11" t="n">
        <f aca="false">Online_RAW!$N$2-Online_RAW!N904</f>
        <v>15.3624705882403</v>
      </c>
      <c r="N904" s="19" t="n">
        <f aca="false">Online_RAW!C904*60</f>
        <v>180.027</v>
      </c>
      <c r="O904" s="19" t="n">
        <f aca="false">MAX(0, Online_RAW!D904*60)</f>
        <v>0.0472173913043478</v>
      </c>
      <c r="P904" s="19" t="n">
        <f aca="false">_xlfn.IFNA(VLOOKUP(A904,Sampling!$D$7:$E$14,2,FALSE()),0)</f>
        <v>0</v>
      </c>
      <c r="Q904" s="0" t="n">
        <f aca="false">_xlfn.IFNA(VLOOKUP(A904,Refill!$D$6:$G$8,2,FALSE()),0)</f>
        <v>0</v>
      </c>
    </row>
    <row r="905" customFormat="false" ht="12.75" hidden="false" customHeight="false" outlineLevel="0" collapsed="false">
      <c r="A905" s="19" t="n">
        <f aca="false">ROUND((Online_RAW!B905-General!$B$10)*24,3)</f>
        <v>15.05</v>
      </c>
      <c r="B905" s="19" t="n">
        <f aca="false">General!$B$12+Online_ANA!K905/1000+Online_ANA!L905/1000+Online_ANA!M905/1000/General!$B$22-SUM($P$2:P905)/1000/General!$B$24+SUM($Q$2:Q905)/1000/General!$B$24</f>
        <v>1.15845681875637</v>
      </c>
      <c r="C905" s="19" t="n">
        <f aca="false">Online_RAW!K905</f>
        <v>19.615</v>
      </c>
      <c r="D905" s="19" t="n">
        <f aca="false">Online_RAW!J905</f>
        <v>1.0875</v>
      </c>
      <c r="E905" s="19" t="n">
        <f aca="false">(1-F905/100-G905/100)/(1-C905/100-D905/100-General!$B$17/100)</f>
        <v>1.003743016896</v>
      </c>
      <c r="F905" s="19" t="n">
        <f aca="false">N905*General!$B$14/(N905+O905)+O905*100/(N905+O905)</f>
        <v>20.8</v>
      </c>
      <c r="G905" s="19" t="n">
        <f aca="false">N905*General!$B$15/(N905+O905)</f>
        <v>0.04</v>
      </c>
      <c r="H905" s="19" t="n">
        <f aca="false">(N905+O905)*(1/General!$B$20)*((F905/100)-E905*(C905/100))*1000/B905</f>
        <v>77.0501308277384</v>
      </c>
      <c r="I905" s="19" t="n">
        <f aca="false">(N905+O905)*(1/General!$B$20)*((D905/100)*E905-(G905/100))*1000/B905</f>
        <v>72.8904750319539</v>
      </c>
      <c r="J905" s="19" t="n">
        <f aca="false">I905/H905</f>
        <v>0.946013643960134</v>
      </c>
      <c r="K905" s="19" t="n">
        <f aca="false">MAX(Online_RAW!$L$2-Online_RAW!L905,0)</f>
        <v>0</v>
      </c>
      <c r="L905" s="19" t="n">
        <f aca="false">0.0016*(Online_RAW!M905)</f>
        <v>64.2032</v>
      </c>
      <c r="M905" s="11" t="n">
        <f aca="false">Online_RAW!$N$2-Online_RAW!N905</f>
        <v>15.5364444444399</v>
      </c>
      <c r="N905" s="19" t="n">
        <f aca="false">Online_RAW!C905*60</f>
        <v>179.983043478261</v>
      </c>
      <c r="O905" s="19" t="n">
        <f aca="false">MAX(0, Online_RAW!D905*60)</f>
        <v>0</v>
      </c>
      <c r="P905" s="19" t="n">
        <f aca="false">_xlfn.IFNA(VLOOKUP(A905,Sampling!$D$7:$E$14,2,FALSE()),0)</f>
        <v>0</v>
      </c>
      <c r="Q905" s="0" t="n">
        <f aca="false">_xlfn.IFNA(VLOOKUP(A905,Refill!$D$6:$G$8,2,FALSE()),0)</f>
        <v>0</v>
      </c>
    </row>
    <row r="906" customFormat="false" ht="12.75" hidden="false" customHeight="false" outlineLevel="0" collapsed="false">
      <c r="A906" s="19" t="n">
        <f aca="false">ROUND((Online_RAW!B906-General!$B$10)*24,3)</f>
        <v>15.067</v>
      </c>
      <c r="B906" s="19" t="n">
        <f aca="false">General!$B$12+Online_ANA!K906/1000+Online_ANA!L906/1000+Online_ANA!M906/1000/General!$B$22-SUM($P$2:P906)/1000/General!$B$24+SUM($Q$2:Q906)/1000/General!$B$24</f>
        <v>1.15864299357798</v>
      </c>
      <c r="C906" s="19" t="n">
        <f aca="false">Online_RAW!K906</f>
        <v>19.61</v>
      </c>
      <c r="D906" s="19" t="n">
        <f aca="false">Online_RAW!J906</f>
        <v>1.015</v>
      </c>
      <c r="E906" s="19" t="n">
        <f aca="false">(1-F906/100-G906/100)/(1-C906/100-D906/100-General!$B$17/100)</f>
        <v>1.00264232242561</v>
      </c>
      <c r="F906" s="19" t="n">
        <f aca="false">N906*General!$B$14/(N906+O906)+O906*100/(N906+O906)</f>
        <v>20.8091058766751</v>
      </c>
      <c r="G906" s="19" t="n">
        <f aca="false">N906*General!$B$15/(N906+O906)</f>
        <v>0.0399954010723863</v>
      </c>
      <c r="H906" s="19" t="n">
        <f aca="false">(N906+O906)*(1/General!$B$20)*((F906/100)-E906*(C906/100))*1000/B906</f>
        <v>79.5385993102329</v>
      </c>
      <c r="I906" s="19" t="n">
        <f aca="false">(N906+O906)*(1/General!$B$20)*((D906/100)*E906-(G906/100))*1000/B906</f>
        <v>67.7804423671869</v>
      </c>
      <c r="J906" s="19" t="n">
        <f aca="false">I906/H906</f>
        <v>0.852170429891726</v>
      </c>
      <c r="K906" s="19" t="n">
        <f aca="false">MAX(Online_RAW!$L$2-Online_RAW!L906,0)</f>
        <v>0</v>
      </c>
      <c r="L906" s="19" t="n">
        <f aca="false">0.0016*(Online_RAW!M906)</f>
        <v>64.2032</v>
      </c>
      <c r="M906" s="11" t="n">
        <f aca="false">Online_RAW!$N$2-Online_RAW!N906</f>
        <v>15.7393750000001</v>
      </c>
      <c r="N906" s="19" t="n">
        <f aca="false">Online_RAW!C906*60</f>
        <v>180.021272727273</v>
      </c>
      <c r="O906" s="19" t="n">
        <f aca="false">MAX(0, Online_RAW!D906*60)</f>
        <v>0.0207</v>
      </c>
      <c r="P906" s="19" t="n">
        <f aca="false">_xlfn.IFNA(VLOOKUP(A906,Sampling!$D$7:$E$14,2,FALSE()),0)</f>
        <v>0</v>
      </c>
      <c r="Q906" s="0" t="n">
        <f aca="false">_xlfn.IFNA(VLOOKUP(A906,Refill!$D$6:$G$8,2,FALSE()),0)</f>
        <v>0</v>
      </c>
    </row>
    <row r="907" customFormat="false" ht="12.75" hidden="false" customHeight="false" outlineLevel="0" collapsed="false">
      <c r="A907" s="19" t="n">
        <f aca="false">ROUND((Online_RAW!B907-General!$B$10)*24,3)</f>
        <v>15.083</v>
      </c>
      <c r="B907" s="19" t="n">
        <f aca="false">General!$B$12+Online_ANA!K907/1000+Online_ANA!L907/1000+Online_ANA!M907/1000/General!$B$22-SUM($P$2:P907)/1000/General!$B$24+SUM($Q$2:Q907)/1000/General!$B$24</f>
        <v>1.15880971859006</v>
      </c>
      <c r="C907" s="19" t="n">
        <f aca="false">Online_RAW!K907</f>
        <v>19.61</v>
      </c>
      <c r="D907" s="19" t="n">
        <f aca="false">Online_RAW!J907</f>
        <v>0.96</v>
      </c>
      <c r="E907" s="19" t="n">
        <f aca="false">(1-F907/100-G907/100)/(1-C907/100-D907/100-General!$B$17/100)</f>
        <v>1.0020594664862</v>
      </c>
      <c r="F907" s="19" t="n">
        <f aca="false">N907*General!$B$14/(N907+O907)+O907*100/(N907+O907)</f>
        <v>20.8</v>
      </c>
      <c r="G907" s="19" t="n">
        <f aca="false">N907*General!$B$15/(N907+O907)</f>
        <v>0.04</v>
      </c>
      <c r="H907" s="19" t="n">
        <f aca="false">(N907+O907)*(1/General!$B$20)*((F907/100)-E907*(C907/100))*1000/B907</f>
        <v>79.641724642764</v>
      </c>
      <c r="I907" s="19" t="n">
        <f aca="false">(N907+O907)*(1/General!$B$20)*((D907/100)*E907-(G907/100))*1000/B907</f>
        <v>63.8717466530531</v>
      </c>
      <c r="J907" s="19" t="n">
        <f aca="false">I907/H907</f>
        <v>0.801988492081911</v>
      </c>
      <c r="K907" s="19" t="n">
        <f aca="false">MAX(Online_RAW!$L$2-Online_RAW!L907,0)</f>
        <v>0</v>
      </c>
      <c r="L907" s="19" t="n">
        <f aca="false">0.0016*(Online_RAW!M907)</f>
        <v>64.2032</v>
      </c>
      <c r="M907" s="11" t="n">
        <f aca="false">Online_RAW!$N$2-Online_RAW!N907</f>
        <v>15.9211052631599</v>
      </c>
      <c r="N907" s="19" t="n">
        <f aca="false">Online_RAW!C907*60</f>
        <v>179.936869565218</v>
      </c>
      <c r="O907" s="19" t="n">
        <f aca="false">MAX(0, Online_RAW!D907*60)</f>
        <v>0</v>
      </c>
      <c r="P907" s="19" t="n">
        <f aca="false">_xlfn.IFNA(VLOOKUP(A907,Sampling!$D$7:$E$14,2,FALSE()),0)</f>
        <v>0</v>
      </c>
      <c r="Q907" s="0" t="n">
        <f aca="false">_xlfn.IFNA(VLOOKUP(A907,Refill!$D$6:$G$8,2,FALSE()),0)</f>
        <v>0</v>
      </c>
    </row>
    <row r="908" customFormat="false" ht="12.75" hidden="false" customHeight="false" outlineLevel="0" collapsed="false">
      <c r="A908" s="19" t="n">
        <f aca="false">ROUND((Online_RAW!B908-General!$B$10)*24,3)</f>
        <v>15.1</v>
      </c>
      <c r="B908" s="19" t="n">
        <f aca="false">General!$B$12+Online_ANA!K908/1000+Online_ANA!L908/1000+Online_ANA!M908/1000/General!$B$22-SUM($P$2:P908)/1000/General!$B$24+SUM($Q$2:Q908)/1000/General!$B$24</f>
        <v>1.15898404187804</v>
      </c>
      <c r="C908" s="19" t="n">
        <f aca="false">Online_RAW!K908</f>
        <v>19.61</v>
      </c>
      <c r="D908" s="19" t="n">
        <f aca="false">Online_RAW!J908</f>
        <v>0.92</v>
      </c>
      <c r="E908" s="19" t="n">
        <f aca="false">(1-F908/100-G908/100)/(1-C908/100-D908/100-General!$B$17/100)</f>
        <v>1.00154652701217</v>
      </c>
      <c r="F908" s="19" t="n">
        <f aca="false">N908*General!$B$14/(N908+O908)+O908*100/(N908+O908)</f>
        <v>20.8004592083005</v>
      </c>
      <c r="G908" s="19" t="n">
        <f aca="false">N908*General!$B$15/(N908+O908)</f>
        <v>0.0399997680766159</v>
      </c>
      <c r="H908" s="19" t="n">
        <f aca="false">(N908+O908)*(1/General!$B$20)*((F908/100)-E908*(C908/100))*1000/B908</f>
        <v>80.3728503012731</v>
      </c>
      <c r="I908" s="19" t="n">
        <f aca="false">(N908+O908)*(1/General!$B$20)*((D908/100)*E908-(G908/100))*1000/B908</f>
        <v>61.0641661204324</v>
      </c>
      <c r="J908" s="19" t="n">
        <f aca="false">I908/H908</f>
        <v>0.759761112011542</v>
      </c>
      <c r="K908" s="19" t="n">
        <f aca="false">MAX(Online_RAW!$L$2-Online_RAW!L908,0)</f>
        <v>0</v>
      </c>
      <c r="L908" s="19" t="n">
        <f aca="false">0.0016*(Online_RAW!M908)</f>
        <v>64.2032</v>
      </c>
      <c r="M908" s="11" t="n">
        <f aca="false">Online_RAW!$N$2-Online_RAW!N908</f>
        <v>16.1111176470599</v>
      </c>
      <c r="N908" s="19" t="n">
        <f aca="false">Online_RAW!C908*60</f>
        <v>179.968434782609</v>
      </c>
      <c r="O908" s="19" t="n">
        <f aca="false">MAX(0, Online_RAW!D908*60)</f>
        <v>0.00104347826086957</v>
      </c>
      <c r="P908" s="19" t="n">
        <f aca="false">_xlfn.IFNA(VLOOKUP(A908,Sampling!$D$7:$E$14,2,FALSE()),0)</f>
        <v>0</v>
      </c>
      <c r="Q908" s="0" t="n">
        <f aca="false">_xlfn.IFNA(VLOOKUP(A908,Refill!$D$6:$G$8,2,FALSE()),0)</f>
        <v>0</v>
      </c>
    </row>
    <row r="909" customFormat="false" ht="12.75" hidden="false" customHeight="false" outlineLevel="0" collapsed="false">
      <c r="A909" s="19" t="n">
        <f aca="false">ROUND((Online_RAW!B909-General!$B$10)*24,3)</f>
        <v>15.117</v>
      </c>
      <c r="B909" s="19" t="n">
        <f aca="false">General!$B$12+Online_ANA!K909/1000+Online_ANA!L909/1000+Online_ANA!M909/1000/General!$B$22-SUM($P$2:P909)/1000/General!$B$24+SUM($Q$2:Q909)/1000/General!$B$24</f>
        <v>1.1591484921294</v>
      </c>
      <c r="C909" s="19" t="n">
        <f aca="false">Online_RAW!K909</f>
        <v>19.6</v>
      </c>
      <c r="D909" s="19" t="n">
        <f aca="false">Online_RAW!J909</f>
        <v>0.89</v>
      </c>
      <c r="E909" s="19" t="n">
        <f aca="false">(1-F909/100-G909/100)/(1-C909/100-D909/100-General!$B$17/100)</f>
        <v>1.0010457147582</v>
      </c>
      <c r="F909" s="19" t="n">
        <f aca="false">N909*General!$B$14/(N909+O909)+O909*100/(N909+O909)</f>
        <v>20.8</v>
      </c>
      <c r="G909" s="19" t="n">
        <f aca="false">N909*General!$B$15/(N909+O909)</f>
        <v>0.04</v>
      </c>
      <c r="H909" s="19" t="n">
        <f aca="false">(N909+O909)*(1/General!$B$20)*((F909/100)-E909*(C909/100))*1000/B909</f>
        <v>81.6838025724076</v>
      </c>
      <c r="I909" s="19" t="n">
        <f aca="false">(N909+O909)*(1/General!$B$20)*((D909/100)*E909-(G909/100))*1000/B909</f>
        <v>58.9292233979378</v>
      </c>
      <c r="J909" s="19" t="n">
        <f aca="false">I909/H909</f>
        <v>0.721430951328456</v>
      </c>
      <c r="K909" s="19" t="n">
        <f aca="false">MAX(Online_RAW!$L$2-Online_RAW!L909,0)</f>
        <v>0</v>
      </c>
      <c r="L909" s="19" t="n">
        <f aca="false">0.0016*(Online_RAW!M909)</f>
        <v>64.2032</v>
      </c>
      <c r="M909" s="11" t="n">
        <f aca="false">Online_RAW!$N$2-Online_RAW!N909</f>
        <v>16.2903684210501</v>
      </c>
      <c r="N909" s="19" t="n">
        <f aca="false">Online_RAW!C909*60</f>
        <v>179.926434782609</v>
      </c>
      <c r="O909" s="19" t="n">
        <f aca="false">MAX(0, Online_RAW!D909*60)</f>
        <v>0</v>
      </c>
      <c r="P909" s="19" t="n">
        <f aca="false">_xlfn.IFNA(VLOOKUP(A909,Sampling!$D$7:$E$14,2,FALSE()),0)</f>
        <v>0</v>
      </c>
      <c r="Q909" s="0" t="n">
        <f aca="false">_xlfn.IFNA(VLOOKUP(A909,Refill!$D$6:$G$8,2,FALSE()),0)</f>
        <v>0</v>
      </c>
    </row>
    <row r="910" customFormat="false" ht="12.75" hidden="false" customHeight="false" outlineLevel="0" collapsed="false">
      <c r="A910" s="19" t="n">
        <f aca="false">ROUND((Online_RAW!B910-General!$B$10)*24,3)</f>
        <v>15.133</v>
      </c>
      <c r="B910" s="19" t="n">
        <f aca="false">General!$B$12+Online_ANA!K910/1000+Online_ANA!L910/1000+Online_ANA!M910/1000/General!$B$22-SUM($P$2:P910)/1000/General!$B$24+SUM($Q$2:Q910)/1000/General!$B$24</f>
        <v>1.15932203432272</v>
      </c>
      <c r="C910" s="19" t="n">
        <f aca="false">Online_RAW!K910</f>
        <v>19.61</v>
      </c>
      <c r="D910" s="19" t="n">
        <f aca="false">Online_RAW!J910</f>
        <v>0.86</v>
      </c>
      <c r="E910" s="19" t="n">
        <f aca="false">(1-F910/100-G910/100)/(1-C910/100-D910/100-General!$B$17/100)</f>
        <v>1.00079259723904</v>
      </c>
      <c r="F910" s="19" t="n">
        <f aca="false">N910*General!$B$14/(N910+O910)+O910*100/(N910+O910)</f>
        <v>20.8</v>
      </c>
      <c r="G910" s="19" t="n">
        <f aca="false">N910*General!$B$15/(N910+O910)</f>
        <v>0.04</v>
      </c>
      <c r="H910" s="19" t="n">
        <f aca="false">(N910+O910)*(1/General!$B$20)*((F910/100)-E910*(C910/100))*1000/B910</f>
        <v>81.3709964465201</v>
      </c>
      <c r="I910" s="19" t="n">
        <f aca="false">(N910+O910)*(1/General!$B$20)*((D910/100)*E910-(G910/100))*1000/B910</f>
        <v>56.8600406254839</v>
      </c>
      <c r="J910" s="19" t="n">
        <f aca="false">I910/H910</f>
        <v>0.698775277538285</v>
      </c>
      <c r="K910" s="19" t="n">
        <f aca="false">MAX(Online_RAW!$L$2-Online_RAW!L910,0)</f>
        <v>0</v>
      </c>
      <c r="L910" s="19" t="n">
        <f aca="false">0.0016*(Online_RAW!M910)</f>
        <v>64.2032</v>
      </c>
      <c r="M910" s="11" t="n">
        <f aca="false">Online_RAW!$N$2-Online_RAW!N910</f>
        <v>16.4795294117603</v>
      </c>
      <c r="N910" s="19" t="n">
        <f aca="false">Online_RAW!C910*60</f>
        <v>180.034571428571</v>
      </c>
      <c r="O910" s="19" t="n">
        <f aca="false">MAX(0, Online_RAW!D910*60)</f>
        <v>0</v>
      </c>
      <c r="P910" s="19" t="n">
        <f aca="false">_xlfn.IFNA(VLOOKUP(A910,Sampling!$D$7:$E$14,2,FALSE()),0)</f>
        <v>0</v>
      </c>
      <c r="Q910" s="0" t="n">
        <f aca="false">_xlfn.IFNA(VLOOKUP(A910,Refill!$D$6:$G$8,2,FALSE()),0)</f>
        <v>0</v>
      </c>
    </row>
    <row r="911" customFormat="false" ht="12.75" hidden="false" customHeight="false" outlineLevel="0" collapsed="false">
      <c r="A911" s="19" t="n">
        <f aca="false">ROUND((Online_RAW!B911-General!$B$10)*24,3)</f>
        <v>15.15</v>
      </c>
      <c r="B911" s="19" t="n">
        <f aca="false">General!$B$12+Online_ANA!K911/1000+Online_ANA!L911/1000+Online_ANA!M911/1000/General!$B$22-SUM($P$2:P911)/1000/General!$B$24+SUM($Q$2:Q911)/1000/General!$B$24</f>
        <v>1.15949259857288</v>
      </c>
      <c r="C911" s="19" t="n">
        <f aca="false">Online_RAW!K911</f>
        <v>19.6</v>
      </c>
      <c r="D911" s="19" t="n">
        <f aca="false">Online_RAW!J911</f>
        <v>0.84</v>
      </c>
      <c r="E911" s="19" t="n">
        <f aca="false">(1-F911/100-G911/100)/(1-C911/100-D911/100-General!$B$17/100)</f>
        <v>1.00041316087512</v>
      </c>
      <c r="F911" s="19" t="n">
        <f aca="false">N911*General!$B$14/(N911+O911)+O911*100/(N911+O911)</f>
        <v>20.8</v>
      </c>
      <c r="G911" s="19" t="n">
        <f aca="false">N911*General!$B$15/(N911+O911)</f>
        <v>0.04</v>
      </c>
      <c r="H911" s="19" t="n">
        <f aca="false">(N911+O911)*(1/General!$B$20)*((F911/100)-E911*(C911/100))*1000/B911</f>
        <v>82.5819121339144</v>
      </c>
      <c r="I911" s="19" t="n">
        <f aca="false">(N911+O911)*(1/General!$B$20)*((D911/100)*E911-(G911/100))*1000/B911</f>
        <v>55.4527029789185</v>
      </c>
      <c r="J911" s="19" t="n">
        <f aca="false">I911/H911</f>
        <v>0.671487273011997</v>
      </c>
      <c r="K911" s="19" t="n">
        <f aca="false">MAX(Online_RAW!$L$2-Online_RAW!L911,0)</f>
        <v>0</v>
      </c>
      <c r="L911" s="19" t="n">
        <f aca="false">0.0016*(Online_RAW!M911)</f>
        <v>64.2032</v>
      </c>
      <c r="M911" s="11" t="n">
        <f aca="false">Online_RAW!$N$2-Online_RAW!N911</f>
        <v>16.6654444444403</v>
      </c>
      <c r="N911" s="19" t="n">
        <f aca="false">Online_RAW!C911*60</f>
        <v>180.066</v>
      </c>
      <c r="O911" s="19" t="n">
        <f aca="false">MAX(0, Online_RAW!D911*60)</f>
        <v>0</v>
      </c>
      <c r="P911" s="19" t="n">
        <f aca="false">_xlfn.IFNA(VLOOKUP(A911,Sampling!$D$7:$E$14,2,FALSE()),0)</f>
        <v>0</v>
      </c>
      <c r="Q911" s="0" t="n">
        <f aca="false">_xlfn.IFNA(VLOOKUP(A911,Refill!$D$6:$G$8,2,FALSE()),0)</f>
        <v>0</v>
      </c>
    </row>
    <row r="912" customFormat="false" ht="12.75" hidden="false" customHeight="false" outlineLevel="0" collapsed="false">
      <c r="A912" s="19" t="n">
        <f aca="false">ROUND((Online_RAW!B912-General!$B$10)*24,3)</f>
        <v>15.167</v>
      </c>
      <c r="B912" s="19" t="n">
        <f aca="false">General!$B$12+Online_ANA!K912/1000+Online_ANA!L912/1000+Online_ANA!M912/1000/General!$B$22-SUM($P$2:P912)/1000/General!$B$24+SUM($Q$2:Q912)/1000/General!$B$24</f>
        <v>1.15966954174312</v>
      </c>
      <c r="C912" s="19" t="n">
        <f aca="false">Online_RAW!K912</f>
        <v>19.6</v>
      </c>
      <c r="D912" s="19" t="n">
        <f aca="false">Online_RAW!J912</f>
        <v>0.83</v>
      </c>
      <c r="E912" s="19" t="n">
        <f aca="false">(1-F912/100-G912/100)/(1-C912/100-D912/100-General!$B$17/100)</f>
        <v>1.00021554529949</v>
      </c>
      <c r="F912" s="19" t="n">
        <f aca="false">N912*General!$B$14/(N912+O912)+O912*100/(N912+O912)</f>
        <v>20.8056374802172</v>
      </c>
      <c r="G912" s="19" t="n">
        <f aca="false">N912*General!$B$15/(N912+O912)</f>
        <v>0.0399971527877691</v>
      </c>
      <c r="H912" s="19" t="n">
        <f aca="false">(N912+O912)*(1/General!$B$20)*((F912/100)-E912*(C912/100))*1000/B912</f>
        <v>83.2348520218714</v>
      </c>
      <c r="I912" s="19" t="n">
        <f aca="false">(N912+O912)*(1/General!$B$20)*((D912/100)*E912-(G912/100))*1000/B912</f>
        <v>54.744432084322</v>
      </c>
      <c r="J912" s="19" t="n">
        <f aca="false">I912/H912</f>
        <v>0.657710451265499</v>
      </c>
      <c r="K912" s="19" t="n">
        <f aca="false">MAX(Online_RAW!$L$2-Online_RAW!L912,0)</f>
        <v>0</v>
      </c>
      <c r="L912" s="19" t="n">
        <f aca="false">0.0016*(Online_RAW!M912)</f>
        <v>64.2032</v>
      </c>
      <c r="M912" s="11" t="n">
        <f aca="false">Online_RAW!$N$2-Online_RAW!N912</f>
        <v>16.8583125</v>
      </c>
      <c r="N912" s="19" t="n">
        <f aca="false">Online_RAW!C912*60</f>
        <v>180.067636363636</v>
      </c>
      <c r="O912" s="19" t="n">
        <f aca="false">MAX(0, Online_RAW!D912*60)</f>
        <v>0.0128181818181818</v>
      </c>
      <c r="P912" s="19" t="n">
        <f aca="false">_xlfn.IFNA(VLOOKUP(A912,Sampling!$D$7:$E$14,2,FALSE()),0)</f>
        <v>0</v>
      </c>
      <c r="Q912" s="0" t="n">
        <f aca="false">_xlfn.IFNA(VLOOKUP(A912,Refill!$D$6:$G$8,2,FALSE()),0)</f>
        <v>0</v>
      </c>
    </row>
    <row r="913" customFormat="false" ht="12.75" hidden="false" customHeight="false" outlineLevel="0" collapsed="false">
      <c r="A913" s="19" t="n">
        <f aca="false">ROUND((Online_RAW!B913-General!$B$10)*24,3)</f>
        <v>15.183</v>
      </c>
      <c r="B913" s="19" t="n">
        <f aca="false">General!$B$12+Online_ANA!K913/1000+Online_ANA!L913/1000+Online_ANA!M913/1000/General!$B$22-SUM($P$2:P913)/1000/General!$B$24+SUM($Q$2:Q913)/1000/General!$B$24</f>
        <v>1.15984733863405</v>
      </c>
      <c r="C913" s="19" t="n">
        <f aca="false">Online_RAW!K913</f>
        <v>19.595</v>
      </c>
      <c r="D913" s="19" t="n">
        <f aca="false">Online_RAW!J913</f>
        <v>0.823333333333333</v>
      </c>
      <c r="E913" s="19" t="n">
        <f aca="false">(1-F913/100-G913/100)/(1-C913/100-D913/100-General!$B$17/100)</f>
        <v>1.00013930238661</v>
      </c>
      <c r="F913" s="19" t="n">
        <f aca="false">N913*General!$B$14/(N913+O913)+O913*100/(N913+O913)</f>
        <v>20.8</v>
      </c>
      <c r="G913" s="19" t="n">
        <f aca="false">N913*General!$B$15/(N913+O913)</f>
        <v>0.04</v>
      </c>
      <c r="H913" s="19" t="n">
        <f aca="false">(N913+O913)*(1/General!$B$20)*((F913/100)-E913*(C913/100))*1000/B913</f>
        <v>83.2232975077214</v>
      </c>
      <c r="I913" s="19" t="n">
        <f aca="false">(N913+O913)*(1/General!$B$20)*((D913/100)*E913-(G913/100))*1000/B913</f>
        <v>54.2316684835041</v>
      </c>
      <c r="J913" s="19" t="n">
        <f aca="false">I913/H913</f>
        <v>0.651640467363992</v>
      </c>
      <c r="K913" s="19" t="n">
        <f aca="false">MAX(Online_RAW!$L$2-Online_RAW!L913,0)</f>
        <v>0</v>
      </c>
      <c r="L913" s="19" t="n">
        <f aca="false">0.0016*(Online_RAW!M913)</f>
        <v>64.2032</v>
      </c>
      <c r="M913" s="11" t="n">
        <f aca="false">Online_RAW!$N$2-Online_RAW!N913</f>
        <v>17.0521111111102</v>
      </c>
      <c r="N913" s="19" t="n">
        <f aca="false">Online_RAW!C913*60</f>
        <v>179.954608695652</v>
      </c>
      <c r="O913" s="19" t="n">
        <f aca="false">MAX(0, Online_RAW!D913*60)</f>
        <v>0</v>
      </c>
      <c r="P913" s="19" t="n">
        <f aca="false">_xlfn.IFNA(VLOOKUP(A913,Sampling!$D$7:$E$14,2,FALSE()),0)</f>
        <v>0</v>
      </c>
      <c r="Q913" s="0" t="n">
        <f aca="false">_xlfn.IFNA(VLOOKUP(A913,Refill!$D$6:$G$8,2,FALSE()),0)</f>
        <v>0</v>
      </c>
    </row>
    <row r="914" customFormat="false" ht="12.75" hidden="false" customHeight="false" outlineLevel="0" collapsed="false">
      <c r="A914" s="19" t="n">
        <f aca="false">ROUND((Online_RAW!B914-General!$B$10)*24,3)</f>
        <v>15.2</v>
      </c>
      <c r="B914" s="19" t="n">
        <f aca="false">General!$B$12+Online_ANA!K914/1000+Online_ANA!L914/1000+Online_ANA!M914/1000/General!$B$22-SUM($P$2:P914)/1000/General!$B$24+SUM($Q$2:Q914)/1000/General!$B$24</f>
        <v>1.16002910393956</v>
      </c>
      <c r="C914" s="19" t="n">
        <f aca="false">Online_RAW!K914</f>
        <v>19.605</v>
      </c>
      <c r="D914" s="19" t="n">
        <f aca="false">Online_RAW!J914</f>
        <v>0.823333333333333</v>
      </c>
      <c r="E914" s="19" t="n">
        <f aca="false">(1-F914/100-G914/100)/(1-C914/100-D914/100-General!$B$17/100)</f>
        <v>1.00026567997875</v>
      </c>
      <c r="F914" s="19" t="n">
        <f aca="false">N914*General!$B$14/(N914+O914)+O914*100/(N914+O914)</f>
        <v>20.8</v>
      </c>
      <c r="G914" s="19" t="n">
        <f aca="false">N914*General!$B$15/(N914+O914)</f>
        <v>0.04</v>
      </c>
      <c r="H914" s="19" t="n">
        <f aca="false">(N914+O914)*(1/General!$B$20)*((F914/100)-E914*(C914/100))*1000/B914</f>
        <v>82.3866814931089</v>
      </c>
      <c r="I914" s="19" t="n">
        <f aca="false">(N914+O914)*(1/General!$B$20)*((D914/100)*E914-(G914/100))*1000/B914</f>
        <v>54.25678686083</v>
      </c>
      <c r="J914" s="19" t="n">
        <f aca="false">I914/H914</f>
        <v>0.658562596253719</v>
      </c>
      <c r="K914" s="19" t="n">
        <f aca="false">MAX(Online_RAW!$L$2-Online_RAW!L914,0)</f>
        <v>0</v>
      </c>
      <c r="L914" s="19" t="n">
        <f aca="false">0.0016*(Online_RAW!M914)</f>
        <v>64.2032</v>
      </c>
      <c r="M914" s="11" t="n">
        <f aca="false">Online_RAW!$N$2-Online_RAW!N914</f>
        <v>17.2502352941201</v>
      </c>
      <c r="N914" s="19" t="n">
        <f aca="false">Online_RAW!C914*60</f>
        <v>180.042260869565</v>
      </c>
      <c r="O914" s="19" t="n">
        <f aca="false">MAX(0, Online_RAW!D914*60)</f>
        <v>0</v>
      </c>
      <c r="P914" s="19" t="n">
        <f aca="false">_xlfn.IFNA(VLOOKUP(A914,Sampling!$D$7:$E$14,2,FALSE()),0)</f>
        <v>0</v>
      </c>
      <c r="Q914" s="0" t="n">
        <f aca="false">_xlfn.IFNA(VLOOKUP(A914,Refill!$D$6:$G$8,2,FALSE()),0)</f>
        <v>0</v>
      </c>
    </row>
    <row r="915" customFormat="false" ht="12.75" hidden="false" customHeight="false" outlineLevel="0" collapsed="false">
      <c r="A915" s="19" t="n">
        <f aca="false">ROUND((Online_RAW!B915-General!$B$10)*24,3)</f>
        <v>15.217</v>
      </c>
      <c r="B915" s="19" t="n">
        <f aca="false">General!$B$12+Online_ANA!K915/1000+Online_ANA!L915/1000+Online_ANA!M915/1000/General!$B$22-SUM($P$2:P915)/1000/General!$B$24+SUM($Q$2:Q915)/1000/General!$B$24</f>
        <v>1.16024963734106</v>
      </c>
      <c r="C915" s="19" t="n">
        <f aca="false">Online_RAW!K915</f>
        <v>19.605</v>
      </c>
      <c r="D915" s="19" t="n">
        <f aca="false">Online_RAW!J915</f>
        <v>0.816</v>
      </c>
      <c r="E915" s="19" t="n">
        <f aca="false">(1-F915/100-G915/100)/(1-C915/100-D915/100-General!$B$17/100)</f>
        <v>1.00011237047715</v>
      </c>
      <c r="F915" s="19" t="n">
        <f aca="false">N915*General!$B$14/(N915+O915)+O915*100/(N915+O915)</f>
        <v>20.804801024092</v>
      </c>
      <c r="G915" s="19" t="n">
        <f aca="false">N915*General!$B$15/(N915+O915)</f>
        <v>0.0399975752403576</v>
      </c>
      <c r="H915" s="19" t="n">
        <f aca="false">(N915+O915)*(1/General!$B$20)*((F915/100)-E915*(C915/100))*1000/B915</f>
        <v>82.8743453148776</v>
      </c>
      <c r="I915" s="19" t="n">
        <f aca="false">(N915+O915)*(1/General!$B$20)*((D915/100)*E915-(G915/100))*1000/B915</f>
        <v>53.7060783108421</v>
      </c>
      <c r="J915" s="19" t="n">
        <f aca="false">I915/H915</f>
        <v>0.648042263342028</v>
      </c>
      <c r="K915" s="19" t="n">
        <f aca="false">MAX(Online_RAW!$L$2-Online_RAW!L915,0)</f>
        <v>0</v>
      </c>
      <c r="L915" s="19" t="n">
        <f aca="false">0.0016*(Online_RAW!M915)</f>
        <v>64.2469333333333</v>
      </c>
      <c r="M915" s="11" t="n">
        <f aca="false">Online_RAW!$N$2-Online_RAW!N915</f>
        <v>17.4429473684199</v>
      </c>
      <c r="N915" s="19" t="n">
        <f aca="false">Online_RAW!C915*60</f>
        <v>179.950695652174</v>
      </c>
      <c r="O915" s="19" t="n">
        <f aca="false">MAX(0, Online_RAW!D915*60)</f>
        <v>0.0109090909090909</v>
      </c>
      <c r="P915" s="19" t="n">
        <f aca="false">_xlfn.IFNA(VLOOKUP(A915,Sampling!$D$7:$E$14,2,FALSE()),0)</f>
        <v>0</v>
      </c>
      <c r="Q915" s="0" t="n">
        <f aca="false">_xlfn.IFNA(VLOOKUP(A915,Refill!$D$6:$G$8,2,FALSE()),0)</f>
        <v>0</v>
      </c>
    </row>
    <row r="916" customFormat="false" ht="12.75" hidden="false" customHeight="false" outlineLevel="0" collapsed="false">
      <c r="A916" s="19" t="n">
        <f aca="false">ROUND((Online_RAW!B916-General!$B$10)*24,3)</f>
        <v>15.233</v>
      </c>
      <c r="B916" s="19" t="n">
        <f aca="false">General!$B$12+Online_ANA!K916/1000+Online_ANA!L916/1000+Online_ANA!M916/1000/General!$B$22-SUM($P$2:P916)/1000/General!$B$24+SUM($Q$2:Q916)/1000/General!$B$24</f>
        <v>1.16045736281989</v>
      </c>
      <c r="C916" s="19" t="n">
        <f aca="false">Online_RAW!K916</f>
        <v>19.6</v>
      </c>
      <c r="D916" s="19" t="n">
        <f aca="false">Online_RAW!J916</f>
        <v>0.813333333333333</v>
      </c>
      <c r="E916" s="19" t="n">
        <f aca="false">(1-F916/100-G916/100)/(1-C916/100-D916/100-General!$B$17/100)</f>
        <v>1.00000657198677</v>
      </c>
      <c r="F916" s="19" t="n">
        <f aca="false">N916*General!$B$14/(N916+O916)+O916*100/(N916+O916)</f>
        <v>20.8055082240846</v>
      </c>
      <c r="G916" s="19" t="n">
        <f aca="false">N916*General!$B$15/(N916+O916)</f>
        <v>0.0399972180686442</v>
      </c>
      <c r="H916" s="19" t="n">
        <f aca="false">(N916+O916)*(1/General!$B$20)*((F916/100)-E916*(C916/100))*1000/B916</f>
        <v>83.435994604421</v>
      </c>
      <c r="I916" s="19" t="n">
        <f aca="false">(N916+O916)*(1/General!$B$20)*((D916/100)*E916-(G916/100))*1000/B916</f>
        <v>53.5304595552558</v>
      </c>
      <c r="J916" s="19" t="n">
        <f aca="false">I916/H916</f>
        <v>0.641575135635998</v>
      </c>
      <c r="K916" s="19" t="n">
        <f aca="false">MAX(Online_RAW!$L$2-Online_RAW!L916,0)</f>
        <v>0</v>
      </c>
      <c r="L916" s="19" t="n">
        <f aca="false">0.0016*(Online_RAW!M916)</f>
        <v>64.2704</v>
      </c>
      <c r="M916" s="11" t="n">
        <f aca="false">Online_RAW!$N$2-Online_RAW!N916</f>
        <v>17.64378947368</v>
      </c>
      <c r="N916" s="19" t="n">
        <f aca="false">Online_RAW!C916*60</f>
        <v>180.031304347826</v>
      </c>
      <c r="O916" s="19" t="n">
        <f aca="false">MAX(0, Online_RAW!D916*60)</f>
        <v>0.0125217391304348</v>
      </c>
      <c r="P916" s="19" t="n">
        <f aca="false">_xlfn.IFNA(VLOOKUP(A916,Sampling!$D$7:$E$14,2,FALSE()),0)</f>
        <v>0</v>
      </c>
      <c r="Q916" s="0" t="n">
        <f aca="false">_xlfn.IFNA(VLOOKUP(A916,Refill!$D$6:$G$8,2,FALSE()),0)</f>
        <v>0</v>
      </c>
    </row>
    <row r="917" customFormat="false" ht="12.75" hidden="false" customHeight="false" outlineLevel="0" collapsed="false">
      <c r="A917" s="19" t="n">
        <f aca="false">ROUND((Online_RAW!B917-General!$B$10)*24,3)</f>
        <v>15.25</v>
      </c>
      <c r="B917" s="19" t="n">
        <f aca="false">General!$B$12+Online_ANA!K917/1000+Online_ANA!L917/1000+Online_ANA!M917/1000/General!$B$22-SUM($P$2:P917)/1000/General!$B$24+SUM($Q$2:Q917)/1000/General!$B$24</f>
        <v>1.16063472212028</v>
      </c>
      <c r="C917" s="19" t="n">
        <f aca="false">Online_RAW!K917</f>
        <v>19.59</v>
      </c>
      <c r="D917" s="19" t="n">
        <f aca="false">Online_RAW!J917</f>
        <v>0.81</v>
      </c>
      <c r="E917" s="19" t="n">
        <f aca="false">(1-F917/100-G917/100)/(1-C917/100-D917/100-General!$B$17/100)</f>
        <v>0.999830885383305</v>
      </c>
      <c r="F917" s="19" t="n">
        <f aca="false">N917*General!$B$14/(N917+O917)+O917*100/(N917+O917)</f>
        <v>20.806083729178</v>
      </c>
      <c r="G917" s="19" t="n">
        <f aca="false">N917*General!$B$15/(N917+O917)</f>
        <v>0.0399969274095061</v>
      </c>
      <c r="H917" s="19" t="n">
        <f aca="false">(N917+O917)*(1/General!$B$20)*((F917/100)-E917*(C917/100))*1000/B917</f>
        <v>84.3693447086561</v>
      </c>
      <c r="I917" s="19" t="n">
        <f aca="false">(N917+O917)*(1/General!$B$20)*((D917/100)*E917-(G917/100))*1000/B917</f>
        <v>53.2665852960927</v>
      </c>
      <c r="J917" s="19" t="n">
        <f aca="false">I917/H917</f>
        <v>0.631349994242964</v>
      </c>
      <c r="K917" s="19" t="n">
        <f aca="false">MAX(Online_RAW!$L$2-Online_RAW!L917,0)</f>
        <v>0</v>
      </c>
      <c r="L917" s="19" t="n">
        <f aca="false">0.0016*(Online_RAW!M917)</f>
        <v>64.2704</v>
      </c>
      <c r="M917" s="11" t="n">
        <f aca="false">Online_RAW!$N$2-Online_RAW!N917</f>
        <v>17.8371111111101</v>
      </c>
      <c r="N917" s="19" t="n">
        <f aca="false">Online_RAW!C917*60</f>
        <v>179.97875</v>
      </c>
      <c r="O917" s="19" t="n">
        <f aca="false">MAX(0, Online_RAW!D917*60)</f>
        <v>0.0138260869565218</v>
      </c>
      <c r="P917" s="19" t="n">
        <f aca="false">_xlfn.IFNA(VLOOKUP(A917,Sampling!$D$7:$E$14,2,FALSE()),0)</f>
        <v>0</v>
      </c>
      <c r="Q917" s="0" t="n">
        <f aca="false">_xlfn.IFNA(VLOOKUP(A917,Refill!$D$6:$G$8,2,FALSE()),0)</f>
        <v>0</v>
      </c>
    </row>
    <row r="918" customFormat="false" ht="12.75" hidden="false" customHeight="false" outlineLevel="0" collapsed="false">
      <c r="A918" s="19" t="n">
        <f aca="false">ROUND((Online_RAW!B918-General!$B$10)*24,3)</f>
        <v>15.267</v>
      </c>
      <c r="B918" s="19" t="n">
        <f aca="false">General!$B$12+Online_ANA!K918/1000+Online_ANA!L918/1000+Online_ANA!M918/1000/General!$B$22-SUM($P$2:P918)/1000/General!$B$24+SUM($Q$2:Q918)/1000/General!$B$24</f>
        <v>1.16081321345566</v>
      </c>
      <c r="C918" s="19" t="n">
        <f aca="false">Online_RAW!K918</f>
        <v>19.6</v>
      </c>
      <c r="D918" s="19" t="n">
        <f aca="false">Online_RAW!J918</f>
        <v>0.81</v>
      </c>
      <c r="E918" s="19" t="n">
        <f aca="false">(1-F918/100-G918/100)/(1-C918/100-D918/100-General!$B$17/100)</f>
        <v>1.000029664352</v>
      </c>
      <c r="F918" s="19" t="n">
        <f aca="false">N918*General!$B$14/(N918+O918)+O918*100/(N918+O918)</f>
        <v>20.8003443313581</v>
      </c>
      <c r="G918" s="19" t="n">
        <f aca="false">N918*General!$B$15/(N918+O918)</f>
        <v>0.0399998260952737</v>
      </c>
      <c r="H918" s="19" t="n">
        <f aca="false">(N918+O918)*(1/General!$B$20)*((F918/100)-E918*(C918/100))*1000/B918</f>
        <v>83.0055241775203</v>
      </c>
      <c r="I918" s="19" t="n">
        <f aca="false">(N918+O918)*(1/General!$B$20)*((D918/100)*E918-(G918/100))*1000/B918</f>
        <v>53.2740777223487</v>
      </c>
      <c r="J918" s="19" t="n">
        <f aca="false">I918/H918</f>
        <v>0.641813641323602</v>
      </c>
      <c r="K918" s="19" t="n">
        <f aca="false">MAX(Online_RAW!$L$2-Online_RAW!L918,0)</f>
        <v>0</v>
      </c>
      <c r="L918" s="19" t="n">
        <f aca="false">0.0016*(Online_RAW!M918)</f>
        <v>64.2704</v>
      </c>
      <c r="M918" s="11" t="n">
        <f aca="false">Online_RAW!$N$2-Online_RAW!N918</f>
        <v>18.0316666666699</v>
      </c>
      <c r="N918" s="19" t="n">
        <f aca="false">Online_RAW!C918*60</f>
        <v>180.007826086957</v>
      </c>
      <c r="O918" s="19" t="n">
        <f aca="false">MAX(0, Online_RAW!D918*60)</f>
        <v>0.000782608695652176</v>
      </c>
      <c r="P918" s="19" t="n">
        <f aca="false">_xlfn.IFNA(VLOOKUP(A918,Sampling!$D$7:$E$14,2,FALSE()),0)</f>
        <v>0</v>
      </c>
      <c r="Q918" s="0" t="n">
        <f aca="false">_xlfn.IFNA(VLOOKUP(A918,Refill!$D$6:$G$8,2,FALSE()),0)</f>
        <v>0</v>
      </c>
    </row>
    <row r="919" customFormat="false" ht="12.75" hidden="false" customHeight="false" outlineLevel="0" collapsed="false">
      <c r="A919" s="19" t="n">
        <f aca="false">ROUND((Online_RAW!B919-General!$B$10)*24,3)</f>
        <v>15.283</v>
      </c>
      <c r="B919" s="19" t="n">
        <f aca="false">General!$B$12+Online_ANA!K919/1000+Online_ANA!L919/1000+Online_ANA!M919/1000/General!$B$22-SUM($P$2:P919)/1000/General!$B$24+SUM($Q$2:Q919)/1000/General!$B$24</f>
        <v>1.1610326185525</v>
      </c>
      <c r="C919" s="19" t="n">
        <f aca="false">Online_RAW!K919</f>
        <v>19.605</v>
      </c>
      <c r="D919" s="19" t="n">
        <f aca="false">Online_RAW!J919</f>
        <v>0.815</v>
      </c>
      <c r="E919" s="19" t="n">
        <f aca="false">(1-F919/100-G919/100)/(1-C919/100-D919/100-General!$B$17/100)</f>
        <v>1.00009973254316</v>
      </c>
      <c r="F919" s="19" t="n">
        <f aca="false">N919*General!$B$14/(N919+O919)+O919*100/(N919+O919)</f>
        <v>20.8048011702457</v>
      </c>
      <c r="G919" s="19" t="n">
        <f aca="false">N919*General!$B$15/(N919+O919)</f>
        <v>0.0399975751665426</v>
      </c>
      <c r="H919" s="19" t="n">
        <f aca="false">(N919+O919)*(1/General!$B$20)*((F919/100)-E919*(C919/100))*1000/B919</f>
        <v>82.8330787209286</v>
      </c>
      <c r="I919" s="19" t="n">
        <f aca="false">(N919+O919)*(1/General!$B$20)*((D919/100)*E919-(G919/100))*1000/B919</f>
        <v>53.5983543200622</v>
      </c>
      <c r="J919" s="19" t="n">
        <f aca="false">I919/H919</f>
        <v>0.647064616548172</v>
      </c>
      <c r="K919" s="19" t="n">
        <f aca="false">MAX(Online_RAW!$L$2-Online_RAW!L919,0)</f>
        <v>0</v>
      </c>
      <c r="L919" s="19" t="n">
        <f aca="false">0.0016*(Online_RAW!M919)</f>
        <v>64.3114666666667</v>
      </c>
      <c r="M919" s="11" t="n">
        <f aca="false">Online_RAW!$N$2-Online_RAW!N919</f>
        <v>18.2260555555599</v>
      </c>
      <c r="N919" s="19" t="n">
        <f aca="false">Online_RAW!C919*60</f>
        <v>179.945217391304</v>
      </c>
      <c r="O919" s="19" t="n">
        <f aca="false">MAX(0, Online_RAW!D919*60)</f>
        <v>0.0109090909090909</v>
      </c>
      <c r="P919" s="19" t="n">
        <f aca="false">_xlfn.IFNA(VLOOKUP(A919,Sampling!$D$7:$E$14,2,FALSE()),0)</f>
        <v>0</v>
      </c>
      <c r="Q919" s="0" t="n">
        <f aca="false">_xlfn.IFNA(VLOOKUP(A919,Refill!$D$6:$G$8,2,FALSE()),0)</f>
        <v>0</v>
      </c>
    </row>
    <row r="920" customFormat="false" ht="12.75" hidden="false" customHeight="false" outlineLevel="0" collapsed="false">
      <c r="A920" s="19" t="n">
        <f aca="false">ROUND((Online_RAW!B920-General!$B$10)*24,3)</f>
        <v>15.3</v>
      </c>
      <c r="B920" s="19" t="n">
        <f aca="false">General!$B$12+Online_ANA!K920/1000+Online_ANA!L920/1000+Online_ANA!M920/1000/General!$B$22-SUM($P$2:P920)/1000/General!$B$24+SUM($Q$2:Q920)/1000/General!$B$24</f>
        <v>1.16123522547221</v>
      </c>
      <c r="C920" s="19" t="n">
        <f aca="false">Online_RAW!K920</f>
        <v>19.6</v>
      </c>
      <c r="D920" s="19" t="n">
        <f aca="false">Online_RAW!J920</f>
        <v>0.81</v>
      </c>
      <c r="E920" s="19" t="n">
        <f aca="false">(1-F920/100-G920/100)/(1-C920/100-D920/100-General!$B$17/100)</f>
        <v>1.00003401211803</v>
      </c>
      <c r="F920" s="19" t="n">
        <f aca="false">N920*General!$B$14/(N920+O920)+O920*100/(N920+O920)</f>
        <v>20.8</v>
      </c>
      <c r="G920" s="19" t="n">
        <f aca="false">N920*General!$B$15/(N920+O920)</f>
        <v>0.04</v>
      </c>
      <c r="H920" s="19" t="n">
        <f aca="false">(N920+O920)*(1/General!$B$20)*((F920/100)-E920*(C920/100))*1000/B920</f>
        <v>82.9157965442867</v>
      </c>
      <c r="I920" s="19" t="n">
        <f aca="false">(N920+O920)*(1/General!$B$20)*((D920/100)*E920-(G920/100))*1000/B920</f>
        <v>53.2357805186302</v>
      </c>
      <c r="J920" s="19" t="n">
        <f aca="false">I920/H920</f>
        <v>0.642046301638026</v>
      </c>
      <c r="K920" s="19" t="n">
        <f aca="false">MAX(Online_RAW!$L$2-Online_RAW!L920,0)</f>
        <v>0</v>
      </c>
      <c r="L920" s="19" t="n">
        <f aca="false">0.0016*(Online_RAW!M920)</f>
        <v>64.3376</v>
      </c>
      <c r="M920" s="11" t="n">
        <f aca="false">Online_RAW!$N$2-Online_RAW!N920</f>
        <v>18.4184117647101</v>
      </c>
      <c r="N920" s="19" t="n">
        <f aca="false">Online_RAW!C920*60</f>
        <v>179.943818181818</v>
      </c>
      <c r="O920" s="19" t="n">
        <f aca="false">MAX(0, Online_RAW!D920*60)</f>
        <v>0</v>
      </c>
      <c r="P920" s="19" t="n">
        <f aca="false">_xlfn.IFNA(VLOOKUP(A920,Sampling!$D$7:$E$14,2,FALSE()),0)</f>
        <v>0</v>
      </c>
      <c r="Q920" s="0" t="n">
        <f aca="false">_xlfn.IFNA(VLOOKUP(A920,Refill!$D$6:$G$8,2,FALSE()),0)</f>
        <v>0</v>
      </c>
    </row>
    <row r="921" customFormat="false" ht="12.75" hidden="false" customHeight="false" outlineLevel="0" collapsed="false">
      <c r="A921" s="19" t="n">
        <f aca="false">ROUND((Online_RAW!B921-General!$B$10)*24,3)</f>
        <v>15.317</v>
      </c>
      <c r="B921" s="19" t="n">
        <f aca="false">General!$B$12+Online_ANA!K921/1000+Online_ANA!L921/1000+Online_ANA!M921/1000/General!$B$22-SUM($P$2:P921)/1000/General!$B$24+SUM($Q$2:Q921)/1000/General!$B$24</f>
        <v>1.1614250617737</v>
      </c>
      <c r="C921" s="19" t="n">
        <f aca="false">Online_RAW!K921</f>
        <v>19.59</v>
      </c>
      <c r="D921" s="19" t="n">
        <f aca="false">Online_RAW!J921</f>
        <v>0.81</v>
      </c>
      <c r="E921" s="19" t="n">
        <f aca="false">(1-F921/100-G921/100)/(1-C921/100-D921/100-General!$B$17/100)</f>
        <v>0.999907693055117</v>
      </c>
      <c r="F921" s="19" t="n">
        <f aca="false">N921*General!$B$14/(N921+O921)+O921*100/(N921+O921)</f>
        <v>20.8</v>
      </c>
      <c r="G921" s="19" t="n">
        <f aca="false">N921*General!$B$15/(N921+O921)</f>
        <v>0.04</v>
      </c>
      <c r="H921" s="19" t="n">
        <f aca="false">(N921+O921)*(1/General!$B$20)*((F921/100)-E921*(C921/100))*1000/B921</f>
        <v>83.817591723671</v>
      </c>
      <c r="I921" s="19" t="n">
        <f aca="false">(N921+O921)*(1/General!$B$20)*((D921/100)*E921-(G921/100))*1000/B921</f>
        <v>53.2537028102648</v>
      </c>
      <c r="J921" s="19" t="n">
        <f aca="false">I921/H921</f>
        <v>0.635352337321157</v>
      </c>
      <c r="K921" s="19" t="n">
        <f aca="false">MAX(Online_RAW!$L$2-Online_RAW!L921,0)</f>
        <v>0</v>
      </c>
      <c r="L921" s="19" t="n">
        <f aca="false">0.0016*(Online_RAW!M921)</f>
        <v>64.3376</v>
      </c>
      <c r="M921" s="11" t="n">
        <f aca="false">Online_RAW!$N$2-Online_RAW!N921</f>
        <v>18.6253333333302</v>
      </c>
      <c r="N921" s="19" t="n">
        <f aca="false">Online_RAW!C921*60</f>
        <v>180.05775</v>
      </c>
      <c r="O921" s="19" t="n">
        <f aca="false">MAX(0, Online_RAW!D921*60)</f>
        <v>0</v>
      </c>
      <c r="P921" s="19" t="n">
        <f aca="false">_xlfn.IFNA(VLOOKUP(A921,Sampling!$D$7:$E$14,2,FALSE()),0)</f>
        <v>0</v>
      </c>
      <c r="Q921" s="0" t="n">
        <f aca="false">_xlfn.IFNA(VLOOKUP(A921,Refill!$D$6:$G$8,2,FALSE()),0)</f>
        <v>0</v>
      </c>
    </row>
    <row r="922" customFormat="false" ht="12.75" hidden="false" customHeight="false" outlineLevel="0" collapsed="false">
      <c r="A922" s="19" t="n">
        <f aca="false">ROUND((Online_RAW!B922-General!$B$10)*24,3)</f>
        <v>15.333</v>
      </c>
      <c r="B922" s="19" t="n">
        <f aca="false">General!$B$12+Online_ANA!K922/1000+Online_ANA!L922/1000+Online_ANA!M922/1000/General!$B$22-SUM($P$2:P922)/1000/General!$B$24+SUM($Q$2:Q922)/1000/General!$B$24</f>
        <v>1.16163920278127</v>
      </c>
      <c r="C922" s="19" t="n">
        <f aca="false">Online_RAW!K922</f>
        <v>19.58</v>
      </c>
      <c r="D922" s="19" t="n">
        <f aca="false">Online_RAW!J922</f>
        <v>0.82</v>
      </c>
      <c r="E922" s="19" t="n">
        <f aca="false">(1-F922/100-G922/100)/(1-C922/100-D922/100-General!$B$17/100)</f>
        <v>0.999907693055117</v>
      </c>
      <c r="F922" s="19" t="n">
        <f aca="false">N922*General!$B$14/(N922+O922)+O922*100/(N922+O922)</f>
        <v>20.8</v>
      </c>
      <c r="G922" s="19" t="n">
        <f aca="false">N922*General!$B$15/(N922+O922)</f>
        <v>0.04</v>
      </c>
      <c r="H922" s="19" t="n">
        <f aca="false">(N922+O922)*(1/General!$B$20)*((F922/100)-E922*(C922/100))*1000/B922</f>
        <v>84.483783695567</v>
      </c>
      <c r="I922" s="19" t="n">
        <f aca="false">(N922+O922)*(1/General!$B$20)*((D922/100)*E922-(G922/100))*1000/B922</f>
        <v>53.9290874983063</v>
      </c>
      <c r="J922" s="19" t="n">
        <f aca="false">I922/H922</f>
        <v>0.638336555718634</v>
      </c>
      <c r="K922" s="19" t="n">
        <f aca="false">MAX(Online_RAW!$L$2-Online_RAW!L922,0)</f>
        <v>0</v>
      </c>
      <c r="L922" s="19" t="n">
        <f aca="false">0.0016*(Online_RAW!M922)</f>
        <v>64.36576</v>
      </c>
      <c r="M922" s="11" t="n">
        <f aca="false">Online_RAW!$N$2-Online_RAW!N922</f>
        <v>18.8280526315803</v>
      </c>
      <c r="N922" s="19" t="n">
        <f aca="false">Online_RAW!C922*60</f>
        <v>180.036782608696</v>
      </c>
      <c r="O922" s="19" t="n">
        <f aca="false">MAX(0, Online_RAW!D922*60)</f>
        <v>0</v>
      </c>
      <c r="P922" s="19" t="n">
        <f aca="false">_xlfn.IFNA(VLOOKUP(A922,Sampling!$D$7:$E$14,2,FALSE()),0)</f>
        <v>0</v>
      </c>
      <c r="Q922" s="0" t="n">
        <f aca="false">_xlfn.IFNA(VLOOKUP(A922,Refill!$D$6:$G$8,2,FALSE()),0)</f>
        <v>0</v>
      </c>
    </row>
    <row r="923" customFormat="false" ht="12.75" hidden="false" customHeight="false" outlineLevel="0" collapsed="false">
      <c r="A923" s="19" t="n">
        <f aca="false">ROUND((Online_RAW!B923-General!$B$10)*24,3)</f>
        <v>15.35</v>
      </c>
      <c r="B923" s="19" t="n">
        <f aca="false">General!$B$12+Online_ANA!K923/1000+Online_ANA!L923/1000+Online_ANA!M923/1000/General!$B$22-SUM($P$2:P923)/1000/General!$B$24+SUM($Q$2:Q923)/1000/General!$B$24</f>
        <v>1.16182076417014</v>
      </c>
      <c r="C923" s="19" t="n">
        <f aca="false">Online_RAW!K923</f>
        <v>19.58</v>
      </c>
      <c r="D923" s="19" t="n">
        <f aca="false">Online_RAW!J923</f>
        <v>0.82</v>
      </c>
      <c r="E923" s="19" t="n">
        <f aca="false">(1-F923/100-G923/100)/(1-C923/100-D923/100-General!$B$17/100)</f>
        <v>0.999907693055117</v>
      </c>
      <c r="F923" s="19" t="n">
        <f aca="false">N923*General!$B$14/(N923+O923)+O923*100/(N923+O923)</f>
        <v>20.8</v>
      </c>
      <c r="G923" s="19" t="n">
        <f aca="false">N923*General!$B$15/(N923+O923)</f>
        <v>0.04</v>
      </c>
      <c r="H923" s="19" t="n">
        <f aca="false">(N923+O923)*(1/General!$B$20)*((F923/100)-E923*(C923/100))*1000/B923</f>
        <v>84.4490394314409</v>
      </c>
      <c r="I923" s="19" t="n">
        <f aca="false">(N923+O923)*(1/General!$B$20)*((D923/100)*E923-(G923/100))*1000/B923</f>
        <v>53.906908964413</v>
      </c>
      <c r="J923" s="19" t="n">
        <f aca="false">I923/H923</f>
        <v>0.638336555718634</v>
      </c>
      <c r="K923" s="19" t="n">
        <f aca="false">MAX(Online_RAW!$L$2-Online_RAW!L923,0)</f>
        <v>0</v>
      </c>
      <c r="L923" s="19" t="n">
        <f aca="false">0.0016*(Online_RAW!M923)</f>
        <v>64.36576</v>
      </c>
      <c r="M923" s="11" t="n">
        <f aca="false">Online_RAW!$N$2-Online_RAW!N923</f>
        <v>19.0259545454501</v>
      </c>
      <c r="N923" s="19" t="n">
        <f aca="false">Online_RAW!C923*60</f>
        <v>179.990869565218</v>
      </c>
      <c r="O923" s="19" t="n">
        <f aca="false">MAX(0, Online_RAW!D923*60)</f>
        <v>0</v>
      </c>
      <c r="P923" s="19" t="n">
        <f aca="false">_xlfn.IFNA(VLOOKUP(A923,Sampling!$D$7:$E$14,2,FALSE()),0)</f>
        <v>0</v>
      </c>
      <c r="Q923" s="0" t="n">
        <f aca="false">_xlfn.IFNA(VLOOKUP(A923,Refill!$D$6:$G$8,2,FALSE()),0)</f>
        <v>0</v>
      </c>
    </row>
    <row r="924" customFormat="false" ht="12.75" hidden="false" customHeight="false" outlineLevel="0" collapsed="false">
      <c r="A924" s="19" t="n">
        <f aca="false">ROUND((Online_RAW!B924-General!$B$10)*24,3)</f>
        <v>15.367</v>
      </c>
      <c r="B924" s="19" t="n">
        <f aca="false">General!$B$12+Online_ANA!K924/1000+Online_ANA!L924/1000+Online_ANA!M924/1000/General!$B$22-SUM($P$2:P924)/1000/General!$B$24+SUM($Q$2:Q924)/1000/General!$B$24</f>
        <v>1.16204689989806</v>
      </c>
      <c r="C924" s="19" t="n">
        <f aca="false">Online_RAW!K924</f>
        <v>19.585</v>
      </c>
      <c r="D924" s="19" t="n">
        <f aca="false">Online_RAW!J924</f>
        <v>0.82</v>
      </c>
      <c r="E924" s="19" t="n">
        <f aca="false">(1-F924/100-G924/100)/(1-C924/100-D924/100-General!$B$17/100)</f>
        <v>0.999930289467987</v>
      </c>
      <c r="F924" s="19" t="n">
        <f aca="false">N924*General!$B$14/(N924+O924)+O924*100/(N924+O924)</f>
        <v>20.8032123766894</v>
      </c>
      <c r="G924" s="19" t="n">
        <f aca="false">N924*General!$B$15/(N924+O924)</f>
        <v>0.0399983775875306</v>
      </c>
      <c r="H924" s="19" t="n">
        <f aca="false">(N924+O924)*(1/General!$B$20)*((F924/100)-E924*(C924/100))*1000/B924</f>
        <v>84.3231063576885</v>
      </c>
      <c r="I924" s="19" t="n">
        <f aca="false">(N924+O924)*(1/General!$B$20)*((D924/100)*E924-(G924/100))*1000/B924</f>
        <v>53.9263237831303</v>
      </c>
      <c r="J924" s="19" t="n">
        <f aca="false">I924/H924</f>
        <v>0.639520128141168</v>
      </c>
      <c r="K924" s="19" t="n">
        <f aca="false">MAX(Online_RAW!$L$2-Online_RAW!L924,0)</f>
        <v>0</v>
      </c>
      <c r="L924" s="19" t="n">
        <f aca="false">0.0016*(Online_RAW!M924)</f>
        <v>64.4048</v>
      </c>
      <c r="M924" s="11" t="n">
        <f aca="false">Online_RAW!$N$2-Online_RAW!N924</f>
        <v>19.2298888888899</v>
      </c>
      <c r="N924" s="19" t="n">
        <f aca="false">Online_RAW!C924*60</f>
        <v>180.078782608696</v>
      </c>
      <c r="O924" s="19" t="n">
        <f aca="false">MAX(0, Online_RAW!D924*60)</f>
        <v>0.00730434782608698</v>
      </c>
      <c r="P924" s="19" t="n">
        <f aca="false">_xlfn.IFNA(VLOOKUP(A924,Sampling!$D$7:$E$14,2,FALSE()),0)</f>
        <v>0</v>
      </c>
      <c r="Q924" s="0" t="n">
        <f aca="false">_xlfn.IFNA(VLOOKUP(A924,Refill!$D$6:$G$8,2,FALSE()),0)</f>
        <v>0</v>
      </c>
    </row>
    <row r="925" customFormat="false" ht="12.75" hidden="false" customHeight="false" outlineLevel="0" collapsed="false">
      <c r="A925" s="19" t="n">
        <f aca="false">ROUND((Online_RAW!B925-General!$B$10)*24,3)</f>
        <v>15.383</v>
      </c>
      <c r="B925" s="19" t="n">
        <f aca="false">General!$B$12+Online_ANA!K925/1000+Online_ANA!L925/1000+Online_ANA!M925/1000/General!$B$22-SUM($P$2:P925)/1000/General!$B$24+SUM($Q$2:Q925)/1000/General!$B$24</f>
        <v>1.16221861243629</v>
      </c>
      <c r="C925" s="19" t="n">
        <f aca="false">Online_RAW!K925</f>
        <v>19.6025</v>
      </c>
      <c r="D925" s="19" t="n">
        <f aca="false">Online_RAW!J925</f>
        <v>0.82</v>
      </c>
      <c r="E925" s="19" t="n">
        <f aca="false">(1-F925/100-G925/100)/(1-C925/100-D925/100-General!$B$17/100)</f>
        <v>1.00009648654559</v>
      </c>
      <c r="F925" s="19" t="n">
        <f aca="false">N925*General!$B$14/(N925+O925)+O925*100/(N925+O925)</f>
        <v>20.8075597166351</v>
      </c>
      <c r="G925" s="19" t="n">
        <f aca="false">N925*General!$B$15/(N925+O925)</f>
        <v>0.0399961819612954</v>
      </c>
      <c r="H925" s="19" t="n">
        <f aca="false">(N925+O925)*(1/General!$B$20)*((F925/100)-E925*(C925/100))*1000/B925</f>
        <v>83.1396103962504</v>
      </c>
      <c r="I925" s="19" t="n">
        <f aca="false">(N925+O925)*(1/General!$B$20)*((D925/100)*E925-(G925/100))*1000/B925</f>
        <v>53.9041706388385</v>
      </c>
      <c r="J925" s="19" t="n">
        <f aca="false">I925/H925</f>
        <v>0.648357267756328</v>
      </c>
      <c r="K925" s="19" t="n">
        <f aca="false">MAX(Online_RAW!$L$2-Online_RAW!L925,0)</f>
        <v>0</v>
      </c>
      <c r="L925" s="19" t="n">
        <f aca="false">0.0016*(Online_RAW!M925)</f>
        <v>64.4048</v>
      </c>
      <c r="M925" s="11" t="n">
        <f aca="false">Online_RAW!$N$2-Online_RAW!N925</f>
        <v>19.4170555555602</v>
      </c>
      <c r="N925" s="19" t="n">
        <f aca="false">Online_RAW!C925*60</f>
        <v>179.989565217391</v>
      </c>
      <c r="O925" s="19" t="n">
        <f aca="false">MAX(0, Online_RAW!D925*60)</f>
        <v>0.0171818181818182</v>
      </c>
      <c r="P925" s="19" t="n">
        <f aca="false">_xlfn.IFNA(VLOOKUP(A925,Sampling!$D$7:$E$14,2,FALSE()),0)</f>
        <v>0</v>
      </c>
      <c r="Q925" s="0" t="n">
        <f aca="false">_xlfn.IFNA(VLOOKUP(A925,Refill!$D$6:$G$8,2,FALSE()),0)</f>
        <v>0</v>
      </c>
    </row>
    <row r="926" customFormat="false" ht="12.75" hidden="false" customHeight="false" outlineLevel="0" collapsed="false">
      <c r="A926" s="19" t="n">
        <f aca="false">ROUND((Online_RAW!B926-General!$B$10)*24,3)</f>
        <v>15.4</v>
      </c>
      <c r="B926" s="19" t="n">
        <f aca="false">General!$B$12+Online_ANA!K926/1000+Online_ANA!L926/1000+Online_ANA!M926/1000/General!$B$22-SUM($P$2:P926)/1000/General!$B$24+SUM($Q$2:Q926)/1000/General!$B$24</f>
        <v>1.16243022367846</v>
      </c>
      <c r="C926" s="19" t="n">
        <f aca="false">Online_RAW!K926</f>
        <v>19.59</v>
      </c>
      <c r="D926" s="19" t="n">
        <f aca="false">Online_RAW!J926</f>
        <v>0.82</v>
      </c>
      <c r="E926" s="19" t="n">
        <f aca="false">(1-F926/100-G926/100)/(1-C926/100-D926/100-General!$B$17/100)</f>
        <v>1.00003401211803</v>
      </c>
      <c r="F926" s="19" t="n">
        <f aca="false">N926*General!$B$14/(N926+O926)+O926*100/(N926+O926)</f>
        <v>20.8</v>
      </c>
      <c r="G926" s="19" t="n">
        <f aca="false">N926*General!$B$15/(N926+O926)</f>
        <v>0.04</v>
      </c>
      <c r="H926" s="19" t="n">
        <f aca="false">(N926+O926)*(1/General!$B$20)*((F926/100)-E926*(C926/100))*1000/B926</f>
        <v>83.5236246414391</v>
      </c>
      <c r="I926" s="19" t="n">
        <f aca="false">(N926+O926)*(1/General!$B$20)*((D926/100)*E926-(G926/100))*1000/B926</f>
        <v>53.8732663684518</v>
      </c>
      <c r="J926" s="19" t="n">
        <f aca="false">I926/H926</f>
        <v>0.645006327248438</v>
      </c>
      <c r="K926" s="19" t="n">
        <f aca="false">MAX(Online_RAW!$L$2-Online_RAW!L926,0)</f>
        <v>0</v>
      </c>
      <c r="L926" s="19" t="n">
        <f aca="false">0.0016*(Online_RAW!M926)</f>
        <v>64.438</v>
      </c>
      <c r="M926" s="11" t="n">
        <f aca="false">Online_RAW!$N$2-Online_RAW!N926</f>
        <v>19.6115238095199</v>
      </c>
      <c r="N926" s="19" t="n">
        <f aca="false">Online_RAW!C926*60</f>
        <v>179.949</v>
      </c>
      <c r="O926" s="19" t="n">
        <f aca="false">MAX(0, Online_RAW!D926*60)</f>
        <v>0</v>
      </c>
      <c r="P926" s="19" t="n">
        <f aca="false">_xlfn.IFNA(VLOOKUP(A926,Sampling!$D$7:$E$14,2,FALSE()),0)</f>
        <v>0</v>
      </c>
      <c r="Q926" s="0" t="n">
        <f aca="false">_xlfn.IFNA(VLOOKUP(A926,Refill!$D$6:$G$8,2,FALSE()),0)</f>
        <v>0</v>
      </c>
    </row>
    <row r="927" customFormat="false" ht="12.75" hidden="false" customHeight="false" outlineLevel="0" collapsed="false">
      <c r="A927" s="19" t="n">
        <f aca="false">ROUND((Online_RAW!B927-General!$B$10)*24,3)</f>
        <v>15.417</v>
      </c>
      <c r="B927" s="19" t="n">
        <f aca="false">General!$B$12+Online_ANA!K927/1000+Online_ANA!L927/1000+Online_ANA!M927/1000/General!$B$22-SUM($P$2:P927)/1000/General!$B$24+SUM($Q$2:Q927)/1000/General!$B$24</f>
        <v>1.16263609826707</v>
      </c>
      <c r="C927" s="19" t="n">
        <f aca="false">Online_RAW!K927</f>
        <v>19.585</v>
      </c>
      <c r="D927" s="19" t="n">
        <f aca="false">Online_RAW!J927</f>
        <v>0.82</v>
      </c>
      <c r="E927" s="19" t="n">
        <f aca="false">(1-F927/100-G927/100)/(1-C927/100-D927/100-General!$B$17/100)</f>
        <v>0.999970848597332</v>
      </c>
      <c r="F927" s="19" t="n">
        <f aca="false">N927*General!$B$14/(N927+O927)+O927*100/(N927+O927)</f>
        <v>20.8</v>
      </c>
      <c r="G927" s="19" t="n">
        <f aca="false">N927*General!$B$15/(N927+O927)</f>
        <v>0.04</v>
      </c>
      <c r="H927" s="19" t="n">
        <f aca="false">(N927+O927)*(1/General!$B$20)*((F927/100)-E927*(C927/100))*1000/B927</f>
        <v>84.0124883472497</v>
      </c>
      <c r="I927" s="19" t="n">
        <f aca="false">(N927+O927)*(1/General!$B$20)*((D927/100)*E927-(G927/100))*1000/B927</f>
        <v>53.9069593016575</v>
      </c>
      <c r="J927" s="19" t="n">
        <f aca="false">I927/H927</f>
        <v>0.641654120264161</v>
      </c>
      <c r="K927" s="19" t="n">
        <f aca="false">MAX(Online_RAW!$L$2-Online_RAW!L927,0)</f>
        <v>0</v>
      </c>
      <c r="L927" s="19" t="n">
        <f aca="false">0.0016*(Online_RAW!M927)</f>
        <v>64.4704</v>
      </c>
      <c r="M927" s="11" t="n">
        <f aca="false">Online_RAW!$N$2-Online_RAW!N927</f>
        <v>19.8006111111099</v>
      </c>
      <c r="N927" s="19" t="n">
        <f aca="false">Online_RAW!C927*60</f>
        <v>180.105391304348</v>
      </c>
      <c r="O927" s="19" t="n">
        <f aca="false">MAX(0, Online_RAW!D927*60)</f>
        <v>0</v>
      </c>
      <c r="P927" s="19" t="n">
        <f aca="false">_xlfn.IFNA(VLOOKUP(A927,Sampling!$D$7:$E$14,2,FALSE()),0)</f>
        <v>0</v>
      </c>
      <c r="Q927" s="0" t="n">
        <f aca="false">_xlfn.IFNA(VLOOKUP(A927,Refill!$D$6:$G$8,2,FALSE()),0)</f>
        <v>0</v>
      </c>
    </row>
    <row r="928" customFormat="false" ht="12.75" hidden="false" customHeight="false" outlineLevel="0" collapsed="false">
      <c r="A928" s="19" t="n">
        <f aca="false">ROUND((Online_RAW!B928-General!$B$10)*24,3)</f>
        <v>15.433</v>
      </c>
      <c r="B928" s="19" t="n">
        <f aca="false">General!$B$12+Online_ANA!K928/1000+Online_ANA!L928/1000+Online_ANA!M928/1000/General!$B$22-SUM($P$2:P928)/1000/General!$B$24+SUM($Q$2:Q928)/1000/General!$B$24</f>
        <v>1.1628208587156</v>
      </c>
      <c r="C928" s="19" t="n">
        <f aca="false">Online_RAW!K928</f>
        <v>19.59</v>
      </c>
      <c r="D928" s="19" t="n">
        <f aca="false">Online_RAW!J928</f>
        <v>0.814</v>
      </c>
      <c r="E928" s="19" t="n">
        <f aca="false">(1-F928/100-G928/100)/(1-C928/100-D928/100-General!$B$17/100)</f>
        <v>0.999924869651227</v>
      </c>
      <c r="F928" s="19" t="n">
        <f aca="false">N928*General!$B$14/(N928+O928)+O928*100/(N928+O928)</f>
        <v>20.802641208553</v>
      </c>
      <c r="G928" s="19" t="n">
        <f aca="false">N928*General!$B$15/(N928+O928)</f>
        <v>0.0399986660562864</v>
      </c>
      <c r="H928" s="19" t="n">
        <f aca="false">(N928+O928)*(1/General!$B$20)*((F928/100)-E928*(C928/100))*1000/B928</f>
        <v>83.8109318682296</v>
      </c>
      <c r="I928" s="19" t="n">
        <f aca="false">(N928+O928)*(1/General!$B$20)*((D928/100)*E928-(G928/100))*1000/B928</f>
        <v>53.4255434785271</v>
      </c>
      <c r="J928" s="19" t="n">
        <f aca="false">I928/H928</f>
        <v>0.637453161390981</v>
      </c>
      <c r="K928" s="19" t="n">
        <f aca="false">MAX(Online_RAW!$L$2-Online_RAW!L928,0)</f>
        <v>0</v>
      </c>
      <c r="L928" s="19" t="n">
        <f aca="false">0.0016*(Online_RAW!M928)</f>
        <v>64.4704</v>
      </c>
      <c r="M928" s="11" t="n">
        <f aca="false">Online_RAW!$N$2-Online_RAW!N928</f>
        <v>20.002</v>
      </c>
      <c r="N928" s="19" t="n">
        <f aca="false">Online_RAW!C928*60</f>
        <v>179.911636363636</v>
      </c>
      <c r="O928" s="19" t="n">
        <f aca="false">MAX(0, Online_RAW!D928*60)</f>
        <v>0.006</v>
      </c>
      <c r="P928" s="19" t="n">
        <f aca="false">_xlfn.IFNA(VLOOKUP(A928,Sampling!$D$7:$E$14,2,FALSE()),0)</f>
        <v>0</v>
      </c>
      <c r="Q928" s="0" t="n">
        <f aca="false">_xlfn.IFNA(VLOOKUP(A928,Refill!$D$6:$G$8,2,FALSE()),0)</f>
        <v>0</v>
      </c>
    </row>
    <row r="929" customFormat="false" ht="12.75" hidden="false" customHeight="false" outlineLevel="0" collapsed="false">
      <c r="A929" s="19" t="n">
        <f aca="false">ROUND((Online_RAW!B929-General!$B$10)*24,3)</f>
        <v>15.45</v>
      </c>
      <c r="B929" s="19" t="n">
        <f aca="false">General!$B$12+Online_ANA!K929/1000+Online_ANA!L929/1000+Online_ANA!M929/1000/General!$B$22-SUM($P$2:P929)/1000/General!$B$24+SUM($Q$2:Q929)/1000/General!$B$24</f>
        <v>1.16300016554536</v>
      </c>
      <c r="C929" s="19" t="n">
        <f aca="false">Online_RAW!K929</f>
        <v>19.58</v>
      </c>
      <c r="D929" s="19" t="n">
        <f aca="false">Online_RAW!J929</f>
        <v>0.82</v>
      </c>
      <c r="E929" s="19" t="n">
        <f aca="false">(1-F929/100-G929/100)/(1-C929/100-D929/100-General!$B$17/100)</f>
        <v>0.999907693055117</v>
      </c>
      <c r="F929" s="19" t="n">
        <f aca="false">N929*General!$B$14/(N929+O929)+O929*100/(N929+O929)</f>
        <v>20.8</v>
      </c>
      <c r="G929" s="19" t="n">
        <f aca="false">N929*General!$B$15/(N929+O929)</f>
        <v>0.04</v>
      </c>
      <c r="H929" s="19" t="n">
        <f aca="false">(N929+O929)*(1/General!$B$20)*((F929/100)-E929*(C929/100))*1000/B929</f>
        <v>84.3720807613363</v>
      </c>
      <c r="I929" s="19" t="n">
        <f aca="false">(N929+O929)*(1/General!$B$20)*((D929/100)*E929-(G929/100))*1000/B929</f>
        <v>53.8577834320058</v>
      </c>
      <c r="J929" s="19" t="n">
        <f aca="false">I929/H929</f>
        <v>0.638336555718634</v>
      </c>
      <c r="K929" s="19" t="n">
        <f aca="false">MAX(Online_RAW!$L$2-Online_RAW!L929,0)</f>
        <v>0</v>
      </c>
      <c r="L929" s="19" t="n">
        <f aca="false">0.0016*(Online_RAW!M929)</f>
        <v>64.4704</v>
      </c>
      <c r="M929" s="11" t="n">
        <f aca="false">Online_RAW!$N$2-Online_RAW!N929</f>
        <v>20.19744444444</v>
      </c>
      <c r="N929" s="19" t="n">
        <f aca="false">Online_RAW!C929*60</f>
        <v>180.009391304348</v>
      </c>
      <c r="O929" s="19" t="n">
        <f aca="false">MAX(0, Online_RAW!D929*60)</f>
        <v>0</v>
      </c>
      <c r="P929" s="19" t="n">
        <f aca="false">_xlfn.IFNA(VLOOKUP(A929,Sampling!$D$7:$E$14,2,FALSE()),0)</f>
        <v>0</v>
      </c>
      <c r="Q929" s="0" t="n">
        <f aca="false">_xlfn.IFNA(VLOOKUP(A929,Refill!$D$6:$G$8,2,FALSE()),0)</f>
        <v>0</v>
      </c>
    </row>
    <row r="930" customFormat="false" ht="12.75" hidden="false" customHeight="false" outlineLevel="0" collapsed="false">
      <c r="A930" s="19" t="n">
        <f aca="false">ROUND((Online_RAW!B930-General!$B$10)*24,3)</f>
        <v>15.467</v>
      </c>
      <c r="B930" s="19" t="n">
        <f aca="false">General!$B$12+Online_ANA!K930/1000+Online_ANA!L930/1000+Online_ANA!M930/1000/General!$B$22-SUM($P$2:P930)/1000/General!$B$24+SUM($Q$2:Q930)/1000/General!$B$24</f>
        <v>1.16321662385321</v>
      </c>
      <c r="C930" s="19" t="n">
        <f aca="false">Online_RAW!K930</f>
        <v>19.575</v>
      </c>
      <c r="D930" s="19" t="n">
        <f aca="false">Online_RAW!J930</f>
        <v>0.82</v>
      </c>
      <c r="E930" s="19" t="n">
        <f aca="false">(1-F930/100-G930/100)/(1-C930/100-D930/100-General!$B$17/100)</f>
        <v>0.999835457722959</v>
      </c>
      <c r="F930" s="19" t="n">
        <f aca="false">N930*General!$B$14/(N930+O930)+O930*100/(N930+O930)</f>
        <v>20.8007198630458</v>
      </c>
      <c r="G930" s="19" t="n">
        <f aca="false">N930*General!$B$15/(N930+O930)</f>
        <v>0.0399996364328051</v>
      </c>
      <c r="H930" s="19" t="n">
        <f aca="false">(N930+O930)*(1/General!$B$20)*((F930/100)-E930*(C930/100))*1000/B930</f>
        <v>84.860602161209</v>
      </c>
      <c r="I930" s="19" t="n">
        <f aca="false">(N930+O930)*(1/General!$B$20)*((D930/100)*E930-(G930/100))*1000/B930</f>
        <v>53.8511309316874</v>
      </c>
      <c r="J930" s="19" t="n">
        <f aca="false">I930/H930</f>
        <v>0.634583417513192</v>
      </c>
      <c r="K930" s="19" t="n">
        <f aca="false">MAX(Online_RAW!$L$2-Online_RAW!L930,0)</f>
        <v>0</v>
      </c>
      <c r="L930" s="19" t="n">
        <f aca="false">0.0016*(Online_RAW!M930)</f>
        <v>64.508</v>
      </c>
      <c r="M930" s="11" t="n">
        <f aca="false">Online_RAW!$N$2-Online_RAW!N930</f>
        <v>20.3924000000002</v>
      </c>
      <c r="N930" s="19" t="n">
        <f aca="false">Online_RAW!C930*60</f>
        <v>180.032608695652</v>
      </c>
      <c r="O930" s="19" t="n">
        <f aca="false">MAX(0, Online_RAW!D930*60)</f>
        <v>0.00163636363636364</v>
      </c>
      <c r="P930" s="19" t="n">
        <f aca="false">_xlfn.IFNA(VLOOKUP(A930,Sampling!$D$7:$E$14,2,FALSE()),0)</f>
        <v>0</v>
      </c>
      <c r="Q930" s="0" t="n">
        <f aca="false">_xlfn.IFNA(VLOOKUP(A930,Refill!$D$6:$G$8,2,FALSE()),0)</f>
        <v>0</v>
      </c>
    </row>
    <row r="931" customFormat="false" ht="12.75" hidden="false" customHeight="false" outlineLevel="0" collapsed="false">
      <c r="A931" s="19" t="n">
        <f aca="false">ROUND((Online_RAW!B931-General!$B$10)*24,3)</f>
        <v>15.483</v>
      </c>
      <c r="B931" s="19" t="n">
        <f aca="false">General!$B$12+Online_ANA!K931/1000+Online_ANA!L931/1000+Online_ANA!M931/1000/General!$B$22-SUM($P$2:P931)/1000/General!$B$24+SUM($Q$2:Q931)/1000/General!$B$24</f>
        <v>1.16342879266055</v>
      </c>
      <c r="C931" s="19" t="n">
        <f aca="false">Online_RAW!K931</f>
        <v>19.58</v>
      </c>
      <c r="D931" s="19" t="n">
        <f aca="false">Online_RAW!J931</f>
        <v>0.82</v>
      </c>
      <c r="E931" s="19" t="n">
        <f aca="false">(1-F931/100-G931/100)/(1-C931/100-D931/100-General!$B$17/100)</f>
        <v>0.999907693055117</v>
      </c>
      <c r="F931" s="19" t="n">
        <f aca="false">N931*General!$B$14/(N931+O931)+O931*100/(N931+O931)</f>
        <v>20.8</v>
      </c>
      <c r="G931" s="19" t="n">
        <f aca="false">N931*General!$B$15/(N931+O931)</f>
        <v>0.04</v>
      </c>
      <c r="H931" s="19" t="n">
        <f aca="false">(N931+O931)*(1/General!$B$20)*((F931/100)-E931*(C931/100))*1000/B931</f>
        <v>84.3862206121727</v>
      </c>
      <c r="I931" s="19" t="n">
        <f aca="false">(N931+O931)*(1/General!$B$20)*((D931/100)*E931-(G931/100))*1000/B931</f>
        <v>53.8668094156871</v>
      </c>
      <c r="J931" s="19" t="n">
        <f aca="false">I931/H931</f>
        <v>0.638336555718634</v>
      </c>
      <c r="K931" s="19" t="n">
        <f aca="false">MAX(Online_RAW!$L$2-Online_RAW!L931,0)</f>
        <v>0</v>
      </c>
      <c r="L931" s="19" t="n">
        <f aca="false">0.0016*(Online_RAW!M931)</f>
        <v>64.5376</v>
      </c>
      <c r="M931" s="11" t="n">
        <f aca="false">Online_RAW!$N$2-Online_RAW!N931</f>
        <v>20.5914000000003</v>
      </c>
      <c r="N931" s="19" t="n">
        <f aca="false">Online_RAW!C931*60</f>
        <v>180.105913043478</v>
      </c>
      <c r="O931" s="19" t="n">
        <f aca="false">MAX(0, Online_RAW!D931*60)</f>
        <v>0</v>
      </c>
      <c r="P931" s="19" t="n">
        <f aca="false">_xlfn.IFNA(VLOOKUP(A931,Sampling!$D$7:$E$14,2,FALSE()),0)</f>
        <v>0</v>
      </c>
      <c r="Q931" s="0" t="n">
        <f aca="false">_xlfn.IFNA(VLOOKUP(A931,Refill!$D$6:$G$8,2,FALSE()),0)</f>
        <v>0</v>
      </c>
    </row>
    <row r="932" customFormat="false" ht="12.75" hidden="false" customHeight="false" outlineLevel="0" collapsed="false">
      <c r="A932" s="19" t="n">
        <f aca="false">ROUND((Online_RAW!B932-General!$B$10)*24,3)</f>
        <v>15.5</v>
      </c>
      <c r="B932" s="19" t="n">
        <f aca="false">General!$B$12+Online_ANA!K932/1000+Online_ANA!L932/1000+Online_ANA!M932/1000/General!$B$22-SUM($P$2:P932)/1000/General!$B$24+SUM($Q$2:Q932)/1000/General!$B$24</f>
        <v>1.16361563261978</v>
      </c>
      <c r="C932" s="19" t="n">
        <f aca="false">Online_RAW!K932</f>
        <v>19.574</v>
      </c>
      <c r="D932" s="19" t="n">
        <f aca="false">Online_RAW!J932</f>
        <v>0.82</v>
      </c>
      <c r="E932" s="19" t="n">
        <f aca="false">(1-F932/100-G932/100)/(1-C932/100-D932/100-General!$B$17/100)</f>
        <v>0.999831916933932</v>
      </c>
      <c r="F932" s="19" t="n">
        <f aca="false">N932*General!$B$14/(N932+O932)+O932*100/(N932+O932)</f>
        <v>20.8</v>
      </c>
      <c r="G932" s="19" t="n">
        <f aca="false">N932*General!$B$15/(N932+O932)</f>
        <v>0.04</v>
      </c>
      <c r="H932" s="19" t="n">
        <f aca="false">(N932+O932)*(1/General!$B$20)*((F932/100)-E932*(C932/100))*1000/B932</f>
        <v>84.8002342429898</v>
      </c>
      <c r="I932" s="19" t="n">
        <f aca="false">(N932+O932)*(1/General!$B$20)*((D932/100)*E932-(G932/100))*1000/B932</f>
        <v>53.7973071743901</v>
      </c>
      <c r="J932" s="19" t="n">
        <f aca="false">I932/H932</f>
        <v>0.634400454841165</v>
      </c>
      <c r="K932" s="19" t="n">
        <f aca="false">MAX(Online_RAW!$L$2-Online_RAW!L932,0)</f>
        <v>0</v>
      </c>
      <c r="L932" s="19" t="n">
        <f aca="false">0.0016*(Online_RAW!M932)</f>
        <v>64.5376</v>
      </c>
      <c r="M932" s="11" t="n">
        <f aca="false">Online_RAW!$N$2-Online_RAW!N932</f>
        <v>20.7950555555599</v>
      </c>
      <c r="N932" s="19" t="n">
        <f aca="false">Online_RAW!C932*60</f>
        <v>179.91675</v>
      </c>
      <c r="O932" s="19" t="n">
        <f aca="false">MAX(0, Online_RAW!D932*60)</f>
        <v>0</v>
      </c>
      <c r="P932" s="19" t="n">
        <f aca="false">_xlfn.IFNA(VLOOKUP(A932,Sampling!$D$7:$E$14,2,FALSE()),0)</f>
        <v>0</v>
      </c>
      <c r="Q932" s="0" t="n">
        <f aca="false">_xlfn.IFNA(VLOOKUP(A932,Refill!$D$6:$G$8,2,FALSE()),0)</f>
        <v>0</v>
      </c>
    </row>
    <row r="933" customFormat="false" ht="12.75" hidden="false" customHeight="false" outlineLevel="0" collapsed="false">
      <c r="A933" s="19" t="n">
        <f aca="false">ROUND((Online_RAW!B933-General!$B$10)*24,3)</f>
        <v>15.517</v>
      </c>
      <c r="B933" s="19" t="n">
        <f aca="false">General!$B$12+Online_ANA!K933/1000+Online_ANA!L933/1000+Online_ANA!M933/1000/General!$B$22-SUM($P$2:P933)/1000/General!$B$24+SUM($Q$2:Q933)/1000/General!$B$24</f>
        <v>1.16380040233528</v>
      </c>
      <c r="C933" s="19" t="n">
        <f aca="false">Online_RAW!K933</f>
        <v>19.568</v>
      </c>
      <c r="D933" s="19" t="n">
        <f aca="false">Online_RAW!J933</f>
        <v>0.82</v>
      </c>
      <c r="E933" s="19" t="n">
        <f aca="false">(1-F933/100-G933/100)/(1-C933/100-D933/100-General!$B$17/100)</f>
        <v>0.999756152296978</v>
      </c>
      <c r="F933" s="19" t="n">
        <f aca="false">N933*General!$B$14/(N933+O933)+O933*100/(N933+O933)</f>
        <v>20.8</v>
      </c>
      <c r="G933" s="19" t="n">
        <f aca="false">N933*General!$B$15/(N933+O933)</f>
        <v>0.04</v>
      </c>
      <c r="H933" s="19" t="n">
        <f aca="false">(N933+O933)*(1/General!$B$20)*((F933/100)-E933*(C933/100))*1000/B933</f>
        <v>85.3812212183334</v>
      </c>
      <c r="I933" s="19" t="n">
        <f aca="false">(N933+O933)*(1/General!$B$20)*((D933/100)*E933-(G933/100))*1000/B933</f>
        <v>53.8339330400103</v>
      </c>
      <c r="J933" s="19" t="n">
        <f aca="false">I933/H933</f>
        <v>0.630512567890642</v>
      </c>
      <c r="K933" s="19" t="n">
        <f aca="false">MAX(Online_RAW!$L$2-Online_RAW!L933,0)</f>
        <v>0</v>
      </c>
      <c r="L933" s="19" t="n">
        <f aca="false">0.0016*(Online_RAW!M933)</f>
        <v>64.5376</v>
      </c>
      <c r="M933" s="11" t="n">
        <f aca="false">Online_RAW!$N$2-Online_RAW!N933</f>
        <v>20.99645454545</v>
      </c>
      <c r="N933" s="19" t="n">
        <f aca="false">Online_RAW!C933*60</f>
        <v>180.082173913043</v>
      </c>
      <c r="O933" s="19" t="n">
        <f aca="false">MAX(0, Online_RAW!D933*60)</f>
        <v>0</v>
      </c>
      <c r="P933" s="19" t="n">
        <f aca="false">_xlfn.IFNA(VLOOKUP(A933,Sampling!$D$7:$E$14,2,FALSE()),0)</f>
        <v>0</v>
      </c>
      <c r="Q933" s="0" t="n">
        <f aca="false">_xlfn.IFNA(VLOOKUP(A933,Refill!$D$6:$G$8,2,FALSE()),0)</f>
        <v>0</v>
      </c>
    </row>
    <row r="934" customFormat="false" ht="12.75" hidden="false" customHeight="false" outlineLevel="0" collapsed="false">
      <c r="A934" s="19" t="n">
        <f aca="false">ROUND((Online_RAW!B934-General!$B$10)*24,3)</f>
        <v>15.533</v>
      </c>
      <c r="B934" s="19" t="n">
        <f aca="false">General!$B$12+Online_ANA!K934/1000+Online_ANA!L934/1000+Online_ANA!M934/1000/General!$B$22-SUM($P$2:P934)/1000/General!$B$24+SUM($Q$2:Q934)/1000/General!$B$24</f>
        <v>1.16402868256881</v>
      </c>
      <c r="C934" s="19" t="n">
        <f aca="false">Online_RAW!K934</f>
        <v>19.56</v>
      </c>
      <c r="D934" s="19" t="n">
        <f aca="false">Online_RAW!J934</f>
        <v>0.82</v>
      </c>
      <c r="E934" s="19" t="n">
        <f aca="false">(1-F934/100-G934/100)/(1-C934/100-D934/100-General!$B$17/100)</f>
        <v>0.999563914141678</v>
      </c>
      <c r="F934" s="19" t="n">
        <f aca="false">N934*General!$B$14/(N934+O934)+O934*100/(N934+O934)</f>
        <v>20.8072284234544</v>
      </c>
      <c r="G934" s="19" t="n">
        <f aca="false">N934*General!$B$15/(N934+O934)</f>
        <v>0.0399963492810836</v>
      </c>
      <c r="H934" s="19" t="n">
        <f aca="false">(N934+O934)*(1/General!$B$20)*((F934/100)-E934*(C934/100))*1000/B934</f>
        <v>86.6699516102167</v>
      </c>
      <c r="I934" s="19" t="n">
        <f aca="false">(N934+O934)*(1/General!$B$20)*((D934/100)*E934-(G934/100))*1000/B934</f>
        <v>53.809629066357</v>
      </c>
      <c r="J934" s="19" t="n">
        <f aca="false">I934/H934</f>
        <v>0.620856802924693</v>
      </c>
      <c r="K934" s="19" t="n">
        <f aca="false">MAX(Online_RAW!$L$2-Online_RAW!L934,0)</f>
        <v>0</v>
      </c>
      <c r="L934" s="19" t="n">
        <f aca="false">0.0016*(Online_RAW!M934)</f>
        <v>64.5796</v>
      </c>
      <c r="M934" s="11" t="n">
        <f aca="false">Online_RAW!$N$2-Online_RAW!N934</f>
        <v>21.1995000000002</v>
      </c>
      <c r="N934" s="19" t="n">
        <f aca="false">Online_RAW!C934*60</f>
        <v>180.055304347826</v>
      </c>
      <c r="O934" s="19" t="n">
        <f aca="false">MAX(0, Online_RAW!D934*60)</f>
        <v>0.0164347826086957</v>
      </c>
      <c r="P934" s="19" t="n">
        <f aca="false">_xlfn.IFNA(VLOOKUP(A934,Sampling!$D$7:$E$14,2,FALSE()),0)</f>
        <v>0</v>
      </c>
      <c r="Q934" s="0" t="n">
        <f aca="false">_xlfn.IFNA(VLOOKUP(A934,Refill!$D$6:$G$8,2,FALSE()),0)</f>
        <v>0</v>
      </c>
    </row>
    <row r="935" customFormat="false" ht="12.75" hidden="false" customHeight="false" outlineLevel="0" collapsed="false">
      <c r="A935" s="19" t="n">
        <f aca="false">ROUND((Online_RAW!B935-General!$B$10)*24,3)</f>
        <v>15.55</v>
      </c>
      <c r="B935" s="19" t="n">
        <f aca="false">General!$B$12+Online_ANA!K935/1000+Online_ANA!L935/1000+Online_ANA!M935/1000/General!$B$22-SUM($P$2:P935)/1000/General!$B$24+SUM($Q$2:Q935)/1000/General!$B$24</f>
        <v>1.164241400676</v>
      </c>
      <c r="C935" s="19" t="n">
        <f aca="false">Online_RAW!K935</f>
        <v>19.555</v>
      </c>
      <c r="D935" s="19" t="n">
        <f aca="false">Online_RAW!J935</f>
        <v>0.82</v>
      </c>
      <c r="E935" s="19" t="n">
        <f aca="false">(1-F935/100-G935/100)/(1-C935/100-D935/100-General!$B$17/100)</f>
        <v>0.999582952460742</v>
      </c>
      <c r="F935" s="19" t="n">
        <f aca="false">N935*General!$B$14/(N935+O935)+O935*100/(N935+O935)</f>
        <v>20.8007196281921</v>
      </c>
      <c r="G935" s="19" t="n">
        <f aca="false">N935*General!$B$15/(N935+O935)</f>
        <v>0.0399996365514181</v>
      </c>
      <c r="H935" s="19" t="n">
        <f aca="false">(N935+O935)*(1/General!$B$20)*((F935/100)-E935*(C935/100))*1000/B935</f>
        <v>86.534376163723</v>
      </c>
      <c r="I935" s="19" t="n">
        <f aca="false">(N935+O935)*(1/General!$B$20)*((D935/100)*E935-(G935/100))*1000/B935</f>
        <v>53.8070001450117</v>
      </c>
      <c r="J935" s="19" t="n">
        <f aca="false">I935/H935</f>
        <v>0.621799133828721</v>
      </c>
      <c r="K935" s="19" t="n">
        <f aca="false">MAX(Online_RAW!$L$2-Online_RAW!L935,0)</f>
        <v>0</v>
      </c>
      <c r="L935" s="19" t="n">
        <f aca="false">0.0016*(Online_RAW!M935)</f>
        <v>64.6048</v>
      </c>
      <c r="M935" s="11" t="n">
        <f aca="false">Online_RAW!$N$2-Online_RAW!N935</f>
        <v>21.4038947368399</v>
      </c>
      <c r="N935" s="19" t="n">
        <f aca="false">Online_RAW!C935*60</f>
        <v>180.091363636364</v>
      </c>
      <c r="O935" s="19" t="n">
        <f aca="false">MAX(0, Online_RAW!D935*60)</f>
        <v>0.00163636363636364</v>
      </c>
      <c r="P935" s="19" t="n">
        <f aca="false">_xlfn.IFNA(VLOOKUP(A935,Sampling!$D$7:$E$14,2,FALSE()),0)</f>
        <v>0</v>
      </c>
      <c r="Q935" s="0" t="n">
        <f aca="false">_xlfn.IFNA(VLOOKUP(A935,Refill!$D$6:$G$8,2,FALSE()),0)</f>
        <v>0</v>
      </c>
    </row>
    <row r="936" customFormat="false" ht="12.75" hidden="false" customHeight="false" outlineLevel="0" collapsed="false">
      <c r="A936" s="19" t="n">
        <f aca="false">ROUND((Online_RAW!B936-General!$B$10)*24,3)</f>
        <v>15.567</v>
      </c>
      <c r="B936" s="19" t="n">
        <f aca="false">General!$B$12+Online_ANA!K936/1000+Online_ANA!L936/1000+Online_ANA!M936/1000/General!$B$22-SUM($P$2:P936)/1000/General!$B$24+SUM($Q$2:Q936)/1000/General!$B$24</f>
        <v>1.16442278962904</v>
      </c>
      <c r="C936" s="19" t="n">
        <f aca="false">Online_RAW!K936</f>
        <v>19.55</v>
      </c>
      <c r="D936" s="19" t="n">
        <f aca="false">Online_RAW!J936</f>
        <v>0.82</v>
      </c>
      <c r="E936" s="19" t="n">
        <f aca="false">(1-F936/100-G936/100)/(1-C936/100-D936/100-General!$B$17/100)</f>
        <v>0.999528927265399</v>
      </c>
      <c r="F936" s="19" t="n">
        <f aca="false">N936*General!$B$14/(N936+O936)+O936*100/(N936+O936)</f>
        <v>20.8</v>
      </c>
      <c r="G936" s="19" t="n">
        <f aca="false">N936*General!$B$15/(N936+O936)</f>
        <v>0.04</v>
      </c>
      <c r="H936" s="19" t="n">
        <f aca="false">(N936+O936)*(1/General!$B$20)*((F936/100)-E936*(C936/100))*1000/B936</f>
        <v>86.9250494300359</v>
      </c>
      <c r="I936" s="19" t="n">
        <f aca="false">(N936+O936)*(1/General!$B$20)*((D936/100)*E936-(G936/100))*1000/B936</f>
        <v>53.8178616722596</v>
      </c>
      <c r="J936" s="19" t="n">
        <f aca="false">I936/H936</f>
        <v>0.619129491730419</v>
      </c>
      <c r="K936" s="19" t="n">
        <f aca="false">MAX(Online_RAW!$L$2-Online_RAW!L936,0)</f>
        <v>0</v>
      </c>
      <c r="L936" s="19" t="n">
        <f aca="false">0.0016*(Online_RAW!M936)</f>
        <v>64.6048</v>
      </c>
      <c r="M936" s="11" t="n">
        <f aca="false">Online_RAW!$N$2-Online_RAW!N936</f>
        <v>21.6016086956502</v>
      </c>
      <c r="N936" s="19" t="n">
        <f aca="false">Online_RAW!C936*60</f>
        <v>180.167739130435</v>
      </c>
      <c r="O936" s="19" t="n">
        <f aca="false">MAX(0, Online_RAW!D936*60)</f>
        <v>0</v>
      </c>
      <c r="P936" s="19" t="n">
        <f aca="false">_xlfn.IFNA(VLOOKUP(A936,Sampling!$D$7:$E$14,2,FALSE()),0)</f>
        <v>0</v>
      </c>
      <c r="Q936" s="0" t="n">
        <f aca="false">_xlfn.IFNA(VLOOKUP(A936,Refill!$D$6:$G$8,2,FALSE()),0)</f>
        <v>0</v>
      </c>
    </row>
    <row r="937" customFormat="false" ht="12.75" hidden="false" customHeight="false" outlineLevel="0" collapsed="false">
      <c r="A937" s="19" t="n">
        <f aca="false">ROUND((Online_RAW!B937-General!$B$10)*24,3)</f>
        <v>15.583</v>
      </c>
      <c r="B937" s="19" t="n">
        <f aca="false">General!$B$12+Online_ANA!K937/1000+Online_ANA!L937/1000+Online_ANA!M937/1000/General!$B$22-SUM($P$2:P937)/1000/General!$B$24+SUM($Q$2:Q937)/1000/General!$B$24</f>
        <v>1.16465410858522</v>
      </c>
      <c r="C937" s="19" t="n">
        <f aca="false">Online_RAW!K937</f>
        <v>19.55</v>
      </c>
      <c r="D937" s="19" t="n">
        <f aca="false">Online_RAW!J937</f>
        <v>0.823333333333333</v>
      </c>
      <c r="E937" s="19" t="n">
        <f aca="false">(1-F937/100-G937/100)/(1-C937/100-D937/100-General!$B$17/100)</f>
        <v>0.999570998182004</v>
      </c>
      <c r="F937" s="19" t="n">
        <f aca="false">N937*General!$B$14/(N937+O937)+O937*100/(N937+O937)</f>
        <v>20.8</v>
      </c>
      <c r="G937" s="19" t="n">
        <f aca="false">N937*General!$B$15/(N937+O937)</f>
        <v>0.04</v>
      </c>
      <c r="H937" s="19" t="n">
        <f aca="false">(N937+O937)*(1/General!$B$20)*((F937/100)-E937*(C937/100))*1000/B937</f>
        <v>86.8018488174141</v>
      </c>
      <c r="I937" s="19" t="n">
        <f aca="false">(N937+O937)*(1/General!$B$20)*((D937/100)*E937-(G937/100))*1000/B937</f>
        <v>54.0089201045179</v>
      </c>
      <c r="J937" s="19" t="n">
        <f aca="false">I937/H937</f>
        <v>0.62220932895248</v>
      </c>
      <c r="K937" s="19" t="n">
        <f aca="false">MAX(Online_RAW!$L$2-Online_RAW!L937,0)</f>
        <v>0</v>
      </c>
      <c r="L937" s="19" t="n">
        <f aca="false">0.0016*(Online_RAW!M937)</f>
        <v>64.64928</v>
      </c>
      <c r="M937" s="11" t="n">
        <f aca="false">Online_RAW!$N$2-Online_RAW!N937</f>
        <v>21.8052631578903</v>
      </c>
      <c r="N937" s="19" t="n">
        <f aca="false">Online_RAW!C937*60</f>
        <v>180.065739130435</v>
      </c>
      <c r="O937" s="19" t="n">
        <f aca="false">MAX(0, Online_RAW!D937*60)</f>
        <v>0</v>
      </c>
      <c r="P937" s="19" t="n">
        <f aca="false">_xlfn.IFNA(VLOOKUP(A937,Sampling!$D$7:$E$14,2,FALSE()),0)</f>
        <v>0</v>
      </c>
      <c r="Q937" s="0" t="n">
        <f aca="false">_xlfn.IFNA(VLOOKUP(A937,Refill!$D$6:$G$8,2,FALSE()),0)</f>
        <v>0</v>
      </c>
    </row>
    <row r="938" customFormat="false" ht="12.75" hidden="false" customHeight="false" outlineLevel="0" collapsed="false">
      <c r="A938" s="19" t="n">
        <f aca="false">ROUND((Online_RAW!B938-General!$B$10)*24,3)</f>
        <v>15.6</v>
      </c>
      <c r="B938" s="19" t="n">
        <f aca="false">General!$B$12+Online_ANA!K938/1000+Online_ANA!L938/1000+Online_ANA!M938/1000/General!$B$22-SUM($P$2:P938)/1000/General!$B$24+SUM($Q$2:Q938)/1000/General!$B$24</f>
        <v>1.16492448623853</v>
      </c>
      <c r="C938" s="19" t="n">
        <f aca="false">Online_RAW!K938</f>
        <v>19.56</v>
      </c>
      <c r="D938" s="19" t="n">
        <f aca="false">Online_RAW!J938</f>
        <v>0.825</v>
      </c>
      <c r="E938" s="19" t="n">
        <f aca="false">(1-F938/100-G938/100)/(1-C938/100-D938/100-General!$B$17/100)</f>
        <v>0.999669801792397</v>
      </c>
      <c r="F938" s="19" t="n">
        <f aca="false">N938*General!$B$14/(N938+O938)+O938*100/(N938+O938)</f>
        <v>20.8038401032123</v>
      </c>
      <c r="G938" s="19" t="n">
        <f aca="false">N938*General!$B$15/(N938+O938)</f>
        <v>0.0399980605539332</v>
      </c>
      <c r="H938" s="19" t="n">
        <f aca="false">(N938+O938)*(1/General!$B$20)*((F938/100)-E938*(C938/100))*1000/B938</f>
        <v>86.190122510636</v>
      </c>
      <c r="I938" s="19" t="n">
        <f aca="false">(N938+O938)*(1/General!$B$20)*((D938/100)*E938-(G938/100))*1000/B938</f>
        <v>54.0958169765594</v>
      </c>
      <c r="J938" s="19" t="n">
        <f aca="false">I938/H938</f>
        <v>0.627633601169135</v>
      </c>
      <c r="K938" s="19" t="n">
        <f aca="false">MAX(Online_RAW!$L$2-Online_RAW!L938,0)</f>
        <v>0</v>
      </c>
      <c r="L938" s="19" t="n">
        <f aca="false">0.0016*(Online_RAW!M938)</f>
        <v>64.736</v>
      </c>
      <c r="M938" s="11" t="n">
        <f aca="false">Online_RAW!$N$2-Online_RAW!N938</f>
        <v>22.0054500000001</v>
      </c>
      <c r="N938" s="19" t="n">
        <f aca="false">Online_RAW!C938*60</f>
        <v>179.986434782609</v>
      </c>
      <c r="O938" s="19" t="n">
        <f aca="false">MAX(0, Online_RAW!D938*60)</f>
        <v>0.0087272727272727</v>
      </c>
      <c r="P938" s="19" t="n">
        <f aca="false">_xlfn.IFNA(VLOOKUP(A938,Sampling!$D$7:$E$14,2,FALSE()),0)</f>
        <v>0</v>
      </c>
      <c r="Q938" s="0" t="n">
        <f aca="false">_xlfn.IFNA(VLOOKUP(A938,Refill!$D$6:$G$8,2,FALSE()),0)</f>
        <v>0</v>
      </c>
    </row>
    <row r="939" customFormat="false" ht="12.75" hidden="false" customHeight="false" outlineLevel="0" collapsed="false">
      <c r="A939" s="19" t="n">
        <f aca="false">ROUND((Online_RAW!B939-General!$B$10)*24,3)</f>
        <v>15.617</v>
      </c>
      <c r="B939" s="19" t="n">
        <f aca="false">General!$B$12+Online_ANA!K939/1000+Online_ANA!L939/1000+Online_ANA!M939/1000/General!$B$22-SUM($P$2:P939)/1000/General!$B$24+SUM($Q$2:Q939)/1000/General!$B$24</f>
        <v>1.16511465765331</v>
      </c>
      <c r="C939" s="19" t="n">
        <f aca="false">Online_RAW!K939</f>
        <v>19.56</v>
      </c>
      <c r="D939" s="19" t="n">
        <f aca="false">Online_RAW!J939</f>
        <v>0.825</v>
      </c>
      <c r="E939" s="19" t="n">
        <f aca="false">(1-F939/100-G939/100)/(1-C939/100-D939/100-General!$B$17/100)</f>
        <v>0.999691881832956</v>
      </c>
      <c r="F939" s="19" t="n">
        <f aca="false">N939*General!$B$14/(N939+O939)+O939*100/(N939+O939)</f>
        <v>20.8020908711963</v>
      </c>
      <c r="G939" s="19" t="n">
        <f aca="false">N939*General!$B$15/(N939+O939)</f>
        <v>0.0399989440044463</v>
      </c>
      <c r="H939" s="19" t="n">
        <f aca="false">(N939+O939)*(1/General!$B$20)*((F939/100)-E939*(C939/100))*1000/B939</f>
        <v>85.9921895019289</v>
      </c>
      <c r="I939" s="19" t="n">
        <f aca="false">(N939+O939)*(1/General!$B$20)*((D939/100)*E939-(G939/100))*1000/B939</f>
        <v>54.0670984739609</v>
      </c>
      <c r="J939" s="19" t="n">
        <f aca="false">I939/H939</f>
        <v>0.62874429395414</v>
      </c>
      <c r="K939" s="19" t="n">
        <f aca="false">MAX(Online_RAW!$L$2-Online_RAW!L939,0)</f>
        <v>0</v>
      </c>
      <c r="L939" s="19" t="n">
        <f aca="false">0.0016*(Online_RAW!M939)</f>
        <v>64.736</v>
      </c>
      <c r="M939" s="11" t="n">
        <f aca="false">Online_RAW!$N$2-Online_RAW!N939</f>
        <v>22.2127368421102</v>
      </c>
      <c r="N939" s="19" t="n">
        <f aca="false">Online_RAW!C939*60</f>
        <v>179.92025</v>
      </c>
      <c r="O939" s="19" t="n">
        <f aca="false">MAX(0, Online_RAW!D939*60)</f>
        <v>0.00475</v>
      </c>
      <c r="P939" s="19" t="n">
        <f aca="false">_xlfn.IFNA(VLOOKUP(A939,Sampling!$D$7:$E$14,2,FALSE()),0)</f>
        <v>0</v>
      </c>
      <c r="Q939" s="0" t="n">
        <f aca="false">_xlfn.IFNA(VLOOKUP(A939,Refill!$D$6:$G$8,2,FALSE()),0)</f>
        <v>0</v>
      </c>
    </row>
    <row r="940" customFormat="false" ht="12.75" hidden="false" customHeight="false" outlineLevel="0" collapsed="false">
      <c r="A940" s="19" t="n">
        <f aca="false">ROUND((Online_RAW!B940-General!$B$10)*24,3)</f>
        <v>15.633</v>
      </c>
      <c r="B940" s="19" t="n">
        <f aca="false">General!$B$12+Online_ANA!K940/1000+Online_ANA!L940/1000+Online_ANA!M940/1000/General!$B$22-SUM($P$2:P940)/1000/General!$B$24+SUM($Q$2:Q940)/1000/General!$B$24</f>
        <v>1.16529691743119</v>
      </c>
      <c r="C940" s="19" t="n">
        <f aca="false">Online_RAW!K940</f>
        <v>19.555</v>
      </c>
      <c r="D940" s="19" t="n">
        <f aca="false">Online_RAW!J940</f>
        <v>0.815</v>
      </c>
      <c r="E940" s="19" t="n">
        <f aca="false">(1-F940/100-G940/100)/(1-C940/100-D940/100-General!$B$17/100)</f>
        <v>0.999321537870671</v>
      </c>
      <c r="F940" s="19" t="n">
        <f aca="false">N940*General!$B$14/(N940+O940)+O940*100/(N940+O940)</f>
        <v>20.8164329811919</v>
      </c>
      <c r="G940" s="19" t="n">
        <f aca="false">N940*General!$B$15/(N940+O940)</f>
        <v>0.0399917005145496</v>
      </c>
      <c r="H940" s="19" t="n">
        <f aca="false">(N940+O940)*(1/General!$B$20)*((F940/100)-E940*(C940/100))*1000/B940</f>
        <v>87.8127780905531</v>
      </c>
      <c r="I940" s="19" t="n">
        <f aca="false">(N940+O940)*(1/General!$B$20)*((D940/100)*E940-(G940/100))*1000/B940</f>
        <v>53.3514235519264</v>
      </c>
      <c r="J940" s="19" t="n">
        <f aca="false">I940/H940</f>
        <v>0.607558771195123</v>
      </c>
      <c r="K940" s="19" t="n">
        <f aca="false">MAX(Online_RAW!$L$2-Online_RAW!L940,0)</f>
        <v>0</v>
      </c>
      <c r="L940" s="19" t="n">
        <f aca="false">0.0016*(Online_RAW!M940)</f>
        <v>64.736</v>
      </c>
      <c r="M940" s="11" t="n">
        <f aca="false">Online_RAW!$N$2-Online_RAW!N940</f>
        <v>22.4114</v>
      </c>
      <c r="N940" s="19" t="n">
        <f aca="false">Online_RAW!C940*60</f>
        <v>179.8935</v>
      </c>
      <c r="O940" s="19" t="n">
        <f aca="false">MAX(0, Online_RAW!D940*60)</f>
        <v>0.0373333333333333</v>
      </c>
      <c r="P940" s="19" t="n">
        <f aca="false">_xlfn.IFNA(VLOOKUP(A940,Sampling!$D$7:$E$14,2,FALSE()),0)</f>
        <v>0</v>
      </c>
      <c r="Q940" s="0" t="n">
        <f aca="false">_xlfn.IFNA(VLOOKUP(A940,Refill!$D$6:$G$8,2,FALSE()),0)</f>
        <v>0</v>
      </c>
    </row>
    <row r="941" customFormat="false" ht="12.75" hidden="false" customHeight="false" outlineLevel="0" collapsed="false">
      <c r="A941" s="19" t="n">
        <f aca="false">ROUND((Online_RAW!B941-General!$B$10)*24,3)</f>
        <v>15.65</v>
      </c>
      <c r="B941" s="19" t="n">
        <f aca="false">General!$B$12+Online_ANA!K941/1000+Online_ANA!L941/1000+Online_ANA!M941/1000/General!$B$22-SUM($P$2:P941)/1000/General!$B$24+SUM($Q$2:Q941)/1000/General!$B$24</f>
        <v>1.16542888990826</v>
      </c>
      <c r="C941" s="19" t="n">
        <f aca="false">Online_RAW!K941</f>
        <v>19.54</v>
      </c>
      <c r="D941" s="19" t="n">
        <f aca="false">Online_RAW!J941</f>
        <v>0.815</v>
      </c>
      <c r="E941" s="19" t="n">
        <f aca="false">(1-F941/100-G941/100)/(1-C941/100-D941/100-General!$B$17/100)</f>
        <v>0.999339651957738</v>
      </c>
      <c r="F941" s="19" t="n">
        <f aca="false">N941*General!$B$14/(N941+O941)+O941*100/(N941+O941)</f>
        <v>20.8</v>
      </c>
      <c r="G941" s="19" t="n">
        <f aca="false">N941*General!$B$15/(N941+O941)</f>
        <v>0.04</v>
      </c>
      <c r="H941" s="19" t="n">
        <f aca="false">(N941+O941)*(1/General!$B$20)*((F941/100)-E941*(C941/100))*1000/B941</f>
        <v>87.7912756184971</v>
      </c>
      <c r="I941" s="19" t="n">
        <f aca="false">(N941+O941)*(1/General!$B$20)*((D941/100)*E941-(G941/100))*1000/B941</f>
        <v>53.4141093642926</v>
      </c>
      <c r="J941" s="19" t="n">
        <f aca="false">I941/H941</f>
        <v>0.60842161123626</v>
      </c>
      <c r="K941" s="19" t="n">
        <f aca="false">MAX(Online_RAW!$L$2-Online_RAW!L941,0)</f>
        <v>0</v>
      </c>
      <c r="L941" s="19" t="n">
        <f aca="false">0.0016*(Online_RAW!M941)</f>
        <v>64.736</v>
      </c>
      <c r="M941" s="11" t="n">
        <f aca="false">Online_RAW!$N$2-Online_RAW!N941</f>
        <v>22.5552499999999</v>
      </c>
      <c r="N941" s="19" t="n">
        <f aca="false">Online_RAW!C941*60</f>
        <v>180.161142857143</v>
      </c>
      <c r="O941" s="19" t="n">
        <f aca="false">MAX(0, Online_RAW!D941*60)</f>
        <v>0</v>
      </c>
      <c r="P941" s="19" t="n">
        <f aca="false">_xlfn.IFNA(VLOOKUP(A941,Sampling!$D$7:$E$14,2,FALSE()),0)</f>
        <v>0</v>
      </c>
      <c r="Q941" s="0" t="n">
        <f aca="false">_xlfn.IFNA(VLOOKUP(A941,Refill!$D$6:$G$8,2,FALSE()),0)</f>
        <v>0</v>
      </c>
    </row>
    <row r="942" customFormat="false" ht="12.75" hidden="false" customHeight="false" outlineLevel="0" collapsed="false">
      <c r="A942" s="19" t="n">
        <f aca="false">ROUND((Online_RAW!B942-General!$B$10)*24,3)</f>
        <v>15.667</v>
      </c>
      <c r="B942" s="19" t="n">
        <f aca="false">General!$B$12+Online_ANA!K942/1000+Online_ANA!L942/1000+Online_ANA!M942/1000/General!$B$22-SUM($P$2:P942)/1000/General!$B$24+SUM($Q$2:Q942)/1000/General!$B$24</f>
        <v>1.16570087549148</v>
      </c>
      <c r="C942" s="19" t="n">
        <f aca="false">Online_RAW!K942</f>
        <v>19.53</v>
      </c>
      <c r="D942" s="19" t="n">
        <f aca="false">Online_RAW!J942</f>
        <v>0.826666666666667</v>
      </c>
      <c r="E942" s="19" t="n">
        <f aca="false">(1-F942/100-G942/100)/(1-C942/100-D942/100-General!$B$17/100)</f>
        <v>0.99936067900745</v>
      </c>
      <c r="F942" s="19" t="n">
        <f aca="false">N942*General!$B$14/(N942+O942)+O942*100/(N942+O942)</f>
        <v>20.8</v>
      </c>
      <c r="G942" s="19" t="n">
        <f aca="false">N942*General!$B$15/(N942+O942)</f>
        <v>0.04</v>
      </c>
      <c r="H942" s="19" t="n">
        <f aca="false">(N942+O942)*(1/General!$B$20)*((F942/100)-E942*(C942/100))*1000/B942</f>
        <v>88.315458551016</v>
      </c>
      <c r="I942" s="19" t="n">
        <f aca="false">(N942+O942)*(1/General!$B$20)*((D942/100)*E942-(G942/100))*1000/B942</f>
        <v>54.1356049921059</v>
      </c>
      <c r="J942" s="19" t="n">
        <f aca="false">I942/H942</f>
        <v>0.612979945756994</v>
      </c>
      <c r="K942" s="19" t="n">
        <f aca="false">MAX(Online_RAW!$L$2-Online_RAW!L942,0)</f>
        <v>0</v>
      </c>
      <c r="L942" s="19" t="n">
        <f aca="false">0.0016*(Online_RAW!M942)</f>
        <v>64.736</v>
      </c>
      <c r="M942" s="11" t="n">
        <f aca="false">Online_RAW!$N$2-Online_RAW!N942</f>
        <v>22.8517142857099</v>
      </c>
      <c r="N942" s="19" t="n">
        <f aca="false">Online_RAW!C942*60</f>
        <v>179.924625</v>
      </c>
      <c r="O942" s="19" t="n">
        <f aca="false">MAX(0, Online_RAW!D942*60)</f>
        <v>0</v>
      </c>
      <c r="P942" s="19" t="n">
        <f aca="false">_xlfn.IFNA(VLOOKUP(A942,Sampling!$D$7:$E$14,2,FALSE()),0)</f>
        <v>0</v>
      </c>
      <c r="Q942" s="0" t="n">
        <f aca="false">_xlfn.IFNA(VLOOKUP(A942,Refill!$D$6:$G$8,2,FALSE()),0)</f>
        <v>0</v>
      </c>
    </row>
    <row r="943" customFormat="false" ht="12.75" hidden="false" customHeight="false" outlineLevel="0" collapsed="false">
      <c r="A943" s="19" t="n">
        <f aca="false">ROUND((Online_RAW!B943-General!$B$10)*24,3)</f>
        <v>15.683</v>
      </c>
      <c r="B943" s="19" t="n">
        <f aca="false">General!$B$12+Online_ANA!K943/1000+Online_ANA!L943/1000+Online_ANA!M943/1000/General!$B$22-SUM($P$2:P943)/1000/General!$B$24+SUM($Q$2:Q943)/1000/General!$B$24</f>
        <v>1.16589101238532</v>
      </c>
      <c r="C943" s="19" t="n">
        <f aca="false">Online_RAW!K943</f>
        <v>19.525</v>
      </c>
      <c r="D943" s="19" t="n">
        <f aca="false">Online_RAW!J943</f>
        <v>0.84</v>
      </c>
      <c r="E943" s="19" t="n">
        <f aca="false">(1-F943/100-G943/100)/(1-C943/100-D943/100-General!$B$17/100)</f>
        <v>0.999465827530278</v>
      </c>
      <c r="F943" s="19" t="n">
        <f aca="false">N943*General!$B$14/(N943+O943)+O943*100/(N943+O943)</f>
        <v>20.8</v>
      </c>
      <c r="G943" s="19" t="n">
        <f aca="false">N943*General!$B$15/(N943+O943)</f>
        <v>0.04</v>
      </c>
      <c r="H943" s="19" t="n">
        <f aca="false">(N943+O943)*(1/General!$B$20)*((F943/100)-E943*(C943/100))*1000/B943</f>
        <v>88.5580106666241</v>
      </c>
      <c r="I943" s="19" t="n">
        <f aca="false">(N943+O943)*(1/General!$B$20)*((D943/100)*E943-(G943/100))*1000/B943</f>
        <v>55.084047894521</v>
      </c>
      <c r="J943" s="19" t="n">
        <f aca="false">I943/H943</f>
        <v>0.622010899746658</v>
      </c>
      <c r="K943" s="19" t="n">
        <f aca="false">MAX(Online_RAW!$L$2-Online_RAW!L943,0)</f>
        <v>0</v>
      </c>
      <c r="L943" s="19" t="n">
        <f aca="false">0.0016*(Online_RAW!M943)</f>
        <v>64.7624</v>
      </c>
      <c r="M943" s="11" t="n">
        <f aca="false">Online_RAW!$N$2-Online_RAW!N943</f>
        <v>23.0301875</v>
      </c>
      <c r="N943" s="19" t="n">
        <f aca="false">Online_RAW!C943*60</f>
        <v>180.034956521739</v>
      </c>
      <c r="O943" s="19" t="n">
        <f aca="false">MAX(0, Online_RAW!D943*60)</f>
        <v>0</v>
      </c>
      <c r="P943" s="19" t="n">
        <f aca="false">_xlfn.IFNA(VLOOKUP(A943,Sampling!$D$7:$E$14,2,FALSE()),0)</f>
        <v>0</v>
      </c>
      <c r="Q943" s="0" t="n">
        <f aca="false">_xlfn.IFNA(VLOOKUP(A943,Refill!$D$6:$G$8,2,FALSE()),0)</f>
        <v>0</v>
      </c>
    </row>
    <row r="944" customFormat="false" ht="12.75" hidden="false" customHeight="false" outlineLevel="0" collapsed="false">
      <c r="A944" s="19" t="n">
        <f aca="false">ROUND((Online_RAW!B944-General!$B$10)*24,3)</f>
        <v>15.7</v>
      </c>
      <c r="B944" s="19" t="n">
        <f aca="false">General!$B$12+Online_ANA!K944/1000+Online_ANA!L944/1000+Online_ANA!M944/1000/General!$B$22-SUM($P$2:P944)/1000/General!$B$24+SUM($Q$2:Q944)/1000/General!$B$24</f>
        <v>1.16607606489618</v>
      </c>
      <c r="C944" s="19" t="n">
        <f aca="false">Online_RAW!K944</f>
        <v>19.525</v>
      </c>
      <c r="D944" s="19" t="n">
        <f aca="false">Online_RAW!J944</f>
        <v>0.84</v>
      </c>
      <c r="E944" s="19" t="n">
        <f aca="false">(1-F944/100-G944/100)/(1-C944/100-D944/100-General!$B$17/100)</f>
        <v>0.999465827530278</v>
      </c>
      <c r="F944" s="19" t="n">
        <f aca="false">N944*General!$B$14/(N944+O944)+O944*100/(N944+O944)</f>
        <v>20.8</v>
      </c>
      <c r="G944" s="19" t="n">
        <f aca="false">N944*General!$B$15/(N944+O944)</f>
        <v>0.04</v>
      </c>
      <c r="H944" s="19" t="n">
        <f aca="false">(N944+O944)*(1/General!$B$20)*((F944/100)-E944*(C944/100))*1000/B944</f>
        <v>88.5505122975531</v>
      </c>
      <c r="I944" s="19" t="n">
        <f aca="false">(N944+O944)*(1/General!$B$20)*((D944/100)*E944-(G944/100))*1000/B944</f>
        <v>55.0793838272285</v>
      </c>
      <c r="J944" s="19" t="n">
        <f aca="false">I944/H944</f>
        <v>0.622010899746658</v>
      </c>
      <c r="K944" s="19" t="n">
        <f aca="false">MAX(Online_RAW!$L$2-Online_RAW!L944,0)</f>
        <v>0</v>
      </c>
      <c r="L944" s="19" t="n">
        <f aca="false">0.0016*(Online_RAW!M944)</f>
        <v>64.7624</v>
      </c>
      <c r="M944" s="11" t="n">
        <f aca="false">Online_RAW!$N$2-Online_RAW!N944</f>
        <v>23.2318947368399</v>
      </c>
      <c r="N944" s="19" t="n">
        <f aca="false">Online_RAW!C944*60</f>
        <v>180.048285714286</v>
      </c>
      <c r="O944" s="19" t="n">
        <f aca="false">MAX(0, Online_RAW!D944*60)</f>
        <v>0</v>
      </c>
      <c r="P944" s="19" t="n">
        <f aca="false">_xlfn.IFNA(VLOOKUP(A944,Sampling!$D$7:$E$14,2,FALSE()),0)</f>
        <v>0</v>
      </c>
      <c r="Q944" s="0" t="n">
        <f aca="false">_xlfn.IFNA(VLOOKUP(A944,Refill!$D$6:$G$8,2,FALSE()),0)</f>
        <v>0</v>
      </c>
    </row>
    <row r="945" customFormat="false" ht="12.75" hidden="false" customHeight="false" outlineLevel="0" collapsed="false">
      <c r="A945" s="19" t="n">
        <f aca="false">ROUND((Online_RAW!B945-General!$B$10)*24,3)</f>
        <v>15.717</v>
      </c>
      <c r="B945" s="19" t="n">
        <f aca="false">General!$B$12+Online_ANA!K945/1000+Online_ANA!L945/1000+Online_ANA!M945/1000/General!$B$22-SUM($P$2:P945)/1000/General!$B$24+SUM($Q$2:Q945)/1000/General!$B$24</f>
        <v>1.1663037679336</v>
      </c>
      <c r="C945" s="19" t="n">
        <f aca="false">Online_RAW!K945</f>
        <v>19.525</v>
      </c>
      <c r="D945" s="19" t="n">
        <f aca="false">Online_RAW!J945</f>
        <v>0.84</v>
      </c>
      <c r="E945" s="19" t="n">
        <f aca="false">(1-F945/100-G945/100)/(1-C945/100-D945/100-General!$B$17/100)</f>
        <v>0.999341659701695</v>
      </c>
      <c r="F945" s="19" t="n">
        <f aca="false">N945*General!$B$14/(N945+O945)+O945*100/(N945+O945)</f>
        <v>20.8098393479325</v>
      </c>
      <c r="G945" s="19" t="n">
        <f aca="false">N945*General!$B$15/(N945+O945)</f>
        <v>0.0399950306323573</v>
      </c>
      <c r="H945" s="19" t="n">
        <f aca="false">(N945+O945)*(1/General!$B$20)*((F945/100)-E945*(C945/100))*1000/B945</f>
        <v>89.3598331395674</v>
      </c>
      <c r="I945" s="19" t="n">
        <f aca="false">(N945+O945)*(1/General!$B$20)*((D945/100)*E945-(G945/100))*1000/B945</f>
        <v>55.0506704717086</v>
      </c>
      <c r="J945" s="19" t="n">
        <f aca="false">I945/H945</f>
        <v>0.616056101914685</v>
      </c>
      <c r="K945" s="19" t="n">
        <f aca="false">MAX(Online_RAW!$L$2-Online_RAW!L945,0)</f>
        <v>0</v>
      </c>
      <c r="L945" s="19" t="n">
        <f aca="false">0.0016*(Online_RAW!M945)</f>
        <v>64.8032</v>
      </c>
      <c r="M945" s="11" t="n">
        <f aca="false">Online_RAW!$N$2-Online_RAW!N945</f>
        <v>23.4356190476201</v>
      </c>
      <c r="N945" s="19" t="n">
        <f aca="false">Online_RAW!C945*60</f>
        <v>179.989565217391</v>
      </c>
      <c r="O945" s="19" t="n">
        <f aca="false">MAX(0, Online_RAW!D945*60)</f>
        <v>0.0223636363636364</v>
      </c>
      <c r="P945" s="19" t="n">
        <f aca="false">_xlfn.IFNA(VLOOKUP(A945,Sampling!$D$7:$E$14,2,FALSE()),0)</f>
        <v>0</v>
      </c>
      <c r="Q945" s="0" t="n">
        <f aca="false">_xlfn.IFNA(VLOOKUP(A945,Refill!$D$6:$G$8,2,FALSE()),0)</f>
        <v>0</v>
      </c>
    </row>
    <row r="946" customFormat="false" ht="12.75" hidden="false" customHeight="false" outlineLevel="0" collapsed="false">
      <c r="A946" s="19" t="n">
        <f aca="false">ROUND((Online_RAW!B946-General!$B$10)*24,3)</f>
        <v>15.733</v>
      </c>
      <c r="B946" s="19" t="n">
        <f aca="false">General!$B$12+Online_ANA!K946/1000+Online_ANA!L946/1000+Online_ANA!M946/1000/General!$B$22-SUM($P$2:P946)/1000/General!$B$24+SUM($Q$2:Q946)/1000/General!$B$24</f>
        <v>1.16649001796234</v>
      </c>
      <c r="C946" s="19" t="n">
        <f aca="false">Online_RAW!K946</f>
        <v>19.51</v>
      </c>
      <c r="D946" s="19" t="n">
        <f aca="false">Online_RAW!J946</f>
        <v>0.84</v>
      </c>
      <c r="E946" s="19" t="n">
        <f aca="false">(1-F946/100-G946/100)/(1-C946/100-D946/100-General!$B$17/100)</f>
        <v>0.999273801551346</v>
      </c>
      <c r="F946" s="19" t="n">
        <f aca="false">N946*General!$B$14/(N946+O946)+O946*100/(N946+O946)</f>
        <v>20.800219904708</v>
      </c>
      <c r="G946" s="19" t="n">
        <f aca="false">N946*General!$B$15/(N946+O946)</f>
        <v>0.0399998889370162</v>
      </c>
      <c r="H946" s="19" t="n">
        <f aca="false">(N946+O946)*(1/General!$B$20)*((F946/100)-E946*(C946/100))*1000/B946</f>
        <v>89.8394472434815</v>
      </c>
      <c r="I946" s="19" t="n">
        <f aca="false">(N946+O946)*(1/General!$B$20)*((D946/100)*E946-(G946/100))*1000/B946</f>
        <v>55.0578225971015</v>
      </c>
      <c r="J946" s="19" t="n">
        <f aca="false">I946/H946</f>
        <v>0.612846853875722</v>
      </c>
      <c r="K946" s="19" t="n">
        <f aca="false">MAX(Online_RAW!$L$2-Online_RAW!L946,0)</f>
        <v>0</v>
      </c>
      <c r="L946" s="19" t="n">
        <f aca="false">0.0016*(Online_RAW!M946)</f>
        <v>64.8032</v>
      </c>
      <c r="M946" s="11" t="n">
        <f aca="false">Online_RAW!$N$2-Online_RAW!N946</f>
        <v>23.63863157895</v>
      </c>
      <c r="N946" s="19" t="n">
        <f aca="false">Online_RAW!C946*60</f>
        <v>180.0775</v>
      </c>
      <c r="O946" s="19" t="n">
        <f aca="false">MAX(0, Online_RAW!D946*60)</f>
        <v>0.0005</v>
      </c>
      <c r="P946" s="19" t="n">
        <f aca="false">_xlfn.IFNA(VLOOKUP(A946,Sampling!$D$7:$E$14,2,FALSE()),0)</f>
        <v>0</v>
      </c>
      <c r="Q946" s="0" t="n">
        <f aca="false">_xlfn.IFNA(VLOOKUP(A946,Refill!$D$6:$G$8,2,FALSE()),0)</f>
        <v>0</v>
      </c>
    </row>
    <row r="947" customFormat="false" ht="12.75" hidden="false" customHeight="false" outlineLevel="0" collapsed="false">
      <c r="A947" s="19" t="n">
        <f aca="false">ROUND((Online_RAW!B947-General!$B$10)*24,3)</f>
        <v>15.75</v>
      </c>
      <c r="B947" s="19" t="n">
        <f aca="false">General!$B$12+Online_ANA!K947/1000+Online_ANA!L947/1000+Online_ANA!M947/1000/General!$B$22-SUM($P$2:P947)/1000/General!$B$24+SUM($Q$2:Q947)/1000/General!$B$24</f>
        <v>1.16673212445153</v>
      </c>
      <c r="C947" s="19" t="n">
        <f aca="false">Online_RAW!K947</f>
        <v>19.5</v>
      </c>
      <c r="D947" s="19" t="n">
        <f aca="false">Online_RAW!J947</f>
        <v>0.84</v>
      </c>
      <c r="E947" s="19" t="n">
        <f aca="false">(1-F947/100-G947/100)/(1-C947/100-D947/100-General!$B$17/100)</f>
        <v>0.999000623415001</v>
      </c>
      <c r="F947" s="19" t="n">
        <f aca="false">N947*General!$B$14/(N947+O947)+O947*100/(N947+O947)</f>
        <v>20.8118762219845</v>
      </c>
      <c r="G947" s="19" t="n">
        <f aca="false">N947*General!$B$15/(N947+O947)</f>
        <v>0.0399940019080887</v>
      </c>
      <c r="H947" s="19" t="n">
        <f aca="false">(N947+O947)*(1/General!$B$20)*((F947/100)-E947*(C947/100))*1000/B947</f>
        <v>91.667829136833</v>
      </c>
      <c r="I947" s="19" t="n">
        <f aca="false">(N947+O947)*(1/General!$B$20)*((D947/100)*E947-(G947/100))*1000/B947</f>
        <v>55.0246638563532</v>
      </c>
      <c r="J947" s="19" t="n">
        <f aca="false">I947/H947</f>
        <v>0.600261448039941</v>
      </c>
      <c r="K947" s="19" t="n">
        <f aca="false">MAX(Online_RAW!$L$2-Online_RAW!L947,0)</f>
        <v>0</v>
      </c>
      <c r="L947" s="19" t="n">
        <f aca="false">0.0016*(Online_RAW!M947)</f>
        <v>64.848</v>
      </c>
      <c r="M947" s="11" t="n">
        <f aca="false">Online_RAW!$N$2-Online_RAW!N947</f>
        <v>23.8536956521702</v>
      </c>
      <c r="N947" s="19" t="n">
        <f aca="false">Online_RAW!C947*60</f>
        <v>180.030260869565</v>
      </c>
      <c r="O947" s="19" t="n">
        <f aca="false">MAX(0, Online_RAW!D947*60)</f>
        <v>0.027</v>
      </c>
      <c r="P947" s="19" t="n">
        <f aca="false">_xlfn.IFNA(VLOOKUP(A947,Sampling!$D$7:$E$14,2,FALSE()),0)</f>
        <v>0</v>
      </c>
      <c r="Q947" s="0" t="n">
        <f aca="false">_xlfn.IFNA(VLOOKUP(A947,Refill!$D$6:$G$8,2,FALSE()),0)</f>
        <v>0</v>
      </c>
    </row>
    <row r="948" customFormat="false" ht="12.75" hidden="false" customHeight="false" outlineLevel="0" collapsed="false">
      <c r="A948" s="19" t="n">
        <f aca="false">ROUND((Online_RAW!B948-General!$B$10)*24,3)</f>
        <v>15.767</v>
      </c>
      <c r="B948" s="19" t="n">
        <f aca="false">General!$B$12+Online_ANA!K948/1000+Online_ANA!L948/1000+Online_ANA!M948/1000/General!$B$22-SUM($P$2:P948)/1000/General!$B$24+SUM($Q$2:Q948)/1000/General!$B$24</f>
        <v>1.16693944876871</v>
      </c>
      <c r="C948" s="19" t="n">
        <f aca="false">Online_RAW!K948</f>
        <v>19.51</v>
      </c>
      <c r="D948" s="19" t="n">
        <f aca="false">Online_RAW!J948</f>
        <v>0.85</v>
      </c>
      <c r="E948" s="19" t="n">
        <f aca="false">(1-F948/100-G948/100)/(1-C948/100-D948/100-General!$B$17/100)</f>
        <v>0.999379555830312</v>
      </c>
      <c r="F948" s="19" t="n">
        <f aca="false">N948*General!$B$14/(N948+O948)+O948*100/(N948+O948)</f>
        <v>20.801836947698</v>
      </c>
      <c r="G948" s="19" t="n">
        <f aca="false">N948*General!$B$15/(N948+O948)</f>
        <v>0.0399990722486374</v>
      </c>
      <c r="H948" s="19" t="n">
        <f aca="false">(N948+O948)*(1/General!$B$20)*((F948/100)-E948*(C948/100))*1000/B948</f>
        <v>89.7144316873689</v>
      </c>
      <c r="I948" s="19" t="n">
        <f aca="false">(N948+O948)*(1/General!$B$20)*((D948/100)*E948-(G948/100))*1000/B948</f>
        <v>55.6937884603321</v>
      </c>
      <c r="J948" s="19" t="n">
        <f aca="false">I948/H948</f>
        <v>0.620789625624673</v>
      </c>
      <c r="K948" s="19" t="n">
        <f aca="false">MAX(Online_RAW!$L$2-Online_RAW!L948,0)</f>
        <v>0</v>
      </c>
      <c r="L948" s="19" t="n">
        <f aca="false">0.0016*(Online_RAW!M948)</f>
        <v>64.8704</v>
      </c>
      <c r="M948" s="11" t="n">
        <f aca="false">Online_RAW!$N$2-Online_RAW!N948</f>
        <v>24.0552631578903</v>
      </c>
      <c r="N948" s="19" t="n">
        <f aca="false">Online_RAW!C948*60</f>
        <v>179.954086956522</v>
      </c>
      <c r="O948" s="19" t="n">
        <f aca="false">MAX(0, Online_RAW!D948*60)</f>
        <v>0.00417391304347826</v>
      </c>
      <c r="P948" s="19" t="n">
        <f aca="false">_xlfn.IFNA(VLOOKUP(A948,Sampling!$D$7:$E$14,2,FALSE()),0)</f>
        <v>0</v>
      </c>
      <c r="Q948" s="0" t="n">
        <f aca="false">_xlfn.IFNA(VLOOKUP(A948,Refill!$D$6:$G$8,2,FALSE()),0)</f>
        <v>0</v>
      </c>
    </row>
    <row r="949" customFormat="false" ht="12.75" hidden="false" customHeight="false" outlineLevel="0" collapsed="false">
      <c r="A949" s="19" t="n">
        <f aca="false">ROUND((Online_RAW!B949-General!$B$10)*24,3)</f>
        <v>15.783</v>
      </c>
      <c r="B949" s="19" t="n">
        <f aca="false">General!$B$12+Online_ANA!K949/1000+Online_ANA!L949/1000+Online_ANA!M949/1000/General!$B$22-SUM($P$2:P949)/1000/General!$B$24+SUM($Q$2:Q949)/1000/General!$B$24</f>
        <v>1.16713954095079</v>
      </c>
      <c r="C949" s="19" t="n">
        <f aca="false">Online_RAW!K949</f>
        <v>19.51</v>
      </c>
      <c r="D949" s="19" t="n">
        <f aca="false">Online_RAW!J949</f>
        <v>0.845</v>
      </c>
      <c r="E949" s="19" t="n">
        <f aca="false">(1-F949/100-G949/100)/(1-C949/100-D949/100-General!$B$17/100)</f>
        <v>0.999339651957738</v>
      </c>
      <c r="F949" s="19" t="n">
        <f aca="false">N949*General!$B$14/(N949+O949)+O949*100/(N949+O949)</f>
        <v>20.8</v>
      </c>
      <c r="G949" s="19" t="n">
        <f aca="false">N949*General!$B$15/(N949+O949)</f>
        <v>0.04</v>
      </c>
      <c r="H949" s="19" t="n">
        <f aca="false">(N949+O949)*(1/General!$B$20)*((F949/100)-E949*(C949/100))*1000/B949</f>
        <v>89.6111704674861</v>
      </c>
      <c r="I949" s="19" t="n">
        <f aca="false">(N949+O949)*(1/General!$B$20)*((D949/100)*E949-(G949/100))*1000/B949</f>
        <v>55.3288116639863</v>
      </c>
      <c r="J949" s="19" t="n">
        <f aca="false">I949/H949</f>
        <v>0.617432083247495</v>
      </c>
      <c r="K949" s="19" t="n">
        <f aca="false">MAX(Online_RAW!$L$2-Online_RAW!L949,0)</f>
        <v>0</v>
      </c>
      <c r="L949" s="19" t="n">
        <f aca="false">0.0016*(Online_RAW!M949)</f>
        <v>64.8704</v>
      </c>
      <c r="M949" s="11" t="n">
        <f aca="false">Online_RAW!$N$2-Online_RAW!N949</f>
        <v>24.27336363636</v>
      </c>
      <c r="N949" s="19" t="n">
        <f aca="false">Online_RAW!C949*60</f>
        <v>179.928</v>
      </c>
      <c r="O949" s="19" t="n">
        <f aca="false">MAX(0, Online_RAW!D949*60)</f>
        <v>0</v>
      </c>
      <c r="P949" s="19" t="n">
        <f aca="false">_xlfn.IFNA(VLOOKUP(A949,Sampling!$D$7:$E$14,2,FALSE()),0)</f>
        <v>0</v>
      </c>
      <c r="Q949" s="0" t="n">
        <f aca="false">_xlfn.IFNA(VLOOKUP(A949,Refill!$D$6:$G$8,2,FALSE()),0)</f>
        <v>0</v>
      </c>
    </row>
    <row r="950" customFormat="false" ht="12.75" hidden="false" customHeight="false" outlineLevel="0" collapsed="false">
      <c r="A950" s="19" t="n">
        <f aca="false">ROUND((Online_RAW!B950-General!$B$10)*24,3)</f>
        <v>15.8</v>
      </c>
      <c r="B950" s="19" t="n">
        <f aca="false">General!$B$12+Online_ANA!K950/1000+Online_ANA!L950/1000+Online_ANA!M950/1000/General!$B$22-SUM($P$2:P950)/1000/General!$B$24+SUM($Q$2:Q950)/1000/General!$B$24</f>
        <v>1.16735811246628</v>
      </c>
      <c r="C950" s="19" t="n">
        <f aca="false">Online_RAW!K950</f>
        <v>19.515</v>
      </c>
      <c r="D950" s="19" t="n">
        <f aca="false">Online_RAW!J950</f>
        <v>0.85</v>
      </c>
      <c r="E950" s="19" t="n">
        <f aca="false">(1-F950/100-G950/100)/(1-C950/100-D950/100-General!$B$17/100)</f>
        <v>0.999412833021983</v>
      </c>
      <c r="F950" s="19" t="n">
        <f aca="false">N950*General!$B$14/(N950+O950)+O950*100/(N950+O950)</f>
        <v>20.8041994082652</v>
      </c>
      <c r="G950" s="19" t="n">
        <f aca="false">N950*General!$B$15/(N950+O950)</f>
        <v>0.0399978790867348</v>
      </c>
      <c r="H950" s="19" t="n">
        <f aca="false">(N950+O950)*(1/General!$B$20)*((F950/100)-E950*(C950/100))*1000/B950</f>
        <v>89.4897573694801</v>
      </c>
      <c r="I950" s="19" t="n">
        <f aca="false">(N950+O950)*(1/General!$B$20)*((D950/100)*E950-(G950/100))*1000/B950</f>
        <v>55.6966021981213</v>
      </c>
      <c r="J950" s="19" t="n">
        <f aca="false">I950/H950</f>
        <v>0.622379631315396</v>
      </c>
      <c r="K950" s="19" t="n">
        <f aca="false">MAX(Online_RAW!$L$2-Online_RAW!L950,0)</f>
        <v>0</v>
      </c>
      <c r="L950" s="19" t="n">
        <f aca="false">0.0016*(Online_RAW!M950)</f>
        <v>64.9008</v>
      </c>
      <c r="M950" s="11" t="n">
        <f aca="false">Online_RAW!$N$2-Online_RAW!N950</f>
        <v>24.4784705882403</v>
      </c>
      <c r="N950" s="19" t="n">
        <f aca="false">Online_RAW!C950*60</f>
        <v>180.015818181818</v>
      </c>
      <c r="O950" s="19" t="n">
        <f aca="false">MAX(0, Online_RAW!D950*60)</f>
        <v>0.00954545454545454</v>
      </c>
      <c r="P950" s="19" t="n">
        <f aca="false">_xlfn.IFNA(VLOOKUP(A950,Sampling!$D$7:$E$14,2,FALSE()),0)</f>
        <v>0</v>
      </c>
      <c r="Q950" s="0" t="n">
        <f aca="false">_xlfn.IFNA(VLOOKUP(A950,Refill!$D$6:$G$8,2,FALSE()),0)</f>
        <v>0</v>
      </c>
    </row>
    <row r="951" customFormat="false" ht="12.75" hidden="false" customHeight="false" outlineLevel="0" collapsed="false">
      <c r="A951" s="19" t="n">
        <f aca="false">ROUND((Online_RAW!B951-General!$B$10)*24,3)</f>
        <v>15.817</v>
      </c>
      <c r="B951" s="19" t="n">
        <f aca="false">General!$B$12+Online_ANA!K951/1000+Online_ANA!L951/1000+Online_ANA!M951/1000/General!$B$22-SUM($P$2:P951)/1000/General!$B$24+SUM($Q$2:Q951)/1000/General!$B$24</f>
        <v>1.16754959860201</v>
      </c>
      <c r="C951" s="19" t="n">
        <f aca="false">Online_RAW!K951</f>
        <v>19.52</v>
      </c>
      <c r="D951" s="19" t="n">
        <f aca="false">Online_RAW!J951</f>
        <v>0.85</v>
      </c>
      <c r="E951" s="19" t="n">
        <f aca="false">(1-F951/100-G951/100)/(1-C951/100-D951/100-General!$B$17/100)</f>
        <v>0.999474782430315</v>
      </c>
      <c r="F951" s="19" t="n">
        <f aca="false">N951*General!$B$14/(N951+O951)+O951*100/(N951+O951)</f>
        <v>20.8042902919782</v>
      </c>
      <c r="G951" s="19" t="n">
        <f aca="false">N951*General!$B$15/(N951+O951)</f>
        <v>0.0399978331858696</v>
      </c>
      <c r="H951" s="19" t="n">
        <f aca="false">(N951+O951)*(1/General!$B$20)*((F951/100)-E951*(C951/100))*1000/B951</f>
        <v>89.0357799577582</v>
      </c>
      <c r="I951" s="19" t="n">
        <f aca="false">(N951+O951)*(1/General!$B$20)*((D951/100)*E951-(G951/100))*1000/B951</f>
        <v>55.6794572902225</v>
      </c>
      <c r="J951" s="19" t="n">
        <f aca="false">I951/H951</f>
        <v>0.625360470999849</v>
      </c>
      <c r="K951" s="19" t="n">
        <f aca="false">MAX(Online_RAW!$L$2-Online_RAW!L951,0)</f>
        <v>0</v>
      </c>
      <c r="L951" s="19" t="n">
        <f aca="false">0.0016*(Online_RAW!M951)</f>
        <v>64.9008</v>
      </c>
      <c r="M951" s="11" t="n">
        <f aca="false">Online_RAW!$N$2-Online_RAW!N951</f>
        <v>24.6871904761902</v>
      </c>
      <c r="N951" s="19" t="n">
        <f aca="false">Online_RAW!C951*60</f>
        <v>179.978</v>
      </c>
      <c r="O951" s="19" t="n">
        <f aca="false">MAX(0, Online_RAW!D951*60)</f>
        <v>0.00975</v>
      </c>
      <c r="P951" s="19" t="n">
        <f aca="false">_xlfn.IFNA(VLOOKUP(A951,Sampling!$D$7:$E$14,2,FALSE()),0)</f>
        <v>0</v>
      </c>
      <c r="Q951" s="0" t="n">
        <f aca="false">_xlfn.IFNA(VLOOKUP(A951,Refill!$D$6:$G$8,2,FALSE()),0)</f>
        <v>0</v>
      </c>
    </row>
    <row r="952" customFormat="false" ht="12.75" hidden="false" customHeight="false" outlineLevel="0" collapsed="false">
      <c r="A952" s="19" t="n">
        <f aca="false">ROUND((Online_RAW!B952-General!$B$10)*24,3)</f>
        <v>15.833</v>
      </c>
      <c r="B952" s="19" t="n">
        <f aca="false">General!$B$12+Online_ANA!K952/1000+Online_ANA!L952/1000+Online_ANA!M952/1000/General!$B$22-SUM($P$2:P952)/1000/General!$B$24+SUM($Q$2:Q952)/1000/General!$B$24</f>
        <v>1.16777198369011</v>
      </c>
      <c r="C952" s="19" t="n">
        <f aca="false">Online_RAW!K952</f>
        <v>19.53</v>
      </c>
      <c r="D952" s="19" t="n">
        <f aca="false">Online_RAW!J952</f>
        <v>0.845</v>
      </c>
      <c r="E952" s="19" t="n">
        <f aca="false">(1-F952/100-G952/100)/(1-C952/100-D952/100-General!$B$17/100)</f>
        <v>0.999592034968431</v>
      </c>
      <c r="F952" s="19" t="n">
        <f aca="false">N952*General!$B$14/(N952+O952)+O952*100/(N952+O952)</f>
        <v>20.8</v>
      </c>
      <c r="G952" s="19" t="n">
        <f aca="false">N952*General!$B$15/(N952+O952)</f>
        <v>0.04</v>
      </c>
      <c r="H952" s="19" t="n">
        <f aca="false">(N952+O952)*(1/General!$B$20)*((F952/100)-E952*(C952/100))*1000/B952</f>
        <v>87.8641258832116</v>
      </c>
      <c r="I952" s="19" t="n">
        <f aca="false">(N952+O952)*(1/General!$B$20)*((D952/100)*E952-(G952/100))*1000/B952</f>
        <v>55.3224778714022</v>
      </c>
      <c r="J952" s="19" t="n">
        <f aca="false">I952/H952</f>
        <v>0.62963669546928</v>
      </c>
      <c r="K952" s="19" t="n">
        <f aca="false">MAX(Online_RAW!$L$2-Online_RAW!L952,0)</f>
        <v>0</v>
      </c>
      <c r="L952" s="19" t="n">
        <f aca="false">0.0016*(Online_RAW!M952)</f>
        <v>64.936</v>
      </c>
      <c r="M952" s="11" t="n">
        <f aca="false">Online_RAW!$N$2-Online_RAW!N952</f>
        <v>24.8912222222202</v>
      </c>
      <c r="N952" s="19" t="n">
        <f aca="false">Online_RAW!C952*60</f>
        <v>179.957181818182</v>
      </c>
      <c r="O952" s="19" t="n">
        <f aca="false">MAX(0, Online_RAW!D952*60)</f>
        <v>0</v>
      </c>
      <c r="P952" s="19" t="n">
        <f aca="false">_xlfn.IFNA(VLOOKUP(A952,Sampling!$D$7:$E$14,2,FALSE()),0)</f>
        <v>0</v>
      </c>
      <c r="Q952" s="0" t="n">
        <f aca="false">_xlfn.IFNA(VLOOKUP(A952,Refill!$D$6:$G$8,2,FALSE()),0)</f>
        <v>0</v>
      </c>
    </row>
    <row r="953" customFormat="false" ht="12.75" hidden="false" customHeight="false" outlineLevel="0" collapsed="false">
      <c r="A953" s="19" t="n">
        <f aca="false">ROUND((Online_RAW!B953-General!$B$10)*24,3)</f>
        <v>15.85</v>
      </c>
      <c r="B953" s="19" t="n">
        <f aca="false">General!$B$12+Online_ANA!K953/1000+Online_ANA!L953/1000+Online_ANA!M953/1000/General!$B$22-SUM($P$2:P953)/1000/General!$B$24+SUM($Q$2:Q953)/1000/General!$B$24</f>
        <v>1.16797549541284</v>
      </c>
      <c r="C953" s="19" t="n">
        <f aca="false">Online_RAW!K953</f>
        <v>19.515</v>
      </c>
      <c r="D953" s="19" t="n">
        <f aca="false">Online_RAW!J953</f>
        <v>0.84</v>
      </c>
      <c r="E953" s="19" t="n">
        <f aca="false">(1-F953/100-G953/100)/(1-C953/100-D953/100-General!$B$17/100)</f>
        <v>0.999339651957738</v>
      </c>
      <c r="F953" s="19" t="n">
        <f aca="false">N953*General!$B$14/(N953+O953)+O953*100/(N953+O953)</f>
        <v>20.8</v>
      </c>
      <c r="G953" s="19" t="n">
        <f aca="false">N953*General!$B$15/(N953+O953)</f>
        <v>0.04</v>
      </c>
      <c r="H953" s="19" t="n">
        <f aca="false">(N953+O953)*(1/General!$B$20)*((F953/100)-E953*(C953/100))*1000/B953</f>
        <v>89.2770713501398</v>
      </c>
      <c r="I953" s="19" t="n">
        <f aca="false">(N953+O953)*(1/General!$B$20)*((D953/100)*E953-(G953/100))*1000/B953</f>
        <v>54.9910375139679</v>
      </c>
      <c r="J953" s="19" t="n">
        <f aca="false">I953/H953</f>
        <v>0.61595924555249</v>
      </c>
      <c r="K953" s="19" t="n">
        <f aca="false">MAX(Online_RAW!$L$2-Online_RAW!L953,0)</f>
        <v>0</v>
      </c>
      <c r="L953" s="19" t="n">
        <f aca="false">0.0016*(Online_RAW!M953)</f>
        <v>64.936</v>
      </c>
      <c r="M953" s="11" t="n">
        <f aca="false">Online_RAW!$N$2-Online_RAW!N953</f>
        <v>25.1130499999999</v>
      </c>
      <c r="N953" s="19" t="n">
        <f aca="false">Online_RAW!C953*60</f>
        <v>180.076173913043</v>
      </c>
      <c r="O953" s="19" t="n">
        <f aca="false">MAX(0, Online_RAW!D953*60)</f>
        <v>0</v>
      </c>
      <c r="P953" s="19" t="n">
        <f aca="false">_xlfn.IFNA(VLOOKUP(A953,Sampling!$D$7:$E$14,2,FALSE()),0)</f>
        <v>0</v>
      </c>
      <c r="Q953" s="0" t="n">
        <f aca="false">_xlfn.IFNA(VLOOKUP(A953,Refill!$D$6:$G$8,2,FALSE()),0)</f>
        <v>0</v>
      </c>
    </row>
    <row r="954" customFormat="false" ht="12.75" hidden="false" customHeight="false" outlineLevel="0" collapsed="false">
      <c r="A954" s="19" t="n">
        <f aca="false">ROUND((Online_RAW!B954-General!$B$10)*24,3)</f>
        <v>15.867</v>
      </c>
      <c r="B954" s="19" t="n">
        <f aca="false">General!$B$12+Online_ANA!K954/1000+Online_ANA!L954/1000+Online_ANA!M954/1000/General!$B$22-SUM($P$2:P954)/1000/General!$B$24+SUM($Q$2:Q954)/1000/General!$B$24</f>
        <v>1.16819563792049</v>
      </c>
      <c r="C954" s="19" t="n">
        <f aca="false">Online_RAW!K954</f>
        <v>19.52</v>
      </c>
      <c r="D954" s="19" t="n">
        <f aca="false">Online_RAW!J954</f>
        <v>0.845</v>
      </c>
      <c r="E954" s="19" t="n">
        <f aca="false">(1-F954/100-G954/100)/(1-C954/100-D954/100-General!$B$17/100)</f>
        <v>0.999465827530278</v>
      </c>
      <c r="F954" s="19" t="n">
        <f aca="false">N954*General!$B$14/(N954+O954)+O954*100/(N954+O954)</f>
        <v>20.8</v>
      </c>
      <c r="G954" s="19" t="n">
        <f aca="false">N954*General!$B$15/(N954+O954)</f>
        <v>0.04</v>
      </c>
      <c r="H954" s="19" t="n">
        <f aca="false">(N954+O954)*(1/General!$B$20)*((F954/100)-E954*(C954/100))*1000/B954</f>
        <v>88.6918098417954</v>
      </c>
      <c r="I954" s="19" t="n">
        <f aca="false">(N954+O954)*(1/General!$B$20)*((D954/100)*E954-(G954/100))*1000/B954</f>
        <v>55.2971001182387</v>
      </c>
      <c r="J954" s="19" t="n">
        <f aca="false">I954/H954</f>
        <v>0.623474706592133</v>
      </c>
      <c r="K954" s="19" t="n">
        <f aca="false">MAX(Online_RAW!$L$2-Online_RAW!L954,0)</f>
        <v>0</v>
      </c>
      <c r="L954" s="19" t="n">
        <f aca="false">0.0016*(Online_RAW!M954)</f>
        <v>64.9701333333333</v>
      </c>
      <c r="M954" s="11" t="n">
        <f aca="false">Online_RAW!$N$2-Online_RAW!N954</f>
        <v>25.3158000000003</v>
      </c>
      <c r="N954" s="19" t="n">
        <f aca="false">Online_RAW!C954*60</f>
        <v>179.963739130435</v>
      </c>
      <c r="O954" s="19" t="n">
        <f aca="false">MAX(0, Online_RAW!D954*60)</f>
        <v>0</v>
      </c>
      <c r="P954" s="19" t="n">
        <f aca="false">_xlfn.IFNA(VLOOKUP(A954,Sampling!$D$7:$E$14,2,FALSE()),0)</f>
        <v>0</v>
      </c>
      <c r="Q954" s="0" t="n">
        <f aca="false">_xlfn.IFNA(VLOOKUP(A954,Refill!$D$6:$G$8,2,FALSE()),0)</f>
        <v>0</v>
      </c>
    </row>
    <row r="955" customFormat="false" ht="12.75" hidden="false" customHeight="false" outlineLevel="0" collapsed="false">
      <c r="A955" s="19" t="n">
        <f aca="false">ROUND((Online_RAW!B955-General!$B$10)*24,3)</f>
        <v>15.883</v>
      </c>
      <c r="B955" s="19" t="n">
        <f aca="false">General!$B$12+Online_ANA!K955/1000+Online_ANA!L955/1000+Online_ANA!M955/1000/General!$B$22-SUM($P$2:P955)/1000/General!$B$24+SUM($Q$2:Q955)/1000/General!$B$24</f>
        <v>1.16843462201835</v>
      </c>
      <c r="C955" s="19" t="n">
        <f aca="false">Online_RAW!K955</f>
        <v>19.5314285714286</v>
      </c>
      <c r="D955" s="19" t="n">
        <f aca="false">Online_RAW!J955</f>
        <v>0.845</v>
      </c>
      <c r="E955" s="19" t="n">
        <f aca="false">(1-F955/100-G955/100)/(1-C955/100-D955/100-General!$B$17/100)</f>
        <v>0.999610067204432</v>
      </c>
      <c r="F955" s="19" t="n">
        <f aca="false">N955*General!$B$14/(N955+O955)+O955*100/(N955+O955)</f>
        <v>20.8</v>
      </c>
      <c r="G955" s="19" t="n">
        <f aca="false">N955*General!$B$15/(N955+O955)</f>
        <v>0.04</v>
      </c>
      <c r="H955" s="19" t="n">
        <f aca="false">(N955+O955)*(1/General!$B$20)*((F955/100)-E955*(C955/100))*1000/B955</f>
        <v>87.7119482804742</v>
      </c>
      <c r="I955" s="19" t="n">
        <f aca="false">(N955+O955)*(1/General!$B$20)*((D955/100)*E955-(G955/100))*1000/B955</f>
        <v>55.3047454950733</v>
      </c>
      <c r="J955" s="19" t="n">
        <f aca="false">I955/H955</f>
        <v>0.630526930244746</v>
      </c>
      <c r="K955" s="19" t="n">
        <f aca="false">MAX(Online_RAW!$L$2-Online_RAW!L955,0)</f>
        <v>0</v>
      </c>
      <c r="L955" s="19" t="n">
        <f aca="false">0.0016*(Online_RAW!M955)</f>
        <v>65.0032</v>
      </c>
      <c r="M955" s="11" t="n">
        <f aca="false">Online_RAW!$N$2-Online_RAW!N955</f>
        <v>25.54025</v>
      </c>
      <c r="N955" s="19" t="n">
        <f aca="false">Online_RAW!C955*60</f>
        <v>179.998173913043</v>
      </c>
      <c r="O955" s="19" t="n">
        <f aca="false">MAX(0, Online_RAW!D955*60)</f>
        <v>0</v>
      </c>
      <c r="P955" s="19" t="n">
        <f aca="false">_xlfn.IFNA(VLOOKUP(A955,Sampling!$D$7:$E$14,2,FALSE()),0)</f>
        <v>0</v>
      </c>
      <c r="Q955" s="0" t="n">
        <f aca="false">_xlfn.IFNA(VLOOKUP(A955,Refill!$D$6:$G$8,2,FALSE()),0)</f>
        <v>0</v>
      </c>
    </row>
    <row r="956" customFormat="false" ht="12.75" hidden="false" customHeight="false" outlineLevel="0" collapsed="false">
      <c r="A956" s="19" t="n">
        <f aca="false">ROUND((Online_RAW!B956-General!$B$10)*24,3)</f>
        <v>15.9</v>
      </c>
      <c r="B956" s="19" t="n">
        <f aca="false">General!$B$12+Online_ANA!K956/1000+Online_ANA!L956/1000+Online_ANA!M956/1000/General!$B$22-SUM($P$2:P956)/1000/General!$B$24+SUM($Q$2:Q956)/1000/General!$B$24</f>
        <v>1.16861539643821</v>
      </c>
      <c r="C956" s="19" t="n">
        <f aca="false">Online_RAW!K956</f>
        <v>19.49</v>
      </c>
      <c r="D956" s="19" t="n">
        <f aca="false">Online_RAW!J956</f>
        <v>0.845</v>
      </c>
      <c r="E956" s="19" t="n">
        <f aca="false">(1-F956/100-G956/100)/(1-C956/100-D956/100-General!$B$17/100)</f>
        <v>0.999085882645204</v>
      </c>
      <c r="F956" s="19" t="n">
        <f aca="false">N956*General!$B$14/(N956+O956)+O956*100/(N956+O956)</f>
        <v>20.8001199958183</v>
      </c>
      <c r="G956" s="19" t="n">
        <f aca="false">N956*General!$B$15/(N956+O956)</f>
        <v>0.0399999393960514</v>
      </c>
      <c r="H956" s="19" t="n">
        <f aca="false">(N956+O956)*(1/General!$B$20)*((F956/100)-E956*(C956/100))*1000/B956</f>
        <v>91.2586120666769</v>
      </c>
      <c r="I956" s="19" t="n">
        <f aca="false">(N956+O956)*(1/General!$B$20)*((D956/100)*E956-(G956/100))*1000/B956</f>
        <v>55.2682429905885</v>
      </c>
      <c r="J956" s="19" t="n">
        <f aca="false">I956/H956</f>
        <v>0.60562221733339</v>
      </c>
      <c r="K956" s="19" t="n">
        <f aca="false">MAX(Online_RAW!$L$2-Online_RAW!L956,0)</f>
        <v>0</v>
      </c>
      <c r="L956" s="19" t="n">
        <f aca="false">0.0016*(Online_RAW!M956)</f>
        <v>65.0032</v>
      </c>
      <c r="M956" s="11" t="n">
        <f aca="false">Online_RAW!$N$2-Online_RAW!N956</f>
        <v>25.73729411765</v>
      </c>
      <c r="N956" s="19" t="n">
        <f aca="false">Online_RAW!C956*60</f>
        <v>180.006</v>
      </c>
      <c r="O956" s="19" t="n">
        <f aca="false">MAX(0, Online_RAW!D956*60)</f>
        <v>0.000272727272727273</v>
      </c>
      <c r="P956" s="19" t="n">
        <f aca="false">_xlfn.IFNA(VLOOKUP(A956,Sampling!$D$7:$E$14,2,FALSE()),0)</f>
        <v>0</v>
      </c>
      <c r="Q956" s="0" t="n">
        <f aca="false">_xlfn.IFNA(VLOOKUP(A956,Refill!$D$6:$G$8,2,FALSE()),0)</f>
        <v>0</v>
      </c>
    </row>
    <row r="957" customFormat="false" ht="12.75" hidden="false" customHeight="false" outlineLevel="0" collapsed="false">
      <c r="A957" s="19" t="n">
        <f aca="false">ROUND((Online_RAW!B957-General!$B$10)*24,3)</f>
        <v>15.917</v>
      </c>
      <c r="B957" s="19" t="n">
        <f aca="false">General!$B$12+Online_ANA!K957/1000+Online_ANA!L957/1000+Online_ANA!M957/1000/General!$B$22-SUM($P$2:P957)/1000/General!$B$24+SUM($Q$2:Q957)/1000/General!$B$24</f>
        <v>1.1688334187156</v>
      </c>
      <c r="C957" s="19" t="n">
        <f aca="false">Online_RAW!K957</f>
        <v>19.485</v>
      </c>
      <c r="D957" s="19" t="n">
        <f aca="false">Online_RAW!J957</f>
        <v>0.845</v>
      </c>
      <c r="E957" s="19" t="n">
        <f aca="false">(1-F957/100-G957/100)/(1-C957/100-D957/100-General!$B$17/100)</f>
        <v>0.999015664699948</v>
      </c>
      <c r="F957" s="19" t="n">
        <f aca="false">N957*General!$B$14/(N957+O957)+O957*100/(N957+O957)</f>
        <v>20.8006887345806</v>
      </c>
      <c r="G957" s="19" t="n">
        <f aca="false">N957*General!$B$15/(N957+O957)</f>
        <v>0.0399996521542522</v>
      </c>
      <c r="H957" s="19" t="n">
        <f aca="false">(N957+O957)*(1/General!$B$20)*((F957/100)-E957*(C957/100))*1000/B957</f>
        <v>91.7095276964496</v>
      </c>
      <c r="I957" s="19" t="n">
        <f aca="false">(N957+O957)*(1/General!$B$20)*((D957/100)*E957-(G957/100))*1000/B957</f>
        <v>55.2488283586063</v>
      </c>
      <c r="J957" s="19" t="n">
        <f aca="false">I957/H957</f>
        <v>0.602432808742348</v>
      </c>
      <c r="K957" s="19" t="n">
        <f aca="false">MAX(Online_RAW!$L$2-Online_RAW!L957,0)</f>
        <v>0</v>
      </c>
      <c r="L957" s="19" t="n">
        <f aca="false">0.0016*(Online_RAW!M957)</f>
        <v>65.03296</v>
      </c>
      <c r="M957" s="11" t="n">
        <f aca="false">Online_RAW!$N$2-Online_RAW!N957</f>
        <v>25.9425000000001</v>
      </c>
      <c r="N957" s="19" t="n">
        <f aca="false">Online_RAW!C957*60</f>
        <v>179.988260869565</v>
      </c>
      <c r="O957" s="19" t="n">
        <f aca="false">MAX(0, Online_RAW!D957*60)</f>
        <v>0.00156521739130435</v>
      </c>
      <c r="P957" s="19" t="n">
        <f aca="false">_xlfn.IFNA(VLOOKUP(A957,Sampling!$D$7:$E$14,2,FALSE()),0)</f>
        <v>0</v>
      </c>
      <c r="Q957" s="0" t="n">
        <f aca="false">_xlfn.IFNA(VLOOKUP(A957,Refill!$D$6:$G$8,2,FALSE()),0)</f>
        <v>0</v>
      </c>
    </row>
    <row r="958" customFormat="false" ht="12.75" hidden="false" customHeight="false" outlineLevel="0" collapsed="false">
      <c r="A958" s="19" t="n">
        <f aca="false">ROUND((Online_RAW!B958-General!$B$10)*24,3)</f>
        <v>15.933</v>
      </c>
      <c r="B958" s="19" t="n">
        <f aca="false">General!$B$12+Online_ANA!K958/1000+Online_ANA!L958/1000+Online_ANA!M958/1000/General!$B$22-SUM($P$2:P958)/1000/General!$B$24+SUM($Q$2:Q958)/1000/General!$B$24</f>
        <v>1.16903519623853</v>
      </c>
      <c r="C958" s="19" t="n">
        <f aca="false">Online_RAW!K958</f>
        <v>19.4833333333333</v>
      </c>
      <c r="D958" s="19" t="n">
        <f aca="false">Online_RAW!J958</f>
        <v>0.85</v>
      </c>
      <c r="E958" s="19" t="n">
        <f aca="false">(1-F958/100-G958/100)/(1-C958/100-D958/100-General!$B$17/100)</f>
        <v>0.999066380809837</v>
      </c>
      <c r="F958" s="19" t="n">
        <f aca="false">N958*General!$B$14/(N958+O958)+O958*100/(N958+O958)</f>
        <v>20.8</v>
      </c>
      <c r="G958" s="19" t="n">
        <f aca="false">N958*General!$B$15/(N958+O958)</f>
        <v>0.04</v>
      </c>
      <c r="H958" s="19" t="n">
        <f aca="false">(N958+O958)*(1/General!$B$20)*((F958/100)-E958*(C958/100))*1000/B958</f>
        <v>91.7328560163681</v>
      </c>
      <c r="I958" s="19" t="n">
        <f aca="false">(N958+O958)*(1/General!$B$20)*((D958/100)*E958-(G958/100))*1000/B958</f>
        <v>55.6095777419784</v>
      </c>
      <c r="J958" s="19" t="n">
        <f aca="false">I958/H958</f>
        <v>0.606212213997304</v>
      </c>
      <c r="K958" s="19" t="n">
        <f aca="false">MAX(Online_RAW!$L$2-Online_RAW!L958,0)</f>
        <v>0</v>
      </c>
      <c r="L958" s="19" t="n">
        <f aca="false">0.0016*(Online_RAW!M958)</f>
        <v>65.03296</v>
      </c>
      <c r="M958" s="11" t="n">
        <f aca="false">Online_RAW!$N$2-Online_RAW!N958</f>
        <v>26.1624375000001</v>
      </c>
      <c r="N958" s="19" t="n">
        <f aca="false">Online_RAW!C958*60</f>
        <v>180.068285714286</v>
      </c>
      <c r="O958" s="19" t="n">
        <f aca="false">MAX(0, Online_RAW!D958*60)</f>
        <v>0</v>
      </c>
      <c r="P958" s="19" t="n">
        <f aca="false">_xlfn.IFNA(VLOOKUP(A958,Sampling!$D$7:$E$14,2,FALSE()),0)</f>
        <v>0</v>
      </c>
      <c r="Q958" s="0" t="n">
        <f aca="false">_xlfn.IFNA(VLOOKUP(A958,Refill!$D$6:$G$8,2,FALSE()),0)</f>
        <v>0</v>
      </c>
    </row>
    <row r="959" customFormat="false" ht="12.75" hidden="false" customHeight="false" outlineLevel="0" collapsed="false">
      <c r="A959" s="19" t="n">
        <f aca="false">ROUND((Online_RAW!B959-General!$B$10)*24,3)</f>
        <v>15.95</v>
      </c>
      <c r="B959" s="19" t="n">
        <f aca="false">General!$B$12+Online_ANA!K959/1000+Online_ANA!L959/1000+Online_ANA!M959/1000/General!$B$22-SUM($P$2:P959)/1000/General!$B$24+SUM($Q$2:Q959)/1000/General!$B$24</f>
        <v>1.169270909684</v>
      </c>
      <c r="C959" s="19" t="n">
        <f aca="false">Online_RAW!K959</f>
        <v>19.5</v>
      </c>
      <c r="D959" s="19" t="n">
        <f aca="false">Online_RAW!J959</f>
        <v>0.85</v>
      </c>
      <c r="E959" s="19" t="n">
        <f aca="false">(1-F959/100-G959/100)/(1-C959/100-D959/100-General!$B$17/100)</f>
        <v>0.999276576117302</v>
      </c>
      <c r="F959" s="19" t="n">
        <f aca="false">N959*General!$B$14/(N959+O959)+O959*100/(N959+O959)</f>
        <v>20.8</v>
      </c>
      <c r="G959" s="19" t="n">
        <f aca="false">N959*General!$B$15/(N959+O959)</f>
        <v>0.04</v>
      </c>
      <c r="H959" s="19" t="n">
        <f aca="false">(N959+O959)*(1/General!$B$20)*((F959/100)-E959*(C959/100))*1000/B959</f>
        <v>90.2689733042673</v>
      </c>
      <c r="I959" s="19" t="n">
        <f aca="false">(N959+O959)*(1/General!$B$20)*((D959/100)*E959-(G959/100))*1000/B959</f>
        <v>55.598496987689</v>
      </c>
      <c r="J959" s="19" t="n">
        <f aca="false">I959/H959</f>
        <v>0.615920342865589</v>
      </c>
      <c r="K959" s="19" t="n">
        <f aca="false">MAX(Online_RAW!$L$2-Online_RAW!L959,0)</f>
        <v>0</v>
      </c>
      <c r="L959" s="19" t="n">
        <f aca="false">0.0016*(Online_RAW!M959)</f>
        <v>65.0704</v>
      </c>
      <c r="M959" s="11" t="n">
        <f aca="false">Online_RAW!$N$2-Online_RAW!N959</f>
        <v>26.3785555555601</v>
      </c>
      <c r="N959" s="19" t="n">
        <f aca="false">Online_RAW!C959*60</f>
        <v>180.028956521739</v>
      </c>
      <c r="O959" s="19" t="n">
        <f aca="false">MAX(0, Online_RAW!D959*60)</f>
        <v>0</v>
      </c>
      <c r="P959" s="19" t="n">
        <f aca="false">_xlfn.IFNA(VLOOKUP(A959,Sampling!$D$7:$E$14,2,FALSE()),0)</f>
        <v>0</v>
      </c>
      <c r="Q959" s="0" t="n">
        <f aca="false">_xlfn.IFNA(VLOOKUP(A959,Refill!$D$6:$G$8,2,FALSE()),0)</f>
        <v>0</v>
      </c>
    </row>
    <row r="960" customFormat="false" ht="12.75" hidden="false" customHeight="false" outlineLevel="0" collapsed="false">
      <c r="A960" s="19" t="n">
        <f aca="false">ROUND((Online_RAW!B960-General!$B$10)*24,3)</f>
        <v>15.967</v>
      </c>
      <c r="B960" s="19" t="n">
        <f aca="false">General!$B$12+Online_ANA!K960/1000+Online_ANA!L960/1000+Online_ANA!M960/1000/General!$B$22-SUM($P$2:P960)/1000/General!$B$24+SUM($Q$2:Q960)/1000/General!$B$24</f>
        <v>1.16945914939643</v>
      </c>
      <c r="C960" s="19" t="n">
        <f aca="false">Online_RAW!K960</f>
        <v>19.495</v>
      </c>
      <c r="D960" s="19" t="n">
        <f aca="false">Online_RAW!J960</f>
        <v>0.85</v>
      </c>
      <c r="E960" s="19" t="n">
        <f aca="false">(1-F960/100-G960/100)/(1-C960/100-D960/100-General!$B$17/100)</f>
        <v>0.999213508238744</v>
      </c>
      <c r="F960" s="19" t="n">
        <f aca="false">N960*General!$B$14/(N960+O960)+O960*100/(N960+O960)</f>
        <v>20.8</v>
      </c>
      <c r="G960" s="19" t="n">
        <f aca="false">N960*General!$B$15/(N960+O960)</f>
        <v>0.04</v>
      </c>
      <c r="H960" s="19" t="n">
        <f aca="false">(N960+O960)*(1/General!$B$20)*((F960/100)-E960*(C960/100))*1000/B960</f>
        <v>90.6938712672183</v>
      </c>
      <c r="I960" s="19" t="n">
        <f aca="false">(N960+O960)*(1/General!$B$20)*((D960/100)*E960-(G960/100))*1000/B960</f>
        <v>55.5931150066493</v>
      </c>
      <c r="J960" s="19" t="n">
        <f aca="false">I960/H960</f>
        <v>0.612975432957879</v>
      </c>
      <c r="K960" s="19" t="n">
        <f aca="false">MAX(Online_RAW!$L$2-Online_RAW!L960,0)</f>
        <v>0</v>
      </c>
      <c r="L960" s="19" t="n">
        <f aca="false">0.0016*(Online_RAW!M960)</f>
        <v>65.0704</v>
      </c>
      <c r="M960" s="11" t="n">
        <f aca="false">Online_RAW!$N$2-Online_RAW!N960</f>
        <v>26.5837368421103</v>
      </c>
      <c r="N960" s="19" t="n">
        <f aca="false">Online_RAW!C960*60</f>
        <v>180.052434782609</v>
      </c>
      <c r="O960" s="19" t="n">
        <f aca="false">MAX(0, Online_RAW!D960*60)</f>
        <v>0</v>
      </c>
      <c r="P960" s="19" t="n">
        <f aca="false">_xlfn.IFNA(VLOOKUP(A960,Sampling!$D$7:$E$14,2,FALSE()),0)</f>
        <v>0</v>
      </c>
      <c r="Q960" s="0" t="n">
        <f aca="false">_xlfn.IFNA(VLOOKUP(A960,Refill!$D$6:$G$8,2,FALSE()),0)</f>
        <v>0</v>
      </c>
    </row>
    <row r="961" customFormat="false" ht="12.75" hidden="false" customHeight="false" outlineLevel="0" collapsed="false">
      <c r="A961" s="19" t="n">
        <f aca="false">ROUND((Online_RAW!B961-General!$B$10)*24,3)</f>
        <v>15.983</v>
      </c>
      <c r="B961" s="19" t="n">
        <f aca="false">General!$B$12+Online_ANA!K961/1000+Online_ANA!L961/1000+Online_ANA!M961/1000/General!$B$22-SUM($P$2:P961)/1000/General!$B$24+SUM($Q$2:Q961)/1000/General!$B$24</f>
        <v>1.16968887996137</v>
      </c>
      <c r="C961" s="19" t="n">
        <f aca="false">Online_RAW!K961</f>
        <v>19.485</v>
      </c>
      <c r="D961" s="19" t="n">
        <f aca="false">Online_RAW!J961</f>
        <v>0.86</v>
      </c>
      <c r="E961" s="19" t="n">
        <f aca="false">(1-F961/100-G961/100)/(1-C961/100-D961/100-General!$B$17/100)</f>
        <v>0.999101509679208</v>
      </c>
      <c r="F961" s="19" t="n">
        <f aca="false">N961*General!$B$14/(N961+O961)+O961*100/(N961+O961)</f>
        <v>20.8088772678132</v>
      </c>
      <c r="G961" s="19" t="n">
        <f aca="false">N961*General!$B$15/(N961+O961)</f>
        <v>0.0399955165314075</v>
      </c>
      <c r="H961" s="19" t="n">
        <f aca="false">(N961+O961)*(1/General!$B$20)*((F961/100)-E961*(C961/100))*1000/B961</f>
        <v>92.123335857166</v>
      </c>
      <c r="I961" s="19" t="n">
        <f aca="false">(N961+O961)*(1/General!$B$20)*((D961/100)*E961-(G961/100))*1000/B961</f>
        <v>56.2630423431791</v>
      </c>
      <c r="J961" s="19" t="n">
        <f aca="false">I961/H961</f>
        <v>0.610736050965555</v>
      </c>
      <c r="K961" s="19" t="n">
        <f aca="false">MAX(Online_RAW!$L$2-Online_RAW!L961,0)</f>
        <v>0</v>
      </c>
      <c r="L961" s="19" t="n">
        <f aca="false">0.0016*(Online_RAW!M961)</f>
        <v>65.1024</v>
      </c>
      <c r="M961" s="11" t="n">
        <f aca="false">Online_RAW!$N$2-Online_RAW!N961</f>
        <v>26.79926315789</v>
      </c>
      <c r="N961" s="19" t="n">
        <f aca="false">Online_RAW!C961*60</f>
        <v>180.035217391304</v>
      </c>
      <c r="O961" s="19" t="n">
        <f aca="false">MAX(0, Online_RAW!D961*60)</f>
        <v>0.0201818181818182</v>
      </c>
      <c r="P961" s="19" t="n">
        <f aca="false">_xlfn.IFNA(VLOOKUP(A961,Sampling!$D$7:$E$14,2,FALSE()),0)</f>
        <v>0</v>
      </c>
      <c r="Q961" s="0" t="n">
        <f aca="false">_xlfn.IFNA(VLOOKUP(A961,Refill!$D$6:$G$8,2,FALSE()),0)</f>
        <v>0</v>
      </c>
    </row>
    <row r="962" customFormat="false" ht="12.75" hidden="false" customHeight="false" outlineLevel="0" collapsed="false">
      <c r="A962" s="19" t="n">
        <f aca="false">ROUND((Online_RAW!B962-General!$B$10)*24,3)</f>
        <v>16</v>
      </c>
      <c r="B962" s="19" t="n">
        <f aca="false">General!$B$12+Online_ANA!K962/1000+Online_ANA!L962/1000+Online_ANA!M962/1000/General!$B$22-SUM($P$2:P962)/1000/General!$B$24+SUM($Q$2:Q962)/1000/General!$B$24</f>
        <v>1.16992039816514</v>
      </c>
      <c r="C962" s="19" t="n">
        <f aca="false">Online_RAW!K962</f>
        <v>19.4933333333333</v>
      </c>
      <c r="D962" s="19" t="n">
        <f aca="false">Online_RAW!J962</f>
        <v>0.86</v>
      </c>
      <c r="E962" s="19" t="n">
        <f aca="false">(1-F962/100-G962/100)/(1-C962/100-D962/100-General!$B$17/100)</f>
        <v>0.999212373390029</v>
      </c>
      <c r="F962" s="19" t="n">
        <f aca="false">N962*General!$B$14/(N962+O962)+O962*100/(N962+O962)</f>
        <v>20.8084209281063</v>
      </c>
      <c r="G962" s="19" t="n">
        <f aca="false">N962*General!$B$15/(N962+O962)</f>
        <v>0.0399957470060069</v>
      </c>
      <c r="H962" s="19" t="n">
        <f aca="false">(N962+O962)*(1/General!$B$20)*((F962/100)-E962*(C962/100))*1000/B962</f>
        <v>91.346505963805</v>
      </c>
      <c r="I962" s="19" t="n">
        <f aca="false">(N962+O962)*(1/General!$B$20)*((D962/100)*E962-(G962/100))*1000/B962</f>
        <v>56.2540131317401</v>
      </c>
      <c r="J962" s="19" t="n">
        <f aca="false">I962/H962</f>
        <v>0.61583103303404</v>
      </c>
      <c r="K962" s="19" t="n">
        <f aca="false">MAX(Online_RAW!$L$2-Online_RAW!L962,0)</f>
        <v>0</v>
      </c>
      <c r="L962" s="19" t="n">
        <f aca="false">0.0016*(Online_RAW!M962)</f>
        <v>65.1376</v>
      </c>
      <c r="M962" s="11" t="n">
        <f aca="false">Online_RAW!$N$2-Online_RAW!N962</f>
        <v>27.01325</v>
      </c>
      <c r="N962" s="19" t="n">
        <f aca="false">Online_RAW!C962*60</f>
        <v>180.022090909091</v>
      </c>
      <c r="O962" s="19" t="n">
        <f aca="false">MAX(0, Online_RAW!D962*60)</f>
        <v>0.0191428571428571</v>
      </c>
      <c r="P962" s="19" t="n">
        <f aca="false">_xlfn.IFNA(VLOOKUP(A962,Sampling!$D$7:$E$14,2,FALSE()),0)</f>
        <v>0</v>
      </c>
      <c r="Q962" s="0" t="n">
        <f aca="false">_xlfn.IFNA(VLOOKUP(A962,Refill!$D$6:$G$8,2,FALSE()),0)</f>
        <v>0</v>
      </c>
    </row>
    <row r="963" customFormat="false" ht="12.75" hidden="false" customHeight="false" outlineLevel="0" collapsed="false">
      <c r="A963" s="19" t="n">
        <f aca="false">ROUND((Online_RAW!B963-General!$B$10)*24,3)</f>
        <v>16.017</v>
      </c>
      <c r="B963" s="19" t="n">
        <f aca="false">General!$B$12+Online_ANA!K963/1000+Online_ANA!L963/1000+Online_ANA!M963/1000/General!$B$22-SUM($P$2:P963)/1000/General!$B$24+SUM($Q$2:Q963)/1000/General!$B$24</f>
        <v>1.17011989357798</v>
      </c>
      <c r="C963" s="19" t="n">
        <f aca="false">Online_RAW!K963</f>
        <v>19.495</v>
      </c>
      <c r="D963" s="19" t="n">
        <f aca="false">Online_RAW!J963</f>
        <v>0.86</v>
      </c>
      <c r="E963" s="19" t="n">
        <f aca="false">(1-F963/100-G963/100)/(1-C963/100-D963/100-General!$B$17/100)</f>
        <v>0.999339651957738</v>
      </c>
      <c r="F963" s="19" t="n">
        <f aca="false">N963*General!$B$14/(N963+O963)+O963*100/(N963+O963)</f>
        <v>20.8</v>
      </c>
      <c r="G963" s="19" t="n">
        <f aca="false">N963*General!$B$15/(N963+O963)</f>
        <v>0.04</v>
      </c>
      <c r="H963" s="19" t="n">
        <f aca="false">(N963+O963)*(1/General!$B$20)*((F963/100)-E963*(C963/100))*1000/B963</f>
        <v>90.405407158788</v>
      </c>
      <c r="I963" s="19" t="n">
        <f aca="false">(N963+O963)*(1/General!$B$20)*((D963/100)*E963-(G963/100))*1000/B963</f>
        <v>56.212598204425</v>
      </c>
      <c r="J963" s="19" t="n">
        <f aca="false">I963/H963</f>
        <v>0.62178358541866</v>
      </c>
      <c r="K963" s="19" t="n">
        <f aca="false">MAX(Online_RAW!$L$2-Online_RAW!L963,0)</f>
        <v>0</v>
      </c>
      <c r="L963" s="19" t="n">
        <f aca="false">0.0016*(Online_RAW!M963)</f>
        <v>65.1376</v>
      </c>
      <c r="M963" s="11" t="n">
        <f aca="false">Online_RAW!$N$2-Online_RAW!N963</f>
        <v>27.2307000000001</v>
      </c>
      <c r="N963" s="19" t="n">
        <f aca="false">Online_RAW!C963*60</f>
        <v>179.916260869565</v>
      </c>
      <c r="O963" s="19" t="n">
        <f aca="false">MAX(0, Online_RAW!D963*60)</f>
        <v>0</v>
      </c>
      <c r="P963" s="19" t="n">
        <f aca="false">_xlfn.IFNA(VLOOKUP(A963,Sampling!$D$7:$E$14,2,FALSE()),0)</f>
        <v>0</v>
      </c>
      <c r="Q963" s="0" t="n">
        <f aca="false">_xlfn.IFNA(VLOOKUP(A963,Refill!$D$6:$G$8,2,FALSE()),0)</f>
        <v>0</v>
      </c>
    </row>
    <row r="964" customFormat="false" ht="12.75" hidden="false" customHeight="false" outlineLevel="0" collapsed="false">
      <c r="A964" s="19" t="n">
        <f aca="false">ROUND((Online_RAW!B964-General!$B$10)*24,3)</f>
        <v>16.033</v>
      </c>
      <c r="B964" s="19" t="n">
        <f aca="false">General!$B$12+Online_ANA!K964/1000+Online_ANA!L964/1000+Online_ANA!M964/1000/General!$B$22-SUM($P$2:P964)/1000/General!$B$24+SUM($Q$2:Q964)/1000/General!$B$24</f>
        <v>1.1703429672346</v>
      </c>
      <c r="C964" s="19" t="n">
        <f aca="false">Online_RAW!K964</f>
        <v>19.48</v>
      </c>
      <c r="D964" s="19" t="n">
        <f aca="false">Online_RAW!J964</f>
        <v>0.87</v>
      </c>
      <c r="E964" s="19" t="n">
        <f aca="false">(1-F964/100-G964/100)/(1-C964/100-D964/100-General!$B$17/100)</f>
        <v>0.99920851192746</v>
      </c>
      <c r="F964" s="19" t="n">
        <f aca="false">N964*General!$B$14/(N964+O964)+O964*100/(N964+O964)</f>
        <v>20.8053945864081</v>
      </c>
      <c r="G964" s="19" t="n">
        <f aca="false">N964*General!$B$15/(N964+O964)</f>
        <v>0.0399972754614101</v>
      </c>
      <c r="H964" s="19" t="n">
        <f aca="false">(N964+O964)*(1/General!$B$20)*((F964/100)-E964*(C964/100))*1000/B964</f>
        <v>92.0076464474453</v>
      </c>
      <c r="I964" s="19" t="n">
        <f aca="false">(N964+O964)*(1/General!$B$20)*((D964/100)*E964-(G964/100))*1000/B964</f>
        <v>56.9081998137755</v>
      </c>
      <c r="J964" s="19" t="n">
        <f aca="false">I964/H964</f>
        <v>0.618515982215472</v>
      </c>
      <c r="K964" s="19" t="n">
        <f aca="false">MAX(Online_RAW!$L$2-Online_RAW!L964,0)</f>
        <v>0</v>
      </c>
      <c r="L964" s="19" t="n">
        <f aca="false">0.0016*(Online_RAW!M964)</f>
        <v>65.168</v>
      </c>
      <c r="M964" s="11" t="n">
        <f aca="false">Online_RAW!$N$2-Online_RAW!N964</f>
        <v>27.4407142857099</v>
      </c>
      <c r="N964" s="19" t="n">
        <f aca="false">Online_RAW!C964*60</f>
        <v>179.994285714286</v>
      </c>
      <c r="O964" s="19" t="n">
        <f aca="false">MAX(0, Online_RAW!D964*60)</f>
        <v>0.0122608695652174</v>
      </c>
      <c r="P964" s="19" t="n">
        <f aca="false">_xlfn.IFNA(VLOOKUP(A964,Sampling!$D$7:$E$14,2,FALSE()),0)</f>
        <v>0</v>
      </c>
      <c r="Q964" s="0" t="n">
        <f aca="false">_xlfn.IFNA(VLOOKUP(A964,Refill!$D$6:$G$8,2,FALSE()),0)</f>
        <v>0</v>
      </c>
    </row>
    <row r="965" customFormat="false" ht="12.75" hidden="false" customHeight="false" outlineLevel="0" collapsed="false">
      <c r="A965" s="19" t="n">
        <f aca="false">ROUND((Online_RAW!B965-General!$B$10)*24,3)</f>
        <v>16.05</v>
      </c>
      <c r="B965" s="19" t="n">
        <f aca="false">General!$B$12+Online_ANA!K965/1000+Online_ANA!L965/1000+Online_ANA!M965/1000/General!$B$22-SUM($P$2:P965)/1000/General!$B$24+SUM($Q$2:Q965)/1000/General!$B$24</f>
        <v>1.17058040907774</v>
      </c>
      <c r="C965" s="19" t="n">
        <f aca="false">Online_RAW!K965</f>
        <v>19.465</v>
      </c>
      <c r="D965" s="19" t="n">
        <f aca="false">Online_RAW!J965</f>
        <v>0.865</v>
      </c>
      <c r="E965" s="19" t="n">
        <f aca="false">(1-F965/100-G965/100)/(1-C965/100-D965/100-General!$B$17/100)</f>
        <v>0.998989454272678</v>
      </c>
      <c r="F965" s="19" t="n">
        <f aca="false">N965*General!$B$14/(N965+O965)+O965*100/(N965+O965)</f>
        <v>20.802766627712</v>
      </c>
      <c r="G965" s="19" t="n">
        <f aca="false">N965*General!$B$15/(N965+O965)</f>
        <v>0.0399986027132768</v>
      </c>
      <c r="H965" s="19" t="n">
        <f aca="false">(N965+O965)*(1/General!$B$20)*((F965/100)-E965*(C965/100))*1000/B965</f>
        <v>93.0953795844917</v>
      </c>
      <c r="I965" s="19" t="n">
        <f aca="false">(N965+O965)*(1/General!$B$20)*((D965/100)*E965-(G965/100))*1000/B965</f>
        <v>56.5200794947264</v>
      </c>
      <c r="J965" s="19" t="n">
        <f aca="false">I965/H965</f>
        <v>0.607120135789659</v>
      </c>
      <c r="K965" s="19" t="n">
        <f aca="false">MAX(Online_RAW!$L$2-Online_RAW!L965,0)</f>
        <v>0</v>
      </c>
      <c r="L965" s="19" t="n">
        <f aca="false">0.0016*(Online_RAW!M965)</f>
        <v>65.2032</v>
      </c>
      <c r="M965" s="11" t="n">
        <f aca="false">Online_RAW!$N$2-Online_RAW!N965</f>
        <v>27.66115789474</v>
      </c>
      <c r="N965" s="19" t="n">
        <f aca="false">Online_RAW!C965*60</f>
        <v>179.934285714286</v>
      </c>
      <c r="O965" s="19" t="n">
        <f aca="false">MAX(0, Online_RAW!D965*60)</f>
        <v>0.0062857142857143</v>
      </c>
      <c r="P965" s="19" t="n">
        <f aca="false">_xlfn.IFNA(VLOOKUP(A965,Sampling!$D$7:$E$14,2,FALSE()),0)</f>
        <v>0</v>
      </c>
      <c r="Q965" s="0" t="n">
        <f aca="false">_xlfn.IFNA(VLOOKUP(A965,Refill!$D$6:$G$8,2,FALSE()),0)</f>
        <v>0</v>
      </c>
    </row>
    <row r="966" customFormat="false" ht="12.75" hidden="false" customHeight="false" outlineLevel="0" collapsed="false">
      <c r="A966" s="19" t="n">
        <f aca="false">ROUND((Online_RAW!B966-General!$B$10)*24,3)</f>
        <v>16.067</v>
      </c>
      <c r="B966" s="19" t="n">
        <f aca="false">General!$B$12+Online_ANA!K966/1000+Online_ANA!L966/1000+Online_ANA!M966/1000/General!$B$22-SUM($P$2:P966)/1000/General!$B$24+SUM($Q$2:Q966)/1000/General!$B$24</f>
        <v>1.17077182385321</v>
      </c>
      <c r="C966" s="19" t="n">
        <f aca="false">Online_RAW!K966</f>
        <v>19.465</v>
      </c>
      <c r="D966" s="19" t="n">
        <f aca="false">Online_RAW!J966</f>
        <v>0.865</v>
      </c>
      <c r="E966" s="19" t="n">
        <f aca="false">(1-F966/100-G966/100)/(1-C966/100-D966/100-General!$B$17/100)</f>
        <v>0.999024352359272</v>
      </c>
      <c r="F966" s="19" t="n">
        <f aca="false">N966*General!$B$14/(N966+O966)+O966*100/(N966+O966)</f>
        <v>20.8</v>
      </c>
      <c r="G966" s="19" t="n">
        <f aca="false">N966*General!$B$15/(N966+O966)</f>
        <v>0.04</v>
      </c>
      <c r="H966" s="19" t="n">
        <f aca="false">(N966+O966)*(1/General!$B$20)*((F966/100)-E966*(C966/100))*1000/B966</f>
        <v>92.9075110601024</v>
      </c>
      <c r="I966" s="19" t="n">
        <f aca="false">(N966+O966)*(1/General!$B$20)*((D966/100)*E966-(G966/100))*1000/B966</f>
        <v>56.551550018278</v>
      </c>
      <c r="J966" s="19" t="n">
        <f aca="false">I966/H966</f>
        <v>0.608686524620109</v>
      </c>
      <c r="K966" s="19" t="n">
        <f aca="false">MAX(Online_RAW!$L$2-Online_RAW!L966,0)</f>
        <v>0</v>
      </c>
      <c r="L966" s="19" t="n">
        <f aca="false">0.0016*(Online_RAW!M966)</f>
        <v>65.2032</v>
      </c>
      <c r="M966" s="11" t="n">
        <f aca="false">Online_RAW!$N$2-Online_RAW!N966</f>
        <v>27.8697999999999</v>
      </c>
      <c r="N966" s="19" t="n">
        <f aca="false">Online_RAW!C966*60</f>
        <v>180.063913043478</v>
      </c>
      <c r="O966" s="19" t="n">
        <f aca="false">MAX(0, Online_RAW!D966*60)</f>
        <v>0</v>
      </c>
      <c r="P966" s="19" t="n">
        <f aca="false">_xlfn.IFNA(VLOOKUP(A966,Sampling!$D$7:$E$14,2,FALSE()),0)</f>
        <v>0</v>
      </c>
      <c r="Q966" s="0" t="n">
        <f aca="false">_xlfn.IFNA(VLOOKUP(A966,Refill!$D$6:$G$8,2,FALSE()),0)</f>
        <v>0</v>
      </c>
    </row>
    <row r="967" customFormat="false" ht="12.75" hidden="false" customHeight="false" outlineLevel="0" collapsed="false">
      <c r="A967" s="19" t="n">
        <f aca="false">ROUND((Online_RAW!B967-General!$B$10)*24,3)</f>
        <v>16.083</v>
      </c>
      <c r="B967" s="19" t="n">
        <f aca="false">General!$B$12+Online_ANA!K967/1000+Online_ANA!L967/1000+Online_ANA!M967/1000/General!$B$22-SUM($P$2:P967)/1000/General!$B$24+SUM($Q$2:Q967)/1000/General!$B$24</f>
        <v>1.17100555306616</v>
      </c>
      <c r="C967" s="19" t="n">
        <f aca="false">Online_RAW!K967</f>
        <v>19.465</v>
      </c>
      <c r="D967" s="19" t="n">
        <f aca="false">Online_RAW!J967</f>
        <v>0.87</v>
      </c>
      <c r="E967" s="19" t="n">
        <f aca="false">(1-F967/100-G967/100)/(1-C967/100-D967/100-General!$B$17/100)</f>
        <v>0.999087396361236</v>
      </c>
      <c r="F967" s="19" t="n">
        <f aca="false">N967*General!$B$14/(N967+O967)+O967*100/(N967+O967)</f>
        <v>20.8</v>
      </c>
      <c r="G967" s="19" t="n">
        <f aca="false">N967*General!$B$15/(N967+O967)</f>
        <v>0.04</v>
      </c>
      <c r="H967" s="19" t="n">
        <f aca="false">(N967+O967)*(1/General!$B$20)*((F967/100)-E967*(C967/100))*1000/B967</f>
        <v>92.7929234889748</v>
      </c>
      <c r="I967" s="19" t="n">
        <f aca="false">(N967+O967)*(1/General!$B$20)*((D967/100)*E967-(G967/100))*1000/B967</f>
        <v>56.879442257652</v>
      </c>
      <c r="J967" s="19" t="n">
        <f aca="false">I967/H967</f>
        <v>0.612971766800839</v>
      </c>
      <c r="K967" s="19" t="n">
        <f aca="false">MAX(Online_RAW!$L$2-Online_RAW!L967,0)</f>
        <v>0</v>
      </c>
      <c r="L967" s="19" t="n">
        <f aca="false">0.0016*(Online_RAW!M967)</f>
        <v>65.2324</v>
      </c>
      <c r="M967" s="11" t="n">
        <f aca="false">Online_RAW!$N$2-Online_RAW!N967</f>
        <v>28.0927368421103</v>
      </c>
      <c r="N967" s="19" t="n">
        <f aca="false">Online_RAW!C967*60</f>
        <v>180.040909090909</v>
      </c>
      <c r="O967" s="19" t="n">
        <f aca="false">MAX(0, Online_RAW!D967*60)</f>
        <v>0</v>
      </c>
      <c r="P967" s="19" t="n">
        <f aca="false">_xlfn.IFNA(VLOOKUP(A967,Sampling!$D$7:$E$14,2,FALSE()),0)</f>
        <v>0</v>
      </c>
      <c r="Q967" s="0" t="n">
        <f aca="false">_xlfn.IFNA(VLOOKUP(A967,Refill!$D$6:$G$8,2,FALSE()),0)</f>
        <v>0</v>
      </c>
    </row>
    <row r="968" customFormat="false" ht="12.75" hidden="false" customHeight="false" outlineLevel="0" collapsed="false">
      <c r="A968" s="19" t="n">
        <f aca="false">ROUND((Online_RAW!B968-General!$B$10)*24,3)</f>
        <v>16.1</v>
      </c>
      <c r="B968" s="19" t="n">
        <f aca="false">General!$B$12+Online_ANA!K968/1000+Online_ANA!L968/1000+Online_ANA!M968/1000/General!$B$22-SUM($P$2:P968)/1000/General!$B$24+SUM($Q$2:Q968)/1000/General!$B$24</f>
        <v>1.17119335820591</v>
      </c>
      <c r="C968" s="19" t="n">
        <f aca="false">Online_RAW!K968</f>
        <v>19.45</v>
      </c>
      <c r="D968" s="19" t="n">
        <f aca="false">Online_RAW!J968</f>
        <v>0.87</v>
      </c>
      <c r="E968" s="19" t="n">
        <f aca="false">(1-F968/100-G968/100)/(1-C968/100-D968/100-General!$B$17/100)</f>
        <v>0.998820143811236</v>
      </c>
      <c r="F968" s="19" t="n">
        <f aca="false">N968*General!$B$14/(N968+O968)+O968*100/(N968+O968)</f>
        <v>20.8061958633398</v>
      </c>
      <c r="G968" s="19" t="n">
        <f aca="false">N968*General!$B$15/(N968+O968)</f>
        <v>0.039996870776091</v>
      </c>
      <c r="H968" s="19" t="n">
        <f aca="false">(N968+O968)*(1/General!$B$20)*((F968/100)-E968*(C968/100))*1000/B968</f>
        <v>94.6024083059493</v>
      </c>
      <c r="I968" s="19" t="n">
        <f aca="false">(N968+O968)*(1/General!$B$20)*((D968/100)*E968-(G968/100))*1000/B968</f>
        <v>56.8636662777245</v>
      </c>
      <c r="J968" s="19" t="n">
        <f aca="false">I968/H968</f>
        <v>0.601080535855116</v>
      </c>
      <c r="K968" s="19" t="n">
        <f aca="false">MAX(Online_RAW!$L$2-Online_RAW!L968,0)</f>
        <v>0</v>
      </c>
      <c r="L968" s="19" t="n">
        <f aca="false">0.0016*(Online_RAW!M968)</f>
        <v>65.2324</v>
      </c>
      <c r="M968" s="11" t="n">
        <f aca="false">Online_RAW!$N$2-Online_RAW!N968</f>
        <v>28.2974444444399</v>
      </c>
      <c r="N968" s="19" t="n">
        <f aca="false">Online_RAW!C968*60</f>
        <v>180.055565217391</v>
      </c>
      <c r="O968" s="19" t="n">
        <f aca="false">MAX(0, Online_RAW!D968*60)</f>
        <v>0.0140869565217391</v>
      </c>
      <c r="P968" s="19" t="n">
        <f aca="false">_xlfn.IFNA(VLOOKUP(A968,Sampling!$D$7:$E$14,2,FALSE()),0)</f>
        <v>0</v>
      </c>
      <c r="Q968" s="0" t="n">
        <f aca="false">_xlfn.IFNA(VLOOKUP(A968,Refill!$D$6:$G$8,2,FALSE()),0)</f>
        <v>0</v>
      </c>
    </row>
    <row r="969" customFormat="false" ht="12.75" hidden="false" customHeight="false" outlineLevel="0" collapsed="false">
      <c r="A969" s="19" t="n">
        <f aca="false">ROUND((Online_RAW!B969-General!$B$10)*24,3)</f>
        <v>16.117</v>
      </c>
      <c r="B969" s="19" t="n">
        <f aca="false">General!$B$12+Online_ANA!K969/1000+Online_ANA!L969/1000+Online_ANA!M969/1000/General!$B$22-SUM($P$2:P969)/1000/General!$B$24+SUM($Q$2:Q969)/1000/General!$B$24</f>
        <v>1.17143507889908</v>
      </c>
      <c r="C969" s="19" t="n">
        <f aca="false">Online_RAW!K969</f>
        <v>19.438</v>
      </c>
      <c r="D969" s="19" t="n">
        <f aca="false">Online_RAW!J969</f>
        <v>0.875</v>
      </c>
      <c r="E969" s="19" t="n">
        <f aca="false">(1-F969/100-G969/100)/(1-C969/100-D969/100-General!$B$17/100)</f>
        <v>0.998475710931501</v>
      </c>
      <c r="F969" s="19" t="n">
        <f aca="false">N969*General!$B$14/(N969+O969)+O969*100/(N969+O969)</f>
        <v>20.8265121725253</v>
      </c>
      <c r="G969" s="19" t="n">
        <f aca="false">N969*General!$B$15/(N969+O969)</f>
        <v>0.0399866100138761</v>
      </c>
      <c r="H969" s="19" t="n">
        <f aca="false">(N969+O969)*(1/General!$B$20)*((F969/100)-E969*(C969/100))*1000/B969</f>
        <v>97.2117651768956</v>
      </c>
      <c r="I969" s="19" t="n">
        <f aca="false">(N969+O969)*(1/General!$B$20)*((D969/100)*E969-(G969/100))*1000/B969</f>
        <v>57.1476685103694</v>
      </c>
      <c r="J969" s="19" t="n">
        <f aca="false">I969/H969</f>
        <v>0.587867820385508</v>
      </c>
      <c r="K969" s="19" t="n">
        <f aca="false">MAX(Online_RAW!$L$2-Online_RAW!L969,0)</f>
        <v>0</v>
      </c>
      <c r="L969" s="19" t="n">
        <f aca="false">0.0016*(Online_RAW!M969)</f>
        <v>65.2704</v>
      </c>
      <c r="M969" s="11" t="n">
        <f aca="false">Online_RAW!$N$2-Online_RAW!N969</f>
        <v>28.5194999999999</v>
      </c>
      <c r="N969" s="19" t="n">
        <f aca="false">Online_RAW!C969*60</f>
        <v>179.925</v>
      </c>
      <c r="O969" s="19" t="n">
        <f aca="false">MAX(0, Online_RAW!D969*60)</f>
        <v>0.0602500000000002</v>
      </c>
      <c r="P969" s="19" t="n">
        <f aca="false">_xlfn.IFNA(VLOOKUP(A969,Sampling!$D$7:$E$14,2,FALSE()),0)</f>
        <v>0</v>
      </c>
      <c r="Q969" s="0" t="n">
        <f aca="false">_xlfn.IFNA(VLOOKUP(A969,Refill!$D$6:$G$8,2,FALSE()),0)</f>
        <v>0</v>
      </c>
    </row>
    <row r="970" customFormat="false" ht="12.75" hidden="false" customHeight="false" outlineLevel="0" collapsed="false">
      <c r="A970" s="19" t="n">
        <f aca="false">ROUND((Online_RAW!B970-General!$B$10)*24,3)</f>
        <v>16.133</v>
      </c>
      <c r="B970" s="19" t="n">
        <f aca="false">General!$B$12+Online_ANA!K970/1000+Online_ANA!L970/1000+Online_ANA!M970/1000/General!$B$22-SUM($P$2:P970)/1000/General!$B$24+SUM($Q$2:Q970)/1000/General!$B$24</f>
        <v>1.17164549174312</v>
      </c>
      <c r="C970" s="19" t="n">
        <f aca="false">Online_RAW!K970</f>
        <v>19.45</v>
      </c>
      <c r="D970" s="19" t="n">
        <f aca="false">Online_RAW!J970</f>
        <v>0.88</v>
      </c>
      <c r="E970" s="19" t="n">
        <f aca="false">(1-F970/100-G970/100)/(1-C970/100-D970/100-General!$B$17/100)</f>
        <v>0.998914270702172</v>
      </c>
      <c r="F970" s="19" t="n">
        <f aca="false">N970*General!$B$14/(N970+O970)+O970*100/(N970+O970)</f>
        <v>20.8087269817014</v>
      </c>
      <c r="G970" s="19" t="n">
        <f aca="false">N970*General!$B$15/(N970+O970)</f>
        <v>0.0399955924334842</v>
      </c>
      <c r="H970" s="19" t="n">
        <f aca="false">(N970+O970)*(1/General!$B$20)*((F970/100)-E970*(C970/100))*1000/B970</f>
        <v>94.5393582873465</v>
      </c>
      <c r="I970" s="19" t="n">
        <f aca="false">(N970+O970)*(1/General!$B$20)*((D970/100)*E970-(G970/100))*1000/B970</f>
        <v>57.4870252369401</v>
      </c>
      <c r="J970" s="19" t="n">
        <f aca="false">I970/H970</f>
        <v>0.608075052320663</v>
      </c>
      <c r="K970" s="19" t="n">
        <f aca="false">MAX(Online_RAW!$L$2-Online_RAW!L970,0)</f>
        <v>0</v>
      </c>
      <c r="L970" s="19" t="n">
        <f aca="false">0.0016*(Online_RAW!M970)</f>
        <v>65.2704</v>
      </c>
      <c r="M970" s="11" t="n">
        <f aca="false">Online_RAW!$N$2-Online_RAW!N970</f>
        <v>28.7488499999999</v>
      </c>
      <c r="N970" s="19" t="n">
        <f aca="false">Online_RAW!C970*60</f>
        <v>179.907913043478</v>
      </c>
      <c r="O970" s="19" t="n">
        <f aca="false">MAX(0, Online_RAW!D970*60)</f>
        <v>0.0198260869565218</v>
      </c>
      <c r="P970" s="19" t="n">
        <f aca="false">_xlfn.IFNA(VLOOKUP(A970,Sampling!$D$7:$E$14,2,FALSE()),0)</f>
        <v>0</v>
      </c>
      <c r="Q970" s="0" t="n">
        <f aca="false">_xlfn.IFNA(VLOOKUP(A970,Refill!$D$6:$G$8,2,FALSE()),0)</f>
        <v>0</v>
      </c>
    </row>
    <row r="971" customFormat="false" ht="12.75" hidden="false" customHeight="false" outlineLevel="0" collapsed="false">
      <c r="A971" s="19" t="n">
        <f aca="false">ROUND((Online_RAW!B971-General!$B$10)*24,3)</f>
        <v>16.15</v>
      </c>
      <c r="B971" s="19" t="n">
        <f aca="false">General!$B$12+Online_ANA!K971/1000+Online_ANA!L971/1000+Online_ANA!M971/1000/General!$B$22-SUM($P$2:P971)/1000/General!$B$24+SUM($Q$2:Q971)/1000/General!$B$24</f>
        <v>1.17189446422018</v>
      </c>
      <c r="C971" s="19" t="n">
        <f aca="false">Online_RAW!K971</f>
        <v>19.45</v>
      </c>
      <c r="D971" s="19" t="n">
        <f aca="false">Online_RAW!J971</f>
        <v>0.89</v>
      </c>
      <c r="E971" s="19" t="n">
        <f aca="false">(1-F971/100-G971/100)/(1-C971/100-D971/100-General!$B$17/100)</f>
        <v>0.999143205391692</v>
      </c>
      <c r="F971" s="19" t="n">
        <f aca="false">N971*General!$B$14/(N971+O971)+O971*100/(N971+O971)</f>
        <v>20.8005741277173</v>
      </c>
      <c r="G971" s="19" t="n">
        <f aca="false">N971*General!$B$15/(N971+O971)</f>
        <v>0.0399997100365064</v>
      </c>
      <c r="H971" s="19" t="n">
        <f aca="false">(N971+O971)*(1/General!$B$20)*((F971/100)-E971*(C971/100))*1000/B971</f>
        <v>93.6583678077128</v>
      </c>
      <c r="I971" s="19" t="n">
        <f aca="false">(N971+O971)*(1/General!$B$20)*((D971/100)*E971-(G971/100))*1000/B971</f>
        <v>58.1743451586937</v>
      </c>
      <c r="J971" s="19" t="n">
        <f aca="false">I971/H971</f>
        <v>0.621133450436908</v>
      </c>
      <c r="K971" s="19" t="n">
        <f aca="false">MAX(Online_RAW!$L$2-Online_RAW!L971,0)</f>
        <v>0</v>
      </c>
      <c r="L971" s="19" t="n">
        <f aca="false">0.0016*(Online_RAW!M971)</f>
        <v>65.3124</v>
      </c>
      <c r="M971" s="11" t="n">
        <f aca="false">Online_RAW!$N$2-Online_RAW!N971</f>
        <v>28.9744500000002</v>
      </c>
      <c r="N971" s="19" t="n">
        <f aca="false">Online_RAW!C971*60</f>
        <v>179.931391304348</v>
      </c>
      <c r="O971" s="19" t="n">
        <f aca="false">MAX(0, Online_RAW!D971*60)</f>
        <v>0.00130434782608696</v>
      </c>
      <c r="P971" s="19" t="n">
        <f aca="false">_xlfn.IFNA(VLOOKUP(A971,Sampling!$D$7:$E$14,2,FALSE()),0)</f>
        <v>0</v>
      </c>
      <c r="Q971" s="0" t="n">
        <f aca="false">_xlfn.IFNA(VLOOKUP(A971,Refill!$D$6:$G$8,2,FALSE()),0)</f>
        <v>0</v>
      </c>
    </row>
    <row r="972" customFormat="false" ht="12.75" hidden="false" customHeight="false" outlineLevel="0" collapsed="false">
      <c r="A972" s="19" t="n">
        <f aca="false">ROUND((Online_RAW!B972-General!$B$10)*24,3)</f>
        <v>16.167</v>
      </c>
      <c r="B972" s="19" t="n">
        <f aca="false">General!$B$12+Online_ANA!K972/1000+Online_ANA!L972/1000+Online_ANA!M972/1000/General!$B$22-SUM($P$2:P972)/1000/General!$B$24+SUM($Q$2:Q972)/1000/General!$B$24</f>
        <v>1.17212113720694</v>
      </c>
      <c r="C972" s="19" t="n">
        <f aca="false">Online_RAW!K972</f>
        <v>19.45</v>
      </c>
      <c r="D972" s="19" t="n">
        <f aca="false">Online_RAW!J972</f>
        <v>0.88</v>
      </c>
      <c r="E972" s="19" t="n">
        <f aca="false">(1-F972/100-G972/100)/(1-C972/100-D972/100-General!$B$17/100)</f>
        <v>0.999024352359272</v>
      </c>
      <c r="F972" s="19" t="n">
        <f aca="false">N972*General!$B$14/(N972+O972)+O972*100/(N972+O972)</f>
        <v>20.8</v>
      </c>
      <c r="G972" s="19" t="n">
        <f aca="false">N972*General!$B$15/(N972+O972)</f>
        <v>0.04</v>
      </c>
      <c r="H972" s="19" t="n">
        <f aca="false">(N972+O972)*(1/General!$B$20)*((F972/100)-E972*(C972/100))*1000/B972</f>
        <v>93.7924266381477</v>
      </c>
      <c r="I972" s="19" t="n">
        <f aca="false">(N972+O972)*(1/General!$B$20)*((D972/100)*E972-(G972/100))*1000/B972</f>
        <v>57.491943680562</v>
      </c>
      <c r="J972" s="19" t="n">
        <f aca="false">I972/H972</f>
        <v>0.612969999191583</v>
      </c>
      <c r="K972" s="19" t="n">
        <f aca="false">MAX(Online_RAW!$L$2-Online_RAW!L972,0)</f>
        <v>0</v>
      </c>
      <c r="L972" s="19" t="n">
        <f aca="false">0.0016*(Online_RAW!M972)</f>
        <v>65.3376</v>
      </c>
      <c r="M972" s="11" t="n">
        <f aca="false">Online_RAW!$N$2-Online_RAW!N972</f>
        <v>29.1940555555602</v>
      </c>
      <c r="N972" s="19" t="n">
        <f aca="false">Online_RAW!C972*60</f>
        <v>179.996347826087</v>
      </c>
      <c r="O972" s="19" t="n">
        <f aca="false">MAX(0, Online_RAW!D972*60)</f>
        <v>0</v>
      </c>
      <c r="P972" s="19" t="n">
        <f aca="false">_xlfn.IFNA(VLOOKUP(A972,Sampling!$D$7:$E$14,2,FALSE()),0)</f>
        <v>0</v>
      </c>
      <c r="Q972" s="0" t="n">
        <f aca="false">_xlfn.IFNA(VLOOKUP(A972,Refill!$D$6:$G$8,2,FALSE()),0)</f>
        <v>0</v>
      </c>
    </row>
    <row r="973" customFormat="false" ht="12.75" hidden="false" customHeight="false" outlineLevel="0" collapsed="false">
      <c r="A973" s="19" t="n">
        <f aca="false">ROUND((Online_RAW!B973-General!$B$10)*24,3)</f>
        <v>16.183</v>
      </c>
      <c r="B973" s="19" t="n">
        <f aca="false">General!$B$12+Online_ANA!K973/1000+Online_ANA!L973/1000+Online_ANA!M973/1000/General!$B$22-SUM($P$2:P973)/1000/General!$B$24+SUM($Q$2:Q973)/1000/General!$B$24</f>
        <v>1.17231191192661</v>
      </c>
      <c r="C973" s="19" t="n">
        <f aca="false">Online_RAW!K973</f>
        <v>19.4466666666667</v>
      </c>
      <c r="D973" s="19" t="n">
        <f aca="false">Online_RAW!J973</f>
        <v>0.88</v>
      </c>
      <c r="E973" s="19" t="n">
        <f aca="false">(1-F973/100-G973/100)/(1-C973/100-D973/100-General!$B$17/100)</f>
        <v>0.998062636728029</v>
      </c>
      <c r="F973" s="19" t="n">
        <f aca="false">N973*General!$B$14/(N973+O973)+O973*100/(N973+O973)</f>
        <v>20.8729137070341</v>
      </c>
      <c r="G973" s="19" t="n">
        <f aca="false">N973*General!$B$15/(N973+O973)</f>
        <v>0.0399631748954373</v>
      </c>
      <c r="H973" s="19" t="n">
        <f aca="false">(N973+O973)*(1/General!$B$20)*((F973/100)-E973*(C973/100))*1000/B973</f>
        <v>100.283950139122</v>
      </c>
      <c r="I973" s="19" t="n">
        <f aca="false">(N973+O973)*(1/General!$B$20)*((D973/100)*E973-(G973/100))*1000/B973</f>
        <v>57.4287577438161</v>
      </c>
      <c r="J973" s="19" t="n">
        <f aca="false">I973/H973</f>
        <v>0.572661504300001</v>
      </c>
      <c r="K973" s="19" t="n">
        <f aca="false">MAX(Online_RAW!$L$2-Online_RAW!L973,0)</f>
        <v>0</v>
      </c>
      <c r="L973" s="19" t="n">
        <f aca="false">0.0016*(Online_RAW!M973)</f>
        <v>65.3376</v>
      </c>
      <c r="M973" s="11" t="n">
        <f aca="false">Online_RAW!$N$2-Online_RAW!N973</f>
        <v>29.402</v>
      </c>
      <c r="N973" s="19" t="n">
        <f aca="false">Online_RAW!C973*60</f>
        <v>179.835714285714</v>
      </c>
      <c r="O973" s="19" t="n">
        <f aca="false">MAX(0, Online_RAW!D973*60)</f>
        <v>0.165714285714286</v>
      </c>
      <c r="P973" s="19" t="n">
        <f aca="false">_xlfn.IFNA(VLOOKUP(A973,Sampling!$D$7:$E$14,2,FALSE()),0)</f>
        <v>0</v>
      </c>
      <c r="Q973" s="0" t="n">
        <f aca="false">_xlfn.IFNA(VLOOKUP(A973,Refill!$D$6:$G$8,2,FALSE()),0)</f>
        <v>0</v>
      </c>
    </row>
    <row r="974" customFormat="false" ht="12.75" hidden="false" customHeight="false" outlineLevel="0" collapsed="false">
      <c r="A974" s="19" t="n">
        <f aca="false">ROUND((Online_RAW!B974-General!$B$10)*24,3)</f>
        <v>16.2</v>
      </c>
      <c r="B974" s="19" t="n">
        <f aca="false">General!$B$12+Online_ANA!K974/1000+Online_ANA!L974/1000+Online_ANA!M974/1000/General!$B$22-SUM($P$2:P974)/1000/General!$B$24+SUM($Q$2:Q974)/1000/General!$B$24</f>
        <v>1.17256760482859</v>
      </c>
      <c r="C974" s="19" t="n">
        <f aca="false">Online_RAW!K974</f>
        <v>19.485</v>
      </c>
      <c r="D974" s="19" t="n">
        <f aca="false">Online_RAW!J974</f>
        <v>0.89</v>
      </c>
      <c r="E974" s="19" t="n">
        <f aca="false">(1-F974/100-G974/100)/(1-C974/100-D974/100-General!$B$17/100)</f>
        <v>0.998115598868582</v>
      </c>
      <c r="F974" s="19" t="n">
        <f aca="false">N974*General!$B$14/(N974+O974)+O974*100/(N974+O974)</f>
        <v>20.9169814634545</v>
      </c>
      <c r="G974" s="19" t="n">
        <f aca="false">N974*General!$B$15/(N974+O974)</f>
        <v>0.0399409184528008</v>
      </c>
      <c r="H974" s="19" t="n">
        <f aca="false">(N974+O974)*(1/General!$B$20)*((F974/100)-E974*(C974/100))*1000/B974</f>
        <v>100.572970058863</v>
      </c>
      <c r="I974" s="19" t="n">
        <f aca="false">(N974+O974)*(1/General!$B$20)*((D974/100)*E974-(G974/100))*1000/B974</f>
        <v>58.0951527748847</v>
      </c>
      <c r="J974" s="19" t="n">
        <f aca="false">I974/H974</f>
        <v>0.577641813112244</v>
      </c>
      <c r="K974" s="19" t="n">
        <f aca="false">MAX(Online_RAW!$L$2-Online_RAW!L974,0)</f>
        <v>0</v>
      </c>
      <c r="L974" s="19" t="n">
        <f aca="false">0.0016*(Online_RAW!M974)</f>
        <v>65.3776</v>
      </c>
      <c r="M974" s="11" t="n">
        <f aca="false">Online_RAW!$N$2-Online_RAW!N974</f>
        <v>29.6371052631603</v>
      </c>
      <c r="N974" s="19" t="n">
        <f aca="false">Online_RAW!C974*60</f>
        <v>179.7065</v>
      </c>
      <c r="O974" s="19" t="n">
        <f aca="false">MAX(0, Online_RAW!D974*60)</f>
        <v>0.265826086956522</v>
      </c>
      <c r="P974" s="19" t="n">
        <f aca="false">_xlfn.IFNA(VLOOKUP(A974,Sampling!$D$7:$E$14,2,FALSE()),0)</f>
        <v>0</v>
      </c>
      <c r="Q974" s="0" t="n">
        <f aca="false">_xlfn.IFNA(VLOOKUP(A974,Refill!$D$6:$G$8,2,FALSE()),0)</f>
        <v>0</v>
      </c>
    </row>
    <row r="975" customFormat="false" ht="12.75" hidden="false" customHeight="false" outlineLevel="0" collapsed="false">
      <c r="A975" s="19" t="n">
        <f aca="false">ROUND((Online_RAW!B975-General!$B$10)*24,3)</f>
        <v>16.217</v>
      </c>
      <c r="B975" s="19" t="n">
        <f aca="false">General!$B$12+Online_ANA!K975/1000+Online_ANA!L975/1000+Online_ANA!M975/1000/General!$B$22-SUM($P$2:P975)/1000/General!$B$24+SUM($Q$2:Q975)/1000/General!$B$24</f>
        <v>1.17280804159021</v>
      </c>
      <c r="C975" s="19" t="n">
        <f aca="false">Online_RAW!K975</f>
        <v>19.53</v>
      </c>
      <c r="D975" s="19" t="n">
        <f aca="false">Online_RAW!J975</f>
        <v>0.883333333333333</v>
      </c>
      <c r="E975" s="19" t="n">
        <f aca="false">(1-F975/100-G975/100)/(1-C975/100-D975/100-General!$B$17/100)</f>
        <v>0.999156997910844</v>
      </c>
      <c r="F975" s="19" t="n">
        <f aca="false">N975*General!$B$14/(N975+O975)+O975*100/(N975+O975)</f>
        <v>20.8727893690828</v>
      </c>
      <c r="G975" s="19" t="n">
        <f aca="false">N975*General!$B$15/(N975+O975)</f>
        <v>0.0399632376923824</v>
      </c>
      <c r="H975" s="19" t="n">
        <f aca="false">(N975+O975)*(1/General!$B$20)*((F975/100)-E975*(C975/100))*1000/B975</f>
        <v>93.0516246391544</v>
      </c>
      <c r="I975" s="19" t="n">
        <f aca="false">(N975+O975)*(1/General!$B$20)*((D975/100)*E975-(G975/100))*1000/B975</f>
        <v>57.6843714726225</v>
      </c>
      <c r="J975" s="19" t="n">
        <f aca="false">I975/H975</f>
        <v>0.619917940136104</v>
      </c>
      <c r="K975" s="19" t="n">
        <f aca="false">MAX(Online_RAW!$L$2-Online_RAW!L975,0)</f>
        <v>0</v>
      </c>
      <c r="L975" s="19" t="n">
        <f aca="false">0.0016*(Online_RAW!M975)</f>
        <v>65.4048</v>
      </c>
      <c r="M975" s="11" t="n">
        <f aca="false">Online_RAW!$N$2-Online_RAW!N975</f>
        <v>29.8695333333303</v>
      </c>
      <c r="N975" s="19" t="n">
        <f aca="false">Online_RAW!C975*60</f>
        <v>179.792086956522</v>
      </c>
      <c r="O975" s="19" t="n">
        <f aca="false">MAX(0, Online_RAW!D975*60)</f>
        <v>0.165391304347826</v>
      </c>
      <c r="P975" s="19" t="n">
        <f aca="false">_xlfn.IFNA(VLOOKUP(A975,Sampling!$D$7:$E$14,2,FALSE()),0)</f>
        <v>0</v>
      </c>
      <c r="Q975" s="0" t="n">
        <f aca="false">_xlfn.IFNA(VLOOKUP(A975,Refill!$D$6:$G$8,2,FALSE()),0)</f>
        <v>0</v>
      </c>
    </row>
    <row r="976" customFormat="false" ht="12.75" hidden="false" customHeight="false" outlineLevel="0" collapsed="false">
      <c r="A976" s="19" t="n">
        <f aca="false">ROUND((Online_RAW!B976-General!$B$10)*24,3)</f>
        <v>16.233</v>
      </c>
      <c r="B976" s="19" t="n">
        <f aca="false">General!$B$12+Online_ANA!K976/1000+Online_ANA!L976/1000+Online_ANA!M976/1000/General!$B$22-SUM($P$2:P976)/1000/General!$B$24+SUM($Q$2:Q976)/1000/General!$B$24</f>
        <v>1.17299695086646</v>
      </c>
      <c r="C976" s="19" t="n">
        <f aca="false">Online_RAW!K976</f>
        <v>19.525</v>
      </c>
      <c r="D976" s="19" t="n">
        <f aca="false">Online_RAW!J976</f>
        <v>0.89</v>
      </c>
      <c r="E976" s="19" t="n">
        <f aca="false">(1-F976/100-G976/100)/(1-C976/100-D976/100-General!$B$17/100)</f>
        <v>0.99953341382251</v>
      </c>
      <c r="F976" s="19" t="n">
        <f aca="false">N976*General!$B$14/(N976+O976)+O976*100/(N976+O976)</f>
        <v>20.8446462289784</v>
      </c>
      <c r="G976" s="19" t="n">
        <f aca="false">N976*General!$B$15/(N976+O976)</f>
        <v>0.0399774513995058</v>
      </c>
      <c r="H976" s="19" t="n">
        <f aca="false">(N976+O976)*(1/General!$B$20)*((F976/100)-E976*(C976/100))*1000/B976</f>
        <v>90.979282755797</v>
      </c>
      <c r="I976" s="19" t="n">
        <f aca="false">(N976+O976)*(1/General!$B$20)*((D976/100)*E976-(G976/100))*1000/B976</f>
        <v>58.1721871684783</v>
      </c>
      <c r="J976" s="19" t="n">
        <f aca="false">I976/H976</f>
        <v>0.639400371232007</v>
      </c>
      <c r="K976" s="19" t="n">
        <f aca="false">MAX(Online_RAW!$L$2-Online_RAW!L976,0)</f>
        <v>0</v>
      </c>
      <c r="L976" s="19" t="n">
        <f aca="false">0.0016*(Online_RAW!M976)</f>
        <v>65.4048</v>
      </c>
      <c r="M976" s="11" t="n">
        <f aca="false">Online_RAW!$N$2-Online_RAW!N976</f>
        <v>30.0754444444401</v>
      </c>
      <c r="N976" s="19" t="n">
        <f aca="false">Online_RAW!C976*60</f>
        <v>179.91547826087</v>
      </c>
      <c r="O976" s="19" t="n">
        <f aca="false">MAX(0, Online_RAW!D976*60)</f>
        <v>0.101478260869565</v>
      </c>
      <c r="P976" s="19" t="n">
        <f aca="false">_xlfn.IFNA(VLOOKUP(A976,Sampling!$D$7:$E$14,2,FALSE()),0)</f>
        <v>0</v>
      </c>
      <c r="Q976" s="0" t="n">
        <f aca="false">_xlfn.IFNA(VLOOKUP(A976,Refill!$D$6:$G$8,2,FALSE()),0)</f>
        <v>0</v>
      </c>
    </row>
    <row r="977" customFormat="false" ht="12.75" hidden="false" customHeight="false" outlineLevel="0" collapsed="false">
      <c r="A977" s="19" t="n">
        <f aca="false">ROUND((Online_RAW!B977-General!$B$10)*24,3)</f>
        <v>16.25</v>
      </c>
      <c r="B977" s="19" t="n">
        <f aca="false">General!$B$12+Online_ANA!K977/1000+Online_ANA!L977/1000+Online_ANA!M977/1000/General!$B$22-SUM($P$2:P977)/1000/General!$B$24+SUM($Q$2:Q977)/1000/General!$B$24</f>
        <v>1.17323758654434</v>
      </c>
      <c r="C977" s="19" t="n">
        <f aca="false">Online_RAW!K977</f>
        <v>19.505</v>
      </c>
      <c r="D977" s="19" t="n">
        <f aca="false">Online_RAW!J977</f>
        <v>0.89</v>
      </c>
      <c r="E977" s="19" t="n">
        <f aca="false">(1-F977/100-G977/100)/(1-C977/100-D977/100-General!$B$17/100)</f>
        <v>0.999747666953312</v>
      </c>
      <c r="F977" s="19" t="n">
        <f aca="false">N977*General!$B$14/(N977+O977)+O977*100/(N977+O977)</f>
        <v>20.8076739730496</v>
      </c>
      <c r="G977" s="19" t="n">
        <f aca="false">N977*General!$B$15/(N977+O977)</f>
        <v>0.0399961242560355</v>
      </c>
      <c r="H977" s="19" t="n">
        <f aca="false">(N977+O977)*(1/General!$B$20)*((F977/100)-E977*(C977/100))*1000/B977</f>
        <v>89.5739267855371</v>
      </c>
      <c r="I977" s="19" t="n">
        <f aca="false">(N977+O977)*(1/General!$B$20)*((D977/100)*E977-(G977/100))*1000/B977</f>
        <v>58.212234138441</v>
      </c>
      <c r="J977" s="19" t="n">
        <f aca="false">I977/H977</f>
        <v>0.649879225210434</v>
      </c>
      <c r="K977" s="19" t="n">
        <f aca="false">MAX(Online_RAW!$L$2-Online_RAW!L977,0)</f>
        <v>0</v>
      </c>
      <c r="L977" s="19" t="n">
        <f aca="false">0.0016*(Online_RAW!M977)</f>
        <v>65.4304</v>
      </c>
      <c r="M977" s="11" t="n">
        <f aca="false">Online_RAW!$N$2-Online_RAW!N977</f>
        <v>30.3098333333301</v>
      </c>
      <c r="N977" s="19" t="n">
        <f aca="false">Online_RAW!C977*60</f>
        <v>180.123913043478</v>
      </c>
      <c r="O977" s="19" t="n">
        <f aca="false">MAX(0, Online_RAW!D977*60)</f>
        <v>0.0174545454545455</v>
      </c>
      <c r="P977" s="19" t="n">
        <f aca="false">_xlfn.IFNA(VLOOKUP(A977,Sampling!$D$7:$E$14,2,FALSE()),0)</f>
        <v>0</v>
      </c>
      <c r="Q977" s="0" t="n">
        <f aca="false">_xlfn.IFNA(VLOOKUP(A977,Refill!$D$6:$G$8,2,FALSE()),0)</f>
        <v>0</v>
      </c>
    </row>
    <row r="978" customFormat="false" ht="12.75" hidden="false" customHeight="false" outlineLevel="0" collapsed="false">
      <c r="A978" s="19" t="n">
        <f aca="false">ROUND((Online_RAW!B978-General!$B$10)*24,3)</f>
        <v>16.267</v>
      </c>
      <c r="B978" s="19" t="n">
        <f aca="false">General!$B$12+Online_ANA!K978/1000+Online_ANA!L978/1000+Online_ANA!M978/1000/General!$B$22-SUM($P$2:P978)/1000/General!$B$24+SUM($Q$2:Q978)/1000/General!$B$24</f>
        <v>1.17347287706422</v>
      </c>
      <c r="C978" s="19" t="n">
        <f aca="false">Online_RAW!K978</f>
        <v>19.5</v>
      </c>
      <c r="D978" s="19" t="n">
        <f aca="false">Online_RAW!J978</f>
        <v>0.89</v>
      </c>
      <c r="E978" s="19" t="n">
        <f aca="false">(1-F978/100-G978/100)/(1-C978/100-D978/100-General!$B$17/100)</f>
        <v>0.999781405900098</v>
      </c>
      <c r="F978" s="19" t="n">
        <f aca="false">N978*General!$B$14/(N978+O978)+O978*100/(N978+O978)</f>
        <v>20.8</v>
      </c>
      <c r="G978" s="19" t="n">
        <f aca="false">N978*General!$B$15/(N978+O978)</f>
        <v>0.04</v>
      </c>
      <c r="H978" s="19" t="n">
        <f aca="false">(N978+O978)*(1/General!$B$20)*((F978/100)-E978*(C978/100))*1000/B978</f>
        <v>89.2762449215746</v>
      </c>
      <c r="I978" s="19" t="n">
        <f aca="false">(N978+O978)*(1/General!$B$20)*((D978/100)*E978-(G978/100))*1000/B978</f>
        <v>58.1688384510399</v>
      </c>
      <c r="J978" s="19" t="n">
        <f aca="false">I978/H978</f>
        <v>0.651560093081186</v>
      </c>
      <c r="K978" s="19" t="n">
        <f aca="false">MAX(Online_RAW!$L$2-Online_RAW!L978,0)</f>
        <v>0</v>
      </c>
      <c r="L978" s="19" t="n">
        <f aca="false">0.0016*(Online_RAW!M978)</f>
        <v>65.4704</v>
      </c>
      <c r="M978" s="11" t="n">
        <f aca="false">Online_RAW!$N$2-Online_RAW!N978</f>
        <v>30.5227</v>
      </c>
      <c r="N978" s="19" t="n">
        <f aca="false">Online_RAW!C978*60</f>
        <v>180.037636363636</v>
      </c>
      <c r="O978" s="19" t="n">
        <f aca="false">MAX(0, Online_RAW!D978*60)</f>
        <v>0</v>
      </c>
      <c r="P978" s="19" t="n">
        <f aca="false">_xlfn.IFNA(VLOOKUP(A978,Sampling!$D$7:$E$14,2,FALSE()),0)</f>
        <v>0</v>
      </c>
      <c r="Q978" s="0" t="n">
        <f aca="false">_xlfn.IFNA(VLOOKUP(A978,Refill!$D$6:$G$8,2,FALSE()),0)</f>
        <v>0</v>
      </c>
    </row>
    <row r="979" customFormat="false" ht="12.75" hidden="false" customHeight="false" outlineLevel="0" collapsed="false">
      <c r="A979" s="19" t="n">
        <f aca="false">ROUND((Online_RAW!B979-General!$B$10)*24,3)</f>
        <v>16.283</v>
      </c>
      <c r="B979" s="19" t="n">
        <f aca="false">General!$B$12+Online_ANA!K979/1000+Online_ANA!L979/1000+Online_ANA!M979/1000/General!$B$22-SUM($P$2:P979)/1000/General!$B$24+SUM($Q$2:Q979)/1000/General!$B$24</f>
        <v>1.17367991231289</v>
      </c>
      <c r="C979" s="19" t="n">
        <f aca="false">Online_RAW!K979</f>
        <v>19.5</v>
      </c>
      <c r="D979" s="19" t="n">
        <f aca="false">Online_RAW!J979</f>
        <v>0.89</v>
      </c>
      <c r="E979" s="19" t="n">
        <f aca="false">(1-F979/100-G979/100)/(1-C979/100-D979/100-General!$B$17/100)</f>
        <v>0.997886162057234</v>
      </c>
      <c r="F979" s="19" t="n">
        <f aca="false">N979*General!$B$14/(N979+O979)+O979*100/(N979+O979)</f>
        <v>20.9501361312273</v>
      </c>
      <c r="G979" s="19" t="n">
        <f aca="false">N979*General!$B$15/(N979+O979)</f>
        <v>0.0399241736710973</v>
      </c>
      <c r="H979" s="19" t="n">
        <f aca="false">(N979+O979)*(1/General!$B$20)*((F979/100)-E979*(C979/100))*1000/B979</f>
        <v>102.032403803292</v>
      </c>
      <c r="I979" s="19" t="n">
        <f aca="false">(N979+O979)*(1/General!$B$20)*((D979/100)*E979-(G979/100))*1000/B979</f>
        <v>58.0299582940573</v>
      </c>
      <c r="J979" s="19" t="n">
        <f aca="false">I979/H979</f>
        <v>0.568740479798292</v>
      </c>
      <c r="K979" s="19" t="n">
        <f aca="false">MAX(Online_RAW!$L$2-Online_RAW!L979,0)</f>
        <v>0</v>
      </c>
      <c r="L979" s="19" t="n">
        <f aca="false">0.0016*(Online_RAW!M979)</f>
        <v>65.4704</v>
      </c>
      <c r="M979" s="11" t="n">
        <f aca="false">Online_RAW!$N$2-Online_RAW!N979</f>
        <v>30.7483684210501</v>
      </c>
      <c r="N979" s="19" t="n">
        <f aca="false">Online_RAW!C979*60</f>
        <v>179.63947826087</v>
      </c>
      <c r="O979" s="19" t="n">
        <f aca="false">MAX(0, Online_RAW!D979*60)</f>
        <v>0.341181818181818</v>
      </c>
      <c r="P979" s="19" t="n">
        <f aca="false">_xlfn.IFNA(VLOOKUP(A979,Sampling!$D$7:$E$14,2,FALSE()),0)</f>
        <v>0</v>
      </c>
      <c r="Q979" s="0" t="n">
        <f aca="false">_xlfn.IFNA(VLOOKUP(A979,Refill!$D$6:$G$8,2,FALSE()),0)</f>
        <v>0</v>
      </c>
    </row>
    <row r="980" customFormat="false" ht="12.75" hidden="false" customHeight="false" outlineLevel="0" collapsed="false">
      <c r="A980" s="19" t="n">
        <f aca="false">ROUND((Online_RAW!B980-General!$B$10)*24,3)</f>
        <v>16.3</v>
      </c>
      <c r="B980" s="19" t="n">
        <f aca="false">General!$B$12+Online_ANA!K980/1000+Online_ANA!L980/1000+Online_ANA!M980/1000/General!$B$22-SUM($P$2:P980)/1000/General!$B$24+SUM($Q$2:Q980)/1000/General!$B$24</f>
        <v>1.17391691498471</v>
      </c>
      <c r="C980" s="19" t="n">
        <f aca="false">Online_RAW!K980</f>
        <v>19.53</v>
      </c>
      <c r="D980" s="19" t="n">
        <f aca="false">Online_RAW!J980</f>
        <v>0.895</v>
      </c>
      <c r="E980" s="19" t="n">
        <f aca="false">(1-F980/100-G980/100)/(1-C980/100-D980/100-General!$B$17/100)</f>
        <v>0.997126120012248</v>
      </c>
      <c r="F980" s="19" t="n">
        <f aca="false">N980*General!$B$14/(N980+O980)+O980*100/(N980+O980)</f>
        <v>21.0452616714848</v>
      </c>
      <c r="G980" s="19" t="n">
        <f aca="false">N980*General!$B$15/(N980+O980)</f>
        <v>0.0398761304689471</v>
      </c>
      <c r="H980" s="19" t="n">
        <f aca="false">(N980+O980)*(1/General!$B$20)*((F980/100)-E980*(C980/100))*1000/B980</f>
        <v>107.460044543977</v>
      </c>
      <c r="I980" s="19" t="n">
        <f aca="false">(N980+O980)*(1/General!$B$20)*((D980/100)*E980-(G980/100))*1000/B980</f>
        <v>58.302097746418</v>
      </c>
      <c r="J980" s="19" t="n">
        <f aca="false">I980/H980</f>
        <v>0.542546748364305</v>
      </c>
      <c r="K980" s="19" t="n">
        <f aca="false">MAX(Online_RAW!$L$2-Online_RAW!L980,0)</f>
        <v>0</v>
      </c>
      <c r="L980" s="19" t="n">
        <f aca="false">0.0016*(Online_RAW!M980)</f>
        <v>65.5056</v>
      </c>
      <c r="M980" s="11" t="n">
        <f aca="false">Online_RAW!$N$2-Online_RAW!N980</f>
        <v>30.9683333333301</v>
      </c>
      <c r="N980" s="19" t="n">
        <f aca="false">Online_RAW!C980*60</f>
        <v>179.379652173913</v>
      </c>
      <c r="O980" s="19" t="n">
        <f aca="false">MAX(0, Online_RAW!D980*60)</f>
        <v>0.557217391304348</v>
      </c>
      <c r="P980" s="19" t="n">
        <f aca="false">_xlfn.IFNA(VLOOKUP(A980,Sampling!$D$7:$E$14,2,FALSE()),0)</f>
        <v>0</v>
      </c>
      <c r="Q980" s="0" t="n">
        <f aca="false">_xlfn.IFNA(VLOOKUP(A980,Refill!$D$6:$G$8,2,FALSE()),0)</f>
        <v>0</v>
      </c>
    </row>
    <row r="981" customFormat="false" ht="12.75" hidden="false" customHeight="false" outlineLevel="0" collapsed="false">
      <c r="A981" s="19" t="n">
        <f aca="false">ROUND((Online_RAW!B981-General!$B$10)*24,3)</f>
        <v>16.317</v>
      </c>
      <c r="B981" s="19" t="n">
        <f aca="false">General!$B$12+Online_ANA!K981/1000+Online_ANA!L981/1000+Online_ANA!M981/1000/General!$B$22-SUM($P$2:P981)/1000/General!$B$24+SUM($Q$2:Q981)/1000/General!$B$24</f>
        <v>1.17411936146789</v>
      </c>
      <c r="C981" s="19" t="n">
        <f aca="false">Online_RAW!K981</f>
        <v>19.615</v>
      </c>
      <c r="D981" s="19" t="n">
        <f aca="false">Online_RAW!J981</f>
        <v>0.89</v>
      </c>
      <c r="E981" s="19" t="n">
        <f aca="false">(1-F981/100-G981/100)/(1-C981/100-D981/100-General!$B$17/100)</f>
        <v>0.997036940575988</v>
      </c>
      <c r="F981" s="19" t="n">
        <f aca="false">N981*General!$B$14/(N981+O981)+O981*100/(N981+O981)</f>
        <v>21.1321263641722</v>
      </c>
      <c r="G981" s="19" t="n">
        <f aca="false">N981*General!$B$15/(N981+O981)</f>
        <v>0.0398322594120343</v>
      </c>
      <c r="H981" s="19" t="n">
        <f aca="false">(N981+O981)*(1/General!$B$20)*((F981/100)-E981*(C981/100))*1000/B981</f>
        <v>107.723550773127</v>
      </c>
      <c r="I981" s="19" t="n">
        <f aca="false">(N981+O981)*(1/General!$B$20)*((D981/100)*E981-(G981/100))*1000/B981</f>
        <v>57.9585427437165</v>
      </c>
      <c r="J981" s="19" t="n">
        <f aca="false">I981/H981</f>
        <v>0.538030378016234</v>
      </c>
      <c r="K981" s="19" t="n">
        <f aca="false">MAX(Online_RAW!$L$2-Online_RAW!L981,0)</f>
        <v>0</v>
      </c>
      <c r="L981" s="19" t="n">
        <f aca="false">0.0016*(Online_RAW!M981)</f>
        <v>65.5056</v>
      </c>
      <c r="M981" s="11" t="n">
        <f aca="false">Online_RAW!$N$2-Online_RAW!N981</f>
        <v>31.1890000000003</v>
      </c>
      <c r="N981" s="19" t="n">
        <f aca="false">Online_RAW!C981*60</f>
        <v>179.212636363636</v>
      </c>
      <c r="O981" s="19" t="n">
        <f aca="false">MAX(0, Online_RAW!D981*60)</f>
        <v>0.754695652173912</v>
      </c>
      <c r="P981" s="19" t="n">
        <f aca="false">_xlfn.IFNA(VLOOKUP(A981,Sampling!$D$7:$E$14,2,FALSE()),0)</f>
        <v>0</v>
      </c>
      <c r="Q981" s="0" t="n">
        <f aca="false">_xlfn.IFNA(VLOOKUP(A981,Refill!$D$6:$G$8,2,FALSE()),0)</f>
        <v>0</v>
      </c>
    </row>
    <row r="982" customFormat="false" ht="12.75" hidden="false" customHeight="false" outlineLevel="0" collapsed="false">
      <c r="A982" s="19" t="n">
        <f aca="false">ROUND((Online_RAW!B982-General!$B$10)*24,3)</f>
        <v>16.333</v>
      </c>
      <c r="B982" s="19" t="n">
        <f aca="false">General!$B$12+Online_ANA!K982/1000+Online_ANA!L982/1000+Online_ANA!M982/1000/General!$B$22-SUM($P$2:P982)/1000/General!$B$24+SUM($Q$2:Q982)/1000/General!$B$24</f>
        <v>1.17435839510704</v>
      </c>
      <c r="C982" s="19" t="n">
        <f aca="false">Online_RAW!K982</f>
        <v>19.695</v>
      </c>
      <c r="D982" s="19" t="n">
        <f aca="false">Online_RAW!J982</f>
        <v>0.89</v>
      </c>
      <c r="E982" s="19" t="n">
        <f aca="false">(1-F982/100-G982/100)/(1-C982/100-D982/100-General!$B$17/100)</f>
        <v>0.996804161586104</v>
      </c>
      <c r="F982" s="19" t="n">
        <f aca="false">N982*General!$B$14/(N982+O982)+O982*100/(N982+O982)</f>
        <v>21.2303243361568</v>
      </c>
      <c r="G982" s="19" t="n">
        <f aca="false">N982*General!$B$15/(N982+O982)</f>
        <v>0.0397826644766885</v>
      </c>
      <c r="H982" s="19" t="n">
        <f aca="false">(N982+O982)*(1/General!$B$20)*((F982/100)-E982*(C982/100))*1000/B982</f>
        <v>109.265085190599</v>
      </c>
      <c r="I982" s="19" t="n">
        <f aca="false">(N982+O982)*(1/General!$B$20)*((D982/100)*E982-(G982/100))*1000/B982</f>
        <v>57.9304481741276</v>
      </c>
      <c r="J982" s="19" t="n">
        <f aca="false">I982/H982</f>
        <v>0.530182611152273</v>
      </c>
      <c r="K982" s="19" t="n">
        <f aca="false">MAX(Online_RAW!$L$2-Online_RAW!L982,0)</f>
        <v>0</v>
      </c>
      <c r="L982" s="19" t="n">
        <f aca="false">0.0016*(Online_RAW!M982)</f>
        <v>65.5376</v>
      </c>
      <c r="M982" s="11" t="n">
        <f aca="false">Online_RAW!$N$2-Online_RAW!N982</f>
        <v>31.4146666666702</v>
      </c>
      <c r="N982" s="19" t="n">
        <f aca="false">Online_RAW!C982*60</f>
        <v>178.972434782609</v>
      </c>
      <c r="O982" s="19" t="n">
        <f aca="false">MAX(0, Online_RAW!D982*60)</f>
        <v>0.97773913043478</v>
      </c>
      <c r="P982" s="19" t="n">
        <f aca="false">_xlfn.IFNA(VLOOKUP(A982,Sampling!$D$7:$E$14,2,FALSE()),0)</f>
        <v>0</v>
      </c>
      <c r="Q982" s="0" t="n">
        <f aca="false">_xlfn.IFNA(VLOOKUP(A982,Refill!$D$6:$G$8,2,FALSE()),0)</f>
        <v>0</v>
      </c>
    </row>
    <row r="983" customFormat="false" ht="12.75" hidden="false" customHeight="false" outlineLevel="0" collapsed="false">
      <c r="A983" s="19" t="n">
        <f aca="false">ROUND((Online_RAW!B983-General!$B$10)*24,3)</f>
        <v>16.35</v>
      </c>
      <c r="B983" s="19" t="n">
        <f aca="false">General!$B$12+Online_ANA!K983/1000+Online_ANA!L983/1000+Online_ANA!M983/1000/General!$B$22-SUM($P$2:P983)/1000/General!$B$24+SUM($Q$2:Q983)/1000/General!$B$24</f>
        <v>1.17460589431193</v>
      </c>
      <c r="C983" s="19" t="n">
        <f aca="false">Online_RAW!K983</f>
        <v>19.7866666666667</v>
      </c>
      <c r="D983" s="19" t="n">
        <f aca="false">Online_RAW!J983</f>
        <v>0.895</v>
      </c>
      <c r="E983" s="19" t="n">
        <f aca="false">(1-F983/100-G983/100)/(1-C983/100-D983/100-General!$B$17/100)</f>
        <v>0.997521653975787</v>
      </c>
      <c r="F983" s="19" t="n">
        <f aca="false">N983*General!$B$14/(N983+O983)+O983*100/(N983+O983)</f>
        <v>21.2701023145738</v>
      </c>
      <c r="G983" s="19" t="n">
        <f aca="false">N983*General!$B$15/(N983+O983)</f>
        <v>0.0397625745885991</v>
      </c>
      <c r="H983" s="19" t="n">
        <f aca="false">(N983+O983)*(1/General!$B$20)*((F983/100)-E983*(C983/100))*1000/B983</f>
        <v>104.762909404614</v>
      </c>
      <c r="I983" s="19" t="n">
        <f aca="false">(N983+O983)*(1/General!$B$20)*((D983/100)*E983-(G983/100))*1000/B983</f>
        <v>58.3140677923084</v>
      </c>
      <c r="J983" s="19" t="n">
        <f aca="false">I983/H983</f>
        <v>0.556628945527738</v>
      </c>
      <c r="K983" s="19" t="n">
        <f aca="false">MAX(Online_RAW!$L$2-Online_RAW!L983,0)</f>
        <v>0</v>
      </c>
      <c r="L983" s="19" t="n">
        <f aca="false">0.0016*(Online_RAW!M983)</f>
        <v>65.56672</v>
      </c>
      <c r="M983" s="11" t="n">
        <f aca="false">Online_RAW!$N$2-Online_RAW!N983</f>
        <v>31.6527000000001</v>
      </c>
      <c r="N983" s="19" t="n">
        <f aca="false">Online_RAW!C983*60</f>
        <v>178.912434782609</v>
      </c>
      <c r="O983" s="19" t="n">
        <f aca="false">MAX(0, Online_RAW!D983*60)</f>
        <v>1.0683</v>
      </c>
      <c r="P983" s="19" t="n">
        <f aca="false">_xlfn.IFNA(VLOOKUP(A983,Sampling!$D$7:$E$14,2,FALSE()),0)</f>
        <v>0</v>
      </c>
      <c r="Q983" s="0" t="n">
        <f aca="false">_xlfn.IFNA(VLOOKUP(A983,Refill!$D$6:$G$8,2,FALSE()),0)</f>
        <v>0</v>
      </c>
    </row>
    <row r="984" customFormat="false" ht="12.75" hidden="false" customHeight="false" outlineLevel="0" collapsed="false">
      <c r="A984" s="19" t="n">
        <f aca="false">ROUND((Online_RAW!B984-General!$B$10)*24,3)</f>
        <v>16.367</v>
      </c>
      <c r="B984" s="19" t="n">
        <f aca="false">General!$B$12+Online_ANA!K984/1000+Online_ANA!L984/1000+Online_ANA!M984/1000/General!$B$22-SUM($P$2:P984)/1000/General!$B$24+SUM($Q$2:Q984)/1000/General!$B$24</f>
        <v>1.17481162825688</v>
      </c>
      <c r="C984" s="19" t="n">
        <f aca="false">Online_RAW!K984</f>
        <v>19.845</v>
      </c>
      <c r="D984" s="19" t="n">
        <f aca="false">Online_RAW!J984</f>
        <v>0.89</v>
      </c>
      <c r="E984" s="19" t="n">
        <f aca="false">(1-F984/100-G984/100)/(1-C984/100-D984/100-General!$B$17/100)</f>
        <v>0.999463261244518</v>
      </c>
      <c r="F984" s="19" t="n">
        <f aca="false">N984*General!$B$14/(N984+O984)+O984*100/(N984+O984)</f>
        <v>21.1701916278835</v>
      </c>
      <c r="G984" s="19" t="n">
        <f aca="false">N984*General!$B$15/(N984+O984)</f>
        <v>0.039813034531372</v>
      </c>
      <c r="H984" s="19" t="n">
        <f aca="false">(N984+O984)*(1/General!$B$20)*((F984/100)-E984*(C984/100))*1000/B984</f>
        <v>91.346300430071</v>
      </c>
      <c r="I984" s="19" t="n">
        <f aca="false">(N984+O984)*(1/General!$B$20)*((D984/100)*E984-(G984/100))*1000/B984</f>
        <v>58.1039732640064</v>
      </c>
      <c r="J984" s="19" t="n">
        <f aca="false">I984/H984</f>
        <v>0.636084581317961</v>
      </c>
      <c r="K984" s="19" t="n">
        <f aca="false">MAX(Online_RAW!$L$2-Online_RAW!L984,0)</f>
        <v>0</v>
      </c>
      <c r="L984" s="19" t="n">
        <f aca="false">0.0016*(Online_RAW!M984)</f>
        <v>65.56672</v>
      </c>
      <c r="M984" s="11" t="n">
        <f aca="false">Online_RAW!$N$2-Online_RAW!N984</f>
        <v>31.8769500000003</v>
      </c>
      <c r="N984" s="19" t="n">
        <f aca="false">Online_RAW!C984*60</f>
        <v>179.220782608696</v>
      </c>
      <c r="O984" s="19" t="n">
        <f aca="false">MAX(0, Online_RAW!D984*60)</f>
        <v>0.841636363636362</v>
      </c>
      <c r="P984" s="19" t="n">
        <f aca="false">_xlfn.IFNA(VLOOKUP(A984,Sampling!$D$7:$E$14,2,FALSE()),0)</f>
        <v>0</v>
      </c>
      <c r="Q984" s="0" t="n">
        <f aca="false">_xlfn.IFNA(VLOOKUP(A984,Refill!$D$6:$G$8,2,FALSE()),0)</f>
        <v>0</v>
      </c>
    </row>
    <row r="985" customFormat="false" ht="12.75" hidden="false" customHeight="false" outlineLevel="0" collapsed="false">
      <c r="A985" s="19" t="n">
        <f aca="false">ROUND((Online_RAW!B985-General!$B$10)*24,3)</f>
        <v>16.383</v>
      </c>
      <c r="B985" s="19" t="n">
        <f aca="false">General!$B$12+Online_ANA!K985/1000+Online_ANA!L985/1000+Online_ANA!M985/1000/General!$B$22-SUM($P$2:P985)/1000/General!$B$24+SUM($Q$2:Q985)/1000/General!$B$24</f>
        <v>1.17505014041526</v>
      </c>
      <c r="C985" s="19" t="n">
        <f aca="false">Online_RAW!K985</f>
        <v>19.815</v>
      </c>
      <c r="D985" s="19" t="n">
        <f aca="false">Online_RAW!J985</f>
        <v>0.9</v>
      </c>
      <c r="E985" s="19" t="n">
        <f aca="false">(1-F985/100-G985/100)/(1-C985/100-D985/100-General!$B$17/100)</f>
        <v>0.999803797220225</v>
      </c>
      <c r="F985" s="19" t="n">
        <f aca="false">N985*General!$B$14/(N985+O985)+O985*100/(N985+O985)</f>
        <v>21.123326645939</v>
      </c>
      <c r="G985" s="19" t="n">
        <f aca="false">N985*General!$B$15/(N985+O985)</f>
        <v>0.0398367037141722</v>
      </c>
      <c r="H985" s="19" t="n">
        <f aca="false">(N985+O985)*(1/General!$B$20)*((F985/100)-E985*(C985/100))*1000/B985</f>
        <v>89.6682883592907</v>
      </c>
      <c r="I985" s="19" t="n">
        <f aca="false">(N985+O985)*(1/General!$B$20)*((D985/100)*E985-(G985/100))*1000/B985</f>
        <v>58.765958063324</v>
      </c>
      <c r="J985" s="19" t="n">
        <f aca="false">I985/H985</f>
        <v>0.655370579037435</v>
      </c>
      <c r="K985" s="19" t="n">
        <f aca="false">MAX(Online_RAW!$L$2-Online_RAW!L985,0)</f>
        <v>0</v>
      </c>
      <c r="L985" s="19" t="n">
        <f aca="false">0.0016*(Online_RAW!M985)</f>
        <v>65.6048</v>
      </c>
      <c r="M985" s="11" t="n">
        <f aca="false">Online_RAW!$N$2-Online_RAW!N985</f>
        <v>32.0954210526302</v>
      </c>
      <c r="N985" s="19" t="n">
        <f aca="false">Online_RAW!C985*60</f>
        <v>179.239304347826</v>
      </c>
      <c r="O985" s="19" t="n">
        <f aca="false">MAX(0, Online_RAW!D985*60)</f>
        <v>0.73472727272727</v>
      </c>
      <c r="P985" s="19" t="n">
        <f aca="false">_xlfn.IFNA(VLOOKUP(A985,Sampling!$D$7:$E$14,2,FALSE()),0)</f>
        <v>0</v>
      </c>
      <c r="Q985" s="0" t="n">
        <f aca="false">_xlfn.IFNA(VLOOKUP(A985,Refill!$D$6:$G$8,2,FALSE()),0)</f>
        <v>0</v>
      </c>
    </row>
    <row r="986" customFormat="false" ht="12.75" hidden="false" customHeight="false" outlineLevel="0" collapsed="false">
      <c r="A986" s="19" t="n">
        <f aca="false">ROUND((Online_RAW!B986-General!$B$10)*24,3)</f>
        <v>16.4</v>
      </c>
      <c r="B986" s="19" t="n">
        <f aca="false">General!$B$12+Online_ANA!K986/1000+Online_ANA!L986/1000+Online_ANA!M986/1000/General!$B$22-SUM($P$2:P986)/1000/General!$B$24+SUM($Q$2:Q986)/1000/General!$B$24</f>
        <v>1.17526303693658</v>
      </c>
      <c r="C986" s="19" t="n">
        <f aca="false">Online_RAW!K986</f>
        <v>19.765</v>
      </c>
      <c r="D986" s="19" t="n">
        <f aca="false">Online_RAW!J986</f>
        <v>0.9</v>
      </c>
      <c r="E986" s="19" t="n">
        <f aca="false">(1-F986/100-G986/100)/(1-C986/100-D986/100-General!$B$17/100)</f>
        <v>0.997625139549339</v>
      </c>
      <c r="F986" s="19" t="n">
        <f aca="false">N986*General!$B$14/(N986+O986)+O986*100/(N986+O986)</f>
        <v>21.2452991762706</v>
      </c>
      <c r="G986" s="19" t="n">
        <f aca="false">N986*General!$B$15/(N986+O986)</f>
        <v>0.039775101426126</v>
      </c>
      <c r="H986" s="19" t="n">
        <f aca="false">(N986+O986)*(1/General!$B$20)*((F986/100)-E986*(C986/100))*1000/B986</f>
        <v>104.34432730176</v>
      </c>
      <c r="I986" s="19" t="n">
        <f aca="false">(N986+O986)*(1/General!$B$20)*((D986/100)*E986-(G986/100))*1000/B986</f>
        <v>58.6264539601911</v>
      </c>
      <c r="J986" s="19" t="n">
        <f aca="false">I986/H986</f>
        <v>0.561855689487036</v>
      </c>
      <c r="K986" s="19" t="n">
        <f aca="false">MAX(Online_RAW!$L$2-Online_RAW!L986,0)</f>
        <v>0</v>
      </c>
      <c r="L986" s="19" t="n">
        <f aca="false">0.0016*(Online_RAW!M986)</f>
        <v>65.6048</v>
      </c>
      <c r="M986" s="11" t="n">
        <f aca="false">Online_RAW!$N$2-Online_RAW!N986</f>
        <v>32.3274782608701</v>
      </c>
      <c r="N986" s="19" t="n">
        <f aca="false">Online_RAW!C986*60</f>
        <v>178.964869565218</v>
      </c>
      <c r="O986" s="19" t="n">
        <f aca="false">MAX(0, Online_RAW!D986*60)</f>
        <v>1.01191304347826</v>
      </c>
      <c r="P986" s="19" t="n">
        <f aca="false">_xlfn.IFNA(VLOOKUP(A986,Sampling!$D$7:$E$14,2,FALSE()),0)</f>
        <v>0</v>
      </c>
      <c r="Q986" s="0" t="n">
        <f aca="false">_xlfn.IFNA(VLOOKUP(A986,Refill!$D$6:$G$8,2,FALSE()),0)</f>
        <v>0</v>
      </c>
    </row>
    <row r="987" customFormat="false" ht="12.75" hidden="false" customHeight="false" outlineLevel="0" collapsed="false">
      <c r="A987" s="19" t="n">
        <f aca="false">ROUND((Online_RAW!B987-General!$B$10)*24,3)</f>
        <v>16.417</v>
      </c>
      <c r="B987" s="19" t="n">
        <f aca="false">General!$B$12+Online_ANA!K987/1000+Online_ANA!L987/1000+Online_ANA!M987/1000/General!$B$22-SUM($P$2:P987)/1000/General!$B$24+SUM($Q$2:Q987)/1000/General!$B$24</f>
        <v>1.17550520471822</v>
      </c>
      <c r="C987" s="19" t="n">
        <f aca="false">Online_RAW!K987</f>
        <v>19.7914285714286</v>
      </c>
      <c r="D987" s="19" t="n">
        <f aca="false">Online_RAW!J987</f>
        <v>0.91</v>
      </c>
      <c r="E987" s="19" t="n">
        <f aca="false">(1-F987/100-G987/100)/(1-C987/100-D987/100-General!$B$17/100)</f>
        <v>0.996867880937332</v>
      </c>
      <c r="F987" s="19" t="n">
        <f aca="false">N987*General!$B$14/(N987+O987)+O987*100/(N987+O987)</f>
        <v>21.3414116427331</v>
      </c>
      <c r="G987" s="19" t="n">
        <f aca="false">N987*General!$B$15/(N987+O987)</f>
        <v>0.0397265597763974</v>
      </c>
      <c r="H987" s="19" t="n">
        <f aca="false">(N987+O987)*(1/General!$B$20)*((F987/100)-E987*(C987/100))*1000/B987</f>
        <v>110.08200248573</v>
      </c>
      <c r="I987" s="19" t="n">
        <f aca="false">(N987+O987)*(1/General!$B$20)*((D987/100)*E987-(G987/100))*1000/B987</f>
        <v>59.2365583175783</v>
      </c>
      <c r="J987" s="19" t="n">
        <f aca="false">I987/H987</f>
        <v>0.538113015569981</v>
      </c>
      <c r="K987" s="19" t="n">
        <f aca="false">MAX(Online_RAW!$L$2-Online_RAW!L987,0)</f>
        <v>0</v>
      </c>
      <c r="L987" s="19" t="n">
        <f aca="false">0.0016*(Online_RAW!M987)</f>
        <v>65.6490666666667</v>
      </c>
      <c r="M987" s="11" t="n">
        <f aca="false">Online_RAW!$N$2-Online_RAW!N987</f>
        <v>32.5431904761899</v>
      </c>
      <c r="N987" s="19" t="n">
        <f aca="false">Online_RAW!C987*60</f>
        <v>178.699636363636</v>
      </c>
      <c r="O987" s="19" t="n">
        <f aca="false">MAX(0, Online_RAW!D987*60)</f>
        <v>1.23</v>
      </c>
      <c r="P987" s="19" t="n">
        <f aca="false">_xlfn.IFNA(VLOOKUP(A987,Sampling!$D$7:$E$14,2,FALSE()),0)</f>
        <v>0</v>
      </c>
      <c r="Q987" s="0" t="n">
        <f aca="false">_xlfn.IFNA(VLOOKUP(A987,Refill!$D$6:$G$8,2,FALSE()),0)</f>
        <v>0</v>
      </c>
    </row>
    <row r="988" customFormat="false" ht="12.75" hidden="false" customHeight="false" outlineLevel="0" collapsed="false">
      <c r="A988" s="19" t="n">
        <f aca="false">ROUND((Online_RAW!B988-General!$B$10)*24,3)</f>
        <v>16.433</v>
      </c>
      <c r="B988" s="19" t="n">
        <f aca="false">General!$B$12+Online_ANA!K988/1000+Online_ANA!L988/1000+Online_ANA!M988/1000/General!$B$22-SUM($P$2:P988)/1000/General!$B$24+SUM($Q$2:Q988)/1000/General!$B$24</f>
        <v>1.17573659990343</v>
      </c>
      <c r="C988" s="19" t="n">
        <f aca="false">Online_RAW!K988</f>
        <v>19.905</v>
      </c>
      <c r="D988" s="19" t="n">
        <f aca="false">Online_RAW!J988</f>
        <v>0.903333333333333</v>
      </c>
      <c r="E988" s="19" t="n">
        <f aca="false">(1-F988/100-G988/100)/(1-C988/100-D988/100-General!$B$17/100)</f>
        <v>0.997646483313771</v>
      </c>
      <c r="F988" s="19" t="n">
        <f aca="false">N988*General!$B$14/(N988+O988)+O988*100/(N988+O988)</f>
        <v>21.3866825056655</v>
      </c>
      <c r="G988" s="19" t="n">
        <f aca="false">N988*General!$B$15/(N988+O988)</f>
        <v>0.0397036957042093</v>
      </c>
      <c r="H988" s="19" t="n">
        <f aca="false">(N988+O988)*(1/General!$B$20)*((F988/100)-E988*(C988/100))*1000/B988</f>
        <v>104.446195647992</v>
      </c>
      <c r="I988" s="19" t="n">
        <f aca="false">(N988+O988)*(1/General!$B$20)*((D988/100)*E988-(G988/100))*1000/B988</f>
        <v>58.8675526640204</v>
      </c>
      <c r="J988" s="19" t="n">
        <f aca="false">I988/H988</f>
        <v>0.563616054168386</v>
      </c>
      <c r="K988" s="19" t="n">
        <f aca="false">MAX(Online_RAW!$L$2-Online_RAW!L988,0)</f>
        <v>0</v>
      </c>
      <c r="L988" s="19" t="n">
        <f aca="false">0.0016*(Online_RAW!M988)</f>
        <v>65.6704</v>
      </c>
      <c r="M988" s="11" t="n">
        <f aca="false">Online_RAW!$N$2-Online_RAW!N988</f>
        <v>32.7721578947403</v>
      </c>
      <c r="N988" s="19" t="n">
        <f aca="false">Online_RAW!C988*60</f>
        <v>178.738956521739</v>
      </c>
      <c r="O988" s="19" t="n">
        <f aca="false">MAX(0, Online_RAW!D988*60)</f>
        <v>1.33390909090909</v>
      </c>
      <c r="P988" s="19" t="n">
        <f aca="false">_xlfn.IFNA(VLOOKUP(A988,Sampling!$D$7:$E$14,2,FALSE()),0)</f>
        <v>0</v>
      </c>
      <c r="Q988" s="0" t="n">
        <f aca="false">_xlfn.IFNA(VLOOKUP(A988,Refill!$D$6:$G$8,2,FALSE()),0)</f>
        <v>0</v>
      </c>
    </row>
    <row r="989" customFormat="false" ht="12.75" hidden="false" customHeight="false" outlineLevel="0" collapsed="false">
      <c r="A989" s="19" t="n">
        <f aca="false">ROUND((Online_RAW!B989-General!$B$10)*24,3)</f>
        <v>16.45</v>
      </c>
      <c r="B989" s="19" t="n">
        <f aca="false">General!$B$12+Online_ANA!K989/1000+Online_ANA!L989/1000+Online_ANA!M989/1000/General!$B$22-SUM($P$2:P989)/1000/General!$B$24+SUM($Q$2:Q989)/1000/General!$B$24</f>
        <v>1.17595576697248</v>
      </c>
      <c r="C989" s="19" t="n">
        <f aca="false">Online_RAW!K989</f>
        <v>19.9483333333333</v>
      </c>
      <c r="D989" s="19" t="n">
        <f aca="false">Online_RAW!J989</f>
        <v>0.906666666666667</v>
      </c>
      <c r="E989" s="19" t="n">
        <f aca="false">(1-F989/100-G989/100)/(1-C989/100-D989/100-General!$B$17/100)</f>
        <v>0.997717949954591</v>
      </c>
      <c r="F989" s="19" t="n">
        <f aca="false">N989*General!$B$14/(N989+O989)+O989*100/(N989+O989)</f>
        <v>21.4276347202682</v>
      </c>
      <c r="G989" s="19" t="n">
        <f aca="false">N989*General!$B$15/(N989+O989)</f>
        <v>0.0396830127675413</v>
      </c>
      <c r="H989" s="19" t="n">
        <f aca="false">(N989+O989)*(1/General!$B$20)*((F989/100)-E989*(C989/100))*1000/B989</f>
        <v>104.13566614279</v>
      </c>
      <c r="I989" s="19" t="n">
        <f aca="false">(N989+O989)*(1/General!$B$20)*((D989/100)*E989-(G989/100))*1000/B989</f>
        <v>59.0680819953877</v>
      </c>
      <c r="J989" s="19" t="n">
        <f aca="false">I989/H989</f>
        <v>0.567222395393276</v>
      </c>
      <c r="K989" s="19" t="n">
        <f aca="false">MAX(Online_RAW!$L$2-Online_RAW!L989,0)</f>
        <v>0</v>
      </c>
      <c r="L989" s="19" t="n">
        <f aca="false">0.0016*(Online_RAW!M989)</f>
        <v>65.6704</v>
      </c>
      <c r="M989" s="11" t="n">
        <f aca="false">Online_RAW!$N$2-Online_RAW!N989</f>
        <v>33.0110500000001</v>
      </c>
      <c r="N989" s="19" t="n">
        <f aca="false">Online_RAW!C989*60</f>
        <v>178.58075</v>
      </c>
      <c r="O989" s="19" t="n">
        <f aca="false">MAX(0, Online_RAW!D989*60)</f>
        <v>1.4265</v>
      </c>
      <c r="P989" s="19" t="n">
        <f aca="false">_xlfn.IFNA(VLOOKUP(A989,Sampling!$D$7:$E$14,2,FALSE()),0)</f>
        <v>0</v>
      </c>
      <c r="Q989" s="0" t="n">
        <f aca="false">_xlfn.IFNA(VLOOKUP(A989,Refill!$D$6:$G$8,2,FALSE()),0)</f>
        <v>0</v>
      </c>
    </row>
    <row r="990" customFormat="false" ht="12.75" hidden="false" customHeight="false" outlineLevel="0" collapsed="false">
      <c r="A990" s="19" t="n">
        <f aca="false">ROUND((Online_RAW!B990-General!$B$10)*24,3)</f>
        <v>16.467</v>
      </c>
      <c r="B990" s="19" t="n">
        <f aca="false">General!$B$12+Online_ANA!K990/1000+Online_ANA!L990/1000+Online_ANA!M990/1000/General!$B$22-SUM($P$2:P990)/1000/General!$B$24+SUM($Q$2:Q990)/1000/General!$B$24</f>
        <v>1.17619257158744</v>
      </c>
      <c r="C990" s="19" t="n">
        <f aca="false">Online_RAW!K990</f>
        <v>19.994</v>
      </c>
      <c r="D990" s="19" t="n">
        <f aca="false">Online_RAW!J990</f>
        <v>0.913333333333333</v>
      </c>
      <c r="E990" s="19" t="n">
        <f aca="false">(1-F990/100-G990/100)/(1-C990/100-D990/100-General!$B$17/100)</f>
        <v>0.998053633177646</v>
      </c>
      <c r="F990" s="19" t="n">
        <f aca="false">N990*General!$B$14/(N990+O990)+O990*100/(N990+O990)</f>
        <v>21.4534568340692</v>
      </c>
      <c r="G990" s="19" t="n">
        <f aca="false">N990*General!$B$15/(N990+O990)</f>
        <v>0.0396699712959246</v>
      </c>
      <c r="H990" s="19" t="n">
        <f aca="false">(N990+O990)*(1/General!$B$20)*((F990/100)-E990*(C990/100))*1000/B990</f>
        <v>102.333119621491</v>
      </c>
      <c r="I990" s="19" t="n">
        <f aca="false">(N990+O990)*(1/General!$B$20)*((D990/100)*E990-(G990/100))*1000/B990</f>
        <v>59.5464626319927</v>
      </c>
      <c r="J990" s="19" t="n">
        <f aca="false">I990/H990</f>
        <v>0.581888472199836</v>
      </c>
      <c r="K990" s="19" t="n">
        <f aca="false">MAX(Online_RAW!$L$2-Online_RAW!L990,0)</f>
        <v>0</v>
      </c>
      <c r="L990" s="19" t="n">
        <f aca="false">0.0016*(Online_RAW!M990)</f>
        <v>65.7066666666667</v>
      </c>
      <c r="M990" s="11" t="n">
        <f aca="false">Online_RAW!$N$2-Online_RAW!N990</f>
        <v>33.2296363636401</v>
      </c>
      <c r="N990" s="19" t="n">
        <f aca="false">Online_RAW!C990*60</f>
        <v>178.564909090909</v>
      </c>
      <c r="O990" s="19" t="n">
        <f aca="false">MAX(0, Online_RAW!D990*60)</f>
        <v>1.48554545454545</v>
      </c>
      <c r="P990" s="19" t="n">
        <f aca="false">_xlfn.IFNA(VLOOKUP(A990,Sampling!$D$7:$E$14,2,FALSE()),0)</f>
        <v>0</v>
      </c>
      <c r="Q990" s="0" t="n">
        <f aca="false">_xlfn.IFNA(VLOOKUP(A990,Refill!$D$6:$G$8,2,FALSE()),0)</f>
        <v>0</v>
      </c>
    </row>
    <row r="991" customFormat="false" ht="12.75" hidden="false" customHeight="false" outlineLevel="0" collapsed="false">
      <c r="A991" s="19" t="n">
        <f aca="false">ROUND((Online_RAW!B991-General!$B$10)*24,3)</f>
        <v>16.483</v>
      </c>
      <c r="B991" s="19" t="n">
        <f aca="false">General!$B$12+Online_ANA!K991/1000+Online_ANA!L991/1000+Online_ANA!M991/1000/General!$B$22-SUM($P$2:P991)/1000/General!$B$24+SUM($Q$2:Q991)/1000/General!$B$24</f>
        <v>1.17643458558322</v>
      </c>
      <c r="C991" s="19" t="n">
        <f aca="false">Online_RAW!K991</f>
        <v>20.0133333333333</v>
      </c>
      <c r="D991" s="19" t="n">
        <f aca="false">Online_RAW!J991</f>
        <v>0.913333333333333</v>
      </c>
      <c r="E991" s="19" t="n">
        <f aca="false">(1-F991/100-G991/100)/(1-C991/100-D991/100-General!$B$17/100)</f>
        <v>0.999409443898201</v>
      </c>
      <c r="F991" s="19" t="n">
        <f aca="false">N991*General!$B$14/(N991+O991)+O991*100/(N991+O991)</f>
        <v>21.3660865870827</v>
      </c>
      <c r="G991" s="19" t="n">
        <f aca="false">N991*General!$B$15/(N991+O991)</f>
        <v>0.0397140976832915</v>
      </c>
      <c r="H991" s="19" t="n">
        <f aca="false">(N991+O991)*(1/General!$B$20)*((F991/100)-E991*(C991/100))*1000/B991</f>
        <v>93.1816180724232</v>
      </c>
      <c r="I991" s="19" t="n">
        <f aca="false">(N991+O991)*(1/General!$B$20)*((D991/100)*E991-(G991/100))*1000/B991</f>
        <v>59.6194112620635</v>
      </c>
      <c r="J991" s="19" t="n">
        <f aca="false">I991/H991</f>
        <v>0.639819446102833</v>
      </c>
      <c r="K991" s="19" t="n">
        <f aca="false">MAX(Online_RAW!$L$2-Online_RAW!L991,0)</f>
        <v>0</v>
      </c>
      <c r="L991" s="19" t="n">
        <f aca="false">0.0016*(Online_RAW!M991)</f>
        <v>65.7376</v>
      </c>
      <c r="M991" s="11" t="n">
        <f aca="false">Online_RAW!$N$2-Online_RAW!N991</f>
        <v>33.4597142857101</v>
      </c>
      <c r="N991" s="19" t="n">
        <f aca="false">Online_RAW!C991*60</f>
        <v>178.7745</v>
      </c>
      <c r="O991" s="19" t="n">
        <f aca="false">MAX(0, Online_RAW!D991*60)</f>
        <v>1.287</v>
      </c>
      <c r="P991" s="19" t="n">
        <f aca="false">_xlfn.IFNA(VLOOKUP(A991,Sampling!$D$7:$E$14,2,FALSE()),0)</f>
        <v>0</v>
      </c>
      <c r="Q991" s="0" t="n">
        <f aca="false">_xlfn.IFNA(VLOOKUP(A991,Refill!$D$6:$G$8,2,FALSE()),0)</f>
        <v>0</v>
      </c>
    </row>
    <row r="992" customFormat="false" ht="12.75" hidden="false" customHeight="false" outlineLevel="0" collapsed="false">
      <c r="A992" s="19" t="n">
        <f aca="false">ROUND((Online_RAW!B992-General!$B$10)*24,3)</f>
        <v>16.5</v>
      </c>
      <c r="B992" s="19" t="n">
        <f aca="false">General!$B$12+Online_ANA!K992/1000+Online_ANA!L992/1000+Online_ANA!M992/1000/General!$B$22-SUM($P$2:P992)/1000/General!$B$24+SUM($Q$2:Q992)/1000/General!$B$24</f>
        <v>1.17664667237513</v>
      </c>
      <c r="C992" s="19" t="n">
        <f aca="false">Online_RAW!K992</f>
        <v>19.9971428571429</v>
      </c>
      <c r="D992" s="19" t="n">
        <f aca="false">Online_RAW!J992</f>
        <v>0.92</v>
      </c>
      <c r="E992" s="19" t="n">
        <f aca="false">(1-F992/100-G992/100)/(1-C992/100-D992/100-General!$B$17/100)</f>
        <v>0.999036333667853</v>
      </c>
      <c r="F992" s="19" t="n">
        <f aca="false">N992*General!$B$14/(N992+O992)+O992*100/(N992+O992)</f>
        <v>21.3859236017157</v>
      </c>
      <c r="G992" s="19" t="n">
        <f aca="false">N992*General!$B$15/(N992+O992)</f>
        <v>0.0397040789890325</v>
      </c>
      <c r="H992" s="19" t="n">
        <f aca="false">(N992+O992)*(1/General!$B$20)*((F992/100)-E992*(C992/100))*1000/B992</f>
        <v>96.1064483510332</v>
      </c>
      <c r="I992" s="19" t="n">
        <f aca="false">(N992+O992)*(1/General!$B$20)*((D992/100)*E992-(G992/100))*1000/B992</f>
        <v>60.024026119038</v>
      </c>
      <c r="J992" s="19" t="n">
        <f aca="false">I992/H992</f>
        <v>0.624557739349575</v>
      </c>
      <c r="K992" s="19" t="n">
        <f aca="false">MAX(Online_RAW!$L$2-Online_RAW!L992,0)</f>
        <v>0</v>
      </c>
      <c r="L992" s="19" t="n">
        <f aca="false">0.0016*(Online_RAW!M992)</f>
        <v>65.7376</v>
      </c>
      <c r="M992" s="11" t="n">
        <f aca="false">Online_RAW!$N$2-Online_RAW!N992</f>
        <v>33.6908888888902</v>
      </c>
      <c r="N992" s="19" t="n">
        <f aca="false">Online_RAW!C992*60</f>
        <v>178.679454545455</v>
      </c>
      <c r="O992" s="19" t="n">
        <f aca="false">MAX(0, Online_RAW!D992*60)</f>
        <v>1.33172727272727</v>
      </c>
      <c r="P992" s="19" t="n">
        <f aca="false">_xlfn.IFNA(VLOOKUP(A992,Sampling!$D$7:$E$14,2,FALSE()),0)</f>
        <v>0</v>
      </c>
      <c r="Q992" s="0" t="n">
        <f aca="false">_xlfn.IFNA(VLOOKUP(A992,Refill!$D$6:$G$8,2,FALSE()),0)</f>
        <v>0</v>
      </c>
    </row>
    <row r="993" customFormat="false" ht="12.75" hidden="false" customHeight="false" outlineLevel="0" collapsed="false">
      <c r="A993" s="19" t="n">
        <f aca="false">ROUND((Online_RAW!B993-General!$B$10)*24,3)</f>
        <v>16.517</v>
      </c>
      <c r="B993" s="19" t="n">
        <f aca="false">General!$B$12+Online_ANA!K993/1000+Online_ANA!L993/1000+Online_ANA!M993/1000/General!$B$22-SUM($P$2:P993)/1000/General!$B$24+SUM($Q$2:Q993)/1000/General!$B$24</f>
        <v>1.17688523063422</v>
      </c>
      <c r="C993" s="19" t="n">
        <f aca="false">Online_RAW!K993</f>
        <v>19.9728571428571</v>
      </c>
      <c r="D993" s="19" t="n">
        <f aca="false">Online_RAW!J993</f>
        <v>0.923333333333333</v>
      </c>
      <c r="E993" s="19" t="n">
        <f aca="false">(1-F993/100-G993/100)/(1-C993/100-D993/100-General!$B$17/100)</f>
        <v>0.997502611572178</v>
      </c>
      <c r="F993" s="19" t="n">
        <f aca="false">N993*General!$B$14/(N993+O993)+O993*100/(N993+O993)</f>
        <v>21.4857014354784</v>
      </c>
      <c r="G993" s="19" t="n">
        <f aca="false">N993*General!$B$15/(N993+O993)</f>
        <v>0.0396536861436978</v>
      </c>
      <c r="H993" s="19" t="n">
        <f aca="false">(N993+O993)*(1/General!$B$20)*((F993/100)-E993*(C993/100))*1000/B993</f>
        <v>106.692711825888</v>
      </c>
      <c r="I993" s="19" t="n">
        <f aca="false">(N993+O993)*(1/General!$B$20)*((D993/100)*E993-(G993/100))*1000/B993</f>
        <v>60.1745006356337</v>
      </c>
      <c r="J993" s="19" t="n">
        <f aca="false">I993/H993</f>
        <v>0.563998230111842</v>
      </c>
      <c r="K993" s="19" t="n">
        <f aca="false">MAX(Online_RAW!$L$2-Online_RAW!L993,0)</f>
        <v>0</v>
      </c>
      <c r="L993" s="19" t="n">
        <f aca="false">0.0016*(Online_RAW!M993)</f>
        <v>65.7676</v>
      </c>
      <c r="M993" s="11" t="n">
        <f aca="false">Online_RAW!$N$2-Online_RAW!N993</f>
        <v>33.9182173913</v>
      </c>
      <c r="N993" s="19" t="n">
        <f aca="false">Online_RAW!C993*60</f>
        <v>178.5375</v>
      </c>
      <c r="O993" s="19" t="n">
        <f aca="false">MAX(0, Online_RAW!D993*60)</f>
        <v>1.55925</v>
      </c>
      <c r="P993" s="19" t="n">
        <f aca="false">_xlfn.IFNA(VLOOKUP(A993,Sampling!$D$7:$E$14,2,FALSE()),0)</f>
        <v>0</v>
      </c>
      <c r="Q993" s="0" t="n">
        <f aca="false">_xlfn.IFNA(VLOOKUP(A993,Refill!$D$6:$G$8,2,FALSE()),0)</f>
        <v>0</v>
      </c>
    </row>
    <row r="994" customFormat="false" ht="12.75" hidden="false" customHeight="false" outlineLevel="0" collapsed="false">
      <c r="A994" s="19" t="n">
        <f aca="false">ROUND((Online_RAW!B994-General!$B$10)*24,3)</f>
        <v>16.533</v>
      </c>
      <c r="B994" s="19" t="n">
        <f aca="false">General!$B$12+Online_ANA!K994/1000+Online_ANA!L994/1000+Online_ANA!M994/1000/General!$B$22-SUM($P$2:P994)/1000/General!$B$24+SUM($Q$2:Q994)/1000/General!$B$24</f>
        <v>1.17714392844037</v>
      </c>
      <c r="C994" s="19" t="n">
        <f aca="false">Online_RAW!K994</f>
        <v>20.038</v>
      </c>
      <c r="D994" s="19" t="n">
        <f aca="false">Online_RAW!J994</f>
        <v>0.925</v>
      </c>
      <c r="E994" s="19" t="n">
        <f aca="false">(1-F994/100-G994/100)/(1-C994/100-D994/100-General!$B$17/100)</f>
        <v>0.996499139583927</v>
      </c>
      <c r="F994" s="19" t="n">
        <f aca="false">N994*General!$B$14/(N994+O994)+O994*100/(N994+O994)</f>
        <v>21.6312948629155</v>
      </c>
      <c r="G994" s="19" t="n">
        <f aca="false">N994*General!$B$15/(N994+O994)</f>
        <v>0.0395801541096387</v>
      </c>
      <c r="H994" s="19" t="n">
        <f aca="false">(N994+O994)*(1/General!$B$20)*((F994/100)-E994*(C994/100))*1000/B994</f>
        <v>113.509308887797</v>
      </c>
      <c r="I994" s="19" t="n">
        <f aca="false">(N994+O994)*(1/General!$B$20)*((D994/100)*E994-(G994/100))*1000/B994</f>
        <v>60.1978495220241</v>
      </c>
      <c r="J994" s="19" t="n">
        <f aca="false">I994/H994</f>
        <v>0.530334032616913</v>
      </c>
      <c r="K994" s="19" t="n">
        <f aca="false">MAX(Online_RAW!$L$2-Online_RAW!L994,0)</f>
        <v>0</v>
      </c>
      <c r="L994" s="19" t="n">
        <f aca="false">0.0016*(Online_RAW!M994)</f>
        <v>65.8048</v>
      </c>
      <c r="M994" s="11" t="n">
        <f aca="false">Online_RAW!$N$2-Online_RAW!N994</f>
        <v>34.1596500000001</v>
      </c>
      <c r="N994" s="19" t="n">
        <f aca="false">Online_RAW!C994*60</f>
        <v>178.15147826087</v>
      </c>
      <c r="O994" s="19" t="n">
        <f aca="false">MAX(0, Online_RAW!D994*60)</f>
        <v>1.88973913043478</v>
      </c>
      <c r="P994" s="19" t="n">
        <f aca="false">_xlfn.IFNA(VLOOKUP(A994,Sampling!$D$7:$E$14,2,FALSE()),0)</f>
        <v>0</v>
      </c>
      <c r="Q994" s="0" t="n">
        <f aca="false">_xlfn.IFNA(VLOOKUP(A994,Refill!$D$6:$G$8,2,FALSE()),0)</f>
        <v>0</v>
      </c>
    </row>
    <row r="995" customFormat="false" ht="12.75" hidden="false" customHeight="false" outlineLevel="0" collapsed="false">
      <c r="A995" s="19" t="n">
        <f aca="false">ROUND((Online_RAW!B995-General!$B$10)*24,3)</f>
        <v>16.55</v>
      </c>
      <c r="B995" s="19" t="n">
        <f aca="false">General!$B$12+Online_ANA!K995/1000+Online_ANA!L995/1000+Online_ANA!M995/1000/General!$B$22-SUM($P$2:P995)/1000/General!$B$24+SUM($Q$2:Q995)/1000/General!$B$24</f>
        <v>1.17736322588122</v>
      </c>
      <c r="C995" s="19" t="n">
        <f aca="false">Online_RAW!K995</f>
        <v>20.115</v>
      </c>
      <c r="D995" s="19" t="n">
        <f aca="false">Online_RAW!J995</f>
        <v>0.925</v>
      </c>
      <c r="E995" s="19" t="n">
        <f aca="false">(1-F995/100-G995/100)/(1-C995/100-D995/100-General!$B$17/100)</f>
        <v>0.9985708006513</v>
      </c>
      <c r="F995" s="19" t="n">
        <f aca="false">N995*General!$B$14/(N995+O995)+O995*100/(N995+O995)</f>
        <v>21.5452998987916</v>
      </c>
      <c r="G995" s="19" t="n">
        <f aca="false">N995*General!$B$15/(N995+O995)</f>
        <v>0.0396235859097012</v>
      </c>
      <c r="H995" s="19" t="n">
        <f aca="false">(N995+O995)*(1/General!$B$20)*((F995/100)-E995*(C995/100))*1000/B995</f>
        <v>99.4722744466887</v>
      </c>
      <c r="I995" s="19" t="n">
        <f aca="false">(N995+O995)*(1/General!$B$20)*((D995/100)*E995-(G995/100))*1000/B995</f>
        <v>60.2714151157598</v>
      </c>
      <c r="J995" s="19" t="n">
        <f aca="false">I995/H995</f>
        <v>0.605911702039765</v>
      </c>
      <c r="K995" s="19" t="n">
        <f aca="false">MAX(Online_RAW!$L$2-Online_RAW!L995,0)</f>
        <v>0</v>
      </c>
      <c r="L995" s="19" t="n">
        <f aca="false">0.0016*(Online_RAW!M995)</f>
        <v>65.8048</v>
      </c>
      <c r="M995" s="11" t="n">
        <f aca="false">Online_RAW!$N$2-Online_RAW!N995</f>
        <v>34.3986842105301</v>
      </c>
      <c r="N995" s="19" t="n">
        <f aca="false">Online_RAW!C995*60</f>
        <v>178.219826086957</v>
      </c>
      <c r="O995" s="19" t="n">
        <f aca="false">MAX(0, Online_RAW!D995*60)</f>
        <v>1.69304347826087</v>
      </c>
      <c r="P995" s="19" t="n">
        <f aca="false">_xlfn.IFNA(VLOOKUP(A995,Sampling!$D$7:$E$14,2,FALSE()),0)</f>
        <v>0</v>
      </c>
      <c r="Q995" s="0" t="n">
        <f aca="false">_xlfn.IFNA(VLOOKUP(A995,Refill!$D$6:$G$8,2,FALSE()),0)</f>
        <v>0</v>
      </c>
    </row>
    <row r="996" customFormat="false" ht="12.75" hidden="false" customHeight="false" outlineLevel="0" collapsed="false">
      <c r="A996" s="19" t="n">
        <f aca="false">ROUND((Online_RAW!B996-General!$B$10)*24,3)</f>
        <v>16.567</v>
      </c>
      <c r="B996" s="19" t="n">
        <f aca="false">General!$B$12+Online_ANA!K996/1000+Online_ANA!L996/1000+Online_ANA!M996/1000/General!$B$22-SUM($P$2:P996)/1000/General!$B$24+SUM($Q$2:Q996)/1000/General!$B$24</f>
        <v>1.17761134678899</v>
      </c>
      <c r="C996" s="19" t="n">
        <f aca="false">Online_RAW!K996</f>
        <v>20.13</v>
      </c>
      <c r="D996" s="19" t="n">
        <f aca="false">Online_RAW!J996</f>
        <v>0.92</v>
      </c>
      <c r="E996" s="19" t="n">
        <f aca="false">(1-F996/100-G996/100)/(1-C996/100-D996/100-General!$B$17/100)</f>
        <v>1.00002920923742</v>
      </c>
      <c r="F996" s="19" t="n">
        <f aca="false">N996*General!$B$14/(N996+O996)+O996*100/(N996+O996)</f>
        <v>21.4407224742193</v>
      </c>
      <c r="G996" s="19" t="n">
        <f aca="false">N996*General!$B$15/(N996+O996)</f>
        <v>0.0396764027907983</v>
      </c>
      <c r="H996" s="19" t="n">
        <f aca="false">(N996+O996)*(1/General!$B$20)*((F996/100)-E996*(C996/100))*1000/B996</f>
        <v>89.4029577515983</v>
      </c>
      <c r="I996" s="19" t="n">
        <f aca="false">(N996+O996)*(1/General!$B$20)*((D996/100)*E996-(G996/100))*1000/B996</f>
        <v>60.074699440592</v>
      </c>
      <c r="J996" s="19" t="n">
        <f aca="false">I996/H996</f>
        <v>0.67195427255893</v>
      </c>
      <c r="K996" s="19" t="n">
        <f aca="false">MAX(Online_RAW!$L$2-Online_RAW!L996,0)</f>
        <v>0</v>
      </c>
      <c r="L996" s="19" t="n">
        <f aca="false">0.0016*(Online_RAW!M996)</f>
        <v>65.8352</v>
      </c>
      <c r="M996" s="11" t="n">
        <f aca="false">Online_RAW!$N$2-Online_RAW!N996</f>
        <v>34.636</v>
      </c>
      <c r="N996" s="19" t="n">
        <f aca="false">Online_RAW!C996*60</f>
        <v>178.660956521739</v>
      </c>
      <c r="O996" s="19" t="n">
        <f aca="false">MAX(0, Online_RAW!D996*60)</f>
        <v>1.45714285714286</v>
      </c>
      <c r="P996" s="19" t="n">
        <f aca="false">_xlfn.IFNA(VLOOKUP(A996,Sampling!$D$7:$E$14,2,FALSE()),0)</f>
        <v>0</v>
      </c>
      <c r="Q996" s="0" t="n">
        <f aca="false">_xlfn.IFNA(VLOOKUP(A996,Refill!$D$6:$G$8,2,FALSE()),0)</f>
        <v>0</v>
      </c>
    </row>
    <row r="997" customFormat="false" ht="12.75" hidden="false" customHeight="false" outlineLevel="0" collapsed="false">
      <c r="A997" s="19" t="n">
        <f aca="false">ROUND((Online_RAW!B997-General!$B$10)*24,3)</f>
        <v>16.583</v>
      </c>
      <c r="B997" s="19" t="n">
        <f aca="false">General!$B$12+Online_ANA!K997/1000+Online_ANA!L997/1000+Online_ANA!M997/1000/General!$B$22-SUM($P$2:P997)/1000/General!$B$24+SUM($Q$2:Q997)/1000/General!$B$24</f>
        <v>1.17781583200816</v>
      </c>
      <c r="C997" s="19" t="n">
        <f aca="false">Online_RAW!K997</f>
        <v>20.06</v>
      </c>
      <c r="D997" s="19" t="n">
        <f aca="false">Online_RAW!J997</f>
        <v>0.926666666666667</v>
      </c>
      <c r="E997" s="19" t="n">
        <f aca="false">(1-F997/100-G997/100)/(1-C997/100-D997/100-General!$B$17/100)</f>
        <v>0.999815189061778</v>
      </c>
      <c r="F997" s="19" t="n">
        <f aca="false">N997*General!$B$14/(N997+O997)+O997*100/(N997+O997)</f>
        <v>21.3941816280844</v>
      </c>
      <c r="G997" s="19" t="n">
        <f aca="false">N997*General!$B$15/(N997+O997)</f>
        <v>0.0396999082686443</v>
      </c>
      <c r="H997" s="19" t="n">
        <f aca="false">(N997+O997)*(1/General!$B$20)*((F997/100)-E997*(C997/100))*1000/B997</f>
        <v>91.2485908673823</v>
      </c>
      <c r="I997" s="19" t="n">
        <f aca="false">(N997+O997)*(1/General!$B$20)*((D997/100)*E997-(G997/100))*1000/B997</f>
        <v>60.482479254443</v>
      </c>
      <c r="J997" s="19" t="n">
        <f aca="false">I997/H997</f>
        <v>0.662831926274306</v>
      </c>
      <c r="K997" s="19" t="n">
        <f aca="false">MAX(Online_RAW!$L$2-Online_RAW!L997,0)</f>
        <v>0</v>
      </c>
      <c r="L997" s="19" t="n">
        <f aca="false">0.0016*(Online_RAW!M997)</f>
        <v>65.8352</v>
      </c>
      <c r="M997" s="11" t="n">
        <f aca="false">Online_RAW!$N$2-Online_RAW!N997</f>
        <v>34.8588888888903</v>
      </c>
      <c r="N997" s="19" t="n">
        <f aca="false">Online_RAW!C997*60</f>
        <v>178.703217391304</v>
      </c>
      <c r="O997" s="19" t="n">
        <f aca="false">MAX(0, Online_RAW!D997*60)</f>
        <v>1.35081818181818</v>
      </c>
      <c r="P997" s="19" t="n">
        <f aca="false">_xlfn.IFNA(VLOOKUP(A997,Sampling!$D$7:$E$14,2,FALSE()),0)</f>
        <v>0</v>
      </c>
      <c r="Q997" s="0" t="n">
        <f aca="false">_xlfn.IFNA(VLOOKUP(A997,Refill!$D$6:$G$8,2,FALSE()),0)</f>
        <v>0</v>
      </c>
    </row>
    <row r="998" customFormat="false" ht="12.75" hidden="false" customHeight="false" outlineLevel="0" collapsed="false">
      <c r="A998" s="19" t="n">
        <f aca="false">ROUND((Online_RAW!B998-General!$B$10)*24,3)</f>
        <v>16.6</v>
      </c>
      <c r="B998" s="19" t="n">
        <f aca="false">General!$B$12+Online_ANA!K998/1000+Online_ANA!L998/1000+Online_ANA!M998/1000/General!$B$22-SUM($P$2:P998)/1000/General!$B$24+SUM($Q$2:Q998)/1000/General!$B$24</f>
        <v>1.17806067522936</v>
      </c>
      <c r="C998" s="19" t="n">
        <f aca="false">Online_RAW!K998</f>
        <v>19.995</v>
      </c>
      <c r="D998" s="19" t="n">
        <f aca="false">Online_RAW!J998</f>
        <v>0.93</v>
      </c>
      <c r="E998" s="19" t="n">
        <f aca="false">(1-F998/100-G998/100)/(1-C998/100-D998/100-General!$B$17/100)</f>
        <v>0.997137825736487</v>
      </c>
      <c r="F998" s="19" t="n">
        <f aca="false">N998*General!$B$14/(N998+O998)+O998*100/(N998+O998)</f>
        <v>21.5431556279177</v>
      </c>
      <c r="G998" s="19" t="n">
        <f aca="false">N998*General!$B$15/(N998+O998)</f>
        <v>0.039624668874789</v>
      </c>
      <c r="H998" s="19" t="n">
        <f aca="false">(N998+O998)*(1/General!$B$20)*((F998/100)-E998*(C998/100))*1000/B998</f>
        <v>109.465525390172</v>
      </c>
      <c r="I998" s="19" t="n">
        <f aca="false">(N998+O998)*(1/General!$B$20)*((D998/100)*E998-(G998/100))*1000/B998</f>
        <v>60.5300520629036</v>
      </c>
      <c r="J998" s="19" t="n">
        <f aca="false">I998/H998</f>
        <v>0.552959955631273</v>
      </c>
      <c r="K998" s="19" t="n">
        <f aca="false">MAX(Online_RAW!$L$2-Online_RAW!L998,0)</f>
        <v>0</v>
      </c>
      <c r="L998" s="19" t="n">
        <f aca="false">0.0016*(Online_RAW!M998)</f>
        <v>65.8704</v>
      </c>
      <c r="M998" s="11" t="n">
        <f aca="false">Online_RAW!$N$2-Online_RAW!N998</f>
        <v>35.0873999999999</v>
      </c>
      <c r="N998" s="19" t="n">
        <f aca="false">Online_RAW!C998*60</f>
        <v>178.357304347826</v>
      </c>
      <c r="O998" s="19" t="n">
        <f aca="false">MAX(0, Online_RAW!D998*60)</f>
        <v>1.68942857142857</v>
      </c>
      <c r="P998" s="19" t="n">
        <f aca="false">_xlfn.IFNA(VLOOKUP(A998,Sampling!$D$7:$E$14,2,FALSE()),0)</f>
        <v>0</v>
      </c>
      <c r="Q998" s="0" t="n">
        <f aca="false">_xlfn.IFNA(VLOOKUP(A998,Refill!$D$6:$G$8,2,FALSE()),0)</f>
        <v>0</v>
      </c>
    </row>
    <row r="999" customFormat="false" ht="12.75" hidden="false" customHeight="false" outlineLevel="0" collapsed="false">
      <c r="A999" s="19" t="n">
        <f aca="false">ROUND((Online_RAW!B999-General!$B$10)*24,3)</f>
        <v>16.617</v>
      </c>
      <c r="B999" s="19" t="n">
        <f aca="false">General!$B$12+Online_ANA!K999/1000+Online_ANA!L999/1000+Online_ANA!M999/1000/General!$B$22-SUM($P$2:P999)/1000/General!$B$24+SUM($Q$2:Q999)/1000/General!$B$24</f>
        <v>1.17831337509829</v>
      </c>
      <c r="C999" s="19" t="n">
        <f aca="false">Online_RAW!K999</f>
        <v>20.049</v>
      </c>
      <c r="D999" s="19" t="n">
        <f aca="false">Online_RAW!J999</f>
        <v>0.94</v>
      </c>
      <c r="E999" s="19" t="n">
        <f aca="false">(1-F999/100-G999/100)/(1-C999/100-D999/100-General!$B$17/100)</f>
        <v>0.994832714942248</v>
      </c>
      <c r="F999" s="19" t="n">
        <f aca="false">N999*General!$B$14/(N999+O999)+O999*100/(N999+O999)</f>
        <v>21.7882279279083</v>
      </c>
      <c r="G999" s="19" t="n">
        <f aca="false">N999*General!$B$15/(N999+O999)</f>
        <v>0.0395008949859049</v>
      </c>
      <c r="H999" s="19" t="n">
        <f aca="false">(N999+O999)*(1/General!$B$20)*((F999/100)-E999*(C999/100))*1000/B999</f>
        <v>125.58811189882</v>
      </c>
      <c r="I999" s="19" t="n">
        <f aca="false">(N999+O999)*(1/General!$B$20)*((D999/100)*E999-(G999/100))*1000/B999</f>
        <v>61.0377319110009</v>
      </c>
      <c r="J999" s="19" t="n">
        <f aca="false">I999/H999</f>
        <v>0.486015204688927</v>
      </c>
      <c r="K999" s="19" t="n">
        <f aca="false">MAX(Online_RAW!$L$2-Online_RAW!L999,0)</f>
        <v>0</v>
      </c>
      <c r="L999" s="19" t="n">
        <f aca="false">0.0016*(Online_RAW!M999)</f>
        <v>65.9004</v>
      </c>
      <c r="M999" s="11" t="n">
        <f aca="false">Online_RAW!$N$2-Online_RAW!N999</f>
        <v>35.3301428571399</v>
      </c>
      <c r="N999" s="19" t="n">
        <f aca="false">Online_RAW!C999*60</f>
        <v>177.742434782609</v>
      </c>
      <c r="O999" s="19" t="n">
        <f aca="false">MAX(0, Online_RAW!D999*60)</f>
        <v>2.24582608695652</v>
      </c>
      <c r="P999" s="19" t="n">
        <f aca="false">_xlfn.IFNA(VLOOKUP(A999,Sampling!$D$7:$E$14,2,FALSE()),0)</f>
        <v>0</v>
      </c>
      <c r="Q999" s="0" t="n">
        <f aca="false">_xlfn.IFNA(VLOOKUP(A999,Refill!$D$6:$G$8,2,FALSE()),0)</f>
        <v>0</v>
      </c>
    </row>
    <row r="1000" customFormat="false" ht="12.75" hidden="false" customHeight="false" outlineLevel="0" collapsed="false">
      <c r="A1000" s="19" t="n">
        <f aca="false">ROUND((Online_RAW!B1000-General!$B$10)*24,3)</f>
        <v>16.633</v>
      </c>
      <c r="B1000" s="19" t="n">
        <f aca="false">General!$B$12+Online_ANA!K1000/1000+Online_ANA!L1000/1000+Online_ANA!M1000/1000/General!$B$22-SUM($P$2:P1000)/1000/General!$B$24+SUM($Q$2:Q1000)/1000/General!$B$24</f>
        <v>1.17853103422417</v>
      </c>
      <c r="C1000" s="19" t="n">
        <f aca="false">Online_RAW!K1000</f>
        <v>20.205</v>
      </c>
      <c r="D1000" s="19" t="n">
        <f aca="false">Online_RAW!J1000</f>
        <v>0.94</v>
      </c>
      <c r="E1000" s="19" t="n">
        <f aca="false">(1-F1000/100-G1000/100)/(1-C1000/100-D1000/100-General!$B$17/100)</f>
        <v>0.996663393208104</v>
      </c>
      <c r="F1000" s="19" t="n">
        <f aca="false">N1000*General!$B$14/(N1000+O1000)+O1000*100/(N1000+O1000)</f>
        <v>21.7998616928276</v>
      </c>
      <c r="G1000" s="19" t="n">
        <f aca="false">N1000*General!$B$15/(N1000+O1000)</f>
        <v>0.0394950193470568</v>
      </c>
      <c r="H1000" s="19" t="n">
        <f aca="false">(N1000+O1000)*(1/General!$B$20)*((F1000/100)-E1000*(C1000/100))*1000/B1000</f>
        <v>113.232294846876</v>
      </c>
      <c r="I1000" s="19" t="n">
        <f aca="false">(N1000+O1000)*(1/General!$B$20)*((D1000/100)*E1000-(G1000/100))*1000/B1000</f>
        <v>61.12762891631</v>
      </c>
      <c r="J1000" s="19" t="n">
        <f aca="false">I1000/H1000</f>
        <v>0.539842710058758</v>
      </c>
      <c r="K1000" s="19" t="n">
        <f aca="false">MAX(Online_RAW!$L$2-Online_RAW!L1000,0)</f>
        <v>0</v>
      </c>
      <c r="L1000" s="19" t="n">
        <f aca="false">0.0016*(Online_RAW!M1000)</f>
        <v>65.9004</v>
      </c>
      <c r="M1000" s="11" t="n">
        <f aca="false">Online_RAW!$N$2-Online_RAW!N1000</f>
        <v>35.5673913043502</v>
      </c>
      <c r="N1000" s="19" t="n">
        <f aca="false">Online_RAW!C1000*60</f>
        <v>177.668086956522</v>
      </c>
      <c r="O1000" s="19" t="n">
        <f aca="false">MAX(0, Online_RAW!D1000*60)</f>
        <v>2.27165217391304</v>
      </c>
      <c r="P1000" s="19" t="n">
        <f aca="false">_xlfn.IFNA(VLOOKUP(A1000,Sampling!$D$7:$E$14,2,FALSE()),0)</f>
        <v>0</v>
      </c>
      <c r="Q1000" s="0" t="n">
        <f aca="false">_xlfn.IFNA(VLOOKUP(A1000,Refill!$D$6:$G$8,2,FALSE()),0)</f>
        <v>0</v>
      </c>
    </row>
    <row r="1001" customFormat="false" ht="12.75" hidden="false" customHeight="false" outlineLevel="0" collapsed="false">
      <c r="A1001" s="19" t="n">
        <f aca="false">ROUND((Online_RAW!B1001-General!$B$10)*24,3)</f>
        <v>16.65</v>
      </c>
      <c r="B1001" s="19" t="n">
        <f aca="false">General!$B$12+Online_ANA!K1001/1000+Online_ANA!L1001/1000+Online_ANA!M1001/1000/General!$B$22-SUM($P$2:P1001)/1000/General!$B$24+SUM($Q$2:Q1001)/1000/General!$B$24</f>
        <v>1.17878207356925</v>
      </c>
      <c r="C1001" s="19" t="n">
        <f aca="false">Online_RAW!K1001</f>
        <v>20.3316666666667</v>
      </c>
      <c r="D1001" s="19" t="n">
        <f aca="false">Online_RAW!J1001</f>
        <v>0.94</v>
      </c>
      <c r="E1001" s="19" t="n">
        <f aca="false">(1-F1001/100-G1001/100)/(1-C1001/100-D1001/100-General!$B$17/100)</f>
        <v>0.998339400902126</v>
      </c>
      <c r="F1001" s="19" t="n">
        <f aca="false">N1001*General!$B$14/(N1001+O1001)+O1001*100/(N1001+O1001)</f>
        <v>21.7948791094103</v>
      </c>
      <c r="G1001" s="19" t="n">
        <f aca="false">N1001*General!$B$15/(N1001+O1001)</f>
        <v>0.0394975358033281</v>
      </c>
      <c r="H1001" s="19" t="n">
        <f aca="false">(N1001+O1001)*(1/General!$B$20)*((F1001/100)-E1001*(C1001/100))*1000/B1001</f>
        <v>101.966774484956</v>
      </c>
      <c r="I1001" s="19" t="n">
        <f aca="false">(N1001+O1001)*(1/General!$B$20)*((D1001/100)*E1001-(G1001/100))*1000/B1001</f>
        <v>61.2315861480581</v>
      </c>
      <c r="J1001" s="19" t="n">
        <f aca="false">I1001/H1001</f>
        <v>0.600505276913434</v>
      </c>
      <c r="K1001" s="19" t="n">
        <f aca="false">MAX(Online_RAW!$L$2-Online_RAW!L1001,0)</f>
        <v>0</v>
      </c>
      <c r="L1001" s="19" t="n">
        <f aca="false">0.0016*(Online_RAW!M1001)</f>
        <v>65.9376</v>
      </c>
      <c r="M1001" s="11" t="n">
        <f aca="false">Online_RAW!$N$2-Online_RAW!N1001</f>
        <v>35.8004761904799</v>
      </c>
      <c r="N1001" s="19" t="n">
        <f aca="false">Online_RAW!C1001*60</f>
        <v>177.708</v>
      </c>
      <c r="O1001" s="19" t="n">
        <f aca="false">MAX(0, Online_RAW!D1001*60)</f>
        <v>2.26069565217391</v>
      </c>
      <c r="P1001" s="19" t="n">
        <f aca="false">_xlfn.IFNA(VLOOKUP(A1001,Sampling!$D$7:$E$14,2,FALSE()),0)</f>
        <v>0</v>
      </c>
      <c r="Q1001" s="0" t="n">
        <f aca="false">_xlfn.IFNA(VLOOKUP(A1001,Refill!$D$6:$G$8,2,FALSE()),0)</f>
        <v>0</v>
      </c>
    </row>
    <row r="1002" customFormat="false" ht="12.75" hidden="false" customHeight="false" outlineLevel="0" collapsed="false">
      <c r="A1002" s="19" t="n">
        <f aca="false">ROUND((Online_RAW!B1002-General!$B$10)*24,3)</f>
        <v>16.667</v>
      </c>
      <c r="B1002" s="19" t="n">
        <f aca="false">General!$B$12+Online_ANA!K1002/1000+Online_ANA!L1002/1000+Online_ANA!M1002/1000/General!$B$22-SUM($P$2:P1002)/1000/General!$B$24+SUM($Q$2:Q1002)/1000/General!$B$24</f>
        <v>1.17901396830693</v>
      </c>
      <c r="C1002" s="19" t="n">
        <f aca="false">Online_RAW!K1002</f>
        <v>20.33</v>
      </c>
      <c r="D1002" s="19" t="n">
        <f aca="false">Online_RAW!J1002</f>
        <v>0.94</v>
      </c>
      <c r="E1002" s="19" t="n">
        <f aca="false">(1-F1002/100-G1002/100)/(1-C1002/100-D1002/100-General!$B$17/100)</f>
        <v>0.998013731220184</v>
      </c>
      <c r="F1002" s="19" t="n">
        <f aca="false">N1002*General!$B$14/(N1002+O1002)+O1002*100/(N1002+O1002)</f>
        <v>21.8187263137445</v>
      </c>
      <c r="G1002" s="19" t="n">
        <f aca="false">N1002*General!$B$15/(N1002+O1002)</f>
        <v>0.0394854917607351</v>
      </c>
      <c r="H1002" s="19" t="n">
        <f aca="false">(N1002+O1002)*(1/General!$B$20)*((F1002/100)-E1002*(C1002/100))*1000/B1002</f>
        <v>104.114737447161</v>
      </c>
      <c r="I1002" s="19" t="n">
        <f aca="false">(N1002+O1002)*(1/General!$B$20)*((D1002/100)*E1002-(G1002/100))*1000/B1002</f>
        <v>61.1876278516492</v>
      </c>
      <c r="J1002" s="19" t="n">
        <f aca="false">I1002/H1002</f>
        <v>0.587694204989011</v>
      </c>
      <c r="K1002" s="19" t="n">
        <f aca="false">MAX(Online_RAW!$L$2-Online_RAW!L1002,0)</f>
        <v>0</v>
      </c>
      <c r="L1002" s="19" t="n">
        <f aca="false">0.0016*(Online_RAW!M1002)</f>
        <v>65.952</v>
      </c>
      <c r="M1002" s="11" t="n">
        <f aca="false">Online_RAW!$N$2-Online_RAW!N1002</f>
        <v>36.0375454545501</v>
      </c>
      <c r="N1002" s="19" t="n">
        <f aca="false">Online_RAW!C1002*60</f>
        <v>177.619304347826</v>
      </c>
      <c r="O1002" s="19" t="n">
        <f aca="false">MAX(0, Online_RAW!D1002*60)</f>
        <v>2.3144347826087</v>
      </c>
      <c r="P1002" s="19" t="n">
        <f aca="false">_xlfn.IFNA(VLOOKUP(A1002,Sampling!$D$7:$E$14,2,FALSE()),0)</f>
        <v>0</v>
      </c>
      <c r="Q1002" s="0" t="n">
        <f aca="false">_xlfn.IFNA(VLOOKUP(A1002,Refill!$D$6:$G$8,2,FALSE()),0)</f>
        <v>0</v>
      </c>
    </row>
    <row r="1003" customFormat="false" ht="12.75" hidden="false" customHeight="false" outlineLevel="0" collapsed="false">
      <c r="A1003" s="19" t="n">
        <f aca="false">ROUND((Online_RAW!B1003-General!$B$10)*24,3)</f>
        <v>16.683</v>
      </c>
      <c r="B1003" s="19" t="n">
        <f aca="false">General!$B$12+Online_ANA!K1003/1000+Online_ANA!L1003/1000+Online_ANA!M1003/1000/General!$B$22-SUM($P$2:P1003)/1000/General!$B$24+SUM($Q$2:Q1003)/1000/General!$B$24</f>
        <v>1.17926348064657</v>
      </c>
      <c r="C1003" s="19" t="n">
        <f aca="false">Online_RAW!K1003</f>
        <v>20.345</v>
      </c>
      <c r="D1003" s="19" t="n">
        <f aca="false">Online_RAW!J1003</f>
        <v>0.946666666666667</v>
      </c>
      <c r="E1003" s="19" t="n">
        <f aca="false">(1-F1003/100-G1003/100)/(1-C1003/100-D1003/100-General!$B$17/100)</f>
        <v>0.998833008386553</v>
      </c>
      <c r="F1003" s="19" t="n">
        <f aca="false">N1003*General!$B$14/(N1003+O1003)+O1003*100/(N1003+O1003)</f>
        <v>21.7761990207816</v>
      </c>
      <c r="G1003" s="19" t="n">
        <f aca="false">N1003*General!$B$15/(N1003+O1003)</f>
        <v>0.0395069701915245</v>
      </c>
      <c r="H1003" s="19" t="n">
        <f aca="false">(N1003+O1003)*(1/General!$B$20)*((F1003/100)-E1003*(C1003/100))*1000/B1003</f>
        <v>99.0715103516953</v>
      </c>
      <c r="I1003" s="19" t="n">
        <f aca="false">(N1003+O1003)*(1/General!$B$20)*((D1003/100)*E1003-(G1003/100))*1000/B1003</f>
        <v>61.6961121491309</v>
      </c>
      <c r="J1003" s="19" t="n">
        <f aca="false">I1003/H1003</f>
        <v>0.622743227897859</v>
      </c>
      <c r="K1003" s="19" t="n">
        <f aca="false">MAX(Online_RAW!$L$2-Online_RAW!L1003,0)</f>
        <v>0</v>
      </c>
      <c r="L1003" s="19" t="n">
        <f aca="false">0.0016*(Online_RAW!M1003)</f>
        <v>65.9848</v>
      </c>
      <c r="M1003" s="11" t="n">
        <f aca="false">Online_RAW!$N$2-Online_RAW!N1003</f>
        <v>36.2737619047603</v>
      </c>
      <c r="N1003" s="19" t="n">
        <f aca="false">Online_RAW!C1003*60</f>
        <v>177.765391304348</v>
      </c>
      <c r="O1003" s="19" t="n">
        <f aca="false">MAX(0, Online_RAW!D1003*60)</f>
        <v>2.2184347826087</v>
      </c>
      <c r="P1003" s="19" t="n">
        <f aca="false">_xlfn.IFNA(VLOOKUP(A1003,Sampling!$D$7:$E$14,2,FALSE()),0)</f>
        <v>0</v>
      </c>
      <c r="Q1003" s="0" t="n">
        <f aca="false">_xlfn.IFNA(VLOOKUP(A1003,Refill!$D$6:$G$8,2,FALSE()),0)</f>
        <v>0</v>
      </c>
    </row>
    <row r="1004" customFormat="false" ht="12.75" hidden="false" customHeight="false" outlineLevel="0" collapsed="false">
      <c r="A1004" s="19" t="n">
        <f aca="false">ROUND((Online_RAW!B1004-General!$B$10)*24,3)</f>
        <v>16.7</v>
      </c>
      <c r="B1004" s="19" t="n">
        <f aca="false">General!$B$12+Online_ANA!K1004/1000+Online_ANA!L1004/1000+Online_ANA!M1004/1000/General!$B$22-SUM($P$2:P1004)/1000/General!$B$24+SUM($Q$2:Q1004)/1000/General!$B$24</f>
        <v>1.17950121367806</v>
      </c>
      <c r="C1004" s="19" t="n">
        <f aca="false">Online_RAW!K1004</f>
        <v>20.32</v>
      </c>
      <c r="D1004" s="19" t="n">
        <f aca="false">Online_RAW!J1004</f>
        <v>0.95</v>
      </c>
      <c r="E1004" s="19" t="n">
        <f aca="false">(1-F1004/100-G1004/100)/(1-C1004/100-D1004/100-General!$B$17/100)</f>
        <v>0.999028147890815</v>
      </c>
      <c r="F1004" s="19" t="n">
        <f aca="false">N1004*General!$B$14/(N1004+O1004)+O1004*100/(N1004+O1004)</f>
        <v>21.739260085097</v>
      </c>
      <c r="G1004" s="19" t="n">
        <f aca="false">N1004*General!$B$15/(N1004+O1004)</f>
        <v>0.039525626219648</v>
      </c>
      <c r="H1004" s="19" t="n">
        <f aca="false">(N1004+O1004)*(1/General!$B$20)*((F1004/100)-E1004*(C1004/100))*1000/B1004</f>
        <v>97.9762391916483</v>
      </c>
      <c r="I1004" s="19" t="n">
        <f aca="false">(N1004+O1004)*(1/General!$B$20)*((D1004/100)*E1004-(G1004/100))*1000/B1004</f>
        <v>61.9276543986051</v>
      </c>
      <c r="J1004" s="19" t="n">
        <f aca="false">I1004/H1004</f>
        <v>0.632068090279219</v>
      </c>
      <c r="K1004" s="19" t="n">
        <f aca="false">MAX(Online_RAW!$L$2-Online_RAW!L1004,0)</f>
        <v>0</v>
      </c>
      <c r="L1004" s="19" t="n">
        <f aca="false">0.0016*(Online_RAW!M1004)</f>
        <v>66.0048</v>
      </c>
      <c r="M1004" s="11" t="n">
        <f aca="false">Online_RAW!$N$2-Online_RAW!N1004</f>
        <v>36.5110909090899</v>
      </c>
      <c r="N1004" s="19" t="n">
        <f aca="false">Online_RAW!C1004*60</f>
        <v>177.866454545455</v>
      </c>
      <c r="O1004" s="19" t="n">
        <f aca="false">MAX(0, Online_RAW!D1004*60)</f>
        <v>2.13469565217391</v>
      </c>
      <c r="P1004" s="19" t="n">
        <f aca="false">_xlfn.IFNA(VLOOKUP(A1004,Sampling!$D$7:$E$14,2,FALSE()),0)</f>
        <v>0</v>
      </c>
      <c r="Q1004" s="0" t="n">
        <f aca="false">_xlfn.IFNA(VLOOKUP(A1004,Refill!$D$6:$G$8,2,FALSE()),0)</f>
        <v>0</v>
      </c>
    </row>
    <row r="1005" customFormat="false" ht="12.75" hidden="false" customHeight="false" outlineLevel="0" collapsed="false">
      <c r="A1005" s="19" t="n">
        <f aca="false">ROUND((Online_RAW!B1005-General!$B$10)*24,3)</f>
        <v>16.717</v>
      </c>
      <c r="B1005" s="19" t="n">
        <f aca="false">General!$B$12+Online_ANA!K1005/1000+Online_ANA!L1005/1000+Online_ANA!M1005/1000/General!$B$22-SUM($P$2:P1005)/1000/General!$B$24+SUM($Q$2:Q1005)/1000/General!$B$24</f>
        <v>1.17971498348624</v>
      </c>
      <c r="C1005" s="19" t="n">
        <f aca="false">Online_RAW!K1005</f>
        <v>20.29</v>
      </c>
      <c r="D1005" s="19" t="n">
        <f aca="false">Online_RAW!J1005</f>
        <v>0.95</v>
      </c>
      <c r="E1005" s="19" t="n">
        <f aca="false">(1-F1005/100-G1005/100)/(1-C1005/100-D1005/100-General!$B$17/100)</f>
        <v>0.997690503973219</v>
      </c>
      <c r="F1005" s="19" t="n">
        <f aca="false">N1005*General!$B$14/(N1005+O1005)+O1005*100/(N1005+O1005)</f>
        <v>21.8141010858617</v>
      </c>
      <c r="G1005" s="19" t="n">
        <f aca="false">N1005*General!$B$15/(N1005+O1005)</f>
        <v>0.0394878277344133</v>
      </c>
      <c r="H1005" s="19" t="n">
        <f aca="false">(N1005+O1005)*(1/General!$B$20)*((F1005/100)-E1005*(C1005/100))*1000/B1005</f>
        <v>106.952743583576</v>
      </c>
      <c r="I1005" s="19" t="n">
        <f aca="false">(N1005+O1005)*(1/General!$B$20)*((D1005/100)*E1005-(G1005/100))*1000/B1005</f>
        <v>61.8393029023497</v>
      </c>
      <c r="J1005" s="19" t="n">
        <f aca="false">I1005/H1005</f>
        <v>0.578192768416705</v>
      </c>
      <c r="K1005" s="19" t="n">
        <f aca="false">MAX(Online_RAW!$L$2-Online_RAW!L1005,0)</f>
        <v>0</v>
      </c>
      <c r="L1005" s="19" t="n">
        <f aca="false">0.0016*(Online_RAW!M1005)</f>
        <v>66.0048</v>
      </c>
      <c r="M1005" s="11" t="n">
        <f aca="false">Online_RAW!$N$2-Online_RAW!N1005</f>
        <v>36.7440999999999</v>
      </c>
      <c r="N1005" s="19" t="n">
        <f aca="false">Online_RAW!C1005*60</f>
        <v>177.715909090909</v>
      </c>
      <c r="O1005" s="19" t="n">
        <f aca="false">MAX(0, Online_RAW!D1005*60)</f>
        <v>2.30504347826087</v>
      </c>
      <c r="P1005" s="19" t="n">
        <f aca="false">_xlfn.IFNA(VLOOKUP(A1005,Sampling!$D$7:$E$14,2,FALSE()),0)</f>
        <v>0</v>
      </c>
      <c r="Q1005" s="0" t="n">
        <f aca="false">_xlfn.IFNA(VLOOKUP(A1005,Refill!$D$6:$G$8,2,FALSE()),0)</f>
        <v>0</v>
      </c>
    </row>
    <row r="1006" customFormat="false" ht="12.75" hidden="false" customHeight="false" outlineLevel="0" collapsed="false">
      <c r="A1006" s="19" t="n">
        <f aca="false">ROUND((Online_RAW!B1006-General!$B$10)*24,3)</f>
        <v>16.733</v>
      </c>
      <c r="B1006" s="19" t="n">
        <f aca="false">General!$B$12+Online_ANA!K1006/1000+Online_ANA!L1006/1000+Online_ANA!M1006/1000/General!$B$22-SUM($P$2:P1006)/1000/General!$B$24+SUM($Q$2:Q1006)/1000/General!$B$24</f>
        <v>1.17997904587156</v>
      </c>
      <c r="C1006" s="19" t="n">
        <f aca="false">Online_RAW!K1006</f>
        <v>20.31</v>
      </c>
      <c r="D1006" s="19" t="n">
        <f aca="false">Online_RAW!J1006</f>
        <v>0.95</v>
      </c>
      <c r="E1006" s="19" t="n">
        <f aca="false">(1-F1006/100-G1006/100)/(1-C1006/100-D1006/100-General!$B$17/100)</f>
        <v>0.997444831990847</v>
      </c>
      <c r="F1006" s="19" t="n">
        <f aca="false">N1006*General!$B$14/(N1006+O1006)+O1006*100/(N1006+O1006)</f>
        <v>21.8533126112568</v>
      </c>
      <c r="G1006" s="19" t="n">
        <f aca="false">N1006*General!$B$15/(N1006+O1006)</f>
        <v>0.0394680239337087</v>
      </c>
      <c r="H1006" s="19" t="n">
        <f aca="false">(N1006+O1006)*(1/General!$B$20)*((F1006/100)-E1006*(C1006/100))*1000/B1006</f>
        <v>108.630624597019</v>
      </c>
      <c r="I1006" s="19" t="n">
        <f aca="false">(N1006+O1006)*(1/General!$B$20)*((D1006/100)*E1006-(G1006/100))*1000/B1006</f>
        <v>61.8401874282442</v>
      </c>
      <c r="J1006" s="19" t="n">
        <f aca="false">I1006/H1006</f>
        <v>0.569270292402803</v>
      </c>
      <c r="K1006" s="19" t="n">
        <f aca="false">MAX(Online_RAW!$L$2-Online_RAW!L1006,0)</f>
        <v>0</v>
      </c>
      <c r="L1006" s="19" t="n">
        <f aca="false">0.0016*(Online_RAW!M1006)</f>
        <v>66.044</v>
      </c>
      <c r="M1006" s="11" t="n">
        <f aca="false">Online_RAW!$N$2-Online_RAW!N1006</f>
        <v>36.9892</v>
      </c>
      <c r="N1006" s="19" t="n">
        <f aca="false">Online_RAW!C1006*60</f>
        <v>177.710869565218</v>
      </c>
      <c r="O1006" s="19" t="n">
        <f aca="false">MAX(0, Online_RAW!D1006*60)</f>
        <v>2.39530434782609</v>
      </c>
      <c r="P1006" s="19" t="n">
        <f aca="false">_xlfn.IFNA(VLOOKUP(A1006,Sampling!$D$7:$E$14,2,FALSE()),0)</f>
        <v>0</v>
      </c>
      <c r="Q1006" s="0" t="n">
        <f aca="false">_xlfn.IFNA(VLOOKUP(A1006,Refill!$D$6:$G$8,2,FALSE()),0)</f>
        <v>0</v>
      </c>
    </row>
    <row r="1007" customFormat="false" ht="12.75" hidden="false" customHeight="false" outlineLevel="0" collapsed="false">
      <c r="A1007" s="19" t="n">
        <f aca="false">ROUND((Online_RAW!B1007-General!$B$10)*24,3)</f>
        <v>16.75</v>
      </c>
      <c r="B1007" s="19" t="n">
        <f aca="false">General!$B$12+Online_ANA!K1007/1000+Online_ANA!L1007/1000+Online_ANA!M1007/1000/General!$B$22-SUM($P$2:P1007)/1000/General!$B$24+SUM($Q$2:Q1007)/1000/General!$B$24</f>
        <v>1.18022746288573</v>
      </c>
      <c r="C1007" s="19" t="n">
        <f aca="false">Online_RAW!K1007</f>
        <v>20.34</v>
      </c>
      <c r="D1007" s="19" t="n">
        <f aca="false">Online_RAW!J1007</f>
        <v>0.95</v>
      </c>
      <c r="E1007" s="19" t="n">
        <f aca="false">(1-F1007/100-G1007/100)/(1-C1007/100-D1007/100-General!$B$17/100)</f>
        <v>0.997675968423485</v>
      </c>
      <c r="F1007" s="19" t="n">
        <f aca="false">N1007*General!$B$14/(N1007+O1007)+O1007*100/(N1007+O1007)</f>
        <v>21.8651491966335</v>
      </c>
      <c r="G1007" s="19" t="n">
        <f aca="false">N1007*General!$B$15/(N1007+O1007)</f>
        <v>0.0394620458602861</v>
      </c>
      <c r="H1007" s="19" t="n">
        <f aca="false">(N1007+O1007)*(1/General!$B$20)*((F1007/100)-E1007*(C1007/100))*1000/B1007</f>
        <v>107.008037573292</v>
      </c>
      <c r="I1007" s="19" t="n">
        <f aca="false">(N1007+O1007)*(1/General!$B$20)*((D1007/100)*E1007-(G1007/100))*1000/B1007</f>
        <v>61.8146704577336</v>
      </c>
      <c r="J1007" s="19" t="n">
        <f aca="false">I1007/H1007</f>
        <v>0.577663807874203</v>
      </c>
      <c r="K1007" s="19" t="n">
        <f aca="false">MAX(Online_RAW!$L$2-Online_RAW!L1007,0)</f>
        <v>0</v>
      </c>
      <c r="L1007" s="19" t="n">
        <f aca="false">0.0016*(Online_RAW!M1007)</f>
        <v>66.072</v>
      </c>
      <c r="M1007" s="11" t="n">
        <f aca="false">Online_RAW!$N$2-Online_RAW!N1007</f>
        <v>37.2294545454502</v>
      </c>
      <c r="N1007" s="19" t="n">
        <f aca="false">Online_RAW!C1007*60</f>
        <v>177.603913043478</v>
      </c>
      <c r="O1007" s="19" t="n">
        <f aca="false">MAX(0, Online_RAW!D1007*60)</f>
        <v>2.42113043478261</v>
      </c>
      <c r="P1007" s="19" t="n">
        <f aca="false">_xlfn.IFNA(VLOOKUP(A1007,Sampling!$D$7:$E$14,2,FALSE()),0)</f>
        <v>0</v>
      </c>
      <c r="Q1007" s="0" t="n">
        <f aca="false">_xlfn.IFNA(VLOOKUP(A1007,Refill!$D$6:$G$8,2,FALSE()),0)</f>
        <v>0</v>
      </c>
    </row>
    <row r="1008" customFormat="false" ht="12.75" hidden="false" customHeight="false" outlineLevel="0" collapsed="false">
      <c r="A1008" s="19" t="n">
        <f aca="false">ROUND((Online_RAW!B1008-General!$B$10)*24,3)</f>
        <v>16.767</v>
      </c>
      <c r="B1008" s="19" t="n">
        <f aca="false">General!$B$12+Online_ANA!K1008/1000+Online_ANA!L1008/1000+Online_ANA!M1008/1000/General!$B$22-SUM($P$2:P1008)/1000/General!$B$24+SUM($Q$2:Q1008)/1000/General!$B$24</f>
        <v>1.18044080733945</v>
      </c>
      <c r="C1008" s="19" t="n">
        <f aca="false">Online_RAW!K1008</f>
        <v>20.3957142857143</v>
      </c>
      <c r="D1008" s="19" t="n">
        <f aca="false">Online_RAW!J1008</f>
        <v>0.95</v>
      </c>
      <c r="E1008" s="19" t="n">
        <f aca="false">(1-F1008/100-G1008/100)/(1-C1008/100-D1008/100-General!$B$17/100)</f>
        <v>0.996512138764618</v>
      </c>
      <c r="F1008" s="19" t="n">
        <f aca="false">N1008*General!$B$14/(N1008+O1008)+O1008*100/(N1008+O1008)</f>
        <v>22.0118446995969</v>
      </c>
      <c r="G1008" s="19" t="n">
        <f aca="false">N1008*General!$B$15/(N1008+O1008)</f>
        <v>0.0393879572224258</v>
      </c>
      <c r="H1008" s="19" t="n">
        <f aca="false">(N1008+O1008)*(1/General!$B$20)*((F1008/100)-E1008*(C1008/100))*1000/B1008</f>
        <v>114.847240993824</v>
      </c>
      <c r="I1008" s="19" t="n">
        <f aca="false">(N1008+O1008)*(1/General!$B$20)*((D1008/100)*E1008-(G1008/100))*1000/B1008</f>
        <v>61.757082001297</v>
      </c>
      <c r="J1008" s="19" t="n">
        <f aca="false">I1008/H1008</f>
        <v>0.537732395370455</v>
      </c>
      <c r="K1008" s="19" t="n">
        <f aca="false">MAX(Online_RAW!$L$2-Online_RAW!L1008,0)</f>
        <v>0</v>
      </c>
      <c r="L1008" s="19" t="n">
        <f aca="false">0.0016*(Online_RAW!M1008)</f>
        <v>66.072</v>
      </c>
      <c r="M1008" s="11" t="n">
        <f aca="false">Online_RAW!$N$2-Online_RAW!N1008</f>
        <v>37.462</v>
      </c>
      <c r="N1008" s="19" t="n">
        <f aca="false">Online_RAW!C1008*60</f>
        <v>177.338727272727</v>
      </c>
      <c r="O1008" s="19" t="n">
        <f aca="false">MAX(0, Online_RAW!D1008*60)</f>
        <v>2.75563636363636</v>
      </c>
      <c r="P1008" s="19" t="n">
        <f aca="false">_xlfn.IFNA(VLOOKUP(A1008,Sampling!$D$7:$E$14,2,FALSE()),0)</f>
        <v>0</v>
      </c>
      <c r="Q1008" s="0" t="n">
        <f aca="false">_xlfn.IFNA(VLOOKUP(A1008,Refill!$D$6:$G$8,2,FALSE()),0)</f>
        <v>0</v>
      </c>
    </row>
    <row r="1009" customFormat="false" ht="12.75" hidden="false" customHeight="false" outlineLevel="0" collapsed="false">
      <c r="A1009" s="19" t="n">
        <f aca="false">ROUND((Online_RAW!B1009-General!$B$10)*24,3)</f>
        <v>16.783</v>
      </c>
      <c r="B1009" s="19" t="n">
        <f aca="false">General!$B$12+Online_ANA!K1009/1000+Online_ANA!L1009/1000+Online_ANA!M1009/1000/General!$B$22-SUM($P$2:P1009)/1000/General!$B$24+SUM($Q$2:Q1009)/1000/General!$B$24</f>
        <v>1.1807009675841</v>
      </c>
      <c r="C1009" s="19" t="n">
        <f aca="false">Online_RAW!K1009</f>
        <v>20.45</v>
      </c>
      <c r="D1009" s="19" t="n">
        <f aca="false">Online_RAW!J1009</f>
        <v>0.95</v>
      </c>
      <c r="E1009" s="19" t="n">
        <f aca="false">(1-F1009/100-G1009/100)/(1-C1009/100-D1009/100-General!$B$17/100)</f>
        <v>0.996240023868813</v>
      </c>
      <c r="F1009" s="19" t="n">
        <f aca="false">N1009*General!$B$14/(N1009+O1009)+O1009*100/(N1009+O1009)</f>
        <v>22.0872496449378</v>
      </c>
      <c r="G1009" s="19" t="n">
        <f aca="false">N1009*General!$B$15/(N1009+O1009)</f>
        <v>0.0393498739166981</v>
      </c>
      <c r="H1009" s="19" t="n">
        <f aca="false">(N1009+O1009)*(1/General!$B$20)*((F1009/100)-E1009*(C1009/100))*1000/B1009</f>
        <v>116.592976342212</v>
      </c>
      <c r="I1009" s="19" t="n">
        <f aca="false">(N1009+O1009)*(1/General!$B$20)*((D1009/100)*E1009-(G1009/100))*1000/B1009</f>
        <v>61.6979183528384</v>
      </c>
      <c r="J1009" s="19" t="n">
        <f aca="false">I1009/H1009</f>
        <v>0.529173542767696</v>
      </c>
      <c r="K1009" s="19" t="n">
        <f aca="false">MAX(Online_RAW!$L$2-Online_RAW!L1009,0)</f>
        <v>0</v>
      </c>
      <c r="L1009" s="19" t="n">
        <f aca="false">0.0016*(Online_RAW!M1009)</f>
        <v>66.1098666666667</v>
      </c>
      <c r="M1009" s="11" t="n">
        <f aca="false">Online_RAW!$N$2-Online_RAW!N1009</f>
        <v>37.7042999999999</v>
      </c>
      <c r="N1009" s="19" t="n">
        <f aca="false">Online_RAW!C1009*60</f>
        <v>177.079565217391</v>
      </c>
      <c r="O1009" s="19" t="n">
        <f aca="false">MAX(0, Online_RAW!D1009*60)</f>
        <v>2.92565217391304</v>
      </c>
      <c r="P1009" s="19" t="n">
        <f aca="false">_xlfn.IFNA(VLOOKUP(A1009,Sampling!$D$7:$E$14,2,FALSE()),0)</f>
        <v>0</v>
      </c>
      <c r="Q1009" s="0" t="n">
        <f aca="false">_xlfn.IFNA(VLOOKUP(A1009,Refill!$D$6:$G$8,2,FALSE()),0)</f>
        <v>0</v>
      </c>
    </row>
    <row r="1010" customFormat="false" ht="12.75" hidden="false" customHeight="false" outlineLevel="0" collapsed="false">
      <c r="A1010" s="19" t="n">
        <f aca="false">ROUND((Online_RAW!B1010-General!$B$10)*24,3)</f>
        <v>16.8</v>
      </c>
      <c r="B1010" s="19" t="n">
        <f aca="false">General!$B$12+Online_ANA!K1010/1000+Online_ANA!L1010/1000+Online_ANA!M1010/1000/General!$B$22-SUM($P$2:P1010)/1000/General!$B$24+SUM($Q$2:Q1010)/1000/General!$B$24</f>
        <v>1.18098705504587</v>
      </c>
      <c r="C1010" s="19" t="n">
        <f aca="false">Online_RAW!K1010</f>
        <v>20.515</v>
      </c>
      <c r="D1010" s="19" t="n">
        <f aca="false">Online_RAW!J1010</f>
        <v>0.955</v>
      </c>
      <c r="E1010" s="19" t="n">
        <f aca="false">(1-F1010/100-G1010/100)/(1-C1010/100-D1010/100-General!$B$17/100)</f>
        <v>0.997164874893741</v>
      </c>
      <c r="F1010" s="19" t="n">
        <f aca="false">N1010*General!$B$14/(N1010+O1010)+O1010*100/(N1010+O1010)</f>
        <v>22.084756812539</v>
      </c>
      <c r="G1010" s="19" t="n">
        <f aca="false">N1010*General!$B$15/(N1010+O1010)</f>
        <v>0.0393511329229601</v>
      </c>
      <c r="H1010" s="19" t="n">
        <f aca="false">(N1010+O1010)*(1/General!$B$20)*((F1010/100)-E1010*(C1010/100))*1000/B1010</f>
        <v>110.688821388077</v>
      </c>
      <c r="I1010" s="19" t="n">
        <f aca="false">(N1010+O1010)*(1/General!$B$20)*((D1010/100)*E1010-(G1010/100))*1000/B1010</f>
        <v>62.0745712232425</v>
      </c>
      <c r="J1010" s="19" t="n">
        <f aca="false">I1010/H1010</f>
        <v>0.560802531319834</v>
      </c>
      <c r="K1010" s="19" t="n">
        <f aca="false">MAX(Online_RAW!$L$2-Online_RAW!L1010,0)</f>
        <v>0</v>
      </c>
      <c r="L1010" s="19" t="n">
        <f aca="false">0.0016*(Online_RAW!M1010)</f>
        <v>66.176</v>
      </c>
      <c r="M1010" s="11" t="n">
        <f aca="false">Online_RAW!$N$2-Online_RAW!N1010</f>
        <v>37.9440500000001</v>
      </c>
      <c r="N1010" s="19" t="n">
        <f aca="false">Online_RAW!C1010*60</f>
        <v>177.064956521739</v>
      </c>
      <c r="O1010" s="19" t="n">
        <f aca="false">MAX(0, Online_RAW!D1010*60)</f>
        <v>2.91965217391304</v>
      </c>
      <c r="P1010" s="19" t="n">
        <f aca="false">_xlfn.IFNA(VLOOKUP(A1010,Sampling!$D$7:$E$14,2,FALSE()),0)</f>
        <v>0</v>
      </c>
      <c r="Q1010" s="0" t="n">
        <f aca="false">_xlfn.IFNA(VLOOKUP(A1010,Refill!$D$6:$G$8,2,FALSE()),0)</f>
        <v>0</v>
      </c>
    </row>
    <row r="1011" customFormat="false" ht="12.75" hidden="false" customHeight="false" outlineLevel="0" collapsed="false">
      <c r="A1011" s="19" t="n">
        <f aca="false">ROUND((Online_RAW!B1011-General!$B$10)*24,3)</f>
        <v>16.817</v>
      </c>
      <c r="B1011" s="19" t="n">
        <f aca="false">General!$B$12+Online_ANA!K1011/1000+Online_ANA!L1011/1000+Online_ANA!M1011/1000/General!$B$22-SUM($P$2:P1011)/1000/General!$B$24+SUM($Q$2:Q1011)/1000/General!$B$24</f>
        <v>1.18123162394059</v>
      </c>
      <c r="C1011" s="19" t="n">
        <f aca="false">Online_RAW!K1011</f>
        <v>20.545</v>
      </c>
      <c r="D1011" s="19" t="n">
        <f aca="false">Online_RAW!J1011</f>
        <v>0.95</v>
      </c>
      <c r="E1011" s="19" t="n">
        <f aca="false">(1-F1011/100-G1011/100)/(1-C1011/100-D1011/100-General!$B$17/100)</f>
        <v>0.997409882561975</v>
      </c>
      <c r="F1011" s="19" t="n">
        <f aca="false">N1011*General!$B$14/(N1011+O1011)+O1011*100/(N1011+O1011)</f>
        <v>22.0905605515313</v>
      </c>
      <c r="G1011" s="19" t="n">
        <f aca="false">N1011*General!$B$15/(N1011+O1011)</f>
        <v>0.0393482017416509</v>
      </c>
      <c r="H1011" s="19" t="n">
        <f aca="false">(N1011+O1011)*(1/General!$B$20)*((F1011/100)-E1011*(C1011/100))*1000/B1011</f>
        <v>108.775907992045</v>
      </c>
      <c r="I1011" s="19" t="n">
        <f aca="false">(N1011+O1011)*(1/General!$B$20)*((D1011/100)*E1011-(G1011/100))*1000/B1011</f>
        <v>61.7906528278307</v>
      </c>
      <c r="J1011" s="19" t="n">
        <f aca="false">I1011/H1011</f>
        <v>0.568054580912802</v>
      </c>
      <c r="K1011" s="19" t="n">
        <f aca="false">MAX(Online_RAW!$L$2-Online_RAW!L1011,0)</f>
        <v>0</v>
      </c>
      <c r="L1011" s="19" t="n">
        <f aca="false">0.0016*(Online_RAW!M1011)</f>
        <v>66.2048</v>
      </c>
      <c r="M1011" s="11" t="n">
        <f aca="false">Online_RAW!$N$2-Online_RAW!N1011</f>
        <v>38.1792380952402</v>
      </c>
      <c r="N1011" s="19" t="n">
        <f aca="false">Online_RAW!C1011*60</f>
        <v>177.200454545455</v>
      </c>
      <c r="O1011" s="19" t="n">
        <f aca="false">MAX(0, Online_RAW!D1011*60)</f>
        <v>2.93530434782609</v>
      </c>
      <c r="P1011" s="19" t="n">
        <f aca="false">_xlfn.IFNA(VLOOKUP(A1011,Sampling!$D$7:$E$14,2,FALSE()),0)</f>
        <v>0</v>
      </c>
      <c r="Q1011" s="0" t="n">
        <f aca="false">_xlfn.IFNA(VLOOKUP(A1011,Refill!$D$6:$G$8,2,FALSE()),0)</f>
        <v>0</v>
      </c>
    </row>
    <row r="1012" customFormat="false" ht="12.75" hidden="false" customHeight="false" outlineLevel="0" collapsed="false">
      <c r="A1012" s="19" t="n">
        <f aca="false">ROUND((Online_RAW!B1012-General!$B$10)*24,3)</f>
        <v>16.833</v>
      </c>
      <c r="B1012" s="19" t="n">
        <f aca="false">General!$B$12+Online_ANA!K1012/1000+Online_ANA!L1012/1000+Online_ANA!M1012/1000/General!$B$22-SUM($P$2:P1012)/1000/General!$B$24+SUM($Q$2:Q1012)/1000/General!$B$24</f>
        <v>1.18147722743556</v>
      </c>
      <c r="C1012" s="19" t="n">
        <f aca="false">Online_RAW!K1012</f>
        <v>20.555</v>
      </c>
      <c r="D1012" s="19" t="n">
        <f aca="false">Online_RAW!J1012</f>
        <v>0.956666666666667</v>
      </c>
      <c r="E1012" s="19" t="n">
        <f aca="false">(1-F1012/100-G1012/100)/(1-C1012/100-D1012/100-General!$B$17/100)</f>
        <v>0.997245780674432</v>
      </c>
      <c r="F1012" s="19" t="n">
        <f aca="false">N1012*General!$B$14/(N1012+O1012)+O1012*100/(N1012+O1012)</f>
        <v>22.1200080000485</v>
      </c>
      <c r="G1012" s="19" t="n">
        <f aca="false">N1012*General!$B$15/(N1012+O1012)</f>
        <v>0.0393333292929048</v>
      </c>
      <c r="H1012" s="19" t="n">
        <f aca="false">(N1012+O1012)*(1/General!$B$20)*((F1012/100)-E1012*(C1012/100))*1000/B1012</f>
        <v>110.223577893169</v>
      </c>
      <c r="I1012" s="19" t="n">
        <f aca="false">(N1012+O1012)*(1/General!$B$20)*((D1012/100)*E1012-(G1012/100))*1000/B1012</f>
        <v>62.1731829675809</v>
      </c>
      <c r="J1012" s="19" t="n">
        <f aca="false">I1012/H1012</f>
        <v>0.564064278768379</v>
      </c>
      <c r="K1012" s="19" t="n">
        <f aca="false">MAX(Online_RAW!$L$2-Online_RAW!L1012,0)</f>
        <v>0</v>
      </c>
      <c r="L1012" s="19" t="n">
        <f aca="false">0.0016*(Online_RAW!M1012)</f>
        <v>66.2224</v>
      </c>
      <c r="M1012" s="11" t="n">
        <f aca="false">Online_RAW!$N$2-Online_RAW!N1012</f>
        <v>38.4277619047602</v>
      </c>
      <c r="N1012" s="19" t="n">
        <f aca="false">Online_RAW!C1012*60</f>
        <v>176.998909090909</v>
      </c>
      <c r="O1012" s="19" t="n">
        <f aca="false">MAX(0, Online_RAW!D1012*60)</f>
        <v>3</v>
      </c>
      <c r="P1012" s="19" t="n">
        <f aca="false">_xlfn.IFNA(VLOOKUP(A1012,Sampling!$D$7:$E$14,2,FALSE()),0)</f>
        <v>0</v>
      </c>
      <c r="Q1012" s="0" t="n">
        <f aca="false">_xlfn.IFNA(VLOOKUP(A1012,Refill!$D$6:$G$8,2,FALSE()),0)</f>
        <v>0</v>
      </c>
    </row>
    <row r="1013" customFormat="false" ht="12.75" hidden="false" customHeight="false" outlineLevel="0" collapsed="false">
      <c r="A1013" s="19" t="n">
        <f aca="false">ROUND((Online_RAW!B1013-General!$B$10)*24,3)</f>
        <v>16.85</v>
      </c>
      <c r="B1013" s="19" t="n">
        <f aca="false">General!$B$12+Online_ANA!K1013/1000+Online_ANA!L1013/1000+Online_ANA!M1013/1000/General!$B$22-SUM($P$2:P1013)/1000/General!$B$24+SUM($Q$2:Q1013)/1000/General!$B$24</f>
        <v>1.18174379672916</v>
      </c>
      <c r="C1013" s="19" t="n">
        <f aca="false">Online_RAW!K1013</f>
        <v>20.585</v>
      </c>
      <c r="D1013" s="19" t="n">
        <f aca="false">Online_RAW!J1013</f>
        <v>0.96</v>
      </c>
      <c r="E1013" s="19" t="n">
        <f aca="false">(1-F1013/100-G1013/100)/(1-C1013/100-D1013/100-General!$B$17/100)</f>
        <v>0.996280347551975</v>
      </c>
      <c r="F1013" s="19" t="n">
        <f aca="false">N1013*General!$B$14/(N1013+O1013)+O1013*100/(N1013+O1013)</f>
        <v>22.228629705655</v>
      </c>
      <c r="G1013" s="19" t="n">
        <f aca="false">N1013*General!$B$15/(N1013+O1013)</f>
        <v>0.0392784698456288</v>
      </c>
      <c r="H1013" s="19" t="n">
        <f aca="false">(N1013+O1013)*(1/General!$B$20)*((F1013/100)-E1013*(C1013/100))*1000/B1013</f>
        <v>116.905752675843</v>
      </c>
      <c r="I1013" s="19" t="n">
        <f aca="false">(N1013+O1013)*(1/General!$B$20)*((D1013/100)*E1013-(G1013/100))*1000/B1013</f>
        <v>62.3301165567694</v>
      </c>
      <c r="J1013" s="19" t="n">
        <f aca="false">I1013/H1013</f>
        <v>0.533165521200645</v>
      </c>
      <c r="K1013" s="19" t="n">
        <f aca="false">MAX(Online_RAW!$L$2-Online_RAW!L1013,0)</f>
        <v>0</v>
      </c>
      <c r="L1013" s="19" t="n">
        <f aca="false">0.0016*(Online_RAW!M1013)</f>
        <v>66.2712</v>
      </c>
      <c r="M1013" s="11" t="n">
        <f aca="false">Online_RAW!$N$2-Online_RAW!N1013</f>
        <v>38.6651304347802</v>
      </c>
      <c r="N1013" s="19" t="n">
        <f aca="false">Online_RAW!C1013*60</f>
        <v>176.764285714286</v>
      </c>
      <c r="O1013" s="19" t="n">
        <f aca="false">MAX(0, Online_RAW!D1013*60)</f>
        <v>3.24709090909091</v>
      </c>
      <c r="P1013" s="19" t="n">
        <f aca="false">_xlfn.IFNA(VLOOKUP(A1013,Sampling!$D$7:$E$14,2,FALSE()),0)</f>
        <v>0</v>
      </c>
      <c r="Q1013" s="0" t="n">
        <f aca="false">_xlfn.IFNA(VLOOKUP(A1013,Refill!$D$6:$G$8,2,FALSE()),0)</f>
        <v>0</v>
      </c>
    </row>
    <row r="1014" customFormat="false" ht="12.75" hidden="false" customHeight="false" outlineLevel="0" collapsed="false">
      <c r="A1014" s="19" t="n">
        <f aca="false">ROUND((Online_RAW!B1014-General!$B$10)*24,3)</f>
        <v>16.867</v>
      </c>
      <c r="B1014" s="19" t="n">
        <f aca="false">General!$B$12+Online_ANA!K1014/1000+Online_ANA!L1014/1000+Online_ANA!M1014/1000/General!$B$22-SUM($P$2:P1014)/1000/General!$B$24+SUM($Q$2:Q1014)/1000/General!$B$24</f>
        <v>1.18196653530116</v>
      </c>
      <c r="C1014" s="19" t="n">
        <f aca="false">Online_RAW!K1014</f>
        <v>20.64</v>
      </c>
      <c r="D1014" s="19" t="n">
        <f aca="false">Online_RAW!J1014</f>
        <v>0.96</v>
      </c>
      <c r="E1014" s="19" t="n">
        <f aca="false">(1-F1014/100-G1014/100)/(1-C1014/100-D1014/100-General!$B$17/100)</f>
        <v>0.997914711839949</v>
      </c>
      <c r="F1014" s="19" t="n">
        <f aca="false">N1014*General!$B$14/(N1014+O1014)+O1014*100/(N1014+O1014)</f>
        <v>22.1559614403044</v>
      </c>
      <c r="G1014" s="19" t="n">
        <f aca="false">N1014*General!$B$15/(N1014+O1014)</f>
        <v>0.0393151709897453</v>
      </c>
      <c r="H1014" s="19" t="n">
        <f aca="false">(N1014+O1014)*(1/General!$B$20)*((F1014/100)-E1014*(C1014/100))*1000/B1014</f>
        <v>105.867555337003</v>
      </c>
      <c r="I1014" s="19" t="n">
        <f aca="false">(N1014+O1014)*(1/General!$B$20)*((D1014/100)*E1014-(G1014/100))*1000/B1014</f>
        <v>62.3852512877248</v>
      </c>
      <c r="J1014" s="19" t="n">
        <f aca="false">I1014/H1014</f>
        <v>0.589276394350821</v>
      </c>
      <c r="K1014" s="19" t="n">
        <f aca="false">MAX(Online_RAW!$L$2-Online_RAW!L1014,0)</f>
        <v>0</v>
      </c>
      <c r="L1014" s="19" t="n">
        <f aca="false">0.0016*(Online_RAW!M1014)</f>
        <v>66.272</v>
      </c>
      <c r="M1014" s="11" t="n">
        <f aca="false">Online_RAW!$N$2-Online_RAW!N1014</f>
        <v>38.9070434782602</v>
      </c>
      <c r="N1014" s="19" t="n">
        <f aca="false">Online_RAW!C1014*60</f>
        <v>176.823913043478</v>
      </c>
      <c r="O1014" s="19" t="n">
        <f aca="false">MAX(0, Online_RAW!D1014*60)</f>
        <v>3.08008695652174</v>
      </c>
      <c r="P1014" s="19" t="n">
        <f aca="false">_xlfn.IFNA(VLOOKUP(A1014,Sampling!$D$7:$E$14,2,FALSE()),0)</f>
        <v>0</v>
      </c>
      <c r="Q1014" s="0" t="n">
        <f aca="false">_xlfn.IFNA(VLOOKUP(A1014,Refill!$D$6:$G$8,2,FALSE()),0)</f>
        <v>0</v>
      </c>
    </row>
    <row r="1015" customFormat="false" ht="12.75" hidden="false" customHeight="false" outlineLevel="0" collapsed="false">
      <c r="A1015" s="19" t="n">
        <f aca="false">ROUND((Online_RAW!B1015-General!$B$10)*24,3)</f>
        <v>16.883</v>
      </c>
      <c r="B1015" s="19" t="n">
        <f aca="false">General!$B$12+Online_ANA!K1015/1000+Online_ANA!L1015/1000+Online_ANA!M1015/1000/General!$B$22-SUM($P$2:P1015)/1000/General!$B$24+SUM($Q$2:Q1015)/1000/General!$B$24</f>
        <v>1.18218588113283</v>
      </c>
      <c r="C1015" s="19" t="n">
        <f aca="false">Online_RAW!K1015</f>
        <v>20.645</v>
      </c>
      <c r="D1015" s="19" t="n">
        <f aca="false">Online_RAW!J1015</f>
        <v>0.96</v>
      </c>
      <c r="E1015" s="19" t="n">
        <f aca="false">(1-F1015/100-G1015/100)/(1-C1015/100-D1015/100-General!$B$17/100)</f>
        <v>0.998916274873398</v>
      </c>
      <c r="F1015" s="19" t="n">
        <f aca="false">N1015*General!$B$14/(N1015+O1015)+O1015*100/(N1015+O1015)</f>
        <v>22.082829913362</v>
      </c>
      <c r="G1015" s="19" t="n">
        <f aca="false">N1015*General!$B$15/(N1015+O1015)</f>
        <v>0.0393521061043626</v>
      </c>
      <c r="H1015" s="19" t="n">
        <f aca="false">(N1015+O1015)*(1/General!$B$20)*((F1015/100)-E1015*(C1015/100))*1000/B1015</f>
        <v>99.2091772213724</v>
      </c>
      <c r="I1015" s="19" t="n">
        <f aca="false">(N1015+O1015)*(1/General!$B$20)*((D1015/100)*E1015-(G1015/100))*1000/B1015</f>
        <v>62.4799969941064</v>
      </c>
      <c r="J1015" s="19" t="n">
        <f aca="false">I1015/H1015</f>
        <v>0.629780416933511</v>
      </c>
      <c r="K1015" s="19" t="n">
        <f aca="false">MAX(Online_RAW!$L$2-Online_RAW!L1015,0)</f>
        <v>0</v>
      </c>
      <c r="L1015" s="19" t="n">
        <f aca="false">0.0016*(Online_RAW!M1015)</f>
        <v>66.272</v>
      </c>
      <c r="M1015" s="11" t="n">
        <f aca="false">Online_RAW!$N$2-Online_RAW!N1015</f>
        <v>39.1461304347799</v>
      </c>
      <c r="N1015" s="19" t="n">
        <f aca="false">Online_RAW!C1015*60</f>
        <v>177.11347826087</v>
      </c>
      <c r="O1015" s="19" t="n">
        <f aca="false">MAX(0, Online_RAW!D1015*60)</f>
        <v>2.916</v>
      </c>
      <c r="P1015" s="19" t="n">
        <f aca="false">_xlfn.IFNA(VLOOKUP(A1015,Sampling!$D$7:$E$14,2,FALSE()),0)</f>
        <v>0</v>
      </c>
      <c r="Q1015" s="0" t="n">
        <f aca="false">_xlfn.IFNA(VLOOKUP(A1015,Refill!$D$6:$G$8,2,FALSE()),0)</f>
        <v>0</v>
      </c>
    </row>
    <row r="1016" customFormat="false" ht="12.75" hidden="false" customHeight="false" outlineLevel="0" collapsed="false">
      <c r="A1016" s="19" t="n">
        <f aca="false">ROUND((Online_RAW!B1016-General!$B$10)*24,3)</f>
        <v>16.9</v>
      </c>
      <c r="B1016" s="19" t="n">
        <f aca="false">General!$B$12+Online_ANA!K1016/1000+Online_ANA!L1016/1000+Online_ANA!M1016/1000/General!$B$22-SUM($P$2:P1016)/1000/General!$B$24+SUM($Q$2:Q1016)/1000/General!$B$24</f>
        <v>1.1824552116208</v>
      </c>
      <c r="C1016" s="19" t="n">
        <f aca="false">Online_RAW!K1016</f>
        <v>20.595</v>
      </c>
      <c r="D1016" s="19" t="n">
        <f aca="false">Online_RAW!J1016</f>
        <v>0.97</v>
      </c>
      <c r="E1016" s="19" t="n">
        <f aca="false">(1-F1016/100-G1016/100)/(1-C1016/100-D1016/100-General!$B$17/100)</f>
        <v>0.996992003601094</v>
      </c>
      <c r="F1016" s="19" t="n">
        <f aca="false">N1016*General!$B$14/(N1016+O1016)+O1016*100/(N1016+O1016)</f>
        <v>22.1930265170831</v>
      </c>
      <c r="G1016" s="19" t="n">
        <f aca="false">N1016*General!$B$15/(N1016+O1016)</f>
        <v>0.0392964512539984</v>
      </c>
      <c r="H1016" s="19" t="n">
        <f aca="false">(N1016+O1016)*(1/General!$B$20)*((F1016/100)-E1016*(C1016/100))*1000/B1016</f>
        <v>112.782434846336</v>
      </c>
      <c r="I1016" s="19" t="n">
        <f aca="false">(N1016+O1016)*(1/General!$B$20)*((D1016/100)*E1016-(G1016/100))*1000/B1016</f>
        <v>63.0358076703647</v>
      </c>
      <c r="J1016" s="19" t="n">
        <f aca="false">I1016/H1016</f>
        <v>0.558915116137097</v>
      </c>
      <c r="K1016" s="19" t="n">
        <f aca="false">MAX(Online_RAW!$L$2-Online_RAW!L1016,0)</f>
        <v>0</v>
      </c>
      <c r="L1016" s="19" t="n">
        <f aca="false">0.0016*(Online_RAW!M1016)</f>
        <v>66.3162666666667</v>
      </c>
      <c r="M1016" s="11" t="n">
        <f aca="false">Online_RAW!$N$2-Online_RAW!N1016</f>
        <v>39.3914500000001</v>
      </c>
      <c r="N1016" s="19" t="n">
        <f aca="false">Online_RAW!C1016*60</f>
        <v>176.903739130435</v>
      </c>
      <c r="O1016" s="19" t="n">
        <f aca="false">MAX(0, Online_RAW!D1016*60)</f>
        <v>3.16721739130435</v>
      </c>
      <c r="P1016" s="19" t="n">
        <f aca="false">_xlfn.IFNA(VLOOKUP(A1016,Sampling!$D$7:$E$14,2,FALSE()),0)</f>
        <v>0</v>
      </c>
      <c r="Q1016" s="0" t="n">
        <f aca="false">_xlfn.IFNA(VLOOKUP(A1016,Refill!$D$6:$G$8,2,FALSE()),0)</f>
        <v>0</v>
      </c>
    </row>
    <row r="1017" customFormat="false" ht="12.75" hidden="false" customHeight="false" outlineLevel="0" collapsed="false">
      <c r="A1017" s="19" t="n">
        <f aca="false">ROUND((Online_RAW!B1017-General!$B$10)*24,3)</f>
        <v>16.917</v>
      </c>
      <c r="B1017" s="19" t="n">
        <f aca="false">General!$B$12+Online_ANA!K1017/1000+Online_ANA!L1017/1000+Online_ANA!M1017/1000/General!$B$22-SUM($P$2:P1017)/1000/General!$B$24+SUM($Q$2:Q1017)/1000/General!$B$24</f>
        <v>1.18270442101751</v>
      </c>
      <c r="C1017" s="19" t="n">
        <f aca="false">Online_RAW!K1017</f>
        <v>20.6</v>
      </c>
      <c r="D1017" s="19" t="n">
        <f aca="false">Online_RAW!J1017</f>
        <v>0.97</v>
      </c>
      <c r="E1017" s="19" t="n">
        <f aca="false">(1-F1017/100-G1017/100)/(1-C1017/100-D1017/100-General!$B$17/100)</f>
        <v>0.996115308066217</v>
      </c>
      <c r="F1017" s="19" t="n">
        <f aca="false">N1017*General!$B$14/(N1017+O1017)+O1017*100/(N1017+O1017)</f>
        <v>22.2664284401657</v>
      </c>
      <c r="G1017" s="19" t="n">
        <f aca="false">N1017*General!$B$15/(N1017+O1017)</f>
        <v>0.0392593795756739</v>
      </c>
      <c r="H1017" s="19" t="n">
        <f aca="false">(N1017+O1017)*(1/General!$B$20)*((F1017/100)-E1017*(C1017/100))*1000/B1017</f>
        <v>118.603223767604</v>
      </c>
      <c r="I1017" s="19" t="n">
        <f aca="false">(N1017+O1017)*(1/General!$B$20)*((D1017/100)*E1017-(G1017/100))*1000/B1017</f>
        <v>62.9515465226624</v>
      </c>
      <c r="J1017" s="19" t="n">
        <f aca="false">I1017/H1017</f>
        <v>0.530774329085797</v>
      </c>
      <c r="K1017" s="19" t="n">
        <f aca="false">MAX(Online_RAW!$L$2-Online_RAW!L1017,0)</f>
        <v>0</v>
      </c>
      <c r="L1017" s="19" t="n">
        <f aca="false">0.0016*(Online_RAW!M1017)</f>
        <v>66.3392</v>
      </c>
      <c r="M1017" s="11" t="n">
        <f aca="false">Online_RAW!$N$2-Online_RAW!N1017</f>
        <v>39.6380909090899</v>
      </c>
      <c r="N1017" s="19" t="n">
        <f aca="false">Online_RAW!C1017*60</f>
        <v>176.692695652174</v>
      </c>
      <c r="O1017" s="19" t="n">
        <f aca="false">MAX(0, Online_RAW!D1017*60)</f>
        <v>3.33327272727273</v>
      </c>
      <c r="P1017" s="19" t="n">
        <f aca="false">_xlfn.IFNA(VLOOKUP(A1017,Sampling!$D$7:$E$14,2,FALSE()),0)</f>
        <v>0</v>
      </c>
      <c r="Q1017" s="0" t="n">
        <f aca="false">_xlfn.IFNA(VLOOKUP(A1017,Refill!$D$6:$G$8,2,FALSE()),0)</f>
        <v>0</v>
      </c>
    </row>
    <row r="1018" customFormat="false" ht="12.75" hidden="false" customHeight="false" outlineLevel="0" collapsed="false">
      <c r="A1018" s="19" t="n">
        <f aca="false">ROUND((Online_RAW!B1018-General!$B$10)*24,3)</f>
        <v>16.933</v>
      </c>
      <c r="B1018" s="19" t="n">
        <f aca="false">General!$B$12+Online_ANA!K1018/1000+Online_ANA!L1018/1000+Online_ANA!M1018/1000/General!$B$22-SUM($P$2:P1018)/1000/General!$B$24+SUM($Q$2:Q1018)/1000/General!$B$24</f>
        <v>1.18294678470948</v>
      </c>
      <c r="C1018" s="19" t="n">
        <f aca="false">Online_RAW!K1018</f>
        <v>20.665</v>
      </c>
      <c r="D1018" s="19" t="n">
        <f aca="false">Online_RAW!J1018</f>
        <v>0.97</v>
      </c>
      <c r="E1018" s="19" t="n">
        <f aca="false">(1-F1018/100-G1018/100)/(1-C1018/100-D1018/100-General!$B$17/100)</f>
        <v>0.996658686562196</v>
      </c>
      <c r="F1018" s="19" t="n">
        <f aca="false">N1018*General!$B$14/(N1018+O1018)+O1018*100/(N1018+O1018)</f>
        <v>22.2888405142774</v>
      </c>
      <c r="G1018" s="19" t="n">
        <f aca="false">N1018*General!$B$15/(N1018+O1018)</f>
        <v>0.0392480603463246</v>
      </c>
      <c r="H1018" s="19" t="n">
        <f aca="false">(N1018+O1018)*(1/General!$B$20)*((F1018/100)-E1018*(C1018/100))*1000/B1018</f>
        <v>114.900745342691</v>
      </c>
      <c r="I1018" s="19" t="n">
        <f aca="false">(N1018+O1018)*(1/General!$B$20)*((D1018/100)*E1018-(G1018/100))*1000/B1018</f>
        <v>62.9525651734592</v>
      </c>
      <c r="J1018" s="19" t="n">
        <f aca="false">I1018/H1018</f>
        <v>0.547886482247815</v>
      </c>
      <c r="K1018" s="19" t="n">
        <f aca="false">MAX(Online_RAW!$L$2-Online_RAW!L1018,0)</f>
        <v>0</v>
      </c>
      <c r="L1018" s="19" t="n">
        <f aca="false">0.0016*(Online_RAW!M1018)</f>
        <v>66.3568</v>
      </c>
      <c r="M1018" s="11" t="n">
        <f aca="false">Online_RAW!$N$2-Online_RAW!N1018</f>
        <v>39.88308333333</v>
      </c>
      <c r="N1018" s="19" t="n">
        <f aca="false">Online_RAW!C1018*60</f>
        <v>176.57825</v>
      </c>
      <c r="O1018" s="19" t="n">
        <f aca="false">MAX(0, Online_RAW!D1018*60)</f>
        <v>3.383</v>
      </c>
      <c r="P1018" s="19" t="n">
        <f aca="false">_xlfn.IFNA(VLOOKUP(A1018,Sampling!$D$7:$E$14,2,FALSE()),0)</f>
        <v>0</v>
      </c>
      <c r="Q1018" s="0" t="n">
        <f aca="false">_xlfn.IFNA(VLOOKUP(A1018,Refill!$D$6:$G$8,2,FALSE()),0)</f>
        <v>0</v>
      </c>
    </row>
    <row r="1019" customFormat="false" ht="12.75" hidden="false" customHeight="false" outlineLevel="0" collapsed="false">
      <c r="A1019" s="19" t="n">
        <f aca="false">ROUND((Online_RAW!B1019-General!$B$10)*24,3)</f>
        <v>16.95</v>
      </c>
      <c r="B1019" s="19" t="n">
        <f aca="false">General!$B$12+Online_ANA!K1019/1000+Online_ANA!L1019/1000+Online_ANA!M1019/1000/General!$B$22-SUM($P$2:P1019)/1000/General!$B$24+SUM($Q$2:Q1019)/1000/General!$B$24</f>
        <v>1.18322178782318</v>
      </c>
      <c r="C1019" s="19" t="n">
        <f aca="false">Online_RAW!K1019</f>
        <v>20.725</v>
      </c>
      <c r="D1019" s="19" t="n">
        <f aca="false">Online_RAW!J1019</f>
        <v>0.97</v>
      </c>
      <c r="E1019" s="19" t="n">
        <f aca="false">(1-F1019/100-G1019/100)/(1-C1019/100-D1019/100-General!$B$17/100)</f>
        <v>0.997502835975593</v>
      </c>
      <c r="F1019" s="19" t="n">
        <f aca="false">N1019*General!$B$14/(N1019+O1019)+O1019*100/(N1019+O1019)</f>
        <v>22.2829011729455</v>
      </c>
      <c r="G1019" s="19" t="n">
        <f aca="false">N1019*General!$B$15/(N1019+O1019)</f>
        <v>0.0392510600136639</v>
      </c>
      <c r="H1019" s="19" t="n">
        <f aca="false">(N1019+O1019)*(1/General!$B$20)*((F1019/100)-E1019*(C1019/100))*1000/B1019</f>
        <v>109.271590054642</v>
      </c>
      <c r="I1019" s="19" t="n">
        <f aca="false">(N1019+O1019)*(1/General!$B$20)*((D1019/100)*E1019-(G1019/100))*1000/B1019</f>
        <v>63.0195539241567</v>
      </c>
      <c r="J1019" s="19" t="n">
        <f aca="false">I1019/H1019</f>
        <v>0.576724049614757</v>
      </c>
      <c r="K1019" s="19" t="n">
        <f aca="false">MAX(Online_RAW!$L$2-Online_RAW!L1019,0)</f>
        <v>0</v>
      </c>
      <c r="L1019" s="19" t="n">
        <f aca="false">0.0016*(Online_RAW!M1019)</f>
        <v>66.4064</v>
      </c>
      <c r="M1019" s="11" t="n">
        <f aca="false">Online_RAW!$N$2-Online_RAW!N1019</f>
        <v>40.1287727272702</v>
      </c>
      <c r="N1019" s="19" t="n">
        <f aca="false">Online_RAW!C1019*60</f>
        <v>176.665363636364</v>
      </c>
      <c r="O1019" s="19" t="n">
        <f aca="false">MAX(0, Online_RAW!D1019*60)</f>
        <v>3.37090909090909</v>
      </c>
      <c r="P1019" s="19" t="n">
        <f aca="false">_xlfn.IFNA(VLOOKUP(A1019,Sampling!$D$7:$E$14,2,FALSE()),0)</f>
        <v>0</v>
      </c>
      <c r="Q1019" s="0" t="n">
        <f aca="false">_xlfn.IFNA(VLOOKUP(A1019,Refill!$D$6:$G$8,2,FALSE()),0)</f>
        <v>0</v>
      </c>
    </row>
    <row r="1020" customFormat="false" ht="12.75" hidden="false" customHeight="false" outlineLevel="0" collapsed="false">
      <c r="A1020" s="19" t="n">
        <f aca="false">ROUND((Online_RAW!B1020-General!$B$10)*24,3)</f>
        <v>16.967</v>
      </c>
      <c r="B1020" s="19" t="n">
        <f aca="false">General!$B$12+Online_ANA!K1020/1000+Online_ANA!L1020/1000+Online_ANA!M1020/1000/General!$B$22-SUM($P$2:P1020)/1000/General!$B$24+SUM($Q$2:Q1020)/1000/General!$B$24</f>
        <v>1.18344471367409</v>
      </c>
      <c r="C1020" s="19" t="n">
        <f aca="false">Online_RAW!K1020</f>
        <v>20.745</v>
      </c>
      <c r="D1020" s="19" t="n">
        <f aca="false">Online_RAW!J1020</f>
        <v>0.975</v>
      </c>
      <c r="E1020" s="19" t="n">
        <f aca="false">(1-F1020/100-G1020/100)/(1-C1020/100-D1020/100-General!$B$17/100)</f>
        <v>0.997837392435494</v>
      </c>
      <c r="F1020" s="19" t="n">
        <f aca="false">N1020*General!$B$14/(N1020+O1020)+O1020*100/(N1020+O1020)</f>
        <v>22.281793864924</v>
      </c>
      <c r="G1020" s="19" t="n">
        <f aca="false">N1020*General!$B$15/(N1020+O1020)</f>
        <v>0.0392516192601394</v>
      </c>
      <c r="H1020" s="19" t="n">
        <f aca="false">(N1020+O1020)*(1/General!$B$20)*((F1020/100)-E1020*(C1020/100))*1000/B1020</f>
        <v>107.349328148926</v>
      </c>
      <c r="I1020" s="19" t="n">
        <f aca="false">(N1020+O1020)*(1/General!$B$20)*((D1020/100)*E1020-(G1020/100))*1000/B1020</f>
        <v>63.3674679880626</v>
      </c>
      <c r="J1020" s="19" t="n">
        <f aca="false">I1020/H1020</f>
        <v>0.590292171182971</v>
      </c>
      <c r="K1020" s="19" t="n">
        <f aca="false">MAX(Online_RAW!$L$2-Online_RAW!L1020,0)</f>
        <v>0</v>
      </c>
      <c r="L1020" s="19" t="n">
        <f aca="false">0.0016*(Online_RAW!M1020)</f>
        <v>66.4064</v>
      </c>
      <c r="M1020" s="11" t="n">
        <f aca="false">Online_RAW!$N$2-Online_RAW!N1020</f>
        <v>40.3717619047602</v>
      </c>
      <c r="N1020" s="19" t="n">
        <f aca="false">Online_RAW!C1020*60</f>
        <v>176.665565217391</v>
      </c>
      <c r="O1020" s="19" t="n">
        <f aca="false">MAX(0, Online_RAW!D1020*60)</f>
        <v>3.36834782608696</v>
      </c>
      <c r="P1020" s="19" t="n">
        <f aca="false">_xlfn.IFNA(VLOOKUP(A1020,Sampling!$D$7:$E$14,2,FALSE()),0)</f>
        <v>0</v>
      </c>
      <c r="Q1020" s="0" t="n">
        <f aca="false">_xlfn.IFNA(VLOOKUP(A1020,Refill!$D$6:$G$8,2,FALSE()),0)</f>
        <v>0</v>
      </c>
    </row>
    <row r="1021" customFormat="false" ht="12.75" hidden="false" customHeight="false" outlineLevel="0" collapsed="false">
      <c r="A1021" s="19" t="n">
        <f aca="false">ROUND((Online_RAW!B1021-General!$B$10)*24,3)</f>
        <v>16.983</v>
      </c>
      <c r="B1021" s="19" t="n">
        <f aca="false">General!$B$12+Online_ANA!K1021/1000+Online_ANA!L1021/1000+Online_ANA!M1021/1000/General!$B$22-SUM($P$2:P1021)/1000/General!$B$24+SUM($Q$2:Q1021)/1000/General!$B$24</f>
        <v>1.18375198231542</v>
      </c>
      <c r="C1021" s="19" t="n">
        <f aca="false">Online_RAW!K1021</f>
        <v>20.72</v>
      </c>
      <c r="D1021" s="19" t="n">
        <f aca="false">Online_RAW!J1021</f>
        <v>0.98</v>
      </c>
      <c r="E1021" s="19" t="n">
        <f aca="false">(1-F1021/100-G1021/100)/(1-C1021/100-D1021/100-General!$B$17/100)</f>
        <v>0.997394131771468</v>
      </c>
      <c r="F1021" s="19" t="n">
        <f aca="false">N1021*General!$B$14/(N1021+O1021)+O1021*100/(N1021+O1021)</f>
        <v>22.2963599882168</v>
      </c>
      <c r="G1021" s="19" t="n">
        <f aca="false">N1021*General!$B$15/(N1021+O1021)</f>
        <v>0.0392442626322138</v>
      </c>
      <c r="H1021" s="19" t="n">
        <f aca="false">(N1021+O1021)*(1/General!$B$20)*((F1021/100)-E1021*(C1021/100))*1000/B1021</f>
        <v>110.553861096015</v>
      </c>
      <c r="I1021" s="19" t="n">
        <f aca="false">(N1021+O1021)*(1/General!$B$20)*((D1021/100)*E1021-(G1021/100))*1000/B1021</f>
        <v>63.6192378764788</v>
      </c>
      <c r="J1021" s="19" t="n">
        <f aca="false">I1021/H1021</f>
        <v>0.575459212783404</v>
      </c>
      <c r="K1021" s="19" t="n">
        <f aca="false">MAX(Online_RAW!$L$2-Online_RAW!L1021,0)</f>
        <v>0</v>
      </c>
      <c r="L1021" s="19" t="n">
        <f aca="false">0.0016*(Online_RAW!M1021)</f>
        <v>66.47968</v>
      </c>
      <c r="M1021" s="11" t="n">
        <f aca="false">Online_RAW!$N$2-Online_RAW!N1021</f>
        <v>40.6268095238102</v>
      </c>
      <c r="N1021" s="19" t="n">
        <f aca="false">Online_RAW!C1021*60</f>
        <v>176.51775</v>
      </c>
      <c r="O1021" s="19" t="n">
        <f aca="false">MAX(0, Online_RAW!D1021*60)</f>
        <v>3.39925</v>
      </c>
      <c r="P1021" s="19" t="n">
        <f aca="false">_xlfn.IFNA(VLOOKUP(A1021,Sampling!$D$7:$E$14,2,FALSE()),0)</f>
        <v>0</v>
      </c>
      <c r="Q1021" s="0" t="n">
        <f aca="false">_xlfn.IFNA(VLOOKUP(A1021,Refill!$D$6:$G$8,2,FALSE()),0)</f>
        <v>0</v>
      </c>
    </row>
    <row r="1022" customFormat="false" ht="12.75" hidden="false" customHeight="false" outlineLevel="0" collapsed="false">
      <c r="A1022" s="19" t="n">
        <f aca="false">ROUND((Online_RAW!B1022-General!$B$10)*24,3)</f>
        <v>17</v>
      </c>
      <c r="B1022" s="19" t="n">
        <f aca="false">General!$B$12+Online_ANA!K1022/1000+Online_ANA!L1022/1000+Online_ANA!M1022/1000/General!$B$22-SUM($P$2:P1022)/1000/General!$B$24+SUM($Q$2:Q1022)/1000/General!$B$24</f>
        <v>1.18397732089122</v>
      </c>
      <c r="C1022" s="19" t="n">
        <f aca="false">Online_RAW!K1022</f>
        <v>20.74</v>
      </c>
      <c r="D1022" s="19" t="n">
        <f aca="false">Online_RAW!J1022</f>
        <v>0.98</v>
      </c>
      <c r="E1022" s="19" t="n">
        <f aca="false">(1-F1022/100-G1022/100)/(1-C1022/100-D1022/100-General!$B$17/100)</f>
        <v>0.995345252975022</v>
      </c>
      <c r="F1022" s="19" t="n">
        <f aca="false">N1022*General!$B$14/(N1022+O1022)+O1022*100/(N1022+O1022)</f>
        <v>22.4758982448306</v>
      </c>
      <c r="G1022" s="19" t="n">
        <f aca="false">N1022*General!$B$15/(N1022+O1022)</f>
        <v>0.039153586745035</v>
      </c>
      <c r="H1022" s="19" t="n">
        <f aca="false">(N1022+O1022)*(1/General!$B$20)*((F1022/100)-E1022*(C1022/100))*1000/B1022</f>
        <v>124.242881671254</v>
      </c>
      <c r="I1022" s="19" t="n">
        <f aca="false">(N1022+O1022)*(1/General!$B$20)*((D1022/100)*E1022-(G1022/100))*1000/B1022</f>
        <v>63.4819491606722</v>
      </c>
      <c r="J1022" s="19" t="n">
        <f aca="false">I1022/H1022</f>
        <v>0.510950392543574</v>
      </c>
      <c r="K1022" s="19" t="n">
        <f aca="false">MAX(Online_RAW!$L$2-Online_RAW!L1022,0)</f>
        <v>0</v>
      </c>
      <c r="L1022" s="19" t="n">
        <f aca="false">0.0016*(Online_RAW!M1022)</f>
        <v>66.47968</v>
      </c>
      <c r="M1022" s="11" t="n">
        <f aca="false">Online_RAW!$N$2-Online_RAW!N1022</f>
        <v>40.8724285714302</v>
      </c>
      <c r="N1022" s="19" t="n">
        <f aca="false">Online_RAW!C1022*60</f>
        <v>176.123217391304</v>
      </c>
      <c r="O1022" s="19" t="n">
        <f aca="false">MAX(0, Online_RAW!D1022*60)</f>
        <v>3.80739130434782</v>
      </c>
      <c r="P1022" s="19" t="n">
        <f aca="false">_xlfn.IFNA(VLOOKUP(A1022,Sampling!$D$7:$E$14,2,FALSE()),0)</f>
        <v>0</v>
      </c>
      <c r="Q1022" s="0" t="n">
        <f aca="false">_xlfn.IFNA(VLOOKUP(A1022,Refill!$D$6:$G$8,2,FALSE()),0)</f>
        <v>0</v>
      </c>
    </row>
    <row r="1023" customFormat="false" ht="12.75" hidden="false" customHeight="false" outlineLevel="0" collapsed="false">
      <c r="A1023" s="19" t="n">
        <f aca="false">ROUND((Online_RAW!B1023-General!$B$10)*24,3)</f>
        <v>17.017</v>
      </c>
      <c r="B1023" s="19" t="n">
        <f aca="false">General!$B$12+Online_ANA!K1023/1000+Online_ANA!L1023/1000+Online_ANA!M1023/1000/General!$B$22-SUM($P$2:P1023)/1000/General!$B$24+SUM($Q$2:Q1023)/1000/General!$B$24</f>
        <v>1.18426306963739</v>
      </c>
      <c r="C1023" s="19" t="n">
        <f aca="false">Online_RAW!K1023</f>
        <v>20.8244444444444</v>
      </c>
      <c r="D1023" s="19" t="n">
        <f aca="false">Online_RAW!J1023</f>
        <v>0.98</v>
      </c>
      <c r="E1023" s="19" t="n">
        <f aca="false">(1-F1023/100-G1023/100)/(1-C1023/100-D1023/100-General!$B$17/100)</f>
        <v>0.995318080673021</v>
      </c>
      <c r="F1023" s="19" t="n">
        <f aca="false">N1023*General!$B$14/(N1023+O1023)+O1023*100/(N1023+O1023)</f>
        <v>22.5621061571027</v>
      </c>
      <c r="G1023" s="19" t="n">
        <f aca="false">N1023*General!$B$15/(N1023+O1023)</f>
        <v>0.0391100473954027</v>
      </c>
      <c r="H1023" s="19" t="n">
        <f aca="false">(N1023+O1023)*(1/General!$B$20)*((F1023/100)-E1023*(C1023/100))*1000/B1023</f>
        <v>124.460518602723</v>
      </c>
      <c r="I1023" s="19" t="n">
        <f aca="false">(N1023+O1023)*(1/General!$B$20)*((D1023/100)*E1023-(G1023/100))*1000/B1023</f>
        <v>63.4999599183837</v>
      </c>
      <c r="J1023" s="19" t="n">
        <f aca="false">I1023/H1023</f>
        <v>0.510201633668865</v>
      </c>
      <c r="K1023" s="19" t="n">
        <f aca="false">MAX(Online_RAW!$L$2-Online_RAW!L1023,0)</f>
        <v>0</v>
      </c>
      <c r="L1023" s="19" t="n">
        <f aca="false">0.0016*(Online_RAW!M1023)</f>
        <v>66.5376</v>
      </c>
      <c r="M1023" s="11" t="n">
        <f aca="false">Online_RAW!$N$2-Online_RAW!N1023</f>
        <v>41.12076190476</v>
      </c>
      <c r="N1023" s="19" t="n">
        <f aca="false">Online_RAW!C1023*60</f>
        <v>176.016571428571</v>
      </c>
      <c r="O1023" s="19" t="n">
        <f aca="false">MAX(0, Online_RAW!D1023*60)</f>
        <v>4.00527272727273</v>
      </c>
      <c r="P1023" s="19" t="n">
        <f aca="false">_xlfn.IFNA(VLOOKUP(A1023,Sampling!$D$7:$E$14,2,FALSE()),0)</f>
        <v>0</v>
      </c>
      <c r="Q1023" s="0" t="n">
        <f aca="false">_xlfn.IFNA(VLOOKUP(A1023,Refill!$D$6:$G$8,2,FALSE()),0)</f>
        <v>0</v>
      </c>
    </row>
    <row r="1024" customFormat="false" ht="12.75" hidden="false" customHeight="false" outlineLevel="0" collapsed="false">
      <c r="A1024" s="19" t="n">
        <f aca="false">ROUND((Online_RAW!B1024-General!$B$10)*24,3)</f>
        <v>17.033</v>
      </c>
      <c r="B1024" s="19" t="n">
        <f aca="false">General!$B$12+Online_ANA!K1024/1000+Online_ANA!L1024/1000+Online_ANA!M1024/1000/General!$B$22-SUM($P$2:P1024)/1000/General!$B$24+SUM($Q$2:Q1024)/1000/General!$B$24</f>
        <v>1.18448234562135</v>
      </c>
      <c r="C1024" s="19" t="n">
        <f aca="false">Online_RAW!K1024</f>
        <v>20.93</v>
      </c>
      <c r="D1024" s="19" t="n">
        <f aca="false">Online_RAW!J1024</f>
        <v>0.986</v>
      </c>
      <c r="E1024" s="19" t="n">
        <f aca="false">(1-F1024/100-G1024/100)/(1-C1024/100-D1024/100-General!$B$17/100)</f>
        <v>0.99762451770943</v>
      </c>
      <c r="F1024" s="19" t="n">
        <f aca="false">N1024*General!$B$14/(N1024+O1024)+O1024*100/(N1024+O1024)</f>
        <v>22.4940071731334</v>
      </c>
      <c r="G1024" s="19" t="n">
        <f aca="false">N1024*General!$B$15/(N1024+O1024)</f>
        <v>0.0391444408216498</v>
      </c>
      <c r="H1024" s="19" t="n">
        <f aca="false">(N1024+O1024)*(1/General!$B$20)*((F1024/100)-E1024*(C1024/100))*1000/B1024</f>
        <v>109.421219280636</v>
      </c>
      <c r="I1024" s="19" t="n">
        <f aca="false">(N1024+O1024)*(1/General!$B$20)*((D1024/100)*E1024-(G1024/100))*1000/B1024</f>
        <v>64.0442054441199</v>
      </c>
      <c r="J1024" s="19" t="n">
        <f aca="false">I1024/H1024</f>
        <v>0.58529968743872</v>
      </c>
      <c r="K1024" s="19" t="n">
        <f aca="false">MAX(Online_RAW!$L$2-Online_RAW!L1024,0)</f>
        <v>0</v>
      </c>
      <c r="L1024" s="19" t="n">
        <f aca="false">0.0016*(Online_RAW!M1024)</f>
        <v>66.5376</v>
      </c>
      <c r="M1024" s="11" t="n">
        <f aca="false">Online_RAW!$N$2-Online_RAW!N1024</f>
        <v>41.35977272727</v>
      </c>
      <c r="N1024" s="19" t="n">
        <f aca="false">Online_RAW!C1024*60</f>
        <v>176.169130434782</v>
      </c>
      <c r="O1024" s="19" t="n">
        <f aca="false">MAX(0, Online_RAW!D1024*60)</f>
        <v>3.8504347826087</v>
      </c>
      <c r="P1024" s="19" t="n">
        <f aca="false">_xlfn.IFNA(VLOOKUP(A1024,Sampling!$D$7:$E$14,2,FALSE()),0)</f>
        <v>0</v>
      </c>
      <c r="Q1024" s="0" t="n">
        <f aca="false">_xlfn.IFNA(VLOOKUP(A1024,Refill!$D$6:$G$8,2,FALSE()),0)</f>
        <v>0</v>
      </c>
    </row>
    <row r="1025" customFormat="false" ht="12.75" hidden="false" customHeight="false" outlineLevel="0" collapsed="false">
      <c r="A1025" s="19" t="n">
        <f aca="false">ROUND((Online_RAW!B1025-General!$B$10)*24,3)</f>
        <v>17.05</v>
      </c>
      <c r="B1025" s="19" t="n">
        <f aca="false">General!$B$12+Online_ANA!K1025/1000+Online_ANA!L1025/1000+Online_ANA!M1025/1000/General!$B$22-SUM($P$2:P1025)/1000/General!$B$24+SUM($Q$2:Q1025)/1000/General!$B$24</f>
        <v>1.18472239617073</v>
      </c>
      <c r="C1025" s="19" t="n">
        <f aca="false">Online_RAW!K1025</f>
        <v>20.94</v>
      </c>
      <c r="D1025" s="19" t="n">
        <f aca="false">Online_RAW!J1025</f>
        <v>0.986</v>
      </c>
      <c r="E1025" s="19" t="n">
        <f aca="false">(1-F1025/100-G1025/100)/(1-C1025/100-D1025/100-General!$B$17/100)</f>
        <v>0.999056091252433</v>
      </c>
      <c r="F1025" s="19" t="n">
        <f aca="false">N1025*General!$B$14/(N1025+O1025)+O1025*100/(N1025+O1025)</f>
        <v>22.392783053081</v>
      </c>
      <c r="G1025" s="19" t="n">
        <f aca="false">N1025*General!$B$15/(N1025+O1025)</f>
        <v>0.0391955641146056</v>
      </c>
      <c r="H1025" s="19" t="n">
        <f aca="false">(N1025+O1025)*(1/General!$B$20)*((F1025/100)-E1025*(C1025/100))*1000/B1025</f>
        <v>99.7783298069661</v>
      </c>
      <c r="I1025" s="19" t="n">
        <f aca="false">(N1025+O1025)*(1/General!$B$20)*((D1025/100)*E1025-(G1025/100))*1000/B1025</f>
        <v>64.0914048172662</v>
      </c>
      <c r="J1025" s="19" t="n">
        <f aca="false">I1025/H1025</f>
        <v>0.642337919879589</v>
      </c>
      <c r="K1025" s="19" t="n">
        <f aca="false">MAX(Online_RAW!$L$2-Online_RAW!L1025,0)</f>
        <v>0</v>
      </c>
      <c r="L1025" s="19" t="n">
        <f aca="false">0.0016*(Online_RAW!M1025)</f>
        <v>66.5496</v>
      </c>
      <c r="M1025" s="11" t="n">
        <f aca="false">Online_RAW!$N$2-Online_RAW!N1025</f>
        <v>41.6083478260903</v>
      </c>
      <c r="N1025" s="19" t="n">
        <f aca="false">Online_RAW!C1025*60</f>
        <v>176.311043478261</v>
      </c>
      <c r="O1025" s="19" t="n">
        <f aca="false">MAX(0, Online_RAW!D1025*60)</f>
        <v>3.61854545454545</v>
      </c>
      <c r="P1025" s="19" t="n">
        <f aca="false">_xlfn.IFNA(VLOOKUP(A1025,Sampling!$D$7:$E$14,2,FALSE()),0)</f>
        <v>0</v>
      </c>
      <c r="Q1025" s="0" t="n">
        <f aca="false">_xlfn.IFNA(VLOOKUP(A1025,Refill!$D$6:$G$8,2,FALSE()),0)</f>
        <v>0</v>
      </c>
    </row>
    <row r="1026" customFormat="false" ht="12.75" hidden="false" customHeight="false" outlineLevel="0" collapsed="false">
      <c r="A1026" s="19" t="n">
        <f aca="false">ROUND((Online_RAW!B1026-General!$B$10)*24,3)</f>
        <v>17.067</v>
      </c>
      <c r="B1026" s="19" t="n">
        <f aca="false">General!$B$12+Online_ANA!K1026/1000+Online_ANA!L1026/1000+Online_ANA!M1026/1000/General!$B$22-SUM($P$2:P1026)/1000/General!$B$24+SUM($Q$2:Q1026)/1000/General!$B$24</f>
        <v>1.18500504770642</v>
      </c>
      <c r="C1026" s="19" t="n">
        <f aca="false">Online_RAW!K1026</f>
        <v>20.88</v>
      </c>
      <c r="D1026" s="19" t="n">
        <f aca="false">Online_RAW!J1026</f>
        <v>0.996666666666667</v>
      </c>
      <c r="E1026" s="19" t="n">
        <f aca="false">(1-F1026/100-G1026/100)/(1-C1026/100-D1026/100-General!$B$17/100)</f>
        <v>0.997335730687655</v>
      </c>
      <c r="F1026" s="19" t="n">
        <f aca="false">N1026*General!$B$14/(N1026+O1026)+O1026*100/(N1026+O1026)</f>
        <v>22.4771948331976</v>
      </c>
      <c r="G1026" s="19" t="n">
        <f aca="false">N1026*General!$B$15/(N1026+O1026)</f>
        <v>0.0391529319024255</v>
      </c>
      <c r="H1026" s="19" t="n">
        <f aca="false">(N1026+O1026)*(1/General!$B$20)*((F1026/100)-E1026*(C1026/100))*1000/B1026</f>
        <v>112.02667076371</v>
      </c>
      <c r="I1026" s="19" t="n">
        <f aca="false">(N1026+O1026)*(1/General!$B$20)*((D1026/100)*E1026-(G1026/100))*1000/B1026</f>
        <v>64.7192631168856</v>
      </c>
      <c r="J1026" s="19" t="n">
        <f aca="false">I1026/H1026</f>
        <v>0.577712991698141</v>
      </c>
      <c r="K1026" s="19" t="n">
        <f aca="false">MAX(Online_RAW!$L$2-Online_RAW!L1026,0)</f>
        <v>0</v>
      </c>
      <c r="L1026" s="19" t="n">
        <f aca="false">0.0016*(Online_RAW!M1026)</f>
        <v>66.5928</v>
      </c>
      <c r="M1026" s="11" t="n">
        <f aca="false">Online_RAW!$N$2-Online_RAW!N1026</f>
        <v>41.8693499999999</v>
      </c>
      <c r="N1026" s="19" t="n">
        <f aca="false">Online_RAW!C1026*60</f>
        <v>176.213217391304</v>
      </c>
      <c r="O1026" s="19" t="n">
        <f aca="false">MAX(0, Online_RAW!D1026*60)</f>
        <v>3.81234782608696</v>
      </c>
      <c r="P1026" s="19" t="n">
        <f aca="false">_xlfn.IFNA(VLOOKUP(A1026,Sampling!$D$7:$E$14,2,FALSE()),0)</f>
        <v>0</v>
      </c>
      <c r="Q1026" s="0" t="n">
        <f aca="false">_xlfn.IFNA(VLOOKUP(A1026,Refill!$D$6:$G$8,2,FALSE()),0)</f>
        <v>0</v>
      </c>
    </row>
    <row r="1027" customFormat="false" ht="12.75" hidden="false" customHeight="false" outlineLevel="0" collapsed="false">
      <c r="A1027" s="19" t="n">
        <f aca="false">ROUND((Online_RAW!B1027-General!$B$10)*24,3)</f>
        <v>17.083</v>
      </c>
      <c r="B1027" s="19" t="n">
        <f aca="false">General!$B$12+Online_ANA!K1027/1000+Online_ANA!L1027/1000+Online_ANA!M1027/1000/General!$B$22-SUM($P$2:P1027)/1000/General!$B$24+SUM($Q$2:Q1027)/1000/General!$B$24</f>
        <v>1.1852428078637</v>
      </c>
      <c r="C1027" s="19" t="n">
        <f aca="false">Online_RAW!K1027</f>
        <v>20.86</v>
      </c>
      <c r="D1027" s="19" t="n">
        <f aca="false">Online_RAW!J1027</f>
        <v>0.996666666666667</v>
      </c>
      <c r="E1027" s="19" t="n">
        <f aca="false">(1-F1027/100-G1027/100)/(1-C1027/100-D1027/100-General!$B$17/100)</f>
        <v>0.994639873929214</v>
      </c>
      <c r="F1027" s="19" t="n">
        <f aca="false">N1027*General!$B$14/(N1027+O1027)+O1027*100/(N1027+O1027)</f>
        <v>22.6668406561142</v>
      </c>
      <c r="G1027" s="19" t="n">
        <f aca="false">N1027*General!$B$15/(N1027+O1027)</f>
        <v>0.0390571511837807</v>
      </c>
      <c r="H1027" s="19" t="n">
        <f aca="false">(N1027+O1027)*(1/General!$B$20)*((F1027/100)-E1027*(C1027/100))*1000/B1027</f>
        <v>129.94257427463</v>
      </c>
      <c r="I1027" s="19" t="n">
        <f aca="false">(N1027+O1027)*(1/General!$B$20)*((D1027/100)*E1027-(G1027/100))*1000/B1027</f>
        <v>64.493197082702</v>
      </c>
      <c r="J1027" s="19" t="n">
        <f aca="false">I1027/H1027</f>
        <v>0.496320758940773</v>
      </c>
      <c r="K1027" s="19" t="n">
        <f aca="false">MAX(Online_RAW!$L$2-Online_RAW!L1027,0)</f>
        <v>0</v>
      </c>
      <c r="L1027" s="19" t="n">
        <f aca="false">0.0016*(Online_RAW!M1027)</f>
        <v>66.6048</v>
      </c>
      <c r="M1027" s="11" t="n">
        <f aca="false">Online_RAW!$N$2-Online_RAW!N1027</f>
        <v>42.1154285714301</v>
      </c>
      <c r="N1027" s="19" t="n">
        <f aca="false">Online_RAW!C1027*60</f>
        <v>175.68</v>
      </c>
      <c r="O1027" s="19" t="n">
        <f aca="false">MAX(0, Online_RAW!D1027*60)</f>
        <v>4.24095652173913</v>
      </c>
      <c r="P1027" s="19" t="n">
        <f aca="false">_xlfn.IFNA(VLOOKUP(A1027,Sampling!$D$7:$E$14,2,FALSE()),0)</f>
        <v>0</v>
      </c>
      <c r="Q1027" s="0" t="n">
        <f aca="false">_xlfn.IFNA(VLOOKUP(A1027,Refill!$D$6:$G$8,2,FALSE()),0)</f>
        <v>0</v>
      </c>
    </row>
    <row r="1028" customFormat="false" ht="12.75" hidden="false" customHeight="false" outlineLevel="0" collapsed="false">
      <c r="A1028" s="19" t="n">
        <f aca="false">ROUND((Online_RAW!B1028-General!$B$10)*24,3)</f>
        <v>17.1</v>
      </c>
      <c r="B1028" s="19" t="n">
        <f aca="false">General!$B$12+Online_ANA!K1028/1000+Online_ANA!L1028/1000+Online_ANA!M1028/1000/General!$B$22-SUM($P$2:P1028)/1000/General!$B$24+SUM($Q$2:Q1028)/1000/General!$B$24</f>
        <v>1.18550503135221</v>
      </c>
      <c r="C1028" s="19" t="n">
        <f aca="false">Online_RAW!K1028</f>
        <v>20.9772727272727</v>
      </c>
      <c r="D1028" s="19" t="n">
        <f aca="false">Online_RAW!J1028</f>
        <v>1</v>
      </c>
      <c r="E1028" s="19" t="n">
        <f aca="false">(1-F1028/100-G1028/100)/(1-C1028/100-D1028/100-General!$B$17/100)</f>
        <v>0.994722154973299</v>
      </c>
      <c r="F1028" s="19" t="n">
        <f aca="false">N1028*General!$B$14/(N1028+O1028)+O1028*100/(N1028+O1028)</f>
        <v>22.7804734542451</v>
      </c>
      <c r="G1028" s="19" t="n">
        <f aca="false">N1028*General!$B$15/(N1028+O1028)</f>
        <v>0.0389997608816944</v>
      </c>
      <c r="H1028" s="19" t="n">
        <f aca="false">(N1028+O1028)*(1/General!$B$20)*((F1028/100)-E1028*(C1028/100))*1000/B1028</f>
        <v>129.656570302748</v>
      </c>
      <c r="I1028" s="19" t="n">
        <f aca="false">(N1028+O1028)*(1/General!$B$20)*((D1028/100)*E1028-(G1028/100))*1000/B1028</f>
        <v>64.7445962932054</v>
      </c>
      <c r="J1028" s="19" t="n">
        <f aca="false">I1028/H1028</f>
        <v>0.499354534382844</v>
      </c>
      <c r="K1028" s="19" t="n">
        <f aca="false">MAX(Online_RAW!$L$2-Online_RAW!L1028,0)</f>
        <v>0</v>
      </c>
      <c r="L1028" s="19" t="n">
        <f aca="false">0.0016*(Online_RAW!M1028)</f>
        <v>66.6448</v>
      </c>
      <c r="M1028" s="11" t="n">
        <f aca="false">Online_RAW!$N$2-Online_RAW!N1028</f>
        <v>42.3576521739101</v>
      </c>
      <c r="N1028" s="19" t="n">
        <f aca="false">Online_RAW!C1028*60</f>
        <v>175.507826086957</v>
      </c>
      <c r="O1028" s="19" t="n">
        <f aca="false">MAX(0, Online_RAW!D1028*60)</f>
        <v>4.50130434782609</v>
      </c>
      <c r="P1028" s="19" t="n">
        <f aca="false">_xlfn.IFNA(VLOOKUP(A1028,Sampling!$D$7:$E$14,2,FALSE()),0)</f>
        <v>0</v>
      </c>
      <c r="Q1028" s="0" t="n">
        <f aca="false">_xlfn.IFNA(VLOOKUP(A1028,Refill!$D$6:$G$8,2,FALSE()),0)</f>
        <v>0</v>
      </c>
    </row>
    <row r="1029" customFormat="false" ht="12.75" hidden="false" customHeight="false" outlineLevel="0" collapsed="false">
      <c r="A1029" s="19" t="n">
        <f aca="false">ROUND((Online_RAW!B1029-General!$B$10)*24,3)</f>
        <v>17.117</v>
      </c>
      <c r="B1029" s="19" t="n">
        <f aca="false">General!$B$12+Online_ANA!K1029/1000+Online_ANA!L1029/1000+Online_ANA!M1029/1000/General!$B$22-SUM($P$2:P1029)/1000/General!$B$24+SUM($Q$2:Q1029)/1000/General!$B$24</f>
        <v>1.18573508356964</v>
      </c>
      <c r="C1029" s="19" t="n">
        <f aca="false">Online_RAW!K1029</f>
        <v>21.1</v>
      </c>
      <c r="D1029" s="19" t="n">
        <f aca="false">Online_RAW!J1029</f>
        <v>1.01</v>
      </c>
      <c r="E1029" s="19" t="n">
        <f aca="false">(1-F1029/100-G1029/100)/(1-C1029/100-D1029/100-General!$B$17/100)</f>
        <v>0.997496882475284</v>
      </c>
      <c r="F1029" s="19" t="n">
        <f aca="false">N1029*General!$B$14/(N1029+O1029)+O1029*100/(N1029+O1029)</f>
        <v>22.697535403208</v>
      </c>
      <c r="G1029" s="19" t="n">
        <f aca="false">N1029*General!$B$15/(N1029+O1029)</f>
        <v>0.0390416487862586</v>
      </c>
      <c r="H1029" s="19" t="n">
        <f aca="false">(N1029+O1029)*(1/General!$B$20)*((F1029/100)-E1029*(C1029/100))*1000/B1029</f>
        <v>111.736686430996</v>
      </c>
      <c r="I1029" s="19" t="n">
        <f aca="false">(N1029+O1029)*(1/General!$B$20)*((D1029/100)*E1029-(G1029/100))*1000/B1029</f>
        <v>65.5673671062099</v>
      </c>
      <c r="J1029" s="19" t="n">
        <f aca="false">I1029/H1029</f>
        <v>0.586802501492662</v>
      </c>
      <c r="K1029" s="19" t="n">
        <f aca="false">MAX(Online_RAW!$L$2-Online_RAW!L1029,0)</f>
        <v>0</v>
      </c>
      <c r="L1029" s="19" t="n">
        <f aca="false">0.0016*(Online_RAW!M1029)</f>
        <v>66.6448</v>
      </c>
      <c r="M1029" s="11" t="n">
        <f aca="false">Online_RAW!$N$2-Online_RAW!N1029</f>
        <v>42.6084090909103</v>
      </c>
      <c r="N1029" s="19" t="n">
        <f aca="false">Online_RAW!C1029*60</f>
        <v>175.628347826087</v>
      </c>
      <c r="O1029" s="19" t="n">
        <f aca="false">MAX(0, Online_RAW!D1029*60)</f>
        <v>4.31113043478261</v>
      </c>
      <c r="P1029" s="19" t="n">
        <f aca="false">_xlfn.IFNA(VLOOKUP(A1029,Sampling!$D$7:$E$14,2,FALSE()),0)</f>
        <v>0</v>
      </c>
      <c r="Q1029" s="0" t="n">
        <f aca="false">_xlfn.IFNA(VLOOKUP(A1029,Refill!$D$6:$G$8,2,FALSE()),0)</f>
        <v>0</v>
      </c>
    </row>
    <row r="1030" customFormat="false" ht="12.75" hidden="false" customHeight="false" outlineLevel="0" collapsed="false">
      <c r="A1030" s="19" t="n">
        <f aca="false">ROUND((Online_RAW!B1030-General!$B$10)*24,3)</f>
        <v>17.133</v>
      </c>
      <c r="B1030" s="19" t="n">
        <f aca="false">General!$B$12+Online_ANA!K1030/1000+Online_ANA!L1030/1000+Online_ANA!M1030/1000/General!$B$22-SUM($P$2:P1030)/1000/General!$B$24+SUM($Q$2:Q1030)/1000/General!$B$24</f>
        <v>1.1859947337702</v>
      </c>
      <c r="C1030" s="19" t="n">
        <f aca="false">Online_RAW!K1030</f>
        <v>21.115</v>
      </c>
      <c r="D1030" s="19" t="n">
        <f aca="false">Online_RAW!J1030</f>
        <v>1.01</v>
      </c>
      <c r="E1030" s="19" t="n">
        <f aca="false">(1-F1030/100-G1030/100)/(1-C1030/100-D1030/100-General!$B$17/100)</f>
        <v>0.9972887771797</v>
      </c>
      <c r="F1030" s="19" t="n">
        <f aca="false">N1030*General!$B$14/(N1030+O1030)+O1030*100/(N1030+O1030)</f>
        <v>22.728629714976</v>
      </c>
      <c r="G1030" s="19" t="n">
        <f aca="false">N1030*General!$B$15/(N1030+O1030)</f>
        <v>0.039025944588396</v>
      </c>
      <c r="H1030" s="19" t="n">
        <f aca="false">(N1030+O1030)*(1/General!$B$20)*((F1030/100)-E1030*(C1030/100))*1000/B1030</f>
        <v>113.210668761032</v>
      </c>
      <c r="I1030" s="19" t="n">
        <f aca="false">(N1030+O1030)*(1/General!$B$20)*((D1030/100)*E1030-(G1030/100))*1000/B1030</f>
        <v>65.6030343917839</v>
      </c>
      <c r="J1030" s="19" t="n">
        <f aca="false">I1030/H1030</f>
        <v>0.579477491916069</v>
      </c>
      <c r="K1030" s="19" t="n">
        <f aca="false">MAX(Online_RAW!$L$2-Online_RAW!L1030,0)</f>
        <v>0</v>
      </c>
      <c r="L1030" s="19" t="n">
        <f aca="false">0.0016*(Online_RAW!M1030)</f>
        <v>66.6704</v>
      </c>
      <c r="M1030" s="11" t="n">
        <f aca="false">Online_RAW!$N$2-Online_RAW!N1030</f>
        <v>42.8635238095203</v>
      </c>
      <c r="N1030" s="19" t="n">
        <f aca="false">Online_RAW!C1030*60</f>
        <v>175.726956521739</v>
      </c>
      <c r="O1030" s="19" t="n">
        <f aca="false">MAX(0, Online_RAW!D1030*60)</f>
        <v>4.386</v>
      </c>
      <c r="P1030" s="19" t="n">
        <f aca="false">_xlfn.IFNA(VLOOKUP(A1030,Sampling!$D$7:$E$14,2,FALSE()),0)</f>
        <v>0</v>
      </c>
      <c r="Q1030" s="0" t="n">
        <f aca="false">_xlfn.IFNA(VLOOKUP(A1030,Refill!$D$6:$G$8,2,FALSE()),0)</f>
        <v>0</v>
      </c>
    </row>
    <row r="1031" customFormat="false" ht="12.75" hidden="false" customHeight="false" outlineLevel="0" collapsed="false">
      <c r="A1031" s="19" t="n">
        <f aca="false">ROUND((Online_RAW!B1031-General!$B$10)*24,3)</f>
        <v>17.15</v>
      </c>
      <c r="B1031" s="19" t="n">
        <f aca="false">General!$B$12+Online_ANA!K1031/1000+Online_ANA!L1031/1000+Online_ANA!M1031/1000/General!$B$22-SUM($P$2:P1031)/1000/General!$B$24+SUM($Q$2:Q1031)/1000/General!$B$24</f>
        <v>1.18626848623853</v>
      </c>
      <c r="C1031" s="19" t="n">
        <f aca="false">Online_RAW!K1031</f>
        <v>21.132</v>
      </c>
      <c r="D1031" s="19" t="n">
        <f aca="false">Online_RAW!J1031</f>
        <v>1.015</v>
      </c>
      <c r="E1031" s="19" t="n">
        <f aca="false">(1-F1031/100-G1031/100)/(1-C1031/100-D1031/100-General!$B$17/100)</f>
        <v>0.997023074296809</v>
      </c>
      <c r="F1031" s="19" t="n">
        <f aca="false">N1031*General!$B$14/(N1031+O1031)+O1031*100/(N1031+O1031)</f>
        <v>22.7711623481499</v>
      </c>
      <c r="G1031" s="19" t="n">
        <f aca="false">N1031*General!$B$15/(N1031+O1031)</f>
        <v>0.0390044634605303</v>
      </c>
      <c r="H1031" s="19" t="n">
        <f aca="false">(N1031+O1031)*(1/General!$B$20)*((F1031/100)-E1031*(C1031/100))*1000/B1031</f>
        <v>115.229813466158</v>
      </c>
      <c r="I1031" s="19" t="n">
        <f aca="false">(N1031+O1031)*(1/General!$B$20)*((D1031/100)*E1031-(G1031/100))*1000/B1031</f>
        <v>65.870122077237</v>
      </c>
      <c r="J1031" s="19" t="n">
        <f aca="false">I1031/H1031</f>
        <v>0.571641314828498</v>
      </c>
      <c r="K1031" s="19" t="n">
        <f aca="false">MAX(Online_RAW!$L$2-Online_RAW!L1031,0)</f>
        <v>0</v>
      </c>
      <c r="L1031" s="19" t="n">
        <f aca="false">0.0016*(Online_RAW!M1031)</f>
        <v>66.72</v>
      </c>
      <c r="M1031" s="11" t="n">
        <f aca="false">Online_RAW!$N$2-Online_RAW!N1031</f>
        <v>43.1078499999999</v>
      </c>
      <c r="N1031" s="19" t="n">
        <f aca="false">Online_RAW!C1031*60</f>
        <v>175.527</v>
      </c>
      <c r="O1031" s="19" t="n">
        <f aca="false">MAX(0, Online_RAW!D1031*60)</f>
        <v>4.48009090909091</v>
      </c>
      <c r="P1031" s="19" t="n">
        <f aca="false">_xlfn.IFNA(VLOOKUP(A1031,Sampling!$D$7:$E$14,2,FALSE()),0)</f>
        <v>0</v>
      </c>
      <c r="Q1031" s="0" t="n">
        <f aca="false">_xlfn.IFNA(VLOOKUP(A1031,Refill!$D$6:$G$8,2,FALSE()),0)</f>
        <v>0</v>
      </c>
    </row>
    <row r="1032" customFormat="false" ht="12.75" hidden="false" customHeight="false" outlineLevel="0" collapsed="false">
      <c r="A1032" s="19" t="n">
        <f aca="false">ROUND((Online_RAW!B1032-General!$B$10)*24,3)</f>
        <v>17.167</v>
      </c>
      <c r="B1032" s="19" t="n">
        <f aca="false">General!$B$12+Online_ANA!K1032/1000+Online_ANA!L1032/1000+Online_ANA!M1032/1000/General!$B$22-SUM($P$2:P1032)/1000/General!$B$24+SUM($Q$2:Q1032)/1000/General!$B$24</f>
        <v>1.18651237083535</v>
      </c>
      <c r="C1032" s="19" t="n">
        <f aca="false">Online_RAW!K1032</f>
        <v>21.135</v>
      </c>
      <c r="D1032" s="19" t="n">
        <f aca="false">Online_RAW!J1032</f>
        <v>1.015</v>
      </c>
      <c r="E1032" s="19" t="n">
        <f aca="false">(1-F1032/100-G1032/100)/(1-C1032/100-D1032/100-General!$B$17/100)</f>
        <v>0.998001432398763</v>
      </c>
      <c r="F1032" s="19" t="n">
        <f aca="false">N1032*General!$B$14/(N1032+O1032)+O1032*100/(N1032+O1032)</f>
        <v>22.6983748057756</v>
      </c>
      <c r="G1032" s="19" t="n">
        <f aca="false">N1032*General!$B$15/(N1032+O1032)</f>
        <v>0.0390412248455679</v>
      </c>
      <c r="H1032" s="19" t="n">
        <f aca="false">(N1032+O1032)*(1/General!$B$20)*((F1032/100)-E1032*(C1032/100))*1000/B1032</f>
        <v>108.619612038091</v>
      </c>
      <c r="I1032" s="19" t="n">
        <f aca="false">(N1032+O1032)*(1/General!$B$20)*((D1032/100)*E1032-(G1032/100))*1000/B1032</f>
        <v>65.8862519740688</v>
      </c>
      <c r="J1032" s="19" t="n">
        <f aca="false">I1032/H1032</f>
        <v>0.606577861380721</v>
      </c>
      <c r="K1032" s="19" t="n">
        <f aca="false">MAX(Online_RAW!$L$2-Online_RAW!L1032,0)</f>
        <v>0</v>
      </c>
      <c r="L1032" s="19" t="n">
        <f aca="false">0.0016*(Online_RAW!M1032)</f>
        <v>66.72</v>
      </c>
      <c r="M1032" s="11" t="n">
        <f aca="false">Online_RAW!$N$2-Online_RAW!N1032</f>
        <v>43.37368421053</v>
      </c>
      <c r="N1032" s="19" t="n">
        <f aca="false">Online_RAW!C1032*60</f>
        <v>175.599</v>
      </c>
      <c r="O1032" s="19" t="n">
        <f aca="false">MAX(0, Online_RAW!D1032*60)</f>
        <v>4.31236363636364</v>
      </c>
      <c r="P1032" s="19" t="n">
        <f aca="false">_xlfn.IFNA(VLOOKUP(A1032,Sampling!$D$7:$E$14,2,FALSE()),0)</f>
        <v>0</v>
      </c>
      <c r="Q1032" s="0" t="n">
        <f aca="false">_xlfn.IFNA(VLOOKUP(A1032,Refill!$D$6:$G$8,2,FALSE()),0)</f>
        <v>0</v>
      </c>
    </row>
    <row r="1033" customFormat="false" ht="12.75" hidden="false" customHeight="false" outlineLevel="0" collapsed="false">
      <c r="A1033" s="19" t="n">
        <f aca="false">ROUND((Online_RAW!B1033-General!$B$10)*24,3)</f>
        <v>17.183</v>
      </c>
      <c r="B1033" s="19" t="n">
        <f aca="false">General!$B$12+Online_ANA!K1033/1000+Online_ANA!L1033/1000+Online_ANA!M1033/1000/General!$B$22-SUM($P$2:P1033)/1000/General!$B$24+SUM($Q$2:Q1033)/1000/General!$B$24</f>
        <v>1.18675035666229</v>
      </c>
      <c r="C1033" s="19" t="n">
        <f aca="false">Online_RAW!K1033</f>
        <v>21.17</v>
      </c>
      <c r="D1033" s="19" t="n">
        <f aca="false">Online_RAW!J1033</f>
        <v>1.015</v>
      </c>
      <c r="E1033" s="19" t="n">
        <f aca="false">(1-F1033/100-G1033/100)/(1-C1033/100-D1033/100-General!$B$17/100)</f>
        <v>0.998278113663826</v>
      </c>
      <c r="F1033" s="19" t="n">
        <f aca="false">N1033*General!$B$14/(N1033+O1033)+O1033*100/(N1033+O1033)</f>
        <v>22.7119014527636</v>
      </c>
      <c r="G1033" s="19" t="n">
        <f aca="false">N1033*General!$B$15/(N1033+O1033)</f>
        <v>0.039034393205675</v>
      </c>
      <c r="H1033" s="19" t="n">
        <f aca="false">(N1033+O1033)*(1/General!$B$20)*((F1033/100)-E1033*(C1033/100))*1000/B1033</f>
        <v>106.863508263761</v>
      </c>
      <c r="I1033" s="19" t="n">
        <f aca="false">(N1033+O1033)*(1/General!$B$20)*((D1033/100)*E1033-(G1033/100))*1000/B1033</f>
        <v>65.9600798378101</v>
      </c>
      <c r="J1033" s="19" t="n">
        <f aca="false">I1033/H1033</f>
        <v>0.617236706051302</v>
      </c>
      <c r="K1033" s="19" t="n">
        <f aca="false">MAX(Online_RAW!$L$2-Online_RAW!L1033,0)</f>
        <v>0</v>
      </c>
      <c r="L1033" s="19" t="n">
        <f aca="false">0.0016*(Online_RAW!M1033)</f>
        <v>66.7376</v>
      </c>
      <c r="M1033" s="11" t="n">
        <f aca="false">Online_RAW!$N$2-Online_RAW!N1033</f>
        <v>43.6139047618999</v>
      </c>
      <c r="N1033" s="19" t="n">
        <f aca="false">Online_RAW!C1033*60</f>
        <v>175.748347826087</v>
      </c>
      <c r="O1033" s="19" t="n">
        <f aca="false">MAX(0, Online_RAW!D1033*60)</f>
        <v>4.34754545454545</v>
      </c>
      <c r="P1033" s="19" t="n">
        <f aca="false">_xlfn.IFNA(VLOOKUP(A1033,Sampling!$D$7:$E$14,2,FALSE()),0)</f>
        <v>0</v>
      </c>
      <c r="Q1033" s="0" t="n">
        <f aca="false">_xlfn.IFNA(VLOOKUP(A1033,Refill!$D$6:$G$8,2,FALSE()),0)</f>
        <v>0</v>
      </c>
    </row>
    <row r="1034" customFormat="false" ht="12.75" hidden="false" customHeight="false" outlineLevel="0" collapsed="false">
      <c r="A1034" s="19" t="n">
        <f aca="false">ROUND((Online_RAW!B1034-General!$B$10)*24,3)</f>
        <v>17.2</v>
      </c>
      <c r="B1034" s="19" t="n">
        <f aca="false">General!$B$12+Online_ANA!K1034/1000+Online_ANA!L1034/1000+Online_ANA!M1034/1000/General!$B$22-SUM($P$2:P1034)/1000/General!$B$24+SUM($Q$2:Q1034)/1000/General!$B$24</f>
        <v>1.18700386596767</v>
      </c>
      <c r="C1034" s="19" t="n">
        <f aca="false">Online_RAW!K1034</f>
        <v>21.11</v>
      </c>
      <c r="D1034" s="19" t="n">
        <f aca="false">Online_RAW!J1034</f>
        <v>1.015</v>
      </c>
      <c r="E1034" s="19" t="n">
        <f aca="false">(1-F1034/100-G1034/100)/(1-C1034/100-D1034/100-General!$B$17/100)</f>
        <v>0.997020134888803</v>
      </c>
      <c r="F1034" s="19" t="n">
        <f aca="false">N1034*General!$B$14/(N1034+O1034)+O1034*100/(N1034+O1034)</f>
        <v>22.7494445064478</v>
      </c>
      <c r="G1034" s="19" t="n">
        <f aca="false">N1034*General!$B$15/(N1034+O1034)</f>
        <v>0.0390154320674506</v>
      </c>
      <c r="H1034" s="19" t="n">
        <f aca="false">(N1034+O1034)*(1/General!$B$20)*((F1034/100)-E1034*(C1034/100))*1000/B1034</f>
        <v>115.160560930948</v>
      </c>
      <c r="I1034" s="19" t="n">
        <f aca="false">(N1034+O1034)*(1/General!$B$20)*((D1034/100)*E1034-(G1034/100))*1000/B1034</f>
        <v>65.8188125431777</v>
      </c>
      <c r="J1034" s="19" t="n">
        <f aca="false">I1034/H1034</f>
        <v>0.571539527170623</v>
      </c>
      <c r="K1034" s="19" t="n">
        <f aca="false">MAX(Online_RAW!$L$2-Online_RAW!L1034,0)</f>
        <v>0</v>
      </c>
      <c r="L1034" s="19" t="n">
        <f aca="false">0.0016*(Online_RAW!M1034)</f>
        <v>66.7628</v>
      </c>
      <c r="M1034" s="11" t="n">
        <f aca="false">Online_RAW!$N$2-Online_RAW!N1034</f>
        <v>43.8627619047602</v>
      </c>
      <c r="N1034" s="19" t="n">
        <f aca="false">Online_RAW!C1034*60</f>
        <v>175.550869565218</v>
      </c>
      <c r="O1034" s="19" t="n">
        <f aca="false">MAX(0, Online_RAW!D1034*60)</f>
        <v>4.43008695652174</v>
      </c>
      <c r="P1034" s="19" t="n">
        <f aca="false">_xlfn.IFNA(VLOOKUP(A1034,Sampling!$D$7:$E$14,2,FALSE()),0)</f>
        <v>0</v>
      </c>
      <c r="Q1034" s="0" t="n">
        <f aca="false">_xlfn.IFNA(VLOOKUP(A1034,Refill!$D$6:$G$8,2,FALSE()),0)</f>
        <v>0</v>
      </c>
    </row>
    <row r="1035" customFormat="false" ht="12.75" hidden="false" customHeight="false" outlineLevel="0" collapsed="false">
      <c r="A1035" s="19" t="n">
        <f aca="false">ROUND((Online_RAW!B1035-General!$B$10)*24,3)</f>
        <v>17.217</v>
      </c>
      <c r="B1035" s="19" t="n">
        <f aca="false">General!$B$12+Online_ANA!K1035/1000+Online_ANA!L1035/1000+Online_ANA!M1035/1000/General!$B$22-SUM($P$2:P1035)/1000/General!$B$24+SUM($Q$2:Q1035)/1000/General!$B$24</f>
        <v>1.18727756897415</v>
      </c>
      <c r="C1035" s="19" t="n">
        <f aca="false">Online_RAW!K1035</f>
        <v>21.11</v>
      </c>
      <c r="D1035" s="19" t="n">
        <f aca="false">Online_RAW!J1035</f>
        <v>1.01</v>
      </c>
      <c r="E1035" s="19" t="n">
        <f aca="false">(1-F1035/100-G1035/100)/(1-C1035/100-D1035/100-General!$B$17/100)</f>
        <v>0.995883103614369</v>
      </c>
      <c r="F1035" s="19" t="n">
        <f aca="false">N1035*General!$B$14/(N1035+O1035)+O1035*100/(N1035+O1035)</f>
        <v>22.8325613949667</v>
      </c>
      <c r="G1035" s="19" t="n">
        <f aca="false">N1035*General!$B$15/(N1035+O1035)</f>
        <v>0.0389734538409259</v>
      </c>
      <c r="H1035" s="19" t="n">
        <f aca="false">(N1035+O1035)*(1/General!$B$20)*((F1035/100)-E1035*(C1035/100))*1000/B1035</f>
        <v>122.406088393474</v>
      </c>
      <c r="I1035" s="19" t="n">
        <f aca="false">(N1035+O1035)*(1/General!$B$20)*((D1035/100)*E1035-(G1035/100))*1000/B1035</f>
        <v>65.406251031055</v>
      </c>
      <c r="J1035" s="19" t="n">
        <f aca="false">I1035/H1035</f>
        <v>0.534338217073049</v>
      </c>
      <c r="K1035" s="19" t="n">
        <f aca="false">MAX(Online_RAW!$L$2-Online_RAW!L1035,0)</f>
        <v>0</v>
      </c>
      <c r="L1035" s="19" t="n">
        <f aca="false">0.0016*(Online_RAW!M1035)</f>
        <v>66.8048</v>
      </c>
      <c r="M1035" s="11" t="n">
        <f aca="false">Online_RAW!$N$2-Online_RAW!N1035</f>
        <v>44.1153181818199</v>
      </c>
      <c r="N1035" s="19" t="n">
        <f aca="false">Online_RAW!C1035*60</f>
        <v>175.401130434782</v>
      </c>
      <c r="O1035" s="19" t="n">
        <f aca="false">MAX(0, Online_RAW!D1035*60)</f>
        <v>4.62</v>
      </c>
      <c r="P1035" s="19" t="n">
        <f aca="false">_xlfn.IFNA(VLOOKUP(A1035,Sampling!$D$7:$E$14,2,FALSE()),0)</f>
        <v>0</v>
      </c>
      <c r="Q1035" s="0" t="n">
        <f aca="false">_xlfn.IFNA(VLOOKUP(A1035,Refill!$D$6:$G$8,2,FALSE()),0)</f>
        <v>0</v>
      </c>
    </row>
    <row r="1036" customFormat="false" ht="12.75" hidden="false" customHeight="false" outlineLevel="0" collapsed="false">
      <c r="A1036" s="19" t="n">
        <f aca="false">ROUND((Online_RAW!B1036-General!$B$10)*24,3)</f>
        <v>17.233</v>
      </c>
      <c r="B1036" s="19" t="n">
        <f aca="false">General!$B$12+Online_ANA!K1036/1000+Online_ANA!L1036/1000+Online_ANA!M1036/1000/General!$B$22-SUM($P$2:P1036)/1000/General!$B$24+SUM($Q$2:Q1036)/1000/General!$B$24</f>
        <v>1.18751426622185</v>
      </c>
      <c r="C1036" s="19" t="n">
        <f aca="false">Online_RAW!K1036</f>
        <v>21.155</v>
      </c>
      <c r="D1036" s="19" t="n">
        <f aca="false">Online_RAW!J1036</f>
        <v>1.01666666666667</v>
      </c>
      <c r="E1036" s="19" t="n">
        <f aca="false">(1-F1036/100-G1036/100)/(1-C1036/100-D1036/100-General!$B$17/100)</f>
        <v>0.99526302892849</v>
      </c>
      <c r="F1036" s="19" t="n">
        <f aca="false">N1036*General!$B$14/(N1036+O1036)+O1036*100/(N1036+O1036)</f>
        <v>22.9320566832631</v>
      </c>
      <c r="G1036" s="19" t="n">
        <f aca="false">N1036*General!$B$15/(N1036+O1036)</f>
        <v>0.0389232036953217</v>
      </c>
      <c r="H1036" s="19" t="n">
        <f aca="false">(N1036+O1036)*(1/General!$B$20)*((F1036/100)-E1036*(C1036/100))*1000/B1036</f>
        <v>126.824198527858</v>
      </c>
      <c r="I1036" s="19" t="n">
        <f aca="false">(N1036+O1036)*(1/General!$B$20)*((D1036/100)*E1036-(G1036/100))*1000/B1036</f>
        <v>65.7289217020052</v>
      </c>
      <c r="J1036" s="19" t="n">
        <f aca="false">I1036/H1036</f>
        <v>0.518267984067468</v>
      </c>
      <c r="K1036" s="19" t="n">
        <f aca="false">MAX(Online_RAW!$L$2-Online_RAW!L1036,0)</f>
        <v>0</v>
      </c>
      <c r="L1036" s="19" t="n">
        <f aca="false">0.0016*(Online_RAW!M1036)</f>
        <v>66.8048</v>
      </c>
      <c r="M1036" s="11" t="n">
        <f aca="false">Online_RAW!$N$2-Online_RAW!N1036</f>
        <v>44.3733181818202</v>
      </c>
      <c r="N1036" s="19" t="n">
        <f aca="false">Online_RAW!C1036*60</f>
        <v>174.977739130435</v>
      </c>
      <c r="O1036" s="19" t="n">
        <f aca="false">MAX(0, Online_RAW!D1036*60)</f>
        <v>4.84069565217391</v>
      </c>
      <c r="P1036" s="19" t="n">
        <f aca="false">_xlfn.IFNA(VLOOKUP(A1036,Sampling!$D$7:$E$14,2,FALSE()),0)</f>
        <v>0</v>
      </c>
      <c r="Q1036" s="0" t="n">
        <f aca="false">_xlfn.IFNA(VLOOKUP(A1036,Refill!$D$6:$G$8,2,FALSE()),0)</f>
        <v>0</v>
      </c>
    </row>
    <row r="1037" customFormat="false" ht="12.75" hidden="false" customHeight="false" outlineLevel="0" collapsed="false">
      <c r="A1037" s="19" t="n">
        <f aca="false">ROUND((Online_RAW!B1037-General!$B$10)*24,3)</f>
        <v>17.25</v>
      </c>
      <c r="B1037" s="19" t="n">
        <f aca="false">General!$B$12+Online_ANA!K1037/1000+Online_ANA!L1037/1000+Online_ANA!M1037/1000/General!$B$22-SUM($P$2:P1037)/1000/General!$B$24+SUM($Q$2:Q1037)/1000/General!$B$24</f>
        <v>1.18778727514198</v>
      </c>
      <c r="C1037" s="19" t="n">
        <f aca="false">Online_RAW!K1037</f>
        <v>21.235</v>
      </c>
      <c r="D1037" s="19" t="n">
        <f aca="false">Online_RAW!J1037</f>
        <v>1.01666666666667</v>
      </c>
      <c r="E1037" s="19" t="n">
        <f aca="false">(1-F1037/100-G1037/100)/(1-C1037/100-D1037/100-General!$B$17/100)</f>
        <v>0.994678213916173</v>
      </c>
      <c r="F1037" s="19" t="n">
        <f aca="false">N1037*General!$B$14/(N1037+O1037)+O1037*100/(N1037+O1037)</f>
        <v>23.0569561536767</v>
      </c>
      <c r="G1037" s="19" t="n">
        <f aca="false">N1037*General!$B$15/(N1037+O1037)</f>
        <v>0.0388601231547088</v>
      </c>
      <c r="H1037" s="19" t="n">
        <f aca="false">(N1037+O1037)*(1/General!$B$20)*((F1037/100)-E1037*(C1037/100))*1000/B1037</f>
        <v>130.798213773683</v>
      </c>
      <c r="I1037" s="19" t="n">
        <f aca="false">(N1037+O1037)*(1/General!$B$20)*((D1037/100)*E1037-(G1037/100))*1000/B1037</f>
        <v>65.7312742650795</v>
      </c>
      <c r="J1037" s="19" t="n">
        <f aca="false">I1037/H1037</f>
        <v>0.502539540630217</v>
      </c>
      <c r="K1037" s="19" t="n">
        <f aca="false">MAX(Online_RAW!$L$2-Online_RAW!L1037,0)</f>
        <v>0</v>
      </c>
      <c r="L1037" s="19" t="n">
        <f aca="false">0.0016*(Online_RAW!M1037)</f>
        <v>66.8352</v>
      </c>
      <c r="M1037" s="11" t="n">
        <f aca="false">Online_RAW!$N$2-Online_RAW!N1037</f>
        <v>44.6377619047603</v>
      </c>
      <c r="N1037" s="19" t="n">
        <f aca="false">Online_RAW!C1037*60</f>
        <v>174.836086956522</v>
      </c>
      <c r="O1037" s="19" t="n">
        <f aca="false">MAX(0, Online_RAW!D1037*60)</f>
        <v>5.1284347826087</v>
      </c>
      <c r="P1037" s="19" t="n">
        <f aca="false">_xlfn.IFNA(VLOOKUP(A1037,Sampling!$D$7:$E$14,2,FALSE()),0)</f>
        <v>0</v>
      </c>
      <c r="Q1037" s="0" t="n">
        <f aca="false">_xlfn.IFNA(VLOOKUP(A1037,Refill!$D$6:$G$8,2,FALSE()),0)</f>
        <v>0</v>
      </c>
    </row>
    <row r="1038" customFormat="false" ht="12.75" hidden="false" customHeight="false" outlineLevel="0" collapsed="false">
      <c r="A1038" s="19" t="n">
        <f aca="false">ROUND((Online_RAW!B1038-General!$B$10)*24,3)</f>
        <v>17.267</v>
      </c>
      <c r="B1038" s="19" t="n">
        <f aca="false">General!$B$12+Online_ANA!K1038/1000+Online_ANA!L1038/1000+Online_ANA!M1038/1000/General!$B$22-SUM($P$2:P1038)/1000/General!$B$24+SUM($Q$2:Q1038)/1000/General!$B$24</f>
        <v>1.18805607059851</v>
      </c>
      <c r="C1038" s="19" t="n">
        <f aca="false">Online_RAW!K1038</f>
        <v>21.3333333333333</v>
      </c>
      <c r="D1038" s="19" t="n">
        <f aca="false">Online_RAW!J1038</f>
        <v>1.02</v>
      </c>
      <c r="E1038" s="19" t="n">
        <f aca="false">(1-F1038/100-G1038/100)/(1-C1038/100-D1038/100-General!$B$17/100)</f>
        <v>0.996551225175754</v>
      </c>
      <c r="F1038" s="19" t="n">
        <f aca="false">N1038*General!$B$14/(N1038+O1038)+O1038*100/(N1038+O1038)</f>
        <v>23.013437149425</v>
      </c>
      <c r="G1038" s="19" t="n">
        <f aca="false">N1038*General!$B$15/(N1038+O1038)</f>
        <v>0.0388821024497853</v>
      </c>
      <c r="H1038" s="19" t="n">
        <f aca="false">(N1038+O1038)*(1/General!$B$20)*((F1038/100)-E1038*(C1038/100))*1000/B1038</f>
        <v>118.529635452507</v>
      </c>
      <c r="I1038" s="19" t="n">
        <f aca="false">(N1038+O1038)*(1/General!$B$20)*((D1038/100)*E1038-(G1038/100))*1000/B1038</f>
        <v>66.0751918419302</v>
      </c>
      <c r="J1038" s="19" t="n">
        <f aca="false">I1038/H1038</f>
        <v>0.557457142171042</v>
      </c>
      <c r="K1038" s="19" t="n">
        <f aca="false">MAX(Online_RAW!$L$2-Online_RAW!L1038,0)</f>
        <v>0</v>
      </c>
      <c r="L1038" s="19" t="n">
        <f aca="false">0.0016*(Online_RAW!M1038)</f>
        <v>66.8704</v>
      </c>
      <c r="M1038" s="11" t="n">
        <f aca="false">Online_RAW!$N$2-Online_RAW!N1038</f>
        <v>44.8923809523799</v>
      </c>
      <c r="N1038" s="19" t="n">
        <f aca="false">Online_RAW!C1038*60</f>
        <v>174.953739130435</v>
      </c>
      <c r="O1038" s="19" t="n">
        <f aca="false">MAX(0, Online_RAW!D1038*60)</f>
        <v>5.03008695652174</v>
      </c>
      <c r="P1038" s="19" t="n">
        <f aca="false">_xlfn.IFNA(VLOOKUP(A1038,Sampling!$D$7:$E$14,2,FALSE()),0)</f>
        <v>0</v>
      </c>
      <c r="Q1038" s="0" t="n">
        <f aca="false">_xlfn.IFNA(VLOOKUP(A1038,Refill!$D$6:$G$8,2,FALSE()),0)</f>
        <v>0</v>
      </c>
    </row>
    <row r="1039" customFormat="false" ht="12.75" hidden="false" customHeight="false" outlineLevel="0" collapsed="false">
      <c r="A1039" s="19" t="n">
        <f aca="false">ROUND((Online_RAW!B1039-General!$B$10)*24,3)</f>
        <v>17.283</v>
      </c>
      <c r="B1039" s="19" t="n">
        <f aca="false">General!$B$12+Online_ANA!K1039/1000+Online_ANA!L1039/1000+Online_ANA!M1039/1000/General!$B$22-SUM($P$2:P1039)/1000/General!$B$24+SUM($Q$2:Q1039)/1000/General!$B$24</f>
        <v>1.18829654678899</v>
      </c>
      <c r="C1039" s="19" t="n">
        <f aca="false">Online_RAW!K1039</f>
        <v>21.395</v>
      </c>
      <c r="D1039" s="19" t="n">
        <f aca="false">Online_RAW!J1039</f>
        <v>1.02</v>
      </c>
      <c r="E1039" s="19" t="n">
        <f aca="false">(1-F1039/100-G1039/100)/(1-C1039/100-D1039/100-General!$B$17/100)</f>
        <v>0.999098270902509</v>
      </c>
      <c r="F1039" s="19" t="n">
        <f aca="false">N1039*General!$B$14/(N1039+O1039)+O1039*100/(N1039+O1039)</f>
        <v>22.8783124412251</v>
      </c>
      <c r="G1039" s="19" t="n">
        <f aca="false">N1039*General!$B$15/(N1039+O1039)</f>
        <v>0.0389503472519065</v>
      </c>
      <c r="H1039" s="19" t="n">
        <f aca="false">(N1039+O1039)*(1/General!$B$20)*((F1039/100)-E1039*(C1039/100))*1000/B1039</f>
        <v>101.567980451268</v>
      </c>
      <c r="I1039" s="19" t="n">
        <f aca="false">(N1039+O1039)*(1/General!$B$20)*((D1039/100)*E1039-(G1039/100))*1000/B1039</f>
        <v>66.2514883827473</v>
      </c>
      <c r="J1039" s="19" t="n">
        <f aca="false">I1039/H1039</f>
        <v>0.652287148847412</v>
      </c>
      <c r="K1039" s="19" t="n">
        <f aca="false">MAX(Online_RAW!$L$2-Online_RAW!L1039,0)</f>
        <v>0</v>
      </c>
      <c r="L1039" s="19" t="n">
        <f aca="false">0.0016*(Online_RAW!M1039)</f>
        <v>66.8704</v>
      </c>
      <c r="M1039" s="11" t="n">
        <f aca="false">Online_RAW!$N$2-Online_RAW!N1039</f>
        <v>45.1545000000001</v>
      </c>
      <c r="N1039" s="19" t="n">
        <f aca="false">Online_RAW!C1039*60</f>
        <v>175.310347826087</v>
      </c>
      <c r="O1039" s="19" t="n">
        <f aca="false">MAX(0, Online_RAW!D1039*60)</f>
        <v>4.72434782608696</v>
      </c>
      <c r="P1039" s="19" t="n">
        <f aca="false">_xlfn.IFNA(VLOOKUP(A1039,Sampling!$D$7:$E$14,2,FALSE()),0)</f>
        <v>0</v>
      </c>
      <c r="Q1039" s="0" t="n">
        <f aca="false">_xlfn.IFNA(VLOOKUP(A1039,Refill!$D$6:$G$8,2,FALSE()),0)</f>
        <v>0</v>
      </c>
    </row>
    <row r="1040" customFormat="false" ht="12.75" hidden="false" customHeight="false" outlineLevel="0" collapsed="false">
      <c r="A1040" s="19" t="n">
        <f aca="false">ROUND((Online_RAW!B1040-General!$B$10)*24,3)</f>
        <v>17.3</v>
      </c>
      <c r="B1040" s="19" t="n">
        <f aca="false">General!$B$12+Online_ANA!K1040/1000+Online_ANA!L1040/1000+Online_ANA!M1040/1000/General!$B$22-SUM($P$2:P1040)/1000/General!$B$24+SUM($Q$2:Q1040)/1000/General!$B$24</f>
        <v>1.18855744698995</v>
      </c>
      <c r="C1040" s="19" t="n">
        <f aca="false">Online_RAW!K1040</f>
        <v>21.3025</v>
      </c>
      <c r="D1040" s="19" t="n">
        <f aca="false">Online_RAW!J1040</f>
        <v>1.02</v>
      </c>
      <c r="E1040" s="19" t="n">
        <f aca="false">(1-F1040/100-G1040/100)/(1-C1040/100-D1040/100-General!$B$17/100)</f>
        <v>0.998692257428848</v>
      </c>
      <c r="F1040" s="19" t="n">
        <f aca="false">N1040*General!$B$14/(N1040+O1040)+O1040*100/(N1040+O1040)</f>
        <v>22.8172274328458</v>
      </c>
      <c r="G1040" s="19" t="n">
        <f aca="false">N1040*General!$B$15/(N1040+O1040)</f>
        <v>0.0389811982662395</v>
      </c>
      <c r="H1040" s="19" t="n">
        <f aca="false">(N1040+O1040)*(1/General!$B$20)*((F1040/100)-E1040*(C1040/100))*1000/B1040</f>
        <v>104.201800934392</v>
      </c>
      <c r="I1040" s="19" t="n">
        <f aca="false">(N1040+O1040)*(1/General!$B$20)*((D1040/100)*E1040-(G1040/100))*1000/B1040</f>
        <v>66.1778057063538</v>
      </c>
      <c r="J1040" s="19" t="n">
        <f aca="false">I1040/H1040</f>
        <v>0.635092725009818</v>
      </c>
      <c r="K1040" s="19" t="n">
        <f aca="false">MAX(Online_RAW!$L$2-Online_RAW!L1040,0)</f>
        <v>0</v>
      </c>
      <c r="L1040" s="19" t="n">
        <f aca="false">0.0016*(Online_RAW!M1040)</f>
        <v>66.90144</v>
      </c>
      <c r="M1040" s="11" t="n">
        <f aca="false">Online_RAW!$N$2-Online_RAW!N1040</f>
        <v>45.40504761905</v>
      </c>
      <c r="N1040" s="19" t="n">
        <f aca="false">Online_RAW!C1040*60</f>
        <v>175.372173913043</v>
      </c>
      <c r="O1040" s="19" t="n">
        <f aca="false">MAX(0, Online_RAW!D1040*60)</f>
        <v>4.58347826086957</v>
      </c>
      <c r="P1040" s="19" t="n">
        <f aca="false">_xlfn.IFNA(VLOOKUP(A1040,Sampling!$D$7:$E$14,2,FALSE()),0)</f>
        <v>0</v>
      </c>
      <c r="Q1040" s="0" t="n">
        <f aca="false">_xlfn.IFNA(VLOOKUP(A1040,Refill!$D$6:$G$8,2,FALSE()),0)</f>
        <v>0</v>
      </c>
    </row>
    <row r="1041" customFormat="false" ht="12.75" hidden="false" customHeight="false" outlineLevel="0" collapsed="false">
      <c r="A1041" s="19" t="n">
        <f aca="false">ROUND((Online_RAW!B1041-General!$B$10)*24,3)</f>
        <v>17.317</v>
      </c>
      <c r="B1041" s="19" t="n">
        <f aca="false">General!$B$12+Online_ANA!K1041/1000+Online_ANA!L1041/1000+Online_ANA!M1041/1000/General!$B$22-SUM($P$2:P1041)/1000/General!$B$24+SUM($Q$2:Q1041)/1000/General!$B$24</f>
        <v>1.18881794076016</v>
      </c>
      <c r="C1041" s="19" t="n">
        <f aca="false">Online_RAW!K1041</f>
        <v>21.204</v>
      </c>
      <c r="D1041" s="19" t="n">
        <f aca="false">Online_RAW!J1041</f>
        <v>1.025</v>
      </c>
      <c r="E1041" s="19" t="n">
        <f aca="false">(1-F1041/100-G1041/100)/(1-C1041/100-D1041/100-General!$B$17/100)</f>
        <v>0.993745177649695</v>
      </c>
      <c r="F1041" s="19" t="n">
        <f aca="false">N1041*General!$B$14/(N1041+O1041)+O1041*100/(N1041+O1041)</f>
        <v>23.1065946299637</v>
      </c>
      <c r="G1041" s="19" t="n">
        <f aca="false">N1041*General!$B$15/(N1041+O1041)</f>
        <v>0.0388350532171901</v>
      </c>
      <c r="H1041" s="19" t="n">
        <f aca="false">(N1041+O1041)*(1/General!$B$20)*((F1041/100)-E1041*(C1041/100))*1000/B1041</f>
        <v>137.528793636207</v>
      </c>
      <c r="I1041" s="19" t="n">
        <f aca="false">(N1041+O1041)*(1/General!$B$20)*((D1041/100)*E1041-(G1041/100))*1000/B1041</f>
        <v>66.2062220100131</v>
      </c>
      <c r="J1041" s="19" t="n">
        <f aca="false">I1041/H1041</f>
        <v>0.481398987510518</v>
      </c>
      <c r="K1041" s="19" t="n">
        <f aca="false">MAX(Online_RAW!$L$2-Online_RAW!L1041,0)</f>
        <v>0</v>
      </c>
      <c r="L1041" s="19" t="n">
        <f aca="false">0.0016*(Online_RAW!M1041)</f>
        <v>66.9376</v>
      </c>
      <c r="M1041" s="11" t="n">
        <f aca="false">Online_RAW!$N$2-Online_RAW!N1041</f>
        <v>45.6495714285702</v>
      </c>
      <c r="N1041" s="19" t="n">
        <f aca="false">Online_RAW!C1041*60</f>
        <v>174.815727272727</v>
      </c>
      <c r="O1041" s="19" t="n">
        <f aca="false">MAX(0, Online_RAW!D1041*60)</f>
        <v>5.244</v>
      </c>
      <c r="P1041" s="19" t="n">
        <f aca="false">_xlfn.IFNA(VLOOKUP(A1041,Sampling!$D$7:$E$14,2,FALSE()),0)</f>
        <v>0</v>
      </c>
      <c r="Q1041" s="0" t="n">
        <f aca="false">_xlfn.IFNA(VLOOKUP(A1041,Refill!$D$6:$G$8,2,FALSE()),0)</f>
        <v>0</v>
      </c>
    </row>
    <row r="1042" customFormat="false" ht="12.75" hidden="false" customHeight="false" outlineLevel="0" collapsed="false">
      <c r="A1042" s="19" t="n">
        <f aca="false">ROUND((Online_RAW!B1042-General!$B$10)*24,3)</f>
        <v>17.333</v>
      </c>
      <c r="B1042" s="19" t="n">
        <f aca="false">General!$B$12+Online_ANA!K1042/1000+Online_ANA!L1042/1000+Online_ANA!M1042/1000/General!$B$22-SUM($P$2:P1042)/1000/General!$B$24+SUM($Q$2:Q1042)/1000/General!$B$24</f>
        <v>1.1890937590214</v>
      </c>
      <c r="C1042" s="19" t="n">
        <f aca="false">Online_RAW!K1042</f>
        <v>21.3276923076923</v>
      </c>
      <c r="D1042" s="19" t="n">
        <f aca="false">Online_RAW!J1042</f>
        <v>1.03</v>
      </c>
      <c r="E1042" s="19" t="n">
        <f aca="false">(1-F1042/100-G1042/100)/(1-C1042/100-D1042/100-General!$B$17/100)</f>
        <v>0.993177575336431</v>
      </c>
      <c r="F1042" s="19" t="n">
        <f aca="false">N1042*General!$B$14/(N1042+O1042)+O1042*100/(N1042+O1042)</f>
        <v>23.2783931133429</v>
      </c>
      <c r="G1042" s="19" t="n">
        <f aca="false">N1042*General!$B$15/(N1042+O1042)</f>
        <v>0.0387482863063925</v>
      </c>
      <c r="H1042" s="19" t="n">
        <f aca="false">(N1042+O1042)*(1/General!$B$20)*((F1042/100)-E1042*(C1042/100))*1000/B1042</f>
        <v>141.576171942529</v>
      </c>
      <c r="I1042" s="19" t="n">
        <f aca="false">(N1042+O1042)*(1/General!$B$20)*((D1042/100)*E1042-(G1042/100))*1000/B1042</f>
        <v>66.473744371636</v>
      </c>
      <c r="J1042" s="19" t="n">
        <f aca="false">I1042/H1042</f>
        <v>0.469526357857875</v>
      </c>
      <c r="K1042" s="19" t="n">
        <f aca="false">MAX(Online_RAW!$L$2-Online_RAW!L1042,0)</f>
        <v>0</v>
      </c>
      <c r="L1042" s="19" t="n">
        <f aca="false">0.0016*(Online_RAW!M1042)</f>
        <v>66.9696</v>
      </c>
      <c r="M1042" s="11" t="n">
        <f aca="false">Online_RAW!$N$2-Online_RAW!N1042</f>
        <v>45.9153333333302</v>
      </c>
      <c r="N1042" s="19" t="n">
        <f aca="false">Online_RAW!C1042*60</f>
        <v>174.374869565218</v>
      </c>
      <c r="O1042" s="19" t="n">
        <f aca="false">MAX(0, Online_RAW!D1042*60)</f>
        <v>5.63295652173913</v>
      </c>
      <c r="P1042" s="19" t="n">
        <f aca="false">_xlfn.IFNA(VLOOKUP(A1042,Sampling!$D$7:$E$14,2,FALSE()),0)</f>
        <v>0</v>
      </c>
      <c r="Q1042" s="0" t="n">
        <f aca="false">_xlfn.IFNA(VLOOKUP(A1042,Refill!$D$6:$G$8,2,FALSE()),0)</f>
        <v>0</v>
      </c>
    </row>
    <row r="1043" customFormat="false" ht="12.75" hidden="false" customHeight="false" outlineLevel="0" collapsed="false">
      <c r="A1043" s="19" t="n">
        <f aca="false">ROUND((Online_RAW!B1043-General!$B$10)*24,3)</f>
        <v>17.35</v>
      </c>
      <c r="B1043" s="19" t="n">
        <f aca="false">General!$B$12+Online_ANA!K1043/1000+Online_ANA!L1043/1000+Online_ANA!M1043/1000/General!$B$22-SUM($P$2:P1043)/1000/General!$B$24+SUM($Q$2:Q1043)/1000/General!$B$24</f>
        <v>1.18933963058104</v>
      </c>
      <c r="C1043" s="19" t="n">
        <f aca="false">Online_RAW!K1043</f>
        <v>21.5277777777778</v>
      </c>
      <c r="D1043" s="19" t="n">
        <f aca="false">Online_RAW!J1043</f>
        <v>1.035</v>
      </c>
      <c r="E1043" s="19" t="n">
        <f aca="false">(1-F1043/100-G1043/100)/(1-C1043/100-D1043/100-General!$B$17/100)</f>
        <v>0.996015083571187</v>
      </c>
      <c r="F1043" s="19" t="n">
        <f aca="false">N1043*General!$B$14/(N1043+O1043)+O1043*100/(N1043+O1043)</f>
        <v>23.2635709295618</v>
      </c>
      <c r="G1043" s="19" t="n">
        <f aca="false">N1043*General!$B$15/(N1043+O1043)</f>
        <v>0.0387557722577971</v>
      </c>
      <c r="H1043" s="19" t="n">
        <f aca="false">(N1043+O1043)*(1/General!$B$20)*((F1043/100)-E1043*(C1043/100))*1000/B1043</f>
        <v>122.986194356712</v>
      </c>
      <c r="I1043" s="19" t="n">
        <f aca="false">(N1043+O1043)*(1/General!$B$20)*((D1043/100)*E1043-(G1043/100))*1000/B1043</f>
        <v>66.9841970756646</v>
      </c>
      <c r="J1043" s="19" t="n">
        <f aca="false">I1043/H1043</f>
        <v>0.544648099943497</v>
      </c>
      <c r="K1043" s="19" t="n">
        <f aca="false">MAX(Online_RAW!$L$2-Online_RAW!L1043,0)</f>
        <v>0</v>
      </c>
      <c r="L1043" s="19" t="n">
        <f aca="false">0.0016*(Online_RAW!M1043)</f>
        <v>66.9696</v>
      </c>
      <c r="M1043" s="11" t="n">
        <f aca="false">Online_RAW!$N$2-Online_RAW!N1043</f>
        <v>46.1833333333302</v>
      </c>
      <c r="N1043" s="19" t="n">
        <f aca="false">Online_RAW!C1043*60</f>
        <v>174.385304347826</v>
      </c>
      <c r="O1043" s="19" t="n">
        <f aca="false">MAX(0, Online_RAW!D1043*60)</f>
        <v>5.59852173913043</v>
      </c>
      <c r="P1043" s="19" t="n">
        <f aca="false">_xlfn.IFNA(VLOOKUP(A1043,Sampling!$D$7:$E$14,2,FALSE()),0)</f>
        <v>0</v>
      </c>
      <c r="Q1043" s="0" t="n">
        <f aca="false">_xlfn.IFNA(VLOOKUP(A1043,Refill!$D$6:$G$8,2,FALSE()),0)</f>
        <v>0</v>
      </c>
    </row>
    <row r="1044" customFormat="false" ht="12.75" hidden="false" customHeight="false" outlineLevel="0" collapsed="false">
      <c r="A1044" s="19" t="n">
        <f aca="false">ROUND((Online_RAW!B1044-General!$B$10)*24,3)</f>
        <v>17.367</v>
      </c>
      <c r="B1044" s="19" t="n">
        <f aca="false">General!$B$12+Online_ANA!K1044/1000+Online_ANA!L1044/1000+Online_ANA!M1044/1000/General!$B$22-SUM($P$2:P1044)/1000/General!$B$24+SUM($Q$2:Q1044)/1000/General!$B$24</f>
        <v>1.18961245855605</v>
      </c>
      <c r="C1044" s="19" t="n">
        <f aca="false">Online_RAW!K1044</f>
        <v>21.565</v>
      </c>
      <c r="D1044" s="19" t="n">
        <f aca="false">Online_RAW!J1044</f>
        <v>1.03571428571429</v>
      </c>
      <c r="E1044" s="19" t="n">
        <f aca="false">(1-F1044/100-G1044/100)/(1-C1044/100-D1044/100-General!$B$17/100)</f>
        <v>0.99542905568409</v>
      </c>
      <c r="F1044" s="19" t="n">
        <f aca="false">N1044*General!$B$14/(N1044+O1044)+O1044*100/(N1044+O1044)</f>
        <v>23.3465027185375</v>
      </c>
      <c r="G1044" s="19" t="n">
        <f aca="false">N1044*General!$B$15/(N1044+O1044)</f>
        <v>0.0387138875158901</v>
      </c>
      <c r="H1044" s="19" t="n">
        <f aca="false">(N1044+O1044)*(1/General!$B$20)*((F1044/100)-E1044*(C1044/100))*1000/B1044</f>
        <v>126.898207206525</v>
      </c>
      <c r="I1044" s="19" t="n">
        <f aca="false">(N1044+O1044)*(1/General!$B$20)*((D1044/100)*E1044-(G1044/100))*1000/B1044</f>
        <v>66.9743460811427</v>
      </c>
      <c r="J1044" s="19" t="n">
        <f aca="false">I1044/H1044</f>
        <v>0.527780081023077</v>
      </c>
      <c r="K1044" s="19" t="n">
        <f aca="false">MAX(Online_RAW!$L$2-Online_RAW!L1044,0)</f>
        <v>0</v>
      </c>
      <c r="L1044" s="19" t="n">
        <f aca="false">0.0016*(Online_RAW!M1044)</f>
        <v>67.0048</v>
      </c>
      <c r="M1044" s="11" t="n">
        <f aca="false">Online_RAW!$N$2-Online_RAW!N1044</f>
        <v>46.4423478260901</v>
      </c>
      <c r="N1044" s="19" t="n">
        <f aca="false">Online_RAW!C1044*60</f>
        <v>174.18547826087</v>
      </c>
      <c r="O1044" s="19" t="n">
        <f aca="false">MAX(0, Online_RAW!D1044*60)</f>
        <v>5.78660869565218</v>
      </c>
      <c r="P1044" s="19" t="n">
        <f aca="false">_xlfn.IFNA(VLOOKUP(A1044,Sampling!$D$7:$E$14,2,FALSE()),0)</f>
        <v>0</v>
      </c>
      <c r="Q1044" s="0" t="n">
        <f aca="false">_xlfn.IFNA(VLOOKUP(A1044,Refill!$D$6:$G$8,2,FALSE()),0)</f>
        <v>0</v>
      </c>
    </row>
    <row r="1045" customFormat="false" ht="12.75" hidden="false" customHeight="false" outlineLevel="0" collapsed="false">
      <c r="A1045" s="19" t="n">
        <f aca="false">ROUND((Online_RAW!B1045-General!$B$10)*24,3)</f>
        <v>17.383</v>
      </c>
      <c r="B1045" s="19" t="n">
        <f aca="false">General!$B$12+Online_ANA!K1045/1000+Online_ANA!L1045/1000+Online_ANA!M1045/1000/General!$B$22-SUM($P$2:P1045)/1000/General!$B$24+SUM($Q$2:Q1045)/1000/General!$B$24</f>
        <v>1.18987532603837</v>
      </c>
      <c r="C1045" s="19" t="n">
        <f aca="false">Online_RAW!K1045</f>
        <v>21.605</v>
      </c>
      <c r="D1045" s="19" t="n">
        <f aca="false">Online_RAW!J1045</f>
        <v>1.03571428571429</v>
      </c>
      <c r="E1045" s="19" t="n">
        <f aca="false">(1-F1045/100-G1045/100)/(1-C1045/100-D1045/100-General!$B$17/100)</f>
        <v>0.9967147132091</v>
      </c>
      <c r="F1045" s="19" t="n">
        <f aca="false">N1045*General!$B$14/(N1045+O1045)+O1045*100/(N1045+O1045)</f>
        <v>23.2873887715495</v>
      </c>
      <c r="G1045" s="19" t="n">
        <f aca="false">N1045*General!$B$15/(N1045+O1045)</f>
        <v>0.038743743044672</v>
      </c>
      <c r="H1045" s="19" t="n">
        <f aca="false">(N1045+O1045)*(1/General!$B$20)*((F1045/100)-E1045*(C1045/100))*1000/B1045</f>
        <v>118.37942814157</v>
      </c>
      <c r="I1045" s="19" t="n">
        <f aca="false">(N1045+O1045)*(1/General!$B$20)*((D1045/100)*E1045-(G1045/100))*1000/B1045</f>
        <v>67.0812079541426</v>
      </c>
      <c r="J1045" s="19" t="n">
        <f aca="false">I1045/H1045</f>
        <v>0.566662713338337</v>
      </c>
      <c r="K1045" s="19" t="n">
        <f aca="false">MAX(Online_RAW!$L$2-Online_RAW!L1045,0)</f>
        <v>0</v>
      </c>
      <c r="L1045" s="19" t="n">
        <f aca="false">0.0016*(Online_RAW!M1045)</f>
        <v>67.03008</v>
      </c>
      <c r="M1045" s="11" t="n">
        <f aca="false">Online_RAW!$N$2-Online_RAW!N1045</f>
        <v>46.7013181818202</v>
      </c>
      <c r="N1045" s="19" t="n">
        <f aca="false">Online_RAW!C1045*60</f>
        <v>174.407727272727</v>
      </c>
      <c r="O1045" s="19" t="n">
        <f aca="false">MAX(0, Online_RAW!D1045*60)</f>
        <v>5.65513043478261</v>
      </c>
      <c r="P1045" s="19" t="n">
        <f aca="false">_xlfn.IFNA(VLOOKUP(A1045,Sampling!$D$7:$E$14,2,FALSE()),0)</f>
        <v>0</v>
      </c>
      <c r="Q1045" s="0" t="n">
        <f aca="false">_xlfn.IFNA(VLOOKUP(A1045,Refill!$D$6:$G$8,2,FALSE()),0)</f>
        <v>0</v>
      </c>
    </row>
    <row r="1046" customFormat="false" ht="12.75" hidden="false" customHeight="false" outlineLevel="0" collapsed="false">
      <c r="A1046" s="19" t="n">
        <f aca="false">ROUND((Online_RAW!B1046-General!$B$10)*24,3)</f>
        <v>17.4</v>
      </c>
      <c r="B1046" s="19" t="n">
        <f aca="false">General!$B$12+Online_ANA!K1046/1000+Online_ANA!L1046/1000+Online_ANA!M1046/1000/General!$B$22-SUM($P$2:P1046)/1000/General!$B$24+SUM($Q$2:Q1046)/1000/General!$B$24</f>
        <v>1.19011829825206</v>
      </c>
      <c r="C1046" s="19" t="n">
        <f aca="false">Online_RAW!K1046</f>
        <v>21.58</v>
      </c>
      <c r="D1046" s="19" t="n">
        <f aca="false">Online_RAW!J1046</f>
        <v>1.04333333333333</v>
      </c>
      <c r="E1046" s="19" t="n">
        <f aca="false">(1-F1046/100-G1046/100)/(1-C1046/100-D1046/100-General!$B$17/100)</f>
        <v>1.00024333576689</v>
      </c>
      <c r="F1046" s="19" t="n">
        <f aca="false">N1046*General!$B$14/(N1046+O1046)+O1046*100/(N1046+O1046)</f>
        <v>22.9984127294764</v>
      </c>
      <c r="G1046" s="19" t="n">
        <f aca="false">N1046*General!$B$15/(N1046+O1046)</f>
        <v>0.0388896905406685</v>
      </c>
      <c r="H1046" s="19" t="n">
        <f aca="false">(N1046+O1046)*(1/General!$B$20)*((F1046/100)-E1046*(C1046/100))*1000/B1046</f>
        <v>95.3334028204044</v>
      </c>
      <c r="I1046" s="19" t="n">
        <f aca="false">(N1046+O1046)*(1/General!$B$20)*((D1046/100)*E1046-(G1046/100))*1000/B1046</f>
        <v>67.7779791809465</v>
      </c>
      <c r="J1046" s="19" t="n">
        <f aca="false">I1046/H1046</f>
        <v>0.710957305369989</v>
      </c>
      <c r="K1046" s="19" t="n">
        <f aca="false">MAX(Online_RAW!$L$2-Online_RAW!L1046,0)</f>
        <v>0</v>
      </c>
      <c r="L1046" s="19" t="n">
        <f aca="false">0.0016*(Online_RAW!M1046)</f>
        <v>67.03008</v>
      </c>
      <c r="M1046" s="11" t="n">
        <f aca="false">Online_RAW!$N$2-Online_RAW!N1046</f>
        <v>46.9661578947403</v>
      </c>
      <c r="N1046" s="19" t="n">
        <f aca="false">Online_RAW!C1046*60</f>
        <v>174.9594</v>
      </c>
      <c r="O1046" s="19" t="n">
        <f aca="false">MAX(0, Online_RAW!D1046*60)</f>
        <v>4.99513043478261</v>
      </c>
      <c r="P1046" s="19" t="n">
        <f aca="false">_xlfn.IFNA(VLOOKUP(A1046,Sampling!$D$7:$E$14,2,FALSE()),0)</f>
        <v>0</v>
      </c>
      <c r="Q1046" s="0" t="n">
        <f aca="false">_xlfn.IFNA(VLOOKUP(A1046,Refill!$D$6:$G$8,2,FALSE()),0)</f>
        <v>0</v>
      </c>
    </row>
    <row r="1047" customFormat="false" ht="12.75" hidden="false" customHeight="false" outlineLevel="0" collapsed="false">
      <c r="A1047" s="19" t="n">
        <f aca="false">ROUND((Online_RAW!B1047-General!$B$10)*24,3)</f>
        <v>17.417</v>
      </c>
      <c r="B1047" s="19" t="n">
        <f aca="false">General!$B$12+Online_ANA!K1047/1000+Online_ANA!L1047/1000+Online_ANA!M1047/1000/General!$B$22-SUM($P$2:P1047)/1000/General!$B$24+SUM($Q$2:Q1047)/1000/General!$B$24</f>
        <v>1.19041295098296</v>
      </c>
      <c r="C1047" s="19" t="n">
        <f aca="false">Online_RAW!K1047</f>
        <v>21.43</v>
      </c>
      <c r="D1047" s="19" t="n">
        <f aca="false">Online_RAW!J1047</f>
        <v>1.05</v>
      </c>
      <c r="E1047" s="19" t="n">
        <f aca="false">(1-F1047/100-G1047/100)/(1-C1047/100-D1047/100-General!$B$17/100)</f>
        <v>0.997001168957029</v>
      </c>
      <c r="F1047" s="19" t="n">
        <f aca="false">N1047*General!$B$14/(N1047+O1047)+O1047*100/(N1047+O1047)</f>
        <v>23.1050282747134</v>
      </c>
      <c r="G1047" s="19" t="n">
        <f aca="false">N1047*General!$B$15/(N1047+O1047)</f>
        <v>0.0388358443057003</v>
      </c>
      <c r="H1047" s="19" t="n">
        <f aca="false">(N1047+O1047)*(1/General!$B$20)*((F1047/100)-E1047*(C1047/100))*1000/B1047</f>
        <v>117.307816787507</v>
      </c>
      <c r="I1047" s="19" t="n">
        <f aca="false">(N1047+O1047)*(1/General!$B$20)*((D1047/100)*E1047-(G1047/100))*1000/B1047</f>
        <v>67.9862844575867</v>
      </c>
      <c r="J1047" s="19" t="n">
        <f aca="false">I1047/H1047</f>
        <v>0.579554596781374</v>
      </c>
      <c r="K1047" s="19" t="n">
        <f aca="false">MAX(Online_RAW!$L$2-Online_RAW!L1047,0)</f>
        <v>0</v>
      </c>
      <c r="L1047" s="19" t="n">
        <f aca="false">0.0016*(Online_RAW!M1047)</f>
        <v>67.0832</v>
      </c>
      <c r="M1047" s="11" t="n">
        <f aca="false">Online_RAW!$N$2-Online_RAW!N1047</f>
        <v>47.2294285714302</v>
      </c>
      <c r="N1047" s="19" t="n">
        <f aca="false">Online_RAW!C1047*60</f>
        <v>174.72052173913</v>
      </c>
      <c r="O1047" s="19" t="n">
        <f aca="false">MAX(0, Online_RAW!D1047*60)</f>
        <v>5.23747826086957</v>
      </c>
      <c r="P1047" s="19" t="n">
        <f aca="false">_xlfn.IFNA(VLOOKUP(A1047,Sampling!$D$7:$E$14,2,FALSE()),0)</f>
        <v>0</v>
      </c>
      <c r="Q1047" s="0" t="n">
        <f aca="false">_xlfn.IFNA(VLOOKUP(A1047,Refill!$D$6:$G$8,2,FALSE()),0)</f>
        <v>0</v>
      </c>
    </row>
    <row r="1048" customFormat="false" ht="12.75" hidden="false" customHeight="false" outlineLevel="0" collapsed="false">
      <c r="A1048" s="19" t="n">
        <f aca="false">ROUND((Online_RAW!B1048-General!$B$10)*24,3)</f>
        <v>17.433</v>
      </c>
      <c r="B1048" s="19" t="n">
        <f aca="false">General!$B$12+Online_ANA!K1048/1000+Online_ANA!L1048/1000+Online_ANA!M1048/1000/General!$B$22-SUM($P$2:P1048)/1000/General!$B$24+SUM($Q$2:Q1048)/1000/General!$B$24</f>
        <v>1.19069751996505</v>
      </c>
      <c r="C1048" s="19" t="n">
        <f aca="false">Online_RAW!K1048</f>
        <v>21.4171428571429</v>
      </c>
      <c r="D1048" s="19" t="n">
        <f aca="false">Online_RAW!J1048</f>
        <v>1.05</v>
      </c>
      <c r="E1048" s="19" t="n">
        <f aca="false">(1-F1048/100-G1048/100)/(1-C1048/100-D1048/100-General!$B$17/100)</f>
        <v>0.991833635957299</v>
      </c>
      <c r="F1048" s="19" t="n">
        <f aca="false">N1048*General!$B$14/(N1048+O1048)+O1048*100/(N1048+O1048)</f>
        <v>23.4908221797323</v>
      </c>
      <c r="G1048" s="19" t="n">
        <f aca="false">N1048*General!$B$15/(N1048+O1048)</f>
        <v>0.0386409988991251</v>
      </c>
      <c r="H1048" s="19" t="n">
        <f aca="false">(N1048+O1048)*(1/General!$B$20)*((F1048/100)-E1048*(C1048/100))*1000/B1048</f>
        <v>151.735243603633</v>
      </c>
      <c r="I1048" s="19" t="n">
        <f aca="false">(N1048+O1048)*(1/General!$B$20)*((D1048/100)*E1048-(G1048/100))*1000/B1048</f>
        <v>67.6683756869186</v>
      </c>
      <c r="J1048" s="19" t="n">
        <f aca="false">I1048/H1048</f>
        <v>0.445963469526459</v>
      </c>
      <c r="K1048" s="19" t="n">
        <f aca="false">MAX(Online_RAW!$L$2-Online_RAW!L1048,0)</f>
        <v>0</v>
      </c>
      <c r="L1048" s="19" t="n">
        <f aca="false">0.0016*(Online_RAW!M1048)</f>
        <v>67.1288</v>
      </c>
      <c r="M1048" s="11" t="n">
        <f aca="false">Online_RAW!$N$2-Online_RAW!N1048</f>
        <v>47.4899047619001</v>
      </c>
      <c r="N1048" s="19" t="n">
        <f aca="false">Online_RAW!C1048*60</f>
        <v>173.975217391304</v>
      </c>
      <c r="O1048" s="19" t="n">
        <f aca="false">MAX(0, Online_RAW!D1048*60)</f>
        <v>6.1186956521739</v>
      </c>
      <c r="P1048" s="19" t="n">
        <f aca="false">_xlfn.IFNA(VLOOKUP(A1048,Sampling!$D$7:$E$14,2,FALSE()),0)</f>
        <v>0</v>
      </c>
      <c r="Q1048" s="0" t="n">
        <f aca="false">_xlfn.IFNA(VLOOKUP(A1048,Refill!$D$6:$G$8,2,FALSE()),0)</f>
        <v>0</v>
      </c>
    </row>
    <row r="1049" customFormat="false" ht="12.75" hidden="false" customHeight="false" outlineLevel="0" collapsed="false">
      <c r="A1049" s="19" t="n">
        <f aca="false">ROUND((Online_RAW!B1049-General!$B$10)*24,3)</f>
        <v>17.45</v>
      </c>
      <c r="B1049" s="19" t="n">
        <f aca="false">General!$B$12+Online_ANA!K1049/1000+Online_ANA!L1049/1000+Online_ANA!M1049/1000/General!$B$22-SUM($P$2:P1049)/1000/General!$B$24+SUM($Q$2:Q1049)/1000/General!$B$24</f>
        <v>1.1909510556575</v>
      </c>
      <c r="C1049" s="19" t="n">
        <f aca="false">Online_RAW!K1049</f>
        <v>21.6081818181818</v>
      </c>
      <c r="D1049" s="19" t="n">
        <f aca="false">Online_RAW!J1049</f>
        <v>1.055</v>
      </c>
      <c r="E1049" s="19" t="n">
        <f aca="false">(1-F1049/100-G1049/100)/(1-C1049/100-D1049/100-General!$B$17/100)</f>
        <v>0.993433234639717</v>
      </c>
      <c r="F1049" s="19" t="n">
        <f aca="false">N1049*General!$B$14/(N1049+O1049)+O1049*100/(N1049+O1049)</f>
        <v>23.5622805669226</v>
      </c>
      <c r="G1049" s="19" t="n">
        <f aca="false">N1049*General!$B$15/(N1049+O1049)</f>
        <v>0.0386049088045846</v>
      </c>
      <c r="H1049" s="19" t="n">
        <f aca="false">(N1049+O1049)*(1/General!$B$20)*((F1049/100)-E1049*(C1049/100))*1000/B1049</f>
        <v>141.2566436515</v>
      </c>
      <c r="I1049" s="19" t="n">
        <f aca="false">(N1049+O1049)*(1/General!$B$20)*((D1049/100)*E1049-(G1049/100))*1000/B1049</f>
        <v>68.0316358775488</v>
      </c>
      <c r="J1049" s="19" t="n">
        <f aca="false">I1049/H1049</f>
        <v>0.481617247294877</v>
      </c>
      <c r="K1049" s="19" t="n">
        <f aca="false">MAX(Online_RAW!$L$2-Online_RAW!L1049,0)</f>
        <v>0</v>
      </c>
      <c r="L1049" s="19" t="n">
        <f aca="false">0.0016*(Online_RAW!M1049)</f>
        <v>67.1376</v>
      </c>
      <c r="M1049" s="11" t="n">
        <f aca="false">Online_RAW!$N$2-Online_RAW!N1049</f>
        <v>47.7566666666703</v>
      </c>
      <c r="N1049" s="19" t="n">
        <f aca="false">Online_RAW!C1049*60</f>
        <v>173.625913043478</v>
      </c>
      <c r="O1049" s="19" t="n">
        <f aca="false">MAX(0, Online_RAW!D1049*60)</f>
        <v>6.27443478260868</v>
      </c>
      <c r="P1049" s="19" t="n">
        <f aca="false">_xlfn.IFNA(VLOOKUP(A1049,Sampling!$D$7:$E$14,2,FALSE()),0)</f>
        <v>0</v>
      </c>
      <c r="Q1049" s="0" t="n">
        <f aca="false">_xlfn.IFNA(VLOOKUP(A1049,Refill!$D$6:$G$8,2,FALSE()),0)</f>
        <v>0</v>
      </c>
    </row>
    <row r="1050" customFormat="false" ht="12.75" hidden="false" customHeight="false" outlineLevel="0" collapsed="false">
      <c r="A1050" s="19" t="n">
        <f aca="false">ROUND((Online_RAW!B1050-General!$B$10)*24,3)</f>
        <v>17.467</v>
      </c>
      <c r="B1050" s="19" t="n">
        <f aca="false">General!$B$12+Online_ANA!K1050/1000+Online_ANA!L1050/1000+Online_ANA!M1050/1000/General!$B$22-SUM($P$2:P1050)/1000/General!$B$24+SUM($Q$2:Q1050)/1000/General!$B$24</f>
        <v>1.19122653761468</v>
      </c>
      <c r="C1050" s="19" t="n">
        <f aca="false">Online_RAW!K1050</f>
        <v>21.7925</v>
      </c>
      <c r="D1050" s="19" t="n">
        <f aca="false">Online_RAW!J1050</f>
        <v>1.055</v>
      </c>
      <c r="E1050" s="19" t="n">
        <f aca="false">(1-F1050/100-G1050/100)/(1-C1050/100-D1050/100-General!$B$17/100)</f>
        <v>0.998108843073987</v>
      </c>
      <c r="F1050" s="19" t="n">
        <f aca="false">N1050*General!$B$14/(N1050+O1050)+O1050*100/(N1050+O1050)</f>
        <v>23.3865878608775</v>
      </c>
      <c r="G1050" s="19" t="n">
        <f aca="false">N1050*General!$B$15/(N1050+O1050)</f>
        <v>0.0386936424945063</v>
      </c>
      <c r="H1050" s="19" t="n">
        <f aca="false">(N1050+O1050)*(1/General!$B$20)*((F1050/100)-E1050*(C1050/100))*1000/B1050</f>
        <v>110.219322816617</v>
      </c>
      <c r="I1050" s="19" t="n">
        <f aca="false">(N1050+O1050)*(1/General!$B$20)*((D1050/100)*E1050-(G1050/100))*1000/B1050</f>
        <v>68.3646002241498</v>
      </c>
      <c r="J1050" s="19" t="n">
        <f aca="false">I1050/H1050</f>
        <v>0.620259664794845</v>
      </c>
      <c r="K1050" s="19" t="n">
        <f aca="false">MAX(Online_RAW!$L$2-Online_RAW!L1050,0)</f>
        <v>0</v>
      </c>
      <c r="L1050" s="19" t="n">
        <f aca="false">0.0016*(Online_RAW!M1050)</f>
        <v>67.1664</v>
      </c>
      <c r="M1050" s="11" t="n">
        <f aca="false">Online_RAW!$N$2-Online_RAW!N1050</f>
        <v>48.0255500000003</v>
      </c>
      <c r="N1050" s="19" t="n">
        <f aca="false">Online_RAW!C1050*60</f>
        <v>174.081818181818</v>
      </c>
      <c r="O1050" s="19" t="n">
        <f aca="false">MAX(0, Online_RAW!D1050*60)</f>
        <v>5.87727272727272</v>
      </c>
      <c r="P1050" s="19" t="n">
        <f aca="false">_xlfn.IFNA(VLOOKUP(A1050,Sampling!$D$7:$E$14,2,FALSE()),0)</f>
        <v>0</v>
      </c>
      <c r="Q1050" s="0" t="n">
        <f aca="false">_xlfn.IFNA(VLOOKUP(A1050,Refill!$D$6:$G$8,2,FALSE()),0)</f>
        <v>0</v>
      </c>
    </row>
    <row r="1051" customFormat="false" ht="12.75" hidden="false" customHeight="false" outlineLevel="0" collapsed="false">
      <c r="A1051" s="19" t="n">
        <f aca="false">ROUND((Online_RAW!B1051-General!$B$10)*24,3)</f>
        <v>17.483</v>
      </c>
      <c r="B1051" s="19" t="n">
        <f aca="false">General!$B$12+Online_ANA!K1051/1000+Online_ANA!L1051/1000+Online_ANA!M1051/1000/General!$B$22-SUM($P$2:P1051)/1000/General!$B$24+SUM($Q$2:Q1051)/1000/General!$B$24</f>
        <v>1.19153403998069</v>
      </c>
      <c r="C1051" s="19" t="n">
        <f aca="false">Online_RAW!K1051</f>
        <v>21.77</v>
      </c>
      <c r="D1051" s="19" t="n">
        <f aca="false">Online_RAW!J1051</f>
        <v>1.055</v>
      </c>
      <c r="E1051" s="19" t="n">
        <f aca="false">(1-F1051/100-G1051/100)/(1-C1051/100-D1051/100-General!$B$17/100)</f>
        <v>0.999478486683516</v>
      </c>
      <c r="F1051" s="19" t="n">
        <f aca="false">N1051*General!$B$14/(N1051+O1051)+O1051*100/(N1051+O1051)</f>
        <v>23.2589563402331</v>
      </c>
      <c r="G1051" s="19" t="n">
        <f aca="false">N1051*General!$B$15/(N1051+O1051)</f>
        <v>0.0387581028584681</v>
      </c>
      <c r="H1051" s="19" t="n">
        <f aca="false">(N1051+O1051)*(1/General!$B$20)*((F1051/100)-E1051*(C1051/100))*1000/B1051</f>
        <v>101.100210637124</v>
      </c>
      <c r="I1051" s="19" t="n">
        <f aca="false">(N1051+O1051)*(1/General!$B$20)*((D1051/100)*E1051-(G1051/100))*1000/B1051</f>
        <v>68.4436325978898</v>
      </c>
      <c r="J1051" s="19" t="n">
        <f aca="false">I1051/H1051</f>
        <v>0.676988031642709</v>
      </c>
      <c r="K1051" s="19" t="n">
        <f aca="false">MAX(Online_RAW!$L$2-Online_RAW!L1051,0)</f>
        <v>0</v>
      </c>
      <c r="L1051" s="19" t="n">
        <f aca="false">0.0016*(Online_RAW!M1051)</f>
        <v>67.2408</v>
      </c>
      <c r="M1051" s="11" t="n">
        <f aca="false">Online_RAW!$N$2-Online_RAW!N1051</f>
        <v>48.2796315789501</v>
      </c>
      <c r="N1051" s="19" t="n">
        <f aca="false">Online_RAW!C1051*60</f>
        <v>174.381130434782</v>
      </c>
      <c r="O1051" s="19" t="n">
        <f aca="false">MAX(0, Online_RAW!D1051*60)</f>
        <v>5.5875652173913</v>
      </c>
      <c r="P1051" s="19" t="n">
        <f aca="false">_xlfn.IFNA(VLOOKUP(A1051,Sampling!$D$7:$E$14,2,FALSE()),0)</f>
        <v>0</v>
      </c>
      <c r="Q1051" s="0" t="n">
        <f aca="false">_xlfn.IFNA(VLOOKUP(A1051,Refill!$D$6:$G$8,2,FALSE()),0)</f>
        <v>0</v>
      </c>
    </row>
    <row r="1052" customFormat="false" ht="12.75" hidden="false" customHeight="false" outlineLevel="0" collapsed="false">
      <c r="A1052" s="19" t="n">
        <f aca="false">ROUND((Online_RAW!B1052-General!$B$10)*24,3)</f>
        <v>17.5</v>
      </c>
      <c r="B1052" s="19" t="n">
        <f aca="false">General!$B$12+Online_ANA!K1052/1000+Online_ANA!L1052/1000+Online_ANA!M1052/1000/General!$B$22-SUM($P$2:P1052)/1000/General!$B$24+SUM($Q$2:Q1052)/1000/General!$B$24</f>
        <v>1.19180119947575</v>
      </c>
      <c r="C1052" s="19" t="n">
        <f aca="false">Online_RAW!K1052</f>
        <v>21.64875</v>
      </c>
      <c r="D1052" s="19" t="n">
        <f aca="false">Online_RAW!J1052</f>
        <v>1.06</v>
      </c>
      <c r="E1052" s="19" t="n">
        <f aca="false">(1-F1052/100-G1052/100)/(1-C1052/100-D1052/100-General!$B$17/100)</f>
        <v>0.995292137492632</v>
      </c>
      <c r="F1052" s="19" t="n">
        <f aca="false">N1052*General!$B$14/(N1052+O1052)+O1052*100/(N1052+O1052)</f>
        <v>23.4646276013382</v>
      </c>
      <c r="G1052" s="19" t="n">
        <f aca="false">N1052*General!$B$15/(N1052+O1052)</f>
        <v>0.0386542284841726</v>
      </c>
      <c r="H1052" s="19" t="n">
        <f aca="false">(N1052+O1052)*(1/General!$B$20)*((F1052/100)-E1052*(C1052/100))*1000/B1052</f>
        <v>129.15113089315</v>
      </c>
      <c r="I1052" s="19" t="n">
        <f aca="false">(N1052+O1052)*(1/General!$B$20)*((D1052/100)*E1052-(G1052/100))*1000/B1052</f>
        <v>68.444917909472</v>
      </c>
      <c r="J1052" s="19" t="n">
        <f aca="false">I1052/H1052</f>
        <v>0.529959880615356</v>
      </c>
      <c r="K1052" s="19" t="n">
        <f aca="false">MAX(Online_RAW!$L$2-Online_RAW!L1052,0)</f>
        <v>0</v>
      </c>
      <c r="L1052" s="19" t="n">
        <f aca="false">0.0016*(Online_RAW!M1052)</f>
        <v>67.2704</v>
      </c>
      <c r="M1052" s="11" t="n">
        <f aca="false">Online_RAW!$N$2-Online_RAW!N1052</f>
        <v>48.5385714285699</v>
      </c>
      <c r="N1052" s="19" t="n">
        <f aca="false">Online_RAW!C1052*60</f>
        <v>173.842434782609</v>
      </c>
      <c r="O1052" s="19" t="n">
        <f aca="false">MAX(0, Online_RAW!D1052*60)</f>
        <v>6.05243478260868</v>
      </c>
      <c r="P1052" s="19" t="n">
        <f aca="false">_xlfn.IFNA(VLOOKUP(A1052,Sampling!$D$7:$E$14,2,FALSE()),0)</f>
        <v>0</v>
      </c>
      <c r="Q1052" s="0" t="n">
        <f aca="false">_xlfn.IFNA(VLOOKUP(A1052,Refill!$D$6:$G$8,2,FALSE()),0)</f>
        <v>0</v>
      </c>
    </row>
    <row r="1053" customFormat="false" ht="12.75" hidden="false" customHeight="false" outlineLevel="0" collapsed="false">
      <c r="A1053" s="19" t="n">
        <f aca="false">ROUND((Online_RAW!B1053-General!$B$10)*24,3)</f>
        <v>17.517</v>
      </c>
      <c r="B1053" s="19" t="n">
        <f aca="false">General!$B$12+Online_ANA!K1053/1000+Online_ANA!L1053/1000+Online_ANA!M1053/1000/General!$B$22-SUM($P$2:P1053)/1000/General!$B$24+SUM($Q$2:Q1053)/1000/General!$B$24</f>
        <v>1.19204137581317</v>
      </c>
      <c r="C1053" s="19" t="n">
        <f aca="false">Online_RAW!K1053</f>
        <v>21.701</v>
      </c>
      <c r="D1053" s="19" t="n">
        <f aca="false">Online_RAW!J1053</f>
        <v>1.05</v>
      </c>
      <c r="E1053" s="19" t="n">
        <f aca="false">(1-F1053/100-G1053/100)/(1-C1053/100-D1053/100-General!$B$17/100)</f>
        <v>0.992505129444446</v>
      </c>
      <c r="F1053" s="19" t="n">
        <f aca="false">N1053*General!$B$14/(N1053+O1053)+O1053*100/(N1053+O1053)</f>
        <v>23.7208957902958</v>
      </c>
      <c r="G1053" s="19" t="n">
        <f aca="false">N1053*General!$B$15/(N1053+O1053)</f>
        <v>0.0385248001059112</v>
      </c>
      <c r="H1053" s="19" t="n">
        <f aca="false">(N1053+O1053)*(1/General!$B$20)*((F1053/100)-E1053*(C1053/100))*1000/B1053</f>
        <v>147.011990744654</v>
      </c>
      <c r="I1053" s="19" t="n">
        <f aca="false">(N1053+O1053)*(1/General!$B$20)*((D1053/100)*E1053-(G1053/100))*1000/B1053</f>
        <v>67.6010160170649</v>
      </c>
      <c r="J1053" s="19" t="n">
        <f aca="false">I1053/H1053</f>
        <v>0.45983334879453</v>
      </c>
      <c r="K1053" s="19" t="n">
        <f aca="false">MAX(Online_RAW!$L$2-Online_RAW!L1053,0)</f>
        <v>0</v>
      </c>
      <c r="L1053" s="19" t="n">
        <f aca="false">0.0016*(Online_RAW!M1053)</f>
        <v>67.2704</v>
      </c>
      <c r="M1053" s="11" t="n">
        <f aca="false">Online_RAW!$N$2-Online_RAW!N1053</f>
        <v>48.8003636363601</v>
      </c>
      <c r="N1053" s="19" t="n">
        <f aca="false">Online_RAW!C1053*60</f>
        <v>173.333</v>
      </c>
      <c r="O1053" s="19" t="n">
        <f aca="false">MAX(0, Online_RAW!D1053*60)</f>
        <v>6.6373043478261</v>
      </c>
      <c r="P1053" s="19" t="n">
        <f aca="false">_xlfn.IFNA(VLOOKUP(A1053,Sampling!$D$7:$E$14,2,FALSE()),0)</f>
        <v>0</v>
      </c>
      <c r="Q1053" s="0" t="n">
        <f aca="false">_xlfn.IFNA(VLOOKUP(A1053,Refill!$D$6:$G$8,2,FALSE()),0)</f>
        <v>0</v>
      </c>
    </row>
    <row r="1054" customFormat="false" ht="12.75" hidden="false" customHeight="false" outlineLevel="0" collapsed="false">
      <c r="A1054" s="19" t="n">
        <f aca="false">ROUND((Online_RAW!B1054-General!$B$10)*24,3)</f>
        <v>17.533</v>
      </c>
      <c r="B1054" s="19" t="n">
        <f aca="false">General!$B$12+Online_ANA!K1054/1000+Online_ANA!L1054/1000+Online_ANA!M1054/1000/General!$B$22-SUM($P$2:P1054)/1000/General!$B$24+SUM($Q$2:Q1054)/1000/General!$B$24</f>
        <v>1.19228940393184</v>
      </c>
      <c r="C1054" s="19" t="n">
        <f aca="false">Online_RAW!K1054</f>
        <v>21.874</v>
      </c>
      <c r="D1054" s="19" t="n">
        <f aca="false">Online_RAW!J1054</f>
        <v>1.06</v>
      </c>
      <c r="E1054" s="19" t="n">
        <f aca="false">(1-F1054/100-G1054/100)/(1-C1054/100-D1054/100-General!$B$17/100)</f>
        <v>0.995358000170241</v>
      </c>
      <c r="F1054" s="19" t="n">
        <f aca="false">N1054*General!$B$14/(N1054+O1054)+O1054*100/(N1054+O1054)</f>
        <v>23.6838806143147</v>
      </c>
      <c r="G1054" s="19" t="n">
        <f aca="false">N1054*General!$B$15/(N1054+O1054)</f>
        <v>0.038543494639235</v>
      </c>
      <c r="H1054" s="19" t="n">
        <f aca="false">(N1054+O1054)*(1/General!$B$20)*((F1054/100)-E1054*(C1054/100))*1000/B1054</f>
        <v>128.781470368641</v>
      </c>
      <c r="I1054" s="19" t="n">
        <f aca="false">(N1054+O1054)*(1/General!$B$20)*((D1054/100)*E1054-(G1054/100))*1000/B1054</f>
        <v>68.4888816555403</v>
      </c>
      <c r="J1054" s="19" t="n">
        <f aca="false">I1054/H1054</f>
        <v>0.531822485482488</v>
      </c>
      <c r="K1054" s="19" t="n">
        <f aca="false">MAX(Online_RAW!$L$2-Online_RAW!L1054,0)</f>
        <v>0</v>
      </c>
      <c r="L1054" s="19" t="n">
        <f aca="false">0.0016*(Online_RAW!M1054)</f>
        <v>67.2704</v>
      </c>
      <c r="M1054" s="11" t="n">
        <f aca="false">Online_RAW!$N$2-Online_RAW!N1054</f>
        <v>49.07071428571</v>
      </c>
      <c r="N1054" s="19" t="n">
        <f aca="false">Online_RAW!C1054*60</f>
        <v>173.496</v>
      </c>
      <c r="O1054" s="19" t="n">
        <f aca="false">MAX(0, Online_RAW!D1054*60)</f>
        <v>6.55617391304346</v>
      </c>
      <c r="P1054" s="19" t="n">
        <f aca="false">_xlfn.IFNA(VLOOKUP(A1054,Sampling!$D$7:$E$14,2,FALSE()),0)</f>
        <v>0</v>
      </c>
      <c r="Q1054" s="0" t="n">
        <f aca="false">_xlfn.IFNA(VLOOKUP(A1054,Refill!$D$6:$G$8,2,FALSE()),0)</f>
        <v>0</v>
      </c>
    </row>
    <row r="1055" customFormat="false" ht="12.75" hidden="false" customHeight="false" outlineLevel="0" collapsed="false">
      <c r="A1055" s="19" t="n">
        <f aca="false">ROUND((Online_RAW!B1055-General!$B$10)*24,3)</f>
        <v>17.55</v>
      </c>
      <c r="B1055" s="19" t="n">
        <f aca="false">General!$B$12+Online_ANA!K1055/1000+Online_ANA!L1055/1000+Online_ANA!M1055/1000/General!$B$22-SUM($P$2:P1055)/1000/General!$B$24+SUM($Q$2:Q1055)/1000/General!$B$24</f>
        <v>1.19253591292744</v>
      </c>
      <c r="C1055" s="19" t="n">
        <f aca="false">Online_RAW!K1055</f>
        <v>21.94</v>
      </c>
      <c r="D1055" s="19" t="n">
        <f aca="false">Online_RAW!J1055</f>
        <v>1.07</v>
      </c>
      <c r="E1055" s="19" t="n">
        <f aca="false">(1-F1055/100-G1055/100)/(1-C1055/100-D1055/100-General!$B$17/100)</f>
        <v>0.998240477512567</v>
      </c>
      <c r="F1055" s="19" t="n">
        <f aca="false">N1055*General!$B$14/(N1055+O1055)+O1055*100/(N1055+O1055)</f>
        <v>23.5387798342928</v>
      </c>
      <c r="G1055" s="19" t="n">
        <f aca="false">N1055*General!$B$15/(N1055+O1055)</f>
        <v>0.0386167778614683</v>
      </c>
      <c r="H1055" s="19" t="n">
        <f aca="false">(N1055+O1055)*(1/General!$B$20)*((F1055/100)-E1055*(C1055/100))*1000/B1055</f>
        <v>110.265527398464</v>
      </c>
      <c r="I1055" s="19" t="n">
        <f aca="false">(N1055+O1055)*(1/General!$B$20)*((D1055/100)*E1055-(G1055/100))*1000/B1055</f>
        <v>69.3291470036777</v>
      </c>
      <c r="J1055" s="19" t="n">
        <f aca="false">I1055/H1055</f>
        <v>0.628747248930707</v>
      </c>
      <c r="K1055" s="19" t="n">
        <f aca="false">MAX(Online_RAW!$L$2-Online_RAW!L1055,0)</f>
        <v>0</v>
      </c>
      <c r="L1055" s="19" t="n">
        <f aca="false">0.0016*(Online_RAW!M1055)</f>
        <v>67.2704</v>
      </c>
      <c r="M1055" s="11" t="n">
        <f aca="false">Online_RAW!$N$2-Online_RAW!N1055</f>
        <v>49.3394090909101</v>
      </c>
      <c r="N1055" s="19" t="n">
        <f aca="false">Online_RAW!C1055*60</f>
        <v>173.778545454545</v>
      </c>
      <c r="O1055" s="19" t="n">
        <f aca="false">MAX(0, Online_RAW!D1055*60)</f>
        <v>6.2246086956522</v>
      </c>
      <c r="P1055" s="19" t="n">
        <f aca="false">_xlfn.IFNA(VLOOKUP(A1055,Sampling!$D$7:$E$14,2,FALSE()),0)</f>
        <v>0</v>
      </c>
      <c r="Q1055" s="0" t="n">
        <f aca="false">_xlfn.IFNA(VLOOKUP(A1055,Refill!$D$6:$G$8,2,FALSE()),0)</f>
        <v>0</v>
      </c>
    </row>
    <row r="1056" customFormat="false" ht="12.75" hidden="false" customHeight="false" outlineLevel="0" collapsed="false">
      <c r="A1056" s="19" t="n">
        <f aca="false">ROUND((Online_RAW!B1056-General!$B$10)*24,3)</f>
        <v>17.567</v>
      </c>
      <c r="B1056" s="19" t="n">
        <f aca="false">General!$B$12+Online_ANA!K1056/1000+Online_ANA!L1056/1000+Online_ANA!M1056/1000/General!$B$22-SUM($P$2:P1056)/1000/General!$B$24+SUM($Q$2:Q1056)/1000/General!$B$24</f>
        <v>1.19289581284404</v>
      </c>
      <c r="C1056" s="19" t="n">
        <f aca="false">Online_RAW!K1056</f>
        <v>21.88375</v>
      </c>
      <c r="D1056" s="19" t="n">
        <f aca="false">Online_RAW!J1056</f>
        <v>1.076</v>
      </c>
      <c r="E1056" s="19" t="n">
        <f aca="false">(1-F1056/100-G1056/100)/(1-C1056/100-D1056/100-General!$B$17/100)</f>
        <v>0.997491194070622</v>
      </c>
      <c r="F1056" s="19" t="n">
        <f aca="false">N1056*General!$B$14/(N1056+O1056)+O1056*100/(N1056+O1056)</f>
        <v>23.5460226828088</v>
      </c>
      <c r="G1056" s="19" t="n">
        <f aca="false">N1056*General!$B$15/(N1056+O1056)</f>
        <v>0.0386131198571673</v>
      </c>
      <c r="H1056" s="19" t="n">
        <f aca="false">(N1056+O1056)*(1/General!$B$20)*((F1056/100)-E1056*(C1056/100))*1000/B1056</f>
        <v>115.608306077631</v>
      </c>
      <c r="I1056" s="19" t="n">
        <f aca="false">(N1056+O1056)*(1/General!$B$20)*((D1056/100)*E1056-(G1056/100))*1000/B1056</f>
        <v>69.6600373333916</v>
      </c>
      <c r="J1056" s="19" t="n">
        <f aca="false">I1056/H1056</f>
        <v>0.602552184153746</v>
      </c>
      <c r="K1056" s="19" t="n">
        <f aca="false">MAX(Online_RAW!$L$2-Online_RAW!L1056,0)</f>
        <v>0</v>
      </c>
      <c r="L1056" s="19" t="n">
        <f aca="false">0.0016*(Online_RAW!M1056)</f>
        <v>67.3854</v>
      </c>
      <c r="M1056" s="11" t="n">
        <f aca="false">Online_RAW!$N$2-Online_RAW!N1056</f>
        <v>49.60635</v>
      </c>
      <c r="N1056" s="19" t="n">
        <f aca="false">Online_RAW!C1056*60</f>
        <v>173.768608695652</v>
      </c>
      <c r="O1056" s="19" t="n">
        <f aca="false">MAX(0, Online_RAW!D1056*60)</f>
        <v>6.2413043478261</v>
      </c>
      <c r="P1056" s="19" t="n">
        <f aca="false">_xlfn.IFNA(VLOOKUP(A1056,Sampling!$D$7:$E$14,2,FALSE()),0)</f>
        <v>0</v>
      </c>
      <c r="Q1056" s="0" t="n">
        <f aca="false">_xlfn.IFNA(VLOOKUP(A1056,Refill!$D$6:$G$8,2,FALSE()),0)</f>
        <v>0</v>
      </c>
    </row>
    <row r="1057" customFormat="false" ht="12.75" hidden="false" customHeight="false" outlineLevel="0" collapsed="false">
      <c r="A1057" s="19" t="n">
        <f aca="false">ROUND((Online_RAW!B1057-General!$B$10)*24,3)</f>
        <v>17.583</v>
      </c>
      <c r="B1057" s="19" t="n">
        <f aca="false">General!$B$12+Online_ANA!K1057/1000+Online_ANA!L1057/1000+Online_ANA!M1057/1000/General!$B$22-SUM($P$2:P1057)/1000/General!$B$24+SUM($Q$2:Q1057)/1000/General!$B$24</f>
        <v>1.19314354766273</v>
      </c>
      <c r="C1057" s="19" t="n">
        <f aca="false">Online_RAW!K1057</f>
        <v>21.8325</v>
      </c>
      <c r="D1057" s="19" t="n">
        <f aca="false">Online_RAW!J1057</f>
        <v>1.076</v>
      </c>
      <c r="E1057" s="19" t="n">
        <f aca="false">(1-F1057/100-G1057/100)/(1-C1057/100-D1057/100-General!$B$17/100)</f>
        <v>0.993886567349508</v>
      </c>
      <c r="F1057" s="19" t="n">
        <f aca="false">N1057*General!$B$14/(N1057+O1057)+O1057*100/(N1057+O1057)</f>
        <v>23.7713414430827</v>
      </c>
      <c r="G1057" s="19" t="n">
        <f aca="false">N1057*General!$B$15/(N1057+O1057)</f>
        <v>0.0384993225034936</v>
      </c>
      <c r="H1057" s="19" t="n">
        <f aca="false">(N1057+O1057)*(1/General!$B$20)*((F1057/100)-E1057*(C1057/100))*1000/B1057</f>
        <v>139.435163854989</v>
      </c>
      <c r="I1057" s="19" t="n">
        <f aca="false">(N1057+O1057)*(1/General!$B$20)*((D1057/100)*E1057-(G1057/100))*1000/B1057</f>
        <v>69.3654229212077</v>
      </c>
      <c r="J1057" s="19" t="n">
        <f aca="false">I1057/H1057</f>
        <v>0.497474388837431</v>
      </c>
      <c r="K1057" s="19" t="n">
        <f aca="false">MAX(Online_RAW!$L$2-Online_RAW!L1057,0)</f>
        <v>0</v>
      </c>
      <c r="L1057" s="19" t="n">
        <f aca="false">0.0016*(Online_RAW!M1057)</f>
        <v>67.3854</v>
      </c>
      <c r="M1057" s="11" t="n">
        <f aca="false">Online_RAW!$N$2-Online_RAW!N1057</f>
        <v>49.8763809523803</v>
      </c>
      <c r="N1057" s="19" t="n">
        <f aca="false">Online_RAW!C1057*60</f>
        <v>173.189727272727</v>
      </c>
      <c r="O1057" s="19" t="n">
        <f aca="false">MAX(0, Online_RAW!D1057*60)</f>
        <v>6.75081818181816</v>
      </c>
      <c r="P1057" s="19" t="n">
        <f aca="false">_xlfn.IFNA(VLOOKUP(A1057,Sampling!$D$7:$E$14,2,FALSE()),0)</f>
        <v>0</v>
      </c>
      <c r="Q1057" s="0" t="n">
        <f aca="false">_xlfn.IFNA(VLOOKUP(A1057,Refill!$D$6:$G$8,2,FALSE()),0)</f>
        <v>0</v>
      </c>
    </row>
    <row r="1058" customFormat="false" ht="12.75" hidden="false" customHeight="false" outlineLevel="0" collapsed="false">
      <c r="A1058" s="19" t="n">
        <f aca="false">ROUND((Online_RAW!B1058-General!$B$10)*24,3)</f>
        <v>17.6</v>
      </c>
      <c r="B1058" s="19" t="n">
        <f aca="false">General!$B$12+Online_ANA!K1058/1000+Online_ANA!L1058/1000+Online_ANA!M1058/1000/General!$B$22-SUM($P$2:P1058)/1000/General!$B$24+SUM($Q$2:Q1058)/1000/General!$B$24</f>
        <v>1.19348958916558</v>
      </c>
      <c r="C1058" s="19" t="n">
        <f aca="false">Online_RAW!K1058</f>
        <v>21.947</v>
      </c>
      <c r="D1058" s="19" t="n">
        <f aca="false">Online_RAW!J1058</f>
        <v>1.075</v>
      </c>
      <c r="E1058" s="19" t="n">
        <f aca="false">(1-F1058/100-G1058/100)/(1-C1058/100-D1058/100-General!$B$17/100)</f>
        <v>0.992790785450473</v>
      </c>
      <c r="F1058" s="19" t="n">
        <f aca="false">N1058*General!$B$14/(N1058+O1058)+O1058*100/(N1058+O1058)</f>
        <v>23.9681239161897</v>
      </c>
      <c r="G1058" s="19" t="n">
        <f aca="false">N1058*General!$B$15/(N1058+O1058)</f>
        <v>0.0383999374160658</v>
      </c>
      <c r="H1058" s="19" t="n">
        <f aca="false">(N1058+O1058)*(1/General!$B$20)*((F1058/100)-E1058*(C1058/100))*1000/B1058</f>
        <v>146.700702798891</v>
      </c>
      <c r="I1058" s="19" t="n">
        <f aca="false">(N1058+O1058)*(1/General!$B$20)*((D1058/100)*E1058-(G1058/100))*1000/B1058</f>
        <v>69.2561629335713</v>
      </c>
      <c r="J1058" s="19" t="n">
        <f aca="false">I1058/H1058</f>
        <v>0.472091555202111</v>
      </c>
      <c r="K1058" s="19" t="n">
        <f aca="false">MAX(Online_RAW!$L$2-Online_RAW!L1058,0)</f>
        <v>0</v>
      </c>
      <c r="L1058" s="19" t="n">
        <f aca="false">0.0016*(Online_RAW!M1058)</f>
        <v>67.4864</v>
      </c>
      <c r="M1058" s="11" t="n">
        <f aca="false">Online_RAW!$N$2-Online_RAW!N1058</f>
        <v>50.1434761904802</v>
      </c>
      <c r="N1058" s="19" t="n">
        <f aca="false">Online_RAW!C1058*60</f>
        <v>172.868086956522</v>
      </c>
      <c r="O1058" s="19" t="n">
        <f aca="false">MAX(0, Online_RAW!D1058*60)</f>
        <v>7.20313043478258</v>
      </c>
      <c r="P1058" s="19" t="n">
        <f aca="false">_xlfn.IFNA(VLOOKUP(A1058,Sampling!$D$7:$E$14,2,FALSE()),0)</f>
        <v>0</v>
      </c>
      <c r="Q1058" s="0" t="n">
        <f aca="false">_xlfn.IFNA(VLOOKUP(A1058,Refill!$D$6:$G$8,2,FALSE()),0)</f>
        <v>0</v>
      </c>
    </row>
    <row r="1059" customFormat="false" ht="12.75" hidden="false" customHeight="false" outlineLevel="0" collapsed="false">
      <c r="A1059" s="19" t="n">
        <f aca="false">ROUND((Online_RAW!B1059-General!$B$10)*24,3)</f>
        <v>17.617</v>
      </c>
      <c r="B1059" s="19" t="n">
        <f aca="false">General!$B$12+Online_ANA!K1059/1000+Online_ANA!L1059/1000+Online_ANA!M1059/1000/General!$B$22-SUM($P$2:P1059)/1000/General!$B$24+SUM($Q$2:Q1059)/1000/General!$B$24</f>
        <v>1.19374695045872</v>
      </c>
      <c r="C1059" s="19" t="n">
        <f aca="false">Online_RAW!K1059</f>
        <v>22.1108333333333</v>
      </c>
      <c r="D1059" s="19" t="n">
        <f aca="false">Online_RAW!J1059</f>
        <v>1.07</v>
      </c>
      <c r="E1059" s="19" t="n">
        <f aca="false">(1-F1059/100-G1059/100)/(1-C1059/100-D1059/100-General!$B$17/100)</f>
        <v>0.996210653765533</v>
      </c>
      <c r="F1059" s="19" t="n">
        <f aca="false">N1059*General!$B$14/(N1059+O1059)+O1059*100/(N1059+O1059)</f>
        <v>23.8645281815078</v>
      </c>
      <c r="G1059" s="19" t="n">
        <f aca="false">N1059*General!$B$15/(N1059+O1059)</f>
        <v>0.038452258494188</v>
      </c>
      <c r="H1059" s="19" t="n">
        <f aca="false">(N1059+O1059)*(1/General!$B$20)*((F1059/100)-E1059*(C1059/100))*1000/B1059</f>
        <v>123.677050149802</v>
      </c>
      <c r="I1059" s="19" t="n">
        <f aca="false">(N1059+O1059)*(1/General!$B$20)*((D1059/100)*E1059-(G1059/100))*1000/B1059</f>
        <v>69.158461331587</v>
      </c>
      <c r="J1059" s="19" t="n">
        <f aca="false">I1059/H1059</f>
        <v>0.559185889765482</v>
      </c>
      <c r="K1059" s="19" t="n">
        <f aca="false">MAX(Online_RAW!$L$2-Online_RAW!L1059,0)</f>
        <v>0</v>
      </c>
      <c r="L1059" s="19" t="n">
        <f aca="false">0.0016*(Online_RAW!M1059)</f>
        <v>67.4864</v>
      </c>
      <c r="M1059" s="11" t="n">
        <f aca="false">Online_RAW!$N$2-Online_RAW!N1059</f>
        <v>50.424</v>
      </c>
      <c r="N1059" s="19" t="n">
        <f aca="false">Online_RAW!C1059*60</f>
        <v>173.125043478261</v>
      </c>
      <c r="O1059" s="19" t="n">
        <f aca="false">MAX(0, Online_RAW!D1059*60)</f>
        <v>6.96845454545454</v>
      </c>
      <c r="P1059" s="19" t="n">
        <f aca="false">_xlfn.IFNA(VLOOKUP(A1059,Sampling!$D$7:$E$14,2,FALSE()),0)</f>
        <v>0</v>
      </c>
      <c r="Q1059" s="0" t="n">
        <f aca="false">_xlfn.IFNA(VLOOKUP(A1059,Refill!$D$6:$G$8,2,FALSE()),0)</f>
        <v>0</v>
      </c>
    </row>
    <row r="1060" customFormat="false" ht="12.75" hidden="false" customHeight="false" outlineLevel="0" collapsed="false">
      <c r="A1060" s="19" t="n">
        <f aca="false">ROUND((Online_RAW!B1060-General!$B$10)*24,3)</f>
        <v>17.633</v>
      </c>
      <c r="B1060" s="19" t="n">
        <f aca="false">General!$B$12+Online_ANA!K1060/1000+Online_ANA!L1060/1000+Online_ANA!M1060/1000/General!$B$22-SUM($P$2:P1060)/1000/General!$B$24+SUM($Q$2:Q1060)/1000/General!$B$24</f>
        <v>1.19398574469201</v>
      </c>
      <c r="C1060" s="19" t="n">
        <f aca="false">Online_RAW!K1060</f>
        <v>22.1571428571429</v>
      </c>
      <c r="D1060" s="19" t="n">
        <f aca="false">Online_RAW!J1060</f>
        <v>1.07</v>
      </c>
      <c r="E1060" s="19" t="n">
        <f aca="false">(1-F1060/100-G1060/100)/(1-C1060/100-D1060/100-General!$B$17/100)</f>
        <v>0.999866141998644</v>
      </c>
      <c r="F1060" s="19" t="n">
        <f aca="false">N1060*General!$B$14/(N1060+O1060)+O1060*100/(N1060+O1060)</f>
        <v>23.6314839491218</v>
      </c>
      <c r="G1060" s="19" t="n">
        <f aca="false">N1060*General!$B$15/(N1060+O1060)</f>
        <v>0.0385699576014537</v>
      </c>
      <c r="H1060" s="19" t="n">
        <f aca="false">(N1060+O1060)*(1/General!$B$20)*((F1060/100)-E1060*(C1060/100))*1000/B1060</f>
        <v>99.4232330380719</v>
      </c>
      <c r="I1060" s="19" t="n">
        <f aca="false">(N1060+O1060)*(1/General!$B$20)*((D1060/100)*E1060-(G1060/100))*1000/B1060</f>
        <v>69.4059319247734</v>
      </c>
      <c r="J1060" s="19" t="n">
        <f aca="false">I1060/H1060</f>
        <v>0.69808564662342</v>
      </c>
      <c r="K1060" s="19" t="n">
        <f aca="false">MAX(Online_RAW!$L$2-Online_RAW!L1060,0)</f>
        <v>0</v>
      </c>
      <c r="L1060" s="19" t="n">
        <f aca="false">0.0016*(Online_RAW!M1060)</f>
        <v>67.4864</v>
      </c>
      <c r="M1060" s="11" t="n">
        <f aca="false">Online_RAW!$N$2-Online_RAW!N1060</f>
        <v>50.6842857142901</v>
      </c>
      <c r="N1060" s="19" t="n">
        <f aca="false">Online_RAW!C1060*60</f>
        <v>173.67</v>
      </c>
      <c r="O1060" s="19" t="n">
        <f aca="false">MAX(0, Online_RAW!D1060*60)</f>
        <v>6.43909090909092</v>
      </c>
      <c r="P1060" s="19" t="n">
        <f aca="false">_xlfn.IFNA(VLOOKUP(A1060,Sampling!$D$7:$E$14,2,FALSE()),0)</f>
        <v>0</v>
      </c>
      <c r="Q1060" s="0" t="n">
        <f aca="false">_xlfn.IFNA(VLOOKUP(A1060,Refill!$D$6:$G$8,2,FALSE()),0)</f>
        <v>0</v>
      </c>
    </row>
    <row r="1061" customFormat="false" ht="12.75" hidden="false" customHeight="false" outlineLevel="0" collapsed="false">
      <c r="A1061" s="19" t="n">
        <f aca="false">ROUND((Online_RAW!B1061-General!$B$10)*24,3)</f>
        <v>17.65</v>
      </c>
      <c r="B1061" s="19" t="n">
        <f aca="false">General!$B$12+Online_ANA!K1061/1000+Online_ANA!L1061/1000+Online_ANA!M1061/1000/General!$B$22-SUM($P$2:P1061)/1000/General!$B$24+SUM($Q$2:Q1061)/1000/General!$B$24</f>
        <v>1.19424419816514</v>
      </c>
      <c r="C1061" s="19" t="n">
        <f aca="false">Online_RAW!K1061</f>
        <v>22.02</v>
      </c>
      <c r="D1061" s="19" t="n">
        <f aca="false">Online_RAW!J1061</f>
        <v>1.075</v>
      </c>
      <c r="E1061" s="19" t="n">
        <f aca="false">(1-F1061/100-G1061/100)/(1-C1061/100-D1061/100-General!$B$17/100)</f>
        <v>0.9989397246527</v>
      </c>
      <c r="F1061" s="19" t="n">
        <f aca="false">N1061*General!$B$14/(N1061+O1061)+O1061*100/(N1061+O1061)</f>
        <v>23.5701730876066</v>
      </c>
      <c r="G1061" s="19" t="n">
        <f aca="false">N1061*General!$B$15/(N1061+O1061)</f>
        <v>0.038600922683027</v>
      </c>
      <c r="H1061" s="19" t="n">
        <f aca="false">(N1061+O1061)*(1/General!$B$20)*((F1061/100)-E1061*(C1061/100))*1000/B1061</f>
        <v>105.813931694451</v>
      </c>
      <c r="I1061" s="19" t="n">
        <f aca="false">(N1061+O1061)*(1/General!$B$20)*((D1061/100)*E1061-(G1061/100))*1000/B1061</f>
        <v>69.6176918379198</v>
      </c>
      <c r="J1061" s="19" t="n">
        <f aca="false">I1061/H1061</f>
        <v>0.657925574856705</v>
      </c>
      <c r="K1061" s="19" t="n">
        <f aca="false">MAX(Online_RAW!$L$2-Online_RAW!L1061,0)</f>
        <v>0</v>
      </c>
      <c r="L1061" s="19" t="n">
        <f aca="false">0.0016*(Online_RAW!M1061)</f>
        <v>67.4864</v>
      </c>
      <c r="M1061" s="11" t="n">
        <f aca="false">Online_RAW!$N$2-Online_RAW!N1061</f>
        <v>50.9659999999999</v>
      </c>
      <c r="N1061" s="19" t="n">
        <f aca="false">Online_RAW!C1061*60</f>
        <v>173.708347826087</v>
      </c>
      <c r="O1061" s="19" t="n">
        <f aca="false">MAX(0, Online_RAW!D1061*60)</f>
        <v>6.29599999999998</v>
      </c>
      <c r="P1061" s="19" t="n">
        <f aca="false">_xlfn.IFNA(VLOOKUP(A1061,Sampling!$D$7:$E$14,2,FALSE()),0)</f>
        <v>0</v>
      </c>
      <c r="Q1061" s="0" t="n">
        <f aca="false">_xlfn.IFNA(VLOOKUP(A1061,Refill!$D$6:$G$8,2,FALSE()),0)</f>
        <v>0</v>
      </c>
    </row>
    <row r="1062" customFormat="false" ht="12.75" hidden="false" customHeight="false" outlineLevel="0" collapsed="false">
      <c r="A1062" s="19" t="n">
        <f aca="false">ROUND((Online_RAW!B1062-General!$B$10)*24,3)</f>
        <v>17.667</v>
      </c>
      <c r="B1062" s="19" t="n">
        <f aca="false">General!$B$12+Online_ANA!K1062/1000+Online_ANA!L1062/1000+Online_ANA!M1062/1000/General!$B$22-SUM($P$2:P1062)/1000/General!$B$24+SUM($Q$2:Q1062)/1000/General!$B$24</f>
        <v>1.19451793810397</v>
      </c>
      <c r="C1062" s="19" t="n">
        <f aca="false">Online_RAW!K1062</f>
        <v>21.8975</v>
      </c>
      <c r="D1062" s="19" t="n">
        <f aca="false">Online_RAW!J1062</f>
        <v>1.09</v>
      </c>
      <c r="E1062" s="19" t="n">
        <f aca="false">(1-F1062/100-G1062/100)/(1-C1062/100-D1062/100-General!$B$17/100)</f>
        <v>0.993874769922101</v>
      </c>
      <c r="F1062" s="19" t="n">
        <f aca="false">N1062*General!$B$14/(N1062+O1062)+O1062*100/(N1062+O1062)</f>
        <v>23.8508020582493</v>
      </c>
      <c r="G1062" s="19" t="n">
        <f aca="false">N1062*General!$B$15/(N1062+O1062)</f>
        <v>0.0384591908796721</v>
      </c>
      <c r="H1062" s="19" t="n">
        <f aca="false">(N1062+O1062)*(1/General!$B$20)*((F1062/100)-E1062*(C1062/100))*1000/B1062</f>
        <v>140.269102655632</v>
      </c>
      <c r="I1062" s="19" t="n">
        <f aca="false">(N1062+O1062)*(1/General!$B$20)*((D1062/100)*E1062-(G1062/100))*1000/B1062</f>
        <v>70.2118055250607</v>
      </c>
      <c r="J1062" s="19" t="n">
        <f aca="false">I1062/H1062</f>
        <v>0.500550757050426</v>
      </c>
      <c r="K1062" s="19" t="n">
        <f aca="false">MAX(Online_RAW!$L$2-Online_RAW!L1062,0)</f>
        <v>0</v>
      </c>
      <c r="L1062" s="19" t="n">
        <f aca="false">0.0016*(Online_RAW!M1062)</f>
        <v>67.51488</v>
      </c>
      <c r="M1062" s="11" t="n">
        <f aca="false">Online_RAW!$N$2-Online_RAW!N1062</f>
        <v>51.2333333333299</v>
      </c>
      <c r="N1062" s="19" t="n">
        <f aca="false">Online_RAW!C1062*60</f>
        <v>172.982608695652</v>
      </c>
      <c r="O1062" s="19" t="n">
        <f aca="false">MAX(0, Online_RAW!D1062*60)</f>
        <v>6.93028571428572</v>
      </c>
      <c r="P1062" s="19" t="n">
        <f aca="false">_xlfn.IFNA(VLOOKUP(A1062,Sampling!$D$7:$E$14,2,FALSE()),0)</f>
        <v>0</v>
      </c>
      <c r="Q1062" s="0" t="n">
        <f aca="false">_xlfn.IFNA(VLOOKUP(A1062,Refill!$D$6:$G$8,2,FALSE()),0)</f>
        <v>0</v>
      </c>
    </row>
    <row r="1063" customFormat="false" ht="12.75" hidden="false" customHeight="false" outlineLevel="0" collapsed="false">
      <c r="A1063" s="19" t="n">
        <f aca="false">ROUND((Online_RAW!B1063-General!$B$10)*24,3)</f>
        <v>17.683</v>
      </c>
      <c r="B1063" s="19" t="n">
        <f aca="false">General!$B$12+Online_ANA!K1063/1000+Online_ANA!L1063/1000+Online_ANA!M1063/1000/General!$B$22-SUM($P$2:P1063)/1000/General!$B$24+SUM($Q$2:Q1063)/1000/General!$B$24</f>
        <v>1.19480310139609</v>
      </c>
      <c r="C1063" s="19" t="n">
        <f aca="false">Online_RAW!K1063</f>
        <v>21.9558333333333</v>
      </c>
      <c r="D1063" s="19" t="n">
        <f aca="false">Online_RAW!J1063</f>
        <v>1.09</v>
      </c>
      <c r="E1063" s="19" t="n">
        <f aca="false">(1-F1063/100-G1063/100)/(1-C1063/100-D1063/100-General!$B$17/100)</f>
        <v>0.991111583985202</v>
      </c>
      <c r="F1063" s="19" t="n">
        <f aca="false">N1063*General!$B$14/(N1063+O1063)+O1063*100/(N1063+O1063)</f>
        <v>24.1203572873188</v>
      </c>
      <c r="G1063" s="19" t="n">
        <f aca="false">N1063*General!$B$15/(N1063+O1063)</f>
        <v>0.0383230518750915</v>
      </c>
      <c r="H1063" s="19" t="n">
        <f aca="false">(N1063+O1063)*(1/General!$B$20)*((F1063/100)-E1063*(C1063/100))*1000/B1063</f>
        <v>158.545447952527</v>
      </c>
      <c r="I1063" s="19" t="n">
        <f aca="false">(N1063+O1063)*(1/General!$B$20)*((D1063/100)*E1063-(G1063/100))*1000/B1063</f>
        <v>70.0106743062642</v>
      </c>
      <c r="J1063" s="19" t="n">
        <f aca="false">I1063/H1063</f>
        <v>0.44158110630352</v>
      </c>
      <c r="K1063" s="19" t="n">
        <f aca="false">MAX(Online_RAW!$L$2-Online_RAW!L1063,0)</f>
        <v>0</v>
      </c>
      <c r="L1063" s="19" t="n">
        <f aca="false">0.0016*(Online_RAW!M1063)</f>
        <v>67.5536</v>
      </c>
      <c r="M1063" s="11" t="n">
        <f aca="false">Online_RAW!$N$2-Online_RAW!N1063</f>
        <v>51.5019565217399</v>
      </c>
      <c r="N1063" s="19" t="n">
        <f aca="false">Online_RAW!C1063*60</f>
        <v>172.392</v>
      </c>
      <c r="O1063" s="19" t="n">
        <f aca="false">MAX(0, Online_RAW!D1063*60)</f>
        <v>7.54356521739132</v>
      </c>
      <c r="P1063" s="19" t="n">
        <f aca="false">_xlfn.IFNA(VLOOKUP(A1063,Sampling!$D$7:$E$14,2,FALSE()),0)</f>
        <v>0</v>
      </c>
      <c r="Q1063" s="0" t="n">
        <f aca="false">_xlfn.IFNA(VLOOKUP(A1063,Refill!$D$6:$G$8,2,FALSE()),0)</f>
        <v>0</v>
      </c>
    </row>
    <row r="1064" customFormat="false" ht="12.75" hidden="false" customHeight="false" outlineLevel="0" collapsed="false">
      <c r="A1064" s="19" t="n">
        <f aca="false">ROUND((Online_RAW!B1064-General!$B$10)*24,3)</f>
        <v>17.7</v>
      </c>
      <c r="B1064" s="19" t="n">
        <f aca="false">General!$B$12+Online_ANA!K1064/1000+Online_ANA!L1064/1000+Online_ANA!M1064/1000/General!$B$22-SUM($P$2:P1064)/1000/General!$B$24+SUM($Q$2:Q1064)/1000/General!$B$24</f>
        <v>1.1950507679298</v>
      </c>
      <c r="C1064" s="19" t="n">
        <f aca="false">Online_RAW!K1064</f>
        <v>22.1976923076923</v>
      </c>
      <c r="D1064" s="19" t="n">
        <f aca="false">Online_RAW!J1064</f>
        <v>1.085</v>
      </c>
      <c r="E1064" s="19" t="n">
        <f aca="false">(1-F1064/100-G1064/100)/(1-C1064/100-D1064/100-General!$B$17/100)</f>
        <v>0.993680647190581</v>
      </c>
      <c r="F1064" s="19" t="n">
        <f aca="false">N1064*General!$B$14/(N1064+O1064)+O1064*100/(N1064+O1064)</f>
        <v>24.159150554615</v>
      </c>
      <c r="G1064" s="19" t="n">
        <f aca="false">N1064*General!$B$15/(N1064+O1064)</f>
        <v>0.038303459315851</v>
      </c>
      <c r="H1064" s="19" t="n">
        <f aca="false">(N1064+O1064)*(1/General!$B$20)*((F1064/100)-E1064*(C1064/100))*1000/B1064</f>
        <v>141.258220507507</v>
      </c>
      <c r="I1064" s="19" t="n">
        <f aca="false">(N1064+O1064)*(1/General!$B$20)*((D1064/100)*E1064-(G1064/100))*1000/B1064</f>
        <v>69.8880083111362</v>
      </c>
      <c r="J1064" s="19" t="n">
        <f aca="false">I1064/H1064</f>
        <v>0.494753565916699</v>
      </c>
      <c r="K1064" s="19" t="n">
        <f aca="false">MAX(Online_RAW!$L$2-Online_RAW!L1064,0)</f>
        <v>0</v>
      </c>
      <c r="L1064" s="19" t="n">
        <f aca="false">0.0016*(Online_RAW!M1064)</f>
        <v>67.5536</v>
      </c>
      <c r="M1064" s="11" t="n">
        <f aca="false">Online_RAW!$N$2-Online_RAW!N1064</f>
        <v>51.7719130434803</v>
      </c>
      <c r="N1064" s="19" t="n">
        <f aca="false">Online_RAW!C1064*60</f>
        <v>172.393090909091</v>
      </c>
      <c r="O1064" s="19" t="n">
        <f aca="false">MAX(0, Online_RAW!D1064*60)</f>
        <v>7.63565217391302</v>
      </c>
      <c r="P1064" s="19" t="n">
        <f aca="false">_xlfn.IFNA(VLOOKUP(A1064,Sampling!$D$7:$E$14,2,FALSE()),0)</f>
        <v>0</v>
      </c>
      <c r="Q1064" s="0" t="n">
        <f aca="false">_xlfn.IFNA(VLOOKUP(A1064,Refill!$D$6:$G$8,2,FALSE()),0)</f>
        <v>0</v>
      </c>
    </row>
    <row r="1065" customFormat="false" ht="12.75" hidden="false" customHeight="false" outlineLevel="0" collapsed="false">
      <c r="A1065" s="19" t="n">
        <f aca="false">ROUND((Online_RAW!B1065-General!$B$10)*24,3)</f>
        <v>17.717</v>
      </c>
      <c r="B1065" s="19" t="n">
        <f aca="false">General!$B$12+Online_ANA!K1065/1000+Online_ANA!L1065/1000+Online_ANA!M1065/1000/General!$B$22-SUM($P$2:P1065)/1000/General!$B$24+SUM($Q$2:Q1065)/1000/General!$B$24</f>
        <v>1.19533423475118</v>
      </c>
      <c r="C1065" s="19" t="n">
        <f aca="false">Online_RAW!K1065</f>
        <v>22.345</v>
      </c>
      <c r="D1065" s="19" t="n">
        <f aca="false">Online_RAW!J1065</f>
        <v>1.095</v>
      </c>
      <c r="E1065" s="19" t="n">
        <f aca="false">(1-F1065/100-G1065/100)/(1-C1065/100-D1065/100-General!$B$17/100)</f>
        <v>0.997192005217047</v>
      </c>
      <c r="F1065" s="19" t="n">
        <f aca="false">N1065*General!$B$14/(N1065+O1065)+O1065*100/(N1065+O1065)</f>
        <v>24.0480978439891</v>
      </c>
      <c r="G1065" s="19" t="n">
        <f aca="false">N1065*General!$B$15/(N1065+O1065)</f>
        <v>0.0383595465434398</v>
      </c>
      <c r="H1065" s="19" t="n">
        <f aca="false">(N1065+O1065)*(1/General!$B$20)*((F1065/100)-E1065*(C1065/100))*1000/B1065</f>
        <v>118.74763840664</v>
      </c>
      <c r="I1065" s="19" t="n">
        <f aca="false">(N1065+O1065)*(1/General!$B$20)*((D1065/100)*E1065-(G1065/100))*1000/B1065</f>
        <v>70.849149668943</v>
      </c>
      <c r="J1065" s="19" t="n">
        <f aca="false">I1065/H1065</f>
        <v>0.596636283631399</v>
      </c>
      <c r="K1065" s="19" t="n">
        <f aca="false">MAX(Online_RAW!$L$2-Online_RAW!L1065,0)</f>
        <v>0</v>
      </c>
      <c r="L1065" s="19" t="n">
        <f aca="false">0.0016*(Online_RAW!M1065)</f>
        <v>67.5925333333333</v>
      </c>
      <c r="M1065" s="11" t="n">
        <f aca="false">Online_RAW!$N$2-Online_RAW!N1065</f>
        <v>52.0384545454499</v>
      </c>
      <c r="N1065" s="19" t="n">
        <f aca="false">Online_RAW!C1065*60</f>
        <v>172.780695652174</v>
      </c>
      <c r="O1065" s="19" t="n">
        <f aca="false">MAX(0, Online_RAW!D1065*60)</f>
        <v>7.389</v>
      </c>
      <c r="P1065" s="19" t="n">
        <f aca="false">_xlfn.IFNA(VLOOKUP(A1065,Sampling!$D$7:$E$14,2,FALSE()),0)</f>
        <v>0</v>
      </c>
      <c r="Q1065" s="0" t="n">
        <f aca="false">_xlfn.IFNA(VLOOKUP(A1065,Refill!$D$6:$G$8,2,FALSE()),0)</f>
        <v>0</v>
      </c>
    </row>
    <row r="1066" customFormat="false" ht="12.75" hidden="false" customHeight="false" outlineLevel="0" collapsed="false">
      <c r="A1066" s="19" t="n">
        <f aca="false">ROUND((Online_RAW!B1066-General!$B$10)*24,3)</f>
        <v>17.733</v>
      </c>
      <c r="B1066" s="19" t="n">
        <f aca="false">General!$B$12+Online_ANA!K1066/1000+Online_ANA!L1066/1000+Online_ANA!M1066/1000/General!$B$22-SUM($P$2:P1066)/1000/General!$B$24+SUM($Q$2:Q1066)/1000/General!$B$24</f>
        <v>1.19561896513762</v>
      </c>
      <c r="C1066" s="19" t="n">
        <f aca="false">Online_RAW!K1066</f>
        <v>22.296</v>
      </c>
      <c r="D1066" s="19" t="n">
        <f aca="false">Online_RAW!J1066</f>
        <v>1.09</v>
      </c>
      <c r="E1066" s="19" t="n">
        <f aca="false">(1-F1066/100-G1066/100)/(1-C1066/100-D1066/100-General!$B$17/100)</f>
        <v>0.998211975353473</v>
      </c>
      <c r="F1066" s="19" t="n">
        <f aca="false">N1066*General!$B$14/(N1066+O1066)+O1066*100/(N1066+O1066)</f>
        <v>23.9164803434222</v>
      </c>
      <c r="G1066" s="19" t="n">
        <f aca="false">N1066*General!$B$15/(N1066+O1066)</f>
        <v>0.0384260200285746</v>
      </c>
      <c r="H1066" s="19" t="n">
        <f aca="false">(N1066+O1066)*(1/General!$B$20)*((F1066/100)-E1066*(C1066/100))*1000/B1066</f>
        <v>111.582573734569</v>
      </c>
      <c r="I1066" s="19" t="n">
        <f aca="false">(N1066+O1066)*(1/General!$B$20)*((D1066/100)*E1066-(G1066/100))*1000/B1066</f>
        <v>70.5394253416861</v>
      </c>
      <c r="J1066" s="19" t="n">
        <f aca="false">I1066/H1066</f>
        <v>0.63217241707907</v>
      </c>
      <c r="K1066" s="19" t="n">
        <f aca="false">MAX(Online_RAW!$L$2-Online_RAW!L1066,0)</f>
        <v>0</v>
      </c>
      <c r="L1066" s="19" t="n">
        <f aca="false">0.0016*(Online_RAW!M1066)</f>
        <v>67.6208</v>
      </c>
      <c r="M1066" s="11" t="n">
        <f aca="false">Online_RAW!$N$2-Online_RAW!N1066</f>
        <v>52.3180000000002</v>
      </c>
      <c r="N1066" s="19" t="n">
        <f aca="false">Online_RAW!C1066*60</f>
        <v>173.011636363636</v>
      </c>
      <c r="O1066" s="19" t="n">
        <f aca="false">MAX(0, Online_RAW!D1066*60)</f>
        <v>7.08678260869566</v>
      </c>
      <c r="P1066" s="19" t="n">
        <f aca="false">_xlfn.IFNA(VLOOKUP(A1066,Sampling!$D$7:$E$14,2,FALSE()),0)</f>
        <v>0</v>
      </c>
      <c r="Q1066" s="0" t="n">
        <f aca="false">_xlfn.IFNA(VLOOKUP(A1066,Refill!$D$6:$G$8,2,FALSE()),0)</f>
        <v>0</v>
      </c>
    </row>
    <row r="1067" customFormat="false" ht="12.75" hidden="false" customHeight="false" outlineLevel="0" collapsed="false">
      <c r="A1067" s="19" t="n">
        <f aca="false">ROUND((Online_RAW!B1067-General!$B$10)*24,3)</f>
        <v>17.75</v>
      </c>
      <c r="B1067" s="19" t="n">
        <f aca="false">General!$B$12+Online_ANA!K1067/1000+Online_ANA!L1067/1000+Online_ANA!M1067/1000/General!$B$22-SUM($P$2:P1067)/1000/General!$B$24+SUM($Q$2:Q1067)/1000/General!$B$24</f>
        <v>1.19589570825688</v>
      </c>
      <c r="C1067" s="19" t="n">
        <f aca="false">Online_RAW!K1067</f>
        <v>22.2</v>
      </c>
      <c r="D1067" s="19" t="n">
        <f aca="false">Online_RAW!J1067</f>
        <v>1.1</v>
      </c>
      <c r="E1067" s="19" t="n">
        <f aca="false">(1-F1067/100-G1067/100)/(1-C1067/100-D1067/100-General!$B$17/100)</f>
        <v>0.996579685002057</v>
      </c>
      <c r="F1067" s="19" t="n">
        <f aca="false">N1067*General!$B$14/(N1067+O1067)+O1067*100/(N1067+O1067)</f>
        <v>23.9551440311314</v>
      </c>
      <c r="G1067" s="19" t="n">
        <f aca="false">N1067*General!$B$15/(N1067+O1067)</f>
        <v>0.03840649291357</v>
      </c>
      <c r="H1067" s="19" t="n">
        <f aca="false">(N1067+O1067)*(1/General!$B$20)*((F1067/100)-E1067*(C1067/100))*1000/B1067</f>
        <v>122.881719224504</v>
      </c>
      <c r="I1067" s="19" t="n">
        <f aca="false">(N1067+O1067)*(1/General!$B$20)*((D1067/100)*E1067-(G1067/100))*1000/B1067</f>
        <v>70.9900522657674</v>
      </c>
      <c r="J1067" s="19" t="n">
        <f aca="false">I1067/H1067</f>
        <v>0.577710441502445</v>
      </c>
      <c r="K1067" s="19" t="n">
        <f aca="false">MAX(Online_RAW!$L$2-Online_RAW!L1067,0)</f>
        <v>0</v>
      </c>
      <c r="L1067" s="19" t="n">
        <f aca="false">0.0016*(Online_RAW!M1067)</f>
        <v>67.6508</v>
      </c>
      <c r="M1067" s="11" t="n">
        <f aca="false">Online_RAW!$N$2-Online_RAW!N1067</f>
        <v>52.5869499999999</v>
      </c>
      <c r="N1067" s="19" t="n">
        <f aca="false">Online_RAW!C1067*60</f>
        <v>172.718347826087</v>
      </c>
      <c r="O1067" s="19" t="n">
        <f aca="false">MAX(0, Online_RAW!D1067*60)</f>
        <v>7.16618181818184</v>
      </c>
      <c r="P1067" s="19" t="n">
        <f aca="false">_xlfn.IFNA(VLOOKUP(A1067,Sampling!$D$7:$E$14,2,FALSE()),0)</f>
        <v>0</v>
      </c>
      <c r="Q1067" s="0" t="n">
        <f aca="false">_xlfn.IFNA(VLOOKUP(A1067,Refill!$D$6:$G$8,2,FALSE()),0)</f>
        <v>0</v>
      </c>
    </row>
    <row r="1068" customFormat="false" ht="12.75" hidden="false" customHeight="false" outlineLevel="0" collapsed="false">
      <c r="A1068" s="19" t="n">
        <f aca="false">ROUND((Online_RAW!B1068-General!$B$10)*24,3)</f>
        <v>17.767</v>
      </c>
      <c r="B1068" s="19" t="n">
        <f aca="false">General!$B$12+Online_ANA!K1068/1000+Online_ANA!L1068/1000+Online_ANA!M1068/1000/General!$B$22-SUM($P$2:P1068)/1000/General!$B$24+SUM($Q$2:Q1068)/1000/General!$B$24</f>
        <v>1.19615194678899</v>
      </c>
      <c r="C1068" s="19" t="n">
        <f aca="false">Online_RAW!K1068</f>
        <v>22.205</v>
      </c>
      <c r="D1068" s="19" t="n">
        <f aca="false">Online_RAW!J1068</f>
        <v>1.09333333333333</v>
      </c>
      <c r="E1068" s="19" t="n">
        <f aca="false">(1-F1068/100-G1068/100)/(1-C1068/100-D1068/100-General!$B$17/100)</f>
        <v>0.994803600461021</v>
      </c>
      <c r="F1068" s="19" t="n">
        <f aca="false">N1068*General!$B$14/(N1068+O1068)+O1068*100/(N1068+O1068)</f>
        <v>24.0890108207992</v>
      </c>
      <c r="G1068" s="19" t="n">
        <f aca="false">N1068*General!$B$15/(N1068+O1068)</f>
        <v>0.0383388834238388</v>
      </c>
      <c r="H1068" s="19" t="n">
        <f aca="false">(N1068+O1068)*(1/General!$B$20)*((F1068/100)-E1068*(C1068/100))*1000/B1068</f>
        <v>134.134516222618</v>
      </c>
      <c r="I1068" s="19" t="n">
        <f aca="false">(N1068+O1068)*(1/General!$B$20)*((D1068/100)*E1068-(G1068/100))*1000/B1068</f>
        <v>70.3957781831594</v>
      </c>
      <c r="J1068" s="19" t="n">
        <f aca="false">I1068/H1068</f>
        <v>0.524814791640403</v>
      </c>
      <c r="K1068" s="19" t="n">
        <f aca="false">MAX(Online_RAW!$L$2-Online_RAW!L1068,0)</f>
        <v>0</v>
      </c>
      <c r="L1068" s="19" t="n">
        <f aca="false">0.0016*(Online_RAW!M1068)</f>
        <v>67.6508</v>
      </c>
      <c r="M1068" s="11" t="n">
        <f aca="false">Online_RAW!$N$2-Online_RAW!N1068</f>
        <v>52.86625</v>
      </c>
      <c r="N1068" s="19" t="n">
        <f aca="false">Online_RAW!C1068*60</f>
        <v>172.395818181818</v>
      </c>
      <c r="O1068" s="19" t="n">
        <f aca="false">MAX(0, Online_RAW!D1068*60)</f>
        <v>7.46942857142856</v>
      </c>
      <c r="P1068" s="19" t="n">
        <f aca="false">_xlfn.IFNA(VLOOKUP(A1068,Sampling!$D$7:$E$14,2,FALSE()),0)</f>
        <v>0</v>
      </c>
      <c r="Q1068" s="0" t="n">
        <f aca="false">_xlfn.IFNA(VLOOKUP(A1068,Refill!$D$6:$G$8,2,FALSE()),0)</f>
        <v>0</v>
      </c>
    </row>
    <row r="1069" customFormat="false" ht="12.75" hidden="false" customHeight="false" outlineLevel="0" collapsed="false">
      <c r="A1069" s="19" t="n">
        <f aca="false">ROUND((Online_RAW!B1069-General!$B$10)*24,3)</f>
        <v>17.783</v>
      </c>
      <c r="B1069" s="19" t="n">
        <f aca="false">General!$B$12+Online_ANA!K1069/1000+Online_ANA!L1069/1000+Online_ANA!M1069/1000/General!$B$22-SUM($P$2:P1069)/1000/General!$B$24+SUM($Q$2:Q1069)/1000/General!$B$24</f>
        <v>1.19644146121768</v>
      </c>
      <c r="C1069" s="19" t="n">
        <f aca="false">Online_RAW!K1069</f>
        <v>22.265</v>
      </c>
      <c r="D1069" s="19" t="n">
        <f aca="false">Online_RAW!J1069</f>
        <v>1.095</v>
      </c>
      <c r="E1069" s="19" t="n">
        <f aca="false">(1-F1069/100-G1069/100)/(1-C1069/100-D1069/100-General!$B$17/100)</f>
        <v>0.99493384680292</v>
      </c>
      <c r="F1069" s="19" t="n">
        <f aca="false">N1069*General!$B$14/(N1069+O1069)+O1069*100/(N1069+O1069)</f>
        <v>24.1404573028465</v>
      </c>
      <c r="G1069" s="19" t="n">
        <f aca="false">N1069*General!$B$15/(N1069+O1069)</f>
        <v>0.0383129003520977</v>
      </c>
      <c r="H1069" s="19" t="n">
        <f aca="false">(N1069+O1069)*(1/General!$B$20)*((F1069/100)-E1069*(C1069/100))*1000/B1069</f>
        <v>133.463577735332</v>
      </c>
      <c r="I1069" s="19" t="n">
        <f aca="false">(N1069+O1069)*(1/General!$B$20)*((D1069/100)*E1069-(G1069/100))*1000/B1069</f>
        <v>70.5587792299595</v>
      </c>
      <c r="J1069" s="19" t="n">
        <f aca="false">I1069/H1069</f>
        <v>0.528674417599406</v>
      </c>
      <c r="K1069" s="19" t="n">
        <f aca="false">MAX(Online_RAW!$L$2-Online_RAW!L1069,0)</f>
        <v>0</v>
      </c>
      <c r="L1069" s="19" t="n">
        <f aca="false">0.0016*(Online_RAW!M1069)</f>
        <v>67.688</v>
      </c>
      <c r="M1069" s="11" t="n">
        <f aca="false">Online_RAW!$N$2-Online_RAW!N1069</f>
        <v>53.14127272727</v>
      </c>
      <c r="N1069" s="19" t="n">
        <f aca="false">Online_RAW!C1069*60</f>
        <v>172.419545454545</v>
      </c>
      <c r="O1069" s="19" t="n">
        <f aca="false">MAX(0, Online_RAW!D1069*60)</f>
        <v>7.59245454545454</v>
      </c>
      <c r="P1069" s="19" t="n">
        <f aca="false">_xlfn.IFNA(VLOOKUP(A1069,Sampling!$D$7:$E$14,2,FALSE()),0)</f>
        <v>0</v>
      </c>
      <c r="Q1069" s="0" t="n">
        <f aca="false">_xlfn.IFNA(VLOOKUP(A1069,Refill!$D$6:$G$8,2,FALSE()),0)</f>
        <v>0</v>
      </c>
    </row>
    <row r="1070" customFormat="false" ht="12.75" hidden="false" customHeight="false" outlineLevel="0" collapsed="false">
      <c r="A1070" s="19" t="n">
        <f aca="false">ROUND((Online_RAW!B1070-General!$B$10)*24,3)</f>
        <v>17.8</v>
      </c>
      <c r="B1070" s="19" t="n">
        <f aca="false">General!$B$12+Online_ANA!K1070/1000+Online_ANA!L1070/1000+Online_ANA!M1070/1000/General!$B$22-SUM($P$2:P1070)/1000/General!$B$24+SUM($Q$2:Q1070)/1000/General!$B$24</f>
        <v>1.19673452299138</v>
      </c>
      <c r="C1070" s="19" t="n">
        <f aca="false">Online_RAW!K1070</f>
        <v>22.32</v>
      </c>
      <c r="D1070" s="19" t="n">
        <f aca="false">Online_RAW!J1070</f>
        <v>1.1</v>
      </c>
      <c r="E1070" s="19" t="n">
        <f aca="false">(1-F1070/100-G1070/100)/(1-C1070/100-D1070/100-General!$B$17/100)</f>
        <v>0.996656483970627</v>
      </c>
      <c r="F1070" s="19" t="n">
        <f aca="false">N1070*General!$B$14/(N1070+O1070)+O1070*100/(N1070+O1070)</f>
        <v>24.0689430328849</v>
      </c>
      <c r="G1070" s="19" t="n">
        <f aca="false">N1070*General!$B$15/(N1070+O1070)</f>
        <v>0.0383490186702602</v>
      </c>
      <c r="H1070" s="19" t="n">
        <f aca="false">(N1070+O1070)*(1/General!$B$20)*((F1070/100)-E1070*(C1070/100))*1000/B1070</f>
        <v>122.39475100603</v>
      </c>
      <c r="I1070" s="19" t="n">
        <f aca="false">(N1070+O1070)*(1/General!$B$20)*((D1070/100)*E1070-(G1070/100))*1000/B1070</f>
        <v>71.009247663815</v>
      </c>
      <c r="J1070" s="19" t="n">
        <f aca="false">I1070/H1070</f>
        <v>0.580165792079734</v>
      </c>
      <c r="K1070" s="19" t="n">
        <f aca="false">MAX(Online_RAW!$L$2-Online_RAW!L1070,0)</f>
        <v>0</v>
      </c>
      <c r="L1070" s="19" t="n">
        <f aca="false">0.0016*(Online_RAW!M1070)</f>
        <v>67.7269333333333</v>
      </c>
      <c r="M1070" s="11" t="n">
        <f aca="false">Online_RAW!$N$2-Online_RAW!N1070</f>
        <v>53.4182727272701</v>
      </c>
      <c r="N1070" s="19" t="n">
        <f aca="false">Online_RAW!C1070*60</f>
        <v>172.604347826087</v>
      </c>
      <c r="O1070" s="19" t="n">
        <f aca="false">MAX(0, Online_RAW!D1070*60)</f>
        <v>7.43086956521742</v>
      </c>
      <c r="P1070" s="19" t="n">
        <f aca="false">_xlfn.IFNA(VLOOKUP(A1070,Sampling!$D$7:$E$14,2,FALSE()),0)</f>
        <v>0</v>
      </c>
      <c r="Q1070" s="0" t="n">
        <f aca="false">_xlfn.IFNA(VLOOKUP(A1070,Refill!$D$6:$G$8,2,FALSE()),0)</f>
        <v>0</v>
      </c>
    </row>
    <row r="1071" customFormat="false" ht="12.75" hidden="false" customHeight="false" outlineLevel="0" collapsed="false">
      <c r="A1071" s="19" t="n">
        <f aca="false">ROUND((Online_RAW!B1071-General!$B$10)*24,3)</f>
        <v>17.817</v>
      </c>
      <c r="B1071" s="19" t="n">
        <f aca="false">General!$B$12+Online_ANA!K1071/1000+Online_ANA!L1071/1000+Online_ANA!M1071/1000/General!$B$22-SUM($P$2:P1071)/1000/General!$B$24+SUM($Q$2:Q1071)/1000/General!$B$24</f>
        <v>1.19698031114818</v>
      </c>
      <c r="C1071" s="19" t="n">
        <f aca="false">Online_RAW!K1071</f>
        <v>22.305</v>
      </c>
      <c r="D1071" s="19" t="n">
        <f aca="false">Online_RAW!J1071</f>
        <v>1.11</v>
      </c>
      <c r="E1071" s="19" t="n">
        <f aca="false">(1-F1071/100-G1071/100)/(1-C1071/100-D1071/100-General!$B$17/100)</f>
        <v>0.996905061168164</v>
      </c>
      <c r="F1071" s="19" t="n">
        <f aca="false">N1071*General!$B$14/(N1071+O1071)+O1071*100/(N1071+O1071)</f>
        <v>24.0450179398526</v>
      </c>
      <c r="G1071" s="19" t="n">
        <f aca="false">N1071*General!$B$15/(N1071+O1071)</f>
        <v>0.0383611020505795</v>
      </c>
      <c r="H1071" s="19" t="n">
        <f aca="false">(N1071+O1071)*(1/General!$B$20)*((F1071/100)-E1071*(C1071/100))*1000/B1071</f>
        <v>121.337231182989</v>
      </c>
      <c r="I1071" s="19" t="n">
        <f aca="false">(N1071+O1071)*(1/General!$B$20)*((D1071/100)*E1071-(G1071/100))*1000/B1071</f>
        <v>71.646896167226</v>
      </c>
      <c r="J1071" s="19" t="n">
        <f aca="false">I1071/H1071</f>
        <v>0.590477427815831</v>
      </c>
      <c r="K1071" s="19" t="n">
        <f aca="false">MAX(Online_RAW!$L$2-Online_RAW!L1071,0)</f>
        <v>0</v>
      </c>
      <c r="L1071" s="19" t="n">
        <f aca="false">0.0016*(Online_RAW!M1071)</f>
        <v>67.7269333333333</v>
      </c>
      <c r="M1071" s="11" t="n">
        <f aca="false">Online_RAW!$N$2-Online_RAW!N1071</f>
        <v>53.6861818181801</v>
      </c>
      <c r="N1071" s="19" t="n">
        <f aca="false">Online_RAW!C1071*60</f>
        <v>172.576173913043</v>
      </c>
      <c r="O1071" s="19" t="n">
        <f aca="false">MAX(0, Online_RAW!D1071*60)</f>
        <v>7.37295652173912</v>
      </c>
      <c r="P1071" s="19" t="n">
        <f aca="false">_xlfn.IFNA(VLOOKUP(A1071,Sampling!$D$7:$E$14,2,FALSE()),0)</f>
        <v>0</v>
      </c>
      <c r="Q1071" s="0" t="n">
        <f aca="false">_xlfn.IFNA(VLOOKUP(A1071,Refill!$D$6:$G$8,2,FALSE()),0)</f>
        <v>0</v>
      </c>
    </row>
    <row r="1072" customFormat="false" ht="12.75" hidden="false" customHeight="false" outlineLevel="0" collapsed="false">
      <c r="A1072" s="19" t="n">
        <f aca="false">ROUND((Online_RAW!B1072-General!$B$10)*24,3)</f>
        <v>17.833</v>
      </c>
      <c r="B1072" s="19" t="n">
        <f aca="false">General!$B$12+Online_ANA!K1072/1000+Online_ANA!L1072/1000+Online_ANA!M1072/1000/General!$B$22-SUM($P$2:P1072)/1000/General!$B$24+SUM($Q$2:Q1072)/1000/General!$B$24</f>
        <v>1.19727181756226</v>
      </c>
      <c r="C1072" s="19" t="n">
        <f aca="false">Online_RAW!K1072</f>
        <v>22.28</v>
      </c>
      <c r="D1072" s="19" t="n">
        <f aca="false">Online_RAW!J1072</f>
        <v>1.11</v>
      </c>
      <c r="E1072" s="19" t="n">
        <f aca="false">(1-F1072/100-G1072/100)/(1-C1072/100-D1072/100-General!$B$17/100)</f>
        <v>0.993864205399298</v>
      </c>
      <c r="F1072" s="19" t="n">
        <f aca="false">N1072*General!$B$14/(N1072+O1072)+O1072*100/(N1072+O1072)</f>
        <v>24.2518439764705</v>
      </c>
      <c r="G1072" s="19" t="n">
        <f aca="false">N1072*General!$B$15/(N1072+O1072)</f>
        <v>0.038256644456328</v>
      </c>
      <c r="H1072" s="19" t="n">
        <f aca="false">(N1072+O1072)*(1/General!$B$20)*((F1072/100)-E1072*(C1072/100))*1000/B1072</f>
        <v>141.472837765312</v>
      </c>
      <c r="I1072" s="19" t="n">
        <f aca="false">(N1072+O1072)*(1/General!$B$20)*((D1072/100)*E1072-(G1072/100))*1000/B1072</f>
        <v>71.4515081088741</v>
      </c>
      <c r="J1072" s="19" t="n">
        <f aca="false">I1072/H1072</f>
        <v>0.505054604385644</v>
      </c>
      <c r="K1072" s="19" t="n">
        <f aca="false">MAX(Online_RAW!$L$2-Online_RAW!L1072,0)</f>
        <v>0</v>
      </c>
      <c r="L1072" s="19" t="n">
        <f aca="false">0.0016*(Online_RAW!M1072)</f>
        <v>67.7536</v>
      </c>
      <c r="M1072" s="11" t="n">
        <f aca="false">Online_RAW!$N$2-Online_RAW!N1072</f>
        <v>53.9748571428599</v>
      </c>
      <c r="N1072" s="19" t="n">
        <f aca="false">Online_RAW!C1072*60</f>
        <v>172.206</v>
      </c>
      <c r="O1072" s="19" t="n">
        <f aca="false">MAX(0, Online_RAW!D1072*60)</f>
        <v>7.84742857142856</v>
      </c>
      <c r="P1072" s="19" t="n">
        <f aca="false">_xlfn.IFNA(VLOOKUP(A1072,Sampling!$D$7:$E$14,2,FALSE()),0)</f>
        <v>0</v>
      </c>
      <c r="Q1072" s="0" t="n">
        <f aca="false">_xlfn.IFNA(VLOOKUP(A1072,Refill!$D$6:$G$8,2,FALSE()),0)</f>
        <v>0</v>
      </c>
    </row>
    <row r="1073" customFormat="false" ht="12.75" hidden="false" customHeight="false" outlineLevel="0" collapsed="false">
      <c r="A1073" s="19" t="n">
        <f aca="false">ROUND((Online_RAW!B1073-General!$B$10)*24,3)</f>
        <v>17.85</v>
      </c>
      <c r="B1073" s="19" t="n">
        <f aca="false">General!$B$12+Online_ANA!K1073/1000+Online_ANA!L1073/1000+Online_ANA!M1073/1000/General!$B$22-SUM($P$2:P1073)/1000/General!$B$24+SUM($Q$2:Q1073)/1000/General!$B$24</f>
        <v>1.19756665866</v>
      </c>
      <c r="C1073" s="19" t="n">
        <f aca="false">Online_RAW!K1073</f>
        <v>22.3572727272727</v>
      </c>
      <c r="D1073" s="19" t="n">
        <f aca="false">Online_RAW!J1073</f>
        <v>1.12</v>
      </c>
      <c r="E1073" s="19" t="n">
        <f aca="false">(1-F1073/100-G1073/100)/(1-C1073/100-D1073/100-General!$B$17/100)</f>
        <v>0.99222835429171</v>
      </c>
      <c r="F1073" s="19" t="n">
        <f aca="false">N1073*General!$B$14/(N1073+O1073)+O1073*100/(N1073+O1073)</f>
        <v>24.463159909407</v>
      </c>
      <c r="G1073" s="19" t="n">
        <f aca="false">N1073*General!$B$15/(N1073+O1073)</f>
        <v>0.0381499192376732</v>
      </c>
      <c r="H1073" s="19" t="n">
        <f aca="false">(N1073+O1073)*(1/General!$B$20)*((F1073/100)-E1073*(C1073/100))*1000/B1073</f>
        <v>152.797760489598</v>
      </c>
      <c r="I1073" s="19" t="n">
        <f aca="false">(N1073+O1073)*(1/General!$B$20)*((D1073/100)*E1073-(G1073/100))*1000/B1073</f>
        <v>71.9299019820968</v>
      </c>
      <c r="J1073" s="19" t="n">
        <f aca="false">I1073/H1073</f>
        <v>0.470752331392931</v>
      </c>
      <c r="K1073" s="19" t="n">
        <f aca="false">MAX(Online_RAW!$L$2-Online_RAW!L1073,0)</f>
        <v>0</v>
      </c>
      <c r="L1073" s="19" t="n">
        <f aca="false">0.0016*(Online_RAW!M1073)</f>
        <v>67.7962666666667</v>
      </c>
      <c r="M1073" s="11" t="n">
        <f aca="false">Online_RAW!$N$2-Online_RAW!N1073</f>
        <v>54.2497272727301</v>
      </c>
      <c r="N1073" s="19" t="n">
        <f aca="false">Online_RAW!C1073*60</f>
        <v>171.59452173913</v>
      </c>
      <c r="O1073" s="19" t="n">
        <f aca="false">MAX(0, Online_RAW!D1073*60)</f>
        <v>8.32147826086956</v>
      </c>
      <c r="P1073" s="19" t="n">
        <f aca="false">_xlfn.IFNA(VLOOKUP(A1073,Sampling!$D$7:$E$14,2,FALSE()),0)</f>
        <v>0</v>
      </c>
      <c r="Q1073" s="0" t="n">
        <f aca="false">_xlfn.IFNA(VLOOKUP(A1073,Refill!$D$6:$G$8,2,FALSE()),0)</f>
        <v>0</v>
      </c>
    </row>
    <row r="1074" customFormat="false" ht="12.75" hidden="false" customHeight="false" outlineLevel="0" collapsed="false">
      <c r="A1074" s="19" t="n">
        <f aca="false">ROUND((Online_RAW!B1074-General!$B$10)*24,3)</f>
        <v>17.867</v>
      </c>
      <c r="B1074" s="19" t="n">
        <f aca="false">General!$B$12+Online_ANA!K1074/1000+Online_ANA!L1074/1000+Online_ANA!M1074/1000/General!$B$22-SUM($P$2:P1074)/1000/General!$B$24+SUM($Q$2:Q1074)/1000/General!$B$24</f>
        <v>1.19783793928273</v>
      </c>
      <c r="C1074" s="19" t="n">
        <f aca="false">Online_RAW!K1074</f>
        <v>22.5133333333333</v>
      </c>
      <c r="D1074" s="19" t="n">
        <f aca="false">Online_RAW!J1074</f>
        <v>1.12</v>
      </c>
      <c r="E1074" s="19" t="n">
        <f aca="false">(1-F1074/100-G1074/100)/(1-C1074/100-D1074/100-General!$B$17/100)</f>
        <v>0.993407706166296</v>
      </c>
      <c r="F1074" s="19" t="n">
        <f aca="false">N1074*General!$B$14/(N1074+O1074)+O1074*100/(N1074+O1074)</f>
        <v>24.5284877866006</v>
      </c>
      <c r="G1074" s="19" t="n">
        <f aca="false">N1074*General!$B$15/(N1074+O1074)</f>
        <v>0.0381169253603027</v>
      </c>
      <c r="H1074" s="19" t="n">
        <f aca="false">(N1074+O1074)*(1/General!$B$20)*((F1074/100)-E1074*(C1074/100))*1000/B1074</f>
        <v>144.997931091779</v>
      </c>
      <c r="I1074" s="19" t="n">
        <f aca="false">(N1074+O1074)*(1/General!$B$20)*((D1074/100)*E1074-(G1074/100))*1000/B1074</f>
        <v>72.0107549217838</v>
      </c>
      <c r="J1074" s="19" t="n">
        <f aca="false">I1074/H1074</f>
        <v>0.49663298213685</v>
      </c>
      <c r="K1074" s="19" t="n">
        <f aca="false">MAX(Online_RAW!$L$2-Online_RAW!L1074,0)</f>
        <v>0</v>
      </c>
      <c r="L1074" s="19" t="n">
        <f aca="false">0.0016*(Online_RAW!M1074)</f>
        <v>67.8208</v>
      </c>
      <c r="M1074" s="11" t="n">
        <f aca="false">Online_RAW!$N$2-Online_RAW!N1074</f>
        <v>54.5186818181801</v>
      </c>
      <c r="N1074" s="19" t="n">
        <f aca="false">Online_RAW!C1074*60</f>
        <v>171.4614</v>
      </c>
      <c r="O1074" s="19" t="n">
        <f aca="false">MAX(0, Online_RAW!D1074*60)</f>
        <v>8.47063636363638</v>
      </c>
      <c r="P1074" s="19" t="n">
        <f aca="false">_xlfn.IFNA(VLOOKUP(A1074,Sampling!$D$7:$E$14,2,FALSE()),0)</f>
        <v>0</v>
      </c>
      <c r="Q1074" s="0" t="n">
        <f aca="false">_xlfn.IFNA(VLOOKUP(A1074,Refill!$D$6:$G$8,2,FALSE()),0)</f>
        <v>0</v>
      </c>
    </row>
    <row r="1075" customFormat="false" ht="12.75" hidden="false" customHeight="false" outlineLevel="0" collapsed="false">
      <c r="A1075" s="19" t="n">
        <f aca="false">ROUND((Online_RAW!B1075-General!$B$10)*24,3)</f>
        <v>17.883</v>
      </c>
      <c r="B1075" s="19" t="n">
        <f aca="false">General!$B$12+Online_ANA!K1075/1000+Online_ANA!L1075/1000+Online_ANA!M1075/1000/General!$B$22-SUM($P$2:P1075)/1000/General!$B$24+SUM($Q$2:Q1075)/1000/General!$B$24</f>
        <v>1.19812827092142</v>
      </c>
      <c r="C1075" s="19" t="n">
        <f aca="false">Online_RAW!K1075</f>
        <v>22.6442857142857</v>
      </c>
      <c r="D1075" s="19" t="n">
        <f aca="false">Online_RAW!J1075</f>
        <v>1.115</v>
      </c>
      <c r="E1075" s="19" t="n">
        <f aca="false">(1-F1075/100-G1075/100)/(1-C1075/100-D1075/100-General!$B$17/100)</f>
        <v>0.996812915881656</v>
      </c>
      <c r="F1075" s="19" t="n">
        <f aca="false">N1075*General!$B$14/(N1075+O1075)+O1075*100/(N1075+O1075)</f>
        <v>24.3954004236671</v>
      </c>
      <c r="G1075" s="19" t="n">
        <f aca="false">N1075*General!$B$15/(N1075+O1075)</f>
        <v>0.0381841412001681</v>
      </c>
      <c r="H1075" s="19" t="n">
        <f aca="false">(N1075+O1075)*(1/General!$B$20)*((F1075/100)-E1075*(C1075/100))*1000/B1075</f>
        <v>122.353369850177</v>
      </c>
      <c r="I1075" s="19" t="n">
        <f aca="false">(N1075+O1075)*(1/General!$B$20)*((D1075/100)*E1075-(G1075/100))*1000/B1075</f>
        <v>72.0223824965544</v>
      </c>
      <c r="J1075" s="19" t="n">
        <f aca="false">I1075/H1075</f>
        <v>0.588642409969964</v>
      </c>
      <c r="K1075" s="19" t="n">
        <f aca="false">MAX(Online_RAW!$L$2-Online_RAW!L1075,0)</f>
        <v>0</v>
      </c>
      <c r="L1075" s="19" t="n">
        <f aca="false">0.0016*(Online_RAW!M1075)</f>
        <v>67.8536</v>
      </c>
      <c r="M1075" s="11" t="n">
        <f aca="false">Online_RAW!$N$2-Online_RAW!N1075</f>
        <v>54.7993913043501</v>
      </c>
      <c r="N1075" s="19" t="n">
        <f aca="false">Online_RAW!C1075*60</f>
        <v>172.03125</v>
      </c>
      <c r="O1075" s="19" t="n">
        <f aca="false">MAX(0, Online_RAW!D1075*60)</f>
        <v>8.181</v>
      </c>
      <c r="P1075" s="19" t="n">
        <f aca="false">_xlfn.IFNA(VLOOKUP(A1075,Sampling!$D$7:$E$14,2,FALSE()),0)</f>
        <v>0</v>
      </c>
      <c r="Q1075" s="0" t="n">
        <f aca="false">_xlfn.IFNA(VLOOKUP(A1075,Refill!$D$6:$G$8,2,FALSE()),0)</f>
        <v>0</v>
      </c>
    </row>
    <row r="1076" customFormat="false" ht="12.75" hidden="false" customHeight="false" outlineLevel="0" collapsed="false">
      <c r="A1076" s="19" t="n">
        <f aca="false">ROUND((Online_RAW!B1076-General!$B$10)*24,3)</f>
        <v>17.9</v>
      </c>
      <c r="B1076" s="19" t="n">
        <f aca="false">General!$B$12+Online_ANA!K1076/1000+Online_ANA!L1076/1000+Online_ANA!M1076/1000/General!$B$22-SUM($P$2:P1076)/1000/General!$B$24+SUM($Q$2:Q1076)/1000/General!$B$24</f>
        <v>1.19838600200167</v>
      </c>
      <c r="C1076" s="19" t="n">
        <f aca="false">Online_RAW!K1076</f>
        <v>22.6077777777778</v>
      </c>
      <c r="D1076" s="19" t="n">
        <f aca="false">Online_RAW!J1076</f>
        <v>1.12</v>
      </c>
      <c r="E1076" s="19" t="n">
        <f aca="false">(1-F1076/100-G1076/100)/(1-C1076/100-D1076/100-General!$B$17/100)</f>
        <v>0.998352561675389</v>
      </c>
      <c r="F1076" s="19" t="n">
        <f aca="false">N1076*General!$B$14/(N1076+O1076)+O1076*100/(N1076+O1076)</f>
        <v>24.2471520194402</v>
      </c>
      <c r="G1076" s="19" t="n">
        <f aca="false">N1076*General!$B$15/(N1076+O1076)</f>
        <v>0.0382590141315959</v>
      </c>
      <c r="H1076" s="19" t="n">
        <f aca="false">(N1076+O1076)*(1/General!$B$20)*((F1076/100)-E1076*(C1076/100))*1000/B1076</f>
        <v>112.274581204114</v>
      </c>
      <c r="I1076" s="19" t="n">
        <f aca="false">(N1076+O1076)*(1/General!$B$20)*((D1076/100)*E1076-(G1076/100))*1000/B1076</f>
        <v>72.3150836297544</v>
      </c>
      <c r="J1076" s="19" t="n">
        <f aca="false">I1076/H1076</f>
        <v>0.644091323736815</v>
      </c>
      <c r="K1076" s="19" t="n">
        <f aca="false">MAX(Online_RAW!$L$2-Online_RAW!L1076,0)</f>
        <v>0</v>
      </c>
      <c r="L1076" s="19" t="n">
        <f aca="false">0.0016*(Online_RAW!M1076)</f>
        <v>67.8536</v>
      </c>
      <c r="M1076" s="11" t="n">
        <f aca="false">Online_RAW!$N$2-Online_RAW!N1076</f>
        <v>55.0803181818201</v>
      </c>
      <c r="N1076" s="19" t="n">
        <f aca="false">Online_RAW!C1076*60</f>
        <v>172.042956521739</v>
      </c>
      <c r="O1076" s="19" t="n">
        <f aca="false">MAX(0, Online_RAW!D1076*60)</f>
        <v>7.82885714285712</v>
      </c>
      <c r="P1076" s="19" t="n">
        <f aca="false">_xlfn.IFNA(VLOOKUP(A1076,Sampling!$D$7:$E$14,2,FALSE()),0)</f>
        <v>0</v>
      </c>
      <c r="Q1076" s="0" t="n">
        <f aca="false">_xlfn.IFNA(VLOOKUP(A1076,Refill!$D$6:$G$8,2,FALSE()),0)</f>
        <v>0</v>
      </c>
    </row>
    <row r="1077" customFormat="false" ht="12.75" hidden="false" customHeight="false" outlineLevel="0" collapsed="false">
      <c r="A1077" s="19" t="n">
        <f aca="false">ROUND((Online_RAW!B1077-General!$B$10)*24,3)</f>
        <v>17.917</v>
      </c>
      <c r="B1077" s="19" t="n">
        <f aca="false">General!$B$12+Online_ANA!K1077/1000+Online_ANA!L1077/1000+Online_ANA!M1077/1000/General!$B$22-SUM($P$2:P1077)/1000/General!$B$24+SUM($Q$2:Q1077)/1000/General!$B$24</f>
        <v>1.19867593577982</v>
      </c>
      <c r="C1077" s="19" t="n">
        <f aca="false">Online_RAW!K1077</f>
        <v>22.5133333333333</v>
      </c>
      <c r="D1077" s="19" t="n">
        <f aca="false">Online_RAW!J1077</f>
        <v>1.13</v>
      </c>
      <c r="E1077" s="19" t="n">
        <f aca="false">(1-F1077/100-G1077/100)/(1-C1077/100-D1077/100-General!$B$17/100)</f>
        <v>0.995853886231446</v>
      </c>
      <c r="F1077" s="19" t="n">
        <f aca="false">N1077*General!$B$14/(N1077+O1077)+O1077*100/(N1077+O1077)</f>
        <v>24.3526093236118</v>
      </c>
      <c r="G1077" s="19" t="n">
        <f aca="false">N1077*General!$B$15/(N1077+O1077)</f>
        <v>0.0382057528668627</v>
      </c>
      <c r="H1077" s="19" t="n">
        <f aca="false">(N1077+O1077)*(1/General!$B$20)*((F1077/100)-E1077*(C1077/100))*1000/B1077</f>
        <v>129.404160320458</v>
      </c>
      <c r="I1077" s="19" t="n">
        <f aca="false">(N1077+O1077)*(1/General!$B$20)*((D1077/100)*E1077-(G1077/100))*1000/B1077</f>
        <v>72.7905797846169</v>
      </c>
      <c r="J1077" s="19" t="n">
        <f aca="false">I1077/H1077</f>
        <v>0.562505715460444</v>
      </c>
      <c r="K1077" s="19" t="n">
        <f aca="false">MAX(Online_RAW!$L$2-Online_RAW!L1077,0)</f>
        <v>0</v>
      </c>
      <c r="L1077" s="19" t="n">
        <f aca="false">0.0016*(Online_RAW!M1077)</f>
        <v>67.888</v>
      </c>
      <c r="M1077" s="11" t="n">
        <f aca="false">Online_RAW!$N$2-Online_RAW!N1077</f>
        <v>55.3588500000001</v>
      </c>
      <c r="N1077" s="19" t="n">
        <f aca="false">Online_RAW!C1077*60</f>
        <v>171.827217391304</v>
      </c>
      <c r="O1077" s="19" t="n">
        <f aca="false">MAX(0, Online_RAW!D1077*60)</f>
        <v>8.06947826086956</v>
      </c>
      <c r="P1077" s="19" t="n">
        <f aca="false">_xlfn.IFNA(VLOOKUP(A1077,Sampling!$D$7:$E$14,2,FALSE()),0)</f>
        <v>0</v>
      </c>
      <c r="Q1077" s="0" t="n">
        <f aca="false">_xlfn.IFNA(VLOOKUP(A1077,Refill!$D$6:$G$8,2,FALSE()),0)</f>
        <v>0</v>
      </c>
    </row>
    <row r="1078" customFormat="false" ht="12.75" hidden="false" customHeight="false" outlineLevel="0" collapsed="false">
      <c r="A1078" s="19" t="n">
        <f aca="false">ROUND((Online_RAW!B1078-General!$B$10)*24,3)</f>
        <v>17.933</v>
      </c>
      <c r="B1078" s="19" t="n">
        <f aca="false">General!$B$12+Online_ANA!K1078/1000+Online_ANA!L1078/1000+Online_ANA!M1078/1000/General!$B$22-SUM($P$2:P1078)/1000/General!$B$24+SUM($Q$2:Q1078)/1000/General!$B$24</f>
        <v>1.19896315162636</v>
      </c>
      <c r="C1078" s="19" t="n">
        <f aca="false">Online_RAW!K1078</f>
        <v>22.562</v>
      </c>
      <c r="D1078" s="19" t="n">
        <f aca="false">Online_RAW!J1078</f>
        <v>1.135</v>
      </c>
      <c r="E1078" s="19" t="n">
        <f aca="false">(1-F1078/100-G1078/100)/(1-C1078/100-D1078/100-General!$B$17/100)</f>
        <v>0.993120758620064</v>
      </c>
      <c r="F1078" s="19" t="n">
        <f aca="false">N1078*General!$B$14/(N1078+O1078)+O1078*100/(N1078+O1078)</f>
        <v>24.6135485024749</v>
      </c>
      <c r="G1078" s="19" t="n">
        <f aca="false">N1078*General!$B$15/(N1078+O1078)</f>
        <v>0.0380739654027905</v>
      </c>
      <c r="H1078" s="19" t="n">
        <f aca="false">(N1078+O1078)*(1/General!$B$20)*((F1078/100)-E1078*(C1078/100))*1000/B1078</f>
        <v>147.769518110034</v>
      </c>
      <c r="I1078" s="19" t="n">
        <f aca="false">(N1078+O1078)*(1/General!$B$20)*((D1078/100)*E1078-(G1078/100))*1000/B1078</f>
        <v>72.929818339326</v>
      </c>
      <c r="J1078" s="19" t="n">
        <f aca="false">I1078/H1078</f>
        <v>0.493537633959259</v>
      </c>
      <c r="K1078" s="19" t="n">
        <f aca="false">MAX(Online_RAW!$L$2-Online_RAW!L1078,0)</f>
        <v>0</v>
      </c>
      <c r="L1078" s="19" t="n">
        <f aca="false">0.0016*(Online_RAW!M1078)</f>
        <v>67.9212</v>
      </c>
      <c r="M1078" s="11" t="n">
        <f aca="false">Online_RAW!$N$2-Online_RAW!N1078</f>
        <v>55.63572727273</v>
      </c>
      <c r="N1078" s="19" t="n">
        <f aca="false">Online_RAW!C1078*60</f>
        <v>171.286636363636</v>
      </c>
      <c r="O1078" s="19" t="n">
        <f aca="false">MAX(0, Online_RAW!D1078*60)</f>
        <v>8.66481818181816</v>
      </c>
      <c r="P1078" s="19" t="n">
        <f aca="false">_xlfn.IFNA(VLOOKUP(A1078,Sampling!$D$7:$E$14,2,FALSE()),0)</f>
        <v>0</v>
      </c>
      <c r="Q1078" s="0" t="n">
        <f aca="false">_xlfn.IFNA(VLOOKUP(A1078,Refill!$D$6:$G$8,2,FALSE()),0)</f>
        <v>0</v>
      </c>
    </row>
    <row r="1079" customFormat="false" ht="12.75" hidden="false" customHeight="false" outlineLevel="0" collapsed="false">
      <c r="A1079" s="19" t="n">
        <f aca="false">ROUND((Online_RAW!B1079-General!$B$10)*24,3)</f>
        <v>17.95</v>
      </c>
      <c r="B1079" s="19" t="n">
        <f aca="false">General!$B$12+Online_ANA!K1079/1000+Online_ANA!L1079/1000+Online_ANA!M1079/1000/General!$B$22-SUM($P$2:P1079)/1000/General!$B$24+SUM($Q$2:Q1079)/1000/General!$B$24</f>
        <v>1.19922624587156</v>
      </c>
      <c r="C1079" s="19" t="n">
        <f aca="false">Online_RAW!K1079</f>
        <v>22.6627272727273</v>
      </c>
      <c r="D1079" s="19" t="n">
        <f aca="false">Online_RAW!J1079</f>
        <v>1.135</v>
      </c>
      <c r="E1079" s="19" t="n">
        <f aca="false">(1-F1079/100-G1079/100)/(1-C1079/100-D1079/100-General!$B$17/100)</f>
        <v>0.993113419108278</v>
      </c>
      <c r="F1079" s="19" t="n">
        <f aca="false">N1079*General!$B$14/(N1079+O1079)+O1079*100/(N1079+O1079)</f>
        <v>24.7141897886405</v>
      </c>
      <c r="G1079" s="19" t="n">
        <f aca="false">N1079*General!$B$15/(N1079+O1079)</f>
        <v>0.0380231364703836</v>
      </c>
      <c r="H1079" s="19" t="n">
        <f aca="false">(N1079+O1079)*(1/General!$B$20)*((F1079/100)-E1079*(C1079/100))*1000/B1079</f>
        <v>147.790173214826</v>
      </c>
      <c r="I1079" s="19" t="n">
        <f aca="false">(N1079+O1079)*(1/General!$B$20)*((D1079/100)*E1079-(G1079/100))*1000/B1079</f>
        <v>72.9173075257461</v>
      </c>
      <c r="J1079" s="19" t="n">
        <f aca="false">I1079/H1079</f>
        <v>0.493384004765693</v>
      </c>
      <c r="K1079" s="19" t="n">
        <f aca="false">MAX(Online_RAW!$L$2-Online_RAW!L1079,0)</f>
        <v>0</v>
      </c>
      <c r="L1079" s="19" t="n">
        <f aca="false">0.0016*(Online_RAW!M1079)</f>
        <v>67.9212</v>
      </c>
      <c r="M1079" s="11" t="n">
        <f aca="false">Online_RAW!$N$2-Online_RAW!N1079</f>
        <v>55.9225000000001</v>
      </c>
      <c r="N1079" s="19" t="n">
        <f aca="false">Online_RAW!C1079*60</f>
        <v>171.05947826087</v>
      </c>
      <c r="O1079" s="19" t="n">
        <f aca="false">MAX(0, Online_RAW!D1079*60)</f>
        <v>8.89356521739132</v>
      </c>
      <c r="P1079" s="19" t="n">
        <f aca="false">_xlfn.IFNA(VLOOKUP(A1079,Sampling!$D$7:$E$14,2,FALSE()),0)</f>
        <v>0</v>
      </c>
      <c r="Q1079" s="0" t="n">
        <f aca="false">_xlfn.IFNA(VLOOKUP(A1079,Refill!$D$6:$G$8,2,FALSE()),0)</f>
        <v>0</v>
      </c>
    </row>
    <row r="1080" customFormat="false" ht="12.75" hidden="false" customHeight="false" outlineLevel="0" collapsed="false">
      <c r="A1080" s="19" t="n">
        <f aca="false">ROUND((Online_RAW!B1080-General!$B$10)*24,3)</f>
        <v>17.967</v>
      </c>
      <c r="B1080" s="19" t="n">
        <f aca="false">General!$B$12+Online_ANA!K1080/1000+Online_ANA!L1080/1000+Online_ANA!M1080/1000/General!$B$22-SUM($P$2:P1080)/1000/General!$B$24+SUM($Q$2:Q1080)/1000/General!$B$24</f>
        <v>1.19954661459152</v>
      </c>
      <c r="C1080" s="19" t="n">
        <f aca="false">Online_RAW!K1080</f>
        <v>22.78125</v>
      </c>
      <c r="D1080" s="19" t="n">
        <f aca="false">Online_RAW!J1080</f>
        <v>1.14</v>
      </c>
      <c r="E1080" s="19" t="n">
        <f aca="false">(1-F1080/100-G1080/100)/(1-C1080/100-D1080/100-General!$B$17/100)</f>
        <v>0.996801090129261</v>
      </c>
      <c r="F1080" s="19" t="n">
        <f aca="false">N1080*General!$B$14/(N1080+O1080)+O1080*100/(N1080+O1080)</f>
        <v>24.5578251198014</v>
      </c>
      <c r="G1080" s="19" t="n">
        <f aca="false">N1080*General!$B$15/(N1080+O1080)</f>
        <v>0.0381021085253529</v>
      </c>
      <c r="H1080" s="19" t="n">
        <f aca="false">(N1080+O1080)*(1/General!$B$20)*((F1080/100)-E1080*(C1080/100))*1000/B1080</f>
        <v>123.792555624219</v>
      </c>
      <c r="I1080" s="19" t="n">
        <f aca="false">(N1080+O1080)*(1/General!$B$20)*((D1080/100)*E1080-(G1080/100))*1000/B1080</f>
        <v>73.5112026008954</v>
      </c>
      <c r="J1080" s="19" t="n">
        <f aca="false">I1080/H1080</f>
        <v>0.593825712945483</v>
      </c>
      <c r="K1080" s="19" t="n">
        <f aca="false">MAX(Online_RAW!$L$2-Online_RAW!L1080,0)</f>
        <v>0</v>
      </c>
      <c r="L1080" s="19" t="n">
        <f aca="false">0.0016*(Online_RAW!M1080)</f>
        <v>67.9872</v>
      </c>
      <c r="M1080" s="11" t="n">
        <f aca="false">Online_RAW!$N$2-Online_RAW!N1080</f>
        <v>56.1997619047602</v>
      </c>
      <c r="N1080" s="19" t="n">
        <f aca="false">Online_RAW!C1080*60</f>
        <v>171.426272727273</v>
      </c>
      <c r="O1080" s="19" t="n">
        <f aca="false">MAX(0, Online_RAW!D1080*60)</f>
        <v>8.53885714285716</v>
      </c>
      <c r="P1080" s="19" t="n">
        <f aca="false">_xlfn.IFNA(VLOOKUP(A1080,Sampling!$D$7:$E$14,2,FALSE()),0)</f>
        <v>0</v>
      </c>
      <c r="Q1080" s="0" t="n">
        <f aca="false">_xlfn.IFNA(VLOOKUP(A1080,Refill!$D$6:$G$8,2,FALSE()),0)</f>
        <v>0</v>
      </c>
    </row>
    <row r="1081" customFormat="false" ht="12.75" hidden="false" customHeight="false" outlineLevel="0" collapsed="false">
      <c r="A1081" s="19" t="n">
        <f aca="false">ROUND((Online_RAW!B1081-General!$B$10)*24,3)</f>
        <v>17.983</v>
      </c>
      <c r="B1081" s="19" t="n">
        <f aca="false">General!$B$12+Online_ANA!K1081/1000+Online_ANA!L1081/1000+Online_ANA!M1081/1000/General!$B$22-SUM($P$2:P1081)/1000/General!$B$24+SUM($Q$2:Q1081)/1000/General!$B$24</f>
        <v>1.19983362761031</v>
      </c>
      <c r="C1081" s="19" t="n">
        <f aca="false">Online_RAW!K1081</f>
        <v>22.77125</v>
      </c>
      <c r="D1081" s="19" t="n">
        <f aca="false">Online_RAW!J1081</f>
        <v>1.14</v>
      </c>
      <c r="E1081" s="19" t="n">
        <f aca="false">(1-F1081/100-G1081/100)/(1-C1081/100-D1081/100-General!$B$17/100)</f>
        <v>0.996411867646743</v>
      </c>
      <c r="F1081" s="19" t="n">
        <f aca="false">N1081*General!$B$14/(N1081+O1081)+O1081*100/(N1081+O1081)</f>
        <v>24.5773139903565</v>
      </c>
      <c r="G1081" s="19" t="n">
        <f aca="false">N1081*General!$B$15/(N1081+O1081)</f>
        <v>0.0380922656614361</v>
      </c>
      <c r="H1081" s="19" t="n">
        <f aca="false">(N1081+O1081)*(1/General!$B$20)*((F1081/100)-E1081*(C1081/100))*1000/B1081</f>
        <v>126.252933866112</v>
      </c>
      <c r="I1081" s="19" t="n">
        <f aca="false">(N1081+O1081)*(1/General!$B$20)*((D1081/100)*E1081-(G1081/100))*1000/B1081</f>
        <v>73.4213553892426</v>
      </c>
      <c r="J1081" s="19" t="n">
        <f aca="false">I1081/H1081</f>
        <v>0.581541776027987</v>
      </c>
      <c r="K1081" s="19" t="n">
        <f aca="false">MAX(Online_RAW!$L$2-Online_RAW!L1081,0)</f>
        <v>0</v>
      </c>
      <c r="L1081" s="19" t="n">
        <f aca="false">0.0016*(Online_RAW!M1081)</f>
        <v>68.0224</v>
      </c>
      <c r="M1081" s="11" t="n">
        <f aca="false">Online_RAW!$N$2-Online_RAW!N1081</f>
        <v>56.4742380952403</v>
      </c>
      <c r="N1081" s="19" t="n">
        <f aca="false">Online_RAW!C1081*60</f>
        <v>171.281142857143</v>
      </c>
      <c r="O1081" s="19" t="n">
        <f aca="false">MAX(0, Online_RAW!D1081*60)</f>
        <v>8.57809090909092</v>
      </c>
      <c r="P1081" s="19" t="n">
        <f aca="false">_xlfn.IFNA(VLOOKUP(A1081,Sampling!$D$7:$E$14,2,FALSE()),0)</f>
        <v>0</v>
      </c>
      <c r="Q1081" s="0" t="n">
        <f aca="false">_xlfn.IFNA(VLOOKUP(A1081,Refill!$D$6:$G$8,2,FALSE()),0)</f>
        <v>0</v>
      </c>
    </row>
    <row r="1082" customFormat="false" ht="12.75" hidden="false" customHeight="false" outlineLevel="0" collapsed="false">
      <c r="A1082" s="19" t="n">
        <f aca="false">ROUND((Online_RAW!B1082-General!$B$10)*24,3)</f>
        <v>18</v>
      </c>
      <c r="B1082" s="19" t="n">
        <f aca="false">General!$B$12+Online_ANA!K1082/1000+Online_ANA!L1082/1000+Online_ANA!M1082/1000/General!$B$22-SUM($P$2:P1082)/1000/General!$B$24+SUM($Q$2:Q1082)/1000/General!$B$24</f>
        <v>1.20013030747845</v>
      </c>
      <c r="C1082" s="19" t="n">
        <f aca="false">Online_RAW!K1082</f>
        <v>22.7283333333333</v>
      </c>
      <c r="D1082" s="19" t="n">
        <f aca="false">Online_RAW!J1082</f>
        <v>1.14</v>
      </c>
      <c r="E1082" s="19" t="n">
        <f aca="false">(1-F1082/100-G1082/100)/(1-C1082/100-D1082/100-General!$B$17/100)</f>
        <v>0.992124930857706</v>
      </c>
      <c r="F1082" s="19" t="n">
        <f aca="false">N1082*General!$B$14/(N1082+O1082)+O1082*100/(N1082+O1082)</f>
        <v>24.8592104043681</v>
      </c>
      <c r="G1082" s="19" t="n">
        <f aca="false">N1082*General!$B$15/(N1082+O1082)</f>
        <v>0.0379498937351676</v>
      </c>
      <c r="H1082" s="19" t="n">
        <f aca="false">(N1082+O1082)*(1/General!$B$20)*((F1082/100)-E1082*(C1082/100))*1000/B1082</f>
        <v>154.572298570513</v>
      </c>
      <c r="I1082" s="19" t="n">
        <f aca="false">(N1082+O1082)*(1/General!$B$20)*((D1082/100)*E1082-(G1082/100))*1000/B1082</f>
        <v>73.1466066844717</v>
      </c>
      <c r="J1082" s="19" t="n">
        <f aca="false">I1082/H1082</f>
        <v>0.473219376052064</v>
      </c>
      <c r="K1082" s="19" t="n">
        <f aca="false">MAX(Online_RAW!$L$2-Online_RAW!L1082,0)</f>
        <v>0</v>
      </c>
      <c r="L1082" s="19" t="n">
        <f aca="false">0.0016*(Online_RAW!M1082)</f>
        <v>68.0613333333333</v>
      </c>
      <c r="M1082" s="11" t="n">
        <f aca="false">Online_RAW!$N$2-Online_RAW!N1082</f>
        <v>56.7551818181801</v>
      </c>
      <c r="N1082" s="19" t="n">
        <f aca="false">Online_RAW!C1082*60</f>
        <v>170.782571428571</v>
      </c>
      <c r="O1082" s="19" t="n">
        <f aca="false">MAX(0, Online_RAW!D1082*60)</f>
        <v>9.22591304347824</v>
      </c>
      <c r="P1082" s="19" t="n">
        <f aca="false">_xlfn.IFNA(VLOOKUP(A1082,Sampling!$D$7:$E$14,2,FALSE()),0)</f>
        <v>0</v>
      </c>
      <c r="Q1082" s="0" t="n">
        <f aca="false">_xlfn.IFNA(VLOOKUP(A1082,Refill!$D$6:$G$8,2,FALSE()),0)</f>
        <v>0</v>
      </c>
    </row>
    <row r="1083" customFormat="false" ht="12.75" hidden="false" customHeight="false" outlineLevel="0" collapsed="false">
      <c r="A1083" s="19" t="n">
        <f aca="false">ROUND((Online_RAW!B1083-General!$B$10)*24,3)</f>
        <v>18.017</v>
      </c>
      <c r="B1083" s="19" t="n">
        <f aca="false">General!$B$12+Online_ANA!K1083/1000+Online_ANA!L1083/1000+Online_ANA!M1083/1000/General!$B$22-SUM($P$2:P1083)/1000/General!$B$24+SUM($Q$2:Q1083)/1000/General!$B$24</f>
        <v>1.20039519851084</v>
      </c>
      <c r="C1083" s="19" t="n">
        <f aca="false">Online_RAW!K1083</f>
        <v>22.8418181818182</v>
      </c>
      <c r="D1083" s="19" t="n">
        <f aca="false">Online_RAW!J1083</f>
        <v>1.14</v>
      </c>
      <c r="E1083" s="19" t="n">
        <f aca="false">(1-F1083/100-G1083/100)/(1-C1083/100-D1083/100-General!$B$17/100)</f>
        <v>0.992436136550655</v>
      </c>
      <c r="F1083" s="19" t="n">
        <f aca="false">N1083*General!$B$14/(N1083+O1083)+O1083*100/(N1083+O1083)</f>
        <v>24.9483239240127</v>
      </c>
      <c r="G1083" s="19" t="n">
        <f aca="false">N1083*General!$B$15/(N1083+O1083)</f>
        <v>0.0379048869070643</v>
      </c>
      <c r="H1083" s="19" t="n">
        <f aca="false">(N1083+O1083)*(1/General!$B$20)*((F1083/100)-E1083*(C1083/100))*1000/B1083</f>
        <v>152.545010796975</v>
      </c>
      <c r="I1083" s="19" t="n">
        <f aca="false">(N1083+O1083)*(1/General!$B$20)*((D1083/100)*E1083-(G1083/100))*1000/B1083</f>
        <v>73.1827075081429</v>
      </c>
      <c r="J1083" s="19" t="n">
        <f aca="false">I1083/H1083</f>
        <v>0.479745008544023</v>
      </c>
      <c r="K1083" s="19" t="n">
        <f aca="false">MAX(Online_RAW!$L$2-Online_RAW!L1083,0)</f>
        <v>0</v>
      </c>
      <c r="L1083" s="19" t="n">
        <f aca="false">0.0016*(Online_RAW!M1083)</f>
        <v>68.0613333333333</v>
      </c>
      <c r="M1083" s="11" t="n">
        <f aca="false">Online_RAW!$N$2-Online_RAW!N1083</f>
        <v>57.0439130434802</v>
      </c>
      <c r="N1083" s="19" t="n">
        <f aca="false">Online_RAW!C1083*60</f>
        <v>170.63947826087</v>
      </c>
      <c r="O1083" s="19" t="n">
        <f aca="false">MAX(0, Online_RAW!D1083*60)</f>
        <v>9.43173913043478</v>
      </c>
      <c r="P1083" s="19" t="n">
        <f aca="false">_xlfn.IFNA(VLOOKUP(A1083,Sampling!$D$7:$E$14,2,FALSE()),0)</f>
        <v>0</v>
      </c>
      <c r="Q1083" s="0" t="n">
        <f aca="false">_xlfn.IFNA(VLOOKUP(A1083,Refill!$D$6:$G$8,2,FALSE()),0)</f>
        <v>0</v>
      </c>
    </row>
    <row r="1084" customFormat="false" ht="12.75" hidden="false" customHeight="false" outlineLevel="0" collapsed="false">
      <c r="A1084" s="19" t="n">
        <f aca="false">ROUND((Online_RAW!B1084-General!$B$10)*24,3)</f>
        <v>18.033</v>
      </c>
      <c r="B1084" s="19" t="n">
        <f aca="false">General!$B$12+Online_ANA!K1084/1000+Online_ANA!L1084/1000+Online_ANA!M1084/1000/General!$B$22-SUM($P$2:P1084)/1000/General!$B$24+SUM($Q$2:Q1084)/1000/General!$B$24</f>
        <v>1.20073020350292</v>
      </c>
      <c r="C1084" s="19" t="n">
        <f aca="false">Online_RAW!K1084</f>
        <v>22.94</v>
      </c>
      <c r="D1084" s="19" t="n">
        <f aca="false">Online_RAW!J1084</f>
        <v>1.145</v>
      </c>
      <c r="E1084" s="19" t="n">
        <f aca="false">(1-F1084/100-G1084/100)/(1-C1084/100-D1084/100-General!$B$17/100)</f>
        <v>0.995260815886856</v>
      </c>
      <c r="F1084" s="19" t="n">
        <f aca="false">N1084*General!$B$14/(N1084+O1084)+O1084*100/(N1084+O1084)</f>
        <v>24.8374559803131</v>
      </c>
      <c r="G1084" s="19" t="n">
        <f aca="false">N1084*General!$B$15/(N1084+O1084)</f>
        <v>0.0379608808180237</v>
      </c>
      <c r="H1084" s="19" t="n">
        <f aca="false">(N1084+O1084)*(1/General!$B$20)*((F1084/100)-E1084*(C1084/100))*1000/B1084</f>
        <v>134.162550636512</v>
      </c>
      <c r="I1084" s="19" t="n">
        <f aca="false">(N1084+O1084)*(1/General!$B$20)*((D1084/100)*E1084-(G1084/100))*1000/B1084</f>
        <v>73.6702103133585</v>
      </c>
      <c r="J1084" s="19" t="n">
        <f aca="false">I1084/H1084</f>
        <v>0.549111581166594</v>
      </c>
      <c r="K1084" s="19" t="n">
        <f aca="false">MAX(Online_RAW!$L$2-Online_RAW!L1084,0)</f>
        <v>0</v>
      </c>
      <c r="L1084" s="19" t="n">
        <f aca="false">0.0016*(Online_RAW!M1084)</f>
        <v>68.136</v>
      </c>
      <c r="M1084" s="11" t="n">
        <f aca="false">Online_RAW!$N$2-Online_RAW!N1084</f>
        <v>57.3276818181803</v>
      </c>
      <c r="N1084" s="19" t="n">
        <f aca="false">Online_RAW!C1084*60</f>
        <v>170.806363636364</v>
      </c>
      <c r="O1084" s="19" t="n">
        <f aca="false">MAX(0, Online_RAW!D1084*60)</f>
        <v>9.17509090909092</v>
      </c>
      <c r="P1084" s="19" t="n">
        <f aca="false">_xlfn.IFNA(VLOOKUP(A1084,Sampling!$D$7:$E$14,2,FALSE()),0)</f>
        <v>0</v>
      </c>
      <c r="Q1084" s="0" t="n">
        <f aca="false">_xlfn.IFNA(VLOOKUP(A1084,Refill!$D$6:$G$8,2,FALSE()),0)</f>
        <v>0</v>
      </c>
    </row>
    <row r="1085" customFormat="false" ht="12.75" hidden="false" customHeight="false" outlineLevel="0" collapsed="false">
      <c r="A1085" s="19" t="n">
        <f aca="false">ROUND((Online_RAW!B1085-General!$B$10)*24,3)</f>
        <v>18.05</v>
      </c>
      <c r="B1085" s="19" t="n">
        <f aca="false">General!$B$12+Online_ANA!K1085/1000+Online_ANA!L1085/1000+Online_ANA!M1085/1000/General!$B$22-SUM($P$2:P1085)/1000/General!$B$24+SUM($Q$2:Q1085)/1000/General!$B$24</f>
        <v>1.20107509524604</v>
      </c>
      <c r="C1085" s="19" t="n">
        <f aca="false">Online_RAW!K1085</f>
        <v>22.945</v>
      </c>
      <c r="D1085" s="19" t="n">
        <f aca="false">Online_RAW!J1085</f>
        <v>1.15</v>
      </c>
      <c r="E1085" s="19" t="n">
        <f aca="false">(1-F1085/100-G1085/100)/(1-C1085/100-D1085/100-General!$B$17/100)</f>
        <v>0.995720678170224</v>
      </c>
      <c r="F1085" s="19" t="n">
        <f aca="false">N1085*General!$B$14/(N1085+O1085)+O1085*100/(N1085+O1085)</f>
        <v>24.8126892122568</v>
      </c>
      <c r="G1085" s="19" t="n">
        <f aca="false">N1085*General!$B$15/(N1085+O1085)</f>
        <v>0.037973389286739</v>
      </c>
      <c r="H1085" s="19" t="n">
        <f aca="false">(N1085+O1085)*(1/General!$B$20)*((F1085/100)-E1085*(C1085/100))*1000/B1085</f>
        <v>131.462313818979</v>
      </c>
      <c r="I1085" s="19" t="n">
        <f aca="false">(N1085+O1085)*(1/General!$B$20)*((D1085/100)*E1085-(G1085/100))*1000/B1085</f>
        <v>74.0344098976801</v>
      </c>
      <c r="J1085" s="19" t="n">
        <f aca="false">I1085/H1085</f>
        <v>0.563160709308858</v>
      </c>
      <c r="K1085" s="19" t="n">
        <f aca="false">MAX(Online_RAW!$L$2-Online_RAW!L1085,0)</f>
        <v>0</v>
      </c>
      <c r="L1085" s="19" t="n">
        <f aca="false">0.0016*(Online_RAW!M1085)</f>
        <v>68.2208</v>
      </c>
      <c r="M1085" s="11" t="n">
        <f aca="false">Online_RAW!$N$2-Online_RAW!N1085</f>
        <v>57.6111818181803</v>
      </c>
      <c r="N1085" s="19" t="n">
        <f aca="false">Online_RAW!C1085*60</f>
        <v>170.90452173913</v>
      </c>
      <c r="O1085" s="19" t="n">
        <f aca="false">MAX(0, Online_RAW!D1085*60)</f>
        <v>9.12104347826088</v>
      </c>
      <c r="P1085" s="19" t="n">
        <f aca="false">_xlfn.IFNA(VLOOKUP(A1085,Sampling!$D$7:$E$14,2,FALSE()),0)</f>
        <v>0</v>
      </c>
      <c r="Q1085" s="0" t="n">
        <f aca="false">_xlfn.IFNA(VLOOKUP(A1085,Refill!$D$6:$G$8,2,FALSE()),0)</f>
        <v>0</v>
      </c>
    </row>
    <row r="1086" customFormat="false" ht="12.75" hidden="false" customHeight="false" outlineLevel="0" collapsed="false">
      <c r="A1086" s="19" t="n">
        <f aca="false">ROUND((Online_RAW!B1086-General!$B$10)*24,3)</f>
        <v>18.067</v>
      </c>
      <c r="B1086" s="19" t="n">
        <f aca="false">General!$B$12+Online_ANA!K1086/1000+Online_ANA!L1086/1000+Online_ANA!M1086/1000/General!$B$22-SUM($P$2:P1086)/1000/General!$B$24+SUM($Q$2:Q1086)/1000/General!$B$24</f>
        <v>1.20134063398864</v>
      </c>
      <c r="C1086" s="19" t="n">
        <f aca="false">Online_RAW!K1086</f>
        <v>22.94</v>
      </c>
      <c r="D1086" s="19" t="n">
        <f aca="false">Online_RAW!J1086</f>
        <v>1.15</v>
      </c>
      <c r="E1086" s="19" t="n">
        <f aca="false">(1-F1086/100-G1086/100)/(1-C1086/100-D1086/100-General!$B$17/100)</f>
        <v>0.995123456198423</v>
      </c>
      <c r="F1086" s="19" t="n">
        <f aca="false">N1086*General!$B$14/(N1086+O1086)+O1086*100/(N1086+O1086)</f>
        <v>24.8528075771927</v>
      </c>
      <c r="G1086" s="19" t="n">
        <f aca="false">N1086*General!$B$15/(N1086+O1086)</f>
        <v>0.0379531274862663</v>
      </c>
      <c r="H1086" s="19" t="n">
        <f aca="false">(N1086+O1086)*(1/General!$B$20)*((F1086/100)-E1086*(C1086/100))*1000/B1086</f>
        <v>135.319422608629</v>
      </c>
      <c r="I1086" s="19" t="n">
        <f aca="false">(N1086+O1086)*(1/General!$B$20)*((D1086/100)*E1086-(G1086/100))*1000/B1086</f>
        <v>73.948969372392</v>
      </c>
      <c r="J1086" s="19" t="n">
        <f aca="false">I1086/H1086</f>
        <v>0.546477127575892</v>
      </c>
      <c r="K1086" s="19" t="n">
        <f aca="false">MAX(Online_RAW!$L$2-Online_RAW!L1086,0)</f>
        <v>0</v>
      </c>
      <c r="L1086" s="19" t="n">
        <f aca="false">0.0016*(Online_RAW!M1086)</f>
        <v>68.2208</v>
      </c>
      <c r="M1086" s="11" t="n">
        <f aca="false">Online_RAW!$N$2-Online_RAW!N1086</f>
        <v>57.9006190476202</v>
      </c>
      <c r="N1086" s="19" t="n">
        <f aca="false">Online_RAW!C1086*60</f>
        <v>170.756727272727</v>
      </c>
      <c r="O1086" s="19" t="n">
        <f aca="false">MAX(0, Online_RAW!D1086*60)</f>
        <v>9.20918181818184</v>
      </c>
      <c r="P1086" s="19" t="n">
        <f aca="false">_xlfn.IFNA(VLOOKUP(A1086,Sampling!$D$7:$E$14,2,FALSE()),0)</f>
        <v>0</v>
      </c>
      <c r="Q1086" s="0" t="n">
        <f aca="false">_xlfn.IFNA(VLOOKUP(A1086,Refill!$D$6:$G$8,2,FALSE()),0)</f>
        <v>0</v>
      </c>
    </row>
    <row r="1087" customFormat="false" ht="12.75" hidden="false" customHeight="false" outlineLevel="0" collapsed="false">
      <c r="A1087" s="19" t="n">
        <f aca="false">ROUND((Online_RAW!B1087-General!$B$10)*24,3)</f>
        <v>18.083</v>
      </c>
      <c r="B1087" s="19" t="n">
        <f aca="false">General!$B$12+Online_ANA!K1087/1000+Online_ANA!L1087/1000+Online_ANA!M1087/1000/General!$B$22-SUM($P$2:P1087)/1000/General!$B$24+SUM($Q$2:Q1087)/1000/General!$B$24</f>
        <v>1.20160197081695</v>
      </c>
      <c r="C1087" s="19" t="n">
        <f aca="false">Online_RAW!K1087</f>
        <v>22.96</v>
      </c>
      <c r="D1087" s="19" t="n">
        <f aca="false">Online_RAW!J1087</f>
        <v>1.14666666666667</v>
      </c>
      <c r="E1087" s="19" t="n">
        <f aca="false">(1-F1087/100-G1087/100)/(1-C1087/100-D1087/100-General!$B$17/100)</f>
        <v>0.995352716663471</v>
      </c>
      <c r="F1087" s="19" t="n">
        <f aca="false">N1087*General!$B$14/(N1087+O1087)+O1087*100/(N1087+O1087)</f>
        <v>24.8520924653073</v>
      </c>
      <c r="G1087" s="19" t="n">
        <f aca="false">N1087*General!$B$15/(N1087+O1087)</f>
        <v>0.0379534886538852</v>
      </c>
      <c r="H1087" s="19" t="n">
        <f aca="false">(N1087+O1087)*(1/General!$B$20)*((F1087/100)-E1087*(C1087/100))*1000/B1087</f>
        <v>133.631625080278</v>
      </c>
      <c r="I1087" s="19" t="n">
        <f aca="false">(N1087+O1087)*(1/General!$B$20)*((D1087/100)*E1087-(G1087/100))*1000/B1087</f>
        <v>73.7679968450561</v>
      </c>
      <c r="J1087" s="19" t="n">
        <f aca="false">I1087/H1087</f>
        <v>0.552024992592441</v>
      </c>
      <c r="K1087" s="19" t="n">
        <f aca="false">MAX(Online_RAW!$L$2-Online_RAW!L1087,0)</f>
        <v>0</v>
      </c>
      <c r="L1087" s="19" t="n">
        <f aca="false">0.0016*(Online_RAW!M1087)</f>
        <v>68.2208</v>
      </c>
      <c r="M1087" s="11" t="n">
        <f aca="false">Online_RAW!$N$2-Online_RAW!N1087</f>
        <v>58.1854761904801</v>
      </c>
      <c r="N1087" s="19" t="n">
        <f aca="false">Online_RAW!C1087*60</f>
        <v>170.849181818182</v>
      </c>
      <c r="O1087" s="19" t="n">
        <f aca="false">MAX(0, Online_RAW!D1087*60)</f>
        <v>9.21245454545454</v>
      </c>
      <c r="P1087" s="19" t="n">
        <f aca="false">_xlfn.IFNA(VLOOKUP(A1087,Sampling!$D$7:$E$14,2,FALSE()),0)</f>
        <v>0</v>
      </c>
      <c r="Q1087" s="0" t="n">
        <f aca="false">_xlfn.IFNA(VLOOKUP(A1087,Refill!$D$6:$G$8,2,FALSE()),0)</f>
        <v>0</v>
      </c>
    </row>
    <row r="1088" customFormat="false" ht="12.75" hidden="false" customHeight="false" outlineLevel="0" collapsed="false">
      <c r="A1088" s="19" t="n">
        <f aca="false">ROUND((Online_RAW!B1088-General!$B$10)*24,3)</f>
        <v>18.1</v>
      </c>
      <c r="B1088" s="19" t="n">
        <f aca="false">General!$B$12+Online_ANA!K1088/1000+Online_ANA!L1088/1000+Online_ANA!M1088/1000/General!$B$22-SUM($P$2:P1088)/1000/General!$B$24+SUM($Q$2:Q1088)/1000/General!$B$24</f>
        <v>1.2019011382263</v>
      </c>
      <c r="C1088" s="19" t="n">
        <f aca="false">Online_RAW!K1088</f>
        <v>22.945</v>
      </c>
      <c r="D1088" s="19" t="n">
        <f aca="false">Online_RAW!J1088</f>
        <v>1.16</v>
      </c>
      <c r="E1088" s="19" t="n">
        <f aca="false">(1-F1088/100-G1088/100)/(1-C1088/100-D1088/100-General!$B$17/100)</f>
        <v>0.996292683769747</v>
      </c>
      <c r="F1088" s="19" t="n">
        <f aca="false">N1088*General!$B$14/(N1088+O1088)+O1088*100/(N1088+O1088)</f>
        <v>24.7794647764676</v>
      </c>
      <c r="G1088" s="19" t="n">
        <f aca="false">N1088*General!$B$15/(N1088+O1088)</f>
        <v>0.0379901693048144</v>
      </c>
      <c r="H1088" s="19" t="n">
        <f aca="false">(N1088+O1088)*(1/General!$B$20)*((F1088/100)-E1088*(C1088/100))*1000/B1088</f>
        <v>128.305896276634</v>
      </c>
      <c r="I1088" s="19" t="n">
        <f aca="false">(N1088+O1088)*(1/General!$B$20)*((D1088/100)*E1088-(G1088/100))*1000/B1088</f>
        <v>74.7103524519009</v>
      </c>
      <c r="J1088" s="19" t="n">
        <f aca="false">I1088/H1088</f>
        <v>0.582283079889187</v>
      </c>
      <c r="K1088" s="19" t="n">
        <f aca="false">MAX(Online_RAW!$L$2-Online_RAW!L1088,0)</f>
        <v>0</v>
      </c>
      <c r="L1088" s="19" t="n">
        <f aca="false">0.0016*(Online_RAW!M1088)</f>
        <v>68.2602666666667</v>
      </c>
      <c r="M1088" s="11" t="n">
        <f aca="false">Online_RAW!$N$2-Online_RAW!N1088</f>
        <v>58.4685500000001</v>
      </c>
      <c r="N1088" s="19" t="n">
        <f aca="false">Online_RAW!C1088*60</f>
        <v>171.021714285714</v>
      </c>
      <c r="O1088" s="19" t="n">
        <f aca="false">MAX(0, Online_RAW!D1088*60)</f>
        <v>9.0477272727273</v>
      </c>
      <c r="P1088" s="19" t="n">
        <f aca="false">_xlfn.IFNA(VLOOKUP(A1088,Sampling!$D$7:$E$14,2,FALSE()),0)</f>
        <v>0</v>
      </c>
      <c r="Q1088" s="0" t="n">
        <f aca="false">_xlfn.IFNA(VLOOKUP(A1088,Refill!$D$6:$G$8,2,FALSE()),0)</f>
        <v>0</v>
      </c>
    </row>
    <row r="1089" customFormat="false" ht="12.75" hidden="false" customHeight="false" outlineLevel="0" collapsed="false">
      <c r="A1089" s="19" t="n">
        <f aca="false">ROUND((Online_RAW!B1089-General!$B$10)*24,3)</f>
        <v>18.117</v>
      </c>
      <c r="B1089" s="19" t="n">
        <f aca="false">General!$B$12+Online_ANA!K1089/1000+Online_ANA!L1089/1000+Online_ANA!M1089/1000/General!$B$22-SUM($P$2:P1089)/1000/General!$B$24+SUM($Q$2:Q1089)/1000/General!$B$24</f>
        <v>1.20216164281346</v>
      </c>
      <c r="C1089" s="19" t="n">
        <f aca="false">Online_RAW!K1089</f>
        <v>22.9125</v>
      </c>
      <c r="D1089" s="19" t="n">
        <f aca="false">Online_RAW!J1089</f>
        <v>1.16</v>
      </c>
      <c r="E1089" s="19" t="n">
        <f aca="false">(1-F1089/100-G1089/100)/(1-C1089/100-D1089/100-General!$B$17/100)</f>
        <v>0.995879138546745</v>
      </c>
      <c r="F1089" s="19" t="n">
        <f aca="false">N1089*General!$B$14/(N1089+O1089)+O1089*100/(N1089+O1089)</f>
        <v>24.7783051956808</v>
      </c>
      <c r="G1089" s="19" t="n">
        <f aca="false">N1089*General!$B$15/(N1089+O1089)</f>
        <v>0.0379907549516764</v>
      </c>
      <c r="H1089" s="19" t="n">
        <f aca="false">(N1089+O1089)*(1/General!$B$20)*((F1089/100)-E1089*(C1089/100))*1000/B1089</f>
        <v>130.952909235174</v>
      </c>
      <c r="I1089" s="19" t="n">
        <f aca="false">(N1089+O1089)*(1/General!$B$20)*((D1089/100)*E1089-(G1089/100))*1000/B1089</f>
        <v>74.6365524820852</v>
      </c>
      <c r="J1089" s="19" t="n">
        <f aca="false">I1089/H1089</f>
        <v>0.569949556050318</v>
      </c>
      <c r="K1089" s="19" t="n">
        <f aca="false">MAX(Online_RAW!$L$2-Online_RAW!L1089,0)</f>
        <v>0</v>
      </c>
      <c r="L1089" s="19" t="n">
        <f aca="false">0.0016*(Online_RAW!M1089)</f>
        <v>68.2602666666667</v>
      </c>
      <c r="M1089" s="11" t="n">
        <f aca="false">Online_RAW!$N$2-Online_RAW!N1089</f>
        <v>58.7525000000001</v>
      </c>
      <c r="N1089" s="19" t="n">
        <f aca="false">Online_RAW!C1089*60</f>
        <v>170.965909090909</v>
      </c>
      <c r="O1089" s="19" t="n">
        <f aca="false">MAX(0, Online_RAW!D1089*60)</f>
        <v>9.042</v>
      </c>
      <c r="P1089" s="19" t="n">
        <f aca="false">_xlfn.IFNA(VLOOKUP(A1089,Sampling!$D$7:$E$14,2,FALSE()),0)</f>
        <v>0</v>
      </c>
      <c r="Q1089" s="0" t="n">
        <f aca="false">_xlfn.IFNA(VLOOKUP(A1089,Refill!$D$6:$G$8,2,FALSE()),0)</f>
        <v>0</v>
      </c>
    </row>
    <row r="1090" customFormat="false" ht="12.75" hidden="false" customHeight="false" outlineLevel="0" collapsed="false">
      <c r="A1090" s="19" t="n">
        <f aca="false">ROUND((Online_RAW!B1090-General!$B$10)*24,3)</f>
        <v>18.133</v>
      </c>
      <c r="B1090" s="19" t="n">
        <f aca="false">General!$B$12+Online_ANA!K1090/1000+Online_ANA!L1090/1000+Online_ANA!M1090/1000/General!$B$22-SUM($P$2:P1090)/1000/General!$B$24+SUM($Q$2:Q1090)/1000/General!$B$24</f>
        <v>1.20245495379483</v>
      </c>
      <c r="C1090" s="19" t="n">
        <f aca="false">Online_RAW!K1090</f>
        <v>22.865</v>
      </c>
      <c r="D1090" s="19" t="n">
        <f aca="false">Online_RAW!J1090</f>
        <v>1.15666666666667</v>
      </c>
      <c r="E1090" s="19" t="n">
        <f aca="false">(1-F1090/100-G1090/100)/(1-C1090/100-D1090/100-General!$B$17/100)</f>
        <v>0.991159714434098</v>
      </c>
      <c r="F1090" s="19" t="n">
        <f aca="false">N1090*General!$B$14/(N1090+O1090)+O1090*100/(N1090+O1090)</f>
        <v>25.0843678364244</v>
      </c>
      <c r="G1090" s="19" t="n">
        <f aca="false">N1090*General!$B$15/(N1090+O1090)</f>
        <v>0.0378361778603917</v>
      </c>
      <c r="H1090" s="19" t="n">
        <f aca="false">(N1090+O1090)*(1/General!$B$20)*((F1090/100)-E1090*(C1090/100))*1000/B1090</f>
        <v>161.648588782812</v>
      </c>
      <c r="I1090" s="19" t="n">
        <f aca="false">(N1090+O1090)*(1/General!$B$20)*((D1090/100)*E1090-(G1090/100))*1000/B1090</f>
        <v>74.0055332168543</v>
      </c>
      <c r="J1090" s="19" t="n">
        <f aca="false">I1090/H1090</f>
        <v>0.457817378884061</v>
      </c>
      <c r="K1090" s="19" t="n">
        <f aca="false">MAX(Online_RAW!$L$2-Online_RAW!L1090,0)</f>
        <v>0</v>
      </c>
      <c r="L1090" s="19" t="n">
        <f aca="false">0.0016*(Online_RAW!M1090)</f>
        <v>68.2904</v>
      </c>
      <c r="M1090" s="11" t="n">
        <f aca="false">Online_RAW!$N$2-Online_RAW!N1090</f>
        <v>59.0393636363601</v>
      </c>
      <c r="N1090" s="19" t="n">
        <f aca="false">Online_RAW!C1090*60</f>
        <v>170.185565217391</v>
      </c>
      <c r="O1090" s="19" t="n">
        <f aca="false">MAX(0, Online_RAW!D1090*60)</f>
        <v>9.73278260869566</v>
      </c>
      <c r="P1090" s="19" t="n">
        <f aca="false">_xlfn.IFNA(VLOOKUP(A1090,Sampling!$D$7:$E$14,2,FALSE()),0)</f>
        <v>0</v>
      </c>
      <c r="Q1090" s="0" t="n">
        <f aca="false">_xlfn.IFNA(VLOOKUP(A1090,Refill!$D$6:$G$8,2,FALSE()),0)</f>
        <v>0</v>
      </c>
    </row>
    <row r="1091" customFormat="false" ht="12.75" hidden="false" customHeight="false" outlineLevel="0" collapsed="false">
      <c r="A1091" s="19" t="n">
        <f aca="false">ROUND((Online_RAW!B1091-General!$B$10)*24,3)</f>
        <v>18.15</v>
      </c>
      <c r="B1091" s="19" t="n">
        <f aca="false">General!$B$12+Online_ANA!K1091/1000+Online_ANA!L1091/1000+Online_ANA!M1091/1000/General!$B$22-SUM($P$2:P1091)/1000/General!$B$24+SUM($Q$2:Q1091)/1000/General!$B$24</f>
        <v>1.20275642743556</v>
      </c>
      <c r="C1091" s="19" t="n">
        <f aca="false">Online_RAW!K1091</f>
        <v>23.0208333333333</v>
      </c>
      <c r="D1091" s="19" t="n">
        <f aca="false">Online_RAW!J1091</f>
        <v>1.17</v>
      </c>
      <c r="E1091" s="19" t="n">
        <f aca="false">(1-F1091/100-G1091/100)/(1-C1091/100-D1091/100-General!$B$17/100)</f>
        <v>0.989797262688877</v>
      </c>
      <c r="F1091" s="19" t="n">
        <f aca="false">N1091*General!$B$14/(N1091+O1091)+O1091*100/(N1091+O1091)</f>
        <v>25.3548724489796</v>
      </c>
      <c r="G1091" s="19" t="n">
        <f aca="false">N1091*General!$B$15/(N1091+O1091)</f>
        <v>0.0376995593692022</v>
      </c>
      <c r="H1091" s="19" t="n">
        <f aca="false">(N1091+O1091)*(1/General!$B$20)*((F1091/100)-E1091*(C1091/100))*1000/B1091</f>
        <v>171.504202904946</v>
      </c>
      <c r="I1091" s="19" t="n">
        <f aca="false">(N1091+O1091)*(1/General!$B$20)*((D1091/100)*E1091-(G1091/100))*1000/B1091</f>
        <v>74.7969596915617</v>
      </c>
      <c r="J1091" s="19" t="n">
        <f aca="false">I1091/H1091</f>
        <v>0.436123187797427</v>
      </c>
      <c r="K1091" s="19" t="n">
        <f aca="false">MAX(Online_RAW!$L$2-Online_RAW!L1091,0)</f>
        <v>0</v>
      </c>
      <c r="L1091" s="19" t="n">
        <f aca="false">0.0016*(Online_RAW!M1091)</f>
        <v>68.3349333333333</v>
      </c>
      <c r="M1091" s="11" t="n">
        <f aca="false">Online_RAW!$N$2-Online_RAW!N1091</f>
        <v>59.3194285714303</v>
      </c>
      <c r="N1091" s="19" t="n">
        <f aca="false">Online_RAW!C1091*60</f>
        <v>169.628347826087</v>
      </c>
      <c r="O1091" s="19" t="n">
        <f aca="false">MAX(0, Online_RAW!D1091*60)</f>
        <v>10.3507826086957</v>
      </c>
      <c r="P1091" s="19" t="n">
        <f aca="false">_xlfn.IFNA(VLOOKUP(A1091,Sampling!$D$7:$E$14,2,FALSE()),0)</f>
        <v>0</v>
      </c>
      <c r="Q1091" s="0" t="n">
        <f aca="false">_xlfn.IFNA(VLOOKUP(A1091,Refill!$D$6:$G$8,2,FALSE()),0)</f>
        <v>0</v>
      </c>
    </row>
    <row r="1092" customFormat="false" ht="12.75" hidden="false" customHeight="false" outlineLevel="0" collapsed="false">
      <c r="A1092" s="19" t="n">
        <f aca="false">ROUND((Online_RAW!B1092-General!$B$10)*24,3)</f>
        <v>18.167</v>
      </c>
      <c r="B1092" s="19" t="n">
        <f aca="false">General!$B$12+Online_ANA!K1092/1000+Online_ANA!L1092/1000+Online_ANA!M1092/1000/General!$B$22-SUM($P$2:P1092)/1000/General!$B$24+SUM($Q$2:Q1092)/1000/General!$B$24</f>
        <v>1.20304784520434</v>
      </c>
      <c r="C1092" s="19" t="n">
        <f aca="false">Online_RAW!K1092</f>
        <v>23.2718181818182</v>
      </c>
      <c r="D1092" s="19" t="n">
        <f aca="false">Online_RAW!J1092</f>
        <v>1.165</v>
      </c>
      <c r="E1092" s="19" t="n">
        <f aca="false">(1-F1092/100-G1092/100)/(1-C1092/100-D1092/100-General!$B$17/100)</f>
        <v>0.993862307424296</v>
      </c>
      <c r="F1092" s="19" t="n">
        <f aca="false">N1092*General!$B$14/(N1092+O1092)+O1092*100/(N1092+O1092)</f>
        <v>25.2929074823812</v>
      </c>
      <c r="G1092" s="19" t="n">
        <f aca="false">N1092*General!$B$15/(N1092+O1092)</f>
        <v>0.0377308548068782</v>
      </c>
      <c r="H1092" s="19" t="n">
        <f aca="false">(N1092+O1092)*(1/General!$B$20)*((F1092/100)-E1092*(C1092/100))*1000/B1092</f>
        <v>144.498830361412</v>
      </c>
      <c r="I1092" s="19" t="n">
        <f aca="false">(N1092+O1092)*(1/General!$B$20)*((D1092/100)*E1092-(G1092/100))*1000/B1092</f>
        <v>74.7973609427042</v>
      </c>
      <c r="J1092" s="19" t="n">
        <f aca="false">I1092/H1092</f>
        <v>0.517632985371753</v>
      </c>
      <c r="K1092" s="19" t="n">
        <f aca="false">MAX(Online_RAW!$L$2-Online_RAW!L1092,0)</f>
        <v>0</v>
      </c>
      <c r="L1092" s="19" t="n">
        <f aca="false">0.0016*(Online_RAW!M1092)</f>
        <v>68.3536</v>
      </c>
      <c r="M1092" s="11" t="n">
        <f aca="false">Online_RAW!$N$2-Online_RAW!N1092</f>
        <v>59.6167272727303</v>
      </c>
      <c r="N1092" s="19" t="n">
        <f aca="false">Online_RAW!C1092*60</f>
        <v>169.848272727273</v>
      </c>
      <c r="O1092" s="19" t="n">
        <f aca="false">MAX(0, Online_RAW!D1092*60)</f>
        <v>10.2147272727273</v>
      </c>
      <c r="P1092" s="19" t="n">
        <f aca="false">_xlfn.IFNA(VLOOKUP(A1092,Sampling!$D$7:$E$14,2,FALSE()),0)</f>
        <v>0</v>
      </c>
      <c r="Q1092" s="0" t="n">
        <f aca="false">_xlfn.IFNA(VLOOKUP(A1092,Refill!$D$6:$G$8,2,FALSE()),0)</f>
        <v>0</v>
      </c>
    </row>
    <row r="1093" customFormat="false" ht="12.75" hidden="false" customHeight="false" outlineLevel="0" collapsed="false">
      <c r="A1093" s="19" t="n">
        <f aca="false">ROUND((Online_RAW!B1093-General!$B$10)*24,3)</f>
        <v>18.183</v>
      </c>
      <c r="B1093" s="19" t="n">
        <f aca="false">General!$B$12+Online_ANA!K1093/1000+Online_ANA!L1093/1000+Online_ANA!M1093/1000/General!$B$22-SUM($P$2:P1093)/1000/General!$B$24+SUM($Q$2:Q1093)/1000/General!$B$24</f>
        <v>1.20335435229358</v>
      </c>
      <c r="C1093" s="19" t="n">
        <f aca="false">Online_RAW!K1093</f>
        <v>23.3716666666667</v>
      </c>
      <c r="D1093" s="19" t="n">
        <f aca="false">Online_RAW!J1093</f>
        <v>1.165</v>
      </c>
      <c r="E1093" s="19" t="n">
        <f aca="false">(1-F1093/100-G1093/100)/(1-C1093/100-D1093/100-General!$B$17/100)</f>
        <v>0.998436135652841</v>
      </c>
      <c r="F1093" s="19" t="n">
        <f aca="false">N1093*General!$B$14/(N1093+O1093)+O1093*100/(N1093+O1093)</f>
        <v>25.048842598904</v>
      </c>
      <c r="G1093" s="19" t="n">
        <f aca="false">N1093*General!$B$15/(N1093+O1093)</f>
        <v>0.0378541198995435</v>
      </c>
      <c r="H1093" s="19" t="n">
        <f aca="false">(N1093+O1093)*(1/General!$B$20)*((F1093/100)-E1093*(C1093/100))*1000/B1093</f>
        <v>114.399302698324</v>
      </c>
      <c r="I1093" s="19" t="n">
        <f aca="false">(N1093+O1093)*(1/General!$B$20)*((D1093/100)*E1093-(G1093/100))*1000/B1093</f>
        <v>75.1206871852874</v>
      </c>
      <c r="J1093" s="19" t="n">
        <f aca="false">I1093/H1093</f>
        <v>0.656653366003325</v>
      </c>
      <c r="K1093" s="19" t="n">
        <f aca="false">MAX(Online_RAW!$L$2-Online_RAW!L1093,0)</f>
        <v>0</v>
      </c>
      <c r="L1093" s="19" t="n">
        <f aca="false">0.0016*(Online_RAW!M1093)</f>
        <v>68.3916</v>
      </c>
      <c r="M1093" s="11" t="n">
        <f aca="false">Online_RAW!$N$2-Online_RAW!N1093</f>
        <v>59.9094</v>
      </c>
      <c r="N1093" s="19" t="n">
        <f aca="false">Online_RAW!C1093*60</f>
        <v>170.391545454545</v>
      </c>
      <c r="O1093" s="19" t="n">
        <f aca="false">MAX(0, Online_RAW!D1093*60)</f>
        <v>9.65918181818184</v>
      </c>
      <c r="P1093" s="19" t="n">
        <f aca="false">_xlfn.IFNA(VLOOKUP(A1093,Sampling!$D$7:$E$14,2,FALSE()),0)</f>
        <v>0</v>
      </c>
      <c r="Q1093" s="0" t="n">
        <f aca="false">_xlfn.IFNA(VLOOKUP(A1093,Refill!$D$6:$G$8,2,FALSE()),0)</f>
        <v>0</v>
      </c>
    </row>
    <row r="1094" customFormat="false" ht="12.75" hidden="false" customHeight="false" outlineLevel="0" collapsed="false">
      <c r="A1094" s="19" t="n">
        <f aca="false">ROUND((Online_RAW!B1094-General!$B$10)*24,3)</f>
        <v>18.2</v>
      </c>
      <c r="B1094" s="19" t="n">
        <f aca="false">General!$B$12+Online_ANA!K1094/1000+Online_ANA!L1094/1000+Online_ANA!M1094/1000/General!$B$22-SUM($P$2:P1094)/1000/General!$B$24+SUM($Q$2:Q1094)/1000/General!$B$24</f>
        <v>1.20362366422018</v>
      </c>
      <c r="C1094" s="19" t="n">
        <f aca="false">Online_RAW!K1094</f>
        <v>23.2611111111111</v>
      </c>
      <c r="D1094" s="19" t="n">
        <f aca="false">Online_RAW!J1094</f>
        <v>1.17333333333333</v>
      </c>
      <c r="E1094" s="19" t="n">
        <f aca="false">(1-F1094/100-G1094/100)/(1-C1094/100-D1094/100-General!$B$17/100)</f>
        <v>0.998803558231837</v>
      </c>
      <c r="F1094" s="19" t="n">
        <f aca="false">N1094*General!$B$14/(N1094+O1094)+O1094*100/(N1094+O1094)</f>
        <v>24.919109206073</v>
      </c>
      <c r="G1094" s="19" t="n">
        <f aca="false">N1094*General!$B$15/(N1094+O1094)</f>
        <v>0.0379196418151146</v>
      </c>
      <c r="H1094" s="19" t="n">
        <f aca="false">(N1094+O1094)*(1/General!$B$20)*((F1094/100)-E1094*(C1094/100))*1000/B1094</f>
        <v>112.44111391716</v>
      </c>
      <c r="I1094" s="19" t="n">
        <f aca="false">(N1094+O1094)*(1/General!$B$20)*((D1094/100)*E1094-(G1094/100))*1000/B1094</f>
        <v>75.6359976661926</v>
      </c>
      <c r="J1094" s="19" t="n">
        <f aca="false">I1094/H1094</f>
        <v>0.672672077243173</v>
      </c>
      <c r="K1094" s="19" t="n">
        <f aca="false">MAX(Online_RAW!$L$2-Online_RAW!L1094,0)</f>
        <v>0</v>
      </c>
      <c r="L1094" s="19" t="n">
        <f aca="false">0.0016*(Online_RAW!M1094)</f>
        <v>68.3916</v>
      </c>
      <c r="M1094" s="11" t="n">
        <f aca="false">Online_RAW!$N$2-Online_RAW!N1094</f>
        <v>60.2029499999999</v>
      </c>
      <c r="N1094" s="19" t="n">
        <f aca="false">Online_RAW!C1094*60</f>
        <v>170.579181818182</v>
      </c>
      <c r="O1094" s="19" t="n">
        <f aca="false">MAX(0, Online_RAW!D1094*60)</f>
        <v>9.35836363636362</v>
      </c>
      <c r="P1094" s="19" t="n">
        <f aca="false">_xlfn.IFNA(VLOOKUP(A1094,Sampling!$D$7:$E$14,2,FALSE()),0)</f>
        <v>0</v>
      </c>
      <c r="Q1094" s="0" t="n">
        <f aca="false">_xlfn.IFNA(VLOOKUP(A1094,Refill!$D$6:$G$8,2,FALSE()),0)</f>
        <v>0</v>
      </c>
    </row>
    <row r="1095" customFormat="false" ht="12.75" hidden="false" customHeight="false" outlineLevel="0" collapsed="false">
      <c r="A1095" s="19" t="n">
        <f aca="false">ROUND((Online_RAW!B1095-General!$B$10)*24,3)</f>
        <v>18.217</v>
      </c>
      <c r="B1095" s="19" t="n">
        <f aca="false">General!$B$12+Online_ANA!K1095/1000+Online_ANA!L1095/1000+Online_ANA!M1095/1000/General!$B$22-SUM($P$2:P1095)/1000/General!$B$24+SUM($Q$2:Q1095)/1000/General!$B$24</f>
        <v>1.20392188423686</v>
      </c>
      <c r="C1095" s="19" t="n">
        <f aca="false">Online_RAW!K1095</f>
        <v>23.096</v>
      </c>
      <c r="D1095" s="19" t="n">
        <f aca="false">Online_RAW!J1095</f>
        <v>1.175</v>
      </c>
      <c r="E1095" s="19" t="n">
        <f aca="false">(1-F1095/100-G1095/100)/(1-C1095/100-D1095/100-General!$B$17/100)</f>
        <v>0.994437449020299</v>
      </c>
      <c r="F1095" s="19" t="n">
        <f aca="false">N1095*General!$B$14/(N1095+O1095)+O1095*100/(N1095+O1095)</f>
        <v>25.0846958456149</v>
      </c>
      <c r="G1095" s="19" t="n">
        <f aca="false">N1095*General!$B$15/(N1095+O1095)</f>
        <v>0.0378360121991844</v>
      </c>
      <c r="H1095" s="19" t="n">
        <f aca="false">(N1095+O1095)*(1/General!$B$20)*((F1095/100)-E1095*(C1095/100))*1000/B1095</f>
        <v>141.130439379416</v>
      </c>
      <c r="I1095" s="19" t="n">
        <f aca="false">(N1095+O1095)*(1/General!$B$20)*((D1095/100)*E1095-(G1095/100))*1000/B1095</f>
        <v>75.3676541678887</v>
      </c>
      <c r="J1095" s="19" t="n">
        <f aca="false">I1095/H1095</f>
        <v>0.534028339310059</v>
      </c>
      <c r="K1095" s="19" t="n">
        <f aca="false">MAX(Online_RAW!$L$2-Online_RAW!L1095,0)</f>
        <v>0</v>
      </c>
      <c r="L1095" s="19" t="n">
        <f aca="false">0.0016*(Online_RAW!M1095)</f>
        <v>68.4208</v>
      </c>
      <c r="M1095" s="11" t="n">
        <f aca="false">Online_RAW!$N$2-Online_RAW!N1095</f>
        <v>60.4961818181801</v>
      </c>
      <c r="N1095" s="19" t="n">
        <f aca="false">Online_RAW!C1095*60</f>
        <v>170.148571428571</v>
      </c>
      <c r="O1095" s="19" t="n">
        <f aca="false">MAX(0, Online_RAW!D1095*60)</f>
        <v>9.73145454545454</v>
      </c>
      <c r="P1095" s="19" t="n">
        <f aca="false">_xlfn.IFNA(VLOOKUP(A1095,Sampling!$D$7:$E$14,2,FALSE()),0)</f>
        <v>0</v>
      </c>
      <c r="Q1095" s="0" t="n">
        <f aca="false">_xlfn.IFNA(VLOOKUP(A1095,Refill!$D$6:$G$8,2,FALSE()),0)</f>
        <v>0</v>
      </c>
    </row>
    <row r="1096" customFormat="false" ht="12.75" hidden="false" customHeight="false" outlineLevel="0" collapsed="false">
      <c r="A1096" s="19" t="n">
        <f aca="false">ROUND((Online_RAW!B1096-General!$B$10)*24,3)</f>
        <v>18.233</v>
      </c>
      <c r="B1096" s="19" t="n">
        <f aca="false">General!$B$12+Online_ANA!K1096/1000+Online_ANA!L1096/1000+Online_ANA!M1096/1000/General!$B$22-SUM($P$2:P1096)/1000/General!$B$24+SUM($Q$2:Q1096)/1000/General!$B$24</f>
        <v>1.2042288617737</v>
      </c>
      <c r="C1096" s="19" t="n">
        <f aca="false">Online_RAW!K1096</f>
        <v>23.0985714285714</v>
      </c>
      <c r="D1096" s="19" t="n">
        <f aca="false">Online_RAW!J1096</f>
        <v>1.18</v>
      </c>
      <c r="E1096" s="19" t="n">
        <f aca="false">(1-F1096/100-G1096/100)/(1-C1096/100-D1096/100-General!$B$17/100)</f>
        <v>0.989847956474423</v>
      </c>
      <c r="F1096" s="19" t="n">
        <f aca="false">N1096*General!$B$14/(N1096+O1096)+O1096*100/(N1096+O1096)</f>
        <v>25.4379406580706</v>
      </c>
      <c r="G1096" s="19" t="n">
        <f aca="false">N1096*General!$B$15/(N1096+O1096)</f>
        <v>0.0376576057282472</v>
      </c>
      <c r="H1096" s="19" t="n">
        <f aca="false">(N1096+O1096)*(1/General!$B$20)*((F1096/100)-E1096*(C1096/100))*1000/B1096</f>
        <v>171.762283839364</v>
      </c>
      <c r="I1096" s="19" t="n">
        <f aca="false">(N1096+O1096)*(1/General!$B$20)*((D1096/100)*E1096-(G1096/100))*1000/B1096</f>
        <v>75.432698208659</v>
      </c>
      <c r="J1096" s="19" t="n">
        <f aca="false">I1096/H1096</f>
        <v>0.43916916171891</v>
      </c>
      <c r="K1096" s="19" t="n">
        <f aca="false">MAX(Online_RAW!$L$2-Online_RAW!L1096,0)</f>
        <v>0</v>
      </c>
      <c r="L1096" s="19" t="n">
        <f aca="false">0.0016*(Online_RAW!M1096)</f>
        <v>68.4597333333333</v>
      </c>
      <c r="M1096" s="11" t="n">
        <f aca="false">Online_RAW!$N$2-Online_RAW!N1096</f>
        <v>60.7883500000003</v>
      </c>
      <c r="N1096" s="19" t="n">
        <f aca="false">Online_RAW!C1096*60</f>
        <v>169.575391304348</v>
      </c>
      <c r="O1096" s="19" t="n">
        <f aca="false">MAX(0, Online_RAW!D1096*60)</f>
        <v>10.548</v>
      </c>
      <c r="P1096" s="19" t="n">
        <f aca="false">_xlfn.IFNA(VLOOKUP(A1096,Sampling!$D$7:$E$14,2,FALSE()),0)</f>
        <v>0</v>
      </c>
      <c r="Q1096" s="0" t="n">
        <f aca="false">_xlfn.IFNA(VLOOKUP(A1096,Refill!$D$6:$G$8,2,FALSE()),0)</f>
        <v>0</v>
      </c>
    </row>
    <row r="1097" customFormat="false" ht="12.75" hidden="false" customHeight="false" outlineLevel="0" collapsed="false">
      <c r="A1097" s="19" t="n">
        <f aca="false">ROUND((Online_RAW!B1097-General!$B$10)*24,3)</f>
        <v>18.25</v>
      </c>
      <c r="B1097" s="19" t="n">
        <f aca="false">General!$B$12+Online_ANA!K1097/1000+Online_ANA!L1097/1000+Online_ANA!M1097/1000/General!$B$22-SUM($P$2:P1097)/1000/General!$B$24+SUM($Q$2:Q1097)/1000/General!$B$24</f>
        <v>1.2045218901014</v>
      </c>
      <c r="C1097" s="19" t="n">
        <f aca="false">Online_RAW!K1097</f>
        <v>23.2658333333333</v>
      </c>
      <c r="D1097" s="19" t="n">
        <f aca="false">Online_RAW!J1097</f>
        <v>1.17666666666667</v>
      </c>
      <c r="E1097" s="19" t="n">
        <f aca="false">(1-F1097/100-G1097/100)/(1-C1097/100-D1097/100-General!$B$17/100)</f>
        <v>0.990894732922404</v>
      </c>
      <c r="F1097" s="19" t="n">
        <f aca="false">N1097*General!$B$14/(N1097+O1097)+O1097*100/(N1097+O1097)</f>
        <v>25.5216083965891</v>
      </c>
      <c r="G1097" s="19" t="n">
        <f aca="false">N1097*General!$B$15/(N1097+O1097)</f>
        <v>0.037615349294652</v>
      </c>
      <c r="H1097" s="19" t="n">
        <f aca="false">(N1097+O1097)*(1/General!$B$20)*((F1097/100)-E1097*(C1097/100))*1000/B1097</f>
        <v>164.490862042265</v>
      </c>
      <c r="I1097" s="19" t="n">
        <f aca="false">(N1097+O1097)*(1/General!$B$20)*((D1097/100)*E1097-(G1097/100))*1000/B1097</f>
        <v>75.2147613215627</v>
      </c>
      <c r="J1097" s="19" t="n">
        <f aca="false">I1097/H1097</f>
        <v>0.457257992253921</v>
      </c>
      <c r="K1097" s="19" t="n">
        <f aca="false">MAX(Online_RAW!$L$2-Online_RAW!L1097,0)</f>
        <v>0</v>
      </c>
      <c r="L1097" s="19" t="n">
        <f aca="false">0.0016*(Online_RAW!M1097)</f>
        <v>68.4864</v>
      </c>
      <c r="M1097" s="11" t="n">
        <f aca="false">Online_RAW!$N$2-Online_RAW!N1097</f>
        <v>61.0786842105299</v>
      </c>
      <c r="N1097" s="19" t="n">
        <f aca="false">Online_RAW!C1097*60</f>
        <v>169.240090909091</v>
      </c>
      <c r="O1097" s="19" t="n">
        <f aca="false">MAX(0, Online_RAW!D1097*60)</f>
        <v>10.7290909090909</v>
      </c>
      <c r="P1097" s="19" t="n">
        <f aca="false">_xlfn.IFNA(VLOOKUP(A1097,Sampling!$D$7:$E$14,2,FALSE()),0)</f>
        <v>0</v>
      </c>
      <c r="Q1097" s="0" t="n">
        <f aca="false">_xlfn.IFNA(VLOOKUP(A1097,Refill!$D$6:$G$8,2,FALSE()),0)</f>
        <v>0</v>
      </c>
    </row>
    <row r="1098" customFormat="false" ht="12.75" hidden="false" customHeight="false" outlineLevel="0" collapsed="false">
      <c r="A1098" s="19" t="n">
        <f aca="false">ROUND((Online_RAW!B1098-General!$B$10)*24,3)</f>
        <v>18.267</v>
      </c>
      <c r="B1098" s="19" t="n">
        <f aca="false">General!$B$12+Online_ANA!K1098/1000+Online_ANA!L1098/1000+Online_ANA!M1098/1000/General!$B$22-SUM($P$2:P1098)/1000/General!$B$24+SUM($Q$2:Q1098)/1000/General!$B$24</f>
        <v>1.20482700078637</v>
      </c>
      <c r="C1098" s="19" t="n">
        <f aca="false">Online_RAW!K1098</f>
        <v>23.455</v>
      </c>
      <c r="D1098" s="19" t="n">
        <f aca="false">Online_RAW!J1098</f>
        <v>1.17666666666667</v>
      </c>
      <c r="E1098" s="19" t="n">
        <f aca="false">(1-F1098/100-G1098/100)/(1-C1098/100-D1098/100-General!$B$17/100)</f>
        <v>0.996830699192722</v>
      </c>
      <c r="F1098" s="19" t="n">
        <f aca="false">N1098*General!$B$14/(N1098+O1098)+O1098*100/(N1098+O1098)</f>
        <v>25.2641071615319</v>
      </c>
      <c r="G1098" s="19" t="n">
        <f aca="false">N1098*General!$B$15/(N1098+O1098)</f>
        <v>0.0377454004234687</v>
      </c>
      <c r="H1098" s="19" t="n">
        <f aca="false">(N1098+O1098)*(1/General!$B$20)*((F1098/100)-E1098*(C1098/100))*1000/B1098</f>
        <v>125.499526753766</v>
      </c>
      <c r="I1098" s="19" t="n">
        <f aca="false">(N1098+O1098)*(1/General!$B$20)*((D1098/100)*E1098-(G1098/100))*1000/B1098</f>
        <v>75.6412895354289</v>
      </c>
      <c r="J1098" s="19" t="n">
        <f aca="false">I1098/H1098</f>
        <v>0.602721711324375</v>
      </c>
      <c r="K1098" s="19" t="n">
        <f aca="false">MAX(Online_RAW!$L$2-Online_RAW!L1098,0)</f>
        <v>0</v>
      </c>
      <c r="L1098" s="19" t="n">
        <f aca="false">0.0016*(Online_RAW!M1098)</f>
        <v>68.5232</v>
      </c>
      <c r="M1098" s="11" t="n">
        <f aca="false">Online_RAW!$N$2-Online_RAW!N1098</f>
        <v>61.3711428571401</v>
      </c>
      <c r="N1098" s="19" t="n">
        <f aca="false">Online_RAW!C1098*60</f>
        <v>169.8</v>
      </c>
      <c r="O1098" s="19" t="n">
        <f aca="false">MAX(0, Online_RAW!D1098*60)</f>
        <v>10.1424545454545</v>
      </c>
      <c r="P1098" s="19" t="n">
        <f aca="false">_xlfn.IFNA(VLOOKUP(A1098,Sampling!$D$7:$E$14,2,FALSE()),0)</f>
        <v>0</v>
      </c>
      <c r="Q1098" s="0" t="n">
        <f aca="false">_xlfn.IFNA(VLOOKUP(A1098,Refill!$D$6:$G$8,2,FALSE()),0)</f>
        <v>0</v>
      </c>
    </row>
    <row r="1099" customFormat="false" ht="12.75" hidden="false" customHeight="false" outlineLevel="0" collapsed="false">
      <c r="A1099" s="19" t="n">
        <f aca="false">ROUND((Online_RAW!B1099-General!$B$10)*24,3)</f>
        <v>18.283</v>
      </c>
      <c r="B1099" s="19" t="n">
        <f aca="false">General!$B$12+Online_ANA!K1099/1000+Online_ANA!L1099/1000+Online_ANA!M1099/1000/General!$B$22-SUM($P$2:P1099)/1000/General!$B$24+SUM($Q$2:Q1099)/1000/General!$B$24</f>
        <v>1.20509136912645</v>
      </c>
      <c r="C1099" s="19" t="n">
        <f aca="false">Online_RAW!K1099</f>
        <v>23.424</v>
      </c>
      <c r="D1099" s="19" t="n">
        <f aca="false">Online_RAW!J1099</f>
        <v>1.185</v>
      </c>
      <c r="E1099" s="19" t="n">
        <f aca="false">(1-F1099/100-G1099/100)/(1-C1099/100-D1099/100-General!$B$17/100)</f>
        <v>0.997965538498832</v>
      </c>
      <c r="F1099" s="19" t="n">
        <f aca="false">N1099*General!$B$14/(N1099+O1099)+O1099*100/(N1099+O1099)</f>
        <v>25.1563922970149</v>
      </c>
      <c r="G1099" s="19" t="n">
        <f aca="false">N1099*General!$B$15/(N1099+O1099)</f>
        <v>0.0377998018701945</v>
      </c>
      <c r="H1099" s="19" t="n">
        <f aca="false">(N1099+O1099)*(1/General!$B$20)*((F1099/100)-E1099*(C1099/100))*1000/B1099</f>
        <v>118.526798532649</v>
      </c>
      <c r="I1099" s="19" t="n">
        <f aca="false">(N1099+O1099)*(1/General!$B$20)*((D1099/100)*E1099-(G1099/100))*1000/B1099</f>
        <v>76.2273007958751</v>
      </c>
      <c r="J1099" s="19" t="n">
        <f aca="false">I1099/H1099</f>
        <v>0.643122920213505</v>
      </c>
      <c r="K1099" s="19" t="n">
        <f aca="false">MAX(Online_RAW!$L$2-Online_RAW!L1099,0)</f>
        <v>0</v>
      </c>
      <c r="L1099" s="19" t="n">
        <f aca="false">0.0016*(Online_RAW!M1099)</f>
        <v>68.5232</v>
      </c>
      <c r="M1099" s="11" t="n">
        <f aca="false">Online_RAW!$N$2-Online_RAW!N1099</f>
        <v>61.6593043478301</v>
      </c>
      <c r="N1099" s="19" t="n">
        <f aca="false">Online_RAW!C1099*60</f>
        <v>169.962782608696</v>
      </c>
      <c r="O1099" s="19" t="n">
        <f aca="false">MAX(0, Online_RAW!D1099*60)</f>
        <v>9.89295652173912</v>
      </c>
      <c r="P1099" s="19" t="n">
        <f aca="false">_xlfn.IFNA(VLOOKUP(A1099,Sampling!$D$7:$E$14,2,FALSE()),0)</f>
        <v>0</v>
      </c>
      <c r="Q1099" s="0" t="n">
        <f aca="false">_xlfn.IFNA(VLOOKUP(A1099,Refill!$D$6:$G$8,2,FALSE()),0)</f>
        <v>0</v>
      </c>
    </row>
    <row r="1100" customFormat="false" ht="12.75" hidden="false" customHeight="false" outlineLevel="0" collapsed="false">
      <c r="A1100" s="19" t="n">
        <f aca="false">ROUND((Online_RAW!B1100-General!$B$10)*24,3)</f>
        <v>18.3</v>
      </c>
      <c r="B1100" s="19" t="n">
        <f aca="false">General!$B$12+Online_ANA!K1100/1000+Online_ANA!L1100/1000+Online_ANA!M1100/1000/General!$B$22-SUM($P$2:P1100)/1000/General!$B$24+SUM($Q$2:Q1100)/1000/General!$B$24</f>
        <v>1.2053900351245</v>
      </c>
      <c r="C1100" s="19" t="n">
        <f aca="false">Online_RAW!K1100</f>
        <v>23.2677777777778</v>
      </c>
      <c r="D1100" s="19" t="n">
        <f aca="false">Online_RAW!J1100</f>
        <v>1.185</v>
      </c>
      <c r="E1100" s="19" t="n">
        <f aca="false">(1-F1100/100-G1100/100)/(1-C1100/100-D1100/100-General!$B$17/100)</f>
        <v>0.992920646057472</v>
      </c>
      <c r="F1100" s="19" t="n">
        <f aca="false">N1100*General!$B$14/(N1100+O1100)+O1100*100/(N1100+O1100)</f>
        <v>25.3795453306438</v>
      </c>
      <c r="G1100" s="19" t="n">
        <f aca="false">N1100*General!$B$15/(N1100+O1100)</f>
        <v>0.0376870983178566</v>
      </c>
      <c r="H1100" s="19" t="n">
        <f aca="false">(N1100+O1100)*(1/General!$B$20)*((F1100/100)-E1100*(C1100/100))*1000/B1100</f>
        <v>151.746929147132</v>
      </c>
      <c r="I1100" s="19" t="n">
        <f aca="false">(N1100+O1100)*(1/General!$B$20)*((D1100/100)*E1100-(G1100/100))*1000/B1100</f>
        <v>75.9187704888118</v>
      </c>
      <c r="J1100" s="19" t="n">
        <f aca="false">I1100/H1100</f>
        <v>0.500298562320175</v>
      </c>
      <c r="K1100" s="19" t="n">
        <f aca="false">MAX(Online_RAW!$L$2-Online_RAW!L1100,0)</f>
        <v>0</v>
      </c>
      <c r="L1100" s="19" t="n">
        <f aca="false">0.0016*(Online_RAW!M1100)</f>
        <v>68.5536</v>
      </c>
      <c r="M1100" s="11" t="n">
        <f aca="false">Online_RAW!$N$2-Online_RAW!N1100</f>
        <v>61.9517142857103</v>
      </c>
      <c r="N1100" s="19" t="n">
        <f aca="false">Online_RAW!C1100*60</f>
        <v>169.681363636364</v>
      </c>
      <c r="O1100" s="19" t="n">
        <f aca="false">MAX(0, Online_RAW!D1100*60)</f>
        <v>10.4135454545455</v>
      </c>
      <c r="P1100" s="19" t="n">
        <f aca="false">_xlfn.IFNA(VLOOKUP(A1100,Sampling!$D$7:$E$14,2,FALSE()),0)</f>
        <v>0</v>
      </c>
      <c r="Q1100" s="0" t="n">
        <f aca="false">_xlfn.IFNA(VLOOKUP(A1100,Refill!$D$6:$G$8,2,FALSE()),0)</f>
        <v>0</v>
      </c>
    </row>
    <row r="1101" customFormat="false" ht="12.75" hidden="false" customHeight="false" outlineLevel="0" collapsed="false">
      <c r="A1101" s="19" t="n">
        <f aca="false">ROUND((Online_RAW!B1101-General!$B$10)*24,3)</f>
        <v>18.317</v>
      </c>
      <c r="B1101" s="19" t="n">
        <f aca="false">General!$B$12+Online_ANA!K1101/1000+Online_ANA!L1101/1000+Online_ANA!M1101/1000/General!$B$22-SUM($P$2:P1101)/1000/General!$B$24+SUM($Q$2:Q1101)/1000/General!$B$24</f>
        <v>1.20569549190993</v>
      </c>
      <c r="C1101" s="19" t="n">
        <f aca="false">Online_RAW!K1101</f>
        <v>23.313</v>
      </c>
      <c r="D1101" s="19" t="n">
        <f aca="false">Online_RAW!J1101</f>
        <v>1.2</v>
      </c>
      <c r="E1101" s="19" t="n">
        <f aca="false">(1-F1101/100-G1101/100)/(1-C1101/100-D1101/100-General!$B$17/100)</f>
        <v>0.99029316900228</v>
      </c>
      <c r="F1101" s="19" t="n">
        <f aca="false">N1101*General!$B$14/(N1101+O1101)+O1101*100/(N1101+O1101)</f>
        <v>25.6366745530382</v>
      </c>
      <c r="G1101" s="19" t="n">
        <f aca="false">N1101*General!$B$15/(N1101+O1101)</f>
        <v>0.0375572350742232</v>
      </c>
      <c r="H1101" s="19" t="n">
        <f aca="false">(N1101+O1101)*(1/General!$B$20)*((F1101/100)-E1101*(C1101/100))*1000/B1101</f>
        <v>169.873579566585</v>
      </c>
      <c r="I1101" s="19" t="n">
        <f aca="false">(N1101+O1101)*(1/General!$B$20)*((D1101/100)*E1101-(G1101/100))*1000/B1101</f>
        <v>76.6634901268533</v>
      </c>
      <c r="J1101" s="19" t="n">
        <f aca="false">I1101/H1101</f>
        <v>0.451297313699119</v>
      </c>
      <c r="K1101" s="19" t="n">
        <f aca="false">MAX(Online_RAW!$L$2-Online_RAW!L1101,0)</f>
        <v>0</v>
      </c>
      <c r="L1101" s="19" t="n">
        <f aca="false">0.0016*(Online_RAW!M1101)</f>
        <v>68.5952</v>
      </c>
      <c r="M1101" s="11" t="n">
        <f aca="false">Online_RAW!$N$2-Online_RAW!N1101</f>
        <v>62.2393181818202</v>
      </c>
      <c r="N1101" s="19" t="n">
        <f aca="false">Online_RAW!C1101*60</f>
        <v>169.036857142857</v>
      </c>
      <c r="O1101" s="19" t="n">
        <f aca="false">MAX(0, Online_RAW!D1101*60)</f>
        <v>10.994347826087</v>
      </c>
      <c r="P1101" s="19" t="n">
        <f aca="false">_xlfn.IFNA(VLOOKUP(A1101,Sampling!$D$7:$E$14,2,FALSE()),0)</f>
        <v>0</v>
      </c>
      <c r="Q1101" s="0" t="n">
        <f aca="false">_xlfn.IFNA(VLOOKUP(A1101,Refill!$D$6:$G$8,2,FALSE()),0)</f>
        <v>0</v>
      </c>
    </row>
    <row r="1102" customFormat="false" ht="12.75" hidden="false" customHeight="false" outlineLevel="0" collapsed="false">
      <c r="A1102" s="19" t="n">
        <f aca="false">ROUND((Online_RAW!B1102-General!$B$10)*24,3)</f>
        <v>18.333</v>
      </c>
      <c r="B1102" s="19" t="n">
        <f aca="false">General!$B$12+Online_ANA!K1102/1000+Online_ANA!L1102/1000+Online_ANA!M1102/1000/General!$B$22-SUM($P$2:P1102)/1000/General!$B$24+SUM($Q$2:Q1102)/1000/General!$B$24</f>
        <v>1.20601123250328</v>
      </c>
      <c r="C1102" s="19" t="n">
        <f aca="false">Online_RAW!K1102</f>
        <v>23.5083333333333</v>
      </c>
      <c r="D1102" s="19" t="n">
        <f aca="false">Online_RAW!J1102</f>
        <v>1.195</v>
      </c>
      <c r="E1102" s="19" t="n">
        <f aca="false">(1-F1102/100-G1102/100)/(1-C1102/100-D1102/100-General!$B$17/100)</f>
        <v>0.992864109923847</v>
      </c>
      <c r="F1102" s="19" t="n">
        <f aca="false">N1102*General!$B$14/(N1102+O1102)+O1102*100/(N1102+O1102)</f>
        <v>25.6326874839697</v>
      </c>
      <c r="G1102" s="19" t="n">
        <f aca="false">N1102*General!$B$15/(N1102+O1102)</f>
        <v>0.0375592487454699</v>
      </c>
      <c r="H1102" s="19" t="n">
        <f aca="false">(N1102+O1102)*(1/General!$B$20)*((F1102/100)-E1102*(C1102/100))*1000/B1102</f>
        <v>152.650765280087</v>
      </c>
      <c r="I1102" s="19" t="n">
        <f aca="false">(N1102+O1102)*(1/General!$B$20)*((D1102/100)*E1102-(G1102/100))*1000/B1102</f>
        <v>76.5158439396315</v>
      </c>
      <c r="J1102" s="19" t="n">
        <f aca="false">I1102/H1102</f>
        <v>0.501247693054396</v>
      </c>
      <c r="K1102" s="19" t="n">
        <f aca="false">MAX(Online_RAW!$L$2-Online_RAW!L1102,0)</f>
        <v>0</v>
      </c>
      <c r="L1102" s="19" t="n">
        <f aca="false">0.0016*(Online_RAW!M1102)</f>
        <v>68.6208</v>
      </c>
      <c r="M1102" s="11" t="n">
        <f aca="false">Online_RAW!$N$2-Online_RAW!N1102</f>
        <v>62.5555714285702</v>
      </c>
      <c r="N1102" s="19" t="n">
        <f aca="false">Online_RAW!C1102*60</f>
        <v>169.040869565218</v>
      </c>
      <c r="O1102" s="19" t="n">
        <f aca="false">MAX(0, Online_RAW!D1102*60)</f>
        <v>10.9849565217391</v>
      </c>
      <c r="P1102" s="19" t="n">
        <f aca="false">_xlfn.IFNA(VLOOKUP(A1102,Sampling!$D$7:$E$14,2,FALSE()),0)</f>
        <v>0</v>
      </c>
      <c r="Q1102" s="0" t="n">
        <f aca="false">_xlfn.IFNA(VLOOKUP(A1102,Refill!$D$6:$G$8,2,FALSE()),0)</f>
        <v>0</v>
      </c>
    </row>
    <row r="1103" customFormat="false" ht="12.75" hidden="false" customHeight="false" outlineLevel="0" collapsed="false">
      <c r="A1103" s="19" t="n">
        <f aca="false">ROUND((Online_RAW!B1103-General!$B$10)*24,3)</f>
        <v>18.35</v>
      </c>
      <c r="B1103" s="19" t="n">
        <f aca="false">General!$B$12+Online_ANA!K1103/1000+Online_ANA!L1103/1000+Online_ANA!M1103/1000/General!$B$22-SUM($P$2:P1103)/1000/General!$B$24+SUM($Q$2:Q1103)/1000/General!$B$24</f>
        <v>1.20630580357316</v>
      </c>
      <c r="C1103" s="19" t="n">
        <f aca="false">Online_RAW!K1103</f>
        <v>23.6125</v>
      </c>
      <c r="D1103" s="19" t="n">
        <f aca="false">Online_RAW!J1103</f>
        <v>1.205</v>
      </c>
      <c r="E1103" s="19" t="n">
        <f aca="false">(1-F1103/100-G1103/100)/(1-C1103/100-D1103/100-General!$B$17/100)</f>
        <v>0.996419830737214</v>
      </c>
      <c r="F1103" s="19" t="n">
        <f aca="false">N1103*General!$B$14/(N1103+O1103)+O1103*100/(N1103+O1103)</f>
        <v>25.4801729953265</v>
      </c>
      <c r="G1103" s="19" t="n">
        <f aca="false">N1103*General!$B$15/(N1103+O1103)</f>
        <v>0.0376362762649866</v>
      </c>
      <c r="H1103" s="19" t="n">
        <f aca="false">(N1103+O1103)*(1/General!$B$20)*((F1103/100)-E1103*(C1103/100))*1000/B1103</f>
        <v>129.898953640247</v>
      </c>
      <c r="I1103" s="19" t="n">
        <f aca="false">(N1103+O1103)*(1/General!$B$20)*((D1103/100)*E1103-(G1103/100))*1000/B1103</f>
        <v>77.3886767320736</v>
      </c>
      <c r="J1103" s="19" t="n">
        <f aca="false">I1103/H1103</f>
        <v>0.59576058592743</v>
      </c>
      <c r="K1103" s="19" t="n">
        <f aca="false">MAX(Online_RAW!$L$2-Online_RAW!L1103,0)</f>
        <v>0</v>
      </c>
      <c r="L1103" s="19" t="n">
        <f aca="false">0.0016*(Online_RAW!M1103)</f>
        <v>68.6552</v>
      </c>
      <c r="M1103" s="11" t="n">
        <f aca="false">Online_RAW!$N$2-Online_RAW!N1103</f>
        <v>62.8391578947403</v>
      </c>
      <c r="N1103" s="19" t="n">
        <f aca="false">Online_RAW!C1103*60</f>
        <v>169.278818181818</v>
      </c>
      <c r="O1103" s="19" t="n">
        <f aca="false">MAX(0, Online_RAW!D1103*60)</f>
        <v>10.6314545454545</v>
      </c>
      <c r="P1103" s="19" t="n">
        <f aca="false">_xlfn.IFNA(VLOOKUP(A1103,Sampling!$D$7:$E$14,2,FALSE()),0)</f>
        <v>0</v>
      </c>
      <c r="Q1103" s="0" t="n">
        <f aca="false">_xlfn.IFNA(VLOOKUP(A1103,Refill!$D$6:$G$8,2,FALSE()),0)</f>
        <v>0</v>
      </c>
    </row>
    <row r="1104" customFormat="false" ht="12.75" hidden="false" customHeight="false" outlineLevel="0" collapsed="false">
      <c r="A1104" s="19" t="n">
        <f aca="false">ROUND((Online_RAW!B1104-General!$B$10)*24,3)</f>
        <v>18.367</v>
      </c>
      <c r="B1104" s="19" t="n">
        <f aca="false">General!$B$12+Online_ANA!K1104/1000+Online_ANA!L1104/1000+Online_ANA!M1104/1000/General!$B$22-SUM($P$2:P1104)/1000/General!$B$24+SUM($Q$2:Q1104)/1000/General!$B$24</f>
        <v>1.20660453018785</v>
      </c>
      <c r="C1104" s="19" t="n">
        <f aca="false">Online_RAW!K1104</f>
        <v>23.573</v>
      </c>
      <c r="D1104" s="19" t="n">
        <f aca="false">Online_RAW!J1104</f>
        <v>1.20666666666667</v>
      </c>
      <c r="E1104" s="19" t="n">
        <f aca="false">(1-F1104/100-G1104/100)/(1-C1104/100-D1104/100-General!$B$17/100)</f>
        <v>0.996615516507093</v>
      </c>
      <c r="F1104" s="19" t="n">
        <f aca="false">N1104*General!$B$14/(N1104+O1104)+O1104*100/(N1104+O1104)</f>
        <v>25.427813790576</v>
      </c>
      <c r="G1104" s="19" t="n">
        <f aca="false">N1104*General!$B$15/(N1104+O1104)</f>
        <v>0.0376627203077899</v>
      </c>
      <c r="H1104" s="19" t="n">
        <f aca="false">(N1104+O1104)*(1/General!$B$20)*((F1104/100)-E1104*(C1104/100))*1000/B1104</f>
        <v>128.822907665161</v>
      </c>
      <c r="I1104" s="19" t="n">
        <f aca="false">(N1104+O1104)*(1/General!$B$20)*((D1104/100)*E1104-(G1104/100))*1000/B1104</f>
        <v>77.570906232886</v>
      </c>
      <c r="J1104" s="19" t="n">
        <f aca="false">I1104/H1104</f>
        <v>0.602151493385864</v>
      </c>
      <c r="K1104" s="19" t="n">
        <f aca="false">MAX(Online_RAW!$L$2-Online_RAW!L1104,0)</f>
        <v>0</v>
      </c>
      <c r="L1104" s="19" t="n">
        <f aca="false">0.0016*(Online_RAW!M1104)</f>
        <v>68.6864</v>
      </c>
      <c r="M1104" s="11" t="n">
        <f aca="false">Online_RAW!$N$2-Online_RAW!N1104</f>
        <v>63.1307619047602</v>
      </c>
      <c r="N1104" s="19" t="n">
        <f aca="false">Online_RAW!C1104*60</f>
        <v>169.566</v>
      </c>
      <c r="O1104" s="19" t="n">
        <f aca="false">MAX(0, Online_RAW!D1104*60)</f>
        <v>10.5229565217391</v>
      </c>
      <c r="P1104" s="19" t="n">
        <f aca="false">_xlfn.IFNA(VLOOKUP(A1104,Sampling!$D$7:$E$14,2,FALSE()),0)</f>
        <v>0</v>
      </c>
      <c r="Q1104" s="0" t="n">
        <f aca="false">_xlfn.IFNA(VLOOKUP(A1104,Refill!$D$6:$G$8,2,FALSE()),0)</f>
        <v>0</v>
      </c>
    </row>
    <row r="1105" customFormat="false" ht="12.75" hidden="false" customHeight="false" outlineLevel="0" collapsed="false">
      <c r="A1105" s="19" t="n">
        <f aca="false">ROUND((Online_RAW!B1105-General!$B$10)*24,3)</f>
        <v>18.383</v>
      </c>
      <c r="B1105" s="19" t="n">
        <f aca="false">General!$B$12+Online_ANA!K1105/1000+Online_ANA!L1105/1000+Online_ANA!M1105/1000/General!$B$22-SUM($P$2:P1105)/1000/General!$B$24+SUM($Q$2:Q1105)/1000/General!$B$24</f>
        <v>1.20687753149847</v>
      </c>
      <c r="C1105" s="19" t="n">
        <f aca="false">Online_RAW!K1105</f>
        <v>23.485</v>
      </c>
      <c r="D1105" s="19" t="n">
        <f aca="false">Online_RAW!J1105</f>
        <v>1.21</v>
      </c>
      <c r="E1105" s="19" t="n">
        <f aca="false">(1-F1105/100-G1105/100)/(1-C1105/100-D1105/100-General!$B$17/100)</f>
        <v>0.993794988773652</v>
      </c>
      <c r="F1105" s="19" t="n">
        <f aca="false">N1105*General!$B$14/(N1105+O1105)+O1105*100/(N1105+O1105)</f>
        <v>25.5546771695715</v>
      </c>
      <c r="G1105" s="19" t="n">
        <f aca="false">N1105*General!$B$15/(N1105+O1105)</f>
        <v>0.0375986478941558</v>
      </c>
      <c r="H1105" s="19" t="n">
        <f aca="false">(N1105+O1105)*(1/General!$B$20)*((F1105/100)-E1105*(C1105/100))*1000/B1105</f>
        <v>147.350861711384</v>
      </c>
      <c r="I1105" s="19" t="n">
        <f aca="false">(N1105+O1105)*(1/General!$B$20)*((D1105/100)*E1105-(G1105/100))*1000/B1105</f>
        <v>77.4794104412512</v>
      </c>
      <c r="J1105" s="19" t="n">
        <f aca="false">I1105/H1105</f>
        <v>0.525815794637225</v>
      </c>
      <c r="K1105" s="19" t="n">
        <f aca="false">MAX(Online_RAW!$L$2-Online_RAW!L1105,0)</f>
        <v>0</v>
      </c>
      <c r="L1105" s="19" t="n">
        <f aca="false">0.0016*(Online_RAW!M1105)</f>
        <v>68.6864</v>
      </c>
      <c r="M1105" s="11" t="n">
        <f aca="false">Online_RAW!$N$2-Online_RAW!N1105</f>
        <v>63.4283333333301</v>
      </c>
      <c r="N1105" s="19" t="n">
        <f aca="false">Online_RAW!C1105*60</f>
        <v>169.12</v>
      </c>
      <c r="O1105" s="19" t="n">
        <f aca="false">MAX(0, Online_RAW!D1105*60)</f>
        <v>10.8013636363636</v>
      </c>
      <c r="P1105" s="19" t="n">
        <f aca="false">_xlfn.IFNA(VLOOKUP(A1105,Sampling!$D$7:$E$14,2,FALSE()),0)</f>
        <v>0</v>
      </c>
      <c r="Q1105" s="0" t="n">
        <f aca="false">_xlfn.IFNA(VLOOKUP(A1105,Refill!$D$6:$G$8,2,FALSE()),0)</f>
        <v>0</v>
      </c>
    </row>
    <row r="1106" customFormat="false" ht="12.75" hidden="false" customHeight="false" outlineLevel="0" collapsed="false">
      <c r="A1106" s="19" t="n">
        <f aca="false">ROUND((Online_RAW!B1106-General!$B$10)*24,3)</f>
        <v>18.4</v>
      </c>
      <c r="B1106" s="19" t="n">
        <f aca="false">General!$B$12+Online_ANA!K1106/1000+Online_ANA!L1106/1000+Online_ANA!M1106/1000/General!$B$22-SUM($P$2:P1106)/1000/General!$B$24+SUM($Q$2:Q1106)/1000/General!$B$24</f>
        <v>1.20719781013163</v>
      </c>
      <c r="C1106" s="19" t="n">
        <f aca="false">Online_RAW!K1106</f>
        <v>23.522</v>
      </c>
      <c r="D1106" s="19" t="n">
        <f aca="false">Online_RAW!J1106</f>
        <v>1.21</v>
      </c>
      <c r="E1106" s="19" t="n">
        <f aca="false">(1-F1106/100-G1106/100)/(1-C1106/100-D1106/100-General!$B$17/100)</f>
        <v>0.99186008232165</v>
      </c>
      <c r="F1106" s="19" t="n">
        <f aca="false">N1106*General!$B$14/(N1106+O1106)+O1106*100/(N1106+O1106)</f>
        <v>25.736338652071</v>
      </c>
      <c r="G1106" s="19" t="n">
        <f aca="false">N1106*General!$B$15/(N1106+O1106)</f>
        <v>0.0375068996706712</v>
      </c>
      <c r="H1106" s="19" t="n">
        <f aca="false">(N1106+O1106)*(1/General!$B$20)*((F1106/100)-E1106*(C1106/100))*1000/B1106</f>
        <v>160.016499437842</v>
      </c>
      <c r="I1106" s="19" t="n">
        <f aca="false">(N1106+O1106)*(1/General!$B$20)*((D1106/100)*E1106-(G1106/100))*1000/B1106</f>
        <v>77.3305107551493</v>
      </c>
      <c r="J1106" s="19" t="n">
        <f aca="false">I1106/H1106</f>
        <v>0.483265857126116</v>
      </c>
      <c r="K1106" s="19" t="n">
        <f aca="false">MAX(Online_RAW!$L$2-Online_RAW!L1106,0)</f>
        <v>0</v>
      </c>
      <c r="L1106" s="19" t="n">
        <f aca="false">0.0016*(Online_RAW!M1106)</f>
        <v>68.73</v>
      </c>
      <c r="M1106" s="11" t="n">
        <f aca="false">Online_RAW!$N$2-Online_RAW!N1106</f>
        <v>63.7299130434799</v>
      </c>
      <c r="N1106" s="19" t="n">
        <f aca="false">Online_RAW!C1106*60</f>
        <v>168.753652173913</v>
      </c>
      <c r="O1106" s="19" t="n">
        <f aca="false">MAX(0, Online_RAW!D1106*60)</f>
        <v>11.2171304347826</v>
      </c>
      <c r="P1106" s="19" t="n">
        <f aca="false">_xlfn.IFNA(VLOOKUP(A1106,Sampling!$D$7:$E$14,2,FALSE()),0)</f>
        <v>0</v>
      </c>
      <c r="Q1106" s="0" t="n">
        <f aca="false">_xlfn.IFNA(VLOOKUP(A1106,Refill!$D$6:$G$8,2,FALSE()),0)</f>
        <v>0</v>
      </c>
    </row>
    <row r="1107" customFormat="false" ht="12.75" hidden="false" customHeight="false" outlineLevel="0" collapsed="false">
      <c r="A1107" s="19" t="n">
        <f aca="false">ROUND((Online_RAW!B1107-General!$B$10)*24,3)</f>
        <v>18.417</v>
      </c>
      <c r="B1107" s="19" t="n">
        <f aca="false">General!$B$12+Online_ANA!K1107/1000+Online_ANA!L1107/1000+Online_ANA!M1107/1000/General!$B$22-SUM($P$2:P1107)/1000/General!$B$24+SUM($Q$2:Q1107)/1000/General!$B$24</f>
        <v>1.20750581017515</v>
      </c>
      <c r="C1107" s="19" t="n">
        <f aca="false">Online_RAW!K1107</f>
        <v>23.6591666666667</v>
      </c>
      <c r="D1107" s="19" t="n">
        <f aca="false">Online_RAW!J1107</f>
        <v>1.21</v>
      </c>
      <c r="E1107" s="19" t="n">
        <f aca="false">(1-F1107/100-G1107/100)/(1-C1107/100-D1107/100-General!$B$17/100)</f>
        <v>0.992411083857421</v>
      </c>
      <c r="F1107" s="19" t="n">
        <f aca="false">N1107*General!$B$14/(N1107+O1107)+O1107*100/(N1107+O1107)</f>
        <v>25.8312779520799</v>
      </c>
      <c r="G1107" s="19" t="n">
        <f aca="false">N1107*General!$B$15/(N1107+O1107)</f>
        <v>0.0374589505292526</v>
      </c>
      <c r="H1107" s="19" t="n">
        <f aca="false">(N1107+O1107)*(1/General!$B$20)*((F1107/100)-E1107*(C1107/100))*1000/B1107</f>
        <v>156.557151158657</v>
      </c>
      <c r="I1107" s="19" t="n">
        <f aca="false">(N1107+O1107)*(1/General!$B$20)*((D1107/100)*E1107-(G1107/100))*1000/B1107</f>
        <v>77.4483495776158</v>
      </c>
      <c r="J1107" s="19" t="n">
        <f aca="false">I1107/H1107</f>
        <v>0.494696978096699</v>
      </c>
      <c r="K1107" s="19" t="n">
        <f aca="false">MAX(Online_RAW!$L$2-Online_RAW!L1107,0)</f>
        <v>0</v>
      </c>
      <c r="L1107" s="19" t="n">
        <f aca="false">0.0016*(Online_RAW!M1107)</f>
        <v>68.7536</v>
      </c>
      <c r="M1107" s="11" t="n">
        <f aca="false">Online_RAW!$N$2-Online_RAW!N1107</f>
        <v>64.03990909091</v>
      </c>
      <c r="N1107" s="19" t="n">
        <f aca="false">Online_RAW!C1107*60</f>
        <v>168.734086956522</v>
      </c>
      <c r="O1107" s="19" t="n">
        <f aca="false">MAX(0, Online_RAW!D1107*60)</f>
        <v>11.4461739130435</v>
      </c>
      <c r="P1107" s="19" t="n">
        <f aca="false">_xlfn.IFNA(VLOOKUP(A1107,Sampling!$D$7:$E$14,2,FALSE()),0)</f>
        <v>0</v>
      </c>
      <c r="Q1107" s="0" t="n">
        <f aca="false">_xlfn.IFNA(VLOOKUP(A1107,Refill!$D$6:$G$8,2,FALSE()),0)</f>
        <v>0</v>
      </c>
    </row>
    <row r="1108" customFormat="false" ht="12.75" hidden="false" customHeight="false" outlineLevel="0" collapsed="false">
      <c r="A1108" s="19" t="n">
        <f aca="false">ROUND((Online_RAW!B1108-General!$B$10)*24,3)</f>
        <v>18.433</v>
      </c>
      <c r="B1108" s="19" t="n">
        <f aca="false">General!$B$12+Online_ANA!K1108/1000+Online_ANA!L1108/1000+Online_ANA!M1108/1000/General!$B$22-SUM($P$2:P1108)/1000/General!$B$24+SUM($Q$2:Q1108)/1000/General!$B$24</f>
        <v>1.2078062175146</v>
      </c>
      <c r="C1108" s="19" t="n">
        <f aca="false">Online_RAW!K1108</f>
        <v>23.75</v>
      </c>
      <c r="D1108" s="19" t="n">
        <f aca="false">Online_RAW!J1108</f>
        <v>1.215</v>
      </c>
      <c r="E1108" s="19" t="n">
        <f aca="false">(1-F1108/100-G1108/100)/(1-C1108/100-D1108/100-General!$B$17/100)</f>
        <v>0.994347809121444</v>
      </c>
      <c r="F1108" s="19" t="n">
        <f aca="false">N1108*General!$B$14/(N1108+O1108)+O1108*100/(N1108+O1108)</f>
        <v>25.7818748891788</v>
      </c>
      <c r="G1108" s="19" t="n">
        <f aca="false">N1108*General!$B$15/(N1108+O1108)</f>
        <v>0.0374839015711218</v>
      </c>
      <c r="H1108" s="19" t="n">
        <f aca="false">(N1108+O1108)*(1/General!$B$20)*((F1108/100)-E1108*(C1108/100))*1000/B1108</f>
        <v>143.991409041431</v>
      </c>
      <c r="I1108" s="19" t="n">
        <f aca="false">(N1108+O1108)*(1/General!$B$20)*((D1108/100)*E1108-(G1108/100))*1000/B1108</f>
        <v>77.8183054915766</v>
      </c>
      <c r="J1108" s="19" t="n">
        <f aca="false">I1108/H1108</f>
        <v>0.540437141421305</v>
      </c>
      <c r="K1108" s="19" t="n">
        <f aca="false">MAX(Online_RAW!$L$2-Online_RAW!L1108,0)</f>
        <v>0</v>
      </c>
      <c r="L1108" s="19" t="n">
        <f aca="false">0.0016*(Online_RAW!M1108)</f>
        <v>68.7852</v>
      </c>
      <c r="M1108" s="11" t="n">
        <f aca="false">Online_RAW!$N$2-Online_RAW!N1108</f>
        <v>64.3329090909101</v>
      </c>
      <c r="N1108" s="19" t="n">
        <f aca="false">Online_RAW!C1108*60</f>
        <v>168.638454545455</v>
      </c>
      <c r="O1108" s="19" t="n">
        <f aca="false">MAX(0, Online_RAW!D1108*60)</f>
        <v>11.3198181818182</v>
      </c>
      <c r="P1108" s="19" t="n">
        <f aca="false">_xlfn.IFNA(VLOOKUP(A1108,Sampling!$D$7:$E$14,2,FALSE()),0)</f>
        <v>0</v>
      </c>
      <c r="Q1108" s="0" t="n">
        <f aca="false">_xlfn.IFNA(VLOOKUP(A1108,Refill!$D$6:$G$8,2,FALSE()),0)</f>
        <v>0</v>
      </c>
    </row>
    <row r="1109" customFormat="false" ht="12.75" hidden="false" customHeight="false" outlineLevel="0" collapsed="false">
      <c r="A1109" s="19" t="n">
        <f aca="false">ROUND((Online_RAW!B1109-General!$B$10)*24,3)</f>
        <v>18.45</v>
      </c>
      <c r="B1109" s="19" t="n">
        <f aca="false">General!$B$12+Online_ANA!K1109/1000+Online_ANA!L1109/1000+Online_ANA!M1109/1000/General!$B$22-SUM($P$2:P1109)/1000/General!$B$24+SUM($Q$2:Q1109)/1000/General!$B$24</f>
        <v>1.20807314829024</v>
      </c>
      <c r="C1109" s="19" t="n">
        <f aca="false">Online_RAW!K1109</f>
        <v>23.775</v>
      </c>
      <c r="D1109" s="19" t="n">
        <f aca="false">Online_RAW!J1109</f>
        <v>1.22</v>
      </c>
      <c r="E1109" s="19" t="n">
        <f aca="false">(1-F1109/100-G1109/100)/(1-C1109/100-D1109/100-General!$B$17/100)</f>
        <v>0.994890788080758</v>
      </c>
      <c r="F1109" s="19" t="n">
        <f aca="false">N1109*General!$B$14/(N1109+O1109)+O1109*100/(N1109+O1109)</f>
        <v>25.7712087424853</v>
      </c>
      <c r="G1109" s="19" t="n">
        <f aca="false">N1109*General!$B$15/(N1109+O1109)</f>
        <v>0.0374892885138963</v>
      </c>
      <c r="H1109" s="19" t="n">
        <f aca="false">(N1109+O1109)*(1/General!$B$20)*((F1109/100)-E1109*(C1109/100))*1000/B1109</f>
        <v>140.803291530816</v>
      </c>
      <c r="I1109" s="19" t="n">
        <f aca="false">(N1109+O1109)*(1/General!$B$20)*((D1109/100)*E1109-(G1109/100))*1000/B1109</f>
        <v>78.2099844796827</v>
      </c>
      <c r="J1109" s="19" t="n">
        <f aca="false">I1109/H1109</f>
        <v>0.555455654689476</v>
      </c>
      <c r="K1109" s="19" t="n">
        <f aca="false">MAX(Online_RAW!$L$2-Online_RAW!L1109,0)</f>
        <v>0</v>
      </c>
      <c r="L1109" s="19" t="n">
        <f aca="false">0.0016*(Online_RAW!M1109)</f>
        <v>68.7852</v>
      </c>
      <c r="M1109" s="11" t="n">
        <f aca="false">Online_RAW!$N$2-Online_RAW!N1109</f>
        <v>64.6238636363601</v>
      </c>
      <c r="N1109" s="19" t="n">
        <f aca="false">Online_RAW!C1109*60</f>
        <v>168.737739130435</v>
      </c>
      <c r="O1109" s="19" t="n">
        <f aca="false">MAX(0, Online_RAW!D1109*60)</f>
        <v>11.3006086956522</v>
      </c>
      <c r="P1109" s="19" t="n">
        <f aca="false">_xlfn.IFNA(VLOOKUP(A1109,Sampling!$D$7:$E$14,2,FALSE()),0)</f>
        <v>0</v>
      </c>
      <c r="Q1109" s="0" t="n">
        <f aca="false">_xlfn.IFNA(VLOOKUP(A1109,Refill!$D$6:$G$8,2,FALSE()),0)</f>
        <v>0</v>
      </c>
    </row>
    <row r="1110" customFormat="false" ht="12.75" hidden="false" customHeight="false" outlineLevel="0" collapsed="false">
      <c r="A1110" s="19" t="n">
        <f aca="false">ROUND((Online_RAW!B1110-General!$B$10)*24,3)</f>
        <v>18.467</v>
      </c>
      <c r="B1110" s="19" t="n">
        <f aca="false">General!$B$12+Online_ANA!K1110/1000+Online_ANA!L1110/1000+Online_ANA!M1110/1000/General!$B$22-SUM($P$2:P1110)/1000/General!$B$24+SUM($Q$2:Q1110)/1000/General!$B$24</f>
        <v>1.20838965102665</v>
      </c>
      <c r="C1110" s="19" t="n">
        <f aca="false">Online_RAW!K1110</f>
        <v>23.75</v>
      </c>
      <c r="D1110" s="19" t="n">
        <f aca="false">Online_RAW!J1110</f>
        <v>1.225</v>
      </c>
      <c r="E1110" s="19" t="n">
        <f aca="false">(1-F1110/100-G1110/100)/(1-C1110/100-D1110/100-General!$B$17/100)</f>
        <v>0.995943255125734</v>
      </c>
      <c r="F1110" s="19" t="n">
        <f aca="false">N1110*General!$B$14/(N1110+O1110)+O1110*100/(N1110+O1110)</f>
        <v>25.6727552570863</v>
      </c>
      <c r="G1110" s="19" t="n">
        <f aca="false">N1110*General!$B$15/(N1110+O1110)</f>
        <v>0.0375390124964211</v>
      </c>
      <c r="H1110" s="19" t="n">
        <f aca="false">(N1110+O1110)*(1/General!$B$20)*((F1110/100)-E1110*(C1110/100))*1000/B1110</f>
        <v>134.207356354853</v>
      </c>
      <c r="I1110" s="19" t="n">
        <f aca="false">(N1110+O1110)*(1/General!$B$20)*((D1110/100)*E1110-(G1110/100))*1000/B1110</f>
        <v>78.59879306563</v>
      </c>
      <c r="J1110" s="19" t="n">
        <f aca="false">I1110/H1110</f>
        <v>0.585651898676924</v>
      </c>
      <c r="K1110" s="19" t="n">
        <f aca="false">MAX(Online_RAW!$L$2-Online_RAW!L1110,0)</f>
        <v>0</v>
      </c>
      <c r="L1110" s="19" t="n">
        <f aca="false">0.0016*(Online_RAW!M1110)</f>
        <v>68.8208</v>
      </c>
      <c r="M1110" s="11" t="n">
        <f aca="false">Online_RAW!$N$2-Online_RAW!N1110</f>
        <v>64.9300476190501</v>
      </c>
      <c r="N1110" s="19" t="n">
        <f aca="false">Online_RAW!C1110*60</f>
        <v>168.953454545455</v>
      </c>
      <c r="O1110" s="19" t="n">
        <f aca="false">MAX(0, Online_RAW!D1110*60)</f>
        <v>11.0762727272727</v>
      </c>
      <c r="P1110" s="19" t="n">
        <f aca="false">_xlfn.IFNA(VLOOKUP(A1110,Sampling!$D$7:$E$14,2,FALSE()),0)</f>
        <v>0</v>
      </c>
      <c r="Q1110" s="0" t="n">
        <f aca="false">_xlfn.IFNA(VLOOKUP(A1110,Refill!$D$6:$G$8,2,FALSE()),0)</f>
        <v>0</v>
      </c>
    </row>
    <row r="1111" customFormat="false" ht="12.75" hidden="false" customHeight="false" outlineLevel="0" collapsed="false">
      <c r="A1111" s="19" t="n">
        <f aca="false">ROUND((Online_RAW!B1111-General!$B$10)*24,3)</f>
        <v>18.483</v>
      </c>
      <c r="B1111" s="19" t="n">
        <f aca="false">General!$B$12+Online_ANA!K1111/1000+Online_ANA!L1111/1000+Online_ANA!M1111/1000/General!$B$22-SUM($P$2:P1111)/1000/General!$B$24+SUM($Q$2:Q1111)/1000/General!$B$24</f>
        <v>1.20870595692062</v>
      </c>
      <c r="C1111" s="19" t="n">
        <f aca="false">Online_RAW!K1111</f>
        <v>23.6942857142857</v>
      </c>
      <c r="D1111" s="19" t="n">
        <f aca="false">Online_RAW!J1111</f>
        <v>1.23</v>
      </c>
      <c r="E1111" s="19" t="n">
        <f aca="false">(1-F1111/100-G1111/100)/(1-C1111/100-D1111/100-General!$B$17/100)</f>
        <v>0.995160123599388</v>
      </c>
      <c r="F1111" s="19" t="n">
        <f aca="false">N1111*General!$B$14/(N1111+O1111)+O1111*100/(N1111+O1111)</f>
        <v>25.680706025563</v>
      </c>
      <c r="G1111" s="19" t="n">
        <f aca="false">N1111*General!$B$15/(N1111+O1111)</f>
        <v>0.0375349969567864</v>
      </c>
      <c r="H1111" s="19" t="n">
        <f aca="false">(N1111+O1111)*(1/General!$B$20)*((F1111/100)-E1111*(C1111/100))*1000/B1111</f>
        <v>139.609988322319</v>
      </c>
      <c r="I1111" s="19" t="n">
        <f aca="false">(N1111+O1111)*(1/General!$B$20)*((D1111/100)*E1111-(G1111/100))*1000/B1111</f>
        <v>78.8392268377153</v>
      </c>
      <c r="J1111" s="19" t="n">
        <f aca="false">I1111/H1111</f>
        <v>0.564710503776407</v>
      </c>
      <c r="K1111" s="19" t="n">
        <f aca="false">MAX(Online_RAW!$L$2-Online_RAW!L1111,0)</f>
        <v>0</v>
      </c>
      <c r="L1111" s="19" t="n">
        <f aca="false">0.0016*(Online_RAW!M1111)</f>
        <v>68.862</v>
      </c>
      <c r="M1111" s="11" t="n">
        <f aca="false">Online_RAW!$N$2-Online_RAW!N1111</f>
        <v>65.2299130434799</v>
      </c>
      <c r="N1111" s="19" t="n">
        <f aca="false">Online_RAW!C1111*60</f>
        <v>168.922173913043</v>
      </c>
      <c r="O1111" s="19" t="n">
        <f aca="false">MAX(0, Online_RAW!D1111*60)</f>
        <v>11.0934782608696</v>
      </c>
      <c r="P1111" s="19" t="n">
        <f aca="false">_xlfn.IFNA(VLOOKUP(A1111,Sampling!$D$7:$E$14,2,FALSE()),0)</f>
        <v>0</v>
      </c>
      <c r="Q1111" s="0" t="n">
        <f aca="false">_xlfn.IFNA(VLOOKUP(A1111,Refill!$D$6:$G$8,2,FALSE()),0)</f>
        <v>0</v>
      </c>
    </row>
    <row r="1112" customFormat="false" ht="12.75" hidden="false" customHeight="false" outlineLevel="0" collapsed="false">
      <c r="A1112" s="19" t="n">
        <f aca="false">ROUND((Online_RAW!B1112-General!$B$10)*24,3)</f>
        <v>18.5</v>
      </c>
      <c r="B1112" s="19" t="n">
        <f aca="false">General!$B$12+Online_ANA!K1112/1000+Online_ANA!L1112/1000+Online_ANA!M1112/1000/General!$B$22-SUM($P$2:P1112)/1000/General!$B$24+SUM($Q$2:Q1112)/1000/General!$B$24</f>
        <v>1.20900418069026</v>
      </c>
      <c r="C1112" s="19" t="n">
        <f aca="false">Online_RAW!K1112</f>
        <v>23.665</v>
      </c>
      <c r="D1112" s="19" t="n">
        <f aca="false">Online_RAW!J1112</f>
        <v>1.235</v>
      </c>
      <c r="E1112" s="19" t="n">
        <f aca="false">(1-F1112/100-G1112/100)/(1-C1112/100-D1112/100-General!$B$17/100)</f>
        <v>0.993074569474741</v>
      </c>
      <c r="F1112" s="19" t="n">
        <f aca="false">N1112*General!$B$14/(N1112+O1112)+O1112*100/(N1112+O1112)</f>
        <v>25.8123270379255</v>
      </c>
      <c r="G1112" s="19" t="n">
        <f aca="false">N1112*General!$B$15/(N1112+O1112)</f>
        <v>0.0374685216980174</v>
      </c>
      <c r="H1112" s="19" t="n">
        <f aca="false">(N1112+O1112)*(1/General!$B$20)*((F1112/100)-E1112*(C1112/100))*1000/B1112</f>
        <v>153.496917634728</v>
      </c>
      <c r="I1112" s="19" t="n">
        <f aca="false">(N1112+O1112)*(1/General!$B$20)*((D1112/100)*E1112-(G1112/100))*1000/B1112</f>
        <v>78.9646831665308</v>
      </c>
      <c r="J1112" s="19" t="n">
        <f aca="false">I1112/H1112</f>
        <v>0.51443823357053</v>
      </c>
      <c r="K1112" s="19" t="n">
        <f aca="false">MAX(Online_RAW!$L$2-Online_RAW!L1112,0)</f>
        <v>0</v>
      </c>
      <c r="L1112" s="19" t="n">
        <f aca="false">0.0016*(Online_RAW!M1112)</f>
        <v>68.8864</v>
      </c>
      <c r="M1112" s="11" t="n">
        <f aca="false">Online_RAW!$N$2-Online_RAW!N1112</f>
        <v>65.5283809523803</v>
      </c>
      <c r="N1112" s="19" t="n">
        <f aca="false">Online_RAW!C1112*60</f>
        <v>168.582545454545</v>
      </c>
      <c r="O1112" s="19" t="n">
        <f aca="false">MAX(0, Online_RAW!D1112*60)</f>
        <v>11.3899090909091</v>
      </c>
      <c r="P1112" s="19" t="n">
        <f aca="false">_xlfn.IFNA(VLOOKUP(A1112,Sampling!$D$7:$E$14,2,FALSE()),0)</f>
        <v>0</v>
      </c>
      <c r="Q1112" s="0" t="n">
        <f aca="false">_xlfn.IFNA(VLOOKUP(A1112,Refill!$D$6:$G$8,2,FALSE()),0)</f>
        <v>0</v>
      </c>
    </row>
    <row r="1113" customFormat="false" ht="12.75" hidden="false" customHeight="false" outlineLevel="0" collapsed="false">
      <c r="A1113" s="19" t="n">
        <f aca="false">ROUND((Online_RAW!B1113-General!$B$10)*24,3)</f>
        <v>18.517</v>
      </c>
      <c r="B1113" s="19" t="n">
        <f aca="false">General!$B$12+Online_ANA!K1113/1000+Online_ANA!L1113/1000+Online_ANA!M1113/1000/General!$B$22-SUM($P$2:P1113)/1000/General!$B$24+SUM($Q$2:Q1113)/1000/General!$B$24</f>
        <v>1.20931519776626</v>
      </c>
      <c r="C1113" s="19" t="n">
        <f aca="false">Online_RAW!K1113</f>
        <v>23.7433333333333</v>
      </c>
      <c r="D1113" s="19" t="n">
        <f aca="false">Online_RAW!J1113</f>
        <v>1.235</v>
      </c>
      <c r="E1113" s="19" t="n">
        <f aca="false">(1-F1113/100-G1113/100)/(1-C1113/100-D1113/100-General!$B$17/100)</f>
        <v>0.993203623634439</v>
      </c>
      <c r="F1113" s="19" t="n">
        <f aca="false">N1113*General!$B$14/(N1113+O1113)+O1113*100/(N1113+O1113)</f>
        <v>25.8805263058671</v>
      </c>
      <c r="G1113" s="19" t="n">
        <f aca="false">N1113*General!$B$15/(N1113+O1113)</f>
        <v>0.0374340776232995</v>
      </c>
      <c r="H1113" s="19" t="n">
        <f aca="false">(N1113+O1113)*(1/General!$B$20)*((F1113/100)-E1113*(C1113/100))*1000/B1113</f>
        <v>152.543383206091</v>
      </c>
      <c r="I1113" s="19" t="n">
        <f aca="false">(N1113+O1113)*(1/General!$B$20)*((D1113/100)*E1113-(G1113/100))*1000/B1113</f>
        <v>78.9190859966065</v>
      </c>
      <c r="J1113" s="19" t="n">
        <f aca="false">I1113/H1113</f>
        <v>0.517355026077954</v>
      </c>
      <c r="K1113" s="19" t="n">
        <f aca="false">MAX(Online_RAW!$L$2-Online_RAW!L1113,0)</f>
        <v>0</v>
      </c>
      <c r="L1113" s="19" t="n">
        <f aca="false">0.0016*(Online_RAW!M1113)</f>
        <v>68.9144</v>
      </c>
      <c r="M1113" s="11" t="n">
        <f aca="false">Online_RAW!$N$2-Online_RAW!N1113</f>
        <v>65.8368695652202</v>
      </c>
      <c r="N1113" s="19" t="n">
        <f aca="false">Online_RAW!C1113*60</f>
        <v>168.346173913043</v>
      </c>
      <c r="O1113" s="19" t="n">
        <f aca="false">MAX(0, Online_RAW!D1113*60)</f>
        <v>11.5393043478261</v>
      </c>
      <c r="P1113" s="19" t="n">
        <f aca="false">_xlfn.IFNA(VLOOKUP(A1113,Sampling!$D$7:$E$14,2,FALSE()),0)</f>
        <v>0</v>
      </c>
      <c r="Q1113" s="0" t="n">
        <f aca="false">_xlfn.IFNA(VLOOKUP(A1113,Refill!$D$6:$G$8,2,FALSE()),0)</f>
        <v>0</v>
      </c>
    </row>
    <row r="1114" customFormat="false" ht="12.75" hidden="false" customHeight="false" outlineLevel="0" collapsed="false">
      <c r="A1114" s="19" t="n">
        <f aca="false">ROUND((Online_RAW!B1114-General!$B$10)*24,3)</f>
        <v>18.533</v>
      </c>
      <c r="B1114" s="19" t="n">
        <f aca="false">General!$B$12+Online_ANA!K1114/1000+Online_ANA!L1114/1000+Online_ANA!M1114/1000/General!$B$22-SUM($P$2:P1114)/1000/General!$B$24+SUM($Q$2:Q1114)/1000/General!$B$24</f>
        <v>1.20962566005005</v>
      </c>
      <c r="C1114" s="19" t="n">
        <f aca="false">Online_RAW!K1114</f>
        <v>23.8385714285714</v>
      </c>
      <c r="D1114" s="19" t="n">
        <f aca="false">Online_RAW!J1114</f>
        <v>1.23</v>
      </c>
      <c r="E1114" s="19" t="n">
        <f aca="false">(1-F1114/100-G1114/100)/(1-C1114/100-D1114/100-General!$B$17/100)</f>
        <v>0.993435457852997</v>
      </c>
      <c r="F1114" s="19" t="n">
        <f aca="false">N1114*General!$B$14/(N1114+O1114)+O1114*100/(N1114+O1114)</f>
        <v>25.952916313352</v>
      </c>
      <c r="G1114" s="19" t="n">
        <f aca="false">N1114*General!$B$15/(N1114+O1114)</f>
        <v>0.0373975170134586</v>
      </c>
      <c r="H1114" s="19" t="n">
        <f aca="false">(N1114+O1114)*(1/General!$B$20)*((F1114/100)-E1114*(C1114/100))*1000/B1114</f>
        <v>150.737558899595</v>
      </c>
      <c r="I1114" s="19" t="n">
        <f aca="false">(N1114+O1114)*(1/General!$B$20)*((D1114/100)*E1114-(G1114/100))*1000/B1114</f>
        <v>78.6287586815951</v>
      </c>
      <c r="J1114" s="19" t="n">
        <f aca="false">I1114/H1114</f>
        <v>0.521626854352663</v>
      </c>
      <c r="K1114" s="19" t="n">
        <f aca="false">MAX(Online_RAW!$L$2-Online_RAW!L1114,0)</f>
        <v>0</v>
      </c>
      <c r="L1114" s="19" t="n">
        <f aca="false">0.0016*(Online_RAW!M1114)</f>
        <v>68.9536</v>
      </c>
      <c r="M1114" s="11" t="n">
        <f aca="false">Online_RAW!$N$2-Online_RAW!N1114</f>
        <v>66.1325454545499</v>
      </c>
      <c r="N1114" s="19" t="n">
        <f aca="false">Online_RAW!C1114*60</f>
        <v>168.263217391304</v>
      </c>
      <c r="O1114" s="19" t="n">
        <f aca="false">MAX(0, Online_RAW!D1114*60)</f>
        <v>11.7093913043478</v>
      </c>
      <c r="P1114" s="19" t="n">
        <f aca="false">_xlfn.IFNA(VLOOKUP(A1114,Sampling!$D$7:$E$14,2,FALSE()),0)</f>
        <v>0</v>
      </c>
      <c r="Q1114" s="0" t="n">
        <f aca="false">_xlfn.IFNA(VLOOKUP(A1114,Refill!$D$6:$G$8,2,FALSE()),0)</f>
        <v>0</v>
      </c>
    </row>
    <row r="1115" customFormat="false" ht="12.75" hidden="false" customHeight="false" outlineLevel="0" collapsed="false">
      <c r="A1115" s="19" t="n">
        <f aca="false">ROUND((Online_RAW!B1115-General!$B$10)*24,3)</f>
        <v>18.55</v>
      </c>
      <c r="B1115" s="19" t="n">
        <f aca="false">General!$B$12+Online_ANA!K1115/1000+Online_ANA!L1115/1000+Online_ANA!M1115/1000/General!$B$22-SUM($P$2:P1115)/1000/General!$B$24+SUM($Q$2:Q1115)/1000/General!$B$24</f>
        <v>1.20990676930775</v>
      </c>
      <c r="C1115" s="19" t="n">
        <f aca="false">Online_RAW!K1115</f>
        <v>23.9177777777778</v>
      </c>
      <c r="D1115" s="19" t="n">
        <f aca="false">Online_RAW!J1115</f>
        <v>1.236</v>
      </c>
      <c r="E1115" s="19" t="n">
        <f aca="false">(1-F1115/100-G1115/100)/(1-C1115/100-D1115/100-General!$B$17/100)</f>
        <v>0.993738658402881</v>
      </c>
      <c r="F1115" s="19" t="n">
        <f aca="false">N1115*General!$B$14/(N1115+O1115)+O1115*100/(N1115+O1115)</f>
        <v>26.0150324704955</v>
      </c>
      <c r="G1115" s="19" t="n">
        <f aca="false">N1115*General!$B$15/(N1115+O1115)</f>
        <v>0.0373661452169214</v>
      </c>
      <c r="H1115" s="19" t="n">
        <f aca="false">(N1115+O1115)*(1/General!$B$20)*((F1115/100)-E1115*(C1115/100))*1000/B1115</f>
        <v>149.213243973311</v>
      </c>
      <c r="I1115" s="19" t="n">
        <f aca="false">(N1115+O1115)*(1/General!$B$20)*((D1115/100)*E1115-(G1115/100))*1000/B1115</f>
        <v>79.0815875879651</v>
      </c>
      <c r="J1115" s="19" t="n">
        <f aca="false">I1115/H1115</f>
        <v>0.529990404887319</v>
      </c>
      <c r="K1115" s="19" t="n">
        <f aca="false">MAX(Online_RAW!$L$2-Online_RAW!L1115,0)</f>
        <v>0</v>
      </c>
      <c r="L1115" s="19" t="n">
        <f aca="false">0.0016*(Online_RAW!M1115)</f>
        <v>68.9536</v>
      </c>
      <c r="M1115" s="11" t="n">
        <f aca="false">Online_RAW!$N$2-Online_RAW!N1115</f>
        <v>66.4389545454501</v>
      </c>
      <c r="N1115" s="19" t="n">
        <f aca="false">Online_RAW!C1115*60</f>
        <v>168.225391304348</v>
      </c>
      <c r="O1115" s="19" t="n">
        <f aca="false">MAX(0, Online_RAW!D1115*60)</f>
        <v>11.8578260869565</v>
      </c>
      <c r="P1115" s="19" t="n">
        <f aca="false">_xlfn.IFNA(VLOOKUP(A1115,Sampling!$D$7:$E$14,2,FALSE()),0)</f>
        <v>0</v>
      </c>
      <c r="Q1115" s="0" t="n">
        <f aca="false">_xlfn.IFNA(VLOOKUP(A1115,Refill!$D$6:$G$8,2,FALSE()),0)</f>
        <v>0</v>
      </c>
    </row>
    <row r="1116" customFormat="false" ht="12.75" hidden="false" customHeight="false" outlineLevel="0" collapsed="false">
      <c r="A1116" s="19" t="n">
        <f aca="false">ROUND((Online_RAW!B1116-General!$B$10)*24,3)</f>
        <v>18.567</v>
      </c>
      <c r="B1116" s="19" t="n">
        <f aca="false">General!$B$12+Online_ANA!K1116/1000+Online_ANA!L1116/1000+Online_ANA!M1116/1000/General!$B$22-SUM($P$2:P1116)/1000/General!$B$24+SUM($Q$2:Q1116)/1000/General!$B$24</f>
        <v>1.21024162999601</v>
      </c>
      <c r="C1116" s="19" t="n">
        <f aca="false">Online_RAW!K1116</f>
        <v>23.955</v>
      </c>
      <c r="D1116" s="19" t="n">
        <f aca="false">Online_RAW!J1116</f>
        <v>1.236</v>
      </c>
      <c r="E1116" s="19" t="n">
        <f aca="false">(1-F1116/100-G1116/100)/(1-C1116/100-D1116/100-General!$B$17/100)</f>
        <v>0.993818204629823</v>
      </c>
      <c r="F1116" s="19" t="n">
        <f aca="false">N1116*General!$B$14/(N1116+O1116)+O1116*100/(N1116+O1116)</f>
        <v>26.0461209782851</v>
      </c>
      <c r="G1116" s="19" t="n">
        <f aca="false">N1116*General!$B$15/(N1116+O1116)</f>
        <v>0.0373504439503611</v>
      </c>
      <c r="H1116" s="19" t="n">
        <f aca="false">(N1116+O1116)*(1/General!$B$20)*((F1116/100)-E1116*(C1116/100))*1000/B1116</f>
        <v>148.572547286991</v>
      </c>
      <c r="I1116" s="19" t="n">
        <f aca="false">(N1116+O1116)*(1/General!$B$20)*((D1116/100)*E1116-(G1116/100))*1000/B1116</f>
        <v>79.0240954608959</v>
      </c>
      <c r="J1116" s="19" t="n">
        <f aca="false">I1116/H1116</f>
        <v>0.531888945191525</v>
      </c>
      <c r="K1116" s="19" t="n">
        <f aca="false">MAX(Online_RAW!$L$2-Online_RAW!L1116,0)</f>
        <v>0</v>
      </c>
      <c r="L1116" s="19" t="n">
        <f aca="false">0.0016*(Online_RAW!M1116)</f>
        <v>68.9952</v>
      </c>
      <c r="M1116" s="11" t="n">
        <f aca="false">Online_RAW!$N$2-Online_RAW!N1116</f>
        <v>66.7586086956503</v>
      </c>
      <c r="N1116" s="19" t="n">
        <f aca="false">Online_RAW!C1116*60</f>
        <v>168.062869565218</v>
      </c>
      <c r="O1116" s="19" t="n">
        <f aca="false">MAX(0, Online_RAW!D1116*60)</f>
        <v>11.922</v>
      </c>
      <c r="P1116" s="19" t="n">
        <f aca="false">_xlfn.IFNA(VLOOKUP(A1116,Sampling!$D$7:$E$14,2,FALSE()),0)</f>
        <v>0</v>
      </c>
      <c r="Q1116" s="0" t="n">
        <f aca="false">_xlfn.IFNA(VLOOKUP(A1116,Refill!$D$6:$G$8,2,FALSE()),0)</f>
        <v>0</v>
      </c>
    </row>
    <row r="1117" customFormat="false" ht="12.75" hidden="false" customHeight="false" outlineLevel="0" collapsed="false">
      <c r="A1117" s="19" t="n">
        <f aca="false">ROUND((Online_RAW!B1117-General!$B$10)*24,3)</f>
        <v>18.583</v>
      </c>
      <c r="B1117" s="19" t="n">
        <f aca="false">General!$B$12+Online_ANA!K1117/1000+Online_ANA!L1117/1000+Online_ANA!M1117/1000/General!$B$22-SUM($P$2:P1117)/1000/General!$B$24+SUM($Q$2:Q1117)/1000/General!$B$24</f>
        <v>1.21055893322696</v>
      </c>
      <c r="C1117" s="19" t="n">
        <f aca="false">Online_RAW!K1117</f>
        <v>23.995</v>
      </c>
      <c r="D1117" s="19" t="n">
        <f aca="false">Online_RAW!J1117</f>
        <v>1.24333333333333</v>
      </c>
      <c r="E1117" s="19" t="n">
        <f aca="false">(1-F1117/100-G1117/100)/(1-C1117/100-D1117/100-General!$B$17/100)</f>
        <v>0.993631727898093</v>
      </c>
      <c r="F1117" s="19" t="n">
        <f aca="false">N1117*General!$B$14/(N1117+O1117)+O1117*100/(N1117+O1117)</f>
        <v>26.1070531046501</v>
      </c>
      <c r="G1117" s="19" t="n">
        <f aca="false">N1117*General!$B$15/(N1117+O1117)</f>
        <v>0.0373196701491666</v>
      </c>
      <c r="H1117" s="19" t="n">
        <f aca="false">(N1117+O1117)*(1/General!$B$20)*((F1117/100)-E1117*(C1117/100))*1000/B1117</f>
        <v>150.164050361722</v>
      </c>
      <c r="I1117" s="19" t="n">
        <f aca="false">(N1117+O1117)*(1/General!$B$20)*((D1117/100)*E1117-(G1117/100))*1000/B1117</f>
        <v>79.4357846229806</v>
      </c>
      <c r="J1117" s="19" t="n">
        <f aca="false">I1117/H1117</f>
        <v>0.528993353812929</v>
      </c>
      <c r="K1117" s="19" t="n">
        <f aca="false">MAX(Online_RAW!$L$2-Online_RAW!L1117,0)</f>
        <v>0</v>
      </c>
      <c r="L1117" s="19" t="n">
        <f aca="false">0.0016*(Online_RAW!M1117)</f>
        <v>69.0208</v>
      </c>
      <c r="M1117" s="11" t="n">
        <f aca="false">Online_RAW!$N$2-Online_RAW!N1117</f>
        <v>67.07656521739</v>
      </c>
      <c r="N1117" s="19" t="n">
        <f aca="false">Online_RAW!C1117*60</f>
        <v>167.84475</v>
      </c>
      <c r="O1117" s="19" t="n">
        <f aca="false">MAX(0, Online_RAW!D1117*60)</f>
        <v>12.05475</v>
      </c>
      <c r="P1117" s="19" t="n">
        <f aca="false">_xlfn.IFNA(VLOOKUP(A1117,Sampling!$D$7:$E$14,2,FALSE()),0)</f>
        <v>0</v>
      </c>
      <c r="Q1117" s="0" t="n">
        <f aca="false">_xlfn.IFNA(VLOOKUP(A1117,Refill!$D$6:$G$8,2,FALSE()),0)</f>
        <v>0</v>
      </c>
    </row>
    <row r="1118" customFormat="false" ht="12.75" hidden="false" customHeight="false" outlineLevel="0" collapsed="false">
      <c r="A1118" s="19" t="n">
        <f aca="false">ROUND((Online_RAW!B1118-General!$B$10)*24,3)</f>
        <v>18.6</v>
      </c>
      <c r="B1118" s="19" t="n">
        <f aca="false">General!$B$12+Online_ANA!K1118/1000+Online_ANA!L1118/1000+Online_ANA!M1118/1000/General!$B$22-SUM($P$2:P1118)/1000/General!$B$24+SUM($Q$2:Q1118)/1000/General!$B$24</f>
        <v>1.21088791820236</v>
      </c>
      <c r="C1118" s="19" t="n">
        <f aca="false">Online_RAW!K1118</f>
        <v>24.055</v>
      </c>
      <c r="D1118" s="19" t="n">
        <f aca="false">Online_RAW!J1118</f>
        <v>1.24666666666667</v>
      </c>
      <c r="E1118" s="19" t="n">
        <f aca="false">(1-F1118/100-G1118/100)/(1-C1118/100-D1118/100-General!$B$17/100)</f>
        <v>0.995036905574335</v>
      </c>
      <c r="F1118" s="19" t="n">
        <f aca="false">N1118*General!$B$14/(N1118+O1118)+O1118*100/(N1118+O1118)</f>
        <v>26.0656057602004</v>
      </c>
      <c r="G1118" s="19" t="n">
        <f aca="false">N1118*General!$B$15/(N1118+O1118)</f>
        <v>0.037340603151414</v>
      </c>
      <c r="H1118" s="19" t="n">
        <f aca="false">(N1118+O1118)*(1/General!$B$20)*((F1118/100)-E1118*(C1118/100))*1000/B1118</f>
        <v>141.257742345108</v>
      </c>
      <c r="I1118" s="19" t="n">
        <f aca="false">(N1118+O1118)*(1/General!$B$20)*((D1118/100)*E1118-(G1118/100))*1000/B1118</f>
        <v>79.7902445163586</v>
      </c>
      <c r="J1118" s="19" t="n">
        <f aca="false">I1118/H1118</f>
        <v>0.564855725369179</v>
      </c>
      <c r="K1118" s="19" t="n">
        <f aca="false">MAX(Online_RAW!$L$2-Online_RAW!L1118,0)</f>
        <v>0</v>
      </c>
      <c r="L1118" s="19" t="n">
        <f aca="false">0.0016*(Online_RAW!M1118)</f>
        <v>69.0634666666667</v>
      </c>
      <c r="M1118" s="11" t="n">
        <f aca="false">Online_RAW!$N$2-Online_RAW!N1118</f>
        <v>67.38865217391</v>
      </c>
      <c r="N1118" s="19" t="n">
        <f aca="false">Online_RAW!C1118*60</f>
        <v>168.026869565218</v>
      </c>
      <c r="O1118" s="19" t="n">
        <f aca="false">MAX(0, Online_RAW!D1118*60)</f>
        <v>11.9668695652174</v>
      </c>
      <c r="P1118" s="19" t="n">
        <f aca="false">_xlfn.IFNA(VLOOKUP(A1118,Sampling!$D$7:$E$14,2,FALSE()),0)</f>
        <v>0</v>
      </c>
      <c r="Q1118" s="0" t="n">
        <f aca="false">_xlfn.IFNA(VLOOKUP(A1118,Refill!$D$6:$G$8,2,FALSE()),0)</f>
        <v>0</v>
      </c>
    </row>
    <row r="1119" customFormat="false" ht="12.75" hidden="false" customHeight="false" outlineLevel="0" collapsed="false">
      <c r="A1119" s="19" t="n">
        <f aca="false">ROUND((Online_RAW!B1119-General!$B$10)*24,3)</f>
        <v>18.617</v>
      </c>
      <c r="B1119" s="19" t="n">
        <f aca="false">General!$B$12+Online_ANA!K1119/1000+Online_ANA!L1119/1000+Online_ANA!M1119/1000/General!$B$22-SUM($P$2:P1119)/1000/General!$B$24+SUM($Q$2:Q1119)/1000/General!$B$24</f>
        <v>1.2111767235474</v>
      </c>
      <c r="C1119" s="19" t="n">
        <f aca="false">Online_RAW!K1119</f>
        <v>24.06</v>
      </c>
      <c r="D1119" s="19" t="n">
        <f aca="false">Online_RAW!J1119</f>
        <v>1.24</v>
      </c>
      <c r="E1119" s="19" t="n">
        <f aca="false">(1-F1119/100-G1119/100)/(1-C1119/100-D1119/100-General!$B$17/100)</f>
        <v>0.994204921703829</v>
      </c>
      <c r="F1119" s="19" t="n">
        <f aca="false">N1119*General!$B$14/(N1119+O1119)+O1119*100/(N1119+O1119)</f>
        <v>26.1257669519039</v>
      </c>
      <c r="G1119" s="19" t="n">
        <f aca="false">N1119*General!$B$15/(N1119+O1119)</f>
        <v>0.0373102187111596</v>
      </c>
      <c r="H1119" s="19" t="n">
        <f aca="false">(N1119+O1119)*(1/General!$B$20)*((F1119/100)-E1119*(C1119/100))*1000/B1119</f>
        <v>146.307581483398</v>
      </c>
      <c r="I1119" s="19" t="n">
        <f aca="false">(N1119+O1119)*(1/General!$B$20)*((D1119/100)*E1119-(G1119/100))*1000/B1119</f>
        <v>79.3177746831723</v>
      </c>
      <c r="J1119" s="19" t="n">
        <f aca="false">I1119/H1119</f>
        <v>0.542130311218172</v>
      </c>
      <c r="K1119" s="19" t="n">
        <f aca="false">MAX(Online_RAW!$L$2-Online_RAW!L1119,0)</f>
        <v>0</v>
      </c>
      <c r="L1119" s="19" t="n">
        <f aca="false">0.0016*(Online_RAW!M1119)</f>
        <v>69.0634666666667</v>
      </c>
      <c r="M1119" s="11" t="n">
        <f aca="false">Online_RAW!$N$2-Online_RAW!N1119</f>
        <v>67.70345</v>
      </c>
      <c r="N1119" s="19" t="n">
        <f aca="false">Online_RAW!C1119*60</f>
        <v>168.001909090909</v>
      </c>
      <c r="O1119" s="19" t="n">
        <f aca="false">MAX(0, Online_RAW!D1119*60)</f>
        <v>12.111652173913</v>
      </c>
      <c r="P1119" s="19" t="n">
        <f aca="false">_xlfn.IFNA(VLOOKUP(A1119,Sampling!$D$7:$E$14,2,FALSE()),0)</f>
        <v>0</v>
      </c>
      <c r="Q1119" s="0" t="n">
        <f aca="false">_xlfn.IFNA(VLOOKUP(A1119,Refill!$D$6:$G$8,2,FALSE()),0)</f>
        <v>0</v>
      </c>
    </row>
    <row r="1120" customFormat="false" ht="12.75" hidden="false" customHeight="false" outlineLevel="0" collapsed="false">
      <c r="A1120" s="19" t="n">
        <f aca="false">ROUND((Online_RAW!B1120-General!$B$10)*24,3)</f>
        <v>18.633</v>
      </c>
      <c r="B1120" s="19" t="n">
        <f aca="false">General!$B$12+Online_ANA!K1120/1000+Online_ANA!L1120/1000+Online_ANA!M1120/1000/General!$B$22-SUM($P$2:P1120)/1000/General!$B$24+SUM($Q$2:Q1120)/1000/General!$B$24</f>
        <v>1.21147739194256</v>
      </c>
      <c r="C1120" s="19" t="n">
        <f aca="false">Online_RAW!K1120</f>
        <v>24.04</v>
      </c>
      <c r="D1120" s="19" t="n">
        <f aca="false">Online_RAW!J1120</f>
        <v>1.255</v>
      </c>
      <c r="E1120" s="19" t="n">
        <f aca="false">(1-F1120/100-G1120/100)/(1-C1120/100-D1120/100-General!$B$17/100)</f>
        <v>0.992858125854765</v>
      </c>
      <c r="F1120" s="19" t="n">
        <f aca="false">N1120*General!$B$14/(N1120+O1120)+O1120*100/(N1120+O1120)</f>
        <v>26.2208735966547</v>
      </c>
      <c r="G1120" s="19" t="n">
        <f aca="false">N1120*General!$B$15/(N1120+O1120)</f>
        <v>0.0372621850521946</v>
      </c>
      <c r="H1120" s="19" t="n">
        <f aca="false">(N1120+O1120)*(1/General!$B$20)*((F1120/100)-E1120*(C1120/100))*1000/B1120</f>
        <v>155.954911686648</v>
      </c>
      <c r="I1120" s="19" t="n">
        <f aca="false">(N1120+O1120)*(1/General!$B$20)*((D1120/100)*E1120-(G1120/100))*1000/B1120</f>
        <v>80.1314401116931</v>
      </c>
      <c r="J1120" s="19" t="n">
        <f aca="false">I1120/H1120</f>
        <v>0.513811583393392</v>
      </c>
      <c r="K1120" s="19" t="n">
        <f aca="false">MAX(Online_RAW!$L$2-Online_RAW!L1120,0)</f>
        <v>0</v>
      </c>
      <c r="L1120" s="19" t="n">
        <f aca="false">0.0016*(Online_RAW!M1120)</f>
        <v>69.0888</v>
      </c>
      <c r="M1120" s="11" t="n">
        <f aca="false">Online_RAW!$N$2-Online_RAW!N1120</f>
        <v>68.0035652173901</v>
      </c>
      <c r="N1120" s="19" t="n">
        <f aca="false">Online_RAW!C1120*60</f>
        <v>167.687454545455</v>
      </c>
      <c r="O1120" s="19" t="n">
        <f aca="false">MAX(0, Online_RAW!D1120*60)</f>
        <v>12.3207272727273</v>
      </c>
      <c r="P1120" s="19" t="n">
        <f aca="false">_xlfn.IFNA(VLOOKUP(A1120,Sampling!$D$7:$E$14,2,FALSE()),0)</f>
        <v>0</v>
      </c>
      <c r="Q1120" s="0" t="n">
        <f aca="false">_xlfn.IFNA(VLOOKUP(A1120,Refill!$D$6:$G$8,2,FALSE()),0)</f>
        <v>0</v>
      </c>
    </row>
    <row r="1121" customFormat="false" ht="12.75" hidden="false" customHeight="false" outlineLevel="0" collapsed="false">
      <c r="A1121" s="19" t="n">
        <f aca="false">ROUND((Online_RAW!B1121-General!$B$10)*24,3)</f>
        <v>18.65</v>
      </c>
      <c r="B1121" s="19" t="n">
        <f aca="false">General!$B$12+Online_ANA!K1121/1000+Online_ANA!L1121/1000+Online_ANA!M1121/1000/General!$B$22-SUM($P$2:P1121)/1000/General!$B$24+SUM($Q$2:Q1121)/1000/General!$B$24</f>
        <v>1.21180200019315</v>
      </c>
      <c r="C1121" s="19" t="n">
        <f aca="false">Online_RAW!K1121</f>
        <v>24.095</v>
      </c>
      <c r="D1121" s="19" t="n">
        <f aca="false">Online_RAW!J1121</f>
        <v>1.255</v>
      </c>
      <c r="E1121" s="19" t="n">
        <f aca="false">(1-F1121/100-G1121/100)/(1-C1121/100-D1121/100-General!$B$17/100)</f>
        <v>0.99311585139866</v>
      </c>
      <c r="F1121" s="19" t="n">
        <f aca="false">N1121*General!$B$14/(N1121+O1121)+O1121*100/(N1121+O1121)</f>
        <v>26.2563710255797</v>
      </c>
      <c r="G1121" s="19" t="n">
        <f aca="false">N1121*General!$B$15/(N1121+O1121)</f>
        <v>0.037244257057788</v>
      </c>
      <c r="H1121" s="19" t="n">
        <f aca="false">(N1121+O1121)*(1/General!$B$20)*((F1121/100)-E1121*(C1121/100))*1000/B1121</f>
        <v>154.271683649044</v>
      </c>
      <c r="I1121" s="19" t="n">
        <f aca="false">(N1121+O1121)*(1/General!$B$20)*((D1121/100)*E1121-(G1121/100))*1000/B1121</f>
        <v>80.1516021172711</v>
      </c>
      <c r="J1121" s="19" t="n">
        <f aca="false">I1121/H1121</f>
        <v>0.519548372205556</v>
      </c>
      <c r="K1121" s="19" t="n">
        <f aca="false">MAX(Online_RAW!$L$2-Online_RAW!L1121,0)</f>
        <v>0</v>
      </c>
      <c r="L1121" s="19" t="n">
        <f aca="false">0.0016*(Online_RAW!M1121)</f>
        <v>69.1344</v>
      </c>
      <c r="M1121" s="11" t="n">
        <f aca="false">Online_RAW!$N$2-Online_RAW!N1121</f>
        <v>68.3076842105302</v>
      </c>
      <c r="N1121" s="19" t="n">
        <f aca="false">Online_RAW!C1121*60</f>
        <v>167.64652173913</v>
      </c>
      <c r="O1121" s="19" t="n">
        <f aca="false">MAX(0, Online_RAW!D1121*60)</f>
        <v>12.404347826087</v>
      </c>
      <c r="P1121" s="19" t="n">
        <f aca="false">_xlfn.IFNA(VLOOKUP(A1121,Sampling!$D$7:$E$14,2,FALSE()),0)</f>
        <v>0</v>
      </c>
      <c r="Q1121" s="0" t="n">
        <f aca="false">_xlfn.IFNA(VLOOKUP(A1121,Refill!$D$6:$G$8,2,FALSE()),0)</f>
        <v>0</v>
      </c>
    </row>
    <row r="1122" customFormat="false" ht="12.75" hidden="false" customHeight="false" outlineLevel="0" collapsed="false">
      <c r="A1122" s="19" t="n">
        <f aca="false">ROUND((Online_RAW!B1122-General!$B$10)*24,3)</f>
        <v>18.667</v>
      </c>
      <c r="B1122" s="19" t="n">
        <f aca="false">General!$B$12+Online_ANA!K1122/1000+Online_ANA!L1122/1000+Online_ANA!M1122/1000/General!$B$22-SUM($P$2:P1122)/1000/General!$B$24+SUM($Q$2:Q1122)/1000/General!$B$24</f>
        <v>1.21210873011568</v>
      </c>
      <c r="C1122" s="19" t="n">
        <f aca="false">Online_RAW!K1122</f>
        <v>24.145</v>
      </c>
      <c r="D1122" s="19" t="n">
        <f aca="false">Online_RAW!J1122</f>
        <v>1.26</v>
      </c>
      <c r="E1122" s="19" t="n">
        <f aca="false">(1-F1122/100-G1122/100)/(1-C1122/100-D1122/100-General!$B$17/100)</f>
        <v>0.994032906282963</v>
      </c>
      <c r="F1122" s="19" t="n">
        <f aca="false">N1122*General!$B$14/(N1122+O1122)+O1122*100/(N1122+O1122)</f>
        <v>26.2429747250979</v>
      </c>
      <c r="G1122" s="19" t="n">
        <f aca="false">N1122*General!$B$15/(N1122+O1122)</f>
        <v>0.0372510228661122</v>
      </c>
      <c r="H1122" s="19" t="n">
        <f aca="false">(N1122+O1122)*(1/General!$B$20)*((F1122/100)-E1122*(C1122/100))*1000/B1122</f>
        <v>148.538795090957</v>
      </c>
      <c r="I1122" s="19" t="n">
        <f aca="false">(N1122+O1122)*(1/General!$B$20)*((D1122/100)*E1122-(G1122/100))*1000/B1122</f>
        <v>80.5106259178594</v>
      </c>
      <c r="J1122" s="19" t="n">
        <f aca="false">I1122/H1122</f>
        <v>0.54201749696811</v>
      </c>
      <c r="K1122" s="19" t="n">
        <f aca="false">MAX(Online_RAW!$L$2-Online_RAW!L1122,0)</f>
        <v>0</v>
      </c>
      <c r="L1122" s="19" t="n">
        <f aca="false">0.0016*(Online_RAW!M1122)</f>
        <v>69.1552</v>
      </c>
      <c r="M1122" s="11" t="n">
        <f aca="false">Online_RAW!$N$2-Online_RAW!N1122</f>
        <v>68.6193478260902</v>
      </c>
      <c r="N1122" s="19" t="n">
        <f aca="false">Online_RAW!C1122*60</f>
        <v>167.623043478261</v>
      </c>
      <c r="O1122" s="19" t="n">
        <f aca="false">MAX(0, Online_RAW!D1122*60)</f>
        <v>12.3699130434782</v>
      </c>
      <c r="P1122" s="19" t="n">
        <f aca="false">_xlfn.IFNA(VLOOKUP(A1122,Sampling!$D$7:$E$14,2,FALSE()),0)</f>
        <v>0</v>
      </c>
      <c r="Q1122" s="0" t="n">
        <f aca="false">_xlfn.IFNA(VLOOKUP(A1122,Refill!$D$6:$G$8,2,FALSE()),0)</f>
        <v>0</v>
      </c>
    </row>
    <row r="1123" customFormat="false" ht="12.75" hidden="false" customHeight="false" outlineLevel="0" collapsed="false">
      <c r="A1123" s="19" t="n">
        <f aca="false">ROUND((Online_RAW!B1123-General!$B$10)*24,3)</f>
        <v>18.683</v>
      </c>
      <c r="B1123" s="19" t="n">
        <f aca="false">General!$B$12+Online_ANA!K1123/1000+Online_ANA!L1123/1000+Online_ANA!M1123/1000/General!$B$22-SUM($P$2:P1123)/1000/General!$B$24+SUM($Q$2:Q1123)/1000/General!$B$24</f>
        <v>1.21245311253823</v>
      </c>
      <c r="C1123" s="19" t="n">
        <f aca="false">Online_RAW!K1123</f>
        <v>24.17</v>
      </c>
      <c r="D1123" s="19" t="n">
        <f aca="false">Online_RAW!J1123</f>
        <v>1.255</v>
      </c>
      <c r="E1123" s="19" t="n">
        <f aca="false">(1-F1123/100-G1123/100)/(1-C1123/100-D1123/100-General!$B$17/100)</f>
        <v>0.993170304868698</v>
      </c>
      <c r="F1123" s="19" t="n">
        <f aca="false">N1123*General!$B$14/(N1123+O1123)+O1123*100/(N1123+O1123)</f>
        <v>26.3268530054637</v>
      </c>
      <c r="G1123" s="19" t="n">
        <f aca="false">N1123*General!$B$15/(N1123+O1123)</f>
        <v>0.0372086600982507</v>
      </c>
      <c r="H1123" s="19" t="n">
        <f aca="false">(N1123+O1123)*(1/General!$B$20)*((F1123/100)-E1123*(C1123/100))*1000/B1123</f>
        <v>153.672908616356</v>
      </c>
      <c r="I1123" s="19" t="n">
        <f aca="false">(N1123+O1123)*(1/General!$B$20)*((D1123/100)*E1123-(G1123/100))*1000/B1123</f>
        <v>80.0302450357721</v>
      </c>
      <c r="J1123" s="19" t="n">
        <f aca="false">I1123/H1123</f>
        <v>0.520783043389693</v>
      </c>
      <c r="K1123" s="19" t="n">
        <f aca="false">MAX(Online_RAW!$L$2-Online_RAW!L1123,0)</f>
        <v>0</v>
      </c>
      <c r="L1123" s="19" t="n">
        <f aca="false">0.0016*(Online_RAW!M1123)</f>
        <v>69.1930666666667</v>
      </c>
      <c r="M1123" s="11" t="n">
        <f aca="false">Online_RAW!$N$2-Online_RAW!N1123</f>
        <v>68.95345</v>
      </c>
      <c r="N1123" s="19" t="n">
        <f aca="false">Online_RAW!C1123*60</f>
        <v>167.308173913043</v>
      </c>
      <c r="O1123" s="19" t="n">
        <f aca="false">MAX(0, Online_RAW!D1123*60)</f>
        <v>12.5512173913043</v>
      </c>
      <c r="P1123" s="19" t="n">
        <f aca="false">_xlfn.IFNA(VLOOKUP(A1123,Sampling!$D$7:$E$14,2,FALSE()),0)</f>
        <v>0</v>
      </c>
      <c r="Q1123" s="0" t="n">
        <f aca="false">_xlfn.IFNA(VLOOKUP(A1123,Refill!$D$6:$G$8,2,FALSE()),0)</f>
        <v>0</v>
      </c>
    </row>
    <row r="1124" customFormat="false" ht="12.75" hidden="false" customHeight="false" outlineLevel="0" collapsed="false">
      <c r="A1124" s="19" t="n">
        <f aca="false">ROUND((Online_RAW!B1124-General!$B$10)*24,3)</f>
        <v>18.7</v>
      </c>
      <c r="B1124" s="19" t="n">
        <f aca="false">General!$B$12+Online_ANA!K1124/1000+Online_ANA!L1124/1000+Online_ANA!M1124/1000/General!$B$22-SUM($P$2:P1124)/1000/General!$B$24+SUM($Q$2:Q1124)/1000/General!$B$24</f>
        <v>1.21274998304937</v>
      </c>
      <c r="C1124" s="19" t="n">
        <f aca="false">Online_RAW!K1124</f>
        <v>24.2377777777778</v>
      </c>
      <c r="D1124" s="19" t="n">
        <f aca="false">Online_RAW!J1124</f>
        <v>1.265</v>
      </c>
      <c r="E1124" s="19" t="n">
        <f aca="false">(1-F1124/100-G1124/100)/(1-C1124/100-D1124/100-General!$B$17/100)</f>
        <v>0.992952760939437</v>
      </c>
      <c r="F1124" s="19" t="n">
        <f aca="false">N1124*General!$B$14/(N1124+O1124)+O1124*100/(N1124+O1124)</f>
        <v>26.4202590483569</v>
      </c>
      <c r="G1124" s="19" t="n">
        <f aca="false">N1124*General!$B$15/(N1124+O1124)</f>
        <v>0.0371614853291127</v>
      </c>
      <c r="H1124" s="19" t="n">
        <f aca="false">(N1124+O1124)*(1/General!$B$20)*((F1124/100)-E1124*(C1124/100))*1000/B1124</f>
        <v>155.8127431012</v>
      </c>
      <c r="I1124" s="19" t="n">
        <f aca="false">(N1124+O1124)*(1/General!$B$20)*((D1124/100)*E1124-(G1124/100))*1000/B1124</f>
        <v>80.7056499523804</v>
      </c>
      <c r="J1124" s="19" t="n">
        <f aca="false">I1124/H1124</f>
        <v>0.517965657661019</v>
      </c>
      <c r="K1124" s="19" t="n">
        <f aca="false">MAX(Online_RAW!$L$2-Online_RAW!L1124,0)</f>
        <v>0</v>
      </c>
      <c r="L1124" s="19" t="n">
        <f aca="false">0.0016*(Online_RAW!M1124)</f>
        <v>69.2208</v>
      </c>
      <c r="M1124" s="11" t="n">
        <f aca="false">Online_RAW!$N$2-Online_RAW!N1124</f>
        <v>69.24680952381</v>
      </c>
      <c r="N1124" s="19" t="n">
        <f aca="false">Online_RAW!C1124*60</f>
        <v>167.205714285714</v>
      </c>
      <c r="O1124" s="19" t="n">
        <f aca="false">MAX(0, Online_RAW!D1124*60)</f>
        <v>12.7717142857143</v>
      </c>
      <c r="P1124" s="19" t="n">
        <f aca="false">_xlfn.IFNA(VLOOKUP(A1124,Sampling!$D$7:$E$14,2,FALSE()),0)</f>
        <v>0</v>
      </c>
      <c r="Q1124" s="0" t="n">
        <f aca="false">_xlfn.IFNA(VLOOKUP(A1124,Refill!$D$6:$G$8,2,FALSE()),0)</f>
        <v>0</v>
      </c>
    </row>
    <row r="1125" customFormat="false" ht="12.75" hidden="false" customHeight="false" outlineLevel="0" collapsed="false">
      <c r="A1125" s="19" t="n">
        <f aca="false">ROUND((Online_RAW!B1125-General!$B$10)*24,3)</f>
        <v>18.717</v>
      </c>
      <c r="B1125" s="19" t="n">
        <f aca="false">General!$B$12+Online_ANA!K1125/1000+Online_ANA!L1125/1000+Online_ANA!M1125/1000/General!$B$22-SUM($P$2:P1125)/1000/General!$B$24+SUM($Q$2:Q1125)/1000/General!$B$24</f>
        <v>1.21309739605227</v>
      </c>
      <c r="C1125" s="19" t="n">
        <f aca="false">Online_RAW!K1125</f>
        <v>24.315</v>
      </c>
      <c r="D1125" s="19" t="n">
        <f aca="false">Online_RAW!J1125</f>
        <v>1.27</v>
      </c>
      <c r="E1125" s="19" t="n">
        <f aca="false">(1-F1125/100-G1125/100)/(1-C1125/100-D1125/100-General!$B$17/100)</f>
        <v>0.993932391001271</v>
      </c>
      <c r="F1125" s="19" t="n">
        <f aca="false">N1125*General!$B$14/(N1125+O1125)+O1125*100/(N1125+O1125)</f>
        <v>26.4294311706488</v>
      </c>
      <c r="G1125" s="19" t="n">
        <f aca="false">N1125*General!$B$15/(N1125+O1125)</f>
        <v>0.0371568529441168</v>
      </c>
      <c r="H1125" s="19" t="n">
        <f aca="false">(N1125+O1125)*(1/General!$B$20)*((F1125/100)-E1125*(C1125/100))*1000/B1125</f>
        <v>149.786830963852</v>
      </c>
      <c r="I1125" s="19" t="n">
        <f aca="false">(N1125+O1125)*(1/General!$B$20)*((D1125/100)*E1125-(G1125/100))*1000/B1125</f>
        <v>81.1283218086181</v>
      </c>
      <c r="J1125" s="19" t="n">
        <f aca="false">I1125/H1125</f>
        <v>0.541625196865248</v>
      </c>
      <c r="K1125" s="19" t="n">
        <f aca="false">MAX(Online_RAW!$L$2-Online_RAW!L1125,0)</f>
        <v>0</v>
      </c>
      <c r="L1125" s="19" t="n">
        <f aca="false">0.0016*(Online_RAW!M1125)</f>
        <v>69.2821333333333</v>
      </c>
      <c r="M1125" s="11" t="n">
        <f aca="false">Online_RAW!$N$2-Online_RAW!N1125</f>
        <v>69.5586363636403</v>
      </c>
      <c r="N1125" s="19" t="n">
        <f aca="false">Online_RAW!C1125*60</f>
        <v>167.256</v>
      </c>
      <c r="O1125" s="19" t="n">
        <f aca="false">MAX(0, Online_RAW!D1125*60)</f>
        <v>12.798</v>
      </c>
      <c r="P1125" s="19" t="n">
        <f aca="false">_xlfn.IFNA(VLOOKUP(A1125,Sampling!$D$7:$E$14,2,FALSE()),0)</f>
        <v>0</v>
      </c>
      <c r="Q1125" s="0" t="n">
        <f aca="false">_xlfn.IFNA(VLOOKUP(A1125,Refill!$D$6:$G$8,2,FALSE()),0)</f>
        <v>0</v>
      </c>
    </row>
    <row r="1126" customFormat="false" ht="12.75" hidden="false" customHeight="false" outlineLevel="0" collapsed="false">
      <c r="A1126" s="19" t="n">
        <f aca="false">ROUND((Online_RAW!B1126-General!$B$10)*24,3)</f>
        <v>18.733</v>
      </c>
      <c r="B1126" s="19" t="n">
        <f aca="false">General!$B$12+Online_ANA!K1126/1000+Online_ANA!L1126/1000+Online_ANA!M1126/1000/General!$B$22-SUM($P$2:P1126)/1000/General!$B$24+SUM($Q$2:Q1126)/1000/General!$B$24</f>
        <v>1.21339563267802</v>
      </c>
      <c r="C1126" s="19" t="n">
        <f aca="false">Online_RAW!K1126</f>
        <v>24.315</v>
      </c>
      <c r="D1126" s="19" t="n">
        <f aca="false">Online_RAW!J1126</f>
        <v>1.27</v>
      </c>
      <c r="E1126" s="19" t="n">
        <f aca="false">(1-F1126/100-G1126/100)/(1-C1126/100-D1126/100-General!$B$17/100)</f>
        <v>0.994578986286721</v>
      </c>
      <c r="F1126" s="19" t="n">
        <f aca="false">N1126*General!$B$14/(N1126+O1126)+O1126*100/(N1126+O1126)</f>
        <v>26.3815703871753</v>
      </c>
      <c r="G1126" s="19" t="n">
        <f aca="false">N1126*General!$B$15/(N1126+O1126)</f>
        <v>0.0371810250569822</v>
      </c>
      <c r="H1126" s="19" t="n">
        <f aca="false">(N1126+O1126)*(1/General!$B$20)*((F1126/100)-E1126*(C1126/100))*1000/B1126</f>
        <v>145.368443203401</v>
      </c>
      <c r="I1126" s="19" t="n">
        <f aca="false">(N1126+O1126)*(1/General!$B$20)*((D1126/100)*E1126-(G1126/100))*1000/B1126</f>
        <v>81.0651341035916</v>
      </c>
      <c r="J1126" s="19" t="n">
        <f aca="false">I1126/H1126</f>
        <v>0.557652901257009</v>
      </c>
      <c r="K1126" s="19" t="n">
        <f aca="false">MAX(Online_RAW!$L$2-Online_RAW!L1126,0)</f>
        <v>0</v>
      </c>
      <c r="L1126" s="19" t="n">
        <f aca="false">0.0016*(Online_RAW!M1126)</f>
        <v>69.2821333333333</v>
      </c>
      <c r="M1126" s="11" t="n">
        <f aca="false">Online_RAW!$N$2-Online_RAW!N1126</f>
        <v>69.8837142857101</v>
      </c>
      <c r="N1126" s="19" t="n">
        <f aca="false">Online_RAW!C1126*60</f>
        <v>167.166818181818</v>
      </c>
      <c r="O1126" s="19" t="n">
        <f aca="false">MAX(0, Online_RAW!D1126*60)</f>
        <v>12.6741818181818</v>
      </c>
      <c r="P1126" s="19" t="n">
        <f aca="false">_xlfn.IFNA(VLOOKUP(A1126,Sampling!$D$7:$E$14,2,FALSE()),0)</f>
        <v>0</v>
      </c>
      <c r="Q1126" s="0" t="n">
        <f aca="false">_xlfn.IFNA(VLOOKUP(A1126,Refill!$D$6:$G$8,2,FALSE()),0)</f>
        <v>0</v>
      </c>
    </row>
    <row r="1127" customFormat="false" ht="12.75" hidden="false" customHeight="false" outlineLevel="0" collapsed="false">
      <c r="A1127" s="19" t="n">
        <f aca="false">ROUND((Online_RAW!B1127-General!$B$10)*24,3)</f>
        <v>18.75</v>
      </c>
      <c r="B1127" s="19" t="n">
        <f aca="false">General!$B$12+Online_ANA!K1127/1000+Online_ANA!L1127/1000+Online_ANA!M1127/1000/General!$B$22-SUM($P$2:P1127)/1000/General!$B$24+SUM($Q$2:Q1127)/1000/General!$B$24</f>
        <v>1.21373933394495</v>
      </c>
      <c r="C1127" s="19" t="n">
        <f aca="false">Online_RAW!K1127</f>
        <v>24.334</v>
      </c>
      <c r="D1127" s="19" t="n">
        <f aca="false">Online_RAW!J1127</f>
        <v>1.27</v>
      </c>
      <c r="E1127" s="19" t="n">
        <f aca="false">(1-F1127/100-G1127/100)/(1-C1127/100-D1127/100-General!$B$17/100)</f>
        <v>0.993965816165254</v>
      </c>
      <c r="F1127" s="19" t="n">
        <f aca="false">N1127*General!$B$14/(N1127+O1127)+O1127*100/(N1127+O1127)</f>
        <v>26.4458519437092</v>
      </c>
      <c r="G1127" s="19" t="n">
        <f aca="false">N1127*General!$B$15/(N1127+O1127)</f>
        <v>0.0371485596243893</v>
      </c>
      <c r="H1127" s="19" t="n">
        <f aca="false">(N1127+O1127)*(1/General!$B$20)*((F1127/100)-E1127*(C1127/100))*1000/B1127</f>
        <v>149.398662135549</v>
      </c>
      <c r="I1127" s="19" t="n">
        <f aca="false">(N1127+O1127)*(1/General!$B$20)*((D1127/100)*E1127-(G1127/100))*1000/B1127</f>
        <v>81.0388466527145</v>
      </c>
      <c r="J1127" s="19" t="n">
        <f aca="false">I1127/H1127</f>
        <v>0.54243354990146</v>
      </c>
      <c r="K1127" s="19" t="n">
        <f aca="false">MAX(Online_RAW!$L$2-Online_RAW!L1127,0)</f>
        <v>0</v>
      </c>
      <c r="L1127" s="19" t="n">
        <f aca="false">0.0016*(Online_RAW!M1127)</f>
        <v>69.3536</v>
      </c>
      <c r="M1127" s="11" t="n">
        <f aca="false">Online_RAW!$N$2-Online_RAW!N1127</f>
        <v>70.1804500000003</v>
      </c>
      <c r="N1127" s="19" t="n">
        <f aca="false">Online_RAW!C1127*60</f>
        <v>167.115714285714</v>
      </c>
      <c r="O1127" s="19" t="n">
        <f aca="false">MAX(0, Online_RAW!D1127*60)</f>
        <v>12.8274285714286</v>
      </c>
      <c r="P1127" s="19" t="n">
        <f aca="false">_xlfn.IFNA(VLOOKUP(A1127,Sampling!$D$7:$E$14,2,FALSE()),0)</f>
        <v>0</v>
      </c>
      <c r="Q1127" s="0" t="n">
        <f aca="false">_xlfn.IFNA(VLOOKUP(A1127,Refill!$D$6:$G$8,2,FALSE()),0)</f>
        <v>0</v>
      </c>
    </row>
    <row r="1128" customFormat="false" ht="12.75" hidden="false" customHeight="false" outlineLevel="0" collapsed="false">
      <c r="A1128" s="19" t="n">
        <f aca="false">ROUND((Online_RAW!B1128-General!$B$10)*24,3)</f>
        <v>18.767</v>
      </c>
      <c r="B1128" s="19" t="n">
        <f aca="false">General!$B$12+Online_ANA!K1128/1000+Online_ANA!L1128/1000+Online_ANA!M1128/1000/General!$B$22-SUM($P$2:P1128)/1000/General!$B$24+SUM($Q$2:Q1128)/1000/General!$B$24</f>
        <v>1.21404021384487</v>
      </c>
      <c r="C1128" s="19" t="n">
        <f aca="false">Online_RAW!K1128</f>
        <v>24.35</v>
      </c>
      <c r="D1128" s="19" t="n">
        <f aca="false">Online_RAW!J1128</f>
        <v>1.27</v>
      </c>
      <c r="E1128" s="19" t="n">
        <f aca="false">(1-F1128/100-G1128/100)/(1-C1128/100-D1128/100-General!$B$17/100)</f>
        <v>0.991935280017556</v>
      </c>
      <c r="F1128" s="19" t="n">
        <f aca="false">N1128*General!$B$14/(N1128+O1128)+O1128*100/(N1128+O1128)</f>
        <v>26.6119919871749</v>
      </c>
      <c r="G1128" s="19" t="n">
        <f aca="false">N1128*General!$B$15/(N1128+O1128)</f>
        <v>0.0370646505115279</v>
      </c>
      <c r="H1128" s="19" t="n">
        <f aca="false">(N1128+O1128)*(1/General!$B$20)*((F1128/100)-E1128*(C1128/100))*1000/B1128</f>
        <v>162.592392625752</v>
      </c>
      <c r="I1128" s="19" t="n">
        <f aca="false">(N1128+O1128)*(1/General!$B$20)*((D1128/100)*E1128-(G1128/100))*1000/B1128</f>
        <v>80.8669052425182</v>
      </c>
      <c r="J1128" s="19" t="n">
        <f aca="false">I1128/H1128</f>
        <v>0.497359709987504</v>
      </c>
      <c r="K1128" s="19" t="n">
        <f aca="false">MAX(Online_RAW!$L$2-Online_RAW!L1128,0)</f>
        <v>0</v>
      </c>
      <c r="L1128" s="19" t="n">
        <f aca="false">0.0016*(Online_RAW!M1128)</f>
        <v>69.3536</v>
      </c>
      <c r="M1128" s="11" t="n">
        <f aca="false">Online_RAW!$N$2-Online_RAW!N1128</f>
        <v>70.5084090909099</v>
      </c>
      <c r="N1128" s="19" t="n">
        <f aca="false">Online_RAW!C1128*60</f>
        <v>166.765304347826</v>
      </c>
      <c r="O1128" s="19" t="n">
        <f aca="false">MAX(0, Online_RAW!D1128*60)</f>
        <v>13.2070434782609</v>
      </c>
      <c r="P1128" s="19" t="n">
        <f aca="false">_xlfn.IFNA(VLOOKUP(A1128,Sampling!$D$7:$E$14,2,FALSE()),0)</f>
        <v>0</v>
      </c>
      <c r="Q1128" s="0" t="n">
        <f aca="false">_xlfn.IFNA(VLOOKUP(A1128,Refill!$D$6:$G$8,2,FALSE()),0)</f>
        <v>0</v>
      </c>
    </row>
    <row r="1129" customFormat="false" ht="12.75" hidden="false" customHeight="false" outlineLevel="0" collapsed="false">
      <c r="A1129" s="19" t="n">
        <f aca="false">ROUND((Online_RAW!B1129-General!$B$10)*24,3)</f>
        <v>18.783</v>
      </c>
      <c r="B1129" s="19" t="n">
        <f aca="false">General!$B$12+Online_ANA!K1129/1000+Online_ANA!L1129/1000+Online_ANA!M1129/1000/General!$B$22-SUM($P$2:P1129)/1000/General!$B$24+SUM($Q$2:Q1129)/1000/General!$B$24</f>
        <v>1.21436136647206</v>
      </c>
      <c r="C1129" s="19" t="n">
        <f aca="false">Online_RAW!K1129</f>
        <v>24.4233333333333</v>
      </c>
      <c r="D1129" s="19" t="n">
        <f aca="false">Online_RAW!J1129</f>
        <v>1.285</v>
      </c>
      <c r="E1129" s="19" t="n">
        <f aca="false">(1-F1129/100-G1129/100)/(1-C1129/100-D1129/100-General!$B$17/100)</f>
        <v>0.991666508809905</v>
      </c>
      <c r="F1129" s="19" t="n">
        <f aca="false">N1129*General!$B$14/(N1129+O1129)+O1129*100/(N1129+O1129)</f>
        <v>26.7195184089177</v>
      </c>
      <c r="G1129" s="19" t="n">
        <f aca="false">N1129*General!$B$15/(N1129+O1129)</f>
        <v>0.0370103442379204</v>
      </c>
      <c r="H1129" s="19" t="n">
        <f aca="false">(N1129+O1129)*(1/General!$B$20)*((F1129/100)-E1129*(C1129/100))*1000/B1129</f>
        <v>165.319826365845</v>
      </c>
      <c r="I1129" s="19" t="n">
        <f aca="false">(N1129+O1129)*(1/General!$B$20)*((D1129/100)*E1129-(G1129/100))*1000/B1129</f>
        <v>81.8281124173531</v>
      </c>
      <c r="J1129" s="19" t="n">
        <f aca="false">I1129/H1129</f>
        <v>0.494968535935134</v>
      </c>
      <c r="K1129" s="19" t="n">
        <f aca="false">MAX(Online_RAW!$L$2-Online_RAW!L1129,0)</f>
        <v>0</v>
      </c>
      <c r="L1129" s="19" t="n">
        <f aca="false">0.0016*(Online_RAW!M1129)</f>
        <v>69.3916</v>
      </c>
      <c r="M1129" s="11" t="n">
        <f aca="false">Online_RAW!$N$2-Online_RAW!N1129</f>
        <v>70.8170454545502</v>
      </c>
      <c r="N1129" s="19" t="n">
        <f aca="false">Online_RAW!C1129*60</f>
        <v>166.557652173913</v>
      </c>
      <c r="O1129" s="19" t="n">
        <f aca="false">MAX(0, Online_RAW!D1129*60)</f>
        <v>13.454347826087</v>
      </c>
      <c r="P1129" s="19" t="n">
        <f aca="false">_xlfn.IFNA(VLOOKUP(A1129,Sampling!$D$7:$E$14,2,FALSE()),0)</f>
        <v>0</v>
      </c>
      <c r="Q1129" s="0" t="n">
        <f aca="false">_xlfn.IFNA(VLOOKUP(A1129,Refill!$D$6:$G$8,2,FALSE()),0)</f>
        <v>0</v>
      </c>
    </row>
    <row r="1130" customFormat="false" ht="12.75" hidden="false" customHeight="false" outlineLevel="0" collapsed="false">
      <c r="A1130" s="19" t="n">
        <f aca="false">ROUND((Online_RAW!B1130-General!$B$10)*24,3)</f>
        <v>18.8</v>
      </c>
      <c r="B1130" s="19" t="n">
        <f aca="false">General!$B$12+Online_ANA!K1130/1000+Online_ANA!L1130/1000+Online_ANA!M1130/1000/General!$B$22-SUM($P$2:P1130)/1000/General!$B$24+SUM($Q$2:Q1130)/1000/General!$B$24</f>
        <v>1.21468877728266</v>
      </c>
      <c r="C1130" s="19" t="n">
        <f aca="false">Online_RAW!K1130</f>
        <v>24.535</v>
      </c>
      <c r="D1130" s="19" t="n">
        <f aca="false">Online_RAW!J1130</f>
        <v>1.285</v>
      </c>
      <c r="E1130" s="19" t="n">
        <f aca="false">(1-F1130/100-G1130/100)/(1-C1130/100-D1130/100-General!$B$17/100)</f>
        <v>0.992976131521961</v>
      </c>
      <c r="F1130" s="19" t="n">
        <f aca="false">N1130*General!$B$14/(N1130+O1130)+O1130*100/(N1130+O1130)</f>
        <v>26.7336805058688</v>
      </c>
      <c r="G1130" s="19" t="n">
        <f aca="false">N1130*General!$B$15/(N1130+O1130)</f>
        <v>0.0370031916637026</v>
      </c>
      <c r="H1130" s="19" t="n">
        <f aca="false">(N1130+O1130)*(1/General!$B$20)*((F1130/100)-E1130*(C1130/100))*1000/B1130</f>
        <v>156.728679508648</v>
      </c>
      <c r="I1130" s="19" t="n">
        <f aca="false">(N1130+O1130)*(1/General!$B$20)*((D1130/100)*E1130-(G1130/100))*1000/B1130</f>
        <v>81.8985236934196</v>
      </c>
      <c r="J1130" s="19" t="n">
        <f aca="false">I1130/H1130</f>
        <v>0.522549695117547</v>
      </c>
      <c r="K1130" s="19" t="n">
        <f aca="false">MAX(Online_RAW!$L$2-Online_RAW!L1130,0)</f>
        <v>0</v>
      </c>
      <c r="L1130" s="19" t="n">
        <f aca="false">0.0016*(Online_RAW!M1130)</f>
        <v>69.4208</v>
      </c>
      <c r="M1130" s="11" t="n">
        <f aca="false">Online_RAW!$N$2-Online_RAW!N1130</f>
        <v>71.1420952381</v>
      </c>
      <c r="N1130" s="19" t="n">
        <f aca="false">Online_RAW!C1130*60</f>
        <v>166.486285714286</v>
      </c>
      <c r="O1130" s="19" t="n">
        <f aca="false">MAX(0, Online_RAW!D1130*60)</f>
        <v>13.4833636363636</v>
      </c>
      <c r="P1130" s="19" t="n">
        <f aca="false">_xlfn.IFNA(VLOOKUP(A1130,Sampling!$D$7:$E$14,2,FALSE()),0)</f>
        <v>0</v>
      </c>
      <c r="Q1130" s="0" t="n">
        <f aca="false">_xlfn.IFNA(VLOOKUP(A1130,Refill!$D$6:$G$8,2,FALSE()),0)</f>
        <v>0</v>
      </c>
    </row>
    <row r="1131" customFormat="false" ht="12.75" hidden="false" customHeight="false" outlineLevel="0" collapsed="false">
      <c r="A1131" s="19" t="n">
        <f aca="false">ROUND((Online_RAW!B1131-General!$B$10)*24,3)</f>
        <v>18.817</v>
      </c>
      <c r="B1131" s="19" t="n">
        <f aca="false">General!$B$12+Online_ANA!K1131/1000+Online_ANA!L1131/1000+Online_ANA!M1131/1000/General!$B$22-SUM($P$2:P1131)/1000/General!$B$24+SUM($Q$2:Q1131)/1000/General!$B$24</f>
        <v>1.21501802090632</v>
      </c>
      <c r="C1131" s="19" t="n">
        <f aca="false">Online_RAW!K1131</f>
        <v>24.61</v>
      </c>
      <c r="D1131" s="19" t="n">
        <f aca="false">Online_RAW!J1131</f>
        <v>1.285</v>
      </c>
      <c r="E1131" s="19" t="n">
        <f aca="false">(1-F1131/100-G1131/100)/(1-C1131/100-D1131/100-General!$B$17/100)</f>
        <v>0.99582631756691</v>
      </c>
      <c r="F1131" s="19" t="n">
        <f aca="false">N1131*General!$B$14/(N1131+O1131)+O1131*100/(N1131+O1131)</f>
        <v>26.5981054602039</v>
      </c>
      <c r="G1131" s="19" t="n">
        <f aca="false">N1131*General!$B$15/(N1131+O1131)</f>
        <v>0.0370716639089879</v>
      </c>
      <c r="H1131" s="19" t="n">
        <f aca="false">(N1131+O1131)*(1/General!$B$20)*((F1131/100)-E1131*(C1131/100))*1000/B1131</f>
        <v>138.232164369335</v>
      </c>
      <c r="I1131" s="19" t="n">
        <f aca="false">(N1131+O1131)*(1/General!$B$20)*((D1131/100)*E1131-(G1131/100))*1000/B1131</f>
        <v>82.1507773515464</v>
      </c>
      <c r="J1131" s="19" t="n">
        <f aca="false">I1131/H1131</f>
        <v>0.59429567442822</v>
      </c>
      <c r="K1131" s="19" t="n">
        <f aca="false">MAX(Online_RAW!$L$2-Online_RAW!L1131,0)</f>
        <v>0</v>
      </c>
      <c r="L1131" s="19" t="n">
        <f aca="false">0.0016*(Online_RAW!M1131)</f>
        <v>69.4629333333333</v>
      </c>
      <c r="M1131" s="11" t="n">
        <f aca="false">Online_RAW!$N$2-Online_RAW!N1131</f>
        <v>71.4550454545502</v>
      </c>
      <c r="N1131" s="19" t="n">
        <f aca="false">Online_RAW!C1131*60</f>
        <v>166.869391304348</v>
      </c>
      <c r="O1131" s="19" t="n">
        <f aca="false">MAX(0, Online_RAW!D1131*60)</f>
        <v>13.1812173913043</v>
      </c>
      <c r="P1131" s="19" t="n">
        <f aca="false">_xlfn.IFNA(VLOOKUP(A1131,Sampling!$D$7:$E$14,2,FALSE()),0)</f>
        <v>0</v>
      </c>
      <c r="Q1131" s="0" t="n">
        <f aca="false">_xlfn.IFNA(VLOOKUP(A1131,Refill!$D$6:$G$8,2,FALSE()),0)</f>
        <v>0</v>
      </c>
    </row>
    <row r="1132" customFormat="false" ht="12.75" hidden="false" customHeight="false" outlineLevel="0" collapsed="false">
      <c r="A1132" s="19" t="n">
        <f aca="false">ROUND((Online_RAW!B1132-General!$B$10)*24,3)</f>
        <v>18.833</v>
      </c>
      <c r="B1132" s="19" t="n">
        <f aca="false">General!$B$12+Online_ANA!K1132/1000+Online_ANA!L1132/1000+Online_ANA!M1132/1000/General!$B$22-SUM($P$2:P1132)/1000/General!$B$24+SUM($Q$2:Q1132)/1000/General!$B$24</f>
        <v>1.21531189518751</v>
      </c>
      <c r="C1132" s="19" t="n">
        <f aca="false">Online_RAW!K1132</f>
        <v>24.546</v>
      </c>
      <c r="D1132" s="19" t="n">
        <f aca="false">Online_RAW!J1132</f>
        <v>1.295</v>
      </c>
      <c r="E1132" s="19" t="n">
        <f aca="false">(1-F1132/100-G1132/100)/(1-C1132/100-D1132/100-General!$B$17/100)</f>
        <v>0.995169278994059</v>
      </c>
      <c r="F1132" s="19" t="n">
        <f aca="false">N1132*General!$B$14/(N1132+O1132)+O1132*100/(N1132+O1132)</f>
        <v>26.592769171948</v>
      </c>
      <c r="G1132" s="19" t="n">
        <f aca="false">N1132*General!$B$15/(N1132+O1132)</f>
        <v>0.0370743590040667</v>
      </c>
      <c r="H1132" s="19" t="n">
        <f aca="false">(N1132+O1132)*(1/General!$B$20)*((F1132/100)-E1132*(C1132/100))*1000/B1132</f>
        <v>143.185600200352</v>
      </c>
      <c r="I1132" s="19" t="n">
        <f aca="false">(N1132+O1132)*(1/General!$B$20)*((D1132/100)*E1132-(G1132/100))*1000/B1132</f>
        <v>82.7679554152627</v>
      </c>
      <c r="J1132" s="19" t="n">
        <f aca="false">I1132/H1132</f>
        <v>0.578046642256272</v>
      </c>
      <c r="K1132" s="19" t="n">
        <f aca="false">MAX(Online_RAW!$L$2-Online_RAW!L1132,0)</f>
        <v>0</v>
      </c>
      <c r="L1132" s="19" t="n">
        <f aca="false">0.0016*(Online_RAW!M1132)</f>
        <v>69.4629333333333</v>
      </c>
      <c r="M1132" s="11" t="n">
        <f aca="false">Online_RAW!$N$2-Online_RAW!N1132</f>
        <v>71.7753684210502</v>
      </c>
      <c r="N1132" s="19" t="n">
        <f aca="false">Online_RAW!C1132*60</f>
        <v>166.952608695652</v>
      </c>
      <c r="O1132" s="19" t="n">
        <f aca="false">MAX(0, Online_RAW!D1132*60)</f>
        <v>13.1746956521739</v>
      </c>
      <c r="P1132" s="19" t="n">
        <f aca="false">_xlfn.IFNA(VLOOKUP(A1132,Sampling!$D$7:$E$14,2,FALSE()),0)</f>
        <v>0</v>
      </c>
      <c r="Q1132" s="0" t="n">
        <f aca="false">_xlfn.IFNA(VLOOKUP(A1132,Refill!$D$6:$G$8,2,FALSE()),0)</f>
        <v>0</v>
      </c>
    </row>
    <row r="1133" customFormat="false" ht="12.75" hidden="false" customHeight="false" outlineLevel="0" collapsed="false">
      <c r="A1133" s="19" t="n">
        <f aca="false">ROUND((Online_RAW!B1133-General!$B$10)*24,3)</f>
        <v>18.85</v>
      </c>
      <c r="B1133" s="19" t="n">
        <f aca="false">General!$B$12+Online_ANA!K1133/1000+Online_ANA!L1133/1000+Online_ANA!M1133/1000/General!$B$22-SUM($P$2:P1133)/1000/General!$B$24+SUM($Q$2:Q1133)/1000/General!$B$24</f>
        <v>1.21566000261667</v>
      </c>
      <c r="C1133" s="19" t="n">
        <f aca="false">Online_RAW!K1133</f>
        <v>24.465</v>
      </c>
      <c r="D1133" s="19" t="n">
        <f aca="false">Online_RAW!J1133</f>
        <v>1.29</v>
      </c>
      <c r="E1133" s="19" t="n">
        <f aca="false">(1-F1133/100-G1133/100)/(1-C1133/100-D1133/100-General!$B$17/100)</f>
        <v>0.991300573851645</v>
      </c>
      <c r="F1133" s="19" t="n">
        <f aca="false">N1133*General!$B$14/(N1133+O1133)+O1133*100/(N1133+O1133)</f>
        <v>26.7928437160467</v>
      </c>
      <c r="G1133" s="19" t="n">
        <f aca="false">N1133*General!$B$15/(N1133+O1133)</f>
        <v>0.0369733112545219</v>
      </c>
      <c r="H1133" s="19" t="n">
        <f aca="false">(N1133+O1133)*(1/General!$B$20)*((F1133/100)-E1133*(C1133/100))*1000/B1133</f>
        <v>167.864887350625</v>
      </c>
      <c r="I1133" s="19" t="n">
        <f aca="false">(N1133+O1133)*(1/General!$B$20)*((D1133/100)*E1133-(G1133/100))*1000/B1133</f>
        <v>82.0472300017847</v>
      </c>
      <c r="J1133" s="19" t="n">
        <f aca="false">I1133/H1133</f>
        <v>0.488769457965379</v>
      </c>
      <c r="K1133" s="19" t="n">
        <f aca="false">MAX(Online_RAW!$L$2-Online_RAW!L1133,0)</f>
        <v>0</v>
      </c>
      <c r="L1133" s="19" t="n">
        <f aca="false">0.0016*(Online_RAW!M1133)</f>
        <v>69.51808</v>
      </c>
      <c r="M1133" s="11" t="n">
        <f aca="false">Online_RAW!$N$2-Online_RAW!N1133</f>
        <v>72.0946956521702</v>
      </c>
      <c r="N1133" s="19" t="n">
        <f aca="false">Online_RAW!C1133*60</f>
        <v>166.406608695652</v>
      </c>
      <c r="O1133" s="19" t="n">
        <f aca="false">MAX(0, Online_RAW!D1133*60)</f>
        <v>13.6222857142857</v>
      </c>
      <c r="P1133" s="19" t="n">
        <f aca="false">_xlfn.IFNA(VLOOKUP(A1133,Sampling!$D$7:$E$14,2,FALSE()),0)</f>
        <v>0</v>
      </c>
      <c r="Q1133" s="0" t="n">
        <f aca="false">_xlfn.IFNA(VLOOKUP(A1133,Refill!$D$6:$G$8,2,FALSE()),0)</f>
        <v>0</v>
      </c>
    </row>
    <row r="1134" customFormat="false" ht="12.75" hidden="false" customHeight="false" outlineLevel="0" collapsed="false">
      <c r="A1134" s="19" t="n">
        <f aca="false">ROUND((Online_RAW!B1134-General!$B$10)*24,3)</f>
        <v>18.867</v>
      </c>
      <c r="B1134" s="19" t="n">
        <f aca="false">General!$B$12+Online_ANA!K1134/1000+Online_ANA!L1134/1000+Online_ANA!M1134/1000/General!$B$22-SUM($P$2:P1134)/1000/General!$B$24+SUM($Q$2:Q1134)/1000/General!$B$24</f>
        <v>1.2159562626125</v>
      </c>
      <c r="C1134" s="19" t="n">
        <f aca="false">Online_RAW!K1134</f>
        <v>24.5581818181818</v>
      </c>
      <c r="D1134" s="19" t="n">
        <f aca="false">Online_RAW!J1134</f>
        <v>1.3</v>
      </c>
      <c r="E1134" s="19" t="n">
        <f aca="false">(1-F1134/100-G1134/100)/(1-C1134/100-D1134/100-General!$B$17/100)</f>
        <v>0.991675881766781</v>
      </c>
      <c r="F1134" s="19" t="n">
        <f aca="false">N1134*General!$B$14/(N1134+O1134)+O1134*100/(N1134+O1134)</f>
        <v>26.8675019994668</v>
      </c>
      <c r="G1134" s="19" t="n">
        <f aca="false">N1134*General!$B$15/(N1134+O1134)</f>
        <v>0.0369356050507743</v>
      </c>
      <c r="H1134" s="19" t="n">
        <f aca="false">(N1134+O1134)*(1/General!$B$20)*((F1134/100)-E1134*(C1134/100))*1000/B1134</f>
        <v>166.0627659531</v>
      </c>
      <c r="I1134" s="19" t="n">
        <f aca="false">(N1134+O1134)*(1/General!$B$20)*((D1134/100)*E1134-(G1134/100))*1000/B1134</f>
        <v>82.7255392986863</v>
      </c>
      <c r="J1134" s="19" t="n">
        <f aca="false">I1134/H1134</f>
        <v>0.498158264580816</v>
      </c>
      <c r="K1134" s="19" t="n">
        <f aca="false">MAX(Online_RAW!$L$2-Online_RAW!L1134,0)</f>
        <v>0</v>
      </c>
      <c r="L1134" s="19" t="n">
        <f aca="false">0.0016*(Online_RAW!M1134)</f>
        <v>69.51808</v>
      </c>
      <c r="M1134" s="11" t="n">
        <f aca="false">Online_RAW!$N$2-Online_RAW!N1134</f>
        <v>72.4176190476201</v>
      </c>
      <c r="N1134" s="19" t="n">
        <f aca="false">Online_RAW!C1134*60</f>
        <v>166.254545454545</v>
      </c>
      <c r="O1134" s="19" t="n">
        <f aca="false">MAX(0, Online_RAW!D1134*60)</f>
        <v>13.7934545454545</v>
      </c>
      <c r="P1134" s="19" t="n">
        <f aca="false">_xlfn.IFNA(VLOOKUP(A1134,Sampling!$D$7:$E$14,2,FALSE()),0)</f>
        <v>0</v>
      </c>
      <c r="Q1134" s="0" t="n">
        <f aca="false">_xlfn.IFNA(VLOOKUP(A1134,Refill!$D$6:$G$8,2,FALSE()),0)</f>
        <v>0</v>
      </c>
    </row>
    <row r="1135" customFormat="false" ht="12.75" hidden="false" customHeight="false" outlineLevel="0" collapsed="false">
      <c r="A1135" s="19" t="n">
        <f aca="false">ROUND((Online_RAW!B1135-General!$B$10)*24,3)</f>
        <v>18.883</v>
      </c>
      <c r="B1135" s="19" t="n">
        <f aca="false">General!$B$12+Online_ANA!K1135/1000+Online_ANA!L1135/1000+Online_ANA!M1135/1000/General!$B$22-SUM($P$2:P1135)/1000/General!$B$24+SUM($Q$2:Q1135)/1000/General!$B$24</f>
        <v>1.21630244371759</v>
      </c>
      <c r="C1135" s="19" t="n">
        <f aca="false">Online_RAW!K1135</f>
        <v>24.67</v>
      </c>
      <c r="D1135" s="19" t="n">
        <f aca="false">Online_RAW!J1135</f>
        <v>1.30333333333333</v>
      </c>
      <c r="E1135" s="19" t="n">
        <f aca="false">(1-F1135/100-G1135/100)/(1-C1135/100-D1135/100-General!$B$17/100)</f>
        <v>0.993737013222147</v>
      </c>
      <c r="F1135" s="19" t="n">
        <f aca="false">N1135*General!$B$14/(N1135+O1135)+O1135*100/(N1135+O1135)</f>
        <v>26.8299891784456</v>
      </c>
      <c r="G1135" s="19" t="n">
        <f aca="false">N1135*General!$B$15/(N1135+O1135)</f>
        <v>0.036954550919977</v>
      </c>
      <c r="H1135" s="19" t="n">
        <f aca="false">(N1135+O1135)*(1/General!$B$20)*((F1135/100)-E1135*(C1135/100))*1000/B1135</f>
        <v>152.879781785687</v>
      </c>
      <c r="I1135" s="19" t="n">
        <f aca="false">(N1135+O1135)*(1/General!$B$20)*((D1135/100)*E1135-(G1135/100))*1000/B1135</f>
        <v>83.1091100391991</v>
      </c>
      <c r="J1135" s="19" t="n">
        <f aca="false">I1135/H1135</f>
        <v>0.543623944699926</v>
      </c>
      <c r="K1135" s="19" t="n">
        <f aca="false">MAX(Online_RAW!$L$2-Online_RAW!L1135,0)</f>
        <v>0</v>
      </c>
      <c r="L1135" s="19" t="n">
        <f aca="false">0.0016*(Online_RAW!M1135)</f>
        <v>69.5752</v>
      </c>
      <c r="M1135" s="11" t="n">
        <f aca="false">Online_RAW!$N$2-Online_RAW!N1135</f>
        <v>72.7326956521702</v>
      </c>
      <c r="N1135" s="19" t="n">
        <f aca="false">Online_RAW!C1135*60</f>
        <v>166.365130434782</v>
      </c>
      <c r="O1135" s="19" t="n">
        <f aca="false">MAX(0, Online_RAW!D1135*60)</f>
        <v>13.7102608695652</v>
      </c>
      <c r="P1135" s="19" t="n">
        <f aca="false">_xlfn.IFNA(VLOOKUP(A1135,Sampling!$D$7:$E$14,2,FALSE()),0)</f>
        <v>0</v>
      </c>
      <c r="Q1135" s="0" t="n">
        <f aca="false">_xlfn.IFNA(VLOOKUP(A1135,Refill!$D$6:$G$8,2,FALSE()),0)</f>
        <v>0</v>
      </c>
    </row>
    <row r="1136" customFormat="false" ht="12.75" hidden="false" customHeight="false" outlineLevel="0" collapsed="false">
      <c r="A1136" s="19" t="n">
        <f aca="false">ROUND((Online_RAW!B1136-General!$B$10)*24,3)</f>
        <v>18.9</v>
      </c>
      <c r="B1136" s="19" t="n">
        <f aca="false">General!$B$12+Online_ANA!K1136/1000+Online_ANA!L1136/1000+Online_ANA!M1136/1000/General!$B$22-SUM($P$2:P1136)/1000/General!$B$24+SUM($Q$2:Q1136)/1000/General!$B$24</f>
        <v>1.21664206047068</v>
      </c>
      <c r="C1136" s="19" t="n">
        <f aca="false">Online_RAW!K1136</f>
        <v>24.6866666666667</v>
      </c>
      <c r="D1136" s="19" t="n">
        <f aca="false">Online_RAW!J1136</f>
        <v>1.30333333333333</v>
      </c>
      <c r="E1136" s="19" t="n">
        <f aca="false">(1-F1136/100-G1136/100)/(1-C1136/100-D1136/100-General!$B$17/100)</f>
        <v>0.993543401756108</v>
      </c>
      <c r="F1136" s="19" t="n">
        <f aca="false">N1136*General!$B$14/(N1136+O1136)+O1136*100/(N1136+O1136)</f>
        <v>26.8608124397125</v>
      </c>
      <c r="G1136" s="19" t="n">
        <f aca="false">N1136*General!$B$15/(N1136+O1136)</f>
        <v>0.0369389836163068</v>
      </c>
      <c r="H1136" s="19" t="n">
        <f aca="false">(N1136+O1136)*(1/General!$B$20)*((F1136/100)-E1136*(C1136/100))*1000/B1136</f>
        <v>153.897109778602</v>
      </c>
      <c r="I1136" s="19" t="n">
        <f aca="false">(N1136+O1136)*(1/General!$B$20)*((D1136/100)*E1136-(G1136/100))*1000/B1136</f>
        <v>82.9638937975666</v>
      </c>
      <c r="J1136" s="19" t="n">
        <f aca="false">I1136/H1136</f>
        <v>0.539086756839809</v>
      </c>
      <c r="K1136" s="19" t="n">
        <f aca="false">MAX(Online_RAW!$L$2-Online_RAW!L1136,0)</f>
        <v>0</v>
      </c>
      <c r="L1136" s="19" t="n">
        <f aca="false">0.0016*(Online_RAW!M1136)</f>
        <v>69.6208</v>
      </c>
      <c r="M1136" s="11" t="n">
        <f aca="false">Online_RAW!$N$2-Online_RAW!N1136</f>
        <v>73.0531739130402</v>
      </c>
      <c r="N1136" s="19" t="n">
        <f aca="false">Online_RAW!C1136*60</f>
        <v>166.082086956522</v>
      </c>
      <c r="O1136" s="19" t="n">
        <f aca="false">MAX(0, Online_RAW!D1136*60)</f>
        <v>13.7626956521739</v>
      </c>
      <c r="P1136" s="19" t="n">
        <f aca="false">_xlfn.IFNA(VLOOKUP(A1136,Sampling!$D$7:$E$14,2,FALSE()),0)</f>
        <v>0</v>
      </c>
      <c r="Q1136" s="0" t="n">
        <f aca="false">_xlfn.IFNA(VLOOKUP(A1136,Refill!$D$6:$G$8,2,FALSE()),0)</f>
        <v>0</v>
      </c>
    </row>
    <row r="1137" customFormat="false" ht="12.75" hidden="false" customHeight="false" outlineLevel="0" collapsed="false">
      <c r="A1137" s="19" t="n">
        <f aca="false">ROUND((Online_RAW!B1137-General!$B$10)*24,3)</f>
        <v>18.917</v>
      </c>
      <c r="B1137" s="19" t="n">
        <f aca="false">General!$B$12+Online_ANA!K1137/1000+Online_ANA!L1137/1000+Online_ANA!M1137/1000/General!$B$22-SUM($P$2:P1137)/1000/General!$B$24+SUM($Q$2:Q1137)/1000/General!$B$24</f>
        <v>1.21692838965805</v>
      </c>
      <c r="C1137" s="19" t="n">
        <f aca="false">Online_RAW!K1137</f>
        <v>24.725</v>
      </c>
      <c r="D1137" s="19" t="n">
        <f aca="false">Online_RAW!J1137</f>
        <v>1.30666666666667</v>
      </c>
      <c r="E1137" s="19" t="n">
        <f aca="false">(1-F1137/100-G1137/100)/(1-C1137/100-D1137/100-General!$B$17/100)</f>
        <v>0.990777631855254</v>
      </c>
      <c r="F1137" s="19" t="n">
        <f aca="false">N1137*General!$B$14/(N1137+O1137)+O1137*100/(N1137+O1137)</f>
        <v>27.1057164329265</v>
      </c>
      <c r="G1137" s="19" t="n">
        <f aca="false">N1137*General!$B$15/(N1137+O1137)</f>
        <v>0.0368152947308452</v>
      </c>
      <c r="H1137" s="19" t="n">
        <f aca="false">(N1137+O1137)*(1/General!$B$20)*((F1137/100)-E1137*(C1137/100))*1000/B1137</f>
        <v>172.152590439142</v>
      </c>
      <c r="I1137" s="19" t="n">
        <f aca="false">(N1137+O1137)*(1/General!$B$20)*((D1137/100)*E1137-(G1137/100))*1000/B1137</f>
        <v>83.0031779989736</v>
      </c>
      <c r="J1137" s="19" t="n">
        <f aca="false">I1137/H1137</f>
        <v>0.482148876106026</v>
      </c>
      <c r="K1137" s="19" t="n">
        <f aca="false">MAX(Online_RAW!$L$2-Online_RAW!L1137,0)</f>
        <v>0</v>
      </c>
      <c r="L1137" s="19" t="n">
        <f aca="false">0.0016*(Online_RAW!M1137)</f>
        <v>69.6208</v>
      </c>
      <c r="M1137" s="11" t="n">
        <f aca="false">Online_RAW!$N$2-Online_RAW!N1137</f>
        <v>73.3652727272702</v>
      </c>
      <c r="N1137" s="19" t="n">
        <f aca="false">Online_RAW!C1137*60</f>
        <v>165.666818181818</v>
      </c>
      <c r="O1137" s="19" t="n">
        <f aca="false">MAX(0, Online_RAW!D1137*60)</f>
        <v>14.331</v>
      </c>
      <c r="P1137" s="19" t="n">
        <f aca="false">_xlfn.IFNA(VLOOKUP(A1137,Sampling!$D$7:$E$14,2,FALSE()),0)</f>
        <v>0</v>
      </c>
      <c r="Q1137" s="0" t="n">
        <f aca="false">_xlfn.IFNA(VLOOKUP(A1137,Refill!$D$6:$G$8,2,FALSE()),0)</f>
        <v>0</v>
      </c>
    </row>
    <row r="1138" customFormat="false" ht="12.75" hidden="false" customHeight="false" outlineLevel="0" collapsed="false">
      <c r="A1138" s="19" t="n">
        <f aca="false">ROUND((Online_RAW!B1138-General!$B$10)*24,3)</f>
        <v>18.933</v>
      </c>
      <c r="B1138" s="19" t="n">
        <f aca="false">General!$B$12+Online_ANA!K1138/1000+Online_ANA!L1138/1000+Online_ANA!M1138/1000/General!$B$22-SUM($P$2:P1138)/1000/General!$B$24+SUM($Q$2:Q1138)/1000/General!$B$24</f>
        <v>1.21726688395886</v>
      </c>
      <c r="C1138" s="19" t="n">
        <f aca="false">Online_RAW!K1138</f>
        <v>24.844</v>
      </c>
      <c r="D1138" s="19" t="n">
        <f aca="false">Online_RAW!J1138</f>
        <v>1.32</v>
      </c>
      <c r="E1138" s="19" t="n">
        <f aca="false">(1-F1138/100-G1138/100)/(1-C1138/100-D1138/100-General!$B$17/100)</f>
        <v>0.991492587317725</v>
      </c>
      <c r="F1138" s="19" t="n">
        <f aca="false">N1138*General!$B$14/(N1138+O1138)+O1138*100/(N1138+O1138)</f>
        <v>27.1843889773523</v>
      </c>
      <c r="G1138" s="19" t="n">
        <f aca="false">N1138*General!$B$15/(N1138+O1138)</f>
        <v>0.0367755611225494</v>
      </c>
      <c r="H1138" s="19" t="n">
        <f aca="false">(N1138+O1138)*(1/General!$B$20)*((F1138/100)-E1138*(C1138/100))*1000/B1138</f>
        <v>168.390511813329</v>
      </c>
      <c r="I1138" s="19" t="n">
        <f aca="false">(N1138+O1138)*(1/General!$B$20)*((D1138/100)*E1138-(G1138/100))*1000/B1138</f>
        <v>83.9392852221334</v>
      </c>
      <c r="J1138" s="19" t="n">
        <f aca="false">I1138/H1138</f>
        <v>0.498479898411291</v>
      </c>
      <c r="K1138" s="19" t="n">
        <f aca="false">MAX(Online_RAW!$L$2-Online_RAW!L1138,0)</f>
        <v>0</v>
      </c>
      <c r="L1138" s="19" t="n">
        <f aca="false">0.0016*(Online_RAW!M1138)</f>
        <v>69.6661333333333</v>
      </c>
      <c r="M1138" s="11" t="n">
        <f aca="false">Online_RAW!$N$2-Online_RAW!N1138</f>
        <v>73.68481818182</v>
      </c>
      <c r="N1138" s="19" t="n">
        <f aca="false">Online_RAW!C1138*60</f>
        <v>165.532956521739</v>
      </c>
      <c r="O1138" s="19" t="n">
        <f aca="false">MAX(0, Online_RAW!D1138*60)</f>
        <v>14.5137391304348</v>
      </c>
      <c r="P1138" s="19" t="n">
        <f aca="false">_xlfn.IFNA(VLOOKUP(A1138,Sampling!$D$7:$E$14,2,FALSE()),0)</f>
        <v>0</v>
      </c>
      <c r="Q1138" s="0" t="n">
        <f aca="false">_xlfn.IFNA(VLOOKUP(A1138,Refill!$D$6:$G$8,2,FALSE()),0)</f>
        <v>0</v>
      </c>
    </row>
    <row r="1139" customFormat="false" ht="12.75" hidden="false" customHeight="false" outlineLevel="0" collapsed="false">
      <c r="A1139" s="19" t="n">
        <f aca="false">ROUND((Online_RAW!B1139-General!$B$10)*24,3)</f>
        <v>18.95</v>
      </c>
      <c r="B1139" s="19" t="n">
        <f aca="false">General!$B$12+Online_ANA!K1139/1000+Online_ANA!L1139/1000+Online_ANA!M1139/1000/General!$B$22-SUM($P$2:P1139)/1000/General!$B$24+SUM($Q$2:Q1139)/1000/General!$B$24</f>
        <v>1.21758237574791</v>
      </c>
      <c r="C1139" s="19" t="n">
        <f aca="false">Online_RAW!K1139</f>
        <v>24.97</v>
      </c>
      <c r="D1139" s="19" t="n">
        <f aca="false">Online_RAW!J1139</f>
        <v>1.315</v>
      </c>
      <c r="E1139" s="19" t="n">
        <f aca="false">(1-F1139/100-G1139/100)/(1-C1139/100-D1139/100-General!$B$17/100)</f>
        <v>0.994723342538361</v>
      </c>
      <c r="F1139" s="19" t="n">
        <f aca="false">N1139*General!$B$14/(N1139+O1139)+O1139*100/(N1139+O1139)</f>
        <v>27.0675433693271</v>
      </c>
      <c r="G1139" s="19" t="n">
        <f aca="false">N1139*General!$B$15/(N1139+O1139)</f>
        <v>0.0368345740558954</v>
      </c>
      <c r="H1139" s="19" t="n">
        <f aca="false">(N1139+O1139)*(1/General!$B$20)*((F1139/100)-E1139*(C1139/100))*1000/B1139</f>
        <v>147.120531176428</v>
      </c>
      <c r="I1139" s="19" t="n">
        <f aca="false">(N1139+O1139)*(1/General!$B$20)*((D1139/100)*E1139-(G1139/100))*1000/B1139</f>
        <v>83.8933339738394</v>
      </c>
      <c r="J1139" s="19" t="n">
        <f aca="false">I1139/H1139</f>
        <v>0.570235393408373</v>
      </c>
      <c r="K1139" s="19" t="n">
        <f aca="false">MAX(Online_RAW!$L$2-Online_RAW!L1139,0)</f>
        <v>0</v>
      </c>
      <c r="L1139" s="19" t="n">
        <f aca="false">0.0016*(Online_RAW!M1139)</f>
        <v>69.688</v>
      </c>
      <c r="M1139" s="11" t="n">
        <f aca="false">Online_RAW!$N$2-Online_RAW!N1139</f>
        <v>74.0048695652199</v>
      </c>
      <c r="N1139" s="19" t="n">
        <f aca="false">Online_RAW!C1139*60</f>
        <v>165.850909090909</v>
      </c>
      <c r="O1139" s="19" t="n">
        <f aca="false">MAX(0, Online_RAW!D1139*60)</f>
        <v>14.2526086956522</v>
      </c>
      <c r="P1139" s="19" t="n">
        <f aca="false">_xlfn.IFNA(VLOOKUP(A1139,Sampling!$D$7:$E$14,2,FALSE()),0)</f>
        <v>0</v>
      </c>
      <c r="Q1139" s="0" t="n">
        <f aca="false">_xlfn.IFNA(VLOOKUP(A1139,Refill!$D$6:$G$8,2,FALSE()),0)</f>
        <v>0</v>
      </c>
    </row>
    <row r="1140" customFormat="false" ht="12.75" hidden="false" customHeight="false" outlineLevel="0" collapsed="false">
      <c r="A1140" s="19" t="n">
        <f aca="false">ROUND((Online_RAW!B1140-General!$B$10)*24,3)</f>
        <v>18.967</v>
      </c>
      <c r="B1140" s="19" t="n">
        <f aca="false">General!$B$12+Online_ANA!K1140/1000+Online_ANA!L1140/1000+Online_ANA!M1140/1000/General!$B$22-SUM($P$2:P1140)/1000/General!$B$24+SUM($Q$2:Q1140)/1000/General!$B$24</f>
        <v>1.21793485649152</v>
      </c>
      <c r="C1140" s="19" t="n">
        <f aca="false">Online_RAW!K1140</f>
        <v>24.9525</v>
      </c>
      <c r="D1140" s="19" t="n">
        <f aca="false">Online_RAW!J1140</f>
        <v>1.32</v>
      </c>
      <c r="E1140" s="19" t="n">
        <f aca="false">(1-F1140/100-G1140/100)/(1-C1140/100-D1140/100-General!$B$17/100)</f>
        <v>0.996001652375292</v>
      </c>
      <c r="F1140" s="19" t="n">
        <f aca="false">N1140*General!$B$14/(N1140+O1140)+O1140*100/(N1140+O1140)</f>
        <v>26.9613622270368</v>
      </c>
      <c r="G1140" s="19" t="n">
        <f aca="false">N1140*General!$B$15/(N1140+O1140)</f>
        <v>0.036888200895436</v>
      </c>
      <c r="H1140" s="19" t="n">
        <f aca="false">(N1140+O1140)*(1/General!$B$20)*((F1140/100)-E1140*(C1140/100))*1000/B1140</f>
        <v>138.945551478391</v>
      </c>
      <c r="I1140" s="19" t="n">
        <f aca="false">(N1140+O1140)*(1/General!$B$20)*((D1140/100)*E1140-(G1140/100))*1000/B1140</f>
        <v>84.2012411878068</v>
      </c>
      <c r="J1140" s="19" t="n">
        <f aca="false">I1140/H1140</f>
        <v>0.606001705645841</v>
      </c>
      <c r="K1140" s="19" t="n">
        <f aca="false">MAX(Online_RAW!$L$2-Online_RAW!L1140,0)</f>
        <v>0</v>
      </c>
      <c r="L1140" s="19" t="n">
        <f aca="false">0.0016*(Online_RAW!M1140)</f>
        <v>69.7370666666667</v>
      </c>
      <c r="M1140" s="11" t="n">
        <f aca="false">Online_RAW!$N$2-Online_RAW!N1140</f>
        <v>74.3355909090901</v>
      </c>
      <c r="N1140" s="19" t="n">
        <f aca="false">Online_RAW!C1140*60</f>
        <v>165.888</v>
      </c>
      <c r="O1140" s="19" t="n">
        <f aca="false">MAX(0, Online_RAW!D1140*60)</f>
        <v>13.9939090909091</v>
      </c>
      <c r="P1140" s="19" t="n">
        <f aca="false">_xlfn.IFNA(VLOOKUP(A1140,Sampling!$D$7:$E$14,2,FALSE()),0)</f>
        <v>0</v>
      </c>
      <c r="Q1140" s="0" t="n">
        <f aca="false">_xlfn.IFNA(VLOOKUP(A1140,Refill!$D$6:$G$8,2,FALSE()),0)</f>
        <v>0</v>
      </c>
    </row>
    <row r="1141" customFormat="false" ht="12.75" hidden="false" customHeight="false" outlineLevel="0" collapsed="false">
      <c r="A1141" s="19" t="n">
        <f aca="false">ROUND((Online_RAW!B1141-General!$B$10)*24,3)</f>
        <v>18.983</v>
      </c>
      <c r="B1141" s="19" t="n">
        <f aca="false">General!$B$12+Online_ANA!K1141/1000+Online_ANA!L1141/1000+Online_ANA!M1141/1000/General!$B$22-SUM($P$2:P1141)/1000/General!$B$24+SUM($Q$2:Q1141)/1000/General!$B$24</f>
        <v>1.2182568527106</v>
      </c>
      <c r="C1141" s="19" t="n">
        <f aca="false">Online_RAW!K1141</f>
        <v>24.87</v>
      </c>
      <c r="D1141" s="19" t="n">
        <f aca="false">Online_RAW!J1141</f>
        <v>1.32</v>
      </c>
      <c r="E1141" s="19" t="n">
        <f aca="false">(1-F1141/100-G1141/100)/(1-C1141/100-D1141/100-General!$B$17/100)</f>
        <v>0.993538628652442</v>
      </c>
      <c r="F1141" s="19" t="n">
        <f aca="false">N1141*General!$B$14/(N1141+O1141)+O1141*100/(N1141+O1141)</f>
        <v>27.0599719431678</v>
      </c>
      <c r="G1141" s="19" t="n">
        <f aca="false">N1141*General!$B$15/(N1141+O1141)</f>
        <v>0.0368383980085011</v>
      </c>
      <c r="H1141" s="19" t="n">
        <f aca="false">(N1141+O1141)*(1/General!$B$20)*((F1141/100)-E1141*(C1141/100))*1000/B1141</f>
        <v>154.968441981171</v>
      </c>
      <c r="I1141" s="19" t="n">
        <f aca="false">(N1141+O1141)*(1/General!$B$20)*((D1141/100)*E1141-(G1141/100))*1000/B1141</f>
        <v>84.030570894881</v>
      </c>
      <c r="J1141" s="19" t="n">
        <f aca="false">I1141/H1141</f>
        <v>0.542243116215176</v>
      </c>
      <c r="K1141" s="19" t="n">
        <f aca="false">MAX(Online_RAW!$L$2-Online_RAW!L1141,0)</f>
        <v>0</v>
      </c>
      <c r="L1141" s="19" t="n">
        <f aca="false">0.0016*(Online_RAW!M1141)</f>
        <v>69.7536</v>
      </c>
      <c r="M1141" s="11" t="n">
        <f aca="false">Online_RAW!$N$2-Online_RAW!N1141</f>
        <v>74.66854545455</v>
      </c>
      <c r="N1141" s="19" t="n">
        <f aca="false">Online_RAW!C1141*60</f>
        <v>165.787304347826</v>
      </c>
      <c r="O1141" s="19" t="n">
        <f aca="false">MAX(0, Online_RAW!D1141*60)</f>
        <v>14.2284545454545</v>
      </c>
      <c r="P1141" s="19" t="n">
        <f aca="false">_xlfn.IFNA(VLOOKUP(A1141,Sampling!$D$7:$E$14,2,FALSE()),0)</f>
        <v>0</v>
      </c>
      <c r="Q1141" s="0" t="n">
        <f aca="false">_xlfn.IFNA(VLOOKUP(A1141,Refill!$D$6:$G$8,2,FALSE()),0)</f>
        <v>0</v>
      </c>
    </row>
    <row r="1142" customFormat="false" ht="12.75" hidden="false" customHeight="false" outlineLevel="0" collapsed="false">
      <c r="A1142" s="19" t="n">
        <f aca="false">ROUND((Online_RAW!B1142-General!$B$10)*24,3)</f>
        <v>19</v>
      </c>
      <c r="B1142" s="19" t="n">
        <f aca="false">General!$B$12+Online_ANA!K1142/1000+Online_ANA!L1142/1000+Online_ANA!M1142/1000/General!$B$22-SUM($P$2:P1142)/1000/General!$B$24+SUM($Q$2:Q1142)/1000/General!$B$24</f>
        <v>1.21859719065888</v>
      </c>
      <c r="C1142" s="19" t="n">
        <f aca="false">Online_RAW!K1142</f>
        <v>24.865</v>
      </c>
      <c r="D1142" s="19" t="n">
        <f aca="false">Online_RAW!J1142</f>
        <v>1.315</v>
      </c>
      <c r="E1142" s="19" t="n">
        <f aca="false">(1-F1142/100-G1142/100)/(1-C1142/100-D1142/100-General!$B$17/100)</f>
        <v>0.99296766420702</v>
      </c>
      <c r="F1142" s="19" t="n">
        <f aca="false">N1142*General!$B$14/(N1142+O1142)+O1142*100/(N1142+O1142)</f>
        <v>27.0919542530006</v>
      </c>
      <c r="G1142" s="19" t="n">
        <f aca="false">N1142*General!$B$15/(N1142+O1142)</f>
        <v>0.0368222453267674</v>
      </c>
      <c r="H1142" s="19" t="n">
        <f aca="false">(N1142+O1142)*(1/General!$B$20)*((F1142/100)-E1142*(C1142/100))*1000/B1142</f>
        <v>158.194847749065</v>
      </c>
      <c r="I1142" s="19" t="n">
        <f aca="false">(N1142+O1142)*(1/General!$B$20)*((D1142/100)*E1142-(G1142/100))*1000/B1142</f>
        <v>83.5777812095138</v>
      </c>
      <c r="J1142" s="19" t="n">
        <f aca="false">I1142/H1142</f>
        <v>0.528321765207474</v>
      </c>
      <c r="K1142" s="19" t="n">
        <f aca="false">MAX(Online_RAW!$L$2-Online_RAW!L1142,0)</f>
        <v>0</v>
      </c>
      <c r="L1142" s="19" t="n">
        <f aca="false">0.0016*(Online_RAW!M1142)</f>
        <v>69.7984</v>
      </c>
      <c r="M1142" s="11" t="n">
        <f aca="false">Online_RAW!$N$2-Online_RAW!N1142</f>
        <v>74.9906818181803</v>
      </c>
      <c r="N1142" s="19" t="n">
        <f aca="false">Online_RAW!C1142*60</f>
        <v>165.608608695652</v>
      </c>
      <c r="O1142" s="19" t="n">
        <f aca="false">MAX(0, Online_RAW!D1142*60)</f>
        <v>14.292</v>
      </c>
      <c r="P1142" s="19" t="n">
        <f aca="false">_xlfn.IFNA(VLOOKUP(A1142,Sampling!$D$7:$E$14,2,FALSE()),0)</f>
        <v>0</v>
      </c>
      <c r="Q1142" s="0" t="n">
        <f aca="false">_xlfn.IFNA(VLOOKUP(A1142,Refill!$D$6:$G$8,2,FALSE()),0)</f>
        <v>0</v>
      </c>
    </row>
    <row r="1143" customFormat="false" ht="12.75" hidden="false" customHeight="false" outlineLevel="0" collapsed="false">
      <c r="A1143" s="19" t="n">
        <f aca="false">ROUND((Online_RAW!B1143-General!$B$10)*24,3)</f>
        <v>19.017</v>
      </c>
      <c r="B1143" s="19" t="n">
        <f aca="false">General!$B$12+Online_ANA!K1143/1000+Online_ANA!L1143/1000+Online_ANA!M1143/1000/General!$B$22-SUM($P$2:P1143)/1000/General!$B$24+SUM($Q$2:Q1143)/1000/General!$B$24</f>
        <v>1.21889064353628</v>
      </c>
      <c r="C1143" s="19" t="n">
        <f aca="false">Online_RAW!K1143</f>
        <v>24.925</v>
      </c>
      <c r="D1143" s="19" t="n">
        <f aca="false">Online_RAW!J1143</f>
        <v>1.32</v>
      </c>
      <c r="E1143" s="19" t="n">
        <f aca="false">(1-F1143/100-G1143/100)/(1-C1143/100-D1143/100-General!$B$17/100)</f>
        <v>0.992099856207267</v>
      </c>
      <c r="F1143" s="19" t="n">
        <f aca="false">N1143*General!$B$14/(N1143+O1143)+O1143*100/(N1143+O1143)</f>
        <v>27.220191602688</v>
      </c>
      <c r="G1143" s="19" t="n">
        <f aca="false">N1143*General!$B$15/(N1143+O1143)</f>
        <v>0.0367574789885414</v>
      </c>
      <c r="H1143" s="19" t="n">
        <f aca="false">(N1143+O1143)*(1/General!$B$20)*((F1143/100)-E1143*(C1143/100))*1000/B1143</f>
        <v>164.221740779887</v>
      </c>
      <c r="I1143" s="19" t="n">
        <f aca="false">(N1143+O1143)*(1/General!$B$20)*((D1143/100)*E1143-(G1143/100))*1000/B1143</f>
        <v>83.8744672415689</v>
      </c>
      <c r="J1143" s="19" t="n">
        <f aca="false">I1143/H1143</f>
        <v>0.510739119213144</v>
      </c>
      <c r="K1143" s="19" t="n">
        <f aca="false">MAX(Online_RAW!$L$2-Online_RAW!L1143,0)</f>
        <v>0</v>
      </c>
      <c r="L1143" s="19" t="n">
        <f aca="false">0.0016*(Online_RAW!M1143)</f>
        <v>69.7984</v>
      </c>
      <c r="M1143" s="11" t="n">
        <f aca="false">Online_RAW!$N$2-Online_RAW!N1143</f>
        <v>75.3105454545503</v>
      </c>
      <c r="N1143" s="19" t="n">
        <f aca="false">Online_RAW!C1143*60</f>
        <v>165.437727272727</v>
      </c>
      <c r="O1143" s="19" t="n">
        <f aca="false">MAX(0, Online_RAW!D1143*60)</f>
        <v>14.5939090909091</v>
      </c>
      <c r="P1143" s="19" t="n">
        <f aca="false">_xlfn.IFNA(VLOOKUP(A1143,Sampling!$D$7:$E$14,2,FALSE()),0)</f>
        <v>0</v>
      </c>
      <c r="Q1143" s="0" t="n">
        <f aca="false">_xlfn.IFNA(VLOOKUP(A1143,Refill!$D$6:$G$8,2,FALSE()),0)</f>
        <v>0</v>
      </c>
    </row>
    <row r="1144" customFormat="false" ht="12.75" hidden="false" customHeight="false" outlineLevel="0" collapsed="false">
      <c r="A1144" s="19" t="n">
        <f aca="false">ROUND((Online_RAW!B1144-General!$B$10)*24,3)</f>
        <v>19.033</v>
      </c>
      <c r="B1144" s="19" t="n">
        <f aca="false">General!$B$12+Online_ANA!K1144/1000+Online_ANA!L1144/1000+Online_ANA!M1144/1000/General!$B$22-SUM($P$2:P1144)/1000/General!$B$24+SUM($Q$2:Q1144)/1000/General!$B$24</f>
        <v>1.21921440795107</v>
      </c>
      <c r="C1144" s="19" t="n">
        <f aca="false">Online_RAW!K1144</f>
        <v>25</v>
      </c>
      <c r="D1144" s="19" t="n">
        <f aca="false">Online_RAW!J1144</f>
        <v>1.32</v>
      </c>
      <c r="E1144" s="19" t="n">
        <f aca="false">(1-F1144/100-G1144/100)/(1-C1144/100-D1144/100-General!$B$17/100)</f>
        <v>0.99112504162523</v>
      </c>
      <c r="F1144" s="19" t="n">
        <f aca="false">N1144*General!$B$14/(N1144+O1144)+O1144*100/(N1144+O1144)</f>
        <v>27.3660753141792</v>
      </c>
      <c r="G1144" s="19" t="n">
        <f aca="false">N1144*General!$B$15/(N1144+O1144)</f>
        <v>0.0366838003463742</v>
      </c>
      <c r="H1144" s="19" t="n">
        <f aca="false">(N1144+O1144)*(1/General!$B$20)*((F1144/100)-E1144*(C1144/100))*1000/B1144</f>
        <v>170.606429298403</v>
      </c>
      <c r="I1144" s="19" t="n">
        <f aca="false">(N1144+O1144)*(1/General!$B$20)*((D1144/100)*E1144-(G1144/100))*1000/B1144</f>
        <v>83.8282851043043</v>
      </c>
      <c r="J1144" s="19" t="n">
        <f aca="false">I1144/H1144</f>
        <v>0.491354783339862</v>
      </c>
      <c r="K1144" s="19" t="n">
        <f aca="false">MAX(Online_RAW!$L$2-Online_RAW!L1144,0)</f>
        <v>0</v>
      </c>
      <c r="L1144" s="19" t="n">
        <f aca="false">0.0016*(Online_RAW!M1144)</f>
        <v>69.8232</v>
      </c>
      <c r="M1144" s="11" t="n">
        <f aca="false">Online_RAW!$N$2-Online_RAW!N1144</f>
        <v>75.6364166666699</v>
      </c>
      <c r="N1144" s="19" t="n">
        <f aca="false">Online_RAW!C1144*60</f>
        <v>165.2165</v>
      </c>
      <c r="O1144" s="19" t="n">
        <f aca="false">MAX(0, Online_RAW!D1144*60)</f>
        <v>14.9355</v>
      </c>
      <c r="P1144" s="19" t="n">
        <f aca="false">_xlfn.IFNA(VLOOKUP(A1144,Sampling!$D$7:$E$14,2,FALSE()),0)</f>
        <v>0</v>
      </c>
      <c r="Q1144" s="0" t="n">
        <f aca="false">_xlfn.IFNA(VLOOKUP(A1144,Refill!$D$6:$G$8,2,FALSE()),0)</f>
        <v>0</v>
      </c>
    </row>
    <row r="1145" customFormat="false" ht="12.75" hidden="false" customHeight="false" outlineLevel="0" collapsed="false">
      <c r="A1145" s="19" t="n">
        <f aca="false">ROUND((Online_RAW!B1145-General!$B$10)*24,3)</f>
        <v>19.05</v>
      </c>
      <c r="B1145" s="19" t="n">
        <f aca="false">General!$B$12+Online_ANA!K1145/1000+Online_ANA!L1145/1000+Online_ANA!M1145/1000/General!$B$22-SUM($P$2:P1145)/1000/General!$B$24+SUM($Q$2:Q1145)/1000/General!$B$24</f>
        <v>1.21955429891576</v>
      </c>
      <c r="C1145" s="19" t="n">
        <f aca="false">Online_RAW!K1145</f>
        <v>25.075</v>
      </c>
      <c r="D1145" s="19" t="n">
        <f aca="false">Online_RAW!J1145</f>
        <v>1.325</v>
      </c>
      <c r="E1145" s="19" t="n">
        <f aca="false">(1-F1145/100-G1145/100)/(1-C1145/100-D1145/100-General!$B$17/100)</f>
        <v>0.99324808644323</v>
      </c>
      <c r="F1145" s="19" t="n">
        <f aca="false">N1145*General!$B$14/(N1145+O1145)+O1145*100/(N1145+O1145)</f>
        <v>27.2899894168451</v>
      </c>
      <c r="G1145" s="19" t="n">
        <f aca="false">N1145*General!$B$15/(N1145+O1145)</f>
        <v>0.03672222756725</v>
      </c>
      <c r="H1145" s="19" t="n">
        <f aca="false">(N1145+O1145)*(1/General!$B$20)*((F1145/100)-E1145*(C1145/100))*1000/B1145</f>
        <v>156.71266495761</v>
      </c>
      <c r="I1145" s="19" t="n">
        <f aca="false">(N1145+O1145)*(1/General!$B$20)*((D1145/100)*E1145-(G1145/100))*1000/B1145</f>
        <v>84.0867259566394</v>
      </c>
      <c r="J1145" s="19" t="n">
        <f aca="false">I1145/H1145</f>
        <v>0.53656624357313</v>
      </c>
      <c r="K1145" s="19" t="n">
        <f aca="false">MAX(Online_RAW!$L$2-Online_RAW!L1145,0)</f>
        <v>0</v>
      </c>
      <c r="L1145" s="19" t="n">
        <f aca="false">0.0016*(Online_RAW!M1145)</f>
        <v>69.8656</v>
      </c>
      <c r="M1145" s="11" t="n">
        <f aca="false">Online_RAW!$N$2-Online_RAW!N1145</f>
        <v>75.9606818181801</v>
      </c>
      <c r="N1145" s="19" t="n">
        <f aca="false">Online_RAW!C1145*60</f>
        <v>164.943</v>
      </c>
      <c r="O1145" s="19" t="n">
        <f aca="false">MAX(0, Online_RAW!D1145*60)</f>
        <v>14.7225714285714</v>
      </c>
      <c r="P1145" s="19" t="n">
        <f aca="false">_xlfn.IFNA(VLOOKUP(A1145,Sampling!$D$7:$E$14,2,FALSE()),0)</f>
        <v>0</v>
      </c>
      <c r="Q1145" s="0" t="n">
        <f aca="false">_xlfn.IFNA(VLOOKUP(A1145,Refill!$D$6:$G$8,2,FALSE()),0)</f>
        <v>0</v>
      </c>
    </row>
    <row r="1146" customFormat="false" ht="12.75" hidden="false" customHeight="false" outlineLevel="0" collapsed="false">
      <c r="A1146" s="19" t="n">
        <f aca="false">ROUND((Online_RAW!B1146-General!$B$10)*24,3)</f>
        <v>19.067</v>
      </c>
      <c r="B1146" s="19" t="n">
        <f aca="false">General!$B$12+Online_ANA!K1146/1000+Online_ANA!L1146/1000+Online_ANA!M1146/1000/General!$B$22-SUM($P$2:P1146)/1000/General!$B$24+SUM($Q$2:Q1146)/1000/General!$B$24</f>
        <v>1.21988086905755</v>
      </c>
      <c r="C1146" s="19" t="n">
        <f aca="false">Online_RAW!K1146</f>
        <v>25.145</v>
      </c>
      <c r="D1146" s="19" t="n">
        <f aca="false">Online_RAW!J1146</f>
        <v>1.33</v>
      </c>
      <c r="E1146" s="19" t="n">
        <f aca="false">(1-F1146/100-G1146/100)/(1-C1146/100-D1146/100-General!$B$17/100)</f>
        <v>0.992288921712827</v>
      </c>
      <c r="F1146" s="19" t="n">
        <f aca="false">N1146*General!$B$14/(N1146+O1146)+O1146*100/(N1146+O1146)</f>
        <v>27.4346636547275</v>
      </c>
      <c r="G1146" s="19" t="n">
        <f aca="false">N1146*General!$B$15/(N1146+O1146)</f>
        <v>0.0366491597703396</v>
      </c>
      <c r="H1146" s="19" t="n">
        <f aca="false">(N1146+O1146)*(1/General!$B$20)*((F1146/100)-E1146*(C1146/100))*1000/B1146</f>
        <v>163.635753114397</v>
      </c>
      <c r="I1146" s="19" t="n">
        <f aca="false">(N1146+O1146)*(1/General!$B$20)*((D1146/100)*E1146-(G1146/100))*1000/B1146</f>
        <v>84.5400724620518</v>
      </c>
      <c r="J1146" s="19" t="n">
        <f aca="false">I1146/H1146</f>
        <v>0.516635703708041</v>
      </c>
      <c r="K1146" s="19" t="n">
        <f aca="false">MAX(Online_RAW!$L$2-Online_RAW!L1146,0)</f>
        <v>0</v>
      </c>
      <c r="L1146" s="19" t="n">
        <f aca="false">0.0016*(Online_RAW!M1146)</f>
        <v>69.888</v>
      </c>
      <c r="M1146" s="11" t="n">
        <f aca="false">Online_RAW!$N$2-Online_RAW!N1146</f>
        <v>76.2922272727301</v>
      </c>
      <c r="N1146" s="19" t="n">
        <f aca="false">Online_RAW!C1146*60</f>
        <v>165.061043478261</v>
      </c>
      <c r="O1146" s="19" t="n">
        <f aca="false">MAX(0, Online_RAW!D1146*60)</f>
        <v>15.0915652173913</v>
      </c>
      <c r="P1146" s="19" t="n">
        <f aca="false">_xlfn.IFNA(VLOOKUP(A1146,Sampling!$D$7:$E$14,2,FALSE()),0)</f>
        <v>0</v>
      </c>
      <c r="Q1146" s="0" t="n">
        <f aca="false">_xlfn.IFNA(VLOOKUP(A1146,Refill!$D$6:$G$8,2,FALSE()),0)</f>
        <v>0</v>
      </c>
    </row>
    <row r="1147" customFormat="false" ht="12.75" hidden="false" customHeight="false" outlineLevel="0" collapsed="false">
      <c r="A1147" s="19" t="n">
        <f aca="false">ROUND((Online_RAW!B1147-General!$B$10)*24,3)</f>
        <v>19.083</v>
      </c>
      <c r="B1147" s="19" t="n">
        <f aca="false">General!$B$12+Online_ANA!K1147/1000+Online_ANA!L1147/1000+Online_ANA!M1147/1000/General!$B$22-SUM($P$2:P1147)/1000/General!$B$24+SUM($Q$2:Q1147)/1000/General!$B$24</f>
        <v>1.22022268006914</v>
      </c>
      <c r="C1147" s="19" t="n">
        <f aca="false">Online_RAW!K1147</f>
        <v>25.175</v>
      </c>
      <c r="D1147" s="19" t="n">
        <f aca="false">Online_RAW!J1147</f>
        <v>1.34</v>
      </c>
      <c r="E1147" s="19" t="n">
        <f aca="false">(1-F1147/100-G1147/100)/(1-C1147/100-D1147/100-General!$B$17/100)</f>
        <v>0.993569959871729</v>
      </c>
      <c r="F1147" s="19" t="n">
        <f aca="false">N1147*General!$B$14/(N1147+O1147)+O1147*100/(N1147+O1147)</f>
        <v>27.3807451862966</v>
      </c>
      <c r="G1147" s="19" t="n">
        <f aca="false">N1147*General!$B$15/(N1147+O1147)</f>
        <v>0.0366763913200522</v>
      </c>
      <c r="H1147" s="19" t="n">
        <f aca="false">(N1147+O1147)*(1/General!$B$20)*((F1147/100)-E1147*(C1147/100))*1000/B1147</f>
        <v>155.78216051291</v>
      </c>
      <c r="I1147" s="19" t="n">
        <f aca="false">(N1147+O1147)*(1/General!$B$20)*((D1147/100)*E1147-(G1147/100))*1000/B1147</f>
        <v>85.1877352587318</v>
      </c>
      <c r="J1147" s="19" t="n">
        <f aca="false">I1147/H1147</f>
        <v>0.546838835578173</v>
      </c>
      <c r="K1147" s="19" t="n">
        <f aca="false">MAX(Online_RAW!$L$2-Online_RAW!L1147,0)</f>
        <v>0</v>
      </c>
      <c r="L1147" s="19" t="n">
        <f aca="false">0.0016*(Online_RAW!M1147)</f>
        <v>69.9274666666667</v>
      </c>
      <c r="M1147" s="11" t="n">
        <f aca="false">Online_RAW!$N$2-Online_RAW!N1147</f>
        <v>76.6217826087</v>
      </c>
      <c r="N1147" s="19" t="n">
        <f aca="false">Online_RAW!C1147*60</f>
        <v>165.0025</v>
      </c>
      <c r="O1147" s="19" t="n">
        <f aca="false">MAX(0, Online_RAW!D1147*60)</f>
        <v>14.9525</v>
      </c>
      <c r="P1147" s="19" t="n">
        <f aca="false">_xlfn.IFNA(VLOOKUP(A1147,Sampling!$D$7:$E$14,2,FALSE()),0)</f>
        <v>0</v>
      </c>
      <c r="Q1147" s="0" t="n">
        <f aca="false">_xlfn.IFNA(VLOOKUP(A1147,Refill!$D$6:$G$8,2,FALSE()),0)</f>
        <v>0</v>
      </c>
    </row>
    <row r="1148" customFormat="false" ht="12.75" hidden="false" customHeight="false" outlineLevel="0" collapsed="false">
      <c r="A1148" s="19" t="n">
        <f aca="false">ROUND((Online_RAW!B1148-General!$B$10)*24,3)</f>
        <v>19.1</v>
      </c>
      <c r="B1148" s="19" t="n">
        <f aca="false">General!$B$12+Online_ANA!K1148/1000+Online_ANA!L1148/1000+Online_ANA!M1148/1000/General!$B$22-SUM($P$2:P1148)/1000/General!$B$24+SUM($Q$2:Q1148)/1000/General!$B$24</f>
        <v>1.22055178048373</v>
      </c>
      <c r="C1148" s="19" t="n">
        <f aca="false">Online_RAW!K1148</f>
        <v>25.172</v>
      </c>
      <c r="D1148" s="19" t="n">
        <f aca="false">Online_RAW!J1148</f>
        <v>1.34</v>
      </c>
      <c r="E1148" s="19" t="n">
        <f aca="false">(1-F1148/100-G1148/100)/(1-C1148/100-D1148/100-General!$B$17/100)</f>
        <v>0.993558746144741</v>
      </c>
      <c r="F1148" s="19" t="n">
        <f aca="false">N1148*General!$B$14/(N1148+O1148)+O1148*100/(N1148+O1148)</f>
        <v>27.3785826064804</v>
      </c>
      <c r="G1148" s="19" t="n">
        <f aca="false">N1148*General!$B$15/(N1148+O1148)</f>
        <v>0.0366774835320806</v>
      </c>
      <c r="H1148" s="19" t="n">
        <f aca="false">(N1148+O1148)*(1/General!$B$20)*((F1148/100)-E1148*(C1148/100))*1000/B1148</f>
        <v>155.724932667709</v>
      </c>
      <c r="I1148" s="19" t="n">
        <f aca="false">(N1148+O1148)*(1/General!$B$20)*((D1148/100)*E1148-(G1148/100))*1000/B1148</f>
        <v>85.1158213127162</v>
      </c>
      <c r="J1148" s="19" t="n">
        <f aca="false">I1148/H1148</f>
        <v>0.546577993996244</v>
      </c>
      <c r="K1148" s="19" t="n">
        <f aca="false">MAX(Online_RAW!$L$2-Online_RAW!L1148,0)</f>
        <v>0</v>
      </c>
      <c r="L1148" s="19" t="n">
        <f aca="false">0.0016*(Online_RAW!M1148)</f>
        <v>69.9552</v>
      </c>
      <c r="M1148" s="11" t="n">
        <f aca="false">Online_RAW!$N$2-Online_RAW!N1148</f>
        <v>76.9502727272702</v>
      </c>
      <c r="N1148" s="19" t="n">
        <f aca="false">Online_RAW!C1148*60</f>
        <v>164.914636363636</v>
      </c>
      <c r="O1148" s="19" t="n">
        <f aca="false">MAX(0, Online_RAW!D1148*60)</f>
        <v>14.9391818181818</v>
      </c>
      <c r="P1148" s="19" t="n">
        <f aca="false">_xlfn.IFNA(VLOOKUP(A1148,Sampling!$D$7:$E$14,2,FALSE()),0)</f>
        <v>0</v>
      </c>
      <c r="Q1148" s="0" t="n">
        <f aca="false">_xlfn.IFNA(VLOOKUP(A1148,Refill!$D$6:$G$8,2,FALSE()),0)</f>
        <v>0</v>
      </c>
    </row>
    <row r="1149" customFormat="false" ht="12.75" hidden="false" customHeight="false" outlineLevel="0" collapsed="false">
      <c r="A1149" s="19" t="n">
        <f aca="false">ROUND((Online_RAW!B1149-General!$B$10)*24,3)</f>
        <v>19.117</v>
      </c>
      <c r="B1149" s="19" t="n">
        <f aca="false">General!$B$12+Online_ANA!K1149/1000+Online_ANA!L1149/1000+Online_ANA!M1149/1000/General!$B$22-SUM($P$2:P1149)/1000/General!$B$24+SUM($Q$2:Q1149)/1000/General!$B$24</f>
        <v>1.22088559777592</v>
      </c>
      <c r="C1149" s="19" t="n">
        <f aca="false">Online_RAW!K1149</f>
        <v>25.17</v>
      </c>
      <c r="D1149" s="19" t="n">
        <f aca="false">Online_RAW!J1149</f>
        <v>1.345</v>
      </c>
      <c r="E1149" s="19" t="n">
        <f aca="false">(1-F1149/100-G1149/100)/(1-C1149/100-D1149/100-General!$B$17/100)</f>
        <v>0.993687149115656</v>
      </c>
      <c r="F1149" s="19" t="n">
        <f aca="false">N1149*General!$B$14/(N1149+O1149)+O1149*100/(N1149+O1149)</f>
        <v>27.3721799156967</v>
      </c>
      <c r="G1149" s="19" t="n">
        <f aca="false">N1149*General!$B$15/(N1149+O1149)</f>
        <v>0.0366807172142946</v>
      </c>
      <c r="H1149" s="19" t="n">
        <f aca="false">(N1149+O1149)*(1/General!$B$20)*((F1149/100)-E1149*(C1149/100))*1000/B1149</f>
        <v>155.30538629816</v>
      </c>
      <c r="I1149" s="19" t="n">
        <f aca="false">(N1149+O1149)*(1/General!$B$20)*((D1149/100)*E1149-(G1149/100))*1000/B1149</f>
        <v>85.4993681741018</v>
      </c>
      <c r="J1149" s="19" t="n">
        <f aca="false">I1149/H1149</f>
        <v>0.550524165401176</v>
      </c>
      <c r="K1149" s="19" t="n">
        <f aca="false">MAX(Online_RAW!$L$2-Online_RAW!L1149,0)</f>
        <v>0</v>
      </c>
      <c r="L1149" s="19" t="n">
        <f aca="false">0.0016*(Online_RAW!M1149)</f>
        <v>69.9882666666667</v>
      </c>
      <c r="M1149" s="11" t="n">
        <f aca="false">Online_RAW!$N$2-Online_RAW!N1149</f>
        <v>77.2780909090902</v>
      </c>
      <c r="N1149" s="19" t="n">
        <f aca="false">Online_RAW!C1149*60</f>
        <v>165.062727272727</v>
      </c>
      <c r="O1149" s="19" t="n">
        <f aca="false">MAX(0, Online_RAW!D1149*60)</f>
        <v>14.9367272727273</v>
      </c>
      <c r="P1149" s="19" t="n">
        <f aca="false">_xlfn.IFNA(VLOOKUP(A1149,Sampling!$D$7:$E$14,2,FALSE()),0)</f>
        <v>0</v>
      </c>
      <c r="Q1149" s="0" t="n">
        <f aca="false">_xlfn.IFNA(VLOOKUP(A1149,Refill!$D$6:$G$8,2,FALSE()),0)</f>
        <v>0</v>
      </c>
    </row>
    <row r="1150" customFormat="false" ht="12.75" hidden="false" customHeight="false" outlineLevel="0" collapsed="false">
      <c r="A1150" s="19" t="n">
        <f aca="false">ROUND((Online_RAW!B1150-General!$B$10)*24,3)</f>
        <v>19.133</v>
      </c>
      <c r="B1150" s="19" t="n">
        <f aca="false">General!$B$12+Online_ANA!K1150/1000+Online_ANA!L1150/1000+Online_ANA!M1150/1000/General!$B$22-SUM($P$2:P1150)/1000/General!$B$24+SUM($Q$2:Q1150)/1000/General!$B$24</f>
        <v>1.22122096680567</v>
      </c>
      <c r="C1150" s="19" t="n">
        <f aca="false">Online_RAW!K1150</f>
        <v>25.15</v>
      </c>
      <c r="D1150" s="19" t="n">
        <f aca="false">Online_RAW!J1150</f>
        <v>1.34</v>
      </c>
      <c r="E1150" s="19" t="n">
        <f aca="false">(1-F1150/100-G1150/100)/(1-C1150/100-D1150/100-General!$B$17/100)</f>
        <v>0.994135470988102</v>
      </c>
      <c r="F1150" s="19" t="n">
        <f aca="false">N1150*General!$B$14/(N1150+O1150)+O1150*100/(N1150+O1150)</f>
        <v>27.314546473752</v>
      </c>
      <c r="G1150" s="19" t="n">
        <f aca="false">N1150*General!$B$15/(N1150+O1150)</f>
        <v>0.0367098250132566</v>
      </c>
      <c r="H1150" s="19" t="n">
        <f aca="false">(N1150+O1150)*(1/General!$B$20)*((F1150/100)-E1150*(C1150/100))*1000/B1150</f>
        <v>152.050205713596</v>
      </c>
      <c r="I1150" s="19" t="n">
        <f aca="false">(N1150+O1150)*(1/General!$B$20)*((D1150/100)*E1150-(G1150/100))*1000/B1150</f>
        <v>85.1934699910979</v>
      </c>
      <c r="J1150" s="19" t="n">
        <f aca="false">I1150/H1150</f>
        <v>0.560298288261244</v>
      </c>
      <c r="K1150" s="19" t="n">
        <f aca="false">MAX(Online_RAW!$L$2-Online_RAW!L1150,0)</f>
        <v>0</v>
      </c>
      <c r="L1150" s="19" t="n">
        <f aca="false">0.0016*(Online_RAW!M1150)</f>
        <v>70.0208</v>
      </c>
      <c r="M1150" s="11" t="n">
        <f aca="false">Online_RAW!$N$2-Online_RAW!N1150</f>
        <v>77.6081818181801</v>
      </c>
      <c r="N1150" s="19" t="n">
        <f aca="false">Online_RAW!C1150*60</f>
        <v>165.206727272727</v>
      </c>
      <c r="O1150" s="19" t="n">
        <f aca="false">MAX(0, Online_RAW!D1150*60)</f>
        <v>14.8069090909091</v>
      </c>
      <c r="P1150" s="19" t="n">
        <f aca="false">_xlfn.IFNA(VLOOKUP(A1150,Sampling!$D$7:$E$14,2,FALSE()),0)</f>
        <v>0</v>
      </c>
      <c r="Q1150" s="0" t="n">
        <f aca="false">_xlfn.IFNA(VLOOKUP(A1150,Refill!$D$6:$G$8,2,FALSE()),0)</f>
        <v>0</v>
      </c>
    </row>
    <row r="1151" customFormat="false" ht="12.75" hidden="false" customHeight="false" outlineLevel="0" collapsed="false">
      <c r="A1151" s="19" t="n">
        <f aca="false">ROUND((Online_RAW!B1151-General!$B$10)*24,3)</f>
        <v>19.15</v>
      </c>
      <c r="B1151" s="19" t="n">
        <f aca="false">General!$B$12+Online_ANA!K1151/1000+Online_ANA!L1151/1000+Online_ANA!M1151/1000/General!$B$22-SUM($P$2:P1151)/1000/General!$B$24+SUM($Q$2:Q1151)/1000/General!$B$24</f>
        <v>1.22156431017152</v>
      </c>
      <c r="C1151" s="19" t="n">
        <f aca="false">Online_RAW!K1151</f>
        <v>25.115</v>
      </c>
      <c r="D1151" s="19" t="n">
        <f aca="false">Online_RAW!J1151</f>
        <v>1.345</v>
      </c>
      <c r="E1151" s="19" t="n">
        <f aca="false">(1-F1151/100-G1151/100)/(1-C1151/100-D1151/100-General!$B$17/100)</f>
        <v>0.990474665977671</v>
      </c>
      <c r="F1151" s="19" t="n">
        <f aca="false">N1151*General!$B$14/(N1151+O1151)+O1151*100/(N1151+O1151)</f>
        <v>27.5524741734264</v>
      </c>
      <c r="G1151" s="19" t="n">
        <f aca="false">N1151*General!$B$15/(N1151+O1151)</f>
        <v>0.0365896595083705</v>
      </c>
      <c r="H1151" s="19" t="n">
        <f aca="false">(N1151+O1151)*(1/General!$B$20)*((F1151/100)-E1151*(C1151/100))*1000/B1151</f>
        <v>175.842579814138</v>
      </c>
      <c r="I1151" s="19" t="n">
        <f aca="false">(N1151+O1151)*(1/General!$B$20)*((D1151/100)*E1151-(G1151/100))*1000/B1151</f>
        <v>85.112705737796</v>
      </c>
      <c r="J1151" s="19" t="n">
        <f aca="false">I1151/H1151</f>
        <v>0.484027849385276</v>
      </c>
      <c r="K1151" s="19" t="n">
        <f aca="false">MAX(Online_RAW!$L$2-Online_RAW!L1151,0)</f>
        <v>0</v>
      </c>
      <c r="L1151" s="19" t="n">
        <f aca="false">0.0016*(Online_RAW!M1151)</f>
        <v>70.0608</v>
      </c>
      <c r="M1151" s="11" t="n">
        <f aca="false">Online_RAW!$N$2-Online_RAW!N1151</f>
        <v>77.93882608696</v>
      </c>
      <c r="N1151" s="19" t="n">
        <f aca="false">Online_RAW!C1151*60</f>
        <v>164.534869565218</v>
      </c>
      <c r="O1151" s="19" t="n">
        <f aca="false">MAX(0, Online_RAW!D1151*60)</f>
        <v>15.3354782608696</v>
      </c>
      <c r="P1151" s="19" t="n">
        <f aca="false">_xlfn.IFNA(VLOOKUP(A1151,Sampling!$D$7:$E$14,2,FALSE()),0)</f>
        <v>0</v>
      </c>
      <c r="Q1151" s="0" t="n">
        <f aca="false">_xlfn.IFNA(VLOOKUP(A1151,Refill!$D$6:$G$8,2,FALSE()),0)</f>
        <v>0</v>
      </c>
    </row>
    <row r="1152" customFormat="false" ht="12.75" hidden="false" customHeight="false" outlineLevel="0" collapsed="false">
      <c r="A1152" s="19" t="n">
        <f aca="false">ROUND((Online_RAW!B1152-General!$B$10)*24,3)</f>
        <v>19.167</v>
      </c>
      <c r="B1152" s="19" t="n">
        <f aca="false">General!$B$12+Online_ANA!K1152/1000+Online_ANA!L1152/1000+Online_ANA!M1152/1000/General!$B$22-SUM($P$2:P1152)/1000/General!$B$24+SUM($Q$2:Q1152)/1000/General!$B$24</f>
        <v>1.22186818115096</v>
      </c>
      <c r="C1152" s="19" t="n">
        <f aca="false">Online_RAW!K1152</f>
        <v>25.2136363636364</v>
      </c>
      <c r="D1152" s="19" t="n">
        <f aca="false">Online_RAW!J1152</f>
        <v>1.35666666666667</v>
      </c>
      <c r="E1152" s="19" t="n">
        <f aca="false">(1-F1152/100-G1152/100)/(1-C1152/100-D1152/100-General!$B$17/100)</f>
        <v>0.988548357343253</v>
      </c>
      <c r="F1152" s="19" t="n">
        <f aca="false">N1152*General!$B$14/(N1152+O1152)+O1152*100/(N1152+O1152)</f>
        <v>27.8024675501704</v>
      </c>
      <c r="G1152" s="19" t="n">
        <f aca="false">N1152*General!$B$15/(N1152+O1152)</f>
        <v>0.0364634002271867</v>
      </c>
      <c r="H1152" s="19" t="n">
        <f aca="false">(N1152+O1152)*(1/General!$B$20)*((F1152/100)-E1152*(C1152/100))*1000/B1152</f>
        <v>189.199055226114</v>
      </c>
      <c r="I1152" s="19" t="n">
        <f aca="false">(N1152+O1152)*(1/General!$B$20)*((D1152/100)*E1152-(G1152/100))*1000/B1152</f>
        <v>85.7813747544465</v>
      </c>
      <c r="J1152" s="19" t="n">
        <f aca="false">I1152/H1152</f>
        <v>0.453392194014544</v>
      </c>
      <c r="K1152" s="19" t="n">
        <f aca="false">MAX(Online_RAW!$L$2-Online_RAW!L1152,0)</f>
        <v>0</v>
      </c>
      <c r="L1152" s="19" t="n">
        <f aca="false">0.0016*(Online_RAW!M1152)</f>
        <v>70.0608</v>
      </c>
      <c r="M1152" s="11" t="n">
        <f aca="false">Online_RAW!$N$2-Online_RAW!N1152</f>
        <v>78.2700454545502</v>
      </c>
      <c r="N1152" s="19" t="n">
        <f aca="false">Online_RAW!C1152*60</f>
        <v>164.147454545455</v>
      </c>
      <c r="O1152" s="19" t="n">
        <f aca="false">MAX(0, Online_RAW!D1152*60)</f>
        <v>15.9207272727273</v>
      </c>
      <c r="P1152" s="19" t="n">
        <f aca="false">_xlfn.IFNA(VLOOKUP(A1152,Sampling!$D$7:$E$14,2,FALSE()),0)</f>
        <v>0</v>
      </c>
      <c r="Q1152" s="0" t="n">
        <f aca="false">_xlfn.IFNA(VLOOKUP(A1152,Refill!$D$6:$G$8,2,FALSE()),0)</f>
        <v>0</v>
      </c>
    </row>
    <row r="1153" customFormat="false" ht="12.75" hidden="false" customHeight="false" outlineLevel="0" collapsed="false">
      <c r="A1153" s="19" t="n">
        <f aca="false">ROUND((Online_RAW!B1153-General!$B$10)*24,3)</f>
        <v>19.183</v>
      </c>
      <c r="B1153" s="19" t="n">
        <f aca="false">General!$B$12+Online_ANA!K1153/1000+Online_ANA!L1153/1000+Online_ANA!M1153/1000/General!$B$22-SUM($P$2:P1153)/1000/General!$B$24+SUM($Q$2:Q1153)/1000/General!$B$24</f>
        <v>1.22222699889908</v>
      </c>
      <c r="C1153" s="19" t="n">
        <f aca="false">Online_RAW!K1153</f>
        <v>25.423</v>
      </c>
      <c r="D1153" s="19" t="n">
        <f aca="false">Online_RAW!J1153</f>
        <v>1.35333333333333</v>
      </c>
      <c r="E1153" s="19" t="n">
        <f aca="false">(1-F1153/100-G1153/100)/(1-C1153/100-D1153/100-General!$B$17/100)</f>
        <v>0.995007143186439</v>
      </c>
      <c r="F1153" s="19" t="n">
        <f aca="false">N1153*General!$B$14/(N1153+O1153)+O1153*100/(N1153+O1153)</f>
        <v>27.5358625040792</v>
      </c>
      <c r="G1153" s="19" t="n">
        <f aca="false">N1153*General!$B$15/(N1153+O1153)</f>
        <v>0.036598049240364</v>
      </c>
      <c r="H1153" s="19" t="n">
        <f aca="false">(N1153+O1153)*(1/General!$B$20)*((F1153/100)-E1153*(C1153/100))*1000/B1153</f>
        <v>147.05477910754</v>
      </c>
      <c r="I1153" s="19" t="n">
        <f aca="false">(N1153+O1153)*(1/General!$B$20)*((D1153/100)*E1153-(G1153/100))*1000/B1153</f>
        <v>86.0071969161787</v>
      </c>
      <c r="J1153" s="19" t="n">
        <f aca="false">I1153/H1153</f>
        <v>0.584865024028103</v>
      </c>
      <c r="K1153" s="19" t="n">
        <f aca="false">MAX(Online_RAW!$L$2-Online_RAW!L1153,0)</f>
        <v>0</v>
      </c>
      <c r="L1153" s="19" t="n">
        <f aca="false">0.0016*(Online_RAW!M1153)</f>
        <v>70.11232</v>
      </c>
      <c r="M1153" s="11" t="n">
        <f aca="false">Online_RAW!$N$2-Online_RAW!N1153</f>
        <v>78.605</v>
      </c>
      <c r="N1153" s="19" t="n">
        <f aca="false">Online_RAW!C1153*60</f>
        <v>164.565913043478</v>
      </c>
      <c r="O1153" s="19" t="n">
        <f aca="false">MAX(0, Online_RAW!D1153*60)</f>
        <v>15.2971304347826</v>
      </c>
      <c r="P1153" s="19" t="n">
        <f aca="false">_xlfn.IFNA(VLOOKUP(A1153,Sampling!$D$7:$E$14,2,FALSE()),0)</f>
        <v>0</v>
      </c>
      <c r="Q1153" s="0" t="n">
        <f aca="false">_xlfn.IFNA(VLOOKUP(A1153,Refill!$D$6:$G$8,2,FALSE()),0)</f>
        <v>0</v>
      </c>
    </row>
    <row r="1154" customFormat="false" ht="12.75" hidden="false" customHeight="false" outlineLevel="0" collapsed="false">
      <c r="A1154" s="19" t="n">
        <f aca="false">ROUND((Online_RAW!B1154-General!$B$10)*24,3)</f>
        <v>19.2</v>
      </c>
      <c r="B1154" s="19" t="n">
        <f aca="false">General!$B$12+Online_ANA!K1154/1000+Online_ANA!L1154/1000+Online_ANA!M1154/1000/General!$B$22-SUM($P$2:P1154)/1000/General!$B$24+SUM($Q$2:Q1154)/1000/General!$B$24</f>
        <v>1.22253639164701</v>
      </c>
      <c r="C1154" s="19" t="n">
        <f aca="false">Online_RAW!K1154</f>
        <v>25.411</v>
      </c>
      <c r="D1154" s="19" t="n">
        <f aca="false">Online_RAW!J1154</f>
        <v>1.35333333333333</v>
      </c>
      <c r="E1154" s="19" t="n">
        <f aca="false">(1-F1154/100-G1154/100)/(1-C1154/100-D1154/100-General!$B$17/100)</f>
        <v>0.996379970698906</v>
      </c>
      <c r="F1154" s="19" t="n">
        <f aca="false">N1154*General!$B$14/(N1154+O1154)+O1154*100/(N1154+O1154)</f>
        <v>27.4239199555309</v>
      </c>
      <c r="G1154" s="19" t="n">
        <f aca="false">N1154*General!$B$15/(N1154+O1154)</f>
        <v>0.036654585881045</v>
      </c>
      <c r="H1154" s="19" t="n">
        <f aca="false">(N1154+O1154)*(1/General!$B$20)*((F1154/100)-E1154*(C1154/100))*1000/B1154</f>
        <v>138.192103014737</v>
      </c>
      <c r="I1154" s="19" t="n">
        <f aca="false">(N1154+O1154)*(1/General!$B$20)*((D1154/100)*E1154-(G1154/100))*1000/B1154</f>
        <v>86.1213613649974</v>
      </c>
      <c r="J1154" s="19" t="n">
        <f aca="false">I1154/H1154</f>
        <v>0.6232003094693</v>
      </c>
      <c r="K1154" s="19" t="n">
        <f aca="false">MAX(Online_RAW!$L$2-Online_RAW!L1154,0)</f>
        <v>0</v>
      </c>
      <c r="L1154" s="19" t="n">
        <f aca="false">0.0016*(Online_RAW!M1154)</f>
        <v>70.11232</v>
      </c>
      <c r="M1154" s="11" t="n">
        <f aca="false">Online_RAW!$N$2-Online_RAW!N1154</f>
        <v>78.9422380952401</v>
      </c>
      <c r="N1154" s="19" t="n">
        <f aca="false">Online_RAW!C1154*60</f>
        <v>164.854</v>
      </c>
      <c r="O1154" s="19" t="n">
        <f aca="false">MAX(0, Online_RAW!D1154*60)</f>
        <v>15.046</v>
      </c>
      <c r="P1154" s="19" t="n">
        <f aca="false">_xlfn.IFNA(VLOOKUP(A1154,Sampling!$D$7:$E$14,2,FALSE()),0)</f>
        <v>0</v>
      </c>
      <c r="Q1154" s="0" t="n">
        <f aca="false">_xlfn.IFNA(VLOOKUP(A1154,Refill!$D$6:$G$8,2,FALSE()),0)</f>
        <v>0</v>
      </c>
    </row>
    <row r="1155" customFormat="false" ht="12.75" hidden="false" customHeight="false" outlineLevel="0" collapsed="false">
      <c r="A1155" s="19" t="n">
        <f aca="false">ROUND((Online_RAW!B1155-General!$B$10)*24,3)</f>
        <v>19.217</v>
      </c>
      <c r="B1155" s="19" t="n">
        <f aca="false">General!$B$12+Online_ANA!K1155/1000+Online_ANA!L1155/1000+Online_ANA!M1155/1000/General!$B$22-SUM($P$2:P1155)/1000/General!$B$24+SUM($Q$2:Q1155)/1000/General!$B$24</f>
        <v>1.22289160576671</v>
      </c>
      <c r="C1155" s="19" t="n">
        <f aca="false">Online_RAW!K1155</f>
        <v>25.2733333333333</v>
      </c>
      <c r="D1155" s="19" t="n">
        <f aca="false">Online_RAW!J1155</f>
        <v>1.355</v>
      </c>
      <c r="E1155" s="19" t="n">
        <f aca="false">(1-F1155/100-G1155/100)/(1-C1155/100-D1155/100-General!$B$17/100)</f>
        <v>0.992993378768953</v>
      </c>
      <c r="F1155" s="19" t="n">
        <f aca="false">N1155*General!$B$14/(N1155+O1155)+O1155*100/(N1155+O1155)</f>
        <v>27.535483166515</v>
      </c>
      <c r="G1155" s="19" t="n">
        <f aca="false">N1155*General!$B$15/(N1155+O1155)</f>
        <v>0.0365982408249924</v>
      </c>
      <c r="H1155" s="19" t="n">
        <f aca="false">(N1155+O1155)*(1/General!$B$20)*((F1155/100)-E1155*(C1155/100))*1000/B1155</f>
        <v>160.037966307397</v>
      </c>
      <c r="I1155" s="19" t="n">
        <f aca="false">(N1155+O1155)*(1/General!$B$20)*((D1155/100)*E1155-(G1155/100))*1000/B1155</f>
        <v>85.8774682307699</v>
      </c>
      <c r="J1155" s="19" t="n">
        <f aca="false">I1155/H1155</f>
        <v>0.536606845314558</v>
      </c>
      <c r="K1155" s="19" t="n">
        <f aca="false">MAX(Online_RAW!$L$2-Online_RAW!L1155,0)</f>
        <v>0</v>
      </c>
      <c r="L1155" s="19" t="n">
        <f aca="false">0.0016*(Online_RAW!M1155)</f>
        <v>70.1637333333333</v>
      </c>
      <c r="M1155" s="11" t="n">
        <f aca="false">Online_RAW!$N$2-Online_RAW!N1155</f>
        <v>79.2733809523802</v>
      </c>
      <c r="N1155" s="19" t="n">
        <f aca="false">Online_RAW!C1155*60</f>
        <v>164.542363636364</v>
      </c>
      <c r="O1155" s="19" t="n">
        <f aca="false">MAX(0, Online_RAW!D1155*60)</f>
        <v>15.294</v>
      </c>
      <c r="P1155" s="19" t="n">
        <f aca="false">_xlfn.IFNA(VLOOKUP(A1155,Sampling!$D$7:$E$14,2,FALSE()),0)</f>
        <v>0</v>
      </c>
      <c r="Q1155" s="0" t="n">
        <f aca="false">_xlfn.IFNA(VLOOKUP(A1155,Refill!$D$6:$G$8,2,FALSE()),0)</f>
        <v>0</v>
      </c>
    </row>
    <row r="1156" customFormat="false" ht="12.75" hidden="false" customHeight="false" outlineLevel="0" collapsed="false">
      <c r="A1156" s="19" t="n">
        <f aca="false">ROUND((Online_RAW!B1156-General!$B$10)*24,3)</f>
        <v>19.233</v>
      </c>
      <c r="B1156" s="19" t="n">
        <f aca="false">General!$B$12+Online_ANA!K1156/1000+Online_ANA!L1156/1000+Online_ANA!M1156/1000/General!$B$22-SUM($P$2:P1156)/1000/General!$B$24+SUM($Q$2:Q1156)/1000/General!$B$24</f>
        <v>1.22324727467092</v>
      </c>
      <c r="C1156" s="19" t="n">
        <f aca="false">Online_RAW!K1156</f>
        <v>25.29</v>
      </c>
      <c r="D1156" s="19" t="n">
        <f aca="false">Online_RAW!J1156</f>
        <v>1.37</v>
      </c>
      <c r="E1156" s="19" t="n">
        <f aca="false">(1-F1156/100-G1156/100)/(1-C1156/100-D1156/100-General!$B$17/100)</f>
        <v>0.991322373288372</v>
      </c>
      <c r="F1156" s="19" t="n">
        <f aca="false">N1156*General!$B$14/(N1156+O1156)+O1156*100/(N1156+O1156)</f>
        <v>27.6888339174452</v>
      </c>
      <c r="G1156" s="19" t="n">
        <f aca="false">N1156*General!$B$15/(N1156+O1156)</f>
        <v>0.0365207909507853</v>
      </c>
      <c r="H1156" s="19" t="n">
        <f aca="false">(N1156+O1156)*(1/General!$B$20)*((F1156/100)-E1156*(C1156/100))*1000/B1156</f>
        <v>171.805510453823</v>
      </c>
      <c r="I1156" s="19" t="n">
        <f aca="false">(N1156+O1156)*(1/General!$B$20)*((D1156/100)*E1156-(G1156/100))*1000/B1156</f>
        <v>86.71938450738</v>
      </c>
      <c r="J1156" s="19" t="n">
        <f aca="false">I1156/H1156</f>
        <v>0.504753219371784</v>
      </c>
      <c r="K1156" s="19" t="n">
        <f aca="false">MAX(Online_RAW!$L$2-Online_RAW!L1156,0)</f>
        <v>0</v>
      </c>
      <c r="L1156" s="19" t="n">
        <f aca="false">0.0016*(Online_RAW!M1156)</f>
        <v>70.2168</v>
      </c>
      <c r="M1156" s="11" t="n">
        <f aca="false">Online_RAW!$N$2-Online_RAW!N1156</f>
        <v>79.6032173913</v>
      </c>
      <c r="N1156" s="19" t="n">
        <f aca="false">Online_RAW!C1156*60</f>
        <v>164.260434782609</v>
      </c>
      <c r="O1156" s="19" t="n">
        <f aca="false">MAX(0, Online_RAW!D1156*60)</f>
        <v>15.6485217391304</v>
      </c>
      <c r="P1156" s="19" t="n">
        <f aca="false">_xlfn.IFNA(VLOOKUP(A1156,Sampling!$D$7:$E$14,2,FALSE()),0)</f>
        <v>0</v>
      </c>
      <c r="Q1156" s="0" t="n">
        <f aca="false">_xlfn.IFNA(VLOOKUP(A1156,Refill!$D$6:$G$8,2,FALSE()),0)</f>
        <v>0</v>
      </c>
    </row>
    <row r="1157" customFormat="false" ht="12.75" hidden="false" customHeight="false" outlineLevel="0" collapsed="false">
      <c r="A1157" s="19" t="n">
        <f aca="false">ROUND((Online_RAW!B1157-General!$B$10)*24,3)</f>
        <v>19.25</v>
      </c>
      <c r="B1157" s="19" t="n">
        <f aca="false">General!$B$12+Online_ANA!K1157/1000+Online_ANA!L1157/1000+Online_ANA!M1157/1000/General!$B$22-SUM($P$2:P1157)/1000/General!$B$24+SUM($Q$2:Q1157)/1000/General!$B$24</f>
        <v>1.22356054145121</v>
      </c>
      <c r="C1157" s="19" t="n">
        <f aca="false">Online_RAW!K1157</f>
        <v>25.4066666666667</v>
      </c>
      <c r="D1157" s="19" t="n">
        <f aca="false">Online_RAW!J1157</f>
        <v>1.365</v>
      </c>
      <c r="E1157" s="19" t="n">
        <f aca="false">(1-F1157/100-G1157/100)/(1-C1157/100-D1157/100-General!$B$17/100)</f>
        <v>0.992201797377565</v>
      </c>
      <c r="F1157" s="19" t="n">
        <f aca="false">N1157*General!$B$14/(N1157+O1157)+O1157*100/(N1157+O1157)</f>
        <v>27.7355369295361</v>
      </c>
      <c r="G1157" s="19" t="n">
        <f aca="false">N1157*General!$B$15/(N1157+O1157)</f>
        <v>0.0364972035709414</v>
      </c>
      <c r="H1157" s="19" t="n">
        <f aca="false">(N1157+O1157)*(1/General!$B$20)*((F1157/100)-E1157*(C1157/100))*1000/B1157</f>
        <v>165.798638631031</v>
      </c>
      <c r="I1157" s="19" t="n">
        <f aca="false">(N1157+O1157)*(1/General!$B$20)*((D1157/100)*E1157-(G1157/100))*1000/B1157</f>
        <v>86.4659271603921</v>
      </c>
      <c r="J1157" s="19" t="n">
        <f aca="false">I1157/H1157</f>
        <v>0.521511683535676</v>
      </c>
      <c r="K1157" s="19" t="n">
        <f aca="false">MAX(Online_RAW!$L$2-Online_RAW!L1157,0)</f>
        <v>0</v>
      </c>
      <c r="L1157" s="19" t="n">
        <f aca="false">0.0016*(Online_RAW!M1157)</f>
        <v>70.2208</v>
      </c>
      <c r="M1157" s="11" t="n">
        <f aca="false">Online_RAW!$N$2-Online_RAW!N1157</f>
        <v>79.9403181818202</v>
      </c>
      <c r="N1157" s="19" t="n">
        <f aca="false">Online_RAW!C1157*60</f>
        <v>164.180181818182</v>
      </c>
      <c r="O1157" s="19" t="n">
        <f aca="false">MAX(0, Online_RAW!D1157*60)</f>
        <v>15.7570909090909</v>
      </c>
      <c r="P1157" s="19" t="n">
        <f aca="false">_xlfn.IFNA(VLOOKUP(A1157,Sampling!$D$7:$E$14,2,FALSE()),0)</f>
        <v>0</v>
      </c>
      <c r="Q1157" s="0" t="n">
        <f aca="false">_xlfn.IFNA(VLOOKUP(A1157,Refill!$D$6:$G$8,2,FALSE()),0)</f>
        <v>0</v>
      </c>
    </row>
    <row r="1158" customFormat="false" ht="12.75" hidden="false" customHeight="false" outlineLevel="0" collapsed="false">
      <c r="A1158" s="19" t="n">
        <f aca="false">ROUND((Online_RAW!B1158-General!$B$10)*24,3)</f>
        <v>19.267</v>
      </c>
      <c r="B1158" s="19" t="n">
        <f aca="false">General!$B$12+Online_ANA!K1158/1000+Online_ANA!L1158/1000+Online_ANA!M1158/1000/General!$B$22-SUM($P$2:P1158)/1000/General!$B$24+SUM($Q$2:Q1158)/1000/General!$B$24</f>
        <v>1.22390772510426</v>
      </c>
      <c r="C1158" s="19" t="n">
        <f aca="false">Online_RAW!K1158</f>
        <v>25.47</v>
      </c>
      <c r="D1158" s="19" t="n">
        <f aca="false">Online_RAW!J1158</f>
        <v>1.375</v>
      </c>
      <c r="E1158" s="19" t="n">
        <f aca="false">(1-F1158/100-G1158/100)/(1-C1158/100-D1158/100-General!$B$17/100)</f>
        <v>0.992323484102211</v>
      </c>
      <c r="F1158" s="19" t="n">
        <f aca="false">N1158*General!$B$14/(N1158+O1158)+O1158*100/(N1158+O1158)</f>
        <v>27.7994813504073</v>
      </c>
      <c r="G1158" s="19" t="n">
        <f aca="false">N1158*General!$B$15/(N1158+O1158)</f>
        <v>0.0364649084088852</v>
      </c>
      <c r="H1158" s="19" t="n">
        <f aca="false">(N1158+O1158)*(1/General!$B$20)*((F1158/100)-E1158*(C1158/100))*1000/B1158</f>
        <v>165.67219650827</v>
      </c>
      <c r="I1158" s="19" t="n">
        <f aca="false">(N1158+O1158)*(1/General!$B$20)*((D1158/100)*E1158-(G1158/100))*1000/B1158</f>
        <v>87.1323371950158</v>
      </c>
      <c r="J1158" s="19" t="n">
        <f aca="false">I1158/H1158</f>
        <v>0.525932166238083</v>
      </c>
      <c r="K1158" s="19" t="n">
        <f aca="false">MAX(Online_RAW!$L$2-Online_RAW!L1158,0)</f>
        <v>0</v>
      </c>
      <c r="L1158" s="19" t="n">
        <f aca="false">0.0016*(Online_RAW!M1158)</f>
        <v>70.2576</v>
      </c>
      <c r="M1158" s="11" t="n">
        <f aca="false">Online_RAW!$N$2-Online_RAW!N1158</f>
        <v>80.2786363636401</v>
      </c>
      <c r="N1158" s="19" t="n">
        <f aca="false">Online_RAW!C1158*60</f>
        <v>164.085818181818</v>
      </c>
      <c r="O1158" s="19" t="n">
        <f aca="false">MAX(0, Online_RAW!D1158*60)</f>
        <v>15.9073043478261</v>
      </c>
      <c r="P1158" s="19" t="n">
        <f aca="false">_xlfn.IFNA(VLOOKUP(A1158,Sampling!$D$7:$E$14,2,FALSE()),0)</f>
        <v>0</v>
      </c>
      <c r="Q1158" s="0" t="n">
        <f aca="false">_xlfn.IFNA(VLOOKUP(A1158,Refill!$D$6:$G$8,2,FALSE()),0)</f>
        <v>0</v>
      </c>
    </row>
    <row r="1159" customFormat="false" ht="12.75" hidden="false" customHeight="false" outlineLevel="0" collapsed="false">
      <c r="A1159" s="19" t="n">
        <f aca="false">ROUND((Online_RAW!B1159-General!$B$10)*24,3)</f>
        <v>19.283</v>
      </c>
      <c r="B1159" s="19" t="n">
        <f aca="false">General!$B$12+Online_ANA!K1159/1000+Online_ANA!L1159/1000+Online_ANA!M1159/1000/General!$B$22-SUM($P$2:P1159)/1000/General!$B$24+SUM($Q$2:Q1159)/1000/General!$B$24</f>
        <v>1.2242475532509</v>
      </c>
      <c r="C1159" s="19" t="n">
        <f aca="false">Online_RAW!K1159</f>
        <v>25.5</v>
      </c>
      <c r="D1159" s="19" t="n">
        <f aca="false">Online_RAW!J1159</f>
        <v>1.38</v>
      </c>
      <c r="E1159" s="19" t="n">
        <f aca="false">(1-F1159/100-G1159/100)/(1-C1159/100-D1159/100-General!$B$17/100)</f>
        <v>0.990504696809797</v>
      </c>
      <c r="F1159" s="19" t="n">
        <f aca="false">N1159*General!$B$14/(N1159+O1159)+O1159*100/(N1159+O1159)</f>
        <v>27.966499776642</v>
      </c>
      <c r="G1159" s="19" t="n">
        <f aca="false">N1159*General!$B$15/(N1159+O1159)</f>
        <v>0.0363805556683626</v>
      </c>
      <c r="H1159" s="19" t="n">
        <f aca="false">(N1159+O1159)*(1/General!$B$20)*((F1159/100)-E1159*(C1159/100))*1000/B1159</f>
        <v>177.543035560701</v>
      </c>
      <c r="I1159" s="19" t="n">
        <f aca="false">(N1159+O1159)*(1/General!$B$20)*((D1159/100)*E1159-(G1159/100))*1000/B1159</f>
        <v>87.2115555296629</v>
      </c>
      <c r="J1159" s="19" t="n">
        <f aca="false">I1159/H1159</f>
        <v>0.491213610571875</v>
      </c>
      <c r="K1159" s="19" t="n">
        <f aca="false">MAX(Online_RAW!$L$2-Online_RAW!L1159,0)</f>
        <v>0</v>
      </c>
      <c r="L1159" s="19" t="n">
        <f aca="false">0.0016*(Online_RAW!M1159)</f>
        <v>70.288</v>
      </c>
      <c r="M1159" s="11" t="n">
        <f aca="false">Online_RAW!$N$2-Online_RAW!N1159</f>
        <v>80.6159130434803</v>
      </c>
      <c r="N1159" s="19" t="n">
        <f aca="false">Online_RAW!C1159*60</f>
        <v>163.588173913043</v>
      </c>
      <c r="O1159" s="19" t="n">
        <f aca="false">MAX(0, Online_RAW!D1159*60)</f>
        <v>16.2751304347826</v>
      </c>
      <c r="P1159" s="19" t="n">
        <f aca="false">_xlfn.IFNA(VLOOKUP(A1159,Sampling!$D$7:$E$14,2,FALSE()),0)</f>
        <v>0</v>
      </c>
      <c r="Q1159" s="0" t="n">
        <f aca="false">_xlfn.IFNA(VLOOKUP(A1159,Refill!$D$6:$G$8,2,FALSE()),0)</f>
        <v>0</v>
      </c>
    </row>
    <row r="1160" customFormat="false" ht="12.75" hidden="false" customHeight="false" outlineLevel="0" collapsed="false">
      <c r="A1160" s="19" t="n">
        <f aca="false">ROUND((Online_RAW!B1160-General!$B$10)*24,3)</f>
        <v>19.3</v>
      </c>
      <c r="B1160" s="19" t="n">
        <f aca="false">General!$B$12+Online_ANA!K1160/1000+Online_ANA!L1160/1000+Online_ANA!M1160/1000/General!$B$22-SUM($P$2:P1160)/1000/General!$B$24+SUM($Q$2:Q1160)/1000/General!$B$24</f>
        <v>1.22460324136781</v>
      </c>
      <c r="C1160" s="19" t="n">
        <f aca="false">Online_RAW!K1160</f>
        <v>25.6075</v>
      </c>
      <c r="D1160" s="19" t="n">
        <f aca="false">Online_RAW!J1160</f>
        <v>1.38</v>
      </c>
      <c r="E1160" s="19" t="n">
        <f aca="false">(1-F1160/100-G1160/100)/(1-C1160/100-D1160/100-General!$B$17/100)</f>
        <v>0.990023972876933</v>
      </c>
      <c r="F1160" s="19" t="n">
        <f aca="false">N1160*General!$B$14/(N1160+O1160)+O1160*100/(N1160+O1160)</f>
        <v>28.1079413172709</v>
      </c>
      <c r="G1160" s="19" t="n">
        <f aca="false">N1160*General!$B$15/(N1160+O1160)</f>
        <v>0.0363091205468329</v>
      </c>
      <c r="H1160" s="19" t="n">
        <f aca="false">(N1160+O1160)*(1/General!$B$20)*((F1160/100)-E1160*(C1160/100))*1000/B1160</f>
        <v>180.751581015005</v>
      </c>
      <c r="I1160" s="19" t="n">
        <f aca="false">(N1160+O1160)*(1/General!$B$20)*((D1160/100)*E1160-(G1160/100))*1000/B1160</f>
        <v>87.2258233780374</v>
      </c>
      <c r="J1160" s="19" t="n">
        <f aca="false">I1160/H1160</f>
        <v>0.482572948398147</v>
      </c>
      <c r="K1160" s="19" t="n">
        <f aca="false">MAX(Online_RAW!$L$2-Online_RAW!L1160,0)</f>
        <v>0</v>
      </c>
      <c r="L1160" s="19" t="n">
        <f aca="false">0.0016*(Online_RAW!M1160)</f>
        <v>70.3336</v>
      </c>
      <c r="M1160" s="11" t="n">
        <f aca="false">Online_RAW!$N$2-Online_RAW!N1160</f>
        <v>80.9539090909102</v>
      </c>
      <c r="N1160" s="19" t="n">
        <f aca="false">Online_RAW!C1160*60</f>
        <v>163.413818181818</v>
      </c>
      <c r="O1160" s="19" t="n">
        <f aca="false">MAX(0, Online_RAW!D1160*60)</f>
        <v>16.6112727272727</v>
      </c>
      <c r="P1160" s="19" t="n">
        <f aca="false">_xlfn.IFNA(VLOOKUP(A1160,Sampling!$D$7:$E$14,2,FALSE()),0)</f>
        <v>0</v>
      </c>
      <c r="Q1160" s="0" t="n">
        <f aca="false">_xlfn.IFNA(VLOOKUP(A1160,Refill!$D$6:$G$8,2,FALSE()),0)</f>
        <v>0</v>
      </c>
    </row>
    <row r="1161" customFormat="false" ht="12.75" hidden="false" customHeight="false" outlineLevel="0" collapsed="false">
      <c r="A1161" s="19" t="n">
        <f aca="false">ROUND((Online_RAW!B1161-General!$B$10)*24,3)</f>
        <v>19.317</v>
      </c>
      <c r="B1161" s="19" t="n">
        <f aca="false">General!$B$12+Online_ANA!K1161/1000+Online_ANA!L1161/1000+Online_ANA!M1161/1000/General!$B$22-SUM($P$2:P1161)/1000/General!$B$24+SUM($Q$2:Q1161)/1000/General!$B$24</f>
        <v>1.22493463425076</v>
      </c>
      <c r="C1161" s="19" t="n">
        <f aca="false">Online_RAW!K1161</f>
        <v>25.75</v>
      </c>
      <c r="D1161" s="19" t="n">
        <f aca="false">Online_RAW!J1161</f>
        <v>1.39</v>
      </c>
      <c r="E1161" s="19" t="n">
        <f aca="false">(1-F1161/100-G1161/100)/(1-C1161/100-D1161/100-General!$B$17/100)</f>
        <v>0.993194389357326</v>
      </c>
      <c r="F1161" s="19" t="n">
        <f aca="false">N1161*General!$B$14/(N1161+O1161)+O1161*100/(N1161+O1161)</f>
        <v>28.0292555028862</v>
      </c>
      <c r="G1161" s="19" t="n">
        <f aca="false">N1161*General!$B$15/(N1161+O1161)</f>
        <v>0.0363488608571282</v>
      </c>
      <c r="H1161" s="19" t="n">
        <f aca="false">(N1161+O1161)*(1/General!$B$20)*((F1161/100)-E1161*(C1161/100))*1000/B1161</f>
        <v>161.10724070691</v>
      </c>
      <c r="I1161" s="19" t="n">
        <f aca="false">(N1161+O1161)*(1/General!$B$20)*((D1161/100)*E1161-(G1161/100))*1000/B1161</f>
        <v>88.2293582647581</v>
      </c>
      <c r="J1161" s="19" t="n">
        <f aca="false">I1161/H1161</f>
        <v>0.547643655726605</v>
      </c>
      <c r="K1161" s="19" t="n">
        <f aca="false">MAX(Online_RAW!$L$2-Online_RAW!L1161,0)</f>
        <v>0</v>
      </c>
      <c r="L1161" s="19" t="n">
        <f aca="false">0.0016*(Online_RAW!M1161)</f>
        <v>70.3552</v>
      </c>
      <c r="M1161" s="11" t="n">
        <f aca="false">Online_RAW!$N$2-Online_RAW!N1161</f>
        <v>81.29158333333</v>
      </c>
      <c r="N1161" s="19" t="n">
        <f aca="false">Online_RAW!C1161*60</f>
        <v>163.76275</v>
      </c>
      <c r="O1161" s="19" t="n">
        <f aca="false">MAX(0, Online_RAW!D1161*60)</f>
        <v>16.4495</v>
      </c>
      <c r="P1161" s="19" t="n">
        <f aca="false">_xlfn.IFNA(VLOOKUP(A1161,Sampling!$D$7:$E$14,2,FALSE()),0)</f>
        <v>0</v>
      </c>
      <c r="Q1161" s="0" t="n">
        <f aca="false">_xlfn.IFNA(VLOOKUP(A1161,Refill!$D$6:$G$8,2,FALSE()),0)</f>
        <v>0</v>
      </c>
    </row>
    <row r="1162" customFormat="false" ht="12.75" hidden="false" customHeight="false" outlineLevel="0" collapsed="false">
      <c r="A1162" s="19" t="n">
        <f aca="false">ROUND((Online_RAW!B1162-General!$B$10)*24,3)</f>
        <v>19.333</v>
      </c>
      <c r="B1162" s="19" t="n">
        <f aca="false">General!$B$12+Online_ANA!K1162/1000+Online_ANA!L1162/1000+Online_ANA!M1162/1000/General!$B$22-SUM($P$2:P1162)/1000/General!$B$24+SUM($Q$2:Q1162)/1000/General!$B$24</f>
        <v>1.22529851631916</v>
      </c>
      <c r="C1162" s="19" t="n">
        <f aca="false">Online_RAW!K1162</f>
        <v>25.725</v>
      </c>
      <c r="D1162" s="19" t="n">
        <f aca="false">Online_RAW!J1162</f>
        <v>1.395</v>
      </c>
      <c r="E1162" s="19" t="n">
        <f aca="false">(1-F1162/100-G1162/100)/(1-C1162/100-D1162/100-General!$B$17/100)</f>
        <v>0.995679144861823</v>
      </c>
      <c r="F1162" s="19" t="n">
        <f aca="false">N1162*General!$B$14/(N1162+O1162)+O1162*100/(N1162+O1162)</f>
        <v>27.8292767691641</v>
      </c>
      <c r="G1162" s="19" t="n">
        <f aca="false">N1162*General!$B$15/(N1162+O1162)</f>
        <v>0.0364498602175939</v>
      </c>
      <c r="H1162" s="19" t="n">
        <f aca="false">(N1162+O1162)*(1/General!$B$20)*((F1162/100)-E1162*(C1162/100))*1000/B1162</f>
        <v>145.201145355873</v>
      </c>
      <c r="I1162" s="19" t="n">
        <f aca="false">(N1162+O1162)*(1/General!$B$20)*((D1162/100)*E1162-(G1162/100))*1000/B1162</f>
        <v>88.6454344667692</v>
      </c>
      <c r="J1162" s="19" t="n">
        <f aca="false">I1162/H1162</f>
        <v>0.610500931308139</v>
      </c>
      <c r="K1162" s="19" t="n">
        <f aca="false">MAX(Online_RAW!$L$2-Online_RAW!L1162,0)</f>
        <v>0</v>
      </c>
      <c r="L1162" s="19" t="n">
        <f aca="false">0.0016*(Online_RAW!M1162)</f>
        <v>70.3989333333333</v>
      </c>
      <c r="M1162" s="11" t="n">
        <f aca="false">Online_RAW!$N$2-Online_RAW!N1162</f>
        <v>81.6405454545502</v>
      </c>
      <c r="N1162" s="19" t="n">
        <f aca="false">Online_RAW!C1162*60</f>
        <v>164.024608695652</v>
      </c>
      <c r="O1162" s="19" t="n">
        <f aca="false">MAX(0, Online_RAW!D1162*60)</f>
        <v>15.975652173913</v>
      </c>
      <c r="P1162" s="19" t="n">
        <f aca="false">_xlfn.IFNA(VLOOKUP(A1162,Sampling!$D$7:$E$14,2,FALSE()),0)</f>
        <v>0</v>
      </c>
      <c r="Q1162" s="0" t="n">
        <f aca="false">_xlfn.IFNA(VLOOKUP(A1162,Refill!$D$6:$G$8,2,FALSE()),0)</f>
        <v>0</v>
      </c>
    </row>
    <row r="1163" customFormat="false" ht="12.75" hidden="false" customHeight="false" outlineLevel="0" collapsed="false">
      <c r="A1163" s="19" t="n">
        <f aca="false">ROUND((Online_RAW!B1163-General!$B$10)*24,3)</f>
        <v>19.35</v>
      </c>
      <c r="B1163" s="19" t="n">
        <f aca="false">General!$B$12+Online_ANA!K1163/1000+Online_ANA!L1163/1000+Online_ANA!M1163/1000/General!$B$22-SUM($P$2:P1163)/1000/General!$B$24+SUM($Q$2:Q1163)/1000/General!$B$24</f>
        <v>1.22561042306684</v>
      </c>
      <c r="C1163" s="19" t="n">
        <f aca="false">Online_RAW!K1163</f>
        <v>25.645</v>
      </c>
      <c r="D1163" s="19" t="n">
        <f aca="false">Online_RAW!J1163</f>
        <v>1.395</v>
      </c>
      <c r="E1163" s="19" t="n">
        <f aca="false">(1-F1163/100-G1163/100)/(1-C1163/100-D1163/100-General!$B$17/100)</f>
        <v>0.993825883387628</v>
      </c>
      <c r="F1163" s="19" t="n">
        <f aca="false">N1163*General!$B$14/(N1163+O1163)+O1163*100/(N1163+O1163)</f>
        <v>27.8840621721438</v>
      </c>
      <c r="G1163" s="19" t="n">
        <f aca="false">N1163*General!$B$15/(N1163+O1163)</f>
        <v>0.0364221908221496</v>
      </c>
      <c r="H1163" s="19" t="n">
        <f aca="false">(N1163+O1163)*(1/General!$B$20)*((F1163/100)-E1163*(C1163/100))*1000/B1163</f>
        <v>156.98911122761</v>
      </c>
      <c r="I1163" s="19" t="n">
        <f aca="false">(N1163+O1163)*(1/General!$B$20)*((D1163/100)*E1163-(G1163/100))*1000/B1163</f>
        <v>88.3999428206992</v>
      </c>
      <c r="J1163" s="19" t="n">
        <f aca="false">I1163/H1163</f>
        <v>0.563096014299571</v>
      </c>
      <c r="K1163" s="19" t="n">
        <f aca="false">MAX(Online_RAW!$L$2-Online_RAW!L1163,0)</f>
        <v>0</v>
      </c>
      <c r="L1163" s="19" t="n">
        <f aca="false">0.0016*(Online_RAW!M1163)</f>
        <v>70.3989333333333</v>
      </c>
      <c r="M1163" s="11" t="n">
        <f aca="false">Online_RAW!$N$2-Online_RAW!N1163</f>
        <v>81.98052380952</v>
      </c>
      <c r="N1163" s="19" t="n">
        <f aca="false">Online_RAW!C1163*60</f>
        <v>163.797545454545</v>
      </c>
      <c r="O1163" s="19" t="n">
        <f aca="false">MAX(0, Online_RAW!D1163*60)</f>
        <v>16.0900909090909</v>
      </c>
      <c r="P1163" s="19" t="n">
        <f aca="false">_xlfn.IFNA(VLOOKUP(A1163,Sampling!$D$7:$E$14,2,FALSE()),0)</f>
        <v>0</v>
      </c>
      <c r="Q1163" s="0" t="n">
        <f aca="false">_xlfn.IFNA(VLOOKUP(A1163,Refill!$D$6:$G$8,2,FALSE()),0)</f>
        <v>0</v>
      </c>
    </row>
    <row r="1164" customFormat="false" ht="12.75" hidden="false" customHeight="false" outlineLevel="0" collapsed="false">
      <c r="A1164" s="19" t="n">
        <f aca="false">ROUND((Online_RAW!B1164-General!$B$10)*24,3)</f>
        <v>19.367</v>
      </c>
      <c r="B1164" s="19" t="n">
        <f aca="false">General!$B$12+Online_ANA!K1164/1000+Online_ANA!L1164/1000+Online_ANA!M1164/1000/General!$B$22-SUM($P$2:P1164)/1000/General!$B$24+SUM($Q$2:Q1164)/1000/General!$B$24</f>
        <v>1.22596919032528</v>
      </c>
      <c r="C1164" s="19" t="n">
        <f aca="false">Online_RAW!K1164</f>
        <v>25.62</v>
      </c>
      <c r="D1164" s="19" t="n">
        <f aca="false">Online_RAW!J1164</f>
        <v>1.395</v>
      </c>
      <c r="E1164" s="19" t="n">
        <f aca="false">(1-F1164/100-G1164/100)/(1-C1164/100-D1164/100-General!$B$17/100)</f>
        <v>0.991244463688194</v>
      </c>
      <c r="F1164" s="19" t="n">
        <f aca="false">N1164*General!$B$14/(N1164+O1164)+O1164*100/(N1164+O1164)</f>
        <v>28.0465865644019</v>
      </c>
      <c r="G1164" s="19" t="n">
        <f aca="false">N1164*General!$B$15/(N1164+O1164)</f>
        <v>0.0363401077957566</v>
      </c>
      <c r="H1164" s="19" t="n">
        <f aca="false">(N1164+O1164)*(1/General!$B$20)*((F1164/100)-E1164*(C1164/100))*1000/B1164</f>
        <v>173.509168815953</v>
      </c>
      <c r="I1164" s="19" t="n">
        <f aca="false">(N1164+O1164)*(1/General!$B$20)*((D1164/100)*E1164-(G1164/100))*1000/B1164</f>
        <v>88.1287156124802</v>
      </c>
      <c r="J1164" s="19" t="n">
        <f aca="false">I1164/H1164</f>
        <v>0.50791964605606</v>
      </c>
      <c r="K1164" s="19" t="n">
        <f aca="false">MAX(Online_RAW!$L$2-Online_RAW!L1164,0)</f>
        <v>0</v>
      </c>
      <c r="L1164" s="19" t="n">
        <f aca="false">0.0016*(Online_RAW!M1164)</f>
        <v>70.4508</v>
      </c>
      <c r="M1164" s="11" t="n">
        <f aca="false">Online_RAW!$N$2-Online_RAW!N1164</f>
        <v>82.3150454545503</v>
      </c>
      <c r="N1164" s="19" t="n">
        <f aca="false">Online_RAW!C1164*60</f>
        <v>163.400608695652</v>
      </c>
      <c r="O1164" s="19" t="n">
        <f aca="false">MAX(0, Online_RAW!D1164*60)</f>
        <v>16.4564347826087</v>
      </c>
      <c r="P1164" s="19" t="n">
        <f aca="false">_xlfn.IFNA(VLOOKUP(A1164,Sampling!$D$7:$E$14,2,FALSE()),0)</f>
        <v>0</v>
      </c>
      <c r="Q1164" s="0" t="n">
        <f aca="false">_xlfn.IFNA(VLOOKUP(A1164,Refill!$D$6:$G$8,2,FALSE()),0)</f>
        <v>0</v>
      </c>
    </row>
    <row r="1165" customFormat="false" ht="12.75" hidden="false" customHeight="false" outlineLevel="0" collapsed="false">
      <c r="A1165" s="19" t="n">
        <f aca="false">ROUND((Online_RAW!B1165-General!$B$10)*24,3)</f>
        <v>19.383</v>
      </c>
      <c r="B1165" s="19" t="n">
        <f aca="false">General!$B$12+Online_ANA!K1165/1000+Online_ANA!L1165/1000+Online_ANA!M1165/1000/General!$B$22-SUM($P$2:P1165)/1000/General!$B$24+SUM($Q$2:Q1165)/1000/General!$B$24</f>
        <v>1.22627640467056</v>
      </c>
      <c r="C1165" s="19" t="n">
        <f aca="false">Online_RAW!K1165</f>
        <v>25.7227272727273</v>
      </c>
      <c r="D1165" s="19" t="n">
        <f aca="false">Online_RAW!J1165</f>
        <v>1.405</v>
      </c>
      <c r="E1165" s="19" t="n">
        <f aca="false">(1-F1165/100-G1165/100)/(1-C1165/100-D1165/100-General!$B$17/100)</f>
        <v>0.99134529918555</v>
      </c>
      <c r="F1165" s="19" t="n">
        <f aca="false">N1165*General!$B$14/(N1165+O1165)+O1165*100/(N1165+O1165)</f>
        <v>28.1510751402877</v>
      </c>
      <c r="G1165" s="19" t="n">
        <f aca="false">N1165*General!$B$15/(N1165+O1165)</f>
        <v>0.0362873357877335</v>
      </c>
      <c r="H1165" s="19" t="n">
        <f aca="false">(N1165+O1165)*(1/General!$B$20)*((F1165/100)-E1165*(C1165/100))*1000/B1165</f>
        <v>173.655516037669</v>
      </c>
      <c r="I1165" s="19" t="n">
        <f aca="false">(N1165+O1165)*(1/General!$B$20)*((D1165/100)*E1165-(G1165/100))*1000/B1165</f>
        <v>88.8628859414941</v>
      </c>
      <c r="J1165" s="19" t="n">
        <f aca="false">I1165/H1165</f>
        <v>0.511719339351236</v>
      </c>
      <c r="K1165" s="19" t="n">
        <f aca="false">MAX(Online_RAW!$L$2-Online_RAW!L1165,0)</f>
        <v>0</v>
      </c>
      <c r="L1165" s="19" t="n">
        <f aca="false">0.0016*(Online_RAW!M1165)</f>
        <v>70.4508</v>
      </c>
      <c r="M1165" s="11" t="n">
        <f aca="false">Online_RAW!$N$2-Online_RAW!N1165</f>
        <v>82.6499090909101</v>
      </c>
      <c r="N1165" s="19" t="n">
        <f aca="false">Online_RAW!C1165*60</f>
        <v>163.337739130435</v>
      </c>
      <c r="O1165" s="19" t="n">
        <f aca="false">MAX(0, Online_RAW!D1165*60)</f>
        <v>16.7115652173913</v>
      </c>
      <c r="P1165" s="19" t="n">
        <f aca="false">_xlfn.IFNA(VLOOKUP(A1165,Sampling!$D$7:$E$14,2,FALSE()),0)</f>
        <v>0</v>
      </c>
      <c r="Q1165" s="0" t="n">
        <f aca="false">_xlfn.IFNA(VLOOKUP(A1165,Refill!$D$6:$G$8,2,FALSE()),0)</f>
        <v>0</v>
      </c>
    </row>
    <row r="1166" customFormat="false" ht="12.75" hidden="false" customHeight="false" outlineLevel="0" collapsed="false">
      <c r="A1166" s="19" t="n">
        <f aca="false">ROUND((Online_RAW!B1166-General!$B$10)*24,3)</f>
        <v>19.4</v>
      </c>
      <c r="B1166" s="19" t="n">
        <f aca="false">General!$B$12+Online_ANA!K1166/1000+Online_ANA!L1166/1000+Online_ANA!M1166/1000/General!$B$22-SUM($P$2:P1166)/1000/General!$B$24+SUM($Q$2:Q1166)/1000/General!$B$24</f>
        <v>1.22666019082569</v>
      </c>
      <c r="C1166" s="19" t="n">
        <f aca="false">Online_RAW!K1166</f>
        <v>25.8</v>
      </c>
      <c r="D1166" s="19" t="n">
        <f aca="false">Online_RAW!J1166</f>
        <v>1.405</v>
      </c>
      <c r="E1166" s="19" t="n">
        <f aca="false">(1-F1166/100-G1166/100)/(1-C1166/100-D1166/100-General!$B$17/100)</f>
        <v>0.994473745431472</v>
      </c>
      <c r="F1166" s="19" t="n">
        <f aca="false">N1166*General!$B$14/(N1166+O1166)+O1166*100/(N1166+O1166)</f>
        <v>28.0012218218843</v>
      </c>
      <c r="G1166" s="19" t="n">
        <f aca="false">N1166*General!$B$15/(N1166+O1166)</f>
        <v>0.0363630192818766</v>
      </c>
      <c r="H1166" s="19" t="n">
        <f aca="false">(N1166+O1166)*(1/General!$B$20)*((F1166/100)-E1166*(C1166/100))*1000/B1166</f>
        <v>153.443307078102</v>
      </c>
      <c r="I1166" s="19" t="n">
        <f aca="false">(N1166+O1166)*(1/General!$B$20)*((D1166/100)*E1166-(G1166/100))*1000/B1166</f>
        <v>89.0932943839388</v>
      </c>
      <c r="J1166" s="19" t="n">
        <f aca="false">I1166/H1166</f>
        <v>0.580626787055567</v>
      </c>
      <c r="K1166" s="19" t="n">
        <f aca="false">MAX(Online_RAW!$L$2-Online_RAW!L1166,0)</f>
        <v>0</v>
      </c>
      <c r="L1166" s="19" t="n">
        <f aca="false">0.0016*(Online_RAW!M1166)</f>
        <v>70.5212</v>
      </c>
      <c r="M1166" s="11" t="n">
        <f aca="false">Online_RAW!$N$2-Online_RAW!N1166</f>
        <v>82.9915000000001</v>
      </c>
      <c r="N1166" s="19" t="n">
        <f aca="false">Online_RAW!C1166*60</f>
        <v>163.633090909091</v>
      </c>
      <c r="O1166" s="19" t="n">
        <f aca="false">MAX(0, Online_RAW!D1166*60)</f>
        <v>16.3663636363636</v>
      </c>
      <c r="P1166" s="19" t="n">
        <f aca="false">_xlfn.IFNA(VLOOKUP(A1166,Sampling!$D$7:$E$14,2,FALSE()),0)</f>
        <v>0</v>
      </c>
      <c r="Q1166" s="0" t="n">
        <f aca="false">_xlfn.IFNA(VLOOKUP(A1166,Refill!$D$6:$G$8,2,FALSE()),0)</f>
        <v>0</v>
      </c>
    </row>
    <row r="1167" customFormat="false" ht="12.75" hidden="false" customHeight="false" outlineLevel="0" collapsed="false">
      <c r="A1167" s="19" t="n">
        <f aca="false">ROUND((Online_RAW!B1167-General!$B$10)*24,3)</f>
        <v>19.417</v>
      </c>
      <c r="B1167" s="19" t="n">
        <f aca="false">General!$B$12+Online_ANA!K1167/1000+Online_ANA!L1167/1000+Online_ANA!M1167/1000/General!$B$22-SUM($P$2:P1167)/1000/General!$B$24+SUM($Q$2:Q1167)/1000/General!$B$24</f>
        <v>1.22697353346629</v>
      </c>
      <c r="C1167" s="19" t="n">
        <f aca="false">Online_RAW!K1167</f>
        <v>25.74</v>
      </c>
      <c r="D1167" s="19" t="n">
        <f aca="false">Online_RAW!J1167</f>
        <v>1.405</v>
      </c>
      <c r="E1167" s="19" t="n">
        <f aca="false">(1-F1167/100-G1167/100)/(1-C1167/100-D1167/100-General!$B$17/100)</f>
        <v>0.992196310303758</v>
      </c>
      <c r="F1167" s="19" t="n">
        <f aca="false">N1167*General!$B$14/(N1167+O1167)+O1167*100/(N1167+O1167)</f>
        <v>28.1065436975935</v>
      </c>
      <c r="G1167" s="19" t="n">
        <f aca="false">N1167*General!$B$15/(N1167+O1167)</f>
        <v>0.0363098264153568</v>
      </c>
      <c r="H1167" s="19" t="n">
        <f aca="false">(N1167+O1167)*(1/General!$B$20)*((F1167/100)-E1167*(C1167/100))*1000/B1167</f>
        <v>168.049491046738</v>
      </c>
      <c r="I1167" s="19" t="n">
        <f aca="false">(N1167+O1167)*(1/General!$B$20)*((D1167/100)*E1167-(G1167/100))*1000/B1167</f>
        <v>88.86975666165</v>
      </c>
      <c r="J1167" s="19" t="n">
        <f aca="false">I1167/H1167</f>
        <v>0.528830858743472</v>
      </c>
      <c r="K1167" s="19" t="n">
        <f aca="false">MAX(Online_RAW!$L$2-Online_RAW!L1167,0)</f>
        <v>0</v>
      </c>
      <c r="L1167" s="19" t="n">
        <f aca="false">0.0016*(Online_RAW!M1167)</f>
        <v>70.5212</v>
      </c>
      <c r="M1167" s="11" t="n">
        <f aca="false">Online_RAW!$N$2-Online_RAW!N1167</f>
        <v>83.3330434782602</v>
      </c>
      <c r="N1167" s="19" t="n">
        <f aca="false">Online_RAW!C1167*60</f>
        <v>163.403217391304</v>
      </c>
      <c r="O1167" s="19" t="n">
        <f aca="false">MAX(0, Online_RAW!D1167*60)</f>
        <v>16.6066956521739</v>
      </c>
      <c r="P1167" s="19" t="n">
        <f aca="false">_xlfn.IFNA(VLOOKUP(A1167,Sampling!$D$7:$E$14,2,FALSE()),0)</f>
        <v>0</v>
      </c>
      <c r="Q1167" s="0" t="n">
        <f aca="false">_xlfn.IFNA(VLOOKUP(A1167,Refill!$D$6:$G$8,2,FALSE()),0)</f>
        <v>0</v>
      </c>
    </row>
    <row r="1168" customFormat="false" ht="12.75" hidden="false" customHeight="false" outlineLevel="0" collapsed="false">
      <c r="A1168" s="19" t="n">
        <f aca="false">ROUND((Online_RAW!B1168-General!$B$10)*24,3)</f>
        <v>19.433</v>
      </c>
      <c r="B1168" s="19" t="n">
        <f aca="false">General!$B$12+Online_ANA!K1168/1000+Online_ANA!L1168/1000+Online_ANA!M1168/1000/General!$B$22-SUM($P$2:P1168)/1000/General!$B$24+SUM($Q$2:Q1168)/1000/General!$B$24</f>
        <v>1.22733332905199</v>
      </c>
      <c r="C1168" s="19" t="n">
        <f aca="false">Online_RAW!K1168</f>
        <v>25.7333333333333</v>
      </c>
      <c r="D1168" s="19" t="n">
        <f aca="false">Online_RAW!J1168</f>
        <v>1.40666666666667</v>
      </c>
      <c r="E1168" s="19" t="n">
        <f aca="false">(1-F1168/100-G1168/100)/(1-C1168/100-D1168/100-General!$B$17/100)</f>
        <v>0.988824446911565</v>
      </c>
      <c r="F1168" s="19" t="n">
        <f aca="false">N1168*General!$B$14/(N1168+O1168)+O1168*100/(N1168+O1168)</f>
        <v>28.34591859986</v>
      </c>
      <c r="G1168" s="19" t="n">
        <f aca="false">N1168*General!$B$15/(N1168+O1168)</f>
        <v>0.0361889300000707</v>
      </c>
      <c r="H1168" s="19" t="n">
        <f aca="false">(N1168+O1168)*(1/General!$B$20)*((F1168/100)-E1168*(C1168/100))*1000/B1168</f>
        <v>189.642959641191</v>
      </c>
      <c r="I1168" s="19" t="n">
        <f aca="false">(N1168+O1168)*(1/General!$B$20)*((D1168/100)*E1168-(G1168/100))*1000/B1168</f>
        <v>88.5879994649459</v>
      </c>
      <c r="J1168" s="19" t="n">
        <f aca="false">I1168/H1168</f>
        <v>0.467130441502055</v>
      </c>
      <c r="K1168" s="19" t="n">
        <f aca="false">MAX(Online_RAW!$L$2-Online_RAW!L1168,0)</f>
        <v>0</v>
      </c>
      <c r="L1168" s="19" t="n">
        <f aca="false">0.0016*(Online_RAW!M1168)</f>
        <v>70.5568</v>
      </c>
      <c r="M1168" s="11" t="n">
        <f aca="false">Online_RAW!$N$2-Online_RAW!N1168</f>
        <v>83.6864166666701</v>
      </c>
      <c r="N1168" s="19" t="n">
        <f aca="false">Online_RAW!C1168*60</f>
        <v>162.74625</v>
      </c>
      <c r="O1168" s="19" t="n">
        <f aca="false">MAX(0, Online_RAW!D1168*60)</f>
        <v>17.1388695652174</v>
      </c>
      <c r="P1168" s="19" t="n">
        <f aca="false">_xlfn.IFNA(VLOOKUP(A1168,Sampling!$D$7:$E$14,2,FALSE()),0)</f>
        <v>0</v>
      </c>
      <c r="Q1168" s="0" t="n">
        <f aca="false">_xlfn.IFNA(VLOOKUP(A1168,Refill!$D$6:$G$8,2,FALSE()),0)</f>
        <v>0</v>
      </c>
    </row>
    <row r="1169" customFormat="false" ht="12.75" hidden="false" customHeight="false" outlineLevel="0" collapsed="false">
      <c r="A1169" s="19" t="n">
        <f aca="false">ROUND((Online_RAW!B1169-General!$B$10)*24,3)</f>
        <v>19.45</v>
      </c>
      <c r="B1169" s="19" t="n">
        <f aca="false">General!$B$12+Online_ANA!K1169/1000+Online_ANA!L1169/1000+Online_ANA!M1169/1000/General!$B$22-SUM($P$2:P1169)/1000/General!$B$24+SUM($Q$2:Q1169)/1000/General!$B$24</f>
        <v>1.22769689764659</v>
      </c>
      <c r="C1169" s="19" t="n">
        <f aca="false">Online_RAW!K1169</f>
        <v>25.9130769230769</v>
      </c>
      <c r="D1169" s="19" t="n">
        <f aca="false">Online_RAW!J1169</f>
        <v>1.41</v>
      </c>
      <c r="E1169" s="19" t="n">
        <f aca="false">(1-F1169/100-G1169/100)/(1-C1169/100-D1169/100-General!$B$17/100)</f>
        <v>0.990822863760975</v>
      </c>
      <c r="F1169" s="19" t="n">
        <f aca="false">N1169*General!$B$14/(N1169+O1169)+O1169*100/(N1169+O1169)</f>
        <v>28.3825939719371</v>
      </c>
      <c r="G1169" s="19" t="n">
        <f aca="false">N1169*General!$B$15/(N1169+O1169)</f>
        <v>0.0361704070848803</v>
      </c>
      <c r="H1169" s="19" t="n">
        <f aca="false">(N1169+O1169)*(1/General!$B$20)*((F1169/100)-E1169*(C1169/100))*1000/B1169</f>
        <v>177.043856412964</v>
      </c>
      <c r="I1169" s="19" t="n">
        <f aca="false">(N1169+O1169)*(1/General!$B$20)*((D1169/100)*E1169-(G1169/100))*1000/B1169</f>
        <v>88.9945588109123</v>
      </c>
      <c r="J1169" s="19" t="n">
        <f aca="false">I1169/H1169</f>
        <v>0.502669567947773</v>
      </c>
      <c r="K1169" s="19" t="n">
        <f aca="false">MAX(Online_RAW!$L$2-Online_RAW!L1169,0)</f>
        <v>0</v>
      </c>
      <c r="L1169" s="19" t="n">
        <f aca="false">0.0016*(Online_RAW!M1169)</f>
        <v>70.6032</v>
      </c>
      <c r="M1169" s="11" t="n">
        <f aca="false">Online_RAW!$N$2-Online_RAW!N1169</f>
        <v>84.0321304347799</v>
      </c>
      <c r="N1169" s="19" t="n">
        <f aca="false">Online_RAW!C1169*60</f>
        <v>162.721304347826</v>
      </c>
      <c r="O1169" s="19" t="n">
        <f aca="false">MAX(0, Online_RAW!D1169*60)</f>
        <v>17.228347826087</v>
      </c>
      <c r="P1169" s="19" t="n">
        <f aca="false">_xlfn.IFNA(VLOOKUP(A1169,Sampling!$D$7:$E$14,2,FALSE()),0)</f>
        <v>0</v>
      </c>
      <c r="Q1169" s="0" t="n">
        <f aca="false">_xlfn.IFNA(VLOOKUP(A1169,Refill!$D$6:$G$8,2,FALSE()),0)</f>
        <v>0</v>
      </c>
    </row>
    <row r="1170" customFormat="false" ht="12.75" hidden="false" customHeight="false" outlineLevel="0" collapsed="false">
      <c r="A1170" s="19" t="n">
        <f aca="false">ROUND((Online_RAW!B1170-General!$B$10)*24,3)</f>
        <v>19.467</v>
      </c>
      <c r="B1170" s="19" t="n">
        <f aca="false">General!$B$12+Online_ANA!K1170/1000+Online_ANA!L1170/1000+Online_ANA!M1170/1000/General!$B$22-SUM($P$2:P1170)/1000/General!$B$24+SUM($Q$2:Q1170)/1000/General!$B$24</f>
        <v>1.22802798436378</v>
      </c>
      <c r="C1170" s="19" t="n">
        <f aca="false">Online_RAW!K1170</f>
        <v>26.0416666666667</v>
      </c>
      <c r="D1170" s="19" t="n">
        <f aca="false">Online_RAW!J1170</f>
        <v>1.42</v>
      </c>
      <c r="E1170" s="19" t="n">
        <f aca="false">(1-F1170/100-G1170/100)/(1-C1170/100-D1170/100-General!$B$17/100)</f>
        <v>0.993481944135566</v>
      </c>
      <c r="F1170" s="19" t="n">
        <f aca="false">N1170*General!$B$14/(N1170+O1170)+O1170*100/(N1170+O1170)</f>
        <v>28.3281496664961</v>
      </c>
      <c r="G1170" s="19" t="n">
        <f aca="false">N1170*General!$B$15/(N1170+O1170)</f>
        <v>0.0361979042088404</v>
      </c>
      <c r="H1170" s="19" t="n">
        <f aca="false">(N1170+O1170)*(1/General!$B$20)*((F1170/100)-E1170*(C1170/100))*1000/B1170</f>
        <v>160.761667451726</v>
      </c>
      <c r="I1170" s="19" t="n">
        <f aca="false">(N1170+O1170)*(1/General!$B$20)*((D1170/100)*E1170-(G1170/100))*1000/B1170</f>
        <v>89.965075219269</v>
      </c>
      <c r="J1170" s="19" t="n">
        <f aca="false">I1170/H1170</f>
        <v>0.55961770392985</v>
      </c>
      <c r="K1170" s="19" t="n">
        <f aca="false">MAX(Online_RAW!$L$2-Online_RAW!L1170,0)</f>
        <v>0</v>
      </c>
      <c r="L1170" s="19" t="n">
        <f aca="false">0.0016*(Online_RAW!M1170)</f>
        <v>70.6224</v>
      </c>
      <c r="M1170" s="11" t="n">
        <f aca="false">Online_RAW!$N$2-Online_RAW!N1170</f>
        <v>84.37208695652</v>
      </c>
      <c r="N1170" s="19" t="n">
        <f aca="false">Online_RAW!C1170*60</f>
        <v>163.029272727273</v>
      </c>
      <c r="O1170" s="19" t="n">
        <f aca="false">MAX(0, Online_RAW!D1170*60)</f>
        <v>17.124</v>
      </c>
      <c r="P1170" s="19" t="n">
        <f aca="false">_xlfn.IFNA(VLOOKUP(A1170,Sampling!$D$7:$E$14,2,FALSE()),0)</f>
        <v>0</v>
      </c>
      <c r="Q1170" s="0" t="n">
        <f aca="false">_xlfn.IFNA(VLOOKUP(A1170,Refill!$D$6:$G$8,2,FALSE()),0)</f>
        <v>0</v>
      </c>
    </row>
    <row r="1171" customFormat="false" ht="12.75" hidden="false" customHeight="false" outlineLevel="0" collapsed="false">
      <c r="A1171" s="19" t="n">
        <f aca="false">ROUND((Online_RAW!B1171-General!$B$10)*24,3)</f>
        <v>19.483</v>
      </c>
      <c r="B1171" s="19" t="n">
        <f aca="false">General!$B$12+Online_ANA!K1171/1000+Online_ANA!L1171/1000+Online_ANA!M1171/1000/General!$B$22-SUM($P$2:P1171)/1000/General!$B$24+SUM($Q$2:Q1171)/1000/General!$B$24</f>
        <v>1.2283855706422</v>
      </c>
      <c r="C1171" s="19" t="n">
        <f aca="false">Online_RAW!K1171</f>
        <v>26.005</v>
      </c>
      <c r="D1171" s="19" t="n">
        <f aca="false">Online_RAW!J1171</f>
        <v>1.41333333333333</v>
      </c>
      <c r="E1171" s="19" t="n">
        <f aca="false">(1-F1171/100-G1171/100)/(1-C1171/100-D1171/100-General!$B$17/100)</f>
        <v>0.992693379294562</v>
      </c>
      <c r="F1171" s="19" t="n">
        <f aca="false">N1171*General!$B$14/(N1171+O1171)+O1171*100/(N1171+O1171)</f>
        <v>28.3419999218226</v>
      </c>
      <c r="G1171" s="19" t="n">
        <f aca="false">N1171*General!$B$15/(N1171+O1171)</f>
        <v>0.0361909091303926</v>
      </c>
      <c r="H1171" s="19" t="n">
        <f aca="false">(N1171+O1171)*(1/General!$B$20)*((F1171/100)-E1171*(C1171/100))*1000/B1171</f>
        <v>165.382205489822</v>
      </c>
      <c r="I1171" s="19" t="n">
        <f aca="false">(N1171+O1171)*(1/General!$B$20)*((D1171/100)*E1171-(G1171/100))*1000/B1171</f>
        <v>89.4524067405911</v>
      </c>
      <c r="J1171" s="19" t="n">
        <f aca="false">I1171/H1171</f>
        <v>0.540882898953092</v>
      </c>
      <c r="K1171" s="19" t="n">
        <f aca="false">MAX(Online_RAW!$L$2-Online_RAW!L1171,0)</f>
        <v>0</v>
      </c>
      <c r="L1171" s="19" t="n">
        <f aca="false">0.0016*(Online_RAW!M1171)</f>
        <v>70.6608</v>
      </c>
      <c r="M1171" s="11" t="n">
        <f aca="false">Online_RAW!$N$2-Online_RAW!N1171</f>
        <v>84.7200000000003</v>
      </c>
      <c r="N1171" s="19" t="n">
        <f aca="false">Online_RAW!C1171*60</f>
        <v>163.033043478261</v>
      </c>
      <c r="O1171" s="19" t="n">
        <f aca="false">MAX(0, Online_RAW!D1171*60)</f>
        <v>17.1592173913043</v>
      </c>
      <c r="P1171" s="19" t="n">
        <f aca="false">_xlfn.IFNA(VLOOKUP(A1171,Sampling!$D$7:$E$14,2,FALSE()),0)</f>
        <v>0</v>
      </c>
      <c r="Q1171" s="0" t="n">
        <f aca="false">_xlfn.IFNA(VLOOKUP(A1171,Refill!$D$6:$G$8,2,FALSE()),0)</f>
        <v>0</v>
      </c>
    </row>
    <row r="1172" customFormat="false" ht="12.75" hidden="false" customHeight="false" outlineLevel="0" collapsed="false">
      <c r="A1172" s="19" t="n">
        <f aca="false">ROUND((Online_RAW!B1172-General!$B$10)*24,3)</f>
        <v>19.5</v>
      </c>
      <c r="B1172" s="19" t="n">
        <f aca="false">General!$B$12+Online_ANA!K1172/1000+Online_ANA!L1172/1000+Online_ANA!M1172/1000/General!$B$22-SUM($P$2:P1172)/1000/General!$B$24+SUM($Q$2:Q1172)/1000/General!$B$24</f>
        <v>1.22873539178301</v>
      </c>
      <c r="C1172" s="19" t="n">
        <f aca="false">Online_RAW!K1172</f>
        <v>25.952</v>
      </c>
      <c r="D1172" s="19" t="n">
        <f aca="false">Online_RAW!J1172</f>
        <v>1.42</v>
      </c>
      <c r="E1172" s="19" t="n">
        <f aca="false">(1-F1172/100-G1172/100)/(1-C1172/100-D1172/100-General!$B$17/100)</f>
        <v>0.989866555394643</v>
      </c>
      <c r="F1172" s="19" t="n">
        <f aca="false">N1172*General!$B$14/(N1172+O1172)+O1172*100/(N1172+O1172)</f>
        <v>28.500168432915</v>
      </c>
      <c r="G1172" s="19" t="n">
        <f aca="false">N1172*General!$B$15/(N1172+O1172)</f>
        <v>0.0361110260439823</v>
      </c>
      <c r="H1172" s="19" t="n">
        <f aca="false">(N1172+O1172)*(1/General!$B$20)*((F1172/100)-E1172*(C1172/100))*1000/B1172</f>
        <v>183.699979236187</v>
      </c>
      <c r="I1172" s="19" t="n">
        <f aca="false">(N1172+O1172)*(1/General!$B$20)*((D1172/100)*E1172-(G1172/100))*1000/B1172</f>
        <v>89.4925153292953</v>
      </c>
      <c r="J1172" s="19" t="n">
        <f aca="false">I1172/H1172</f>
        <v>0.487166714451463</v>
      </c>
      <c r="K1172" s="19" t="n">
        <f aca="false">MAX(Online_RAW!$L$2-Online_RAW!L1172,0)</f>
        <v>0</v>
      </c>
      <c r="L1172" s="19" t="n">
        <f aca="false">0.0016*(Online_RAW!M1172)</f>
        <v>70.6896</v>
      </c>
      <c r="M1172" s="11" t="n">
        <f aca="false">Online_RAW!$N$2-Online_RAW!N1172</f>
        <v>85.06991304348</v>
      </c>
      <c r="N1172" s="19" t="n">
        <f aca="false">Online_RAW!C1172*60</f>
        <v>162.473454545455</v>
      </c>
      <c r="O1172" s="19" t="n">
        <f aca="false">MAX(0, Online_RAW!D1172*60)</f>
        <v>17.4975652173913</v>
      </c>
      <c r="P1172" s="19" t="n">
        <f aca="false">_xlfn.IFNA(VLOOKUP(A1172,Sampling!$D$7:$E$14,2,FALSE()),0)</f>
        <v>0</v>
      </c>
      <c r="Q1172" s="0" t="n">
        <f aca="false">_xlfn.IFNA(VLOOKUP(A1172,Refill!$D$6:$G$8,2,FALSE()),0)</f>
        <v>0</v>
      </c>
    </row>
    <row r="1173" customFormat="false" ht="12.75" hidden="false" customHeight="false" outlineLevel="0" collapsed="false">
      <c r="A1173" s="19" t="n">
        <f aca="false">ROUND((Online_RAW!B1173-General!$B$10)*24,3)</f>
        <v>19.517</v>
      </c>
      <c r="B1173" s="19" t="n">
        <f aca="false">General!$B$12+Online_ANA!K1173/1000+Online_ANA!L1173/1000+Online_ANA!M1173/1000/General!$B$22-SUM($P$2:P1173)/1000/General!$B$24+SUM($Q$2:Q1173)/1000/General!$B$24</f>
        <v>1.22909445839649</v>
      </c>
      <c r="C1173" s="19" t="n">
        <f aca="false">Online_RAW!K1173</f>
        <v>26.0646153846154</v>
      </c>
      <c r="D1173" s="19" t="n">
        <f aca="false">Online_RAW!J1173</f>
        <v>1.425</v>
      </c>
      <c r="E1173" s="19" t="n">
        <f aca="false">(1-F1173/100-G1173/100)/(1-C1173/100-D1173/100-General!$B$17/100)</f>
        <v>0.990189851498343</v>
      </c>
      <c r="F1173" s="19" t="n">
        <f aca="false">N1173*General!$B$14/(N1173+O1173)+O1173*100/(N1173+O1173)</f>
        <v>28.5933365860817</v>
      </c>
      <c r="G1173" s="19" t="n">
        <f aca="false">N1173*General!$B$15/(N1173+O1173)</f>
        <v>0.0360639714211709</v>
      </c>
      <c r="H1173" s="19" t="n">
        <f aca="false">(N1173+O1173)*(1/General!$B$20)*((F1173/100)-E1173*(C1173/100))*1000/B1173</f>
        <v>181.793923638687</v>
      </c>
      <c r="I1173" s="19" t="n">
        <f aca="false">(N1173+O1173)*(1/General!$B$20)*((D1173/100)*E1173-(G1173/100))*1000/B1173</f>
        <v>89.7705243775974</v>
      </c>
      <c r="J1173" s="19" t="n">
        <f aca="false">I1173/H1173</f>
        <v>0.493803767369119</v>
      </c>
      <c r="K1173" s="19" t="n">
        <f aca="false">MAX(Online_RAW!$L$2-Online_RAW!L1173,0)</f>
        <v>0</v>
      </c>
      <c r="L1173" s="19" t="n">
        <f aca="false">0.0016*(Online_RAW!M1173)</f>
        <v>70.7296</v>
      </c>
      <c r="M1173" s="11" t="n">
        <f aca="false">Online_RAW!$N$2-Online_RAW!N1173</f>
        <v>85.4176956521701</v>
      </c>
      <c r="N1173" s="19" t="n">
        <f aca="false">Online_RAW!C1173*60</f>
        <v>162.167181818182</v>
      </c>
      <c r="O1173" s="19" t="n">
        <f aca="false">MAX(0, Online_RAW!D1173*60)</f>
        <v>17.6989565217391</v>
      </c>
      <c r="P1173" s="19" t="n">
        <f aca="false">_xlfn.IFNA(VLOOKUP(A1173,Sampling!$D$7:$E$14,2,FALSE()),0)</f>
        <v>0</v>
      </c>
      <c r="Q1173" s="0" t="n">
        <f aca="false">_xlfn.IFNA(VLOOKUP(A1173,Refill!$D$6:$G$8,2,FALSE()),0)</f>
        <v>0</v>
      </c>
    </row>
    <row r="1174" customFormat="false" ht="12.75" hidden="false" customHeight="false" outlineLevel="0" collapsed="false">
      <c r="A1174" s="19" t="n">
        <f aca="false">ROUND((Online_RAW!B1174-General!$B$10)*24,3)</f>
        <v>19.533</v>
      </c>
      <c r="B1174" s="19" t="n">
        <f aca="false">General!$B$12+Online_ANA!K1174/1000+Online_ANA!L1174/1000+Online_ANA!M1174/1000/General!$B$22-SUM($P$2:P1174)/1000/General!$B$24+SUM($Q$2:Q1174)/1000/General!$B$24</f>
        <v>1.22943909908257</v>
      </c>
      <c r="C1174" s="19" t="n">
        <f aca="false">Online_RAW!K1174</f>
        <v>26.2325</v>
      </c>
      <c r="D1174" s="19" t="n">
        <f aca="false">Online_RAW!J1174</f>
        <v>1.43</v>
      </c>
      <c r="E1174" s="19" t="n">
        <f aca="false">(1-F1174/100-G1174/100)/(1-C1174/100-D1174/100-General!$B$17/100)</f>
        <v>0.993328537203422</v>
      </c>
      <c r="F1174" s="19" t="n">
        <f aca="false">N1174*General!$B$14/(N1174+O1174)+O1174*100/(N1174+O1174)</f>
        <v>28.5388110475347</v>
      </c>
      <c r="G1174" s="19" t="n">
        <f aca="false">N1174*General!$B$15/(N1174+O1174)</f>
        <v>0.0360915095719522</v>
      </c>
      <c r="H1174" s="19" t="n">
        <f aca="false">(N1174+O1174)*(1/General!$B$20)*((F1174/100)-E1174*(C1174/100))*1000/B1174</f>
        <v>162.198906509554</v>
      </c>
      <c r="I1174" s="19" t="n">
        <f aca="false">(N1174+O1174)*(1/General!$B$20)*((D1174/100)*E1174-(G1174/100))*1000/B1174</f>
        <v>90.4933690804086</v>
      </c>
      <c r="J1174" s="19" t="n">
        <f aca="false">I1174/H1174</f>
        <v>0.557916024391188</v>
      </c>
      <c r="K1174" s="19" t="n">
        <f aca="false">MAX(Online_RAW!$L$2-Online_RAW!L1174,0)</f>
        <v>0</v>
      </c>
      <c r="L1174" s="19" t="n">
        <f aca="false">0.0016*(Online_RAW!M1174)</f>
        <v>70.7552</v>
      </c>
      <c r="M1174" s="11" t="n">
        <f aca="false">Online_RAW!$N$2-Online_RAW!N1174</f>
        <v>85.7654499999999</v>
      </c>
      <c r="N1174" s="19" t="n">
        <f aca="false">Online_RAW!C1174*60</f>
        <v>162.531130434782</v>
      </c>
      <c r="O1174" s="19" t="n">
        <f aca="false">MAX(0, Online_RAW!D1174*60)</f>
        <v>17.6011304347826</v>
      </c>
      <c r="P1174" s="19" t="n">
        <f aca="false">_xlfn.IFNA(VLOOKUP(A1174,Sampling!$D$7:$E$14,2,FALSE()),0)</f>
        <v>0</v>
      </c>
      <c r="Q1174" s="0" t="n">
        <f aca="false">_xlfn.IFNA(VLOOKUP(A1174,Refill!$D$6:$G$8,2,FALSE()),0)</f>
        <v>0</v>
      </c>
    </row>
    <row r="1175" customFormat="false" ht="12.75" hidden="false" customHeight="false" outlineLevel="0" collapsed="false">
      <c r="A1175" s="19" t="n">
        <f aca="false">ROUND((Online_RAW!B1175-General!$B$10)*24,3)</f>
        <v>19.55</v>
      </c>
      <c r="B1175" s="19" t="n">
        <f aca="false">General!$B$12+Online_ANA!K1175/1000+Online_ANA!L1175/1000+Online_ANA!M1175/1000/General!$B$22-SUM($P$2:P1175)/1000/General!$B$24+SUM($Q$2:Q1175)/1000/General!$B$24</f>
        <v>1.22979938268847</v>
      </c>
      <c r="C1175" s="19" t="n">
        <f aca="false">Online_RAW!K1175</f>
        <v>26.19875</v>
      </c>
      <c r="D1175" s="19" t="n">
        <f aca="false">Online_RAW!J1175</f>
        <v>1.43</v>
      </c>
      <c r="E1175" s="19" t="n">
        <f aca="false">(1-F1175/100-G1175/100)/(1-C1175/100-D1175/100-General!$B$17/100)</f>
        <v>0.994360807686003</v>
      </c>
      <c r="F1175" s="19" t="n">
        <f aca="false">N1175*General!$B$14/(N1175+O1175)+O1175*100/(N1175+O1175)</f>
        <v>28.4309716954196</v>
      </c>
      <c r="G1175" s="19" t="n">
        <f aca="false">N1175*General!$B$15/(N1175+O1175)</f>
        <v>0.0361459738912022</v>
      </c>
      <c r="H1175" s="19" t="n">
        <f aca="false">(N1175+O1175)*(1/General!$B$20)*((F1175/100)-E1175*(C1175/100))*1000/B1175</f>
        <v>155.404284824359</v>
      </c>
      <c r="I1175" s="19" t="n">
        <f aca="false">(N1175+O1175)*(1/General!$B$20)*((D1175/100)*E1175-(G1175/100))*1000/B1175</f>
        <v>90.4878933049261</v>
      </c>
      <c r="J1175" s="19" t="n">
        <f aca="false">I1175/H1175</f>
        <v>0.582274120737389</v>
      </c>
      <c r="K1175" s="19" t="n">
        <f aca="false">MAX(Online_RAW!$L$2-Online_RAW!L1175,0)</f>
        <v>0</v>
      </c>
      <c r="L1175" s="19" t="n">
        <f aca="false">0.0016*(Online_RAW!M1175)</f>
        <v>70.7932</v>
      </c>
      <c r="M1175" s="11" t="n">
        <f aca="false">Online_RAW!$N$2-Online_RAW!N1175</f>
        <v>86.1167391304302</v>
      </c>
      <c r="N1175" s="19" t="n">
        <f aca="false">Online_RAW!C1175*60</f>
        <v>162.647217391304</v>
      </c>
      <c r="O1175" s="19" t="n">
        <f aca="false">MAX(0, Online_RAW!D1175*60)</f>
        <v>17.3420869565218</v>
      </c>
      <c r="P1175" s="19" t="n">
        <f aca="false">_xlfn.IFNA(VLOOKUP(A1175,Sampling!$D$7:$E$14,2,FALSE()),0)</f>
        <v>0</v>
      </c>
      <c r="Q1175" s="0" t="n">
        <f aca="false">_xlfn.IFNA(VLOOKUP(A1175,Refill!$D$6:$G$8,2,FALSE()),0)</f>
        <v>0</v>
      </c>
    </row>
    <row r="1176" customFormat="false" ht="12.75" hidden="false" customHeight="false" outlineLevel="0" collapsed="false">
      <c r="A1176" s="19" t="n">
        <f aca="false">ROUND((Online_RAW!B1176-General!$B$10)*24,3)</f>
        <v>19.567</v>
      </c>
      <c r="B1176" s="19" t="n">
        <f aca="false">General!$B$12+Online_ANA!K1176/1000+Online_ANA!L1176/1000+Online_ANA!M1176/1000/General!$B$22-SUM($P$2:P1176)/1000/General!$B$24+SUM($Q$2:Q1176)/1000/General!$B$24</f>
        <v>1.23014596130108</v>
      </c>
      <c r="C1176" s="19" t="n">
        <f aca="false">Online_RAW!K1176</f>
        <v>26.115</v>
      </c>
      <c r="D1176" s="19" t="n">
        <f aca="false">Online_RAW!J1176</f>
        <v>1.43666666666667</v>
      </c>
      <c r="E1176" s="19" t="n">
        <f aca="false">(1-F1176/100-G1176/100)/(1-C1176/100-D1176/100-General!$B$17/100)</f>
        <v>0.992102321049478</v>
      </c>
      <c r="F1176" s="19" t="n">
        <f aca="false">N1176*General!$B$14/(N1176+O1176)+O1176*100/(N1176+O1176)</f>
        <v>28.5170128678419</v>
      </c>
      <c r="G1176" s="19" t="n">
        <f aca="false">N1176*General!$B$15/(N1176+O1176)</f>
        <v>0.0361025187536152</v>
      </c>
      <c r="H1176" s="19" t="n">
        <f aca="false">(N1176+O1176)*(1/General!$B$20)*((F1176/100)-E1176*(C1176/100))*1000/B1176</f>
        <v>170.378415004291</v>
      </c>
      <c r="I1176" s="19" t="n">
        <f aca="false">(N1176+O1176)*(1/General!$B$20)*((D1176/100)*E1176-(G1176/100))*1000/B1176</f>
        <v>90.7473415859311</v>
      </c>
      <c r="J1176" s="19" t="n">
        <f aca="false">I1176/H1176</f>
        <v>0.532622290116067</v>
      </c>
      <c r="K1176" s="19" t="n">
        <f aca="false">MAX(Online_RAW!$L$2-Online_RAW!L1176,0)</f>
        <v>0</v>
      </c>
      <c r="L1176" s="19" t="n">
        <f aca="false">0.0016*(Online_RAW!M1176)</f>
        <v>70.8224</v>
      </c>
      <c r="M1176" s="11" t="n">
        <f aca="false">Online_RAW!$N$2-Online_RAW!N1176</f>
        <v>86.46268181818</v>
      </c>
      <c r="N1176" s="19" t="n">
        <f aca="false">Online_RAW!C1176*60</f>
        <v>162.561272727273</v>
      </c>
      <c r="O1176" s="19" t="n">
        <f aca="false">MAX(0, Online_RAW!D1176*60)</f>
        <v>17.5494545454545</v>
      </c>
      <c r="P1176" s="19" t="n">
        <f aca="false">_xlfn.IFNA(VLOOKUP(A1176,Sampling!$D$7:$E$14,2,FALSE()),0)</f>
        <v>0</v>
      </c>
      <c r="Q1176" s="0" t="n">
        <f aca="false">_xlfn.IFNA(VLOOKUP(A1176,Refill!$D$6:$G$8,2,FALSE()),0)</f>
        <v>0</v>
      </c>
    </row>
    <row r="1177" customFormat="false" ht="12.75" hidden="false" customHeight="false" outlineLevel="0" collapsed="false">
      <c r="A1177" s="19" t="n">
        <f aca="false">ROUND((Online_RAW!B1177-General!$B$10)*24,3)</f>
        <v>19.583</v>
      </c>
      <c r="B1177" s="19" t="n">
        <f aca="false">General!$B$12+Online_ANA!K1177/1000+Online_ANA!L1177/1000+Online_ANA!M1177/1000/General!$B$22-SUM($P$2:P1177)/1000/General!$B$24+SUM($Q$2:Q1177)/1000/General!$B$24</f>
        <v>1.23052409137083</v>
      </c>
      <c r="C1177" s="19" t="n">
        <f aca="false">Online_RAW!K1177</f>
        <v>26.1014285714286</v>
      </c>
      <c r="D1177" s="19" t="n">
        <f aca="false">Online_RAW!J1177</f>
        <v>1.44</v>
      </c>
      <c r="E1177" s="19" t="n">
        <f aca="false">(1-F1177/100-G1177/100)/(1-C1177/100-D1177/100-General!$B$17/100)</f>
        <v>0.988440816904951</v>
      </c>
      <c r="F1177" s="19" t="n">
        <f aca="false">N1177*General!$B$14/(N1177+O1177)+O1177*100/(N1177+O1177)</f>
        <v>28.7707068129625</v>
      </c>
      <c r="G1177" s="19" t="n">
        <f aca="false">N1177*General!$B$15/(N1177+O1177)</f>
        <v>0.0359743904985038</v>
      </c>
      <c r="H1177" s="19" t="n">
        <f aca="false">(N1177+O1177)*(1/General!$B$20)*((F1177/100)-E1177*(C1177/100))*1000/B1177</f>
        <v>193.821952618132</v>
      </c>
      <c r="I1177" s="19" t="n">
        <f aca="false">(N1177+O1177)*(1/General!$B$20)*((D1177/100)*E1177-(G1177/100))*1000/B1177</f>
        <v>90.5101756278373</v>
      </c>
      <c r="J1177" s="19" t="n">
        <f aca="false">I1177/H1177</f>
        <v>0.466975873502629</v>
      </c>
      <c r="K1177" s="19" t="n">
        <f aca="false">MAX(Online_RAW!$L$2-Online_RAW!L1177,0)</f>
        <v>0</v>
      </c>
      <c r="L1177" s="19" t="n">
        <f aca="false">0.0016*(Online_RAW!M1177)</f>
        <v>70.8805333333333</v>
      </c>
      <c r="M1177" s="11" t="n">
        <f aca="false">Online_RAW!$N$2-Online_RAW!N1177</f>
        <v>86.81147826087</v>
      </c>
      <c r="N1177" s="19" t="n">
        <f aca="false">Online_RAW!C1177*60</f>
        <v>161.824695652174</v>
      </c>
      <c r="O1177" s="19" t="n">
        <f aca="false">MAX(0, Online_RAW!D1177*60)</f>
        <v>18.1085217391304</v>
      </c>
      <c r="P1177" s="19" t="n">
        <f aca="false">_xlfn.IFNA(VLOOKUP(A1177,Sampling!$D$7:$E$14,2,FALSE()),0)</f>
        <v>0</v>
      </c>
      <c r="Q1177" s="0" t="n">
        <f aca="false">_xlfn.IFNA(VLOOKUP(A1177,Refill!$D$6:$G$8,2,FALSE()),0)</f>
        <v>0</v>
      </c>
    </row>
    <row r="1178" customFormat="false" ht="12.75" hidden="false" customHeight="false" outlineLevel="0" collapsed="false">
      <c r="A1178" s="19" t="n">
        <f aca="false">ROUND((Online_RAW!B1178-General!$B$10)*24,3)</f>
        <v>19.6</v>
      </c>
      <c r="B1178" s="19" t="n">
        <f aca="false">General!$B$12+Online_ANA!K1178/1000+Online_ANA!L1178/1000+Online_ANA!M1178/1000/General!$B$22-SUM($P$2:P1178)/1000/General!$B$24+SUM($Q$2:Q1178)/1000/General!$B$24</f>
        <v>1.23084969017038</v>
      </c>
      <c r="C1178" s="19" t="n">
        <f aca="false">Online_RAW!K1178</f>
        <v>26.25</v>
      </c>
      <c r="D1178" s="19" t="n">
        <f aca="false">Online_RAW!J1178</f>
        <v>1.45</v>
      </c>
      <c r="E1178" s="19" t="n">
        <f aca="false">(1-F1178/100-G1178/100)/(1-C1178/100-D1178/100-General!$B$17/100)</f>
        <v>0.989772336622171</v>
      </c>
      <c r="F1178" s="19" t="n">
        <f aca="false">N1178*General!$B$14/(N1178+O1178)+O1178*100/(N1178+O1178)</f>
        <v>28.8317833949002</v>
      </c>
      <c r="G1178" s="19" t="n">
        <f aca="false">N1178*General!$B$15/(N1178+O1178)</f>
        <v>0.0359435437399494</v>
      </c>
      <c r="H1178" s="19" t="n">
        <f aca="false">(N1178+O1178)*(1/General!$B$20)*((F1178/100)-E1178*(C1178/100))*1000/B1178</f>
        <v>185.947556114102</v>
      </c>
      <c r="I1178" s="19" t="n">
        <f aca="false">(N1178+O1178)*(1/General!$B$20)*((D1178/100)*E1178-(G1178/100))*1000/B1178</f>
        <v>91.2838686576753</v>
      </c>
      <c r="J1178" s="19" t="n">
        <f aca="false">I1178/H1178</f>
        <v>0.490911903147902</v>
      </c>
      <c r="K1178" s="19" t="n">
        <f aca="false">MAX(Online_RAW!$L$2-Online_RAW!L1178,0)</f>
        <v>0</v>
      </c>
      <c r="L1178" s="19" t="n">
        <f aca="false">0.0016*(Online_RAW!M1178)</f>
        <v>70.8805333333333</v>
      </c>
      <c r="M1178" s="11" t="n">
        <f aca="false">Online_RAW!$N$2-Online_RAW!N1178</f>
        <v>87.1663809523802</v>
      </c>
      <c r="N1178" s="19" t="n">
        <f aca="false">Online_RAW!C1178*60</f>
        <v>161.730285714286</v>
      </c>
      <c r="O1178" s="19" t="n">
        <f aca="false">MAX(0, Online_RAW!D1178*60)</f>
        <v>18.2522857142857</v>
      </c>
      <c r="P1178" s="19" t="n">
        <f aca="false">_xlfn.IFNA(VLOOKUP(A1178,Sampling!$D$7:$E$14,2,FALSE()),0)</f>
        <v>0</v>
      </c>
      <c r="Q1178" s="0" t="n">
        <f aca="false">_xlfn.IFNA(VLOOKUP(A1178,Refill!$D$6:$G$8,2,FALSE()),0)</f>
        <v>0</v>
      </c>
    </row>
    <row r="1179" customFormat="false" ht="12.75" hidden="false" customHeight="false" outlineLevel="0" collapsed="false">
      <c r="A1179" s="19" t="n">
        <f aca="false">ROUND((Online_RAW!B1179-General!$B$10)*24,3)</f>
        <v>19.617</v>
      </c>
      <c r="B1179" s="19" t="n">
        <f aca="false">General!$B$12+Online_ANA!K1179/1000+Online_ANA!L1179/1000+Online_ANA!M1179/1000/General!$B$22-SUM($P$2:P1179)/1000/General!$B$24+SUM($Q$2:Q1179)/1000/General!$B$24</f>
        <v>1.23124573630406</v>
      </c>
      <c r="C1179" s="19" t="n">
        <f aca="false">Online_RAW!K1179</f>
        <v>26.3971428571429</v>
      </c>
      <c r="D1179" s="19" t="n">
        <f aca="false">Online_RAW!J1179</f>
        <v>1.44</v>
      </c>
      <c r="E1179" s="19" t="n">
        <f aca="false">(1-F1179/100-G1179/100)/(1-C1179/100-D1179/100-General!$B$17/100)</f>
        <v>0.992881817184255</v>
      </c>
      <c r="F1179" s="19" t="n">
        <f aca="false">N1179*General!$B$14/(N1179+O1179)+O1179*100/(N1179+O1179)</f>
        <v>28.7444359329157</v>
      </c>
      <c r="G1179" s="19" t="n">
        <f aca="false">N1179*General!$B$15/(N1179+O1179)</f>
        <v>0.0359876586197396</v>
      </c>
      <c r="H1179" s="19" t="n">
        <f aca="false">(N1179+O1179)*(1/General!$B$20)*((F1179/100)-E1179*(C1179/100))*1000/B1179</f>
        <v>165.49157383217</v>
      </c>
      <c r="I1179" s="19" t="n">
        <f aca="false">(N1179+O1179)*(1/General!$B$20)*((D1179/100)*E1179-(G1179/100))*1000/B1179</f>
        <v>90.9815996364983</v>
      </c>
      <c r="J1179" s="19" t="n">
        <f aca="false">I1179/H1179</f>
        <v>0.549765752598169</v>
      </c>
      <c r="K1179" s="19" t="n">
        <f aca="false">MAX(Online_RAW!$L$2-Online_RAW!L1179,0)</f>
        <v>0</v>
      </c>
      <c r="L1179" s="19" t="n">
        <f aca="false">0.0016*(Online_RAW!M1179)</f>
        <v>70.9536</v>
      </c>
      <c r="M1179" s="11" t="n">
        <f aca="false">Online_RAW!$N$2-Online_RAW!N1179</f>
        <v>87.5184285714299</v>
      </c>
      <c r="N1179" s="19" t="n">
        <f aca="false">Online_RAW!C1179*60</f>
        <v>162.077454545455</v>
      </c>
      <c r="O1179" s="19" t="n">
        <f aca="false">MAX(0, Online_RAW!D1179*60)</f>
        <v>18.0703636363636</v>
      </c>
      <c r="P1179" s="19" t="n">
        <f aca="false">_xlfn.IFNA(VLOOKUP(A1179,Sampling!$D$7:$E$14,2,FALSE()),0)</f>
        <v>0</v>
      </c>
      <c r="Q1179" s="0" t="n">
        <f aca="false">_xlfn.IFNA(VLOOKUP(A1179,Refill!$D$6:$G$8,2,FALSE()),0)</f>
        <v>0</v>
      </c>
    </row>
    <row r="1180" customFormat="false" ht="12.75" hidden="false" customHeight="false" outlineLevel="0" collapsed="false">
      <c r="A1180" s="19" t="n">
        <f aca="false">ROUND((Online_RAW!B1180-General!$B$10)*24,3)</f>
        <v>19.633</v>
      </c>
      <c r="B1180" s="19" t="n">
        <f aca="false">General!$B$12+Online_ANA!K1180/1000+Online_ANA!L1180/1000+Online_ANA!M1180/1000/General!$B$22-SUM($P$2:P1180)/1000/General!$B$24+SUM($Q$2:Q1180)/1000/General!$B$24</f>
        <v>1.2316151617459</v>
      </c>
      <c r="C1180" s="19" t="n">
        <f aca="false">Online_RAW!K1180</f>
        <v>26.37</v>
      </c>
      <c r="D1180" s="19" t="n">
        <f aca="false">Online_RAW!J1180</f>
        <v>1.455</v>
      </c>
      <c r="E1180" s="19" t="n">
        <f aca="false">(1-F1180/100-G1180/100)/(1-C1180/100-D1180/100-General!$B$17/100)</f>
        <v>0.992596327452072</v>
      </c>
      <c r="F1180" s="19" t="n">
        <f aca="false">N1180*General!$B$14/(N1180+O1180)+O1180*100/(N1180+O1180)</f>
        <v>28.7528654603962</v>
      </c>
      <c r="G1180" s="19" t="n">
        <f aca="false">N1180*General!$B$15/(N1180+O1180)</f>
        <v>0.0359834012826282</v>
      </c>
      <c r="H1180" s="19" t="n">
        <f aca="false">(N1180+O1180)*(1/General!$B$20)*((F1180/100)-E1180*(C1180/100))*1000/B1180</f>
        <v>168.116940962478</v>
      </c>
      <c r="I1180" s="19" t="n">
        <f aca="false">(N1180+O1180)*(1/General!$B$20)*((D1180/100)*E1180-(G1180/100))*1000/B1180</f>
        <v>91.8310725931815</v>
      </c>
      <c r="J1180" s="19" t="n">
        <f aca="false">I1180/H1180</f>
        <v>0.546233306812768</v>
      </c>
      <c r="K1180" s="19" t="n">
        <f aca="false">MAX(Online_RAW!$L$2-Online_RAW!L1180,0)</f>
        <v>0</v>
      </c>
      <c r="L1180" s="19" t="n">
        <f aca="false">0.0016*(Online_RAW!M1180)</f>
        <v>71.0010666666667</v>
      </c>
      <c r="M1180" s="11" t="n">
        <f aca="false">Online_RAW!$N$2-Online_RAW!N1180</f>
        <v>87.8693636363601</v>
      </c>
      <c r="N1180" s="19" t="n">
        <f aca="false">Online_RAW!C1180*60</f>
        <v>161.937818181818</v>
      </c>
      <c r="O1180" s="19" t="n">
        <f aca="false">MAX(0, Online_RAW!D1180*60)</f>
        <v>18.0760909090909</v>
      </c>
      <c r="P1180" s="19" t="n">
        <f aca="false">_xlfn.IFNA(VLOOKUP(A1180,Sampling!$D$7:$E$14,2,FALSE()),0)</f>
        <v>0</v>
      </c>
      <c r="Q1180" s="0" t="n">
        <f aca="false">_xlfn.IFNA(VLOOKUP(A1180,Refill!$D$6:$G$8,2,FALSE()),0)</f>
        <v>0</v>
      </c>
    </row>
    <row r="1181" customFormat="false" ht="12.75" hidden="false" customHeight="false" outlineLevel="0" collapsed="false">
      <c r="A1181" s="19" t="n">
        <f aca="false">ROUND((Online_RAW!B1181-General!$B$10)*24,3)</f>
        <v>19.65</v>
      </c>
      <c r="B1181" s="19" t="n">
        <f aca="false">General!$B$12+Online_ANA!K1181/1000+Online_ANA!L1181/1000+Online_ANA!M1181/1000/General!$B$22-SUM($P$2:P1181)/1000/General!$B$24+SUM($Q$2:Q1181)/1000/General!$B$24</f>
        <v>1.23193793072004</v>
      </c>
      <c r="C1181" s="19" t="n">
        <f aca="false">Online_RAW!K1181</f>
        <v>26.355</v>
      </c>
      <c r="D1181" s="19" t="n">
        <f aca="false">Online_RAW!J1181</f>
        <v>1.46666666666667</v>
      </c>
      <c r="E1181" s="19" t="n">
        <f aca="false">(1-F1181/100-G1181/100)/(1-C1181/100-D1181/100-General!$B$17/100)</f>
        <v>0.989502549526453</v>
      </c>
      <c r="F1181" s="19" t="n">
        <f aca="false">N1181*General!$B$14/(N1181+O1181)+O1181*100/(N1181+O1181)</f>
        <v>28.9716323747765</v>
      </c>
      <c r="G1181" s="19" t="n">
        <f aca="false">N1181*General!$B$15/(N1181+O1181)</f>
        <v>0.0358729129420321</v>
      </c>
      <c r="H1181" s="19" t="n">
        <f aca="false">(N1181+O1181)*(1/General!$B$20)*((F1181/100)-E1181*(C1181/100))*1000/B1181</f>
        <v>188.612225372955</v>
      </c>
      <c r="I1181" s="19" t="n">
        <f aca="false">(N1181+O1181)*(1/General!$B$20)*((D1181/100)*E1181-(G1181/100))*1000/B1181</f>
        <v>92.2690167530992</v>
      </c>
      <c r="J1181" s="19" t="n">
        <f aca="false">I1181/H1181</f>
        <v>0.489199555175438</v>
      </c>
      <c r="K1181" s="19" t="n">
        <f aca="false">MAX(Online_RAW!$L$2-Online_RAW!L1181,0)</f>
        <v>0</v>
      </c>
      <c r="L1181" s="19" t="n">
        <f aca="false">0.0016*(Online_RAW!M1181)</f>
        <v>71.0010666666667</v>
      </c>
      <c r="M1181" s="11" t="n">
        <f aca="false">Online_RAW!$N$2-Online_RAW!N1181</f>
        <v>88.22118181818</v>
      </c>
      <c r="N1181" s="19" t="n">
        <f aca="false">Online_RAW!C1181*60</f>
        <v>161.433</v>
      </c>
      <c r="O1181" s="19" t="n">
        <f aca="false">MAX(0, Online_RAW!D1181*60)</f>
        <v>18.5724545454545</v>
      </c>
      <c r="P1181" s="19" t="n">
        <f aca="false">_xlfn.IFNA(VLOOKUP(A1181,Sampling!$D$7:$E$14,2,FALSE()),0)</f>
        <v>0</v>
      </c>
      <c r="Q1181" s="0" t="n">
        <f aca="false">_xlfn.IFNA(VLOOKUP(A1181,Refill!$D$6:$G$8,2,FALSE()),0)</f>
        <v>0</v>
      </c>
    </row>
    <row r="1182" customFormat="false" ht="12.75" hidden="false" customHeight="false" outlineLevel="0" collapsed="false">
      <c r="A1182" s="19" t="n">
        <f aca="false">ROUND((Online_RAW!B1182-General!$B$10)*24,3)</f>
        <v>19.667</v>
      </c>
      <c r="B1182" s="19" t="n">
        <f aca="false">General!$B$12+Online_ANA!K1182/1000+Online_ANA!L1182/1000+Online_ANA!M1182/1000/General!$B$22-SUM($P$2:P1182)/1000/General!$B$24+SUM($Q$2:Q1182)/1000/General!$B$24</f>
        <v>1.23230785448743</v>
      </c>
      <c r="C1182" s="19" t="n">
        <f aca="false">Online_RAW!K1182</f>
        <v>26.4711111111111</v>
      </c>
      <c r="D1182" s="19" t="n">
        <f aca="false">Online_RAW!J1182</f>
        <v>1.465</v>
      </c>
      <c r="E1182" s="19" t="n">
        <f aca="false">(1-F1182/100-G1182/100)/(1-C1182/100-D1182/100-General!$B$17/100)</f>
        <v>0.990474604180789</v>
      </c>
      <c r="F1182" s="19" t="n">
        <f aca="false">N1182*General!$B$14/(N1182+O1182)+O1182*100/(N1182+O1182)</f>
        <v>29.015268044518</v>
      </c>
      <c r="G1182" s="19" t="n">
        <f aca="false">N1182*General!$B$15/(N1182+O1182)</f>
        <v>0.0358508747249909</v>
      </c>
      <c r="H1182" s="19" t="n">
        <f aca="false">(N1182+O1182)*(1/General!$B$20)*((F1182/100)-E1182*(C1182/100))*1000/B1182</f>
        <v>182.190614844979</v>
      </c>
      <c r="I1182" s="19" t="n">
        <f aca="false">(N1182+O1182)*(1/General!$B$20)*((D1182/100)*E1182-(G1182/100))*1000/B1182</f>
        <v>92.2056660968804</v>
      </c>
      <c r="J1182" s="19" t="n">
        <f aca="false">I1182/H1182</f>
        <v>0.506094488869999</v>
      </c>
      <c r="K1182" s="19" t="n">
        <f aca="false">MAX(Online_RAW!$L$2-Online_RAW!L1182,0)</f>
        <v>0</v>
      </c>
      <c r="L1182" s="19" t="n">
        <f aca="false">0.0016*(Online_RAW!M1182)</f>
        <v>71.0416</v>
      </c>
      <c r="M1182" s="11" t="n">
        <f aca="false">Online_RAW!$N$2-Online_RAW!N1182</f>
        <v>88.5802173913003</v>
      </c>
      <c r="N1182" s="19" t="n">
        <f aca="false">Online_RAW!C1182*60</f>
        <v>161.294608695652</v>
      </c>
      <c r="O1182" s="19" t="n">
        <f aca="false">MAX(0, Online_RAW!D1182*60)</f>
        <v>18.6670909090909</v>
      </c>
      <c r="P1182" s="19" t="n">
        <f aca="false">_xlfn.IFNA(VLOOKUP(A1182,Sampling!$D$7:$E$14,2,FALSE()),0)</f>
        <v>0</v>
      </c>
      <c r="Q1182" s="0" t="n">
        <f aca="false">_xlfn.IFNA(VLOOKUP(A1182,Refill!$D$6:$G$8,2,FALSE()),0)</f>
        <v>0</v>
      </c>
    </row>
    <row r="1183" customFormat="false" ht="12.75" hidden="false" customHeight="false" outlineLevel="0" collapsed="false">
      <c r="A1183" s="19" t="n">
        <f aca="false">ROUND((Online_RAW!B1183-General!$B$10)*24,3)</f>
        <v>19.683</v>
      </c>
      <c r="B1183" s="19" t="n">
        <f aca="false">General!$B$12+Online_ANA!K1183/1000+Online_ANA!L1183/1000+Online_ANA!M1183/1000/General!$B$22-SUM($P$2:P1183)/1000/General!$B$24+SUM($Q$2:Q1183)/1000/General!$B$24</f>
        <v>1.23268629024187</v>
      </c>
      <c r="C1183" s="19" t="n">
        <f aca="false">Online_RAW!K1183</f>
        <v>26.57</v>
      </c>
      <c r="D1183" s="19" t="n">
        <f aca="false">Online_RAW!J1183</f>
        <v>1.47</v>
      </c>
      <c r="E1183" s="19" t="n">
        <f aca="false">(1-F1183/100-G1183/100)/(1-C1183/100-D1183/100-General!$B$17/100)</f>
        <v>0.993481773329316</v>
      </c>
      <c r="F1183" s="19" t="n">
        <f aca="false">N1183*General!$B$14/(N1183+O1183)+O1183*100/(N1183+O1183)</f>
        <v>28.9030159446698</v>
      </c>
      <c r="G1183" s="19" t="n">
        <f aca="false">N1183*General!$B$15/(N1183+O1183)</f>
        <v>0.0359075677047122</v>
      </c>
      <c r="H1183" s="19" t="n">
        <f aca="false">(N1183+O1183)*(1/General!$B$20)*((F1183/100)-E1183*(C1183/100))*1000/B1183</f>
        <v>163.213293490341</v>
      </c>
      <c r="I1183" s="19" t="n">
        <f aca="false">(N1183+O1183)*(1/General!$B$20)*((D1183/100)*E1183-(G1183/100))*1000/B1183</f>
        <v>92.7693672027691</v>
      </c>
      <c r="J1183" s="19" t="n">
        <f aca="false">I1183/H1183</f>
        <v>0.568393451408781</v>
      </c>
      <c r="K1183" s="19" t="n">
        <f aca="false">MAX(Online_RAW!$L$2-Online_RAW!L1183,0)</f>
        <v>0</v>
      </c>
      <c r="L1183" s="19" t="n">
        <f aca="false">0.0016*(Online_RAW!M1183)</f>
        <v>71.088</v>
      </c>
      <c r="M1183" s="11" t="n">
        <f aca="false">Online_RAW!$N$2-Online_RAW!N1183</f>
        <v>88.9421363636402</v>
      </c>
      <c r="N1183" s="19" t="n">
        <f aca="false">Online_RAW!C1183*60</f>
        <v>161.523913043478</v>
      </c>
      <c r="O1183" s="19" t="n">
        <f aca="false">MAX(0, Online_RAW!D1183*60)</f>
        <v>18.4090909090909</v>
      </c>
      <c r="P1183" s="19" t="n">
        <f aca="false">_xlfn.IFNA(VLOOKUP(A1183,Sampling!$D$7:$E$14,2,FALSE()),0)</f>
        <v>0</v>
      </c>
      <c r="Q1183" s="0" t="n">
        <f aca="false">_xlfn.IFNA(VLOOKUP(A1183,Refill!$D$6:$G$8,2,FALSE()),0)</f>
        <v>0</v>
      </c>
    </row>
    <row r="1184" customFormat="false" ht="12.75" hidden="false" customHeight="false" outlineLevel="0" collapsed="false">
      <c r="A1184" s="19" t="n">
        <f aca="false">ROUND((Online_RAW!B1184-General!$B$10)*24,3)</f>
        <v>19.7</v>
      </c>
      <c r="B1184" s="19" t="n">
        <f aca="false">General!$B$12+Online_ANA!K1184/1000+Online_ANA!L1184/1000+Online_ANA!M1184/1000/General!$B$22-SUM($P$2:P1184)/1000/General!$B$24+SUM($Q$2:Q1184)/1000/General!$B$24</f>
        <v>1.23302490998054</v>
      </c>
      <c r="C1184" s="19" t="n">
        <f aca="false">Online_RAW!K1184</f>
        <v>26.5933333333333</v>
      </c>
      <c r="D1184" s="19" t="n">
        <f aca="false">Online_RAW!J1184</f>
        <v>1.47</v>
      </c>
      <c r="E1184" s="19" t="n">
        <f aca="false">(1-F1184/100-G1184/100)/(1-C1184/100-D1184/100-General!$B$17/100)</f>
        <v>0.993858342027167</v>
      </c>
      <c r="F1184" s="19" t="n">
        <f aca="false">N1184*General!$B$14/(N1184+O1184)+O1184*100/(N1184+O1184)</f>
        <v>28.8992691352039</v>
      </c>
      <c r="G1184" s="19" t="n">
        <f aca="false">N1184*General!$B$15/(N1184+O1184)</f>
        <v>0.0359094600327253</v>
      </c>
      <c r="H1184" s="19" t="n">
        <f aca="false">(N1184+O1184)*(1/General!$B$20)*((F1184/100)-E1184*(C1184/100))*1000/B1184</f>
        <v>160.832920767375</v>
      </c>
      <c r="I1184" s="19" t="n">
        <f aca="false">(N1184+O1184)*(1/General!$B$20)*((D1184/100)*E1184-(G1184/100))*1000/B1184</f>
        <v>92.819977531683</v>
      </c>
      <c r="J1184" s="19" t="n">
        <f aca="false">I1184/H1184</f>
        <v>0.577120511701305</v>
      </c>
      <c r="K1184" s="19" t="n">
        <f aca="false">MAX(Online_RAW!$L$2-Online_RAW!L1184,0)</f>
        <v>0</v>
      </c>
      <c r="L1184" s="19" t="n">
        <f aca="false">0.0016*(Online_RAW!M1184)</f>
        <v>71.1029333333333</v>
      </c>
      <c r="M1184" s="11" t="n">
        <f aca="false">Online_RAW!$N$2-Online_RAW!N1184</f>
        <v>89.2949545454503</v>
      </c>
      <c r="N1184" s="19" t="n">
        <f aca="false">Online_RAW!C1184*60</f>
        <v>161.602363636364</v>
      </c>
      <c r="O1184" s="19" t="n">
        <f aca="false">MAX(0, Online_RAW!D1184*60)</f>
        <v>18.4085454545455</v>
      </c>
      <c r="P1184" s="19" t="n">
        <f aca="false">_xlfn.IFNA(VLOOKUP(A1184,Sampling!$D$7:$E$14,2,FALSE()),0)</f>
        <v>0</v>
      </c>
      <c r="Q1184" s="0" t="n">
        <f aca="false">_xlfn.IFNA(VLOOKUP(A1184,Refill!$D$6:$G$8,2,FALSE()),0)</f>
        <v>0</v>
      </c>
    </row>
    <row r="1185" customFormat="false" ht="12.75" hidden="false" customHeight="false" outlineLevel="0" collapsed="false">
      <c r="A1185" s="19" t="n">
        <f aca="false">ROUND((Online_RAW!B1185-General!$B$10)*24,3)</f>
        <v>19.717</v>
      </c>
      <c r="B1185" s="19" t="n">
        <f aca="false">General!$B$12+Online_ANA!K1185/1000+Online_ANA!L1185/1000+Online_ANA!M1185/1000/General!$B$22-SUM($P$2:P1185)/1000/General!$B$24+SUM($Q$2:Q1185)/1000/General!$B$24</f>
        <v>1.23339877798165</v>
      </c>
      <c r="C1185" s="19" t="n">
        <f aca="false">Online_RAW!K1185</f>
        <v>26.54875</v>
      </c>
      <c r="D1185" s="19" t="n">
        <f aca="false">Online_RAW!J1185</f>
        <v>1.475</v>
      </c>
      <c r="E1185" s="19" t="n">
        <f aca="false">(1-F1185/100-G1185/100)/(1-C1185/100-D1185/100-General!$B$17/100)</f>
        <v>0.990141501785905</v>
      </c>
      <c r="F1185" s="19" t="n">
        <f aca="false">N1185*General!$B$14/(N1185+O1185)+O1185*100/(N1185+O1185)</f>
        <v>29.1259593734185</v>
      </c>
      <c r="G1185" s="19" t="n">
        <f aca="false">N1185*General!$B$15/(N1185+O1185)</f>
        <v>0.035794970013425</v>
      </c>
      <c r="H1185" s="19" t="n">
        <f aca="false">(N1185+O1185)*(1/General!$B$20)*((F1185/100)-E1185*(C1185/100))*1000/B1185</f>
        <v>184.83357318003</v>
      </c>
      <c r="I1185" s="19" t="n">
        <f aca="false">(N1185+O1185)*(1/General!$B$20)*((D1185/100)*E1185-(G1185/100))*1000/B1185</f>
        <v>92.7549275756018</v>
      </c>
      <c r="J1185" s="19" t="n">
        <f aca="false">I1185/H1185</f>
        <v>0.501829434879005</v>
      </c>
      <c r="K1185" s="19" t="n">
        <f aca="false">MAX(Online_RAW!$L$2-Online_RAW!L1185,0)</f>
        <v>0</v>
      </c>
      <c r="L1185" s="19" t="n">
        <f aca="false">0.0016*(Online_RAW!M1185)</f>
        <v>71.1552</v>
      </c>
      <c r="M1185" s="11" t="n">
        <f aca="false">Online_RAW!$N$2-Online_RAW!N1185</f>
        <v>89.6455000000001</v>
      </c>
      <c r="N1185" s="19" t="n">
        <f aca="false">Online_RAW!C1185*60</f>
        <v>161.068090909091</v>
      </c>
      <c r="O1185" s="19" t="n">
        <f aca="false">MAX(0, Online_RAW!D1185*60)</f>
        <v>18.9215454545455</v>
      </c>
      <c r="P1185" s="19" t="n">
        <f aca="false">_xlfn.IFNA(VLOOKUP(A1185,Sampling!$D$7:$E$14,2,FALSE()),0)</f>
        <v>0</v>
      </c>
      <c r="Q1185" s="0" t="n">
        <f aca="false">_xlfn.IFNA(VLOOKUP(A1185,Refill!$D$6:$G$8,2,FALSE()),0)</f>
        <v>0</v>
      </c>
    </row>
    <row r="1186" customFormat="false" ht="12.75" hidden="false" customHeight="false" outlineLevel="0" collapsed="false">
      <c r="A1186" s="19" t="n">
        <f aca="false">ROUND((Online_RAW!B1186-General!$B$10)*24,3)</f>
        <v>19.733</v>
      </c>
      <c r="B1186" s="19" t="n">
        <f aca="false">General!$B$12+Online_ANA!K1186/1000+Online_ANA!L1186/1000+Online_ANA!M1186/1000/General!$B$22-SUM($P$2:P1186)/1000/General!$B$24+SUM($Q$2:Q1186)/1000/General!$B$24</f>
        <v>1.23373569461507</v>
      </c>
      <c r="C1186" s="19" t="n">
        <f aca="false">Online_RAW!K1186</f>
        <v>26.646</v>
      </c>
      <c r="D1186" s="19" t="n">
        <f aca="false">Online_RAW!J1186</f>
        <v>1.48</v>
      </c>
      <c r="E1186" s="19" t="n">
        <f aca="false">(1-F1186/100-G1186/100)/(1-C1186/100-D1186/100-General!$B$17/100)</f>
        <v>0.990803087663879</v>
      </c>
      <c r="F1186" s="19" t="n">
        <f aca="false">N1186*General!$B$14/(N1186+O1186)+O1186*100/(N1186+O1186)</f>
        <v>29.1799640567955</v>
      </c>
      <c r="G1186" s="19" t="n">
        <f aca="false">N1186*General!$B$15/(N1186+O1186)</f>
        <v>0.0357676949208104</v>
      </c>
      <c r="H1186" s="19" t="n">
        <f aca="false">(N1186+O1186)*(1/General!$B$20)*((F1186/100)-E1186*(C1186/100))*1000/B1186</f>
        <v>180.741913510606</v>
      </c>
      <c r="I1186" s="19" t="n">
        <f aca="false">(N1186+O1186)*(1/General!$B$20)*((D1186/100)*E1186-(G1186/100))*1000/B1186</f>
        <v>93.0445591580539</v>
      </c>
      <c r="J1186" s="19" t="n">
        <f aca="false">I1186/H1186</f>
        <v>0.51479237632722</v>
      </c>
      <c r="K1186" s="19" t="n">
        <f aca="false">MAX(Online_RAW!$L$2-Online_RAW!L1186,0)</f>
        <v>0</v>
      </c>
      <c r="L1186" s="19" t="n">
        <f aca="false">0.0016*(Online_RAW!M1186)</f>
        <v>71.1552</v>
      </c>
      <c r="M1186" s="11" t="n">
        <f aca="false">Online_RAW!$N$2-Online_RAW!N1186</f>
        <v>90.01273913043</v>
      </c>
      <c r="N1186" s="19" t="n">
        <f aca="false">Online_RAW!C1186*60</f>
        <v>160.819565217391</v>
      </c>
      <c r="O1186" s="19" t="n">
        <f aca="false">MAX(0, Online_RAW!D1186*60)</f>
        <v>19.0293913043478</v>
      </c>
      <c r="P1186" s="19" t="n">
        <f aca="false">_xlfn.IFNA(VLOOKUP(A1186,Sampling!$D$7:$E$14,2,FALSE()),0)</f>
        <v>0</v>
      </c>
      <c r="Q1186" s="0" t="n">
        <f aca="false">_xlfn.IFNA(VLOOKUP(A1186,Refill!$D$6:$G$8,2,FALSE()),0)</f>
        <v>0</v>
      </c>
    </row>
    <row r="1187" customFormat="false" ht="12.75" hidden="false" customHeight="false" outlineLevel="0" collapsed="false">
      <c r="A1187" s="19" t="n">
        <f aca="false">ROUND((Online_RAW!B1187-General!$B$10)*24,3)</f>
        <v>19.75</v>
      </c>
      <c r="B1187" s="19" t="n">
        <f aca="false">General!$B$12+Online_ANA!K1187/1000+Online_ANA!L1187/1000+Online_ANA!M1187/1000/General!$B$22-SUM($P$2:P1187)/1000/General!$B$24+SUM($Q$2:Q1187)/1000/General!$B$24</f>
        <v>1.23410074000798</v>
      </c>
      <c r="C1187" s="19" t="n">
        <f aca="false">Online_RAW!K1187</f>
        <v>26.765</v>
      </c>
      <c r="D1187" s="19" t="n">
        <f aca="false">Online_RAW!J1187</f>
        <v>1.48</v>
      </c>
      <c r="E1187" s="19" t="n">
        <f aca="false">(1-F1187/100-G1187/100)/(1-C1187/100-D1187/100-General!$B$17/100)</f>
        <v>0.992531913093008</v>
      </c>
      <c r="F1187" s="19" t="n">
        <f aca="false">N1187*General!$B$14/(N1187+O1187)+O1187*100/(N1187+O1187)</f>
        <v>29.1745630772574</v>
      </c>
      <c r="G1187" s="19" t="n">
        <f aca="false">N1187*General!$B$15/(N1187+O1187)</f>
        <v>0.0357704226882538</v>
      </c>
      <c r="H1187" s="19" t="n">
        <f aca="false">(N1187+O1187)*(1/General!$B$20)*((F1187/100)-E1187*(C1187/100))*1000/B1187</f>
        <v>169.860541359741</v>
      </c>
      <c r="I1187" s="19" t="n">
        <f aca="false">(N1187+O1187)*(1/General!$B$20)*((D1187/100)*E1187-(G1187/100))*1000/B1187</f>
        <v>93.2918899626961</v>
      </c>
      <c r="J1187" s="19" t="n">
        <f aca="false">I1187/H1187</f>
        <v>0.549226378391889</v>
      </c>
      <c r="K1187" s="19" t="n">
        <f aca="false">MAX(Online_RAW!$L$2-Online_RAW!L1187,0)</f>
        <v>0</v>
      </c>
      <c r="L1187" s="19" t="n">
        <f aca="false">0.0016*(Online_RAW!M1187)</f>
        <v>71.1936</v>
      </c>
      <c r="M1187" s="11" t="n">
        <f aca="false">Online_RAW!$N$2-Online_RAW!N1187</f>
        <v>90.3687826087003</v>
      </c>
      <c r="N1187" s="19" t="n">
        <f aca="false">Online_RAW!C1187*60</f>
        <v>161.019391304348</v>
      </c>
      <c r="O1187" s="19" t="n">
        <f aca="false">MAX(0, Online_RAW!D1187*60)</f>
        <v>19.0393043478261</v>
      </c>
      <c r="P1187" s="19" t="n">
        <f aca="false">_xlfn.IFNA(VLOOKUP(A1187,Sampling!$D$7:$E$14,2,FALSE()),0)</f>
        <v>0</v>
      </c>
      <c r="Q1187" s="0" t="n">
        <f aca="false">_xlfn.IFNA(VLOOKUP(A1187,Refill!$D$6:$G$8,2,FALSE()),0)</f>
        <v>0</v>
      </c>
    </row>
    <row r="1188" customFormat="false" ht="12.75" hidden="false" customHeight="false" outlineLevel="0" collapsed="false">
      <c r="A1188" s="19" t="n">
        <f aca="false">ROUND((Online_RAW!B1188-General!$B$10)*24,3)</f>
        <v>19.767</v>
      </c>
      <c r="B1188" s="19" t="n">
        <f aca="false">General!$B$12+Online_ANA!K1188/1000+Online_ANA!L1188/1000+Online_ANA!M1188/1000/General!$B$22-SUM($P$2:P1188)/1000/General!$B$24+SUM($Q$2:Q1188)/1000/General!$B$24</f>
        <v>1.23446582507645</v>
      </c>
      <c r="C1188" s="19" t="n">
        <f aca="false">Online_RAW!K1188</f>
        <v>26.78</v>
      </c>
      <c r="D1188" s="19" t="n">
        <f aca="false">Online_RAW!J1188</f>
        <v>1.49</v>
      </c>
      <c r="E1188" s="19" t="n">
        <f aca="false">(1-F1188/100-G1188/100)/(1-C1188/100-D1188/100-General!$B$17/100)</f>
        <v>0.994191973592416</v>
      </c>
      <c r="F1188" s="19" t="n">
        <f aca="false">N1188*General!$B$14/(N1188+O1188)+O1188*100/(N1188+O1188)</f>
        <v>29.0809712622772</v>
      </c>
      <c r="G1188" s="19" t="n">
        <f aca="false">N1188*General!$B$15/(N1188+O1188)</f>
        <v>0.0358176912816782</v>
      </c>
      <c r="H1188" s="19" t="n">
        <f aca="false">(N1188+O1188)*(1/General!$B$20)*((F1188/100)-E1188*(C1188/100))*1000/B1188</f>
        <v>159.747726296863</v>
      </c>
      <c r="I1188" s="19" t="n">
        <f aca="false">(N1188+O1188)*(1/General!$B$20)*((D1188/100)*E1188-(G1188/100))*1000/B1188</f>
        <v>94.0032189645504</v>
      </c>
      <c r="J1188" s="19" t="n">
        <f aca="false">I1188/H1188</f>
        <v>0.588447930644486</v>
      </c>
      <c r="K1188" s="19" t="n">
        <f aca="false">MAX(Online_RAW!$L$2-Online_RAW!L1188,0)</f>
        <v>0</v>
      </c>
      <c r="L1188" s="19" t="n">
        <f aca="false">0.0016*(Online_RAW!M1188)</f>
        <v>71.2224</v>
      </c>
      <c r="M1188" s="11" t="n">
        <f aca="false">Online_RAW!$N$2-Online_RAW!N1188</f>
        <v>90.7353333333299</v>
      </c>
      <c r="N1188" s="19" t="n">
        <f aca="false">Online_RAW!C1188*60</f>
        <v>161.121</v>
      </c>
      <c r="O1188" s="19" t="n">
        <f aca="false">MAX(0, Online_RAW!D1188*60)</f>
        <v>18.8135454545455</v>
      </c>
      <c r="P1188" s="19" t="n">
        <f aca="false">_xlfn.IFNA(VLOOKUP(A1188,Sampling!$D$7:$E$14,2,FALSE()),0)</f>
        <v>0</v>
      </c>
      <c r="Q1188" s="0" t="n">
        <f aca="false">_xlfn.IFNA(VLOOKUP(A1188,Refill!$D$6:$G$8,2,FALSE()),0)</f>
        <v>0</v>
      </c>
    </row>
    <row r="1189" customFormat="false" ht="12.75" hidden="false" customHeight="false" outlineLevel="0" collapsed="false">
      <c r="A1189" s="19" t="n">
        <f aca="false">ROUND((Online_RAW!B1189-General!$B$10)*24,3)</f>
        <v>19.783</v>
      </c>
      <c r="B1189" s="19" t="n">
        <f aca="false">General!$B$12+Online_ANA!K1189/1000+Online_ANA!L1189/1000+Online_ANA!M1189/1000/General!$B$22-SUM($P$2:P1189)/1000/General!$B$24+SUM($Q$2:Q1189)/1000/General!$B$24</f>
        <v>1.23482741794974</v>
      </c>
      <c r="C1189" s="19" t="n">
        <f aca="false">Online_RAW!K1189</f>
        <v>26.72</v>
      </c>
      <c r="D1189" s="19" t="n">
        <f aca="false">Online_RAW!J1189</f>
        <v>1.49666666666667</v>
      </c>
      <c r="E1189" s="19" t="n">
        <f aca="false">(1-F1189/100-G1189/100)/(1-C1189/100-D1189/100-General!$B$17/100)</f>
        <v>0.992995020718685</v>
      </c>
      <c r="F1189" s="19" t="n">
        <f aca="false">N1189*General!$B$14/(N1189+O1189)+O1189*100/(N1189+O1189)</f>
        <v>29.1133674068596</v>
      </c>
      <c r="G1189" s="19" t="n">
        <f aca="false">N1189*General!$B$15/(N1189+O1189)</f>
        <v>0.0358013295924951</v>
      </c>
      <c r="H1189" s="19" t="n">
        <f aca="false">(N1189+O1189)*(1/General!$B$20)*((F1189/100)-E1189*(C1189/100))*1000/B1189</f>
        <v>167.748727732447</v>
      </c>
      <c r="I1189" s="19" t="n">
        <f aca="false">(N1189+O1189)*(1/General!$B$20)*((D1189/100)*E1189-(G1189/100))*1000/B1189</f>
        <v>94.2824220226675</v>
      </c>
      <c r="J1189" s="19" t="n">
        <f aca="false">I1189/H1189</f>
        <v>0.562045526646523</v>
      </c>
      <c r="K1189" s="19" t="n">
        <f aca="false">MAX(Online_RAW!$L$2-Online_RAW!L1189,0)</f>
        <v>0</v>
      </c>
      <c r="L1189" s="19" t="n">
        <f aca="false">0.0016*(Online_RAW!M1189)</f>
        <v>71.2624</v>
      </c>
      <c r="M1189" s="11" t="n">
        <f aca="false">Online_RAW!$N$2-Online_RAW!N1189</f>
        <v>91.08586956522</v>
      </c>
      <c r="N1189" s="19" t="n">
        <f aca="false">Online_RAW!C1189*60</f>
        <v>161.032434782609</v>
      </c>
      <c r="O1189" s="19" t="n">
        <f aca="false">MAX(0, Online_RAW!D1189*60)</f>
        <v>18.8853913043478</v>
      </c>
      <c r="P1189" s="19" t="n">
        <f aca="false">_xlfn.IFNA(VLOOKUP(A1189,Sampling!$D$7:$E$14,2,FALSE()),0)</f>
        <v>0</v>
      </c>
      <c r="Q1189" s="0" t="n">
        <f aca="false">_xlfn.IFNA(VLOOKUP(A1189,Refill!$D$6:$G$8,2,FALSE()),0)</f>
        <v>0</v>
      </c>
    </row>
    <row r="1190" customFormat="false" ht="12.75" hidden="false" customHeight="false" outlineLevel="0" collapsed="false">
      <c r="A1190" s="19" t="n">
        <f aca="false">ROUND((Online_RAW!B1190-General!$B$10)*24,3)</f>
        <v>19.8</v>
      </c>
      <c r="B1190" s="19" t="n">
        <f aca="false">General!$B$12+Online_ANA!K1190/1000+Online_ANA!L1190/1000+Online_ANA!M1190/1000/General!$B$22-SUM($P$2:P1190)/1000/General!$B$24+SUM($Q$2:Q1190)/1000/General!$B$24</f>
        <v>1.23519639733111</v>
      </c>
      <c r="C1190" s="19" t="n">
        <f aca="false">Online_RAW!K1190</f>
        <v>26.69</v>
      </c>
      <c r="D1190" s="19" t="n">
        <f aca="false">Online_RAW!J1190</f>
        <v>1.49666666666667</v>
      </c>
      <c r="E1190" s="19" t="n">
        <f aca="false">(1-F1190/100-G1190/100)/(1-C1190/100-D1190/100-General!$B$17/100)</f>
        <v>0.990297077484067</v>
      </c>
      <c r="F1190" s="19" t="n">
        <f aca="false">N1190*General!$B$14/(N1190+O1190)+O1190*100/(N1190+O1190)</f>
        <v>29.2762407330315</v>
      </c>
      <c r="G1190" s="19" t="n">
        <f aca="false">N1190*General!$B$15/(N1190+O1190)</f>
        <v>0.0357190703368528</v>
      </c>
      <c r="H1190" s="19" t="n">
        <f aca="false">(N1190+O1190)*(1/General!$B$20)*((F1190/100)-E1190*(C1190/100))*1000/B1190</f>
        <v>184.825049129473</v>
      </c>
      <c r="I1190" s="19" t="n">
        <f aca="false">(N1190+O1190)*(1/General!$B$20)*((D1190/100)*E1190-(G1190/100))*1000/B1190</f>
        <v>93.9598523001777</v>
      </c>
      <c r="J1190" s="19" t="n">
        <f aca="false">I1190/H1190</f>
        <v>0.508371850800145</v>
      </c>
      <c r="K1190" s="19" t="n">
        <f aca="false">MAX(Online_RAW!$L$2-Online_RAW!L1190,0)</f>
        <v>0</v>
      </c>
      <c r="L1190" s="19" t="n">
        <f aca="false">0.0016*(Online_RAW!M1190)</f>
        <v>71.2896</v>
      </c>
      <c r="M1190" s="11" t="n">
        <f aca="false">Online_RAW!$N$2-Online_RAW!N1190</f>
        <v>91.4584090909102</v>
      </c>
      <c r="N1190" s="19" t="n">
        <f aca="false">Online_RAW!C1190*60</f>
        <v>160.598608695652</v>
      </c>
      <c r="O1190" s="19" t="n">
        <f aca="false">MAX(0, Online_RAW!D1190*60)</f>
        <v>19.2477391304348</v>
      </c>
      <c r="P1190" s="19" t="n">
        <f aca="false">_xlfn.IFNA(VLOOKUP(A1190,Sampling!$D$7:$E$14,2,FALSE()),0)</f>
        <v>0</v>
      </c>
      <c r="Q1190" s="0" t="n">
        <f aca="false">_xlfn.IFNA(VLOOKUP(A1190,Refill!$D$6:$G$8,2,FALSE()),0)</f>
        <v>0</v>
      </c>
    </row>
    <row r="1191" customFormat="false" ht="12.75" hidden="false" customHeight="false" outlineLevel="0" collapsed="false">
      <c r="A1191" s="19" t="n">
        <f aca="false">ROUND((Online_RAW!B1191-General!$B$10)*24,3)</f>
        <v>19.817</v>
      </c>
      <c r="B1191" s="19" t="n">
        <f aca="false">General!$B$12+Online_ANA!K1191/1000+Online_ANA!L1191/1000+Online_ANA!M1191/1000/General!$B$22-SUM($P$2:P1191)/1000/General!$B$24+SUM($Q$2:Q1191)/1000/General!$B$24</f>
        <v>1.23557947379338</v>
      </c>
      <c r="C1191" s="19" t="n">
        <f aca="false">Online_RAW!K1191</f>
        <v>26.7763636363636</v>
      </c>
      <c r="D1191" s="19" t="n">
        <f aca="false">Online_RAW!J1191</f>
        <v>1.5</v>
      </c>
      <c r="E1191" s="19" t="n">
        <f aca="false">(1-F1191/100-G1191/100)/(1-C1191/100-D1191/100-General!$B$17/100)</f>
        <v>0.988109684882144</v>
      </c>
      <c r="F1191" s="19" t="n">
        <f aca="false">N1191*General!$B$14/(N1191+O1191)+O1191*100/(N1191+O1191)</f>
        <v>29.5211323462266</v>
      </c>
      <c r="G1191" s="19" t="n">
        <f aca="false">N1191*General!$B$15/(N1191+O1191)</f>
        <v>0.035595387703926</v>
      </c>
      <c r="H1191" s="19" t="n">
        <f aca="false">(N1191+O1191)*(1/General!$B$20)*((F1191/100)-E1191*(C1191/100))*1000/B1191</f>
        <v>199.060163227244</v>
      </c>
      <c r="I1191" s="19" t="n">
        <f aca="false">(N1191+O1191)*(1/General!$B$20)*((D1191/100)*E1191-(G1191/100))*1000/B1191</f>
        <v>94.0059959877016</v>
      </c>
      <c r="J1191" s="19" t="n">
        <f aca="false">I1191/H1191</f>
        <v>0.472249165597165</v>
      </c>
      <c r="K1191" s="19" t="n">
        <f aca="false">MAX(Online_RAW!$L$2-Online_RAW!L1191,0)</f>
        <v>0</v>
      </c>
      <c r="L1191" s="19" t="n">
        <f aca="false">0.0016*(Online_RAW!M1191)</f>
        <v>71.3344</v>
      </c>
      <c r="M1191" s="11" t="n">
        <f aca="false">Online_RAW!$N$2-Online_RAW!N1191</f>
        <v>91.82713043478</v>
      </c>
      <c r="N1191" s="19" t="n">
        <f aca="false">Online_RAW!C1191*60</f>
        <v>160.154869565218</v>
      </c>
      <c r="O1191" s="19" t="n">
        <f aca="false">MAX(0, Online_RAW!D1191*60)</f>
        <v>19.8177391304348</v>
      </c>
      <c r="P1191" s="19" t="n">
        <f aca="false">_xlfn.IFNA(VLOOKUP(A1191,Sampling!$D$7:$E$14,2,FALSE()),0)</f>
        <v>0</v>
      </c>
      <c r="Q1191" s="0" t="n">
        <f aca="false">_xlfn.IFNA(VLOOKUP(A1191,Refill!$D$6:$G$8,2,FALSE()),0)</f>
        <v>0</v>
      </c>
    </row>
    <row r="1192" customFormat="false" ht="12.75" hidden="false" customHeight="false" outlineLevel="0" collapsed="false">
      <c r="A1192" s="19" t="n">
        <f aca="false">ROUND((Online_RAW!B1192-General!$B$10)*24,3)</f>
        <v>19.833</v>
      </c>
      <c r="B1192" s="19" t="n">
        <f aca="false">General!$B$12+Online_ANA!K1192/1000+Online_ANA!L1192/1000+Online_ANA!M1192/1000/General!$B$22-SUM($P$2:P1192)/1000/General!$B$24+SUM($Q$2:Q1192)/1000/General!$B$24</f>
        <v>1.23593283215378</v>
      </c>
      <c r="C1192" s="19" t="n">
        <f aca="false">Online_RAW!K1192</f>
        <v>26.943</v>
      </c>
      <c r="D1192" s="19" t="n">
        <f aca="false">Online_RAW!J1192</f>
        <v>1.51</v>
      </c>
      <c r="E1192" s="19" t="n">
        <f aca="false">(1-F1192/100-G1192/100)/(1-C1192/100-D1192/100-General!$B$17/100)</f>
        <v>0.988380119070132</v>
      </c>
      <c r="F1192" s="19" t="n">
        <f aca="false">N1192*General!$B$14/(N1192+O1192)+O1192*100/(N1192+O1192)</f>
        <v>29.6765151839637</v>
      </c>
      <c r="G1192" s="19" t="n">
        <f aca="false">N1192*General!$B$15/(N1192+O1192)</f>
        <v>0.0355169115232507</v>
      </c>
      <c r="H1192" s="19" t="n">
        <f aca="false">(N1192+O1192)*(1/General!$B$20)*((F1192/100)-E1192*(C1192/100))*1000/B1192</f>
        <v>198.073568799747</v>
      </c>
      <c r="I1192" s="19" t="n">
        <f aca="false">(N1192+O1192)*(1/General!$B$20)*((D1192/100)*E1192-(G1192/100))*1000/B1192</f>
        <v>94.7225452463068</v>
      </c>
      <c r="J1192" s="19" t="n">
        <f aca="false">I1192/H1192</f>
        <v>0.478219006303014</v>
      </c>
      <c r="K1192" s="19" t="n">
        <f aca="false">MAX(Online_RAW!$L$2-Online_RAW!L1192,0)</f>
        <v>0</v>
      </c>
      <c r="L1192" s="19" t="n">
        <f aca="false">0.0016*(Online_RAW!M1192)</f>
        <v>71.3552</v>
      </c>
      <c r="M1192" s="11" t="n">
        <f aca="false">Online_RAW!$N$2-Online_RAW!N1192</f>
        <v>92.18961904762</v>
      </c>
      <c r="N1192" s="19" t="n">
        <f aca="false">Online_RAW!C1192*60</f>
        <v>159.919714285714</v>
      </c>
      <c r="O1192" s="19" t="n">
        <f aca="false">MAX(0, Online_RAW!D1192*60)</f>
        <v>20.1857142857143</v>
      </c>
      <c r="P1192" s="19" t="n">
        <f aca="false">_xlfn.IFNA(VLOOKUP(A1192,Sampling!$D$7:$E$14,2,FALSE()),0)</f>
        <v>0</v>
      </c>
      <c r="Q1192" s="0" t="n">
        <f aca="false">_xlfn.IFNA(VLOOKUP(A1192,Refill!$D$6:$G$8,2,FALSE()),0)</f>
        <v>0</v>
      </c>
    </row>
    <row r="1193" customFormat="false" ht="12.75" hidden="false" customHeight="false" outlineLevel="0" collapsed="false">
      <c r="A1193" s="19" t="n">
        <f aca="false">ROUND((Online_RAW!B1193-General!$B$10)*24,3)</f>
        <v>19.85</v>
      </c>
      <c r="B1193" s="19" t="n">
        <f aca="false">General!$B$12+Online_ANA!K1193/1000+Online_ANA!L1193/1000+Online_ANA!M1193/1000/General!$B$22-SUM($P$2:P1193)/1000/General!$B$24+SUM($Q$2:Q1193)/1000/General!$B$24</f>
        <v>1.23629864071267</v>
      </c>
      <c r="C1193" s="19" t="n">
        <f aca="false">Online_RAW!K1193</f>
        <v>27.0957142857143</v>
      </c>
      <c r="D1193" s="19" t="n">
        <f aca="false">Online_RAW!J1193</f>
        <v>1.51</v>
      </c>
      <c r="E1193" s="19" t="n">
        <f aca="false">(1-F1193/100-G1193/100)/(1-C1193/100-D1193/100-General!$B$17/100)</f>
        <v>0.991874925780584</v>
      </c>
      <c r="F1193" s="19" t="n">
        <f aca="false">N1193*General!$B$14/(N1193+O1193)+O1193*100/(N1193+O1193)</f>
        <v>29.5794088514377</v>
      </c>
      <c r="G1193" s="19" t="n">
        <f aca="false">N1193*General!$B$15/(N1193+O1193)</f>
        <v>0.0355659551255365</v>
      </c>
      <c r="H1193" s="19" t="n">
        <f aca="false">(N1193+O1193)*(1/General!$B$20)*((F1193/100)-E1193*(C1193/100))*1000/B1193</f>
        <v>175.706022481097</v>
      </c>
      <c r="I1193" s="19" t="n">
        <f aca="false">(N1193+O1193)*(1/General!$B$20)*((D1193/100)*E1193-(G1193/100))*1000/B1193</f>
        <v>95.0168460667399</v>
      </c>
      <c r="J1193" s="19" t="n">
        <f aca="false">I1193/H1193</f>
        <v>0.540771709045786</v>
      </c>
      <c r="K1193" s="19" t="n">
        <f aca="false">MAX(Online_RAW!$L$2-Online_RAW!L1193,0)</f>
        <v>0</v>
      </c>
      <c r="L1193" s="19" t="n">
        <f aca="false">0.0016*(Online_RAW!M1193)</f>
        <v>71.3941333333333</v>
      </c>
      <c r="M1193" s="11" t="n">
        <f aca="false">Online_RAW!$N$2-Online_RAW!N1193</f>
        <v>92.5459130434801</v>
      </c>
      <c r="N1193" s="19" t="n">
        <f aca="false">Online_RAW!C1193*60</f>
        <v>160.111090909091</v>
      </c>
      <c r="O1193" s="19" t="n">
        <f aca="false">MAX(0, Online_RAW!D1193*60)</f>
        <v>19.9612173913043</v>
      </c>
      <c r="P1193" s="19" t="n">
        <f aca="false">_xlfn.IFNA(VLOOKUP(A1193,Sampling!$D$7:$E$14,2,FALSE()),0)</f>
        <v>0</v>
      </c>
      <c r="Q1193" s="0" t="n">
        <f aca="false">_xlfn.IFNA(VLOOKUP(A1193,Refill!$D$6:$G$8,2,FALSE()),0)</f>
        <v>0</v>
      </c>
    </row>
    <row r="1194" customFormat="false" ht="12.75" hidden="false" customHeight="false" outlineLevel="0" collapsed="false">
      <c r="A1194" s="19" t="n">
        <f aca="false">ROUND((Online_RAW!B1194-General!$B$10)*24,3)</f>
        <v>19.867</v>
      </c>
      <c r="B1194" s="19" t="n">
        <f aca="false">General!$B$12+Online_ANA!K1194/1000+Online_ANA!L1194/1000+Online_ANA!M1194/1000/General!$B$22-SUM($P$2:P1194)/1000/General!$B$24+SUM($Q$2:Q1194)/1000/General!$B$24</f>
        <v>1.23666575859594</v>
      </c>
      <c r="C1194" s="19" t="n">
        <f aca="false">Online_RAW!K1194</f>
        <v>27.12</v>
      </c>
      <c r="D1194" s="19" t="n">
        <f aca="false">Online_RAW!J1194</f>
        <v>1.515</v>
      </c>
      <c r="E1194" s="19" t="n">
        <f aca="false">(1-F1194/100-G1194/100)/(1-C1194/100-D1194/100-General!$B$17/100)</f>
        <v>0.995234202083994</v>
      </c>
      <c r="F1194" s="19" t="n">
        <f aca="false">N1194*General!$B$14/(N1194+O1194)+O1194*100/(N1194+O1194)</f>
        <v>29.3700696698849</v>
      </c>
      <c r="G1194" s="19" t="n">
        <f aca="false">N1194*General!$B$15/(N1194+O1194)</f>
        <v>0.0356716819849066</v>
      </c>
      <c r="H1194" s="19" t="n">
        <f aca="false">(N1194+O1194)*(1/General!$B$20)*((F1194/100)-E1194*(C1194/100))*1000/B1194</f>
        <v>154.510461293636</v>
      </c>
      <c r="I1194" s="19" t="n">
        <f aca="false">(N1194+O1194)*(1/General!$B$20)*((D1194/100)*E1194-(G1194/100))*1000/B1194</f>
        <v>95.5971822303315</v>
      </c>
      <c r="J1194" s="19" t="n">
        <f aca="false">I1194/H1194</f>
        <v>0.618710095290285</v>
      </c>
      <c r="K1194" s="19" t="n">
        <f aca="false">MAX(Online_RAW!$L$2-Online_RAW!L1194,0)</f>
        <v>0</v>
      </c>
      <c r="L1194" s="19" t="n">
        <f aca="false">0.0016*(Online_RAW!M1194)</f>
        <v>71.4224</v>
      </c>
      <c r="M1194" s="11" t="n">
        <f aca="false">Online_RAW!$N$2-Online_RAW!N1194</f>
        <v>92.9152608695699</v>
      </c>
      <c r="N1194" s="19" t="n">
        <f aca="false">Online_RAW!C1194*60</f>
        <v>160.524260869565</v>
      </c>
      <c r="O1194" s="19" t="n">
        <f aca="false">MAX(0, Online_RAW!D1194*60)</f>
        <v>19.4776363636364</v>
      </c>
      <c r="P1194" s="19" t="n">
        <f aca="false">_xlfn.IFNA(VLOOKUP(A1194,Sampling!$D$7:$E$14,2,FALSE()),0)</f>
        <v>0</v>
      </c>
      <c r="Q1194" s="0" t="n">
        <f aca="false">_xlfn.IFNA(VLOOKUP(A1194,Refill!$D$6:$G$8,2,FALSE()),0)</f>
        <v>0</v>
      </c>
    </row>
    <row r="1195" customFormat="false" ht="12.75" hidden="false" customHeight="false" outlineLevel="0" collapsed="false">
      <c r="A1195" s="19" t="n">
        <f aca="false">ROUND((Online_RAW!B1195-General!$B$10)*24,3)</f>
        <v>19.883</v>
      </c>
      <c r="B1195" s="19" t="n">
        <f aca="false">General!$B$12+Online_ANA!K1195/1000+Online_ANA!L1195/1000+Online_ANA!M1195/1000/General!$B$22-SUM($P$2:P1195)/1000/General!$B$24+SUM($Q$2:Q1195)/1000/General!$B$24</f>
        <v>1.23704562180561</v>
      </c>
      <c r="C1195" s="19" t="n">
        <f aca="false">Online_RAW!K1195</f>
        <v>27.024</v>
      </c>
      <c r="D1195" s="19" t="n">
        <f aca="false">Online_RAW!J1195</f>
        <v>1.51666666666667</v>
      </c>
      <c r="E1195" s="19" t="n">
        <f aca="false">(1-F1195/100-G1195/100)/(1-C1195/100-D1195/100-General!$B$17/100)</f>
        <v>0.994567063075917</v>
      </c>
      <c r="F1195" s="19" t="n">
        <f aca="false">N1195*General!$B$14/(N1195+O1195)+O1195*100/(N1195+O1195)</f>
        <v>29.3235470567266</v>
      </c>
      <c r="G1195" s="19" t="n">
        <f aca="false">N1195*General!$B$15/(N1195+O1195)</f>
        <v>0.0356951782541785</v>
      </c>
      <c r="H1195" s="19" t="n">
        <f aca="false">(N1195+O1195)*(1/General!$B$20)*((F1195/100)-E1195*(C1195/100))*1000/B1195</f>
        <v>158.832947039142</v>
      </c>
      <c r="I1195" s="19" t="n">
        <f aca="false">(N1195+O1195)*(1/General!$B$20)*((D1195/100)*E1195-(G1195/100))*1000/B1195</f>
        <v>95.61865174678</v>
      </c>
      <c r="J1195" s="19" t="n">
        <f aca="false">I1195/H1195</f>
        <v>0.602007666099755</v>
      </c>
      <c r="K1195" s="19" t="n">
        <f aca="false">MAX(Online_RAW!$L$2-Online_RAW!L1195,0)</f>
        <v>0</v>
      </c>
      <c r="L1195" s="19" t="n">
        <f aca="false">0.0016*(Online_RAW!M1195)</f>
        <v>71.4629333333333</v>
      </c>
      <c r="M1195" s="11" t="n">
        <f aca="false">Online_RAW!$N$2-Online_RAW!N1195</f>
        <v>93.2851304347801</v>
      </c>
      <c r="N1195" s="19" t="n">
        <f aca="false">Online_RAW!C1195*60</f>
        <v>160.647391304348</v>
      </c>
      <c r="O1195" s="19" t="n">
        <f aca="false">MAX(0, Online_RAW!D1195*60)</f>
        <v>19.374</v>
      </c>
      <c r="P1195" s="19" t="n">
        <f aca="false">_xlfn.IFNA(VLOOKUP(A1195,Sampling!$D$7:$E$14,2,FALSE()),0)</f>
        <v>0</v>
      </c>
      <c r="Q1195" s="0" t="n">
        <f aca="false">_xlfn.IFNA(VLOOKUP(A1195,Refill!$D$6:$G$8,2,FALSE()),0)</f>
        <v>0</v>
      </c>
    </row>
    <row r="1196" customFormat="false" ht="12.75" hidden="false" customHeight="false" outlineLevel="0" collapsed="false">
      <c r="A1196" s="19" t="n">
        <f aca="false">ROUND((Online_RAW!B1196-General!$B$10)*24,3)</f>
        <v>19.9</v>
      </c>
      <c r="B1196" s="19" t="n">
        <f aca="false">General!$B$12+Online_ANA!K1196/1000+Online_ANA!L1196/1000+Online_ANA!M1196/1000/General!$B$22-SUM($P$2:P1196)/1000/General!$B$24+SUM($Q$2:Q1196)/1000/General!$B$24</f>
        <v>1.23741173801356</v>
      </c>
      <c r="C1196" s="19" t="n">
        <f aca="false">Online_RAW!K1196</f>
        <v>26.8814285714286</v>
      </c>
      <c r="D1196" s="19" t="n">
        <f aca="false">Online_RAW!J1196</f>
        <v>1.515</v>
      </c>
      <c r="E1196" s="19" t="n">
        <f aca="false">(1-F1196/100-G1196/100)/(1-C1196/100-D1196/100-General!$B$17/100)</f>
        <v>0.991544023641592</v>
      </c>
      <c r="F1196" s="19" t="n">
        <f aca="false">N1196*General!$B$14/(N1196+O1196)+O1196*100/(N1196+O1196)</f>
        <v>29.3952812014861</v>
      </c>
      <c r="G1196" s="19" t="n">
        <f aca="false">N1196*General!$B$15/(N1196+O1196)</f>
        <v>0.0356589488881383</v>
      </c>
      <c r="H1196" s="19" t="n">
        <f aca="false">(N1196+O1196)*(1/General!$B$20)*((F1196/100)-E1196*(C1196/100))*1000/B1196</f>
        <v>177.867803086375</v>
      </c>
      <c r="I1196" s="19" t="n">
        <f aca="false">(N1196+O1196)*(1/General!$B$20)*((D1196/100)*E1196-(G1196/100))*1000/B1196</f>
        <v>95.1598535960493</v>
      </c>
      <c r="J1196" s="19" t="n">
        <f aca="false">I1196/H1196</f>
        <v>0.535003254916453</v>
      </c>
      <c r="K1196" s="19" t="n">
        <f aca="false">MAX(Online_RAW!$L$2-Online_RAW!L1196,0)</f>
        <v>0</v>
      </c>
      <c r="L1196" s="19" t="n">
        <f aca="false">0.0016*(Online_RAW!M1196)</f>
        <v>71.4896</v>
      </c>
      <c r="M1196" s="11" t="n">
        <f aca="false">Online_RAW!$N$2-Online_RAW!N1196</f>
        <v>93.65513043478</v>
      </c>
      <c r="N1196" s="19" t="n">
        <f aca="false">Online_RAW!C1196*60</f>
        <v>160.437130434782</v>
      </c>
      <c r="O1196" s="19" t="n">
        <f aca="false">MAX(0, Online_RAW!D1196*60)</f>
        <v>19.5313043478261</v>
      </c>
      <c r="P1196" s="19" t="n">
        <f aca="false">_xlfn.IFNA(VLOOKUP(A1196,Sampling!$D$7:$E$14,2,FALSE()),0)</f>
        <v>0</v>
      </c>
      <c r="Q1196" s="0" t="n">
        <f aca="false">_xlfn.IFNA(VLOOKUP(A1196,Refill!$D$6:$G$8,2,FALSE()),0)</f>
        <v>0</v>
      </c>
    </row>
    <row r="1197" customFormat="false" ht="12.75" hidden="false" customHeight="false" outlineLevel="0" collapsed="false">
      <c r="A1197" s="19" t="n">
        <f aca="false">ROUND((Online_RAW!B1197-General!$B$10)*24,3)</f>
        <v>19.917</v>
      </c>
      <c r="B1197" s="19" t="n">
        <f aca="false">General!$B$12+Online_ANA!K1197/1000+Online_ANA!L1197/1000+Online_ANA!M1197/1000/General!$B$22-SUM($P$2:P1197)/1000/General!$B$24+SUM($Q$2:Q1197)/1000/General!$B$24</f>
        <v>1.23778611950539</v>
      </c>
      <c r="C1197" s="19" t="n">
        <f aca="false">Online_RAW!K1197</f>
        <v>26.8666666666667</v>
      </c>
      <c r="D1197" s="19" t="n">
        <f aca="false">Online_RAW!J1197</f>
        <v>1.51</v>
      </c>
      <c r="E1197" s="19" t="n">
        <f aca="false">(1-F1197/100-G1197/100)/(1-C1197/100-D1197/100-General!$B$17/100)</f>
        <v>0.986420931124535</v>
      </c>
      <c r="F1197" s="19" t="n">
        <f aca="false">N1197*General!$B$14/(N1197+O1197)+O1197*100/(N1197+O1197)</f>
        <v>29.7405770350817</v>
      </c>
      <c r="G1197" s="19" t="n">
        <f aca="false">N1197*General!$B$15/(N1197+O1197)</f>
        <v>0.0354845570529891</v>
      </c>
      <c r="H1197" s="19" t="n">
        <f aca="false">(N1197+O1197)*(1/General!$B$20)*((F1197/100)-E1197*(C1197/100))*1000/B1197</f>
        <v>210.193892075319</v>
      </c>
      <c r="I1197" s="19" t="n">
        <f aca="false">(N1197+O1197)*(1/General!$B$20)*((D1197/100)*E1197-(G1197/100))*1000/B1197</f>
        <v>94.3653220077579</v>
      </c>
      <c r="J1197" s="19" t="n">
        <f aca="false">I1197/H1197</f>
        <v>0.448944168053865</v>
      </c>
      <c r="K1197" s="19" t="n">
        <f aca="false">MAX(Online_RAW!$L$2-Online_RAW!L1197,0)</f>
        <v>0</v>
      </c>
      <c r="L1197" s="19" t="n">
        <f aca="false">0.0016*(Online_RAW!M1197)</f>
        <v>71.5288</v>
      </c>
      <c r="M1197" s="11" t="n">
        <f aca="false">Online_RAW!$N$2-Online_RAW!N1197</f>
        <v>94.0204782608703</v>
      </c>
      <c r="N1197" s="19" t="n">
        <f aca="false">Online_RAW!C1197*60</f>
        <v>159.730956521739</v>
      </c>
      <c r="O1197" s="19" t="n">
        <f aca="false">MAX(0, Online_RAW!D1197*60)</f>
        <v>20.3259130434782</v>
      </c>
      <c r="P1197" s="19" t="n">
        <f aca="false">_xlfn.IFNA(VLOOKUP(A1197,Sampling!$D$7:$E$14,2,FALSE()),0)</f>
        <v>0</v>
      </c>
      <c r="Q1197" s="0" t="n">
        <f aca="false">_xlfn.IFNA(VLOOKUP(A1197,Refill!$D$6:$G$8,2,FALSE()),0)</f>
        <v>0</v>
      </c>
    </row>
    <row r="1198" customFormat="false" ht="12.75" hidden="false" customHeight="false" outlineLevel="0" collapsed="false">
      <c r="A1198" s="19" t="n">
        <f aca="false">ROUND((Online_RAW!B1198-General!$B$10)*24,3)</f>
        <v>19.933</v>
      </c>
      <c r="B1198" s="19" t="n">
        <f aca="false">General!$B$12+Online_ANA!K1198/1000+Online_ANA!L1198/1000+Online_ANA!M1198/1000/General!$B$22-SUM($P$2:P1198)/1000/General!$B$24+SUM($Q$2:Q1198)/1000/General!$B$24</f>
        <v>1.23815432427023</v>
      </c>
      <c r="C1198" s="19" t="n">
        <f aca="false">Online_RAW!K1198</f>
        <v>27.0366666666667</v>
      </c>
      <c r="D1198" s="19" t="n">
        <f aca="false">Online_RAW!J1198</f>
        <v>1.52</v>
      </c>
      <c r="E1198" s="19" t="n">
        <f aca="false">(1-F1198/100-G1198/100)/(1-C1198/100-D1198/100-General!$B$17/100)</f>
        <v>0.985576390162442</v>
      </c>
      <c r="F1198" s="19" t="n">
        <f aca="false">N1198*General!$B$14/(N1198+O1198)+O1198*100/(N1198+O1198)</f>
        <v>29.9782242216064</v>
      </c>
      <c r="G1198" s="19" t="n">
        <f aca="false">N1198*General!$B$15/(N1198+O1198)</f>
        <v>0.0353645332214109</v>
      </c>
      <c r="H1198" s="19" t="n">
        <f aca="false">(N1198+O1198)*(1/General!$B$20)*((F1198/100)-E1198*(C1198/100))*1000/B1198</f>
        <v>216.077122412876</v>
      </c>
      <c r="I1198" s="19" t="n">
        <f aca="false">(N1198+O1198)*(1/General!$B$20)*((D1198/100)*E1198-(G1198/100))*1000/B1198</f>
        <v>94.8690508848952</v>
      </c>
      <c r="J1198" s="19" t="n">
        <f aca="false">I1198/H1198</f>
        <v>0.439051806251017</v>
      </c>
      <c r="K1198" s="19" t="n">
        <f aca="false">MAX(Online_RAW!$L$2-Online_RAW!L1198,0)</f>
        <v>0</v>
      </c>
      <c r="L1198" s="19" t="n">
        <f aca="false">0.0016*(Online_RAW!M1198)</f>
        <v>71.5552</v>
      </c>
      <c r="M1198" s="11" t="n">
        <f aca="false">Online_RAW!$N$2-Online_RAW!N1198</f>
        <v>94.3930454545503</v>
      </c>
      <c r="N1198" s="19" t="n">
        <f aca="false">Online_RAW!C1198*60</f>
        <v>159.135818181818</v>
      </c>
      <c r="O1198" s="19" t="n">
        <f aca="false">MAX(0, Online_RAW!D1198*60)</f>
        <v>20.859</v>
      </c>
      <c r="P1198" s="19" t="n">
        <f aca="false">_xlfn.IFNA(VLOOKUP(A1198,Sampling!$D$7:$E$14,2,FALSE()),0)</f>
        <v>0</v>
      </c>
      <c r="Q1198" s="0" t="n">
        <f aca="false">_xlfn.IFNA(VLOOKUP(A1198,Refill!$D$6:$G$8,2,FALSE()),0)</f>
        <v>0</v>
      </c>
    </row>
    <row r="1199" customFormat="false" ht="12.75" hidden="false" customHeight="false" outlineLevel="0" collapsed="false">
      <c r="A1199" s="19" t="n">
        <f aca="false">ROUND((Online_RAW!B1199-General!$B$10)*24,3)</f>
        <v>19.95</v>
      </c>
      <c r="B1199" s="19" t="n">
        <f aca="false">General!$B$12+Online_ANA!K1199/1000+Online_ANA!L1199/1000+Online_ANA!M1199/1000/General!$B$22-SUM($P$2:P1199)/1000/General!$B$24+SUM($Q$2:Q1199)/1000/General!$B$24</f>
        <v>1.23853142863981</v>
      </c>
      <c r="C1199" s="19" t="n">
        <f aca="false">Online_RAW!K1199</f>
        <v>27.305</v>
      </c>
      <c r="D1199" s="19" t="n">
        <f aca="false">Online_RAW!J1199</f>
        <v>1.53</v>
      </c>
      <c r="E1199" s="19" t="n">
        <f aca="false">(1-F1199/100-G1199/100)/(1-C1199/100-D1199/100-General!$B$17/100)</f>
        <v>0.990405421788162</v>
      </c>
      <c r="F1199" s="19" t="n">
        <f aca="false">N1199*General!$B$14/(N1199+O1199)+O1199*100/(N1199+O1199)</f>
        <v>29.9109404510263</v>
      </c>
      <c r="G1199" s="19" t="n">
        <f aca="false">N1199*General!$B$15/(N1199+O1199)</f>
        <v>0.0353985149237241</v>
      </c>
      <c r="H1199" s="19" t="n">
        <f aca="false">(N1199+O1199)*(1/General!$B$20)*((F1199/100)-E1199*(C1199/100))*1000/B1199</f>
        <v>185.843387732464</v>
      </c>
      <c r="I1199" s="19" t="n">
        <f aca="false">(N1199+O1199)*(1/General!$B$20)*((D1199/100)*E1199-(G1199/100))*1000/B1199</f>
        <v>95.9000383616353</v>
      </c>
      <c r="J1199" s="19" t="n">
        <f aca="false">I1199/H1199</f>
        <v>0.516026098812249</v>
      </c>
      <c r="K1199" s="19" t="n">
        <f aca="false">MAX(Online_RAW!$L$2-Online_RAW!L1199,0)</f>
        <v>0</v>
      </c>
      <c r="L1199" s="19" t="n">
        <f aca="false">0.0016*(Online_RAW!M1199)</f>
        <v>71.5988</v>
      </c>
      <c r="M1199" s="11" t="n">
        <f aca="false">Online_RAW!$N$2-Online_RAW!N1199</f>
        <v>94.7565652173903</v>
      </c>
      <c r="N1199" s="19" t="n">
        <f aca="false">Online_RAW!C1199*60</f>
        <v>159.19575</v>
      </c>
      <c r="O1199" s="19" t="n">
        <f aca="false">MAX(0, Online_RAW!D1199*60)</f>
        <v>20.694</v>
      </c>
      <c r="P1199" s="19" t="n">
        <f aca="false">_xlfn.IFNA(VLOOKUP(A1199,Sampling!$D$7:$E$14,2,FALSE()),0)</f>
        <v>0</v>
      </c>
      <c r="Q1199" s="0" t="n">
        <f aca="false">_xlfn.IFNA(VLOOKUP(A1199,Refill!$D$6:$G$8,2,FALSE()),0)</f>
        <v>0</v>
      </c>
    </row>
    <row r="1200" customFormat="false" ht="12.75" hidden="false" customHeight="false" outlineLevel="0" collapsed="false">
      <c r="A1200" s="19" t="n">
        <f aca="false">ROUND((Online_RAW!B1200-General!$B$10)*24,3)</f>
        <v>19.967</v>
      </c>
      <c r="B1200" s="19" t="n">
        <f aca="false">General!$B$12+Online_ANA!K1200/1000+Online_ANA!L1200/1000+Online_ANA!M1200/1000/General!$B$22-SUM($P$2:P1200)/1000/General!$B$24+SUM($Q$2:Q1200)/1000/General!$B$24</f>
        <v>1.23892579529318</v>
      </c>
      <c r="C1200" s="19" t="n">
        <f aca="false">Online_RAW!K1200</f>
        <v>27.40125</v>
      </c>
      <c r="D1200" s="19" t="n">
        <f aca="false">Online_RAW!J1200</f>
        <v>1.535</v>
      </c>
      <c r="E1200" s="19" t="n">
        <f aca="false">(1-F1200/100-G1200/100)/(1-C1200/100-D1200/100-General!$B$17/100)</f>
        <v>0.995493598621429</v>
      </c>
      <c r="F1200" s="19" t="n">
        <f aca="false">N1200*General!$B$14/(N1200+O1200)+O1200*100/(N1200+O1200)</f>
        <v>29.6517047614072</v>
      </c>
      <c r="G1200" s="19" t="n">
        <f aca="false">N1200*General!$B$15/(N1200+O1200)</f>
        <v>0.0355294420396933</v>
      </c>
      <c r="H1200" s="19" t="n">
        <f aca="false">(N1200+O1200)*(1/General!$B$20)*((F1200/100)-E1200*(C1200/100))*1000/B1200</f>
        <v>153.863065326481</v>
      </c>
      <c r="I1200" s="19" t="n">
        <f aca="false">(N1200+O1200)*(1/General!$B$20)*((D1200/100)*E1200-(G1200/100))*1000/B1200</f>
        <v>96.7375849721009</v>
      </c>
      <c r="J1200" s="19" t="n">
        <f aca="false">I1200/H1200</f>
        <v>0.628725189939729</v>
      </c>
      <c r="K1200" s="19" t="n">
        <f aca="false">MAX(Online_RAW!$L$2-Online_RAW!L1200,0)</f>
        <v>0</v>
      </c>
      <c r="L1200" s="19" t="n">
        <f aca="false">0.0016*(Online_RAW!M1200)</f>
        <v>71.6384</v>
      </c>
      <c r="M1200" s="11" t="n">
        <f aca="false">Online_RAW!$N$2-Online_RAW!N1200</f>
        <v>95.14326086957</v>
      </c>
      <c r="N1200" s="19" t="n">
        <f aca="false">Online_RAW!C1200*60</f>
        <v>159.866869565218</v>
      </c>
      <c r="O1200" s="19" t="n">
        <f aca="false">MAX(0, Online_RAW!D1200*60)</f>
        <v>20.1155454545455</v>
      </c>
      <c r="P1200" s="19" t="n">
        <f aca="false">_xlfn.IFNA(VLOOKUP(A1200,Sampling!$D$7:$E$14,2,FALSE()),0)</f>
        <v>0</v>
      </c>
      <c r="Q1200" s="0" t="n">
        <f aca="false">_xlfn.IFNA(VLOOKUP(A1200,Refill!$D$6:$G$8,2,FALSE()),0)</f>
        <v>0</v>
      </c>
    </row>
    <row r="1201" customFormat="false" ht="12.75" hidden="false" customHeight="false" outlineLevel="0" collapsed="false">
      <c r="A1201" s="19" t="n">
        <f aca="false">ROUND((Online_RAW!B1201-General!$B$10)*24,3)</f>
        <v>19.983</v>
      </c>
      <c r="B1201" s="19" t="n">
        <f aca="false">General!$B$12+Online_ANA!K1201/1000+Online_ANA!L1201/1000+Online_ANA!M1201/1000/General!$B$22-SUM($P$2:P1201)/1000/General!$B$24+SUM($Q$2:Q1201)/1000/General!$B$24</f>
        <v>1.23931585600699</v>
      </c>
      <c r="C1201" s="19" t="n">
        <f aca="false">Online_RAW!K1201</f>
        <v>27.25</v>
      </c>
      <c r="D1201" s="19" t="n">
        <f aca="false">Online_RAW!J1201</f>
        <v>1.535</v>
      </c>
      <c r="E1201" s="19" t="n">
        <f aca="false">(1-F1201/100-G1201/100)/(1-C1201/100-D1201/100-General!$B$17/100)</f>
        <v>0.993798833309873</v>
      </c>
      <c r="F1201" s="19" t="n">
        <f aca="false">N1201*General!$B$14/(N1201+O1201)+O1201*100/(N1201+O1201)</f>
        <v>29.6210802874585</v>
      </c>
      <c r="G1201" s="19" t="n">
        <f aca="false">N1201*General!$B$15/(N1201+O1201)</f>
        <v>0.035544908945728</v>
      </c>
      <c r="H1201" s="19" t="n">
        <f aca="false">(N1201+O1201)*(1/General!$B$20)*((F1201/100)-E1201*(C1201/100))*1000/B1201</f>
        <v>164.592309871262</v>
      </c>
      <c r="I1201" s="19" t="n">
        <f aca="false">(N1201+O1201)*(1/General!$B$20)*((D1201/100)*E1201-(G1201/100))*1000/B1201</f>
        <v>96.5456943600454</v>
      </c>
      <c r="J1201" s="19" t="n">
        <f aca="false">I1201/H1201</f>
        <v>0.58657475817406</v>
      </c>
      <c r="K1201" s="19" t="n">
        <f aca="false">MAX(Online_RAW!$L$2-Online_RAW!L1201,0)</f>
        <v>0</v>
      </c>
      <c r="L1201" s="19" t="n">
        <f aca="false">0.0016*(Online_RAW!M1201)</f>
        <v>71.6896</v>
      </c>
      <c r="M1201" s="11" t="n">
        <f aca="false">Online_RAW!$N$2-Online_RAW!N1201</f>
        <v>95.5126190476199</v>
      </c>
      <c r="N1201" s="19" t="n">
        <f aca="false">Online_RAW!C1201*60</f>
        <v>159.949909090909</v>
      </c>
      <c r="O1201" s="19" t="n">
        <f aca="false">MAX(0, Online_RAW!D1201*60)</f>
        <v>20.0476363636364</v>
      </c>
      <c r="P1201" s="19" t="n">
        <f aca="false">_xlfn.IFNA(VLOOKUP(A1201,Sampling!$D$7:$E$14,2,FALSE()),0)</f>
        <v>0</v>
      </c>
      <c r="Q1201" s="0" t="n">
        <f aca="false">_xlfn.IFNA(VLOOKUP(A1201,Refill!$D$6:$G$8,2,FALSE()),0)</f>
        <v>0</v>
      </c>
    </row>
    <row r="1202" customFormat="false" ht="12.75" hidden="false" customHeight="false" outlineLevel="0" collapsed="false">
      <c r="A1202" s="19" t="n">
        <f aca="false">ROUND((Online_RAW!B1202-General!$B$10)*24,3)</f>
        <v>20</v>
      </c>
      <c r="B1202" s="19" t="n">
        <f aca="false">General!$B$12+Online_ANA!K1202/1000+Online_ANA!L1202/1000+Online_ANA!M1202/1000/General!$B$22-SUM($P$2:P1202)/1000/General!$B$24+SUM($Q$2:Q1202)/1000/General!$B$24</f>
        <v>1.23965282297567</v>
      </c>
      <c r="C1202" s="19" t="n">
        <f aca="false">Online_RAW!K1202</f>
        <v>27.1766666666667</v>
      </c>
      <c r="D1202" s="19" t="n">
        <f aca="false">Online_RAW!J1202</f>
        <v>1.54</v>
      </c>
      <c r="E1202" s="19" t="n">
        <f aca="false">(1-F1202/100-G1202/100)/(1-C1202/100-D1202/100-General!$B$17/100)</f>
        <v>0.9883642676763</v>
      </c>
      <c r="F1202" s="19" t="n">
        <f aca="false">N1202*General!$B$14/(N1202+O1202)+O1202*100/(N1202+O1202)</f>
        <v>29.9383734084012</v>
      </c>
      <c r="G1202" s="19" t="n">
        <f aca="false">N1202*General!$B$15/(N1202+O1202)</f>
        <v>0.0353846598947469</v>
      </c>
      <c r="H1202" s="19" t="n">
        <f aca="false">(N1202+O1202)*(1/General!$B$20)*((F1202/100)-E1202*(C1202/100))*1000/B1202</f>
        <v>199.765309567942</v>
      </c>
      <c r="I1202" s="19" t="n">
        <f aca="false">(N1202+O1202)*(1/General!$B$20)*((D1202/100)*E1202-(G1202/100))*1000/B1202</f>
        <v>96.4903760150937</v>
      </c>
      <c r="J1202" s="19" t="n">
        <f aca="false">I1202/H1202</f>
        <v>0.483018679388256</v>
      </c>
      <c r="K1202" s="19" t="n">
        <f aca="false">MAX(Online_RAW!$L$2-Online_RAW!L1202,0)</f>
        <v>0</v>
      </c>
      <c r="L1202" s="19" t="n">
        <f aca="false">0.0016*(Online_RAW!M1202)</f>
        <v>71.6896</v>
      </c>
      <c r="M1202" s="11" t="n">
        <f aca="false">Online_RAW!$N$2-Online_RAW!N1202</f>
        <v>95.87991304348</v>
      </c>
      <c r="N1202" s="19" t="n">
        <f aca="false">Online_RAW!C1202*60</f>
        <v>159.527739130435</v>
      </c>
      <c r="O1202" s="19" t="n">
        <f aca="false">MAX(0, Online_RAW!D1202*60)</f>
        <v>20.8077391304348</v>
      </c>
      <c r="P1202" s="19" t="n">
        <f aca="false">_xlfn.IFNA(VLOOKUP(A1202,Sampling!$D$7:$E$14,2,FALSE()),0)</f>
        <v>0</v>
      </c>
      <c r="Q1202" s="0" t="n">
        <f aca="false">_xlfn.IFNA(VLOOKUP(A1202,Refill!$D$6:$G$8,2,FALSE()),0)</f>
        <v>0</v>
      </c>
    </row>
    <row r="1203" customFormat="false" ht="12.75" hidden="false" customHeight="false" outlineLevel="0" collapsed="false">
      <c r="A1203" s="19" t="n">
        <f aca="false">ROUND((Online_RAW!B1203-General!$B$10)*24,3)</f>
        <v>20.017</v>
      </c>
      <c r="B1203" s="19" t="n">
        <f aca="false">General!$B$12+Online_ANA!K1203/1000+Online_ANA!L1203/1000+Online_ANA!M1203/1000/General!$B$22-SUM($P$2:P1203)/1000/General!$B$24+SUM($Q$2:Q1203)/1000/General!$B$24</f>
        <v>1.2400215472894</v>
      </c>
      <c r="C1203" s="19" t="n">
        <f aca="false">Online_RAW!K1203</f>
        <v>27.265</v>
      </c>
      <c r="D1203" s="19" t="n">
        <f aca="false">Online_RAW!J1203</f>
        <v>1.545</v>
      </c>
      <c r="E1203" s="19" t="n">
        <f aca="false">(1-F1203/100-G1203/100)/(1-C1203/100-D1203/100-General!$B$17/100)</f>
        <v>0.986537680481463</v>
      </c>
      <c r="F1203" s="19" t="n">
        <f aca="false">N1203*General!$B$14/(N1203+O1203)+O1203*100/(N1203+O1203)</f>
        <v>30.1599770532556</v>
      </c>
      <c r="G1203" s="19" t="n">
        <f aca="false">N1203*General!$B$15/(N1203+O1203)</f>
        <v>0.0352727388619921</v>
      </c>
      <c r="H1203" s="19" t="n">
        <f aca="false">(N1203+O1203)*(1/General!$B$20)*((F1203/100)-E1203*(C1203/100))*1000/B1203</f>
        <v>211.347196289363</v>
      </c>
      <c r="I1203" s="19" t="n">
        <f aca="false">(N1203+O1203)*(1/General!$B$20)*((D1203/100)*E1203-(G1203/100))*1000/B1203</f>
        <v>96.4678510365649</v>
      </c>
      <c r="J1203" s="19" t="n">
        <f aca="false">I1203/H1203</f>
        <v>0.456442539717855</v>
      </c>
      <c r="K1203" s="19" t="n">
        <f aca="false">MAX(Online_RAW!$L$2-Online_RAW!L1203,0)</f>
        <v>0</v>
      </c>
      <c r="L1203" s="19" t="n">
        <f aca="false">0.0016*(Online_RAW!M1203)</f>
        <v>71.7248</v>
      </c>
      <c r="M1203" s="11" t="n">
        <f aca="false">Online_RAW!$N$2-Online_RAW!N1203</f>
        <v>96.2434545454503</v>
      </c>
      <c r="N1203" s="19" t="n">
        <f aca="false">Online_RAW!C1203*60</f>
        <v>158.794956521739</v>
      </c>
      <c r="O1203" s="19" t="n">
        <f aca="false">MAX(0, Online_RAW!D1203*60)</f>
        <v>21.2817391304348</v>
      </c>
      <c r="P1203" s="19" t="n">
        <f aca="false">_xlfn.IFNA(VLOOKUP(A1203,Sampling!$D$7:$E$14,2,FALSE()),0)</f>
        <v>0</v>
      </c>
      <c r="Q1203" s="0" t="n">
        <f aca="false">_xlfn.IFNA(VLOOKUP(A1203,Refill!$D$6:$G$8,2,FALSE()),0)</f>
        <v>0</v>
      </c>
    </row>
    <row r="1204" customFormat="false" ht="12.75" hidden="false" customHeight="false" outlineLevel="0" collapsed="false">
      <c r="A1204" s="19" t="n">
        <f aca="false">ROUND((Online_RAW!B1204-General!$B$10)*24,3)</f>
        <v>20.033</v>
      </c>
      <c r="B1204" s="19" t="n">
        <f aca="false">General!$B$12+Online_ANA!K1204/1000+Online_ANA!L1204/1000+Online_ANA!M1204/1000/General!$B$22-SUM($P$2:P1204)/1000/General!$B$24+SUM($Q$2:Q1204)/1000/General!$B$24</f>
        <v>1.24040354910251</v>
      </c>
      <c r="C1204" s="19" t="n">
        <f aca="false">Online_RAW!K1204</f>
        <v>27.4508333333333</v>
      </c>
      <c r="D1204" s="19" t="n">
        <f aca="false">Online_RAW!J1204</f>
        <v>1.545</v>
      </c>
      <c r="E1204" s="19" t="n">
        <f aca="false">(1-F1204/100-G1204/100)/(1-C1204/100-D1204/100-General!$B$17/100)</f>
        <v>0.990817589089257</v>
      </c>
      <c r="F1204" s="19" t="n">
        <f aca="false">N1204*General!$B$14/(N1204+O1204)+O1204*100/(N1204+O1204)</f>
        <v>30.0412091945377</v>
      </c>
      <c r="G1204" s="19" t="n">
        <f aca="false">N1204*General!$B$15/(N1204+O1204)</f>
        <v>0.0353327226290214</v>
      </c>
      <c r="H1204" s="19" t="n">
        <f aca="false">(N1204+O1204)*(1/General!$B$20)*((F1204/100)-E1204*(C1204/100))*1000/B1204</f>
        <v>183.845204867158</v>
      </c>
      <c r="I1204" s="19" t="n">
        <f aca="false">(N1204+O1204)*(1/General!$B$20)*((D1204/100)*E1204-(G1204/100))*1000/B1204</f>
        <v>96.7256452780358</v>
      </c>
      <c r="J1204" s="19" t="n">
        <f aca="false">I1204/H1204</f>
        <v>0.526125472502409</v>
      </c>
      <c r="K1204" s="19" t="n">
        <f aca="false">MAX(Online_RAW!$L$2-Online_RAW!L1204,0)</f>
        <v>0</v>
      </c>
      <c r="L1204" s="19" t="n">
        <f aca="false">0.0016*(Online_RAW!M1204)</f>
        <v>71.7568</v>
      </c>
      <c r="M1204" s="11" t="n">
        <f aca="false">Online_RAW!$N$2-Online_RAW!N1204</f>
        <v>96.6249565217399</v>
      </c>
      <c r="N1204" s="19" t="n">
        <f aca="false">Online_RAW!C1204*60</f>
        <v>158.840181818182</v>
      </c>
      <c r="O1204" s="19" t="n">
        <f aca="false">MAX(0, Online_RAW!D1204*60)</f>
        <v>20.982</v>
      </c>
      <c r="P1204" s="19" t="n">
        <f aca="false">_xlfn.IFNA(VLOOKUP(A1204,Sampling!$D$7:$E$14,2,FALSE()),0)</f>
        <v>0</v>
      </c>
      <c r="Q1204" s="0" t="n">
        <f aca="false">_xlfn.IFNA(VLOOKUP(A1204,Refill!$D$6:$G$8,2,FALSE()),0)</f>
        <v>0</v>
      </c>
    </row>
    <row r="1205" customFormat="false" ht="12.75" hidden="false" customHeight="false" outlineLevel="0" collapsed="false">
      <c r="A1205" s="19" t="n">
        <f aca="false">ROUND((Online_RAW!B1205-General!$B$10)*24,3)</f>
        <v>20.05</v>
      </c>
      <c r="B1205" s="19" t="n">
        <f aca="false">General!$B$12+Online_ANA!K1205/1000+Online_ANA!L1205/1000+Online_ANA!M1205/1000/General!$B$22-SUM($P$2:P1205)/1000/General!$B$24+SUM($Q$2:Q1205)/1000/General!$B$24</f>
        <v>1.24078659976067</v>
      </c>
      <c r="C1205" s="19" t="n">
        <f aca="false">Online_RAW!K1205</f>
        <v>27.538</v>
      </c>
      <c r="D1205" s="19" t="n">
        <f aca="false">Online_RAW!J1205</f>
        <v>1.55</v>
      </c>
      <c r="E1205" s="19" t="n">
        <f aca="false">(1-F1205/100-G1205/100)/(1-C1205/100-D1205/100-General!$B$17/100)</f>
        <v>0.994647518448051</v>
      </c>
      <c r="F1205" s="19" t="n">
        <f aca="false">N1205*General!$B$14/(N1205+O1205)+O1205*100/(N1205+O1205)</f>
        <v>29.8625085264178</v>
      </c>
      <c r="G1205" s="19" t="n">
        <f aca="false">N1205*General!$B$15/(N1205+O1205)</f>
        <v>0.0354229754917082</v>
      </c>
      <c r="H1205" s="19" t="n">
        <f aca="false">(N1205+O1205)*(1/General!$B$20)*((F1205/100)-E1205*(C1205/100))*1000/B1205</f>
        <v>160.104326781319</v>
      </c>
      <c r="I1205" s="19" t="n">
        <f aca="false">(N1205+O1205)*(1/General!$B$20)*((D1205/100)*E1205-(G1205/100))*1000/B1205</f>
        <v>97.5612080441214</v>
      </c>
      <c r="J1205" s="19" t="n">
        <f aca="false">I1205/H1205</f>
        <v>0.609360221584625</v>
      </c>
      <c r="K1205" s="19" t="n">
        <f aca="false">MAX(Online_RAW!$L$2-Online_RAW!L1205,0)</f>
        <v>0</v>
      </c>
      <c r="L1205" s="19" t="n">
        <f aca="false">0.0016*(Online_RAW!M1205)</f>
        <v>71.8008</v>
      </c>
      <c r="M1205" s="11" t="n">
        <f aca="false">Online_RAW!$N$2-Online_RAW!N1205</f>
        <v>96.9945217391301</v>
      </c>
      <c r="N1205" s="19" t="n">
        <f aca="false">Online_RAW!C1205*60</f>
        <v>159.519130434782</v>
      </c>
      <c r="O1205" s="19" t="n">
        <f aca="false">MAX(0, Online_RAW!D1205*60)</f>
        <v>20.6115652173913</v>
      </c>
      <c r="P1205" s="19" t="n">
        <f aca="false">_xlfn.IFNA(VLOOKUP(A1205,Sampling!$D$7:$E$14,2,FALSE()),0)</f>
        <v>0</v>
      </c>
      <c r="Q1205" s="0" t="n">
        <f aca="false">_xlfn.IFNA(VLOOKUP(A1205,Refill!$D$6:$G$8,2,FALSE()),0)</f>
        <v>0</v>
      </c>
    </row>
    <row r="1206" customFormat="false" ht="12.75" hidden="false" customHeight="false" outlineLevel="0" collapsed="false">
      <c r="A1206" s="19" t="n">
        <f aca="false">ROUND((Online_RAW!B1206-General!$B$10)*24,3)</f>
        <v>20.067</v>
      </c>
      <c r="B1206" s="19" t="n">
        <f aca="false">General!$B$12+Online_ANA!K1206/1000+Online_ANA!L1206/1000+Online_ANA!M1206/1000/General!$B$22-SUM($P$2:P1206)/1000/General!$B$24+SUM($Q$2:Q1206)/1000/General!$B$24</f>
        <v>1.24115291902673</v>
      </c>
      <c r="C1206" s="19" t="n">
        <f aca="false">Online_RAW!K1206</f>
        <v>27.43</v>
      </c>
      <c r="D1206" s="19" t="n">
        <f aca="false">Online_RAW!J1206</f>
        <v>1.55</v>
      </c>
      <c r="E1206" s="19" t="n">
        <f aca="false">(1-F1206/100-G1206/100)/(1-C1206/100-D1206/100-General!$B$17/100)</f>
        <v>0.995379050234974</v>
      </c>
      <c r="F1206" s="19" t="n">
        <f aca="false">N1206*General!$B$14/(N1206+O1206)+O1206*100/(N1206+O1206)</f>
        <v>29.7033693617797</v>
      </c>
      <c r="G1206" s="19" t="n">
        <f aca="false">N1206*General!$B$15/(N1206+O1206)</f>
        <v>0.035503348807182</v>
      </c>
      <c r="H1206" s="19" t="n">
        <f aca="false">(N1206+O1206)*(1/General!$B$20)*((F1206/100)-E1206*(C1206/100))*1000/B1206</f>
        <v>155.486051677705</v>
      </c>
      <c r="I1206" s="19" t="n">
        <f aca="false">(N1206+O1206)*(1/General!$B$20)*((D1206/100)*E1206-(G1206/100))*1000/B1206</f>
        <v>97.6489689730431</v>
      </c>
      <c r="J1206" s="19" t="n">
        <f aca="false">I1206/H1206</f>
        <v>0.628023979767987</v>
      </c>
      <c r="K1206" s="19" t="n">
        <f aca="false">MAX(Online_RAW!$L$2-Online_RAW!L1206,0)</f>
        <v>0</v>
      </c>
      <c r="L1206" s="19" t="n">
        <f aca="false">0.0016*(Online_RAW!M1206)</f>
        <v>71.824</v>
      </c>
      <c r="M1206" s="11" t="n">
        <f aca="false">Online_RAW!$N$2-Online_RAW!N1206</f>
        <v>97.3685217391303</v>
      </c>
      <c r="N1206" s="19" t="n">
        <f aca="false">Online_RAW!C1206*60</f>
        <v>159.960260869565</v>
      </c>
      <c r="O1206" s="19" t="n">
        <f aca="false">MAX(0, Online_RAW!D1206*60)</f>
        <v>20.259652173913</v>
      </c>
      <c r="P1206" s="19" t="n">
        <f aca="false">_xlfn.IFNA(VLOOKUP(A1206,Sampling!$D$7:$E$14,2,FALSE()),0)</f>
        <v>0</v>
      </c>
      <c r="Q1206" s="0" t="n">
        <f aca="false">_xlfn.IFNA(VLOOKUP(A1206,Refill!$D$6:$G$8,2,FALSE()),0)</f>
        <v>0</v>
      </c>
    </row>
    <row r="1207" customFormat="false" ht="12.75" hidden="false" customHeight="false" outlineLevel="0" collapsed="false">
      <c r="A1207" s="19" t="n">
        <f aca="false">ROUND((Online_RAW!B1207-General!$B$10)*24,3)</f>
        <v>20.083</v>
      </c>
      <c r="B1207" s="19" t="n">
        <f aca="false">General!$B$12+Online_ANA!K1207/1000+Online_ANA!L1207/1000+Online_ANA!M1207/1000/General!$B$22-SUM($P$2:P1207)/1000/General!$B$24+SUM($Q$2:Q1207)/1000/General!$B$24</f>
        <v>1.24153115404866</v>
      </c>
      <c r="C1207" s="19" t="n">
        <f aca="false">Online_RAW!K1207</f>
        <v>27.2790909090909</v>
      </c>
      <c r="D1207" s="19" t="n">
        <f aca="false">Online_RAW!J1207</f>
        <v>1.56</v>
      </c>
      <c r="E1207" s="19" t="n">
        <f aca="false">(1-F1207/100-G1207/100)/(1-C1207/100-D1207/100-General!$B$17/100)</f>
        <v>0.991608520635303</v>
      </c>
      <c r="F1207" s="19" t="n">
        <f aca="false">N1207*General!$B$14/(N1207+O1207)+O1207*100/(N1207+O1207)</f>
        <v>29.8298581228269</v>
      </c>
      <c r="G1207" s="19" t="n">
        <f aca="false">N1207*General!$B$15/(N1207+O1207)</f>
        <v>0.0354394655945319</v>
      </c>
      <c r="H1207" s="19" t="n">
        <f aca="false">(N1207+O1207)*(1/General!$B$20)*((F1207/100)-E1207*(C1207/100))*1000/B1207</f>
        <v>179.790564096266</v>
      </c>
      <c r="I1207" s="19" t="n">
        <f aca="false">(N1207+O1207)*(1/General!$B$20)*((D1207/100)*E1207-(G1207/100))*1000/B1207</f>
        <v>97.7623671070325</v>
      </c>
      <c r="J1207" s="19" t="n">
        <f aca="false">I1207/H1207</f>
        <v>0.543756940740713</v>
      </c>
      <c r="K1207" s="19" t="n">
        <f aca="false">MAX(Online_RAW!$L$2-Online_RAW!L1207,0)</f>
        <v>0</v>
      </c>
      <c r="L1207" s="19" t="n">
        <f aca="false">0.0016*(Online_RAW!M1207)</f>
        <v>71.8576</v>
      </c>
      <c r="M1207" s="11" t="n">
        <f aca="false">Online_RAW!$N$2-Online_RAW!N1207</f>
        <v>97.74417391304</v>
      </c>
      <c r="N1207" s="19" t="n">
        <f aca="false">Online_RAW!C1207*60</f>
        <v>159.469043478261</v>
      </c>
      <c r="O1207" s="19" t="n">
        <f aca="false">MAX(0, Online_RAW!D1207*60)</f>
        <v>20.5213043478261</v>
      </c>
      <c r="P1207" s="19" t="n">
        <f aca="false">_xlfn.IFNA(VLOOKUP(A1207,Sampling!$D$7:$E$14,2,FALSE()),0)</f>
        <v>0</v>
      </c>
      <c r="Q1207" s="0" t="n">
        <f aca="false">_xlfn.IFNA(VLOOKUP(A1207,Refill!$D$6:$G$8,2,FALSE()),0)</f>
        <v>0</v>
      </c>
    </row>
    <row r="1208" customFormat="false" ht="12.75" hidden="false" customHeight="false" outlineLevel="0" collapsed="false">
      <c r="A1208" s="19" t="n">
        <f aca="false">ROUND((Online_RAW!B1208-General!$B$10)*24,3)</f>
        <v>20.1</v>
      </c>
      <c r="B1208" s="19" t="n">
        <f aca="false">General!$B$12+Online_ANA!K1208/1000+Online_ANA!L1208/1000+Online_ANA!M1208/1000/General!$B$22-SUM($P$2:P1208)/1000/General!$B$24+SUM($Q$2:Q1208)/1000/General!$B$24</f>
        <v>1.24191038960245</v>
      </c>
      <c r="C1208" s="19" t="n">
        <f aca="false">Online_RAW!K1208</f>
        <v>27.24</v>
      </c>
      <c r="D1208" s="19" t="n">
        <f aca="false">Online_RAW!J1208</f>
        <v>1.555</v>
      </c>
      <c r="E1208" s="19" t="n">
        <f aca="false">(1-F1208/100-G1208/100)/(1-C1208/100-D1208/100-General!$B$17/100)</f>
        <v>0.982679365300488</v>
      </c>
      <c r="F1208" s="19" t="n">
        <f aca="false">N1208*General!$B$14/(N1208+O1208)+O1208*100/(N1208+O1208)</f>
        <v>30.4183713593851</v>
      </c>
      <c r="G1208" s="19" t="n">
        <f aca="false">N1208*General!$B$15/(N1208+O1208)</f>
        <v>0.0351422366871793</v>
      </c>
      <c r="H1208" s="19" t="n">
        <f aca="false">(N1208+O1208)*(1/General!$B$20)*((F1208/100)-E1208*(C1208/100))*1000/B1208</f>
        <v>236.103949192959</v>
      </c>
      <c r="I1208" s="19" t="n">
        <f aca="false">(N1208+O1208)*(1/General!$B$20)*((D1208/100)*E1208-(G1208/100))*1000/B1208</f>
        <v>96.5664070624945</v>
      </c>
      <c r="J1208" s="19" t="n">
        <f aca="false">I1208/H1208</f>
        <v>0.408999541907596</v>
      </c>
      <c r="K1208" s="19" t="n">
        <f aca="false">MAX(Online_RAW!$L$2-Online_RAW!L1208,0)</f>
        <v>0</v>
      </c>
      <c r="L1208" s="19" t="n">
        <f aca="false">0.0016*(Online_RAW!M1208)</f>
        <v>71.8912</v>
      </c>
      <c r="M1208" s="11" t="n">
        <f aca="false">Online_RAW!$N$2-Online_RAW!N1208</f>
        <v>98.1209166666699</v>
      </c>
      <c r="N1208" s="19" t="n">
        <f aca="false">Online_RAW!C1208*60</f>
        <v>158.18575</v>
      </c>
      <c r="O1208" s="19" t="n">
        <f aca="false">MAX(0, Online_RAW!D1208*60)</f>
        <v>21.86625</v>
      </c>
      <c r="P1208" s="19" t="n">
        <f aca="false">_xlfn.IFNA(VLOOKUP(A1208,Sampling!$D$7:$E$14,2,FALSE()),0)</f>
        <v>0</v>
      </c>
      <c r="Q1208" s="0" t="n">
        <f aca="false">_xlfn.IFNA(VLOOKUP(A1208,Refill!$D$6:$G$8,2,FALSE()),0)</f>
        <v>0</v>
      </c>
    </row>
    <row r="1209" customFormat="false" ht="12.75" hidden="false" customHeight="false" outlineLevel="0" collapsed="false">
      <c r="A1209" s="19" t="n">
        <f aca="false">ROUND((Online_RAW!B1209-General!$B$10)*24,3)</f>
        <v>20.117</v>
      </c>
      <c r="B1209" s="19" t="n">
        <f aca="false">General!$B$12+Online_ANA!K1209/1000+Online_ANA!L1209/1000+Online_ANA!M1209/1000/General!$B$22-SUM($P$2:P1209)/1000/General!$B$24+SUM($Q$2:Q1209)/1000/General!$B$24</f>
        <v>1.24230790388817</v>
      </c>
      <c r="C1209" s="19" t="n">
        <f aca="false">Online_RAW!K1209</f>
        <v>27.6030769230769</v>
      </c>
      <c r="D1209" s="19" t="n">
        <f aca="false">Online_RAW!J1209</f>
        <v>1.57</v>
      </c>
      <c r="E1209" s="19" t="n">
        <f aca="false">(1-F1209/100-G1209/100)/(1-C1209/100-D1209/100-General!$B$17/100)</f>
        <v>0.986762761522514</v>
      </c>
      <c r="F1209" s="19" t="n">
        <f aca="false">N1209*General!$B$14/(N1209+O1209)+O1209*100/(N1209+O1209)</f>
        <v>30.5024947007496</v>
      </c>
      <c r="G1209" s="19" t="n">
        <f aca="false">N1209*General!$B$15/(N1209+O1209)</f>
        <v>0.0350997501511366</v>
      </c>
      <c r="H1209" s="19" t="n">
        <f aca="false">(N1209+O1209)*(1/General!$B$20)*((F1209/100)-E1209*(C1209/100))*1000/B1209</f>
        <v>211.047712642941</v>
      </c>
      <c r="I1209" s="19" t="n">
        <f aca="false">(N1209+O1209)*(1/General!$B$20)*((D1209/100)*E1209-(G1209/100))*1000/B1209</f>
        <v>97.8775054144313</v>
      </c>
      <c r="J1209" s="19" t="n">
        <f aca="false">I1209/H1209</f>
        <v>0.463769562762447</v>
      </c>
      <c r="K1209" s="19" t="n">
        <f aca="false">MAX(Online_RAW!$L$2-Online_RAW!L1209,0)</f>
        <v>0</v>
      </c>
      <c r="L1209" s="19" t="n">
        <f aca="false">0.0016*(Online_RAW!M1209)</f>
        <v>71.928</v>
      </c>
      <c r="M1209" s="11" t="n">
        <f aca="false">Online_RAW!$N$2-Online_RAW!N1209</f>
        <v>98.5140952381003</v>
      </c>
      <c r="N1209" s="19" t="n">
        <f aca="false">Online_RAW!C1209*60</f>
        <v>157.948636363636</v>
      </c>
      <c r="O1209" s="19" t="n">
        <f aca="false">MAX(0, Online_RAW!D1209*60)</f>
        <v>22.0510909090909</v>
      </c>
      <c r="P1209" s="19" t="n">
        <f aca="false">_xlfn.IFNA(VLOOKUP(A1209,Sampling!$D$7:$E$14,2,FALSE()),0)</f>
        <v>0</v>
      </c>
      <c r="Q1209" s="0" t="n">
        <f aca="false">_xlfn.IFNA(VLOOKUP(A1209,Refill!$D$6:$G$8,2,FALSE()),0)</f>
        <v>0</v>
      </c>
    </row>
    <row r="1210" customFormat="false" ht="12.75" hidden="false" customHeight="false" outlineLevel="0" collapsed="false">
      <c r="A1210" s="19" t="n">
        <f aca="false">ROUND((Online_RAW!B1210-General!$B$10)*24,3)</f>
        <v>20.133</v>
      </c>
      <c r="B1210" s="19" t="n">
        <f aca="false">General!$B$12+Online_ANA!K1210/1000+Online_ANA!L1210/1000+Online_ANA!M1210/1000/General!$B$22-SUM($P$2:P1210)/1000/General!$B$24+SUM($Q$2:Q1210)/1000/General!$B$24</f>
        <v>1.24272173744787</v>
      </c>
      <c r="C1210" s="19" t="n">
        <f aca="false">Online_RAW!K1210</f>
        <v>27.842</v>
      </c>
      <c r="D1210" s="19" t="n">
        <f aca="false">Online_RAW!J1210</f>
        <v>1.57666666666667</v>
      </c>
      <c r="E1210" s="19" t="n">
        <f aca="false">(1-F1210/100-G1210/100)/(1-C1210/100-D1210/100-General!$B$17/100)</f>
        <v>0.993276972324904</v>
      </c>
      <c r="F1210" s="19" t="n">
        <f aca="false">N1210*General!$B$14/(N1210+O1210)+O1210*100/(N1210+O1210)</f>
        <v>30.287762028349</v>
      </c>
      <c r="G1210" s="19" t="n">
        <f aca="false">N1210*General!$B$15/(N1210+O1210)</f>
        <v>0.0352082009957834</v>
      </c>
      <c r="H1210" s="19" t="n">
        <f aca="false">(N1210+O1210)*(1/General!$B$20)*((F1210/100)-E1210*(C1210/100))*1000/B1210</f>
        <v>170.451954414518</v>
      </c>
      <c r="I1210" s="19" t="n">
        <f aca="false">(N1210+O1210)*(1/General!$B$20)*((D1210/100)*E1210-(G1210/100))*1000/B1210</f>
        <v>99.1049433323982</v>
      </c>
      <c r="J1210" s="19" t="n">
        <f aca="false">I1210/H1210</f>
        <v>0.581424505649185</v>
      </c>
      <c r="K1210" s="19" t="n">
        <f aca="false">MAX(Online_RAW!$L$2-Online_RAW!L1210,0)</f>
        <v>0</v>
      </c>
      <c r="L1210" s="19" t="n">
        <f aca="false">0.0016*(Online_RAW!M1210)</f>
        <v>71.9968</v>
      </c>
      <c r="M1210" s="11" t="n">
        <f aca="false">Online_RAW!$N$2-Online_RAW!N1210</f>
        <v>98.8901818181803</v>
      </c>
      <c r="N1210" s="19" t="n">
        <f aca="false">Online_RAW!C1210*60</f>
        <v>158.722090909091</v>
      </c>
      <c r="O1210" s="19" t="n">
        <f aca="false">MAX(0, Online_RAW!D1210*60)</f>
        <v>21.6019090909091</v>
      </c>
      <c r="P1210" s="19" t="n">
        <f aca="false">_xlfn.IFNA(VLOOKUP(A1210,Sampling!$D$7:$E$14,2,FALSE()),0)</f>
        <v>0</v>
      </c>
      <c r="Q1210" s="0" t="n">
        <f aca="false">_xlfn.IFNA(VLOOKUP(A1210,Refill!$D$6:$G$8,2,FALSE()),0)</f>
        <v>0</v>
      </c>
    </row>
    <row r="1211" customFormat="false" ht="12.75" hidden="false" customHeight="false" outlineLevel="0" collapsed="false">
      <c r="A1211" s="19" t="n">
        <f aca="false">ROUND((Online_RAW!B1211-General!$B$10)*24,3)</f>
        <v>20.15</v>
      </c>
      <c r="B1211" s="19" t="n">
        <f aca="false">General!$B$12+Online_ANA!K1211/1000+Online_ANA!L1211/1000+Online_ANA!M1211/1000/General!$B$22-SUM($P$2:P1211)/1000/General!$B$24+SUM($Q$2:Q1211)/1000/General!$B$24</f>
        <v>1.24306953918742</v>
      </c>
      <c r="C1211" s="19" t="n">
        <f aca="false">Online_RAW!K1211</f>
        <v>27.8333333333333</v>
      </c>
      <c r="D1211" s="19" t="n">
        <f aca="false">Online_RAW!J1211</f>
        <v>1.57</v>
      </c>
      <c r="E1211" s="19" t="n">
        <f aca="false">(1-F1211/100-G1211/100)/(1-C1211/100-D1211/100-General!$B$17/100)</f>
        <v>0.996928224392465</v>
      </c>
      <c r="F1211" s="19" t="n">
        <f aca="false">N1211*General!$B$14/(N1211+O1211)+O1211*100/(N1211+O1211)</f>
        <v>30.016208276634</v>
      </c>
      <c r="G1211" s="19" t="n">
        <f aca="false">N1211*General!$B$15/(N1211+O1211)</f>
        <v>0.0353453493552354</v>
      </c>
      <c r="H1211" s="19" t="n">
        <f aca="false">(N1211+O1211)*(1/General!$B$20)*((F1211/100)-E1211*(C1211/100))*1000/B1211</f>
        <v>146.330266837465</v>
      </c>
      <c r="I1211" s="19" t="n">
        <f aca="false">(N1211+O1211)*(1/General!$B$20)*((D1211/100)*E1211-(G1211/100))*1000/B1211</f>
        <v>98.6878036310298</v>
      </c>
      <c r="J1211" s="19" t="n">
        <f aca="false">I1211/H1211</f>
        <v>0.674418257848503</v>
      </c>
      <c r="K1211" s="19" t="n">
        <f aca="false">MAX(Online_RAW!$L$2-Online_RAW!L1211,0)</f>
        <v>0</v>
      </c>
      <c r="L1211" s="19" t="n">
        <f aca="false">0.0016*(Online_RAW!M1211)</f>
        <v>71.9968</v>
      </c>
      <c r="M1211" s="11" t="n">
        <f aca="false">Online_RAW!$N$2-Online_RAW!N1211</f>
        <v>99.2692857142902</v>
      </c>
      <c r="N1211" s="19" t="n">
        <f aca="false">Online_RAW!C1211*60</f>
        <v>158.8206</v>
      </c>
      <c r="O1211" s="19" t="n">
        <f aca="false">MAX(0, Online_RAW!D1211*60)</f>
        <v>20.9151818181818</v>
      </c>
      <c r="P1211" s="19" t="n">
        <f aca="false">_xlfn.IFNA(VLOOKUP(A1211,Sampling!$D$7:$E$14,2,FALSE()),0)</f>
        <v>0</v>
      </c>
      <c r="Q1211" s="0" t="n">
        <f aca="false">_xlfn.IFNA(VLOOKUP(A1211,Refill!$D$6:$G$8,2,FALSE()),0)</f>
        <v>0</v>
      </c>
    </row>
    <row r="1212" customFormat="false" ht="12.75" hidden="false" customHeight="false" outlineLevel="0" collapsed="false">
      <c r="A1212" s="19" t="n">
        <f aca="false">ROUND((Online_RAW!B1212-General!$B$10)*24,3)</f>
        <v>20.167</v>
      </c>
      <c r="B1212" s="19" t="n">
        <f aca="false">General!$B$12+Online_ANA!K1212/1000+Online_ANA!L1212/1000+Online_ANA!M1212/1000/General!$B$22-SUM($P$2:P1212)/1000/General!$B$24+SUM($Q$2:Q1212)/1000/General!$B$24</f>
        <v>1.2434718175146</v>
      </c>
      <c r="C1212" s="19" t="n">
        <f aca="false">Online_RAW!K1212</f>
        <v>27.6457142857143</v>
      </c>
      <c r="D1212" s="19" t="n">
        <f aca="false">Online_RAW!J1212</f>
        <v>1.58</v>
      </c>
      <c r="E1212" s="19" t="n">
        <f aca="false">(1-F1212/100-G1212/100)/(1-C1212/100-D1212/100-General!$B$17/100)</f>
        <v>0.991164998748038</v>
      </c>
      <c r="F1212" s="19" t="n">
        <f aca="false">N1212*General!$B$14/(N1212+O1212)+O1212*100/(N1212+O1212)</f>
        <v>30.2446446817854</v>
      </c>
      <c r="G1212" s="19" t="n">
        <f aca="false">N1212*General!$B$15/(N1212+O1212)</f>
        <v>0.0352299774334417</v>
      </c>
      <c r="H1212" s="19" t="n">
        <f aca="false">(N1212+O1212)*(1/General!$B$20)*((F1212/100)-E1212*(C1212/100))*1000/B1212</f>
        <v>183.609770570181</v>
      </c>
      <c r="I1212" s="19" t="n">
        <f aca="false">(N1212+O1212)*(1/General!$B$20)*((D1212/100)*E1212-(G1212/100))*1000/B1212</f>
        <v>98.8582410945442</v>
      </c>
      <c r="J1212" s="19" t="n">
        <f aca="false">I1212/H1212</f>
        <v>0.538414926327453</v>
      </c>
      <c r="K1212" s="19" t="n">
        <f aca="false">MAX(Online_RAW!$L$2-Online_RAW!L1212,0)</f>
        <v>0</v>
      </c>
      <c r="L1212" s="19" t="n">
        <f aca="false">0.0016*(Online_RAW!M1212)</f>
        <v>72.0508</v>
      </c>
      <c r="M1212" s="11" t="n">
        <f aca="false">Online_RAW!$N$2-Online_RAW!N1212</f>
        <v>99.6489090909099</v>
      </c>
      <c r="N1212" s="19" t="n">
        <f aca="false">Online_RAW!C1212*60</f>
        <v>158.52547826087</v>
      </c>
      <c r="O1212" s="19" t="n">
        <f aca="false">MAX(0, Online_RAW!D1212*60)</f>
        <v>21.4638260869565</v>
      </c>
      <c r="P1212" s="19" t="n">
        <f aca="false">_xlfn.IFNA(VLOOKUP(A1212,Sampling!$D$7:$E$14,2,FALSE()),0)</f>
        <v>0</v>
      </c>
      <c r="Q1212" s="0" t="n">
        <f aca="false">_xlfn.IFNA(VLOOKUP(A1212,Refill!$D$6:$G$8,2,FALSE()),0)</f>
        <v>0</v>
      </c>
    </row>
    <row r="1213" customFormat="false" ht="12.75" hidden="false" customHeight="false" outlineLevel="0" collapsed="false">
      <c r="A1213" s="19" t="n">
        <f aca="false">ROUND((Online_RAW!B1213-General!$B$10)*24,3)</f>
        <v>20.183</v>
      </c>
      <c r="B1213" s="19" t="n">
        <f aca="false">General!$B$12+Online_ANA!K1213/1000+Online_ANA!L1213/1000+Online_ANA!M1213/1000/General!$B$22-SUM($P$2:P1213)/1000/General!$B$24+SUM($Q$2:Q1213)/1000/General!$B$24</f>
        <v>1.24382435404866</v>
      </c>
      <c r="C1213" s="19" t="n">
        <f aca="false">Online_RAW!K1213</f>
        <v>27.67875</v>
      </c>
      <c r="D1213" s="19" t="n">
        <f aca="false">Online_RAW!J1213</f>
        <v>1.58</v>
      </c>
      <c r="E1213" s="19" t="n">
        <f aca="false">(1-F1213/100-G1213/100)/(1-C1213/100-D1213/100-General!$B$17/100)</f>
        <v>0.983427227822481</v>
      </c>
      <c r="F1213" s="19" t="n">
        <f aca="false">N1213*General!$B$14/(N1213+O1213)+O1213*100/(N1213+O1213)</f>
        <v>30.8217114869048</v>
      </c>
      <c r="G1213" s="19" t="n">
        <f aca="false">N1213*General!$B$15/(N1213+O1213)</f>
        <v>0.0349385295520683</v>
      </c>
      <c r="H1213" s="19" t="n">
        <f aca="false">(N1213+O1213)*(1/General!$B$20)*((F1213/100)-E1213*(C1213/100))*1000/B1213</f>
        <v>232.432999380841</v>
      </c>
      <c r="I1213" s="19" t="n">
        <f aca="false">(N1213+O1213)*(1/General!$B$20)*((D1213/100)*E1213-(G1213/100))*1000/B1213</f>
        <v>98.0202289436514</v>
      </c>
      <c r="J1213" s="19" t="n">
        <f aca="false">I1213/H1213</f>
        <v>0.421713909835347</v>
      </c>
      <c r="K1213" s="19" t="n">
        <f aca="false">MAX(Online_RAW!$L$2-Online_RAW!L1213,0)</f>
        <v>0</v>
      </c>
      <c r="L1213" s="19" t="n">
        <f aca="false">0.0016*(Online_RAW!M1213)</f>
        <v>72.0508</v>
      </c>
      <c r="M1213" s="11" t="n">
        <f aca="false">Online_RAW!$N$2-Online_RAW!N1213</f>
        <v>100.03317391304</v>
      </c>
      <c r="N1213" s="19" t="n">
        <f aca="false">Online_RAW!C1213*60</f>
        <v>157.150695652174</v>
      </c>
      <c r="O1213" s="19" t="n">
        <f aca="false">MAX(0, Online_RAW!D1213*60)</f>
        <v>22.7660869565218</v>
      </c>
      <c r="P1213" s="19" t="n">
        <f aca="false">_xlfn.IFNA(VLOOKUP(A1213,Sampling!$D$7:$E$14,2,FALSE()),0)</f>
        <v>0</v>
      </c>
      <c r="Q1213" s="0" t="n">
        <f aca="false">_xlfn.IFNA(VLOOKUP(A1213,Refill!$D$6:$G$8,2,FALSE()),0)</f>
        <v>0</v>
      </c>
    </row>
    <row r="1214" customFormat="false" ht="12.75" hidden="false" customHeight="false" outlineLevel="0" collapsed="false">
      <c r="A1214" s="19" t="n">
        <f aca="false">ROUND((Online_RAW!B1214-General!$B$10)*24,3)</f>
        <v>20.2</v>
      </c>
      <c r="B1214" s="19" t="n">
        <f aca="false">General!$B$12+Online_ANA!K1214/1000+Online_ANA!L1214/1000+Online_ANA!M1214/1000/General!$B$22-SUM($P$2:P1214)/1000/General!$B$24+SUM($Q$2:Q1214)/1000/General!$B$24</f>
        <v>1.24423968550459</v>
      </c>
      <c r="C1214" s="19" t="n">
        <f aca="false">Online_RAW!K1214</f>
        <v>27.9576923076923</v>
      </c>
      <c r="D1214" s="19" t="n">
        <f aca="false">Online_RAW!J1214</f>
        <v>1.59</v>
      </c>
      <c r="E1214" s="19" t="n">
        <f aca="false">(1-F1214/100-G1214/100)/(1-C1214/100-D1214/100-General!$B$17/100)</f>
        <v>0.99138319672332</v>
      </c>
      <c r="F1214" s="19" t="n">
        <f aca="false">N1214*General!$B$14/(N1214+O1214)+O1214*100/(N1214+O1214)</f>
        <v>30.5486534290005</v>
      </c>
      <c r="G1214" s="19" t="n">
        <f aca="false">N1214*General!$B$15/(N1214+O1214)</f>
        <v>0.035076437662121</v>
      </c>
      <c r="H1214" s="19" t="n">
        <f aca="false">(N1214+O1214)*(1/General!$B$20)*((F1214/100)-E1214*(C1214/100))*1000/B1214</f>
        <v>182.563930307182</v>
      </c>
      <c r="I1214" s="19" t="n">
        <f aca="false">(N1214+O1214)*(1/General!$B$20)*((D1214/100)*E1214-(G1214/100))*1000/B1214</f>
        <v>99.3590781354892</v>
      </c>
      <c r="J1214" s="19" t="n">
        <f aca="false">I1214/H1214</f>
        <v>0.544242654988351</v>
      </c>
      <c r="K1214" s="19" t="n">
        <f aca="false">MAX(Online_RAW!$L$2-Online_RAW!L1214,0)</f>
        <v>0</v>
      </c>
      <c r="L1214" s="19" t="n">
        <f aca="false">0.0016*(Online_RAW!M1214)</f>
        <v>72.11808</v>
      </c>
      <c r="M1214" s="11" t="n">
        <f aca="false">Online_RAW!$N$2-Online_RAW!N1214</f>
        <v>100.41255</v>
      </c>
      <c r="N1214" s="19" t="n">
        <f aca="false">Online_RAW!C1214*60</f>
        <v>157.659818181818</v>
      </c>
      <c r="O1214" s="19" t="n">
        <f aca="false">MAX(0, Online_RAW!D1214*60)</f>
        <v>22.1301818181818</v>
      </c>
      <c r="P1214" s="19" t="n">
        <f aca="false">_xlfn.IFNA(VLOOKUP(A1214,Sampling!$D$7:$E$14,2,FALSE()),0)</f>
        <v>0</v>
      </c>
      <c r="Q1214" s="0" t="n">
        <f aca="false">_xlfn.IFNA(VLOOKUP(A1214,Refill!$D$6:$G$8,2,FALSE()),0)</f>
        <v>0</v>
      </c>
    </row>
    <row r="1215" customFormat="false" ht="12.75" hidden="false" customHeight="false" outlineLevel="0" collapsed="false">
      <c r="A1215" s="19" t="n">
        <f aca="false">ROUND((Online_RAW!B1215-General!$B$10)*24,3)</f>
        <v>20.217</v>
      </c>
      <c r="B1215" s="19" t="n">
        <f aca="false">General!$B$12+Online_ANA!K1215/1000+Online_ANA!L1215/1000+Online_ANA!M1215/1000/General!$B$22-SUM($P$2:P1215)/1000/General!$B$24+SUM($Q$2:Q1215)/1000/General!$B$24</f>
        <v>1.24463215349023</v>
      </c>
      <c r="C1215" s="19" t="n">
        <f aca="false">Online_RAW!K1215</f>
        <v>28.0877777777778</v>
      </c>
      <c r="D1215" s="19" t="n">
        <f aca="false">Online_RAW!J1215</f>
        <v>1.6</v>
      </c>
      <c r="E1215" s="19" t="n">
        <f aca="false">(1-F1215/100-G1215/100)/(1-C1215/100-D1215/100-General!$B$17/100)</f>
        <v>0.998177718839941</v>
      </c>
      <c r="F1215" s="19" t="n">
        <f aca="false">N1215*General!$B$14/(N1215+O1215)+O1215*100/(N1215+O1215)</f>
        <v>30.2125640565377</v>
      </c>
      <c r="G1215" s="19" t="n">
        <f aca="false">N1215*General!$B$15/(N1215+O1215)</f>
        <v>0.0352461797694254</v>
      </c>
      <c r="H1215" s="19" t="n">
        <f aca="false">(N1215+O1215)*(1/General!$B$20)*((F1215/100)-E1215*(C1215/100))*1000/B1215</f>
        <v>140.561301417086</v>
      </c>
      <c r="I1215" s="19" t="n">
        <f aca="false">(N1215+O1215)*(1/General!$B$20)*((D1215/100)*E1215-(G1215/100))*1000/B1215</f>
        <v>100.890175430827</v>
      </c>
      <c r="J1215" s="19" t="n">
        <f aca="false">I1215/H1215</f>
        <v>0.717766372491501</v>
      </c>
      <c r="K1215" s="19" t="n">
        <f aca="false">MAX(Online_RAW!$L$2-Online_RAW!L1215,0)</f>
        <v>0</v>
      </c>
      <c r="L1215" s="19" t="n">
        <f aca="false">0.0016*(Online_RAW!M1215)</f>
        <v>72.1584</v>
      </c>
      <c r="M1215" s="11" t="n">
        <f aca="false">Online_RAW!$N$2-Online_RAW!N1215</f>
        <v>100.79639130435</v>
      </c>
      <c r="N1215" s="19" t="n">
        <f aca="false">Online_RAW!C1215*60</f>
        <v>158.790782608696</v>
      </c>
      <c r="O1215" s="19" t="n">
        <f aca="false">MAX(0, Online_RAW!D1215*60)</f>
        <v>21.4168695652174</v>
      </c>
      <c r="P1215" s="19" t="n">
        <f aca="false">_xlfn.IFNA(VLOOKUP(A1215,Sampling!$D$7:$E$14,2,FALSE()),0)</f>
        <v>0</v>
      </c>
      <c r="Q1215" s="0" t="n">
        <f aca="false">_xlfn.IFNA(VLOOKUP(A1215,Refill!$D$6:$G$8,2,FALSE()),0)</f>
        <v>0</v>
      </c>
    </row>
    <row r="1216" customFormat="false" ht="12.75" hidden="false" customHeight="false" outlineLevel="0" collapsed="false">
      <c r="A1216" s="19" t="n">
        <f aca="false">ROUND((Online_RAW!B1216-General!$B$10)*24,3)</f>
        <v>20.233</v>
      </c>
      <c r="B1216" s="19" t="n">
        <f aca="false">General!$B$12+Online_ANA!K1216/1000+Online_ANA!L1216/1000+Online_ANA!M1216/1000/General!$B$22-SUM($P$2:P1216)/1000/General!$B$24+SUM($Q$2:Q1216)/1000/General!$B$24</f>
        <v>1.24504644956787</v>
      </c>
      <c r="C1216" s="19" t="n">
        <f aca="false">Online_RAW!K1216</f>
        <v>27.8163636363636</v>
      </c>
      <c r="D1216" s="19" t="n">
        <f aca="false">Online_RAW!J1216</f>
        <v>1.59</v>
      </c>
      <c r="E1216" s="19" t="n">
        <f aca="false">(1-F1216/100-G1216/100)/(1-C1216/100-D1216/100-General!$B$17/100)</f>
        <v>0.989655702172614</v>
      </c>
      <c r="F1216" s="19" t="n">
        <f aca="false">N1216*General!$B$14/(N1216+O1216)+O1216*100/(N1216+O1216)</f>
        <v>30.5297356531268</v>
      </c>
      <c r="G1216" s="19" t="n">
        <f aca="false">N1216*General!$B$15/(N1216+O1216)</f>
        <v>0.0350859920943804</v>
      </c>
      <c r="H1216" s="19" t="n">
        <f aca="false">(N1216+O1216)*(1/General!$B$20)*((F1216/100)-E1216*(C1216/100))*1000/B1216</f>
        <v>193.544140311823</v>
      </c>
      <c r="I1216" s="19" t="n">
        <f aca="false">(N1216+O1216)*(1/General!$B$20)*((D1216/100)*E1216-(G1216/100))*1000/B1216</f>
        <v>99.2169284132377</v>
      </c>
      <c r="J1216" s="19" t="n">
        <f aca="false">I1216/H1216</f>
        <v>0.51263204483167</v>
      </c>
      <c r="K1216" s="19" t="n">
        <f aca="false">MAX(Online_RAW!$L$2-Online_RAW!L1216,0)</f>
        <v>0</v>
      </c>
      <c r="L1216" s="19" t="n">
        <f aca="false">0.0016*(Online_RAW!M1216)</f>
        <v>72.2165333333333</v>
      </c>
      <c r="M1216" s="11" t="n">
        <f aca="false">Online_RAW!$N$2-Online_RAW!N1216</f>
        <v>101.18460869565</v>
      </c>
      <c r="N1216" s="19" t="n">
        <f aca="false">Online_RAW!C1216*60</f>
        <v>157.861565217391</v>
      </c>
      <c r="O1216" s="19" t="n">
        <f aca="false">MAX(0, Online_RAW!D1216*60)</f>
        <v>22.1094782608696</v>
      </c>
      <c r="P1216" s="19" t="n">
        <f aca="false">_xlfn.IFNA(VLOOKUP(A1216,Sampling!$D$7:$E$14,2,FALSE()),0)</f>
        <v>0</v>
      </c>
      <c r="Q1216" s="0" t="n">
        <f aca="false">_xlfn.IFNA(VLOOKUP(A1216,Refill!$D$6:$G$8,2,FALSE()),0)</f>
        <v>0</v>
      </c>
    </row>
    <row r="1217" customFormat="false" ht="12.75" hidden="false" customHeight="false" outlineLevel="0" collapsed="false">
      <c r="A1217" s="19" t="n">
        <f aca="false">ROUND((Online_RAW!B1217-General!$B$10)*24,3)</f>
        <v>20.25</v>
      </c>
      <c r="B1217" s="19" t="n">
        <f aca="false">General!$B$12+Online_ANA!K1217/1000+Online_ANA!L1217/1000+Online_ANA!M1217/1000/General!$B$22-SUM($P$2:P1217)/1000/General!$B$24+SUM($Q$2:Q1217)/1000/General!$B$24</f>
        <v>1.24539926169392</v>
      </c>
      <c r="C1217" s="19" t="n">
        <f aca="false">Online_RAW!K1217</f>
        <v>27.8091666666667</v>
      </c>
      <c r="D1217" s="19" t="n">
        <f aca="false">Online_RAW!J1217</f>
        <v>1.595</v>
      </c>
      <c r="E1217" s="19" t="n">
        <f aca="false">(1-F1217/100-G1217/100)/(1-C1217/100-D1217/100-General!$B$17/100)</f>
        <v>0.988107632867595</v>
      </c>
      <c r="F1217" s="19" t="n">
        <f aca="false">N1217*General!$B$14/(N1217+O1217)+O1217*100/(N1217+O1217)</f>
        <v>30.6362326008415</v>
      </c>
      <c r="G1217" s="19" t="n">
        <f aca="false">N1217*General!$B$15/(N1217+O1217)</f>
        <v>0.0350322057571508</v>
      </c>
      <c r="H1217" s="19" t="n">
        <f aca="false">(N1217+O1217)*(1/General!$B$20)*((F1217/100)-E1217*(C1217/100))*1000/B1217</f>
        <v>203.467456022055</v>
      </c>
      <c r="I1217" s="19" t="n">
        <f aca="false">(N1217+O1217)*(1/General!$B$20)*((D1217/100)*E1217-(G1217/100))*1000/B1217</f>
        <v>99.2922142099679</v>
      </c>
      <c r="J1217" s="19" t="n">
        <f aca="false">I1217/H1217</f>
        <v>0.488000470203967</v>
      </c>
      <c r="K1217" s="19" t="n">
        <f aca="false">MAX(Online_RAW!$L$2-Online_RAW!L1217,0)</f>
        <v>0</v>
      </c>
      <c r="L1217" s="19" t="n">
        <f aca="false">0.0016*(Online_RAW!M1217)</f>
        <v>72.2165333333333</v>
      </c>
      <c r="M1217" s="11" t="n">
        <f aca="false">Online_RAW!$N$2-Online_RAW!N1217</f>
        <v>101.56917391304</v>
      </c>
      <c r="N1217" s="19" t="n">
        <f aca="false">Online_RAW!C1217*60</f>
        <v>157.52452173913</v>
      </c>
      <c r="O1217" s="19" t="n">
        <f aca="false">MAX(0, Online_RAW!D1217*60)</f>
        <v>22.338</v>
      </c>
      <c r="P1217" s="19" t="n">
        <f aca="false">_xlfn.IFNA(VLOOKUP(A1217,Sampling!$D$7:$E$14,2,FALSE()),0)</f>
        <v>0</v>
      </c>
      <c r="Q1217" s="0" t="n">
        <f aca="false">_xlfn.IFNA(VLOOKUP(A1217,Refill!$D$6:$G$8,2,FALSE()),0)</f>
        <v>0</v>
      </c>
    </row>
    <row r="1218" customFormat="false" ht="12.75" hidden="false" customHeight="false" outlineLevel="0" collapsed="false">
      <c r="A1218" s="19" t="n">
        <f aca="false">ROUND((Online_RAW!B1218-General!$B$10)*24,3)</f>
        <v>20.267</v>
      </c>
      <c r="B1218" s="19" t="n">
        <f aca="false">General!$B$12+Online_ANA!K1218/1000+Online_ANA!L1218/1000+Online_ANA!M1218/1000/General!$B$22-SUM($P$2:P1218)/1000/General!$B$24+SUM($Q$2:Q1218)/1000/General!$B$24</f>
        <v>1.24583021718098</v>
      </c>
      <c r="C1218" s="19" t="n">
        <f aca="false">Online_RAW!K1218</f>
        <v>27.9781818181818</v>
      </c>
      <c r="D1218" s="19" t="n">
        <f aca="false">Online_RAW!J1218</f>
        <v>1.59</v>
      </c>
      <c r="E1218" s="19" t="n">
        <f aca="false">(1-F1218/100-G1218/100)/(1-C1218/100-D1218/100-General!$B$17/100)</f>
        <v>0.987766344701901</v>
      </c>
      <c r="F1218" s="19" t="n">
        <f aca="false">N1218*General!$B$14/(N1218+O1218)+O1218*100/(N1218+O1218)</f>
        <v>30.8222810610981</v>
      </c>
      <c r="G1218" s="19" t="n">
        <f aca="false">N1218*General!$B$15/(N1218+O1218)</f>
        <v>0.0349382418883343</v>
      </c>
      <c r="H1218" s="19" t="n">
        <f aca="false">(N1218+O1218)*(1/General!$B$20)*((F1218/100)-E1218*(C1218/100))*1000/B1218</f>
        <v>205.570178217842</v>
      </c>
      <c r="I1218" s="19" t="n">
        <f aca="false">(N1218+O1218)*(1/General!$B$20)*((D1218/100)*E1218-(G1218/100))*1000/B1218</f>
        <v>99.0704810843817</v>
      </c>
      <c r="J1218" s="19" t="n">
        <f aca="false">I1218/H1218</f>
        <v>0.481930219369645</v>
      </c>
      <c r="K1218" s="19" t="n">
        <f aca="false">MAX(Online_RAW!$L$2-Online_RAW!L1218,0)</f>
        <v>0</v>
      </c>
      <c r="L1218" s="19" t="n">
        <f aca="false">0.0016*(Online_RAW!M1218)</f>
        <v>72.2896</v>
      </c>
      <c r="M1218" s="11" t="n">
        <f aca="false">Online_RAW!$N$2-Online_RAW!N1218</f>
        <v>101.95927272727</v>
      </c>
      <c r="N1218" s="19" t="n">
        <f aca="false">Online_RAW!C1218*60</f>
        <v>157.355727272727</v>
      </c>
      <c r="O1218" s="19" t="n">
        <f aca="false">MAX(0, Online_RAW!D1218*60)</f>
        <v>22.7972727272727</v>
      </c>
      <c r="P1218" s="19" t="n">
        <f aca="false">_xlfn.IFNA(VLOOKUP(A1218,Sampling!$D$7:$E$14,2,FALSE()),0)</f>
        <v>0</v>
      </c>
      <c r="Q1218" s="0" t="n">
        <f aca="false">_xlfn.IFNA(VLOOKUP(A1218,Refill!$D$6:$G$8,2,FALSE()),0)</f>
        <v>0</v>
      </c>
    </row>
    <row r="1219" customFormat="false" ht="12.75" hidden="false" customHeight="false" outlineLevel="0" collapsed="false">
      <c r="A1219" s="19" t="n">
        <f aca="false">ROUND((Online_RAW!B1219-General!$B$10)*24,3)</f>
        <v>20.283</v>
      </c>
      <c r="B1219" s="19" t="n">
        <f aca="false">General!$B$12+Online_ANA!K1219/1000+Online_ANA!L1219/1000+Online_ANA!M1219/1000/General!$B$22-SUM($P$2:P1219)/1000/General!$B$24+SUM($Q$2:Q1219)/1000/General!$B$24</f>
        <v>1.24618325775828</v>
      </c>
      <c r="C1219" s="19" t="n">
        <f aca="false">Online_RAW!K1219</f>
        <v>28.147</v>
      </c>
      <c r="D1219" s="19" t="n">
        <f aca="false">Online_RAW!J1219</f>
        <v>1.59</v>
      </c>
      <c r="E1219" s="19" t="n">
        <f aca="false">(1-F1219/100-G1219/100)/(1-C1219/100-D1219/100-General!$B$17/100)</f>
        <v>0.99241879878737</v>
      </c>
      <c r="F1219" s="19" t="n">
        <f aca="false">N1219*General!$B$14/(N1219+O1219)+O1219*100/(N1219+O1219)</f>
        <v>30.6640717754796</v>
      </c>
      <c r="G1219" s="19" t="n">
        <f aca="false">N1219*General!$B$15/(N1219+O1219)</f>
        <v>0.0350181455679396</v>
      </c>
      <c r="H1219" s="19" t="n">
        <f aca="false">(N1219+O1219)*(1/General!$B$20)*((F1219/100)-E1219*(C1219/100))*1000/B1219</f>
        <v>175.740176802165</v>
      </c>
      <c r="I1219" s="19" t="n">
        <f aca="false">(N1219+O1219)*(1/General!$B$20)*((D1219/100)*E1219-(G1219/100))*1000/B1219</f>
        <v>99.3072265860926</v>
      </c>
      <c r="J1219" s="19" t="n">
        <f aca="false">I1219/H1219</f>
        <v>0.565079814946842</v>
      </c>
      <c r="K1219" s="19" t="n">
        <f aca="false">MAX(Online_RAW!$L$2-Online_RAW!L1219,0)</f>
        <v>0</v>
      </c>
      <c r="L1219" s="19" t="n">
        <f aca="false">0.0016*(Online_RAW!M1219)</f>
        <v>72.2896</v>
      </c>
      <c r="M1219" s="11" t="n">
        <f aca="false">Online_RAW!$N$2-Online_RAW!N1219</f>
        <v>102.34408695652</v>
      </c>
      <c r="N1219" s="19" t="n">
        <f aca="false">Online_RAW!C1219*60</f>
        <v>157.387304347826</v>
      </c>
      <c r="O1219" s="19" t="n">
        <f aca="false">MAX(0, Online_RAW!D1219*60)</f>
        <v>22.3906956521739</v>
      </c>
      <c r="P1219" s="19" t="n">
        <f aca="false">_xlfn.IFNA(VLOOKUP(A1219,Sampling!$D$7:$E$14,2,FALSE()),0)</f>
        <v>0</v>
      </c>
      <c r="Q1219" s="0" t="n">
        <f aca="false">_xlfn.IFNA(VLOOKUP(A1219,Refill!$D$6:$G$8,2,FALSE()),0)</f>
        <v>0</v>
      </c>
    </row>
    <row r="1220" customFormat="false" ht="12.75" hidden="false" customHeight="false" outlineLevel="0" collapsed="false">
      <c r="A1220" s="19" t="n">
        <f aca="false">ROUND((Online_RAW!B1220-General!$B$10)*24,3)</f>
        <v>20.3</v>
      </c>
      <c r="B1220" s="19" t="n">
        <f aca="false">General!$B$12+Online_ANA!K1220/1000+Online_ANA!L1220/1000+Online_ANA!M1220/1000/General!$B$22-SUM($P$2:P1220)/1000/General!$B$24+SUM($Q$2:Q1220)/1000/General!$B$24</f>
        <v>1.24658194378407</v>
      </c>
      <c r="C1220" s="19" t="n">
        <f aca="false">Online_RAW!K1220</f>
        <v>28.1916666666667</v>
      </c>
      <c r="D1220" s="19" t="n">
        <f aca="false">Online_RAW!J1220</f>
        <v>1.6</v>
      </c>
      <c r="E1220" s="19" t="n">
        <f aca="false">(1-F1220/100-G1220/100)/(1-C1220/100-D1220/100-General!$B$17/100)</f>
        <v>0.99396608918429</v>
      </c>
      <c r="F1220" s="19" t="n">
        <f aca="false">N1220*General!$B$14/(N1220+O1220)+O1220*100/(N1220+O1220)</f>
        <v>30.6103336833982</v>
      </c>
      <c r="G1220" s="19" t="n">
        <f aca="false">N1220*General!$B$15/(N1220+O1220)</f>
        <v>0.0350452860184857</v>
      </c>
      <c r="H1220" s="19" t="n">
        <f aca="false">(N1220+O1220)*(1/General!$B$20)*((F1220/100)-E1220*(C1220/100))*1000/B1220</f>
        <v>166.627219600759</v>
      </c>
      <c r="I1220" s="19" t="n">
        <f aca="false">(N1220+O1220)*(1/General!$B$20)*((D1220/100)*E1220-(G1220/100))*1000/B1220</f>
        <v>100.107421092262</v>
      </c>
      <c r="J1220" s="19" t="n">
        <f aca="false">I1220/H1220</f>
        <v>0.600786722194133</v>
      </c>
      <c r="K1220" s="19" t="n">
        <f aca="false">MAX(Online_RAW!$L$2-Online_RAW!L1220,0)</f>
        <v>0</v>
      </c>
      <c r="L1220" s="19" t="n">
        <f aca="false">0.0016*(Online_RAW!M1220)</f>
        <v>72.3285333333333</v>
      </c>
      <c r="M1220" s="11" t="n">
        <f aca="false">Online_RAW!$N$2-Online_RAW!N1220</f>
        <v>102.7362173913</v>
      </c>
      <c r="N1220" s="19" t="n">
        <f aca="false">Online_RAW!C1220*60</f>
        <v>157.565739130435</v>
      </c>
      <c r="O1220" s="19" t="n">
        <f aca="false">MAX(0, Online_RAW!D1220*60)</f>
        <v>22.2766956521739</v>
      </c>
      <c r="P1220" s="19" t="n">
        <f aca="false">_xlfn.IFNA(VLOOKUP(A1220,Sampling!$D$7:$E$14,2,FALSE()),0)</f>
        <v>0</v>
      </c>
      <c r="Q1220" s="0" t="n">
        <f aca="false">_xlfn.IFNA(VLOOKUP(A1220,Refill!$D$6:$G$8,2,FALSE()),0)</f>
        <v>0</v>
      </c>
    </row>
    <row r="1221" customFormat="false" ht="12.75" hidden="false" customHeight="false" outlineLevel="0" collapsed="false">
      <c r="A1221" s="19" t="n">
        <f aca="false">ROUND((Online_RAW!B1221-General!$B$10)*24,3)</f>
        <v>20.317</v>
      </c>
      <c r="B1221" s="19" t="n">
        <f aca="false">General!$B$12+Online_ANA!K1221/1000+Online_ANA!L1221/1000+Online_ANA!M1221/1000/General!$B$22-SUM($P$2:P1221)/1000/General!$B$24+SUM($Q$2:Q1221)/1000/General!$B$24</f>
        <v>1.247033418436</v>
      </c>
      <c r="C1221" s="19" t="n">
        <f aca="false">Online_RAW!K1221</f>
        <v>28.1183333333333</v>
      </c>
      <c r="D1221" s="19" t="n">
        <f aca="false">Online_RAW!J1221</f>
        <v>1.615</v>
      </c>
      <c r="E1221" s="19" t="n">
        <f aca="false">(1-F1221/100-G1221/100)/(1-C1221/100-D1221/100-General!$B$17/100)</f>
        <v>0.990938146681807</v>
      </c>
      <c r="F1221" s="19" t="n">
        <f aca="false">N1221*General!$B$14/(N1221+O1221)+O1221*100/(N1221+O1221)</f>
        <v>30.763883137504</v>
      </c>
      <c r="G1221" s="19" t="n">
        <f aca="false">N1221*General!$B$15/(N1221+O1221)</f>
        <v>0.0349677357891394</v>
      </c>
      <c r="H1221" s="19" t="n">
        <f aca="false">(N1221+O1221)*(1/General!$B$20)*((F1221/100)-E1221*(C1221/100))*1000/B1221</f>
        <v>186.718849761871</v>
      </c>
      <c r="I1221" s="19" t="n">
        <f aca="false">(N1221+O1221)*(1/General!$B$20)*((D1221/100)*E1221-(G1221/100))*1000/B1221</f>
        <v>100.777075798589</v>
      </c>
      <c r="J1221" s="19" t="n">
        <f aca="false">I1221/H1221</f>
        <v>0.539726310049114</v>
      </c>
      <c r="K1221" s="19" t="n">
        <f aca="false">MAX(Online_RAW!$L$2-Online_RAW!L1221,0)</f>
        <v>0</v>
      </c>
      <c r="L1221" s="19" t="n">
        <f aca="false">0.0016*(Online_RAW!M1221)</f>
        <v>72.4332</v>
      </c>
      <c r="M1221" s="11" t="n">
        <f aca="false">Online_RAW!$N$2-Online_RAW!N1221</f>
        <v>103.11423809524</v>
      </c>
      <c r="N1221" s="19" t="n">
        <f aca="false">Online_RAW!C1221*60</f>
        <v>157.304857142857</v>
      </c>
      <c r="O1221" s="19" t="n">
        <f aca="false">MAX(0, Online_RAW!D1221*60)</f>
        <v>22.638</v>
      </c>
      <c r="P1221" s="19" t="n">
        <f aca="false">_xlfn.IFNA(VLOOKUP(A1221,Sampling!$D$7:$E$14,2,FALSE()),0)</f>
        <v>0</v>
      </c>
      <c r="Q1221" s="0" t="n">
        <f aca="false">_xlfn.IFNA(VLOOKUP(A1221,Refill!$D$6:$G$8,2,FALSE()),0)</f>
        <v>0</v>
      </c>
    </row>
    <row r="1222" customFormat="false" ht="12.75" hidden="false" customHeight="false" outlineLevel="0" collapsed="false">
      <c r="A1222" s="19" t="n">
        <f aca="false">ROUND((Online_RAW!B1222-General!$B$10)*24,3)</f>
        <v>20.333</v>
      </c>
      <c r="B1222" s="19" t="n">
        <f aca="false">General!$B$12+Online_ANA!K1222/1000+Online_ANA!L1222/1000+Online_ANA!M1222/1000/General!$B$22-SUM($P$2:P1222)/1000/General!$B$24+SUM($Q$2:Q1222)/1000/General!$B$24</f>
        <v>1.2474985699774</v>
      </c>
      <c r="C1222" s="19" t="n">
        <f aca="false">Online_RAW!K1222</f>
        <v>28.155</v>
      </c>
      <c r="D1222" s="19" t="n">
        <f aca="false">Online_RAW!J1222</f>
        <v>1.63</v>
      </c>
      <c r="E1222" s="19" t="n">
        <f aca="false">(1-F1222/100-G1222/100)/(1-C1222/100-D1222/100-General!$B$17/100)</f>
        <v>0.988593420692901</v>
      </c>
      <c r="F1222" s="19" t="n">
        <f aca="false">N1222*General!$B$14/(N1222+O1222)+O1222*100/(N1222+O1222)</f>
        <v>30.9788105480251</v>
      </c>
      <c r="G1222" s="19" t="n">
        <f aca="false">N1222*General!$B$15/(N1222+O1222)</f>
        <v>0.0348591865919065</v>
      </c>
      <c r="H1222" s="19" t="n">
        <f aca="false">(N1222+O1222)*(1/General!$B$20)*((F1222/100)-E1222*(C1222/100))*1000/B1222</f>
        <v>202.306572731639</v>
      </c>
      <c r="I1222" s="19" t="n">
        <f aca="false">(N1222+O1222)*(1/General!$B$20)*((D1222/100)*E1222-(G1222/100))*1000/B1222</f>
        <v>101.414885363595</v>
      </c>
      <c r="J1222" s="19" t="n">
        <f aca="false">I1222/H1222</f>
        <v>0.501293082049898</v>
      </c>
      <c r="K1222" s="19" t="n">
        <f aca="false">MAX(Online_RAW!$L$2-Online_RAW!L1222,0)</f>
        <v>0</v>
      </c>
      <c r="L1222" s="19" t="n">
        <f aca="false">0.0016*(Online_RAW!M1222)</f>
        <v>72.5354666666667</v>
      </c>
      <c r="M1222" s="11" t="n">
        <f aca="false">Online_RAW!$N$2-Online_RAW!N1222</f>
        <v>103.5097826087</v>
      </c>
      <c r="N1222" s="19" t="n">
        <f aca="false">Online_RAW!C1222*60</f>
        <v>156.751304347826</v>
      </c>
      <c r="O1222" s="19" t="n">
        <f aca="false">MAX(0, Online_RAW!D1222*60)</f>
        <v>23.1166956521739</v>
      </c>
      <c r="P1222" s="19" t="n">
        <f aca="false">_xlfn.IFNA(VLOOKUP(A1222,Sampling!$D$7:$E$14,2,FALSE()),0)</f>
        <v>0</v>
      </c>
      <c r="Q1222" s="0" t="n">
        <f aca="false">_xlfn.IFNA(VLOOKUP(A1222,Refill!$D$6:$G$8,2,FALSE()),0)</f>
        <v>0</v>
      </c>
    </row>
    <row r="1223" customFormat="false" ht="12.75" hidden="false" customHeight="false" outlineLevel="0" collapsed="false">
      <c r="A1223" s="19" t="n">
        <f aca="false">ROUND((Online_RAW!B1223-General!$B$10)*24,3)</f>
        <v>20.35</v>
      </c>
      <c r="B1223" s="19" t="n">
        <f aca="false">General!$B$12+Online_ANA!K1223/1000+Online_ANA!L1223/1000+Online_ANA!M1223/1000/General!$B$22-SUM($P$2:P1223)/1000/General!$B$24+SUM($Q$2:Q1223)/1000/General!$B$24</f>
        <v>1.24789833298763</v>
      </c>
      <c r="C1223" s="19" t="n">
        <f aca="false">Online_RAW!K1223</f>
        <v>28.295</v>
      </c>
      <c r="D1223" s="19" t="n">
        <f aca="false">Online_RAW!J1223</f>
        <v>1.615</v>
      </c>
      <c r="E1223" s="19" t="n">
        <f aca="false">(1-F1223/100-G1223/100)/(1-C1223/100-D1223/100-General!$B$17/100)</f>
        <v>0.987944972980569</v>
      </c>
      <c r="F1223" s="19" t="n">
        <f aca="false">N1223*General!$B$14/(N1223+O1223)+O1223*100/(N1223+O1223)</f>
        <v>31.1476391143847</v>
      </c>
      <c r="G1223" s="19" t="n">
        <f aca="false">N1223*General!$B$15/(N1223+O1223)</f>
        <v>0.0347739196391996</v>
      </c>
      <c r="H1223" s="19" t="n">
        <f aca="false">(N1223+O1223)*(1/General!$B$20)*((F1223/100)-E1223*(C1223/100))*1000/B1223</f>
        <v>205.847540231778</v>
      </c>
      <c r="I1223" s="19" t="n">
        <f aca="false">(N1223+O1223)*(1/General!$B$20)*((D1223/100)*E1223-(G1223/100))*1000/B1223</f>
        <v>100.596299281021</v>
      </c>
      <c r="J1223" s="19" t="n">
        <f aca="false">I1223/H1223</f>
        <v>0.488693229794015</v>
      </c>
      <c r="K1223" s="19" t="n">
        <f aca="false">MAX(Online_RAW!$L$2-Online_RAW!L1223,0)</f>
        <v>0</v>
      </c>
      <c r="L1223" s="19" t="n">
        <f aca="false">0.0016*(Online_RAW!M1223)</f>
        <v>72.5744</v>
      </c>
      <c r="M1223" s="11" t="n">
        <f aca="false">Online_RAW!$N$2-Online_RAW!N1223</f>
        <v>103.90308695652</v>
      </c>
      <c r="N1223" s="19" t="n">
        <f aca="false">Online_RAW!C1223*60</f>
        <v>156.725217391304</v>
      </c>
      <c r="O1223" s="19" t="n">
        <f aca="false">MAX(0, Online_RAW!D1223*60)</f>
        <v>23.5538181818182</v>
      </c>
      <c r="P1223" s="19" t="n">
        <f aca="false">_xlfn.IFNA(VLOOKUP(A1223,Sampling!$D$7:$E$14,2,FALSE()),0)</f>
        <v>0</v>
      </c>
      <c r="Q1223" s="0" t="n">
        <f aca="false">_xlfn.IFNA(VLOOKUP(A1223,Refill!$D$6:$G$8,2,FALSE()),0)</f>
        <v>0</v>
      </c>
    </row>
    <row r="1224" customFormat="false" ht="12.75" hidden="false" customHeight="false" outlineLevel="0" collapsed="false">
      <c r="A1224" s="19" t="n">
        <f aca="false">ROUND((Online_RAW!B1224-General!$B$10)*24,3)</f>
        <v>20.367</v>
      </c>
      <c r="B1224" s="19" t="n">
        <f aca="false">General!$B$12+Online_ANA!K1224/1000+Online_ANA!L1224/1000+Online_ANA!M1224/1000/General!$B$22-SUM($P$2:P1224)/1000/General!$B$24+SUM($Q$2:Q1224)/1000/General!$B$24</f>
        <v>1.24825167272728</v>
      </c>
      <c r="C1224" s="19" t="n">
        <f aca="false">Online_RAW!K1224</f>
        <v>28.4328571428571</v>
      </c>
      <c r="D1224" s="19" t="n">
        <f aca="false">Online_RAW!J1224</f>
        <v>1.605</v>
      </c>
      <c r="E1224" s="19" t="n">
        <f aca="false">(1-F1224/100-G1224/100)/(1-C1224/100-D1224/100-General!$B$17/100)</f>
        <v>0.993845059533377</v>
      </c>
      <c r="F1224" s="19" t="n">
        <f aca="false">N1224*General!$B$14/(N1224+O1224)+O1224*100/(N1224+O1224)</f>
        <v>30.8635816963766</v>
      </c>
      <c r="G1224" s="19" t="n">
        <f aca="false">N1224*General!$B$15/(N1224+O1224)</f>
        <v>0.034917382981628</v>
      </c>
      <c r="H1224" s="19" t="n">
        <f aca="false">(N1224+O1224)*(1/General!$B$20)*((F1224/100)-E1224*(C1224/100))*1000/B1224</f>
        <v>167.810423450151</v>
      </c>
      <c r="I1224" s="19" t="n">
        <f aca="false">(N1224+O1224)*(1/General!$B$20)*((D1224/100)*E1224-(G1224/100))*1000/B1224</f>
        <v>100.478090656845</v>
      </c>
      <c r="J1224" s="19" t="n">
        <f aca="false">I1224/H1224</f>
        <v>0.59875953228074</v>
      </c>
      <c r="K1224" s="19" t="n">
        <f aca="false">MAX(Online_RAW!$L$2-Online_RAW!L1224,0)</f>
        <v>0</v>
      </c>
      <c r="L1224" s="19" t="n">
        <f aca="false">0.0016*(Online_RAW!M1224)</f>
        <v>72.5744</v>
      </c>
      <c r="M1224" s="11" t="n">
        <f aca="false">Online_RAW!$N$2-Online_RAW!N1224</f>
        <v>104.28822727273</v>
      </c>
      <c r="N1224" s="19" t="n">
        <f aca="false">Online_RAW!C1224*60</f>
        <v>157.287142857143</v>
      </c>
      <c r="O1224" s="19" t="n">
        <f aca="false">MAX(0, Online_RAW!D1224*60)</f>
        <v>22.8949090909091</v>
      </c>
      <c r="P1224" s="19" t="n">
        <f aca="false">_xlfn.IFNA(VLOOKUP(A1224,Sampling!$D$7:$E$14,2,FALSE()),0)</f>
        <v>0</v>
      </c>
      <c r="Q1224" s="0" t="n">
        <f aca="false">_xlfn.IFNA(VLOOKUP(A1224,Refill!$D$6:$G$8,2,FALSE()),0)</f>
        <v>0</v>
      </c>
    </row>
    <row r="1225" customFormat="false" ht="12.75" hidden="false" customHeight="false" outlineLevel="0" collapsed="false">
      <c r="A1225" s="19" t="n">
        <f aca="false">ROUND((Online_RAW!B1225-General!$B$10)*24,3)</f>
        <v>20.383</v>
      </c>
      <c r="B1225" s="19" t="n">
        <f aca="false">General!$B$12+Online_ANA!K1225/1000+Online_ANA!L1225/1000+Online_ANA!M1225/1000/General!$B$22-SUM($P$2:P1225)/1000/General!$B$24+SUM($Q$2:Q1225)/1000/General!$B$24</f>
        <v>1.24860959599666</v>
      </c>
      <c r="C1225" s="19" t="n">
        <f aca="false">Online_RAW!K1225</f>
        <v>28.2966666666667</v>
      </c>
      <c r="D1225" s="19" t="n">
        <f aca="false">Online_RAW!J1225</f>
        <v>1.61666666666667</v>
      </c>
      <c r="E1225" s="19" t="n">
        <f aca="false">(1-F1225/100-G1225/100)/(1-C1225/100-D1225/100-General!$B$17/100)</f>
        <v>0.990978434397004</v>
      </c>
      <c r="F1225" s="19" t="n">
        <f aca="false">N1225*General!$B$14/(N1225+O1225)+O1225*100/(N1225+O1225)</f>
        <v>30.9395345172435</v>
      </c>
      <c r="G1225" s="19" t="n">
        <f aca="false">N1225*General!$B$15/(N1225+O1225)</f>
        <v>0.0348790229710892</v>
      </c>
      <c r="H1225" s="19" t="n">
        <f aca="false">(N1225+O1225)*(1/General!$B$20)*((F1225/100)-E1225*(C1225/100))*1000/B1225</f>
        <v>186.389189635399</v>
      </c>
      <c r="I1225" s="19" t="n">
        <f aca="false">(N1225+O1225)*(1/General!$B$20)*((D1225/100)*E1225-(G1225/100))*1000/B1225</f>
        <v>100.791832382508</v>
      </c>
      <c r="J1225" s="19" t="n">
        <f aca="false">I1225/H1225</f>
        <v>0.540760076159296</v>
      </c>
      <c r="K1225" s="19" t="n">
        <f aca="false">MAX(Online_RAW!$L$2-Online_RAW!L1225,0)</f>
        <v>0</v>
      </c>
      <c r="L1225" s="19" t="n">
        <f aca="false">0.0016*(Online_RAW!M1225)</f>
        <v>72.5744</v>
      </c>
      <c r="M1225" s="11" t="n">
        <f aca="false">Online_RAW!$N$2-Online_RAW!N1225</f>
        <v>104.67836363636</v>
      </c>
      <c r="N1225" s="19" t="n">
        <f aca="false">Online_RAW!C1225*60</f>
        <v>156.946090909091</v>
      </c>
      <c r="O1225" s="19" t="n">
        <f aca="false">MAX(0, Online_RAW!D1225*60)</f>
        <v>23.043</v>
      </c>
      <c r="P1225" s="19" t="n">
        <f aca="false">_xlfn.IFNA(VLOOKUP(A1225,Sampling!$D$7:$E$14,2,FALSE()),0)</f>
        <v>0</v>
      </c>
      <c r="Q1225" s="0" t="n">
        <f aca="false">_xlfn.IFNA(VLOOKUP(A1225,Refill!$D$6:$G$8,2,FALSE()),0)</f>
        <v>0</v>
      </c>
    </row>
    <row r="1226" customFormat="false" ht="12.75" hidden="false" customHeight="false" outlineLevel="0" collapsed="false">
      <c r="A1226" s="19" t="n">
        <f aca="false">ROUND((Online_RAW!B1226-General!$B$10)*24,3)</f>
        <v>20.4</v>
      </c>
      <c r="B1226" s="19" t="n">
        <f aca="false">General!$B$12+Online_ANA!K1226/1000+Online_ANA!L1226/1000+Online_ANA!M1226/1000/General!$B$22-SUM($P$2:P1226)/1000/General!$B$24+SUM($Q$2:Q1226)/1000/General!$B$24</f>
        <v>1.24898060502593</v>
      </c>
      <c r="C1226" s="19" t="n">
        <f aca="false">Online_RAW!K1226</f>
        <v>28.25</v>
      </c>
      <c r="D1226" s="19" t="n">
        <f aca="false">Online_RAW!J1226</f>
        <v>1.62666666666667</v>
      </c>
      <c r="E1226" s="19" t="n">
        <f aca="false">(1-F1226/100-G1226/100)/(1-C1226/100-D1226/100-General!$B$17/100)</f>
        <v>0.987793231400571</v>
      </c>
      <c r="F1226" s="19" t="n">
        <f aca="false">N1226*General!$B$14/(N1226+O1226)+O1226*100/(N1226+O1226)</f>
        <v>31.1252712863828</v>
      </c>
      <c r="G1226" s="19" t="n">
        <f aca="false">N1226*General!$B$15/(N1226+O1226)</f>
        <v>0.0347852165220289</v>
      </c>
      <c r="H1226" s="19" t="n">
        <f aca="false">(N1226+O1226)*(1/General!$B$20)*((F1226/100)-E1226*(C1226/100))*1000/B1226</f>
        <v>207.115798945287</v>
      </c>
      <c r="I1226" s="19" t="n">
        <f aca="false">(N1226+O1226)*(1/General!$B$20)*((D1226/100)*E1226-(G1226/100))*1000/B1226</f>
        <v>101.111758044335</v>
      </c>
      <c r="J1226" s="19" t="n">
        <f aca="false">I1226/H1226</f>
        <v>0.488189498624608</v>
      </c>
      <c r="K1226" s="19" t="n">
        <f aca="false">MAX(Online_RAW!$L$2-Online_RAW!L1226,0)</f>
        <v>0</v>
      </c>
      <c r="L1226" s="19" t="n">
        <f aca="false">0.0016*(Online_RAW!M1226)</f>
        <v>72.5824</v>
      </c>
      <c r="M1226" s="11" t="n">
        <f aca="false">Online_RAW!$N$2-Online_RAW!N1226</f>
        <v>105.07404347826</v>
      </c>
      <c r="N1226" s="19" t="n">
        <f aca="false">Online_RAW!C1226*60</f>
        <v>156.585652173913</v>
      </c>
      <c r="O1226" s="19" t="n">
        <f aca="false">MAX(0, Online_RAW!D1226*60)</f>
        <v>23.474347826087</v>
      </c>
      <c r="P1226" s="19" t="n">
        <f aca="false">_xlfn.IFNA(VLOOKUP(A1226,Sampling!$D$7:$E$14,2,FALSE()),0)</f>
        <v>0</v>
      </c>
      <c r="Q1226" s="0" t="n">
        <f aca="false">_xlfn.IFNA(VLOOKUP(A1226,Refill!$D$6:$G$8,2,FALSE()),0)</f>
        <v>0</v>
      </c>
    </row>
    <row r="1227" customFormat="false" ht="12.75" hidden="false" customHeight="false" outlineLevel="0" collapsed="false">
      <c r="A1227" s="19" t="n">
        <f aca="false">ROUND((Online_RAW!B1227-General!$B$10)*24,3)</f>
        <v>20.417</v>
      </c>
      <c r="B1227" s="19" t="n">
        <f aca="false">General!$B$12+Online_ANA!K1227/1000+Online_ANA!L1227/1000+Online_ANA!M1227/1000/General!$B$22-SUM($P$2:P1227)/1000/General!$B$24+SUM($Q$2:Q1227)/1000/General!$B$24</f>
        <v>1.2494169273235</v>
      </c>
      <c r="C1227" s="19" t="n">
        <f aca="false">Online_RAW!K1227</f>
        <v>28.3925</v>
      </c>
      <c r="D1227" s="19" t="n">
        <f aca="false">Online_RAW!J1227</f>
        <v>1.65</v>
      </c>
      <c r="E1227" s="19" t="n">
        <f aca="false">(1-F1227/100-G1227/100)/(1-C1227/100-D1227/100-General!$B$17/100)</f>
        <v>0.988611689106227</v>
      </c>
      <c r="F1227" s="19" t="n">
        <f aca="false">N1227*General!$B$14/(N1227+O1227)+O1227*100/(N1227+O1227)</f>
        <v>31.2322312361767</v>
      </c>
      <c r="G1227" s="19" t="n">
        <f aca="false">N1227*General!$B$15/(N1227+O1227)</f>
        <v>0.0347311963453653</v>
      </c>
      <c r="H1227" s="19" t="n">
        <f aca="false">(N1227+O1227)*(1/General!$B$20)*((F1227/100)-E1227*(C1227/100))*1000/B1227</f>
        <v>203.429389414996</v>
      </c>
      <c r="I1227" s="19" t="n">
        <f aca="false">(N1227+O1227)*(1/General!$B$20)*((D1227/100)*E1227-(G1227/100))*1000/B1227</f>
        <v>102.675618171223</v>
      </c>
      <c r="J1227" s="19" t="n">
        <f aca="false">I1227/H1227</f>
        <v>0.504723621628561</v>
      </c>
      <c r="K1227" s="19" t="n">
        <f aca="false">MAX(Online_RAW!$L$2-Online_RAW!L1227,0)</f>
        <v>0</v>
      </c>
      <c r="L1227" s="19" t="n">
        <f aca="false">0.0016*(Online_RAW!M1227)</f>
        <v>72.6624</v>
      </c>
      <c r="M1227" s="11" t="n">
        <f aca="false">Online_RAW!$N$2-Online_RAW!N1227</f>
        <v>105.46243478261</v>
      </c>
      <c r="N1227" s="19" t="n">
        <f aca="false">Online_RAW!C1227*60</f>
        <v>156.38347826087</v>
      </c>
      <c r="O1227" s="19" t="n">
        <f aca="false">MAX(0, Online_RAW!D1227*60)</f>
        <v>23.7237391304348</v>
      </c>
      <c r="P1227" s="19" t="n">
        <f aca="false">_xlfn.IFNA(VLOOKUP(A1227,Sampling!$D$7:$E$14,2,FALSE()),0)</f>
        <v>0</v>
      </c>
      <c r="Q1227" s="0" t="n">
        <f aca="false">_xlfn.IFNA(VLOOKUP(A1227,Refill!$D$6:$G$8,2,FALSE()),0)</f>
        <v>0</v>
      </c>
    </row>
    <row r="1228" customFormat="false" ht="12.75" hidden="false" customHeight="false" outlineLevel="0" collapsed="false">
      <c r="A1228" s="19" t="n">
        <f aca="false">ROUND((Online_RAW!B1228-General!$B$10)*24,3)</f>
        <v>20.433</v>
      </c>
      <c r="B1228" s="19" t="n">
        <f aca="false">General!$B$12+Online_ANA!K1228/1000+Online_ANA!L1228/1000+Online_ANA!M1228/1000/General!$B$22-SUM($P$2:P1228)/1000/General!$B$24+SUM($Q$2:Q1228)/1000/General!$B$24</f>
        <v>1.24982624220184</v>
      </c>
      <c r="C1228" s="19" t="n">
        <f aca="false">Online_RAW!K1228</f>
        <v>28.4688888888889</v>
      </c>
      <c r="D1228" s="19" t="n">
        <f aca="false">Online_RAW!J1228</f>
        <v>1.65</v>
      </c>
      <c r="E1228" s="19" t="n">
        <f aca="false">(1-F1228/100-G1228/100)/(1-C1228/100-D1228/100-General!$B$17/100)</f>
        <v>0.988988369225503</v>
      </c>
      <c r="F1228" s="19" t="n">
        <f aca="false">N1228*General!$B$14/(N1228+O1228)+O1228*100/(N1228+O1228)</f>
        <v>31.2816152874117</v>
      </c>
      <c r="G1228" s="19" t="n">
        <f aca="false">N1228*General!$B$15/(N1228+O1228)</f>
        <v>0.0347062549053476</v>
      </c>
      <c r="H1228" s="19" t="n">
        <f aca="false">(N1228+O1228)*(1/General!$B$20)*((F1228/100)-E1228*(C1228/100))*1000/B1228</f>
        <v>200.871551148612</v>
      </c>
      <c r="I1228" s="19" t="n">
        <f aca="false">(N1228+O1228)*(1/General!$B$20)*((D1228/100)*E1228-(G1228/100))*1000/B1228</f>
        <v>102.621494902352</v>
      </c>
      <c r="J1228" s="19" t="n">
        <f aca="false">I1228/H1228</f>
        <v>0.51088117911943</v>
      </c>
      <c r="K1228" s="19" t="n">
        <f aca="false">MAX(Online_RAW!$L$2-Online_RAW!L1228,0)</f>
        <v>0</v>
      </c>
      <c r="L1228" s="19" t="n">
        <f aca="false">0.0016*(Online_RAW!M1228)</f>
        <v>72.7056</v>
      </c>
      <c r="M1228" s="11" t="n">
        <f aca="false">Online_RAW!$N$2-Online_RAW!N1228</f>
        <v>105.8615</v>
      </c>
      <c r="N1228" s="19" t="n">
        <f aca="false">Online_RAW!C1228*60</f>
        <v>156.176727272727</v>
      </c>
      <c r="O1228" s="19" t="n">
        <f aca="false">MAX(0, Online_RAW!D1228*60)</f>
        <v>23.8216363636364</v>
      </c>
      <c r="P1228" s="19" t="n">
        <f aca="false">_xlfn.IFNA(VLOOKUP(A1228,Sampling!$D$7:$E$14,2,FALSE()),0)</f>
        <v>0</v>
      </c>
      <c r="Q1228" s="0" t="n">
        <f aca="false">_xlfn.IFNA(VLOOKUP(A1228,Refill!$D$6:$G$8,2,FALSE()),0)</f>
        <v>0</v>
      </c>
    </row>
    <row r="1229" customFormat="false" ht="12.75" hidden="false" customHeight="false" outlineLevel="0" collapsed="false">
      <c r="A1229" s="19" t="n">
        <f aca="false">ROUND((Online_RAW!B1229-General!$B$10)*24,3)</f>
        <v>20.45</v>
      </c>
      <c r="B1229" s="19" t="n">
        <f aca="false">General!$B$12+Online_ANA!K1229/1000+Online_ANA!L1229/1000+Online_ANA!M1229/1000/General!$B$22-SUM($P$2:P1229)/1000/General!$B$24+SUM($Q$2:Q1229)/1000/General!$B$24</f>
        <v>1.25018912793995</v>
      </c>
      <c r="C1229" s="19" t="n">
        <f aca="false">Online_RAW!K1229</f>
        <v>28.5911111111111</v>
      </c>
      <c r="D1229" s="19" t="n">
        <f aca="false">Online_RAW!J1229</f>
        <v>1.65</v>
      </c>
      <c r="E1229" s="19" t="n">
        <f aca="false">(1-F1229/100-G1229/100)/(1-C1229/100-D1229/100-General!$B$17/100)</f>
        <v>0.992734165887485</v>
      </c>
      <c r="F1229" s="19" t="n">
        <f aca="false">N1229*General!$B$14/(N1229+O1229)+O1229*100/(N1229+O1229)</f>
        <v>31.1427396687073</v>
      </c>
      <c r="G1229" s="19" t="n">
        <f aca="false">N1229*General!$B$15/(N1229+O1229)</f>
        <v>0.0347763941067135</v>
      </c>
      <c r="H1229" s="19" t="n">
        <f aca="false">(N1229+O1229)*(1/General!$B$20)*((F1229/100)-E1229*(C1229/100))*1000/B1229</f>
        <v>177.142289451004</v>
      </c>
      <c r="I1229" s="19" t="n">
        <f aca="false">(N1229+O1229)*(1/General!$B$20)*((D1229/100)*E1229-(G1229/100))*1000/B1229</f>
        <v>102.922421162542</v>
      </c>
      <c r="J1229" s="19" t="n">
        <f aca="false">I1229/H1229</f>
        <v>0.581015529840542</v>
      </c>
      <c r="K1229" s="19" t="n">
        <f aca="false">MAX(Online_RAW!$L$2-Online_RAW!L1229,0)</f>
        <v>0</v>
      </c>
      <c r="L1229" s="19" t="n">
        <f aca="false">0.0016*(Online_RAW!M1229)</f>
        <v>72.7056</v>
      </c>
      <c r="M1229" s="11" t="n">
        <f aca="false">Online_RAW!$N$2-Online_RAW!N1229</f>
        <v>106.25704545455</v>
      </c>
      <c r="N1229" s="19" t="n">
        <f aca="false">Online_RAW!C1229*60</f>
        <v>156.398454545455</v>
      </c>
      <c r="O1229" s="19" t="n">
        <f aca="false">MAX(0, Online_RAW!D1229*60)</f>
        <v>23.4919090909091</v>
      </c>
      <c r="P1229" s="19" t="n">
        <f aca="false">_xlfn.IFNA(VLOOKUP(A1229,Sampling!$D$7:$E$14,2,FALSE()),0)</f>
        <v>0</v>
      </c>
      <c r="Q1229" s="0" t="n">
        <f aca="false">_xlfn.IFNA(VLOOKUP(A1229,Refill!$D$6:$G$8,2,FALSE()),0)</f>
        <v>0</v>
      </c>
    </row>
    <row r="1230" customFormat="false" ht="12.75" hidden="false" customHeight="false" outlineLevel="0" collapsed="false">
      <c r="A1230" s="19" t="n">
        <f aca="false">ROUND((Online_RAW!B1230-General!$B$10)*24,3)</f>
        <v>20.467</v>
      </c>
      <c r="B1230" s="19" t="n">
        <f aca="false">General!$B$12+Online_ANA!K1230/1000+Online_ANA!L1230/1000+Online_ANA!M1230/1000/General!$B$22-SUM($P$2:P1230)/1000/General!$B$24+SUM($Q$2:Q1230)/1000/General!$B$24</f>
        <v>1.25058973861074</v>
      </c>
      <c r="C1230" s="19" t="n">
        <f aca="false">Online_RAW!K1230</f>
        <v>28.5436363636364</v>
      </c>
      <c r="D1230" s="19" t="n">
        <f aca="false">Online_RAW!J1230</f>
        <v>1.645</v>
      </c>
      <c r="E1230" s="19" t="n">
        <f aca="false">(1-F1230/100-G1230/100)/(1-C1230/100-D1230/100-General!$B$17/100)</f>
        <v>0.992646682336029</v>
      </c>
      <c r="F1230" s="19" t="n">
        <f aca="false">N1230*General!$B$14/(N1230+O1230)+O1230*100/(N1230+O1230)</f>
        <v>31.096692430425</v>
      </c>
      <c r="G1230" s="19" t="n">
        <f aca="false">N1230*General!$B$15/(N1230+O1230)</f>
        <v>0.0347996502876642</v>
      </c>
      <c r="H1230" s="19" t="n">
        <f aca="false">(N1230+O1230)*(1/General!$B$20)*((F1230/100)-E1230*(C1230/100))*1000/B1230</f>
        <v>177.415544294184</v>
      </c>
      <c r="I1230" s="19" t="n">
        <f aca="false">(N1230+O1230)*(1/General!$B$20)*((D1230/100)*E1230-(G1230/100))*1000/B1230</f>
        <v>102.618171221914</v>
      </c>
      <c r="J1230" s="19" t="n">
        <f aca="false">I1230/H1230</f>
        <v>0.578405751481144</v>
      </c>
      <c r="K1230" s="19" t="n">
        <f aca="false">MAX(Online_RAW!$L$2-Online_RAW!L1230,0)</f>
        <v>0</v>
      </c>
      <c r="L1230" s="19" t="n">
        <f aca="false">0.0016*(Online_RAW!M1230)</f>
        <v>72.73312</v>
      </c>
      <c r="M1230" s="11" t="n">
        <f aca="false">Online_RAW!$N$2-Online_RAW!N1230</f>
        <v>106.66371428571</v>
      </c>
      <c r="N1230" s="19" t="n">
        <f aca="false">Online_RAW!C1230*60</f>
        <v>156.591545454545</v>
      </c>
      <c r="O1230" s="19" t="n">
        <f aca="false">MAX(0, Online_RAW!D1230*60)</f>
        <v>23.4005454545455</v>
      </c>
      <c r="P1230" s="19" t="n">
        <f aca="false">_xlfn.IFNA(VLOOKUP(A1230,Sampling!$D$7:$E$14,2,FALSE()),0)</f>
        <v>0</v>
      </c>
      <c r="Q1230" s="0" t="n">
        <f aca="false">_xlfn.IFNA(VLOOKUP(A1230,Refill!$D$6:$G$8,2,FALSE()),0)</f>
        <v>0</v>
      </c>
    </row>
    <row r="1231" customFormat="false" ht="12.75" hidden="false" customHeight="false" outlineLevel="0" collapsed="false">
      <c r="A1231" s="19" t="n">
        <f aca="false">ROUND((Online_RAW!B1231-General!$B$10)*24,3)</f>
        <v>20.483</v>
      </c>
      <c r="B1231" s="19" t="n">
        <f aca="false">General!$B$12+Online_ANA!K1231/1000+Online_ANA!L1231/1000+Online_ANA!M1231/1000/General!$B$22-SUM($P$2:P1231)/1000/General!$B$24+SUM($Q$2:Q1231)/1000/General!$B$24</f>
        <v>1.25101025421184</v>
      </c>
      <c r="C1231" s="19" t="n">
        <f aca="false">Online_RAW!K1231</f>
        <v>28.4483333333333</v>
      </c>
      <c r="D1231" s="19" t="n">
        <f aca="false">Online_RAW!J1231</f>
        <v>1.66</v>
      </c>
      <c r="E1231" s="19" t="n">
        <f aca="false">(1-F1231/100-G1231/100)/(1-C1231/100-D1231/100-General!$B$17/100)</f>
        <v>0.993521570485493</v>
      </c>
      <c r="F1231" s="19" t="n">
        <f aca="false">N1231*General!$B$14/(N1231+O1231)+O1231*100/(N1231+O1231)</f>
        <v>30.956140074234</v>
      </c>
      <c r="G1231" s="19" t="n">
        <f aca="false">N1231*General!$B$15/(N1231+O1231)</f>
        <v>0.0348706363261444</v>
      </c>
      <c r="H1231" s="19" t="n">
        <f aca="false">(N1231+O1231)*(1/General!$B$20)*((F1231/100)-E1231*(C1231/100))*1000/B1231</f>
        <v>172.694775119223</v>
      </c>
      <c r="I1231" s="19" t="n">
        <f aca="false">(N1231+O1231)*(1/General!$B$20)*((D1231/100)*E1231-(G1231/100))*1000/B1231</f>
        <v>103.559824999914</v>
      </c>
      <c r="J1231" s="19" t="n">
        <f aca="false">I1231/H1231</f>
        <v>0.599669705863536</v>
      </c>
      <c r="K1231" s="19" t="n">
        <f aca="false">MAX(Online_RAW!$L$2-Online_RAW!L1231,0)</f>
        <v>0</v>
      </c>
      <c r="L1231" s="19" t="n">
        <f aca="false">0.0016*(Online_RAW!M1231)</f>
        <v>72.7952</v>
      </c>
      <c r="M1231" s="11" t="n">
        <f aca="false">Online_RAW!$N$2-Online_RAW!N1231</f>
        <v>107.05440909091</v>
      </c>
      <c r="N1231" s="19" t="n">
        <f aca="false">Online_RAW!C1231*60</f>
        <v>156.807545454545</v>
      </c>
      <c r="O1231" s="19" t="n">
        <f aca="false">MAX(0, Online_RAW!D1231*60)</f>
        <v>23.0659090909091</v>
      </c>
      <c r="P1231" s="19" t="n">
        <f aca="false">_xlfn.IFNA(VLOOKUP(A1231,Sampling!$D$7:$E$14,2,FALSE()),0)</f>
        <v>0</v>
      </c>
      <c r="Q1231" s="0" t="n">
        <f aca="false">_xlfn.IFNA(VLOOKUP(A1231,Refill!$D$6:$G$8,2,FALSE()),0)</f>
        <v>0</v>
      </c>
    </row>
    <row r="1232" customFormat="false" ht="12.75" hidden="false" customHeight="false" outlineLevel="0" collapsed="false">
      <c r="A1232" s="19" t="n">
        <f aca="false">ROUND((Online_RAW!B1232-General!$B$10)*24,3)</f>
        <v>20.5</v>
      </c>
      <c r="B1232" s="19" t="n">
        <f aca="false">General!$B$12+Online_ANA!K1232/1000+Online_ANA!L1232/1000+Online_ANA!M1232/1000/General!$B$22-SUM($P$2:P1232)/1000/General!$B$24+SUM($Q$2:Q1232)/1000/General!$B$24</f>
        <v>1.25144131009174</v>
      </c>
      <c r="C1232" s="19" t="n">
        <f aca="false">Online_RAW!K1232</f>
        <v>28.3833333333333</v>
      </c>
      <c r="D1232" s="19" t="n">
        <f aca="false">Online_RAW!J1232</f>
        <v>1.67</v>
      </c>
      <c r="E1232" s="19" t="n">
        <f aca="false">(1-F1232/100-G1232/100)/(1-C1232/100-D1232/100-General!$B$17/100)</f>
        <v>0.9866743160615</v>
      </c>
      <c r="F1232" s="19" t="n">
        <f aca="false">N1232*General!$B$14/(N1232+O1232)+O1232*100/(N1232+O1232)</f>
        <v>31.3776891598948</v>
      </c>
      <c r="G1232" s="19" t="n">
        <f aca="false">N1232*General!$B$15/(N1232+O1232)</f>
        <v>0.0346577327475279</v>
      </c>
      <c r="H1232" s="19" t="n">
        <f aca="false">(N1232+O1232)*(1/General!$B$20)*((F1232/100)-E1232*(C1232/100))*1000/B1232</f>
        <v>216.456569419755</v>
      </c>
      <c r="I1232" s="19" t="n">
        <f aca="false">(N1232+O1232)*(1/General!$B$20)*((D1232/100)*E1232-(G1232/100))*1000/B1232</f>
        <v>103.530012373852</v>
      </c>
      <c r="J1232" s="19" t="n">
        <f aca="false">I1232/H1232</f>
        <v>0.478294618876111</v>
      </c>
      <c r="K1232" s="19" t="n">
        <f aca="false">MAX(Online_RAW!$L$2-Online_RAW!L1232,0)</f>
        <v>0</v>
      </c>
      <c r="L1232" s="19" t="n">
        <f aca="false">0.0016*(Online_RAW!M1232)</f>
        <v>72.8592</v>
      </c>
      <c r="M1232" s="11" t="n">
        <f aca="false">Online_RAW!$N$2-Online_RAW!N1232</f>
        <v>107.4545</v>
      </c>
      <c r="N1232" s="19" t="n">
        <f aca="false">Online_RAW!C1232*60</f>
        <v>155.983304347826</v>
      </c>
      <c r="O1232" s="19" t="n">
        <f aca="false">MAX(0, Online_RAW!D1232*60)</f>
        <v>24.0438260869565</v>
      </c>
      <c r="P1232" s="19" t="n">
        <f aca="false">_xlfn.IFNA(VLOOKUP(A1232,Sampling!$D$7:$E$14,2,FALSE()),0)</f>
        <v>0</v>
      </c>
      <c r="Q1232" s="0" t="n">
        <f aca="false">_xlfn.IFNA(VLOOKUP(A1232,Refill!$D$6:$G$8,2,FALSE()),0)</f>
        <v>0</v>
      </c>
    </row>
    <row r="1233" customFormat="false" ht="12.75" hidden="false" customHeight="false" outlineLevel="0" collapsed="false">
      <c r="A1233" s="19" t="n">
        <f aca="false">ROUND((Online_RAW!B1233-General!$B$10)*24,3)</f>
        <v>20.517</v>
      </c>
      <c r="B1233" s="19" t="n">
        <f aca="false">General!$B$12+Online_ANA!K1233/1000+Online_ANA!L1233/1000+Online_ANA!M1233/1000/General!$B$22-SUM($P$2:P1233)/1000/General!$B$24+SUM($Q$2:Q1233)/1000/General!$B$24</f>
        <v>1.25184895412844</v>
      </c>
      <c r="C1233" s="19" t="n">
        <f aca="false">Online_RAW!K1233</f>
        <v>28.515</v>
      </c>
      <c r="D1233" s="19" t="n">
        <f aca="false">Online_RAW!J1233</f>
        <v>1.66</v>
      </c>
      <c r="E1233" s="19" t="n">
        <f aca="false">(1-F1233/100-G1233/100)/(1-C1233/100-D1233/100-General!$B$17/100)</f>
        <v>0.984176899731669</v>
      </c>
      <c r="F1233" s="19" t="n">
        <f aca="false">N1233*General!$B$14/(N1233+O1233)+O1233*100/(N1233+O1233)</f>
        <v>31.6711842472532</v>
      </c>
      <c r="G1233" s="19" t="n">
        <f aca="false">N1233*General!$B$15/(N1233+O1233)</f>
        <v>0.0345095029054277</v>
      </c>
      <c r="H1233" s="19" t="n">
        <f aca="false">(N1233+O1233)*(1/General!$B$20)*((F1233/100)-E1233*(C1233/100))*1000/B1233</f>
        <v>231.615671952673</v>
      </c>
      <c r="I1233" s="19" t="n">
        <f aca="false">(N1233+O1233)*(1/General!$B$20)*((D1233/100)*E1233-(G1233/100))*1000/B1233</f>
        <v>102.679889904948</v>
      </c>
      <c r="J1233" s="19" t="n">
        <f aca="false">I1233/H1233</f>
        <v>0.443320130452697</v>
      </c>
      <c r="K1233" s="19" t="n">
        <f aca="false">MAX(Online_RAW!$L$2-Online_RAW!L1233,0)</f>
        <v>0</v>
      </c>
      <c r="L1233" s="19" t="n">
        <f aca="false">0.0016*(Online_RAW!M1233)</f>
        <v>72.904</v>
      </c>
      <c r="M1233" s="11" t="n">
        <f aca="false">Online_RAW!$N$2-Online_RAW!N1233</f>
        <v>107.85</v>
      </c>
      <c r="N1233" s="19" t="n">
        <f aca="false">Online_RAW!C1233*60</f>
        <v>155.426857142857</v>
      </c>
      <c r="O1233" s="19" t="n">
        <f aca="false">MAX(0, Online_RAW!D1233*60)</f>
        <v>24.7285714285714</v>
      </c>
      <c r="P1233" s="19" t="n">
        <f aca="false">_xlfn.IFNA(VLOOKUP(A1233,Sampling!$D$7:$E$14,2,FALSE()),0)</f>
        <v>0</v>
      </c>
      <c r="Q1233" s="0" t="n">
        <f aca="false">_xlfn.IFNA(VLOOKUP(A1233,Refill!$D$6:$G$8,2,FALSE()),0)</f>
        <v>0</v>
      </c>
    </row>
    <row r="1234" customFormat="false" ht="12.75" hidden="false" customHeight="false" outlineLevel="0" collapsed="false">
      <c r="A1234" s="19" t="n">
        <f aca="false">ROUND((Online_RAW!B1234-General!$B$10)*24,3)</f>
        <v>20.533</v>
      </c>
      <c r="B1234" s="19" t="n">
        <f aca="false">General!$B$12+Online_ANA!K1234/1000+Online_ANA!L1234/1000+Online_ANA!M1234/1000/General!$B$22-SUM($P$2:P1234)/1000/General!$B$24+SUM($Q$2:Q1234)/1000/General!$B$24</f>
        <v>1.2522079616347</v>
      </c>
      <c r="C1234" s="19" t="n">
        <f aca="false">Online_RAW!K1234</f>
        <v>28.7666666666667</v>
      </c>
      <c r="D1234" s="19" t="n">
        <f aca="false">Online_RAW!J1234</f>
        <v>1.66</v>
      </c>
      <c r="E1234" s="19" t="n">
        <f aca="false">(1-F1234/100-G1234/100)/(1-C1234/100-D1234/100-General!$B$17/100)</f>
        <v>0.990020950873328</v>
      </c>
      <c r="F1234" s="19" t="n">
        <f aca="false">N1234*General!$B$14/(N1234+O1234)+O1234*100/(N1234+O1234)</f>
        <v>31.5147283067463</v>
      </c>
      <c r="G1234" s="19" t="n">
        <f aca="false">N1234*General!$B$15/(N1234+O1234)</f>
        <v>0.0345885210571989</v>
      </c>
      <c r="H1234" s="19" t="n">
        <f aca="false">(N1234+O1234)*(1/General!$B$20)*((F1234/100)-E1234*(C1234/100))*1000/B1234</f>
        <v>194.755051082498</v>
      </c>
      <c r="I1234" s="19" t="n">
        <f aca="false">(N1234+O1234)*(1/General!$B$20)*((D1234/100)*E1234-(G1234/100))*1000/B1234</f>
        <v>103.234914885277</v>
      </c>
      <c r="J1234" s="19" t="n">
        <f aca="false">I1234/H1234</f>
        <v>0.530075673578021</v>
      </c>
      <c r="K1234" s="19" t="n">
        <f aca="false">MAX(Online_RAW!$L$2-Online_RAW!L1234,0)</f>
        <v>0</v>
      </c>
      <c r="L1234" s="19" t="n">
        <f aca="false">0.0016*(Online_RAW!M1234)</f>
        <v>72.904</v>
      </c>
      <c r="M1234" s="11" t="n">
        <f aca="false">Online_RAW!$N$2-Online_RAW!N1234</f>
        <v>108.24131818182</v>
      </c>
      <c r="N1234" s="19" t="n">
        <f aca="false">Online_RAW!C1234*60</f>
        <v>155.732727272727</v>
      </c>
      <c r="O1234" s="19" t="n">
        <f aca="false">MAX(0, Online_RAW!D1234*60)</f>
        <v>24.3648571428571</v>
      </c>
      <c r="P1234" s="19" t="n">
        <f aca="false">_xlfn.IFNA(VLOOKUP(A1234,Sampling!$D$7:$E$14,2,FALSE()),0)</f>
        <v>0</v>
      </c>
      <c r="Q1234" s="0" t="n">
        <f aca="false">_xlfn.IFNA(VLOOKUP(A1234,Refill!$D$6:$G$8,2,FALSE()),0)</f>
        <v>0</v>
      </c>
    </row>
    <row r="1235" customFormat="false" ht="12.75" hidden="false" customHeight="false" outlineLevel="0" collapsed="false">
      <c r="A1235" s="19" t="n">
        <f aca="false">ROUND((Online_RAW!B1235-General!$B$10)*24,3)</f>
        <v>20.55</v>
      </c>
      <c r="B1235" s="19" t="n">
        <f aca="false">General!$B$12+Online_ANA!K1235/1000+Online_ANA!L1235/1000+Online_ANA!M1235/1000/General!$B$22-SUM($P$2:P1235)/1000/General!$B$24+SUM($Q$2:Q1235)/1000/General!$B$24</f>
        <v>1.25261255125649</v>
      </c>
      <c r="C1235" s="19" t="n">
        <f aca="false">Online_RAW!K1235</f>
        <v>28.78</v>
      </c>
      <c r="D1235" s="19" t="n">
        <f aca="false">Online_RAW!J1235</f>
        <v>1.66666666666667</v>
      </c>
      <c r="E1235" s="19" t="n">
        <f aca="false">(1-F1235/100-G1235/100)/(1-C1235/100-D1235/100-General!$B$17/100)</f>
        <v>0.991676078632287</v>
      </c>
      <c r="F1235" s="19" t="n">
        <f aca="false">N1235*General!$B$14/(N1235+O1235)+O1235*100/(N1235+O1235)</f>
        <v>31.4200774306124</v>
      </c>
      <c r="G1235" s="19" t="n">
        <f aca="false">N1235*General!$B$15/(N1235+O1235)</f>
        <v>0.0346363245299938</v>
      </c>
      <c r="H1235" s="19" t="n">
        <f aca="false">(N1235+O1235)*(1/General!$B$20)*((F1235/100)-E1235*(C1235/100))*1000/B1235</f>
        <v>184.67528367231</v>
      </c>
      <c r="I1235" s="19" t="n">
        <f aca="false">(N1235+O1235)*(1/General!$B$20)*((D1235/100)*E1235-(G1235/100))*1000/B1235</f>
        <v>103.774652559467</v>
      </c>
      <c r="J1235" s="19" t="n">
        <f aca="false">I1235/H1235</f>
        <v>0.561930381239353</v>
      </c>
      <c r="K1235" s="19" t="n">
        <f aca="false">MAX(Online_RAW!$L$2-Online_RAW!L1235,0)</f>
        <v>0</v>
      </c>
      <c r="L1235" s="19" t="n">
        <f aca="false">0.0016*(Online_RAW!M1235)</f>
        <v>72.938</v>
      </c>
      <c r="M1235" s="11" t="n">
        <f aca="false">Online_RAW!$N$2-Online_RAW!N1235</f>
        <v>108.64526086957</v>
      </c>
      <c r="N1235" s="19" t="n">
        <f aca="false">Online_RAW!C1235*60</f>
        <v>155.911636363636</v>
      </c>
      <c r="O1235" s="19" t="n">
        <f aca="false">MAX(0, Online_RAW!D1235*60)</f>
        <v>24.144</v>
      </c>
      <c r="P1235" s="19" t="n">
        <f aca="false">_xlfn.IFNA(VLOOKUP(A1235,Sampling!$D$7:$E$14,2,FALSE()),0)</f>
        <v>0</v>
      </c>
      <c r="Q1235" s="0" t="n">
        <f aca="false">_xlfn.IFNA(VLOOKUP(A1235,Refill!$D$6:$G$8,2,FALSE()),0)</f>
        <v>0</v>
      </c>
    </row>
    <row r="1236" customFormat="false" ht="12.75" hidden="false" customHeight="false" outlineLevel="0" collapsed="false">
      <c r="A1236" s="19" t="n">
        <f aca="false">ROUND((Online_RAW!B1236-General!$B$10)*24,3)</f>
        <v>20.567</v>
      </c>
      <c r="B1236" s="19" t="n">
        <f aca="false">General!$B$12+Online_ANA!K1236/1000+Online_ANA!L1236/1000+Online_ANA!M1236/1000/General!$B$22-SUM($P$2:P1236)/1000/General!$B$24+SUM($Q$2:Q1236)/1000/General!$B$24</f>
        <v>1.25297892540885</v>
      </c>
      <c r="C1236" s="19" t="n">
        <f aca="false">Online_RAW!K1236</f>
        <v>28.71</v>
      </c>
      <c r="D1236" s="19" t="n">
        <f aca="false">Online_RAW!J1236</f>
        <v>1.68</v>
      </c>
      <c r="E1236" s="19" t="n">
        <f aca="false">(1-F1236/100-G1236/100)/(1-C1236/100-D1236/100-General!$B$17/100)</f>
        <v>0.990423022994606</v>
      </c>
      <c r="F1236" s="19" t="n">
        <f aca="false">N1236*General!$B$14/(N1236+O1236)+O1236*100/(N1236+O1236)</f>
        <v>31.4505808740061</v>
      </c>
      <c r="G1236" s="19" t="n">
        <f aca="false">N1236*General!$B$15/(N1236+O1236)</f>
        <v>0.034620918750502</v>
      </c>
      <c r="H1236" s="19" t="n">
        <f aca="false">(N1236+O1236)*(1/General!$B$20)*((F1236/100)-E1236*(C1236/100))*1000/B1236</f>
        <v>193.314049772723</v>
      </c>
      <c r="I1236" s="19" t="n">
        <f aca="false">(N1236+O1236)*(1/General!$B$20)*((D1236/100)*E1236-(G1236/100))*1000/B1236</f>
        <v>104.447306836747</v>
      </c>
      <c r="J1236" s="19" t="n">
        <f aca="false">I1236/H1236</f>
        <v>0.540298581295796</v>
      </c>
      <c r="K1236" s="19" t="n">
        <f aca="false">MAX(Online_RAW!$L$2-Online_RAW!L1236,0)</f>
        <v>0</v>
      </c>
      <c r="L1236" s="19" t="n">
        <f aca="false">0.0016*(Online_RAW!M1236)</f>
        <v>72.938</v>
      </c>
      <c r="M1236" s="11" t="n">
        <f aca="false">Online_RAW!$N$2-Online_RAW!N1236</f>
        <v>109.04460869565</v>
      </c>
      <c r="N1236" s="19" t="n">
        <f aca="false">Online_RAW!C1236*60</f>
        <v>155.826260869565</v>
      </c>
      <c r="O1236" s="19" t="n">
        <f aca="false">MAX(0, Online_RAW!D1236*60)</f>
        <v>24.2108571428572</v>
      </c>
      <c r="P1236" s="19" t="n">
        <f aca="false">_xlfn.IFNA(VLOOKUP(A1236,Sampling!$D$7:$E$14,2,FALSE()),0)</f>
        <v>0</v>
      </c>
      <c r="Q1236" s="0" t="n">
        <f aca="false">_xlfn.IFNA(VLOOKUP(A1236,Refill!$D$6:$G$8,2,FALSE()),0)</f>
        <v>0</v>
      </c>
    </row>
    <row r="1237" customFormat="false" ht="12.75" hidden="false" customHeight="false" outlineLevel="0" collapsed="false">
      <c r="A1237" s="19" t="n">
        <f aca="false">ROUND((Online_RAW!B1237-General!$B$10)*24,3)</f>
        <v>20.583</v>
      </c>
      <c r="B1237" s="19" t="n">
        <f aca="false">General!$B$12+Online_ANA!K1237/1000+Online_ANA!L1237/1000+Online_ANA!M1237/1000/General!$B$22-SUM($P$2:P1237)/1000/General!$B$24+SUM($Q$2:Q1237)/1000/General!$B$24</f>
        <v>1.25343917375591</v>
      </c>
      <c r="C1237" s="19" t="n">
        <f aca="false">Online_RAW!K1237</f>
        <v>28.7</v>
      </c>
      <c r="D1237" s="19" t="n">
        <f aca="false">Online_RAW!J1237</f>
        <v>1.68</v>
      </c>
      <c r="E1237" s="19" t="n">
        <f aca="false">(1-F1237/100-G1237/100)/(1-C1237/100-D1237/100-General!$B$17/100)</f>
        <v>0.990632795294043</v>
      </c>
      <c r="F1237" s="19" t="n">
        <f aca="false">N1237*General!$B$14/(N1237+O1237)+O1237*100/(N1237+O1237)</f>
        <v>31.4261507246904</v>
      </c>
      <c r="G1237" s="19" t="n">
        <f aca="false">N1237*General!$B$15/(N1237+O1237)</f>
        <v>0.0346332572097523</v>
      </c>
      <c r="H1237" s="19" t="n">
        <f aca="false">(N1237+O1237)*(1/General!$B$20)*((F1237/100)-E1237*(C1237/100))*1000/B1237</f>
        <v>191.72809155577</v>
      </c>
      <c r="I1237" s="19" t="n">
        <f aca="false">(N1237+O1237)*(1/General!$B$20)*((D1237/100)*E1237-(G1237/100))*1000/B1237</f>
        <v>104.322842860566</v>
      </c>
      <c r="J1237" s="19" t="n">
        <f aca="false">I1237/H1237</f>
        <v>0.544118715280806</v>
      </c>
      <c r="K1237" s="19" t="n">
        <f aca="false">MAX(Online_RAW!$L$2-Online_RAW!L1237,0)</f>
        <v>0</v>
      </c>
      <c r="L1237" s="19" t="n">
        <f aca="false">0.0016*(Online_RAW!M1237)</f>
        <v>73.0306666666667</v>
      </c>
      <c r="M1237" s="11" t="n">
        <f aca="false">Online_RAW!$N$2-Online_RAW!N1237</f>
        <v>109.44527272727</v>
      </c>
      <c r="N1237" s="19" t="n">
        <f aca="false">Online_RAW!C1237*60</f>
        <v>155.720727272727</v>
      </c>
      <c r="O1237" s="19" t="n">
        <f aca="false">MAX(0, Online_RAW!D1237*60)</f>
        <v>24.1303636363636</v>
      </c>
      <c r="P1237" s="19" t="n">
        <f aca="false">_xlfn.IFNA(VLOOKUP(A1237,Sampling!$D$7:$E$14,2,FALSE()),0)</f>
        <v>0</v>
      </c>
      <c r="Q1237" s="0" t="n">
        <f aca="false">_xlfn.IFNA(VLOOKUP(A1237,Refill!$D$6:$G$8,2,FALSE()),0)</f>
        <v>0</v>
      </c>
    </row>
    <row r="1238" customFormat="false" ht="12.75" hidden="false" customHeight="false" outlineLevel="0" collapsed="false">
      <c r="A1238" s="19" t="n">
        <f aca="false">ROUND((Online_RAW!B1238-General!$B$10)*24,3)</f>
        <v>20.6</v>
      </c>
      <c r="B1238" s="19" t="n">
        <f aca="false">General!$B$12+Online_ANA!K1238/1000+Online_ANA!L1238/1000+Online_ANA!M1238/1000/General!$B$22-SUM($P$2:P1238)/1000/General!$B$24+SUM($Q$2:Q1238)/1000/General!$B$24</f>
        <v>1.25380580865006</v>
      </c>
      <c r="C1238" s="19" t="n">
        <f aca="false">Online_RAW!K1238</f>
        <v>28.74</v>
      </c>
      <c r="D1238" s="19" t="n">
        <f aca="false">Online_RAW!J1238</f>
        <v>1.69</v>
      </c>
      <c r="E1238" s="19" t="n">
        <f aca="false">(1-F1238/100-G1238/100)/(1-C1238/100-D1238/100-General!$B$17/100)</f>
        <v>0.988614943493672</v>
      </c>
      <c r="F1238" s="19" t="n">
        <f aca="false">N1238*General!$B$14/(N1238+O1238)+O1238*100/(N1238+O1238)</f>
        <v>31.6152867284891</v>
      </c>
      <c r="G1238" s="19" t="n">
        <f aca="false">N1238*General!$B$15/(N1238+O1238)</f>
        <v>0.0345377339755106</v>
      </c>
      <c r="H1238" s="19" t="n">
        <f aca="false">(N1238+O1238)*(1/General!$B$20)*((F1238/100)-E1238*(C1238/100))*1000/B1238</f>
        <v>205.006771058252</v>
      </c>
      <c r="I1238" s="19" t="n">
        <f aca="false">(N1238+O1238)*(1/General!$B$20)*((D1238/100)*E1238-(G1238/100))*1000/B1238</f>
        <v>104.742294273304</v>
      </c>
      <c r="J1238" s="19" t="n">
        <f aca="false">I1238/H1238</f>
        <v>0.510921145348617</v>
      </c>
      <c r="K1238" s="19" t="n">
        <f aca="false">MAX(Online_RAW!$L$2-Online_RAW!L1238,0)</f>
        <v>0</v>
      </c>
      <c r="L1238" s="19" t="n">
        <f aca="false">0.0016*(Online_RAW!M1238)</f>
        <v>73.0306666666667</v>
      </c>
      <c r="M1238" s="11" t="n">
        <f aca="false">Online_RAW!$N$2-Online_RAW!N1238</f>
        <v>109.8449047619</v>
      </c>
      <c r="N1238" s="19" t="n">
        <f aca="false">Online_RAW!C1238*60</f>
        <v>155.332909090909</v>
      </c>
      <c r="O1238" s="19" t="n">
        <f aca="false">MAX(0, Online_RAW!D1238*60)</f>
        <v>24.5664545454545</v>
      </c>
      <c r="P1238" s="19" t="n">
        <f aca="false">_xlfn.IFNA(VLOOKUP(A1238,Sampling!$D$7:$E$14,2,FALSE()),0)</f>
        <v>0</v>
      </c>
      <c r="Q1238" s="0" t="n">
        <f aca="false">_xlfn.IFNA(VLOOKUP(A1238,Refill!$D$6:$G$8,2,FALSE()),0)</f>
        <v>0</v>
      </c>
    </row>
    <row r="1239" customFormat="false" ht="12.75" hidden="false" customHeight="false" outlineLevel="0" collapsed="false">
      <c r="A1239" s="19" t="n">
        <f aca="false">ROUND((Online_RAW!B1239-General!$B$10)*24,3)</f>
        <v>20.617</v>
      </c>
      <c r="B1239" s="19" t="n">
        <f aca="false">General!$B$12+Online_ANA!K1239/1000+Online_ANA!L1239/1000+Online_ANA!M1239/1000/General!$B$22-SUM($P$2:P1239)/1000/General!$B$24+SUM($Q$2:Q1239)/1000/General!$B$24</f>
        <v>1.25425836330275</v>
      </c>
      <c r="C1239" s="19" t="n">
        <f aca="false">Online_RAW!K1239</f>
        <v>28.825</v>
      </c>
      <c r="D1239" s="19" t="n">
        <f aca="false">Online_RAW!J1239</f>
        <v>1.695</v>
      </c>
      <c r="E1239" s="19" t="n">
        <f aca="false">(1-F1239/100-G1239/100)/(1-C1239/100-D1239/100-General!$B$17/100)</f>
        <v>0.987497448347712</v>
      </c>
      <c r="F1239" s="19" t="n">
        <f aca="false">N1239*General!$B$14/(N1239+O1239)+O1239*100/(N1239+O1239)</f>
        <v>31.7815060537455</v>
      </c>
      <c r="G1239" s="19" t="n">
        <f aca="false">N1239*General!$B$15/(N1239+O1239)</f>
        <v>0.0344537848213407</v>
      </c>
      <c r="H1239" s="19" t="n">
        <f aca="false">(N1239+O1239)*(1/General!$B$20)*((F1239/100)-E1239*(C1239/100))*1000/B1239</f>
        <v>212.479902303002</v>
      </c>
      <c r="I1239" s="19" t="n">
        <f aca="false">(N1239+O1239)*(1/General!$B$20)*((D1239/100)*E1239-(G1239/100))*1000/B1239</f>
        <v>105.016940441455</v>
      </c>
      <c r="J1239" s="19" t="n">
        <f aca="false">I1239/H1239</f>
        <v>0.494244111105144</v>
      </c>
      <c r="K1239" s="19" t="n">
        <f aca="false">MAX(Online_RAW!$L$2-Online_RAW!L1239,0)</f>
        <v>0</v>
      </c>
      <c r="L1239" s="19" t="n">
        <f aca="false">0.0016*(Online_RAW!M1239)</f>
        <v>73.1024</v>
      </c>
      <c r="M1239" s="11" t="n">
        <f aca="false">Online_RAW!$N$2-Online_RAW!N1239</f>
        <v>110.26</v>
      </c>
      <c r="N1239" s="19" t="n">
        <f aca="false">Online_RAW!C1239*60</f>
        <v>155.120727272727</v>
      </c>
      <c r="O1239" s="19" t="n">
        <f aca="false">MAX(0, Online_RAW!D1239*60)</f>
        <v>24.9706363636364</v>
      </c>
      <c r="P1239" s="19" t="n">
        <f aca="false">_xlfn.IFNA(VLOOKUP(A1239,Sampling!$D$7:$E$14,2,FALSE()),0)</f>
        <v>0</v>
      </c>
      <c r="Q1239" s="0" t="n">
        <f aca="false">_xlfn.IFNA(VLOOKUP(A1239,Refill!$D$6:$G$8,2,FALSE()),0)</f>
        <v>0</v>
      </c>
    </row>
    <row r="1240" customFormat="false" ht="12.75" hidden="false" customHeight="false" outlineLevel="0" collapsed="false">
      <c r="A1240" s="19" t="n">
        <f aca="false">ROUND((Online_RAW!B1240-General!$B$10)*24,3)</f>
        <v>20.633</v>
      </c>
      <c r="B1240" s="19" t="n">
        <f aca="false">General!$B$12+Online_ANA!K1240/1000+Online_ANA!L1240/1000+Online_ANA!M1240/1000/General!$B$22-SUM($P$2:P1240)/1000/General!$B$24+SUM($Q$2:Q1240)/1000/General!$B$24</f>
        <v>1.25463121567973</v>
      </c>
      <c r="C1240" s="19" t="n">
        <f aca="false">Online_RAW!K1240</f>
        <v>28.9425</v>
      </c>
      <c r="D1240" s="19" t="n">
        <f aca="false">Online_RAW!J1240</f>
        <v>1.68666666666667</v>
      </c>
      <c r="E1240" s="19" t="n">
        <f aca="false">(1-F1240/100-G1240/100)/(1-C1240/100-D1240/100-General!$B$17/100)</f>
        <v>0.991730732939918</v>
      </c>
      <c r="F1240" s="19" t="n">
        <f aca="false">N1240*General!$B$14/(N1240+O1240)+O1240*100/(N1240+O1240)</f>
        <v>31.597380095396</v>
      </c>
      <c r="G1240" s="19" t="n">
        <f aca="false">N1240*General!$B$15/(N1240+O1240)</f>
        <v>0.034546777729598</v>
      </c>
      <c r="H1240" s="19" t="n">
        <f aca="false">(N1240+O1240)*(1/General!$B$20)*((F1240/100)-E1240*(C1240/100))*1000/B1240</f>
        <v>185.132180723206</v>
      </c>
      <c r="I1240" s="19" t="n">
        <f aca="false">(N1240+O1240)*(1/General!$B$20)*((D1240/100)*E1240-(G1240/100))*1000/B1240</f>
        <v>104.787861108011</v>
      </c>
      <c r="J1240" s="19" t="n">
        <f aca="false">I1240/H1240</f>
        <v>0.566016457531394</v>
      </c>
      <c r="K1240" s="19" t="n">
        <f aca="false">MAX(Online_RAW!$L$2-Online_RAW!L1240,0)</f>
        <v>0</v>
      </c>
      <c r="L1240" s="19" t="n">
        <f aca="false">0.0016*(Online_RAW!M1240)</f>
        <v>73.1024</v>
      </c>
      <c r="M1240" s="11" t="n">
        <f aca="false">Online_RAW!$N$2-Online_RAW!N1240</f>
        <v>110.66640909091</v>
      </c>
      <c r="N1240" s="19" t="n">
        <f aca="false">Online_RAW!C1240*60</f>
        <v>155.358272727273</v>
      </c>
      <c r="O1240" s="19" t="n">
        <f aca="false">MAX(0, Online_RAW!D1240*60)</f>
        <v>24.5233636363636</v>
      </c>
      <c r="P1240" s="19" t="n">
        <f aca="false">_xlfn.IFNA(VLOOKUP(A1240,Sampling!$D$7:$E$14,2,FALSE()),0)</f>
        <v>0</v>
      </c>
      <c r="Q1240" s="0" t="n">
        <f aca="false">_xlfn.IFNA(VLOOKUP(A1240,Refill!$D$6:$G$8,2,FALSE()),0)</f>
        <v>0</v>
      </c>
    </row>
    <row r="1241" customFormat="false" ht="12.75" hidden="false" customHeight="false" outlineLevel="0" collapsed="false">
      <c r="A1241" s="19" t="n">
        <f aca="false">ROUND((Online_RAW!B1241-General!$B$10)*24,3)</f>
        <v>20.65</v>
      </c>
      <c r="B1241" s="19" t="n">
        <f aca="false">General!$B$12+Online_ANA!K1241/1000+Online_ANA!L1241/1000+Online_ANA!M1241/1000/General!$B$22-SUM($P$2:P1241)/1000/General!$B$24+SUM($Q$2:Q1241)/1000/General!$B$24</f>
        <v>1.25504423547401</v>
      </c>
      <c r="C1241" s="19" t="n">
        <f aca="false">Online_RAW!K1241</f>
        <v>28.9083333333333</v>
      </c>
      <c r="D1241" s="19" t="n">
        <f aca="false">Online_RAW!J1241</f>
        <v>1.7</v>
      </c>
      <c r="E1241" s="19" t="n">
        <f aca="false">(1-F1241/100-G1241/100)/(1-C1241/100-D1241/100-General!$B$17/100)</f>
        <v>0.991626863908175</v>
      </c>
      <c r="F1241" s="19" t="n">
        <f aca="false">N1241*General!$B$14/(N1241+O1241)+O1241*100/(N1241+O1241)</f>
        <v>31.5838749195605</v>
      </c>
      <c r="G1241" s="19" t="n">
        <f aca="false">N1241*General!$B$15/(N1241+O1241)</f>
        <v>0.0345535985254745</v>
      </c>
      <c r="H1241" s="19" t="n">
        <f aca="false">(N1241+O1241)*(1/General!$B$20)*((F1241/100)-E1241*(C1241/100))*1000/B1241</f>
        <v>186.498029273421</v>
      </c>
      <c r="I1241" s="19" t="n">
        <f aca="false">(N1241+O1241)*(1/General!$B$20)*((D1241/100)*E1241-(G1241/100))*1000/B1241</f>
        <v>105.548507408844</v>
      </c>
      <c r="J1241" s="19" t="n">
        <f aca="false">I1241/H1241</f>
        <v>0.565949719790882</v>
      </c>
      <c r="K1241" s="19" t="n">
        <f aca="false">MAX(Online_RAW!$L$2-Online_RAW!L1241,0)</f>
        <v>0</v>
      </c>
      <c r="L1241" s="19" t="n">
        <f aca="false">0.0016*(Online_RAW!M1241)</f>
        <v>73.1466666666667</v>
      </c>
      <c r="M1241" s="11" t="n">
        <f aca="false">Online_RAW!$N$2-Online_RAW!N1241</f>
        <v>111.06835</v>
      </c>
      <c r="N1241" s="19" t="n">
        <f aca="false">Online_RAW!C1241*60</f>
        <v>155.332</v>
      </c>
      <c r="O1241" s="19" t="n">
        <f aca="false">MAX(0, Online_RAW!D1241*60)</f>
        <v>24.4837142857143</v>
      </c>
      <c r="P1241" s="19" t="n">
        <f aca="false">_xlfn.IFNA(VLOOKUP(A1241,Sampling!$D$7:$E$14,2,FALSE()),0)</f>
        <v>0</v>
      </c>
      <c r="Q1241" s="0" t="n">
        <f aca="false">_xlfn.IFNA(VLOOKUP(A1241,Refill!$D$6:$G$8,2,FALSE()),0)</f>
        <v>0</v>
      </c>
    </row>
    <row r="1242" customFormat="false" ht="12.75" hidden="false" customHeight="false" outlineLevel="0" collapsed="false">
      <c r="A1242" s="19" t="n">
        <f aca="false">ROUND((Online_RAW!B1242-General!$B$10)*24,3)</f>
        <v>20.667</v>
      </c>
      <c r="B1242" s="19" t="n">
        <f aca="false">General!$B$12+Online_ANA!K1242/1000+Online_ANA!L1242/1000+Online_ANA!M1242/1000/General!$B$22-SUM($P$2:P1242)/1000/General!$B$24+SUM($Q$2:Q1242)/1000/General!$B$24</f>
        <v>1.25544799633028</v>
      </c>
      <c r="C1242" s="19" t="n">
        <f aca="false">Online_RAW!K1242</f>
        <v>28.935</v>
      </c>
      <c r="D1242" s="19" t="n">
        <f aca="false">Online_RAW!J1242</f>
        <v>1.71</v>
      </c>
      <c r="E1242" s="19" t="n">
        <f aca="false">(1-F1242/100-G1242/100)/(1-C1242/100-D1242/100-General!$B$17/100)</f>
        <v>0.989825063269048</v>
      </c>
      <c r="F1242" s="19" t="n">
        <f aca="false">N1242*General!$B$14/(N1242+O1242)+O1242*100/(N1242+O1242)</f>
        <v>31.7444999530415</v>
      </c>
      <c r="G1242" s="19" t="n">
        <f aca="false">N1242*General!$B$15/(N1242+O1242)</f>
        <v>0.0344724747711912</v>
      </c>
      <c r="H1242" s="19" t="n">
        <f aca="false">(N1242+O1242)*(1/General!$B$20)*((F1242/100)-E1242*(C1242/100))*1000/B1242</f>
        <v>198.594734362907</v>
      </c>
      <c r="I1242" s="19" t="n">
        <f aca="false">(N1242+O1242)*(1/General!$B$20)*((D1242/100)*E1242-(G1242/100))*1000/B1242</f>
        <v>106.090505352041</v>
      </c>
      <c r="J1242" s="19" t="n">
        <f aca="false">I1242/H1242</f>
        <v>0.534206033671438</v>
      </c>
      <c r="K1242" s="19" t="n">
        <f aca="false">MAX(Online_RAW!$L$2-Online_RAW!L1242,0)</f>
        <v>0</v>
      </c>
      <c r="L1242" s="19" t="n">
        <f aca="false">0.0016*(Online_RAW!M1242)</f>
        <v>73.1824</v>
      </c>
      <c r="M1242" s="11" t="n">
        <f aca="false">Online_RAW!$N$2-Online_RAW!N1242</f>
        <v>111.4695</v>
      </c>
      <c r="N1242" s="19" t="n">
        <f aca="false">Online_RAW!C1242*60</f>
        <v>155.163272727273</v>
      </c>
      <c r="O1242" s="19" t="n">
        <f aca="false">MAX(0, Online_RAW!D1242*60)</f>
        <v>24.8798181818182</v>
      </c>
      <c r="P1242" s="19" t="n">
        <f aca="false">_xlfn.IFNA(VLOOKUP(A1242,Sampling!$D$7:$E$14,2,FALSE()),0)</f>
        <v>0</v>
      </c>
      <c r="Q1242" s="0" t="n">
        <f aca="false">_xlfn.IFNA(VLOOKUP(A1242,Refill!$D$6:$G$8,2,FALSE()),0)</f>
        <v>0</v>
      </c>
    </row>
    <row r="1243" customFormat="false" ht="12.75" hidden="false" customHeight="false" outlineLevel="0" collapsed="false">
      <c r="A1243" s="19" t="n">
        <f aca="false">ROUND((Online_RAW!B1243-General!$B$10)*24,3)</f>
        <v>20.683</v>
      </c>
      <c r="B1243" s="19" t="n">
        <f aca="false">General!$B$12+Online_ANA!K1243/1000+Online_ANA!L1243/1000+Online_ANA!M1243/1000/General!$B$22-SUM($P$2:P1243)/1000/General!$B$24+SUM($Q$2:Q1243)/1000/General!$B$24</f>
        <v>1.25586341858795</v>
      </c>
      <c r="C1243" s="19" t="n">
        <f aca="false">Online_RAW!K1243</f>
        <v>28.9866666666667</v>
      </c>
      <c r="D1243" s="19" t="n">
        <f aca="false">Online_RAW!J1243</f>
        <v>1.716</v>
      </c>
      <c r="E1243" s="19" t="n">
        <f aca="false">(1-F1243/100-G1243/100)/(1-C1243/100-D1243/100-General!$B$17/100)</f>
        <v>0.987432838468791</v>
      </c>
      <c r="F1243" s="19" t="n">
        <f aca="false">N1243*General!$B$14/(N1243+O1243)+O1243*100/(N1243+O1243)</f>
        <v>31.9664316538634</v>
      </c>
      <c r="G1243" s="19" t="n">
        <f aca="false">N1243*General!$B$15/(N1243+O1243)</f>
        <v>0.0343603880536044</v>
      </c>
      <c r="H1243" s="19" t="n">
        <f aca="false">(N1243+O1243)*(1/General!$B$20)*((F1243/100)-E1243*(C1243/100))*1000/B1243</f>
        <v>213.935241811972</v>
      </c>
      <c r="I1243" s="19" t="n">
        <f aca="false">(N1243+O1243)*(1/General!$B$20)*((D1243/100)*E1243-(G1243/100))*1000/B1243</f>
        <v>106.203235482458</v>
      </c>
      <c r="J1243" s="19" t="n">
        <f aca="false">I1243/H1243</f>
        <v>0.496427024285229</v>
      </c>
      <c r="K1243" s="19" t="n">
        <f aca="false">MAX(Online_RAW!$L$2-Online_RAW!L1243,0)</f>
        <v>0</v>
      </c>
      <c r="L1243" s="19" t="n">
        <f aca="false">0.0016*(Online_RAW!M1243)</f>
        <v>73.2272</v>
      </c>
      <c r="M1243" s="11" t="n">
        <f aca="false">Online_RAW!$N$2-Online_RAW!N1243</f>
        <v>111.87347826087</v>
      </c>
      <c r="N1243" s="19" t="n">
        <f aca="false">Online_RAW!C1243*60</f>
        <v>154.692782608696</v>
      </c>
      <c r="O1243" s="19" t="n">
        <f aca="false">MAX(0, Online_RAW!D1243*60)</f>
        <v>25.3899130434782</v>
      </c>
      <c r="P1243" s="19" t="n">
        <f aca="false">_xlfn.IFNA(VLOOKUP(A1243,Sampling!$D$7:$E$14,2,FALSE()),0)</f>
        <v>0</v>
      </c>
      <c r="Q1243" s="0" t="n">
        <f aca="false">_xlfn.IFNA(VLOOKUP(A1243,Refill!$D$6:$G$8,2,FALSE()),0)</f>
        <v>0</v>
      </c>
    </row>
    <row r="1244" customFormat="false" ht="12.75" hidden="false" customHeight="false" outlineLevel="0" collapsed="false">
      <c r="A1244" s="19" t="n">
        <f aca="false">ROUND((Online_RAW!B1244-General!$B$10)*24,3)</f>
        <v>20.7</v>
      </c>
      <c r="B1244" s="19" t="n">
        <f aca="false">General!$B$12+Online_ANA!K1244/1000+Online_ANA!L1244/1000+Online_ANA!M1244/1000/General!$B$22-SUM($P$2:P1244)/1000/General!$B$24+SUM($Q$2:Q1244)/1000/General!$B$24</f>
        <v>1.25628747041085</v>
      </c>
      <c r="C1244" s="19" t="n">
        <f aca="false">Online_RAW!K1244</f>
        <v>29.097</v>
      </c>
      <c r="D1244" s="19" t="n">
        <f aca="false">Online_RAW!J1244</f>
        <v>1.71</v>
      </c>
      <c r="E1244" s="19" t="n">
        <f aca="false">(1-F1244/100-G1244/100)/(1-C1244/100-D1244/100-General!$B$17/100)</f>
        <v>0.986303369328922</v>
      </c>
      <c r="F1244" s="19" t="n">
        <f aca="false">N1244*General!$B$14/(N1244+O1244)+O1244*100/(N1244+O1244)</f>
        <v>32.1472077599937</v>
      </c>
      <c r="G1244" s="19" t="n">
        <f aca="false">N1244*General!$B$15/(N1244+O1244)</f>
        <v>0.0342690869899022</v>
      </c>
      <c r="H1244" s="19" t="n">
        <f aca="false">(N1244+O1244)*(1/General!$B$20)*((F1244/100)-E1244*(C1244/100))*1000/B1244</f>
        <v>220.443315710859</v>
      </c>
      <c r="I1244" s="19" t="n">
        <f aca="false">(N1244+O1244)*(1/General!$B$20)*((D1244/100)*E1244-(G1244/100))*1000/B1244</f>
        <v>105.615607066194</v>
      </c>
      <c r="J1244" s="19" t="n">
        <f aca="false">I1244/H1244</f>
        <v>0.479105509394185</v>
      </c>
      <c r="K1244" s="19" t="n">
        <f aca="false">MAX(Online_RAW!$L$2-Online_RAW!L1244,0)</f>
        <v>0</v>
      </c>
      <c r="L1244" s="19" t="n">
        <f aca="false">0.0016*(Online_RAW!M1244)</f>
        <v>73.26976</v>
      </c>
      <c r="M1244" s="11" t="n">
        <f aca="false">Online_RAW!$N$2-Online_RAW!N1244</f>
        <v>112.28930434783</v>
      </c>
      <c r="N1244" s="19" t="n">
        <f aca="false">Online_RAW!C1244*60</f>
        <v>154.201142857143</v>
      </c>
      <c r="O1244" s="19" t="n">
        <f aca="false">MAX(0, Online_RAW!D1244*60)</f>
        <v>25.7874782608696</v>
      </c>
      <c r="P1244" s="19" t="n">
        <f aca="false">_xlfn.IFNA(VLOOKUP(A1244,Sampling!$D$7:$E$14,2,FALSE()),0)</f>
        <v>0</v>
      </c>
      <c r="Q1244" s="0" t="n">
        <f aca="false">_xlfn.IFNA(VLOOKUP(A1244,Refill!$D$6:$G$8,2,FALSE()),0)</f>
        <v>0</v>
      </c>
    </row>
    <row r="1245" customFormat="false" ht="12.75" hidden="false" customHeight="false" outlineLevel="0" collapsed="false">
      <c r="A1245" s="19" t="n">
        <f aca="false">ROUND((Online_RAW!B1245-General!$B$10)*24,3)</f>
        <v>20.717</v>
      </c>
      <c r="B1245" s="19" t="n">
        <f aca="false">General!$B$12+Online_ANA!K1245/1000+Online_ANA!L1245/1000+Online_ANA!M1245/1000/General!$B$22-SUM($P$2:P1245)/1000/General!$B$24+SUM($Q$2:Q1245)/1000/General!$B$24</f>
        <v>1.25666728692462</v>
      </c>
      <c r="C1245" s="19" t="n">
        <f aca="false">Online_RAW!K1245</f>
        <v>29.2690909090909</v>
      </c>
      <c r="D1245" s="19" t="n">
        <f aca="false">Online_RAW!J1245</f>
        <v>1.72333333333333</v>
      </c>
      <c r="E1245" s="19" t="n">
        <f aca="false">(1-F1245/100-G1245/100)/(1-C1245/100-D1245/100-General!$B$17/100)</f>
        <v>0.990479159852881</v>
      </c>
      <c r="F1245" s="19" t="n">
        <f aca="false">N1245*General!$B$14/(N1245+O1245)+O1245*100/(N1245+O1245)</f>
        <v>32.0436856826829</v>
      </c>
      <c r="G1245" s="19" t="n">
        <f aca="false">N1245*General!$B$15/(N1245+O1245)</f>
        <v>0.0343213708673319</v>
      </c>
      <c r="H1245" s="19" t="n">
        <f aca="false">(N1245+O1245)*(1/General!$B$20)*((F1245/100)-E1245*(C1245/100))*1000/B1245</f>
        <v>195.320217477947</v>
      </c>
      <c r="I1245" s="19" t="n">
        <f aca="false">(N1245+O1245)*(1/General!$B$20)*((D1245/100)*E1245-(G1245/100))*1000/B1245</f>
        <v>106.99820284004</v>
      </c>
      <c r="J1245" s="19" t="n">
        <f aca="false">I1245/H1245</f>
        <v>0.547809152691124</v>
      </c>
      <c r="K1245" s="19" t="n">
        <f aca="false">MAX(Online_RAW!$L$2-Online_RAW!L1245,0)</f>
        <v>0</v>
      </c>
      <c r="L1245" s="19" t="n">
        <f aca="false">0.0016*(Online_RAW!M1245)</f>
        <v>73.26976</v>
      </c>
      <c r="M1245" s="11" t="n">
        <f aca="false">Online_RAW!$N$2-Online_RAW!N1245</f>
        <v>112.70330434783</v>
      </c>
      <c r="N1245" s="19" t="n">
        <f aca="false">Online_RAW!C1245*60</f>
        <v>154.606434782609</v>
      </c>
      <c r="O1245" s="19" t="n">
        <f aca="false">MAX(0, Online_RAW!D1245*60)</f>
        <v>25.580347826087</v>
      </c>
      <c r="P1245" s="19" t="n">
        <f aca="false">_xlfn.IFNA(VLOOKUP(A1245,Sampling!$D$7:$E$14,2,FALSE()),0)</f>
        <v>0</v>
      </c>
      <c r="Q1245" s="0" t="n">
        <f aca="false">_xlfn.IFNA(VLOOKUP(A1245,Refill!$D$6:$G$8,2,FALSE()),0)</f>
        <v>0</v>
      </c>
    </row>
    <row r="1246" customFormat="false" ht="12.75" hidden="false" customHeight="false" outlineLevel="0" collapsed="false">
      <c r="A1246" s="19" t="n">
        <f aca="false">ROUND((Online_RAW!B1246-General!$B$10)*24,3)</f>
        <v>20.733</v>
      </c>
      <c r="B1246" s="19" t="n">
        <f aca="false">General!$B$12+Online_ANA!K1246/1000+Online_ANA!L1246/1000+Online_ANA!M1246/1000/General!$B$22-SUM($P$2:P1246)/1000/General!$B$24+SUM($Q$2:Q1246)/1000/General!$B$24</f>
        <v>1.25710503024902</v>
      </c>
      <c r="C1246" s="19" t="n">
        <f aca="false">Online_RAW!K1246</f>
        <v>29.2577777777778</v>
      </c>
      <c r="D1246" s="19" t="n">
        <f aca="false">Online_RAW!J1246</f>
        <v>1.725</v>
      </c>
      <c r="E1246" s="19" t="n">
        <f aca="false">(1-F1246/100-G1246/100)/(1-C1246/100-D1246/100-General!$B$17/100)</f>
        <v>0.994697161047719</v>
      </c>
      <c r="F1246" s="19" t="n">
        <f aca="false">N1246*General!$B$14/(N1246+O1246)+O1246*100/(N1246+O1246)</f>
        <v>31.7446904236509</v>
      </c>
      <c r="G1246" s="19" t="n">
        <f aca="false">N1246*General!$B$15/(N1246+O1246)</f>
        <v>0.0344723785739137</v>
      </c>
      <c r="H1246" s="19" t="n">
        <f aca="false">(N1246+O1246)*(1/General!$B$20)*((F1246/100)-E1246*(C1246/100))*1000/B1246</f>
        <v>168.635919350504</v>
      </c>
      <c r="I1246" s="19" t="n">
        <f aca="false">(N1246+O1246)*(1/General!$B$20)*((D1246/100)*E1246-(G1246/100))*1000/B1246</f>
        <v>107.31811269154</v>
      </c>
      <c r="J1246" s="19" t="n">
        <f aca="false">I1246/H1246</f>
        <v>0.636389406864637</v>
      </c>
      <c r="K1246" s="19" t="n">
        <f aca="false">MAX(Online_RAW!$L$2-Online_RAW!L1246,0)</f>
        <v>0</v>
      </c>
      <c r="L1246" s="19" t="n">
        <f aca="false">0.0016*(Online_RAW!M1246)</f>
        <v>73.33216</v>
      </c>
      <c r="M1246" s="11" t="n">
        <f aca="false">Online_RAW!$N$2-Online_RAW!N1246</f>
        <v>113.11242857143</v>
      </c>
      <c r="N1246" s="19" t="n">
        <f aca="false">Online_RAW!C1246*60</f>
        <v>154.992</v>
      </c>
      <c r="O1246" s="19" t="n">
        <f aca="false">MAX(0, Online_RAW!D1246*60)</f>
        <v>24.8528571428572</v>
      </c>
      <c r="P1246" s="19" t="n">
        <f aca="false">_xlfn.IFNA(VLOOKUP(A1246,Sampling!$D$7:$E$14,2,FALSE()),0)</f>
        <v>0</v>
      </c>
      <c r="Q1246" s="0" t="n">
        <f aca="false">_xlfn.IFNA(VLOOKUP(A1246,Refill!$D$6:$G$8,2,FALSE()),0)</f>
        <v>0</v>
      </c>
    </row>
    <row r="1247" customFormat="false" ht="12.75" hidden="false" customHeight="false" outlineLevel="0" collapsed="false">
      <c r="A1247" s="19" t="n">
        <f aca="false">ROUND((Online_RAW!B1247-General!$B$10)*24,3)</f>
        <v>20.75</v>
      </c>
      <c r="B1247" s="19" t="n">
        <f aca="false">General!$B$12+Online_ANA!K1247/1000+Online_ANA!L1247/1000+Online_ANA!M1247/1000/General!$B$22-SUM($P$2:P1247)/1000/General!$B$24+SUM($Q$2:Q1247)/1000/General!$B$24</f>
        <v>1.25747659558038</v>
      </c>
      <c r="C1247" s="19" t="n">
        <f aca="false">Online_RAW!K1247</f>
        <v>29.1090909090909</v>
      </c>
      <c r="D1247" s="19" t="n">
        <f aca="false">Online_RAW!J1247</f>
        <v>1.72</v>
      </c>
      <c r="E1247" s="19" t="n">
        <f aca="false">(1-F1247/100-G1247/100)/(1-C1247/100-D1247/100-General!$B$17/100)</f>
        <v>0.987651164146451</v>
      </c>
      <c r="F1247" s="19" t="n">
        <f aca="false">N1247*General!$B$14/(N1247+O1247)+O1247*100/(N1247+O1247)</f>
        <v>32.0763152814328</v>
      </c>
      <c r="G1247" s="19" t="n">
        <f aca="false">N1247*General!$B$15/(N1247+O1247)</f>
        <v>0.0343048912720036</v>
      </c>
      <c r="H1247" s="19" t="n">
        <f aca="false">(N1247+O1247)*(1/General!$B$20)*((F1247/100)-E1247*(C1247/100))*1000/B1247</f>
        <v>212.121944431606</v>
      </c>
      <c r="I1247" s="19" t="n">
        <f aca="false">(N1247+O1247)*(1/General!$B$20)*((D1247/100)*E1247-(G1247/100))*1000/B1247</f>
        <v>106.1318284972</v>
      </c>
      <c r="J1247" s="19" t="n">
        <f aca="false">I1247/H1247</f>
        <v>0.500334035601959</v>
      </c>
      <c r="K1247" s="19" t="n">
        <f aca="false">MAX(Online_RAW!$L$2-Online_RAW!L1247,0)</f>
        <v>0</v>
      </c>
      <c r="L1247" s="19" t="n">
        <f aca="false">0.0016*(Online_RAW!M1247)</f>
        <v>73.33216</v>
      </c>
      <c r="M1247" s="11" t="n">
        <f aca="false">Online_RAW!$N$2-Online_RAW!N1247</f>
        <v>113.51743478261</v>
      </c>
      <c r="N1247" s="19" t="n">
        <f aca="false">Online_RAW!C1247*60</f>
        <v>154.130608695652</v>
      </c>
      <c r="O1247" s="19" t="n">
        <f aca="false">MAX(0, Online_RAW!D1247*60)</f>
        <v>25.5879130434782</v>
      </c>
      <c r="P1247" s="19" t="n">
        <f aca="false">_xlfn.IFNA(VLOOKUP(A1247,Sampling!$D$7:$E$14,2,FALSE()),0)</f>
        <v>0</v>
      </c>
      <c r="Q1247" s="0" t="n">
        <f aca="false">_xlfn.IFNA(VLOOKUP(A1247,Refill!$D$6:$G$8,2,FALSE()),0)</f>
        <v>0</v>
      </c>
    </row>
    <row r="1248" customFormat="false" ht="12.75" hidden="false" customHeight="false" outlineLevel="0" collapsed="false">
      <c r="A1248" s="19" t="n">
        <f aca="false">ROUND((Online_RAW!B1248-General!$B$10)*24,3)</f>
        <v>20.767</v>
      </c>
      <c r="B1248" s="19" t="n">
        <f aca="false">General!$B$12+Online_ANA!K1248/1000+Online_ANA!L1248/1000+Online_ANA!M1248/1000/General!$B$22-SUM($P$2:P1248)/1000/General!$B$24+SUM($Q$2:Q1248)/1000/General!$B$24</f>
        <v>1.25796403574407</v>
      </c>
      <c r="C1248" s="19" t="n">
        <f aca="false">Online_RAW!K1248</f>
        <v>29.2172727272727</v>
      </c>
      <c r="D1248" s="19" t="n">
        <f aca="false">Online_RAW!J1248</f>
        <v>1.73</v>
      </c>
      <c r="E1248" s="19" t="n">
        <f aca="false">(1-F1248/100-G1248/100)/(1-C1248/100-D1248/100-General!$B$17/100)</f>
        <v>0.987867072096629</v>
      </c>
      <c r="F1248" s="19" t="n">
        <f aca="false">N1248*General!$B$14/(N1248+O1248)+O1248*100/(N1248+O1248)</f>
        <v>32.1782735747381</v>
      </c>
      <c r="G1248" s="19" t="n">
        <f aca="false">N1248*General!$B$15/(N1248+O1248)</f>
        <v>0.0342533971844757</v>
      </c>
      <c r="H1248" s="19" t="n">
        <f aca="false">(N1248+O1248)*(1/General!$B$20)*((F1248/100)-E1248*(C1248/100))*1000/B1248</f>
        <v>211.659473026108</v>
      </c>
      <c r="I1248" s="19" t="n">
        <f aca="false">(N1248+O1248)*(1/General!$B$20)*((D1248/100)*E1248-(G1248/100))*1000/B1248</f>
        <v>106.915690601853</v>
      </c>
      <c r="J1248" s="19" t="n">
        <f aca="false">I1248/H1248</f>
        <v>0.505130666127404</v>
      </c>
      <c r="K1248" s="19" t="n">
        <f aca="false">MAX(Online_RAW!$L$2-Online_RAW!L1248,0)</f>
        <v>0</v>
      </c>
      <c r="L1248" s="19" t="n">
        <f aca="false">0.0016*(Online_RAW!M1248)</f>
        <v>73.4354285714286</v>
      </c>
      <c r="M1248" s="11" t="n">
        <f aca="false">Online_RAW!$N$2-Online_RAW!N1248</f>
        <v>113.93618181818</v>
      </c>
      <c r="N1248" s="19" t="n">
        <f aca="false">Online_RAW!C1248*60</f>
        <v>154.142</v>
      </c>
      <c r="O1248" s="19" t="n">
        <f aca="false">MAX(0, Online_RAW!D1248*60)</f>
        <v>25.86</v>
      </c>
      <c r="P1248" s="19" t="n">
        <f aca="false">_xlfn.IFNA(VLOOKUP(A1248,Sampling!$D$7:$E$14,2,FALSE()),0)</f>
        <v>0</v>
      </c>
      <c r="Q1248" s="0" t="n">
        <f aca="false">_xlfn.IFNA(VLOOKUP(A1248,Refill!$D$6:$G$8,2,FALSE()),0)</f>
        <v>0</v>
      </c>
    </row>
    <row r="1249" customFormat="false" ht="12.75" hidden="false" customHeight="false" outlineLevel="0" collapsed="false">
      <c r="A1249" s="19" t="n">
        <f aca="false">ROUND((Online_RAW!B1249-General!$B$10)*24,3)</f>
        <v>20.783</v>
      </c>
      <c r="B1249" s="19" t="n">
        <f aca="false">General!$B$12+Online_ANA!K1249/1000+Online_ANA!L1249/1000+Online_ANA!M1249/1000/General!$B$22-SUM($P$2:P1249)/1000/General!$B$24+SUM($Q$2:Q1249)/1000/General!$B$24</f>
        <v>1.25834256857941</v>
      </c>
      <c r="C1249" s="19" t="n">
        <f aca="false">Online_RAW!K1249</f>
        <v>29.3671428571429</v>
      </c>
      <c r="D1249" s="19" t="n">
        <f aca="false">Online_RAW!J1249</f>
        <v>1.725</v>
      </c>
      <c r="E1249" s="19" t="n">
        <f aca="false">(1-F1249/100-G1249/100)/(1-C1249/100-D1249/100-General!$B$17/100)</f>
        <v>0.991210956079662</v>
      </c>
      <c r="F1249" s="19" t="n">
        <f aca="false">N1249*General!$B$14/(N1249+O1249)+O1249*100/(N1249+O1249)</f>
        <v>32.0923696130001</v>
      </c>
      <c r="G1249" s="19" t="n">
        <f aca="false">N1249*General!$B$15/(N1249+O1249)</f>
        <v>0.0342967830237373</v>
      </c>
      <c r="H1249" s="19" t="n">
        <f aca="false">(N1249+O1249)*(1/General!$B$20)*((F1249/100)-E1249*(C1249/100))*1000/B1249</f>
        <v>190.317010861816</v>
      </c>
      <c r="I1249" s="19" t="n">
        <f aca="false">(N1249+O1249)*(1/General!$B$20)*((D1249/100)*E1249-(G1249/100))*1000/B1249</f>
        <v>106.888456962833</v>
      </c>
      <c r="J1249" s="19" t="n">
        <f aca="false">I1249/H1249</f>
        <v>0.56163375243657</v>
      </c>
      <c r="K1249" s="19" t="n">
        <f aca="false">MAX(Online_RAW!$L$2-Online_RAW!L1249,0)</f>
        <v>0</v>
      </c>
      <c r="L1249" s="19" t="n">
        <f aca="false">0.0016*(Online_RAW!M1249)</f>
        <v>73.4354285714286</v>
      </c>
      <c r="M1249" s="11" t="n">
        <f aca="false">Online_RAW!$N$2-Online_RAW!N1249</f>
        <v>114.3487826087</v>
      </c>
      <c r="N1249" s="19" t="n">
        <f aca="false">Online_RAW!C1249*60</f>
        <v>154.272</v>
      </c>
      <c r="O1249" s="19" t="n">
        <f aca="false">MAX(0, Online_RAW!D1249*60)</f>
        <v>25.6539130434782</v>
      </c>
      <c r="P1249" s="19" t="n">
        <f aca="false">_xlfn.IFNA(VLOOKUP(A1249,Sampling!$D$7:$E$14,2,FALSE()),0)</f>
        <v>0</v>
      </c>
      <c r="Q1249" s="0" t="n">
        <f aca="false">_xlfn.IFNA(VLOOKUP(A1249,Refill!$D$6:$G$8,2,FALSE()),0)</f>
        <v>0</v>
      </c>
    </row>
    <row r="1250" customFormat="false" ht="12.75" hidden="false" customHeight="false" outlineLevel="0" collapsed="false">
      <c r="A1250" s="19" t="n">
        <f aca="false">ROUND((Online_RAW!B1250-General!$B$10)*24,3)</f>
        <v>20.8</v>
      </c>
      <c r="B1250" s="19" t="n">
        <f aca="false">General!$B$12+Online_ANA!K1250/1000+Online_ANA!L1250/1000+Online_ANA!M1250/1000/General!$B$22-SUM($P$2:P1250)/1000/General!$B$24+SUM($Q$2:Q1250)/1000/General!$B$24</f>
        <v>1.25878868023353</v>
      </c>
      <c r="C1250" s="19" t="n">
        <f aca="false">Online_RAW!K1250</f>
        <v>29.36</v>
      </c>
      <c r="D1250" s="19" t="n">
        <f aca="false">Online_RAW!J1250</f>
        <v>1.715</v>
      </c>
      <c r="E1250" s="19" t="n">
        <f aca="false">(1-F1250/100-G1250/100)/(1-C1250/100-D1250/100-General!$B$17/100)</f>
        <v>0.988132486417885</v>
      </c>
      <c r="F1250" s="19" t="n">
        <f aca="false">N1250*General!$B$14/(N1250+O1250)+O1250*100/(N1250+O1250)</f>
        <v>32.2863268746904</v>
      </c>
      <c r="G1250" s="19" t="n">
        <f aca="false">N1250*General!$B$15/(N1250+O1250)</f>
        <v>0.0341988248107624</v>
      </c>
      <c r="H1250" s="19" t="n">
        <f aca="false">(N1250+O1250)*(1/General!$B$20)*((F1250/100)-E1250*(C1250/100))*1000/B1250</f>
        <v>208.966867143302</v>
      </c>
      <c r="I1250" s="19" t="n">
        <f aca="false">(N1250+O1250)*(1/General!$B$20)*((D1250/100)*E1250-(G1250/100))*1000/B1250</f>
        <v>105.9555534049</v>
      </c>
      <c r="J1250" s="19" t="n">
        <f aca="false">I1250/H1250</f>
        <v>0.5070447523733</v>
      </c>
      <c r="K1250" s="19" t="n">
        <f aca="false">MAX(Online_RAW!$L$2-Online_RAW!L1250,0)</f>
        <v>0</v>
      </c>
      <c r="L1250" s="19" t="n">
        <f aca="false">0.0016*(Online_RAW!M1250)</f>
        <v>73.5024</v>
      </c>
      <c r="M1250" s="11" t="n">
        <f aca="false">Online_RAW!$N$2-Online_RAW!N1250</f>
        <v>114.76204545455</v>
      </c>
      <c r="N1250" s="19" t="n">
        <f aca="false">Online_RAW!C1250*60</f>
        <v>153.929454545455</v>
      </c>
      <c r="O1250" s="19" t="n">
        <f aca="false">MAX(0, Online_RAW!D1250*60)</f>
        <v>26.1111818181818</v>
      </c>
      <c r="P1250" s="19" t="n">
        <f aca="false">_xlfn.IFNA(VLOOKUP(A1250,Sampling!$D$7:$E$14,2,FALSE()),0)</f>
        <v>0</v>
      </c>
      <c r="Q1250" s="0" t="n">
        <f aca="false">_xlfn.IFNA(VLOOKUP(A1250,Refill!$D$6:$G$8,2,FALSE()),0)</f>
        <v>0</v>
      </c>
    </row>
    <row r="1251" customFormat="false" ht="12.75" hidden="false" customHeight="false" outlineLevel="0" collapsed="false">
      <c r="A1251" s="19" t="n">
        <f aca="false">ROUND((Online_RAW!B1251-General!$B$10)*24,3)</f>
        <v>20.817</v>
      </c>
      <c r="B1251" s="19" t="n">
        <f aca="false">General!$B$12+Online_ANA!K1251/1000+Online_ANA!L1251/1000+Online_ANA!M1251/1000/General!$B$22-SUM($P$2:P1251)/1000/General!$B$24+SUM($Q$2:Q1251)/1000/General!$B$24</f>
        <v>1.25916534375748</v>
      </c>
      <c r="C1251" s="19" t="n">
        <f aca="false">Online_RAW!K1251</f>
        <v>29.38</v>
      </c>
      <c r="D1251" s="19" t="n">
        <f aca="false">Online_RAW!J1251</f>
        <v>1.72333333333333</v>
      </c>
      <c r="E1251" s="19" t="n">
        <f aca="false">(1-F1251/100-G1251/100)/(1-C1251/100-D1251/100-General!$B$17/100)</f>
        <v>0.990907695131803</v>
      </c>
      <c r="F1251" s="19" t="n">
        <f aca="false">N1251*General!$B$14/(N1251+O1251)+O1251*100/(N1251+O1251)</f>
        <v>32.1242402816595</v>
      </c>
      <c r="G1251" s="19" t="n">
        <f aca="false">N1251*General!$B$15/(N1251+O1251)</f>
        <v>0.0342806867264346</v>
      </c>
      <c r="H1251" s="19" t="n">
        <f aca="false">(N1251+O1251)*(1/General!$B$20)*((F1251/100)-E1251*(C1251/100))*1000/B1251</f>
        <v>191.718091396444</v>
      </c>
      <c r="I1251" s="19" t="n">
        <f aca="false">(N1251+O1251)*(1/General!$B$20)*((D1251/100)*E1251-(G1251/100))*1000/B1251</f>
        <v>106.53545424471</v>
      </c>
      <c r="J1251" s="19" t="n">
        <f aca="false">I1251/H1251</f>
        <v>0.555688059842043</v>
      </c>
      <c r="K1251" s="19" t="n">
        <f aca="false">MAX(Online_RAW!$L$2-Online_RAW!L1251,0)</f>
        <v>0</v>
      </c>
      <c r="L1251" s="19" t="n">
        <f aca="false">0.0016*(Online_RAW!M1251)</f>
        <v>73.5024</v>
      </c>
      <c r="M1251" s="11" t="n">
        <f aca="false">Online_RAW!$N$2-Online_RAW!N1251</f>
        <v>115.17260869565</v>
      </c>
      <c r="N1251" s="19" t="n">
        <f aca="false">Online_RAW!C1251*60</f>
        <v>153.989217391304</v>
      </c>
      <c r="O1251" s="19" t="n">
        <f aca="false">MAX(0, Online_RAW!D1251*60)</f>
        <v>25.6912173913043</v>
      </c>
      <c r="P1251" s="19" t="n">
        <f aca="false">_xlfn.IFNA(VLOOKUP(A1251,Sampling!$D$7:$E$14,2,FALSE()),0)</f>
        <v>0</v>
      </c>
      <c r="Q1251" s="0" t="n">
        <f aca="false">_xlfn.IFNA(VLOOKUP(A1251,Refill!$D$6:$G$8,2,FALSE()),0)</f>
        <v>0</v>
      </c>
    </row>
    <row r="1252" customFormat="false" ht="12.75" hidden="false" customHeight="false" outlineLevel="0" collapsed="false">
      <c r="A1252" s="19" t="n">
        <f aca="false">ROUND((Online_RAW!B1252-General!$B$10)*24,3)</f>
        <v>20.833</v>
      </c>
      <c r="B1252" s="19" t="n">
        <f aca="false">General!$B$12+Online_ANA!K1252/1000+Online_ANA!L1252/1000+Online_ANA!M1252/1000/General!$B$22-SUM($P$2:P1252)/1000/General!$B$24+SUM($Q$2:Q1252)/1000/General!$B$24</f>
        <v>1.25958819289988</v>
      </c>
      <c r="C1252" s="19" t="n">
        <f aca="false">Online_RAW!K1252</f>
        <v>29.4266666666667</v>
      </c>
      <c r="D1252" s="19" t="n">
        <f aca="false">Online_RAW!J1252</f>
        <v>1.735</v>
      </c>
      <c r="E1252" s="19" t="n">
        <f aca="false">(1-F1252/100-G1252/100)/(1-C1252/100-D1252/100-General!$B$17/100)</f>
        <v>0.989724525674026</v>
      </c>
      <c r="F1252" s="19" t="n">
        <f aca="false">N1252*General!$B$14/(N1252+O1252)+O1252*100/(N1252+O1252)</f>
        <v>32.2630488010562</v>
      </c>
      <c r="G1252" s="19" t="n">
        <f aca="false">N1252*General!$B$15/(N1252+O1252)</f>
        <v>0.034210581413608</v>
      </c>
      <c r="H1252" s="19" t="n">
        <f aca="false">(N1252+O1252)*(1/General!$B$20)*((F1252/100)-E1252*(C1252/100))*1000/B1252</f>
        <v>199.469907962929</v>
      </c>
      <c r="I1252" s="19" t="n">
        <f aca="false">(N1252+O1252)*(1/General!$B$20)*((D1252/100)*E1252-(G1252/100))*1000/B1252</f>
        <v>106.953285550628</v>
      </c>
      <c r="J1252" s="19" t="n">
        <f aca="false">I1252/H1252</f>
        <v>0.536187571563451</v>
      </c>
      <c r="K1252" s="19" t="n">
        <f aca="false">MAX(Online_RAW!$L$2-Online_RAW!L1252,0)</f>
        <v>0</v>
      </c>
      <c r="L1252" s="19" t="n">
        <f aca="false">0.0016*(Online_RAW!M1252)</f>
        <v>73.5428</v>
      </c>
      <c r="M1252" s="11" t="n">
        <f aca="false">Online_RAW!$N$2-Online_RAW!N1252</f>
        <v>115.58947826087</v>
      </c>
      <c r="N1252" s="19" t="n">
        <f aca="false">Online_RAW!C1252*60</f>
        <v>153.45052173913</v>
      </c>
      <c r="O1252" s="19" t="n">
        <f aca="false">MAX(0, Online_RAW!D1252*60)</f>
        <v>25.9682608695652</v>
      </c>
      <c r="P1252" s="19" t="n">
        <f aca="false">_xlfn.IFNA(VLOOKUP(A1252,Sampling!$D$7:$E$14,2,FALSE()),0)</f>
        <v>0</v>
      </c>
      <c r="Q1252" s="0" t="n">
        <f aca="false">_xlfn.IFNA(VLOOKUP(A1252,Refill!$D$6:$G$8,2,FALSE()),0)</f>
        <v>0</v>
      </c>
    </row>
    <row r="1253" customFormat="false" ht="12.75" hidden="false" customHeight="false" outlineLevel="0" collapsed="false">
      <c r="A1253" s="19" t="n">
        <f aca="false">ROUND((Online_RAW!B1253-General!$B$10)*24,3)</f>
        <v>20.85</v>
      </c>
      <c r="B1253" s="19" t="n">
        <f aca="false">General!$B$12+Online_ANA!K1253/1000+Online_ANA!L1253/1000+Online_ANA!M1253/1000/General!$B$22-SUM($P$2:P1253)/1000/General!$B$24+SUM($Q$2:Q1253)/1000/General!$B$24</f>
        <v>1.26001350841643</v>
      </c>
      <c r="C1253" s="19" t="n">
        <f aca="false">Online_RAW!K1253</f>
        <v>29.5458333333333</v>
      </c>
      <c r="D1253" s="19" t="n">
        <f aca="false">Online_RAW!J1253</f>
        <v>1.75</v>
      </c>
      <c r="E1253" s="19" t="n">
        <f aca="false">(1-F1253/100-G1253/100)/(1-C1253/100-D1253/100-General!$B$17/100)</f>
        <v>0.986607648734363</v>
      </c>
      <c r="F1253" s="19" t="n">
        <f aca="false">N1253*General!$B$14/(N1253+O1253)+O1253*100/(N1253+O1253)</f>
        <v>32.6088052501195</v>
      </c>
      <c r="G1253" s="19" t="n">
        <f aca="false">N1253*General!$B$15/(N1253+O1253)</f>
        <v>0.0340359569443841</v>
      </c>
      <c r="H1253" s="19" t="n">
        <f aca="false">(N1253+O1253)*(1/General!$B$20)*((F1253/100)-E1253*(C1253/100))*1000/B1253</f>
        <v>220.523932087591</v>
      </c>
      <c r="I1253" s="19" t="n">
        <f aca="false">(N1253+O1253)*(1/General!$B$20)*((D1253/100)*E1253-(G1253/100))*1000/B1253</f>
        <v>107.915433545898</v>
      </c>
      <c r="J1253" s="19" t="n">
        <f aca="false">I1253/H1253</f>
        <v>0.489359284157125</v>
      </c>
      <c r="K1253" s="19" t="n">
        <f aca="false">MAX(Online_RAW!$L$2-Online_RAW!L1253,0)</f>
        <v>0</v>
      </c>
      <c r="L1253" s="19" t="n">
        <f aca="false">0.0016*(Online_RAW!M1253)</f>
        <v>73.5808</v>
      </c>
      <c r="M1253" s="11" t="n">
        <f aca="false">Online_RAW!$N$2-Online_RAW!N1253</f>
        <v>116.01165217391</v>
      </c>
      <c r="N1253" s="19" t="n">
        <f aca="false">Online_RAW!C1253*60</f>
        <v>153.221739130435</v>
      </c>
      <c r="O1253" s="19" t="n">
        <f aca="false">MAX(0, Online_RAW!D1253*60)</f>
        <v>26.8486956521739</v>
      </c>
      <c r="P1253" s="19" t="n">
        <f aca="false">_xlfn.IFNA(VLOOKUP(A1253,Sampling!$D$7:$E$14,2,FALSE()),0)</f>
        <v>0</v>
      </c>
      <c r="Q1253" s="0" t="n">
        <f aca="false">_xlfn.IFNA(VLOOKUP(A1253,Refill!$D$6:$G$8,2,FALSE()),0)</f>
        <v>0</v>
      </c>
    </row>
    <row r="1254" customFormat="false" ht="12.75" hidden="false" customHeight="false" outlineLevel="0" collapsed="false">
      <c r="A1254" s="19" t="n">
        <f aca="false">ROUND((Online_RAW!B1254-General!$B$10)*24,3)</f>
        <v>20.867</v>
      </c>
      <c r="B1254" s="19" t="n">
        <f aca="false">General!$B$12+Online_ANA!K1254/1000+Online_ANA!L1254/1000+Online_ANA!M1254/1000/General!$B$22-SUM($P$2:P1254)/1000/General!$B$24+SUM($Q$2:Q1254)/1000/General!$B$24</f>
        <v>1.26042990959133</v>
      </c>
      <c r="C1254" s="19" t="n">
        <f aca="false">Online_RAW!K1254</f>
        <v>29.675</v>
      </c>
      <c r="D1254" s="19" t="n">
        <f aca="false">Online_RAW!J1254</f>
        <v>1.75666666666667</v>
      </c>
      <c r="E1254" s="19" t="n">
        <f aca="false">(1-F1254/100-G1254/100)/(1-C1254/100-D1254/100-General!$B$17/100)</f>
        <v>0.993653651323946</v>
      </c>
      <c r="F1254" s="19" t="n">
        <f aca="false">N1254*General!$B$14/(N1254+O1254)+O1254*100/(N1254+O1254)</f>
        <v>32.2625606816356</v>
      </c>
      <c r="G1254" s="19" t="n">
        <f aca="false">N1254*General!$B$15/(N1254+O1254)</f>
        <v>0.0342108279385679</v>
      </c>
      <c r="H1254" s="19" t="n">
        <f aca="false">(N1254+O1254)*(1/General!$B$20)*((F1254/100)-E1254*(C1254/100))*1000/B1254</f>
        <v>176.75291885833</v>
      </c>
      <c r="I1254" s="19" t="n">
        <f aca="false">(N1254+O1254)*(1/General!$B$20)*((D1254/100)*E1254-(G1254/100))*1000/B1254</f>
        <v>108.966398652386</v>
      </c>
      <c r="J1254" s="19" t="n">
        <f aca="false">I1254/H1254</f>
        <v>0.616489953072426</v>
      </c>
      <c r="K1254" s="19" t="n">
        <f aca="false">MAX(Online_RAW!$L$2-Online_RAW!L1254,0)</f>
        <v>0</v>
      </c>
      <c r="L1254" s="19" t="n">
        <f aca="false">0.0016*(Online_RAW!M1254)</f>
        <v>73.6184</v>
      </c>
      <c r="M1254" s="11" t="n">
        <f aca="false">Online_RAW!$N$2-Online_RAW!N1254</f>
        <v>116.42454545455</v>
      </c>
      <c r="N1254" s="19" t="n">
        <f aca="false">Online_RAW!C1254*60</f>
        <v>153.853090909091</v>
      </c>
      <c r="O1254" s="19" t="n">
        <f aca="false">MAX(0, Online_RAW!D1254*60)</f>
        <v>26.0350909090909</v>
      </c>
      <c r="P1254" s="19" t="n">
        <f aca="false">_xlfn.IFNA(VLOOKUP(A1254,Sampling!$D$7:$E$14,2,FALSE()),0)</f>
        <v>0</v>
      </c>
      <c r="Q1254" s="0" t="n">
        <f aca="false">_xlfn.IFNA(VLOOKUP(A1254,Refill!$D$6:$G$8,2,FALSE()),0)</f>
        <v>0</v>
      </c>
    </row>
    <row r="1255" customFormat="false" ht="12.75" hidden="false" customHeight="false" outlineLevel="0" collapsed="false">
      <c r="A1255" s="19" t="n">
        <f aca="false">ROUND((Online_RAW!B1255-General!$B$10)*24,3)</f>
        <v>20.883</v>
      </c>
      <c r="B1255" s="19" t="n">
        <f aca="false">General!$B$12+Online_ANA!K1255/1000+Online_ANA!L1255/1000+Online_ANA!M1255/1000/General!$B$22-SUM($P$2:P1255)/1000/General!$B$24+SUM($Q$2:Q1255)/1000/General!$B$24</f>
        <v>1.26083663183087</v>
      </c>
      <c r="C1255" s="19" t="n">
        <f aca="false">Online_RAW!K1255</f>
        <v>29.5946153846154</v>
      </c>
      <c r="D1255" s="19" t="n">
        <f aca="false">Online_RAW!J1255</f>
        <v>1.75</v>
      </c>
      <c r="E1255" s="19" t="n">
        <f aca="false">(1-F1255/100-G1255/100)/(1-C1255/100-D1255/100-General!$B$17/100)</f>
        <v>0.989684160773433</v>
      </c>
      <c r="F1255" s="19" t="n">
        <f aca="false">N1255*General!$B$14/(N1255+O1255)+O1255*100/(N1255+O1255)</f>
        <v>32.446964322971</v>
      </c>
      <c r="G1255" s="19" t="n">
        <f aca="false">N1255*General!$B$15/(N1255+O1255)</f>
        <v>0.0341176947863783</v>
      </c>
      <c r="H1255" s="19" t="n">
        <f aca="false">(N1255+O1255)*(1/General!$B$20)*((F1255/100)-E1255*(C1255/100))*1000/B1255</f>
        <v>201.176881486695</v>
      </c>
      <c r="I1255" s="19" t="n">
        <f aca="false">(N1255+O1255)*(1/General!$B$20)*((D1255/100)*E1255-(G1255/100))*1000/B1255</f>
        <v>108.170602100273</v>
      </c>
      <c r="J1255" s="19" t="n">
        <f aca="false">I1255/H1255</f>
        <v>0.537689029181154</v>
      </c>
      <c r="K1255" s="19" t="n">
        <f aca="false">MAX(Online_RAW!$L$2-Online_RAW!L1255,0)</f>
        <v>0</v>
      </c>
      <c r="L1255" s="19" t="n">
        <f aca="false">0.0016*(Online_RAW!M1255)</f>
        <v>73.648</v>
      </c>
      <c r="M1255" s="11" t="n">
        <f aca="false">Online_RAW!$N$2-Online_RAW!N1255</f>
        <v>116.83560869565</v>
      </c>
      <c r="N1255" s="19" t="n">
        <f aca="false">Online_RAW!C1255*60</f>
        <v>153.572347826087</v>
      </c>
      <c r="O1255" s="19" t="n">
        <f aca="false">MAX(0, Online_RAW!D1255*60)</f>
        <v>26.4777391304348</v>
      </c>
      <c r="P1255" s="19" t="n">
        <f aca="false">_xlfn.IFNA(VLOOKUP(A1255,Sampling!$D$7:$E$14,2,FALSE()),0)</f>
        <v>0</v>
      </c>
      <c r="Q1255" s="0" t="n">
        <f aca="false">_xlfn.IFNA(VLOOKUP(A1255,Refill!$D$6:$G$8,2,FALSE()),0)</f>
        <v>0</v>
      </c>
    </row>
    <row r="1256" customFormat="false" ht="12.75" hidden="false" customHeight="false" outlineLevel="0" collapsed="false">
      <c r="A1256" s="19" t="n">
        <f aca="false">ROUND((Online_RAW!B1256-General!$B$10)*24,3)</f>
        <v>20.9</v>
      </c>
      <c r="B1256" s="19" t="n">
        <f aca="false">General!$B$12+Online_ANA!K1256/1000+Online_ANA!L1256/1000+Online_ANA!M1256/1000/General!$B$22-SUM($P$2:P1256)/1000/General!$B$24+SUM($Q$2:Q1256)/1000/General!$B$24</f>
        <v>1.26126771876564</v>
      </c>
      <c r="C1256" s="19" t="n">
        <f aca="false">Online_RAW!K1256</f>
        <v>29.5425</v>
      </c>
      <c r="D1256" s="19" t="n">
        <f aca="false">Online_RAW!J1256</f>
        <v>1.76</v>
      </c>
      <c r="E1256" s="19" t="n">
        <f aca="false">(1-F1256/100-G1256/100)/(1-C1256/100-D1256/100-General!$B$17/100)</f>
        <v>0.985029342710667</v>
      </c>
      <c r="F1256" s="19" t="n">
        <f aca="false">N1256*General!$B$14/(N1256+O1256)+O1256*100/(N1256+O1256)</f>
        <v>32.723183158252</v>
      </c>
      <c r="G1256" s="19" t="n">
        <f aca="false">N1256*General!$B$15/(N1256+O1256)</f>
        <v>0.0339781903241152</v>
      </c>
      <c r="H1256" s="19" t="n">
        <f aca="false">(N1256+O1256)*(1/General!$B$20)*((F1256/100)-E1256*(C1256/100))*1000/B1256</f>
        <v>230.70517907594</v>
      </c>
      <c r="I1256" s="19" t="n">
        <f aca="false">(N1256+O1256)*(1/General!$B$20)*((D1256/100)*E1256-(G1256/100))*1000/B1256</f>
        <v>108.233085439107</v>
      </c>
      <c r="J1256" s="19" t="n">
        <f aca="false">I1256/H1256</f>
        <v>0.469140250221607</v>
      </c>
      <c r="K1256" s="19" t="n">
        <f aca="false">MAX(Online_RAW!$L$2-Online_RAW!L1256,0)</f>
        <v>0</v>
      </c>
      <c r="L1256" s="19" t="n">
        <f aca="false">0.0016*(Online_RAW!M1256)</f>
        <v>73.6952</v>
      </c>
      <c r="M1256" s="11" t="n">
        <f aca="false">Online_RAW!$N$2-Online_RAW!N1256</f>
        <v>117.25404545455</v>
      </c>
      <c r="N1256" s="19" t="n">
        <f aca="false">Online_RAW!C1256*60</f>
        <v>152.919</v>
      </c>
      <c r="O1256" s="19" t="n">
        <f aca="false">MAX(0, Online_RAW!D1256*60)</f>
        <v>27.1011818181818</v>
      </c>
      <c r="P1256" s="19" t="n">
        <f aca="false">_xlfn.IFNA(VLOOKUP(A1256,Sampling!$D$7:$E$14,2,FALSE()),0)</f>
        <v>0</v>
      </c>
      <c r="Q1256" s="0" t="n">
        <f aca="false">_xlfn.IFNA(VLOOKUP(A1256,Refill!$D$6:$G$8,2,FALSE()),0)</f>
        <v>0</v>
      </c>
    </row>
    <row r="1257" customFormat="false" ht="12.75" hidden="false" customHeight="false" outlineLevel="0" collapsed="false">
      <c r="A1257" s="19" t="n">
        <f aca="false">ROUND((Online_RAW!B1257-General!$B$10)*24,3)</f>
        <v>20.917</v>
      </c>
      <c r="B1257" s="19" t="n">
        <f aca="false">General!$B$12+Online_ANA!K1257/1000+Online_ANA!L1257/1000+Online_ANA!M1257/1000/General!$B$22-SUM($P$2:P1257)/1000/General!$B$24+SUM($Q$2:Q1257)/1000/General!$B$24</f>
        <v>1.26169411615477</v>
      </c>
      <c r="C1257" s="19" t="n">
        <f aca="false">Online_RAW!K1257</f>
        <v>29.7155555555556</v>
      </c>
      <c r="D1257" s="19" t="n">
        <f aca="false">Online_RAW!J1257</f>
        <v>1.765</v>
      </c>
      <c r="E1257" s="19" t="n">
        <f aca="false">(1-F1257/100-G1257/100)/(1-C1257/100-D1257/100-General!$B$17/100)</f>
        <v>0.989311951237956</v>
      </c>
      <c r="F1257" s="19" t="n">
        <f aca="false">N1257*General!$B$14/(N1257+O1257)+O1257*100/(N1257+O1257)</f>
        <v>32.6069254838134</v>
      </c>
      <c r="G1257" s="19" t="n">
        <f aca="false">N1257*General!$B$15/(N1257+O1257)</f>
        <v>0.0340369063213064</v>
      </c>
      <c r="H1257" s="19" t="n">
        <f aca="false">(N1257+O1257)*(1/General!$B$20)*((F1257/100)-E1257*(C1257/100))*1000/B1257</f>
        <v>204.063947246674</v>
      </c>
      <c r="I1257" s="19" t="n">
        <f aca="false">(N1257+O1257)*(1/General!$B$20)*((D1257/100)*E1257-(G1257/100))*1000/B1257</f>
        <v>108.875272067491</v>
      </c>
      <c r="J1257" s="19" t="n">
        <f aca="false">I1257/H1257</f>
        <v>0.533535068474794</v>
      </c>
      <c r="K1257" s="19" t="n">
        <f aca="false">MAX(Online_RAW!$L$2-Online_RAW!L1257,0)</f>
        <v>0</v>
      </c>
      <c r="L1257" s="19" t="n">
        <f aca="false">0.0016*(Online_RAW!M1257)</f>
        <v>73.7356</v>
      </c>
      <c r="M1257" s="11" t="n">
        <f aca="false">Online_RAW!$N$2-Online_RAW!N1257</f>
        <v>117.6747826087</v>
      </c>
      <c r="N1257" s="19" t="n">
        <f aca="false">Online_RAW!C1257*60</f>
        <v>153.025565217391</v>
      </c>
      <c r="O1257" s="19" t="n">
        <f aca="false">MAX(0, Online_RAW!D1257*60)</f>
        <v>26.8093043478261</v>
      </c>
      <c r="P1257" s="19" t="n">
        <f aca="false">_xlfn.IFNA(VLOOKUP(A1257,Sampling!$D$7:$E$14,2,FALSE()),0)</f>
        <v>0</v>
      </c>
      <c r="Q1257" s="0" t="n">
        <f aca="false">_xlfn.IFNA(VLOOKUP(A1257,Refill!$D$6:$G$8,2,FALSE()),0)</f>
        <v>0</v>
      </c>
    </row>
    <row r="1258" customFormat="false" ht="12.75" hidden="false" customHeight="false" outlineLevel="0" collapsed="false">
      <c r="A1258" s="19" t="n">
        <f aca="false">ROUND((Online_RAW!B1258-General!$B$10)*24,3)</f>
        <v>20.933</v>
      </c>
      <c r="B1258" s="19" t="n">
        <f aca="false">General!$B$12+Online_ANA!K1258/1000+Online_ANA!L1258/1000+Online_ANA!M1258/1000/General!$B$22-SUM($P$2:P1258)/1000/General!$B$24+SUM($Q$2:Q1258)/1000/General!$B$24</f>
        <v>1.26208346597527</v>
      </c>
      <c r="C1258" s="19" t="n">
        <f aca="false">Online_RAW!K1258</f>
        <v>29.7766666666667</v>
      </c>
      <c r="D1258" s="19" t="n">
        <f aca="false">Online_RAW!J1258</f>
        <v>1.76666666666667</v>
      </c>
      <c r="E1258" s="19" t="n">
        <f aca="false">(1-F1258/100-G1258/100)/(1-C1258/100-D1258/100-General!$B$17/100)</f>
        <v>0.990609439164054</v>
      </c>
      <c r="F1258" s="19" t="n">
        <f aca="false">N1258*General!$B$14/(N1258+O1258)+O1258*100/(N1258+O1258)</f>
        <v>32.5807587887226</v>
      </c>
      <c r="G1258" s="19" t="n">
        <f aca="false">N1258*General!$B$15/(N1258+O1258)</f>
        <v>0.0340501218238775</v>
      </c>
      <c r="H1258" s="19" t="n">
        <f aca="false">(N1258+O1258)*(1/General!$B$20)*((F1258/100)-E1258*(C1258/100))*1000/B1258</f>
        <v>196.081494709871</v>
      </c>
      <c r="I1258" s="19" t="n">
        <f aca="false">(N1258+O1258)*(1/General!$B$20)*((D1258/100)*E1258-(G1258/100))*1000/B1258</f>
        <v>109.11559900006</v>
      </c>
      <c r="J1258" s="19" t="n">
        <f aca="false">I1258/H1258</f>
        <v>0.556480860988496</v>
      </c>
      <c r="K1258" s="19" t="n">
        <f aca="false">MAX(Online_RAW!$L$2-Online_RAW!L1258,0)</f>
        <v>0</v>
      </c>
      <c r="L1258" s="19" t="n">
        <f aca="false">0.0016*(Online_RAW!M1258)</f>
        <v>73.7356</v>
      </c>
      <c r="M1258" s="11" t="n">
        <f aca="false">Online_RAW!$N$2-Online_RAW!N1258</f>
        <v>118.09917391304</v>
      </c>
      <c r="N1258" s="19" t="n">
        <f aca="false">Online_RAW!C1258*60</f>
        <v>153.118956521739</v>
      </c>
      <c r="O1258" s="19" t="n">
        <f aca="false">MAX(0, Online_RAW!D1258*60)</f>
        <v>26.7558260869565</v>
      </c>
      <c r="P1258" s="19" t="n">
        <f aca="false">_xlfn.IFNA(VLOOKUP(A1258,Sampling!$D$7:$E$14,2,FALSE()),0)</f>
        <v>0</v>
      </c>
      <c r="Q1258" s="0" t="n">
        <f aca="false">_xlfn.IFNA(VLOOKUP(A1258,Refill!$D$6:$G$8,2,FALSE()),0)</f>
        <v>0</v>
      </c>
    </row>
    <row r="1259" customFormat="false" ht="12.75" hidden="false" customHeight="false" outlineLevel="0" collapsed="false">
      <c r="A1259" s="19" t="n">
        <f aca="false">ROUND((Online_RAW!B1259-General!$B$10)*24,3)</f>
        <v>20.95</v>
      </c>
      <c r="B1259" s="19" t="n">
        <f aca="false">General!$B$12+Online_ANA!K1259/1000+Online_ANA!L1259/1000+Online_ANA!M1259/1000/General!$B$22-SUM($P$2:P1259)/1000/General!$B$24+SUM($Q$2:Q1259)/1000/General!$B$24</f>
        <v>1.26254181523734</v>
      </c>
      <c r="C1259" s="19" t="n">
        <f aca="false">Online_RAW!K1259</f>
        <v>29.78</v>
      </c>
      <c r="D1259" s="19" t="n">
        <f aca="false">Online_RAW!J1259</f>
        <v>1.775</v>
      </c>
      <c r="E1259" s="19" t="n">
        <f aca="false">(1-F1259/100-G1259/100)/(1-C1259/100-D1259/100-General!$B$17/100)</f>
        <v>0.990644240086737</v>
      </c>
      <c r="F1259" s="19" t="n">
        <f aca="false">N1259*General!$B$14/(N1259+O1259)+O1259*100/(N1259+O1259)</f>
        <v>32.5899536516548</v>
      </c>
      <c r="G1259" s="19" t="n">
        <f aca="false">N1259*General!$B$15/(N1259+O1259)</f>
        <v>0.0340454779537097</v>
      </c>
      <c r="H1259" s="19" t="n">
        <f aca="false">(N1259+O1259)*(1/General!$B$20)*((F1259/100)-E1259*(C1259/100))*1000/B1259</f>
        <v>196.269175884668</v>
      </c>
      <c r="I1259" s="19" t="n">
        <f aca="false">(N1259+O1259)*(1/General!$B$20)*((D1259/100)*E1259-(G1259/100))*1000/B1259</f>
        <v>109.577108365305</v>
      </c>
      <c r="J1259" s="19" t="n">
        <f aca="false">I1259/H1259</f>
        <v>0.558300139955215</v>
      </c>
      <c r="K1259" s="19" t="n">
        <f aca="false">MAX(Online_RAW!$L$2-Online_RAW!L1259,0)</f>
        <v>0</v>
      </c>
      <c r="L1259" s="19" t="n">
        <f aca="false">0.0016*(Online_RAW!M1259)</f>
        <v>73.8044</v>
      </c>
      <c r="M1259" s="11" t="n">
        <f aca="false">Online_RAW!$N$2-Online_RAW!N1259</f>
        <v>118.5237826087</v>
      </c>
      <c r="N1259" s="19" t="n">
        <f aca="false">Online_RAW!C1259*60</f>
        <v>153.059217391304</v>
      </c>
      <c r="O1259" s="19" t="n">
        <f aca="false">MAX(0, Online_RAW!D1259*60)</f>
        <v>26.7699130434782</v>
      </c>
      <c r="P1259" s="19" t="n">
        <f aca="false">_xlfn.IFNA(VLOOKUP(A1259,Sampling!$D$7:$E$14,2,FALSE()),0)</f>
        <v>0</v>
      </c>
      <c r="Q1259" s="0" t="n">
        <f aca="false">_xlfn.IFNA(VLOOKUP(A1259,Refill!$D$6:$G$8,2,FALSE()),0)</f>
        <v>0</v>
      </c>
    </row>
    <row r="1260" customFormat="false" ht="12.75" hidden="false" customHeight="false" outlineLevel="0" collapsed="false">
      <c r="A1260" s="19" t="n">
        <f aca="false">ROUND((Online_RAW!B1260-General!$B$10)*24,3)</f>
        <v>20.967</v>
      </c>
      <c r="B1260" s="19" t="n">
        <f aca="false">General!$B$12+Online_ANA!K1260/1000+Online_ANA!L1260/1000+Online_ANA!M1260/1000/General!$B$22-SUM($P$2:P1260)/1000/General!$B$24+SUM($Q$2:Q1260)/1000/General!$B$24</f>
        <v>1.26293480033361</v>
      </c>
      <c r="C1260" s="19" t="n">
        <f aca="false">Online_RAW!K1260</f>
        <v>29.755</v>
      </c>
      <c r="D1260" s="19" t="n">
        <f aca="false">Online_RAW!J1260</f>
        <v>1.77666666666667</v>
      </c>
      <c r="E1260" s="19" t="n">
        <f aca="false">(1-F1260/100-G1260/100)/(1-C1260/100-D1260/100-General!$B$17/100)</f>
        <v>0.990169791096738</v>
      </c>
      <c r="F1260" s="19" t="n">
        <f aca="false">N1260*General!$B$14/(N1260+O1260)+O1260*100/(N1260+O1260)</f>
        <v>32.5991226913828</v>
      </c>
      <c r="G1260" s="19" t="n">
        <f aca="false">N1260*General!$B$15/(N1260+O1260)</f>
        <v>0.0340408471255642</v>
      </c>
      <c r="H1260" s="19" t="n">
        <f aca="false">(N1260+O1260)*(1/General!$B$20)*((F1260/100)-E1260*(C1260/100))*1000/B1260</f>
        <v>199.441909973233</v>
      </c>
      <c r="I1260" s="19" t="n">
        <f aca="false">(N1260+O1260)*(1/General!$B$20)*((D1260/100)*E1260-(G1260/100))*1000/B1260</f>
        <v>109.694290935225</v>
      </c>
      <c r="J1260" s="19" t="n">
        <f aca="false">I1260/H1260</f>
        <v>0.550006219605234</v>
      </c>
      <c r="K1260" s="19" t="n">
        <f aca="false">MAX(Online_RAW!$L$2-Online_RAW!L1260,0)</f>
        <v>0</v>
      </c>
      <c r="L1260" s="19" t="n">
        <f aca="false">0.0016*(Online_RAW!M1260)</f>
        <v>73.8044</v>
      </c>
      <c r="M1260" s="11" t="n">
        <f aca="false">Online_RAW!$N$2-Online_RAW!N1260</f>
        <v>118.95213636364</v>
      </c>
      <c r="N1260" s="19" t="n">
        <f aca="false">Online_RAW!C1260*60</f>
        <v>153.177545454545</v>
      </c>
      <c r="O1260" s="19" t="n">
        <f aca="false">MAX(0, Online_RAW!D1260*60)</f>
        <v>26.8150909090909</v>
      </c>
      <c r="P1260" s="19" t="n">
        <f aca="false">_xlfn.IFNA(VLOOKUP(A1260,Sampling!$D$7:$E$14,2,FALSE()),0)</f>
        <v>0</v>
      </c>
      <c r="Q1260" s="0" t="n">
        <f aca="false">_xlfn.IFNA(VLOOKUP(A1260,Refill!$D$6:$G$8,2,FALSE()),0)</f>
        <v>0</v>
      </c>
    </row>
    <row r="1261" customFormat="false" ht="12.75" hidden="false" customHeight="false" outlineLevel="0" collapsed="false">
      <c r="A1261" s="19" t="n">
        <f aca="false">ROUND((Online_RAW!B1261-General!$B$10)*24,3)</f>
        <v>20.983</v>
      </c>
      <c r="B1261" s="19" t="n">
        <f aca="false">General!$B$12+Online_ANA!K1261/1000+Online_ANA!L1261/1000+Online_ANA!M1261/1000/General!$B$22-SUM($P$2:P1261)/1000/General!$B$24+SUM($Q$2:Q1261)/1000/General!$B$24</f>
        <v>1.26338850694627</v>
      </c>
      <c r="C1261" s="19" t="n">
        <f aca="false">Online_RAW!K1261</f>
        <v>29.74</v>
      </c>
      <c r="D1261" s="19" t="n">
        <f aca="false">Online_RAW!J1261</f>
        <v>1.77666666666667</v>
      </c>
      <c r="E1261" s="19" t="n">
        <f aca="false">(1-F1261/100-G1261/100)/(1-C1261/100-D1261/100-General!$B$17/100)</f>
        <v>0.989313847276393</v>
      </c>
      <c r="F1261" s="19" t="n">
        <f aca="false">N1261*General!$B$14/(N1261+O1261)+O1261*100/(N1261+O1261)</f>
        <v>32.6425395979033</v>
      </c>
      <c r="G1261" s="19" t="n">
        <f aca="false">N1261*General!$B$15/(N1261+O1261)</f>
        <v>0.0340189193949983</v>
      </c>
      <c r="H1261" s="19" t="n">
        <f aca="false">(N1261+O1261)*(1/General!$B$20)*((F1261/100)-E1261*(C1261/100))*1000/B1261</f>
        <v>204.7481777277</v>
      </c>
      <c r="I1261" s="19" t="n">
        <f aca="false">(N1261+O1261)*(1/General!$B$20)*((D1261/100)*E1261-(G1261/100))*1000/B1261</f>
        <v>109.589677910696</v>
      </c>
      <c r="J1261" s="19" t="n">
        <f aca="false">I1261/H1261</f>
        <v>0.535241285792744</v>
      </c>
      <c r="K1261" s="19" t="n">
        <f aca="false">MAX(Online_RAW!$L$2-Online_RAW!L1261,0)</f>
        <v>0</v>
      </c>
      <c r="L1261" s="19" t="n">
        <f aca="false">0.0016*(Online_RAW!M1261)</f>
        <v>73.8716</v>
      </c>
      <c r="M1261" s="11" t="n">
        <f aca="false">Online_RAW!$N$2-Online_RAW!N1261</f>
        <v>119.37342857143</v>
      </c>
      <c r="N1261" s="19" t="n">
        <f aca="false">Online_RAW!C1261*60</f>
        <v>153.120857142857</v>
      </c>
      <c r="O1261" s="19" t="n">
        <f aca="false">MAX(0, Online_RAW!D1261*60)</f>
        <v>26.9211428571428</v>
      </c>
      <c r="P1261" s="19" t="n">
        <f aca="false">_xlfn.IFNA(VLOOKUP(A1261,Sampling!$D$7:$E$14,2,FALSE()),0)</f>
        <v>0</v>
      </c>
      <c r="Q1261" s="0" t="n">
        <f aca="false">_xlfn.IFNA(VLOOKUP(A1261,Refill!$D$6:$G$8,2,FALSE()),0)</f>
        <v>0</v>
      </c>
    </row>
    <row r="1262" customFormat="false" ht="12.75" hidden="false" customHeight="false" outlineLevel="0" collapsed="false">
      <c r="A1262" s="19" t="n">
        <f aca="false">ROUND((Online_RAW!B1262-General!$B$10)*24,3)</f>
        <v>21</v>
      </c>
      <c r="B1262" s="19" t="n">
        <f aca="false">General!$B$12+Online_ANA!K1262/1000+Online_ANA!L1262/1000+Online_ANA!M1262/1000/General!$B$22-SUM($P$2:P1262)/1000/General!$B$24+SUM($Q$2:Q1262)/1000/General!$B$24</f>
        <v>1.26377476930775</v>
      </c>
      <c r="C1262" s="19" t="n">
        <f aca="false">Online_RAW!K1262</f>
        <v>29.74</v>
      </c>
      <c r="D1262" s="19" t="n">
        <f aca="false">Online_RAW!J1262</f>
        <v>1.78</v>
      </c>
      <c r="E1262" s="19" t="n">
        <f aca="false">(1-F1262/100-G1262/100)/(1-C1262/100-D1262/100-General!$B$17/100)</f>
        <v>0.985506850013285</v>
      </c>
      <c r="F1262" s="19" t="n">
        <f aca="false">N1262*General!$B$14/(N1262+O1262)+O1262*100/(N1262+O1262)</f>
        <v>32.9050257936598</v>
      </c>
      <c r="G1262" s="19" t="n">
        <f aca="false">N1262*General!$B$15/(N1262+O1262)</f>
        <v>0.0338863506092627</v>
      </c>
      <c r="H1262" s="19" t="n">
        <f aca="false">(N1262+O1262)*(1/General!$B$20)*((F1262/100)-E1262*(C1262/100))*1000/B1262</f>
        <v>228.930812564131</v>
      </c>
      <c r="I1262" s="19" t="n">
        <f aca="false">(N1262+O1262)*(1/General!$B$20)*((D1262/100)*E1262-(G1262/100))*1000/B1262</f>
        <v>109.518242655428</v>
      </c>
      <c r="J1262" s="19" t="n">
        <f aca="false">I1262/H1262</f>
        <v>0.478390136429312</v>
      </c>
      <c r="K1262" s="19" t="n">
        <f aca="false">MAX(Online_RAW!$L$2-Online_RAW!L1262,0)</f>
        <v>0</v>
      </c>
      <c r="L1262" s="19" t="n">
        <f aca="false">0.0016*(Online_RAW!M1262)</f>
        <v>73.8716</v>
      </c>
      <c r="M1262" s="11" t="n">
        <f aca="false">Online_RAW!$N$2-Online_RAW!N1262</f>
        <v>119.79445454545</v>
      </c>
      <c r="N1262" s="19" t="n">
        <f aca="false">Online_RAW!C1262*60</f>
        <v>152.767909090909</v>
      </c>
      <c r="O1262" s="19" t="n">
        <f aca="false">MAX(0, Online_RAW!D1262*60)</f>
        <v>27.5618181818182</v>
      </c>
      <c r="P1262" s="19" t="n">
        <f aca="false">_xlfn.IFNA(VLOOKUP(A1262,Sampling!$D$7:$E$14,2,FALSE()),0)</f>
        <v>0</v>
      </c>
      <c r="Q1262" s="0" t="n">
        <f aca="false">_xlfn.IFNA(VLOOKUP(A1262,Refill!$D$6:$G$8,2,FALSE()),0)</f>
        <v>0</v>
      </c>
    </row>
    <row r="1263" customFormat="false" ht="12.75" hidden="false" customHeight="false" outlineLevel="0" collapsed="false">
      <c r="A1263" s="19" t="n">
        <f aca="false">ROUND((Online_RAW!B1263-General!$B$10)*24,3)</f>
        <v>21.017</v>
      </c>
      <c r="B1263" s="19" t="n">
        <f aca="false">General!$B$12+Online_ANA!K1263/1000+Online_ANA!L1263/1000+Online_ANA!M1263/1000/General!$B$22-SUM($P$2:P1263)/1000/General!$B$24+SUM($Q$2:Q1263)/1000/General!$B$24</f>
        <v>1.26423820368568</v>
      </c>
      <c r="C1263" s="19" t="n">
        <f aca="false">Online_RAW!K1263</f>
        <v>29.825</v>
      </c>
      <c r="D1263" s="19" t="n">
        <f aca="false">Online_RAW!J1263</f>
        <v>1.785</v>
      </c>
      <c r="E1263" s="19" t="n">
        <f aca="false">(1-F1263/100-G1263/100)/(1-C1263/100-D1263/100-General!$B$17/100)</f>
        <v>0.986888322343799</v>
      </c>
      <c r="F1263" s="19" t="n">
        <f aca="false">N1263*General!$B$14/(N1263+O1263)+O1263*100/(N1263+O1263)</f>
        <v>32.8998376496531</v>
      </c>
      <c r="G1263" s="19" t="n">
        <f aca="false">N1263*General!$B$15/(N1263+O1263)</f>
        <v>0.0338889708840136</v>
      </c>
      <c r="H1263" s="19" t="n">
        <f aca="false">(N1263+O1263)*(1/General!$B$20)*((F1263/100)-E1263*(C1263/100))*1000/B1263</f>
        <v>220.510857665239</v>
      </c>
      <c r="I1263" s="19" t="n">
        <f aca="false">(N1263+O1263)*(1/General!$B$20)*((D1263/100)*E1263-(G1263/100))*1000/B1263</f>
        <v>109.922041705999</v>
      </c>
      <c r="J1263" s="19" t="n">
        <f aca="false">I1263/H1263</f>
        <v>0.498488114688998</v>
      </c>
      <c r="K1263" s="19" t="n">
        <f aca="false">MAX(Online_RAW!$L$2-Online_RAW!L1263,0)</f>
        <v>0</v>
      </c>
      <c r="L1263" s="19" t="n">
        <f aca="false">0.0016*(Online_RAW!M1263)</f>
        <v>73.93952</v>
      </c>
      <c r="M1263" s="11" t="n">
        <f aca="false">Online_RAW!$N$2-Online_RAW!N1263</f>
        <v>120.22556521739</v>
      </c>
      <c r="N1263" s="19" t="n">
        <f aca="false">Online_RAW!C1263*60</f>
        <v>152.743043478261</v>
      </c>
      <c r="O1263" s="19" t="n">
        <f aca="false">MAX(0, Online_RAW!D1263*60)</f>
        <v>27.5433913043478</v>
      </c>
      <c r="P1263" s="19" t="n">
        <f aca="false">_xlfn.IFNA(VLOOKUP(A1263,Sampling!$D$7:$E$14,2,FALSE()),0)</f>
        <v>0</v>
      </c>
      <c r="Q1263" s="0" t="n">
        <f aca="false">_xlfn.IFNA(VLOOKUP(A1263,Refill!$D$6:$G$8,2,FALSE()),0)</f>
        <v>0</v>
      </c>
    </row>
    <row r="1264" customFormat="false" ht="12.75" hidden="false" customHeight="false" outlineLevel="0" collapsed="false">
      <c r="A1264" s="19" t="n">
        <f aca="false">ROUND((Online_RAW!B1264-General!$B$10)*24,3)</f>
        <v>21.033</v>
      </c>
      <c r="B1264" s="19" t="n">
        <f aca="false">General!$B$12+Online_ANA!K1264/1000+Online_ANA!L1264/1000+Online_ANA!M1264/1000/General!$B$22-SUM($P$2:P1264)/1000/General!$B$24+SUM($Q$2:Q1264)/1000/General!$B$24</f>
        <v>1.26466697183885</v>
      </c>
      <c r="C1264" s="19" t="n">
        <f aca="false">Online_RAW!K1264</f>
        <v>29.9071428571429</v>
      </c>
      <c r="D1264" s="19" t="n">
        <f aca="false">Online_RAW!J1264</f>
        <v>1.795</v>
      </c>
      <c r="E1264" s="19" t="n">
        <f aca="false">(1-F1264/100-G1264/100)/(1-C1264/100-D1264/100-General!$B$17/100)</f>
        <v>0.989032395834818</v>
      </c>
      <c r="F1264" s="19" t="n">
        <f aca="false">N1264*General!$B$14/(N1264+O1264)+O1264*100/(N1264+O1264)</f>
        <v>32.845236882323</v>
      </c>
      <c r="G1264" s="19" t="n">
        <f aca="false">N1264*General!$B$15/(N1264+O1264)</f>
        <v>0.0339165470291298</v>
      </c>
      <c r="H1264" s="19" t="n">
        <f aca="false">(N1264+O1264)*(1/General!$B$20)*((F1264/100)-E1264*(C1264/100))*1000/B1264</f>
        <v>207.692496568594</v>
      </c>
      <c r="I1264" s="19" t="n">
        <f aca="false">(N1264+O1264)*(1/General!$B$20)*((D1264/100)*E1264-(G1264/100))*1000/B1264</f>
        <v>110.735922071781</v>
      </c>
      <c r="J1264" s="19" t="n">
        <f aca="false">I1264/H1264</f>
        <v>0.53317247325403</v>
      </c>
      <c r="K1264" s="19" t="n">
        <f aca="false">MAX(Online_RAW!$L$2-Online_RAW!L1264,0)</f>
        <v>0</v>
      </c>
      <c r="L1264" s="19" t="n">
        <f aca="false">0.0016*(Online_RAW!M1264)</f>
        <v>73.9712</v>
      </c>
      <c r="M1264" s="11" t="n">
        <f aca="false">Online_RAW!$N$2-Online_RAW!N1264</f>
        <v>120.65839130435</v>
      </c>
      <c r="N1264" s="19" t="n">
        <f aca="false">Online_RAW!C1264*60</f>
        <v>152.840347826087</v>
      </c>
      <c r="O1264" s="19" t="n">
        <f aca="false">MAX(0, Online_RAW!D1264*60)</f>
        <v>27.4142608695652</v>
      </c>
      <c r="P1264" s="19" t="n">
        <f aca="false">_xlfn.IFNA(VLOOKUP(A1264,Sampling!$D$7:$E$14,2,FALSE()),0)</f>
        <v>0</v>
      </c>
      <c r="Q1264" s="0" t="n">
        <f aca="false">_xlfn.IFNA(VLOOKUP(A1264,Refill!$D$6:$G$8,2,FALSE()),0)</f>
        <v>0</v>
      </c>
    </row>
    <row r="1265" customFormat="false" ht="12.75" hidden="false" customHeight="false" outlineLevel="0" collapsed="false">
      <c r="A1265" s="19" t="n">
        <f aca="false">ROUND((Online_RAW!B1265-General!$B$10)*24,3)</f>
        <v>21.05</v>
      </c>
      <c r="B1265" s="19" t="n">
        <f aca="false">General!$B$12+Online_ANA!K1265/1000+Online_ANA!L1265/1000+Online_ANA!M1265/1000/General!$B$22-SUM($P$2:P1265)/1000/General!$B$24+SUM($Q$2:Q1265)/1000/General!$B$24</f>
        <v>1.26510322680495</v>
      </c>
      <c r="C1265" s="19" t="n">
        <f aca="false">Online_RAW!K1265</f>
        <v>29.87375</v>
      </c>
      <c r="D1265" s="19" t="n">
        <f aca="false">Online_RAW!J1265</f>
        <v>1.79333333333333</v>
      </c>
      <c r="E1265" s="19" t="n">
        <f aca="false">(1-F1265/100-G1265/100)/(1-C1265/100-D1265/100-General!$B$17/100)</f>
        <v>0.983672919149475</v>
      </c>
      <c r="F1265" s="19" t="n">
        <f aca="false">N1265*General!$B$14/(N1265+O1265)+O1265*100/(N1265+O1265)</f>
        <v>33.1746379110302</v>
      </c>
      <c r="G1265" s="19" t="n">
        <f aca="false">N1265*General!$B$15/(N1265+O1265)</f>
        <v>0.0337501828732171</v>
      </c>
      <c r="H1265" s="19" t="n">
        <f aca="false">(N1265+O1265)*(1/General!$B$20)*((F1265/100)-E1265*(C1265/100))*1000/B1265</f>
        <v>240.626024282276</v>
      </c>
      <c r="I1265" s="19" t="n">
        <f aca="false">(N1265+O1265)*(1/General!$B$20)*((D1265/100)*E1265-(G1265/100))*1000/B1265</f>
        <v>109.895925075889</v>
      </c>
      <c r="J1265" s="19" t="n">
        <f aca="false">I1265/H1265</f>
        <v>0.456708393880835</v>
      </c>
      <c r="K1265" s="19" t="n">
        <f aca="false">MAX(Online_RAW!$L$2-Online_RAW!L1265,0)</f>
        <v>0</v>
      </c>
      <c r="L1265" s="19" t="n">
        <f aca="false">0.0016*(Online_RAW!M1265)</f>
        <v>74.0128</v>
      </c>
      <c r="M1265" s="11" t="n">
        <f aca="false">Online_RAW!$N$2-Online_RAW!N1265</f>
        <v>121.08856521739</v>
      </c>
      <c r="N1265" s="19" t="n">
        <f aca="false">Online_RAW!C1265*60</f>
        <v>151.957043478261</v>
      </c>
      <c r="O1265" s="19" t="n">
        <f aca="false">MAX(0, Online_RAW!D1265*60)</f>
        <v>28.1392173913043</v>
      </c>
      <c r="P1265" s="19" t="n">
        <f aca="false">_xlfn.IFNA(VLOOKUP(A1265,Sampling!$D$7:$E$14,2,FALSE()),0)</f>
        <v>0</v>
      </c>
      <c r="Q1265" s="0" t="n">
        <f aca="false">_xlfn.IFNA(VLOOKUP(A1265,Refill!$D$6:$G$8,2,FALSE()),0)</f>
        <v>0</v>
      </c>
    </row>
    <row r="1266" customFormat="false" ht="12.75" hidden="false" customHeight="false" outlineLevel="0" collapsed="false">
      <c r="A1266" s="19" t="n">
        <f aca="false">ROUND((Online_RAW!B1266-General!$B$10)*24,3)</f>
        <v>21.067</v>
      </c>
      <c r="B1266" s="19" t="n">
        <f aca="false">General!$B$12+Online_ANA!K1266/1000+Online_ANA!L1266/1000+Online_ANA!M1266/1000/General!$B$22-SUM($P$2:P1266)/1000/General!$B$24+SUM($Q$2:Q1266)/1000/General!$B$24</f>
        <v>1.26552932913936</v>
      </c>
      <c r="C1266" s="19" t="n">
        <f aca="false">Online_RAW!K1266</f>
        <v>30.0230769230769</v>
      </c>
      <c r="D1266" s="19" t="n">
        <f aca="false">Online_RAW!J1266</f>
        <v>1.8</v>
      </c>
      <c r="E1266" s="19" t="n">
        <f aca="false">(1-F1266/100-G1266/100)/(1-C1266/100-D1266/100-General!$B$17/100)</f>
        <v>0.989168279235139</v>
      </c>
      <c r="F1266" s="19" t="n">
        <f aca="false">N1266*General!$B$14/(N1266+O1266)+O1266*100/(N1266+O1266)</f>
        <v>32.9556950618221</v>
      </c>
      <c r="G1266" s="19" t="n">
        <f aca="false">N1266*General!$B$15/(N1266+O1266)</f>
        <v>0.0338607600697868</v>
      </c>
      <c r="H1266" s="19" t="n">
        <f aca="false">(N1266+O1266)*(1/General!$B$20)*((F1266/100)-E1266*(C1266/100))*1000/B1266</f>
        <v>206.46588031194</v>
      </c>
      <c r="I1266" s="19" t="n">
        <f aca="false">(N1266+O1266)*(1/General!$B$20)*((D1266/100)*E1266-(G1266/100))*1000/B1266</f>
        <v>110.694279625933</v>
      </c>
      <c r="J1266" s="19" t="n">
        <f aca="false">I1266/H1266</f>
        <v>0.536138365616102</v>
      </c>
      <c r="K1266" s="19" t="n">
        <f aca="false">MAX(Online_RAW!$L$2-Online_RAW!L1266,0)</f>
        <v>0</v>
      </c>
      <c r="L1266" s="19" t="n">
        <f aca="false">0.0016*(Online_RAW!M1266)</f>
        <v>74.0496</v>
      </c>
      <c r="M1266" s="11" t="n">
        <f aca="false">Online_RAW!$N$2-Online_RAW!N1266</f>
        <v>121.5129047619</v>
      </c>
      <c r="N1266" s="19" t="n">
        <f aca="false">Online_RAW!C1266*60</f>
        <v>152.177181818182</v>
      </c>
      <c r="O1266" s="19" t="n">
        <f aca="false">MAX(0, Online_RAW!D1266*60)</f>
        <v>27.591</v>
      </c>
      <c r="P1266" s="19" t="n">
        <f aca="false">_xlfn.IFNA(VLOOKUP(A1266,Sampling!$D$7:$E$14,2,FALSE()),0)</f>
        <v>0</v>
      </c>
      <c r="Q1266" s="0" t="n">
        <f aca="false">_xlfn.IFNA(VLOOKUP(A1266,Refill!$D$6:$G$8,2,FALSE()),0)</f>
        <v>0</v>
      </c>
    </row>
    <row r="1267" customFormat="false" ht="12.75" hidden="false" customHeight="false" outlineLevel="0" collapsed="false">
      <c r="A1267" s="19" t="n">
        <f aca="false">ROUND((Online_RAW!B1267-General!$B$10)*24,3)</f>
        <v>21.083</v>
      </c>
      <c r="B1267" s="19" t="n">
        <f aca="false">General!$B$12+Online_ANA!K1267/1000+Online_ANA!L1267/1000+Online_ANA!M1267/1000/General!$B$22-SUM($P$2:P1267)/1000/General!$B$24+SUM($Q$2:Q1267)/1000/General!$B$24</f>
        <v>1.26597436030025</v>
      </c>
      <c r="C1267" s="19" t="n">
        <f aca="false">Online_RAW!K1267</f>
        <v>30.1171428571429</v>
      </c>
      <c r="D1267" s="19" t="n">
        <f aca="false">Online_RAW!J1267</f>
        <v>1.805</v>
      </c>
      <c r="E1267" s="19" t="n">
        <f aca="false">(1-F1267/100-G1267/100)/(1-C1267/100-D1267/100-General!$B$17/100)</f>
        <v>0.990125289541787</v>
      </c>
      <c r="F1267" s="19" t="n">
        <f aca="false">N1267*General!$B$14/(N1267+O1267)+O1267*100/(N1267+O1267)</f>
        <v>32.988967625736</v>
      </c>
      <c r="G1267" s="19" t="n">
        <f aca="false">N1267*General!$B$15/(N1267+O1267)</f>
        <v>0.0338439557445778</v>
      </c>
      <c r="H1267" s="19" t="n">
        <f aca="false">(N1267+O1267)*(1/General!$B$20)*((F1267/100)-E1267*(C1267/100))*1000/B1267</f>
        <v>201.255588272527</v>
      </c>
      <c r="I1267" s="19" t="n">
        <f aca="false">(N1267+O1267)*(1/General!$B$20)*((D1267/100)*E1267-(G1267/100))*1000/B1267</f>
        <v>111.342092424952</v>
      </c>
      <c r="J1267" s="19" t="n">
        <f aca="false">I1267/H1267</f>
        <v>0.553237270977936</v>
      </c>
      <c r="K1267" s="19" t="n">
        <f aca="false">MAX(Online_RAW!$L$2-Online_RAW!L1267,0)</f>
        <v>0</v>
      </c>
      <c r="L1267" s="19" t="n">
        <f aca="false">0.0016*(Online_RAW!M1267)</f>
        <v>74.092</v>
      </c>
      <c r="M1267" s="11" t="n">
        <f aca="false">Online_RAW!$N$2-Online_RAW!N1267</f>
        <v>121.95177272727</v>
      </c>
      <c r="N1267" s="19" t="n">
        <f aca="false">Online_RAW!C1267*60</f>
        <v>152.461636363636</v>
      </c>
      <c r="O1267" s="19" t="n">
        <f aca="false">MAX(0, Online_RAW!D1267*60)</f>
        <v>27.732</v>
      </c>
      <c r="P1267" s="19" t="n">
        <f aca="false">_xlfn.IFNA(VLOOKUP(A1267,Sampling!$D$7:$E$14,2,FALSE()),0)</f>
        <v>0</v>
      </c>
      <c r="Q1267" s="0" t="n">
        <f aca="false">_xlfn.IFNA(VLOOKUP(A1267,Refill!$D$6:$G$8,2,FALSE()),0)</f>
        <v>0</v>
      </c>
    </row>
    <row r="1268" customFormat="false" ht="12.75" hidden="false" customHeight="false" outlineLevel="0" collapsed="false">
      <c r="A1268" s="19" t="n">
        <f aca="false">ROUND((Online_RAW!B1268-General!$B$10)*24,3)</f>
        <v>21.1</v>
      </c>
      <c r="B1268" s="19" t="n">
        <f aca="false">General!$B$12+Online_ANA!K1268/1000+Online_ANA!L1268/1000+Online_ANA!M1268/1000/General!$B$22-SUM($P$2:P1268)/1000/General!$B$24+SUM($Q$2:Q1268)/1000/General!$B$24</f>
        <v>1.26642827730355</v>
      </c>
      <c r="C1268" s="19" t="n">
        <f aca="false">Online_RAW!K1268</f>
        <v>30.0275</v>
      </c>
      <c r="D1268" s="19" t="n">
        <f aca="false">Online_RAW!J1268</f>
        <v>1.814</v>
      </c>
      <c r="E1268" s="19" t="n">
        <f aca="false">(1-F1268/100-G1268/100)/(1-C1268/100-D1268/100-General!$B$17/100)</f>
        <v>0.987352230399017</v>
      </c>
      <c r="F1268" s="19" t="n">
        <f aca="false">N1268*General!$B$14/(N1268+O1268)+O1268*100/(N1268+O1268)</f>
        <v>33.09698331706</v>
      </c>
      <c r="G1268" s="19" t="n">
        <f aca="false">N1268*General!$B$15/(N1268+O1268)</f>
        <v>0.0337894023651212</v>
      </c>
      <c r="H1268" s="19" t="n">
        <f aca="false">(N1268+O1268)*(1/General!$B$20)*((F1268/100)-E1268*(C1268/100))*1000/B1268</f>
        <v>218.492934341189</v>
      </c>
      <c r="I1268" s="19" t="n">
        <f aca="false">(N1268+O1268)*(1/General!$B$20)*((D1268/100)*E1268-(G1268/100))*1000/B1268</f>
        <v>111.313752055153</v>
      </c>
      <c r="J1268" s="19" t="n">
        <f aca="false">I1268/H1268</f>
        <v>0.509461564012547</v>
      </c>
      <c r="K1268" s="19" t="n">
        <f aca="false">MAX(Online_RAW!$L$2-Online_RAW!L1268,0)</f>
        <v>0</v>
      </c>
      <c r="L1268" s="19" t="n">
        <f aca="false">0.0016*(Online_RAW!M1268)</f>
        <v>74.1416</v>
      </c>
      <c r="M1268" s="11" t="n">
        <f aca="false">Online_RAW!$N$2-Online_RAW!N1268</f>
        <v>122.39247826087</v>
      </c>
      <c r="N1268" s="19" t="n">
        <f aca="false">Online_RAW!C1268*60</f>
        <v>151.890782608696</v>
      </c>
      <c r="O1268" s="19" t="n">
        <f aca="false">MAX(0, Online_RAW!D1268*60)</f>
        <v>27.918</v>
      </c>
      <c r="P1268" s="19" t="n">
        <f aca="false">_xlfn.IFNA(VLOOKUP(A1268,Sampling!$D$7:$E$14,2,FALSE()),0)</f>
        <v>0</v>
      </c>
      <c r="Q1268" s="0" t="n">
        <f aca="false">_xlfn.IFNA(VLOOKUP(A1268,Refill!$D$6:$G$8,2,FALSE()),0)</f>
        <v>0</v>
      </c>
    </row>
    <row r="1269" customFormat="false" ht="12.75" hidden="false" customHeight="false" outlineLevel="0" collapsed="false">
      <c r="A1269" s="19" t="n">
        <f aca="false">ROUND((Online_RAW!B1269-General!$B$10)*24,3)</f>
        <v>21.117</v>
      </c>
      <c r="B1269" s="19" t="n">
        <f aca="false">General!$B$12+Online_ANA!K1269/1000+Online_ANA!L1269/1000+Online_ANA!M1269/1000/General!$B$22-SUM($P$2:P1269)/1000/General!$B$24+SUM($Q$2:Q1269)/1000/General!$B$24</f>
        <v>1.26682633728106</v>
      </c>
      <c r="C1269" s="19" t="n">
        <f aca="false">Online_RAW!K1269</f>
        <v>30.0672727272727</v>
      </c>
      <c r="D1269" s="19" t="n">
        <f aca="false">Online_RAW!J1269</f>
        <v>1.82</v>
      </c>
      <c r="E1269" s="19" t="n">
        <f aca="false">(1-F1269/100-G1269/100)/(1-C1269/100-D1269/100-General!$B$17/100)</f>
        <v>0.986367805381412</v>
      </c>
      <c r="F1269" s="19" t="n">
        <f aca="false">N1269*General!$B$14/(N1269+O1269)+O1269*100/(N1269+O1269)</f>
        <v>33.2088595441811</v>
      </c>
      <c r="G1269" s="19" t="n">
        <f aca="false">N1269*General!$B$15/(N1269+O1269)</f>
        <v>0.0337328992201106</v>
      </c>
      <c r="H1269" s="19" t="n">
        <f aca="false">(N1269+O1269)*(1/General!$B$20)*((F1269/100)-E1269*(C1269/100))*1000/B1269</f>
        <v>225.254988606961</v>
      </c>
      <c r="I1269" s="19" t="n">
        <f aca="false">(N1269+O1269)*(1/General!$B$20)*((D1269/100)*E1269-(G1269/100))*1000/B1269</f>
        <v>111.721877262883</v>
      </c>
      <c r="J1269" s="19" t="n">
        <f aca="false">I1269/H1269</f>
        <v>0.49597959163436</v>
      </c>
      <c r="K1269" s="19" t="n">
        <f aca="false">MAX(Online_RAW!$L$2-Online_RAW!L1269,0)</f>
        <v>0</v>
      </c>
      <c r="L1269" s="19" t="n">
        <f aca="false">0.0016*(Online_RAW!M1269)</f>
        <v>74.1416</v>
      </c>
      <c r="M1269" s="11" t="n">
        <f aca="false">Online_RAW!$N$2-Online_RAW!N1269</f>
        <v>122.82636363636</v>
      </c>
      <c r="N1269" s="19" t="n">
        <f aca="false">Online_RAW!C1269*60</f>
        <v>151.878545454545</v>
      </c>
      <c r="O1269" s="19" t="n">
        <f aca="false">MAX(0, Online_RAW!D1269*60)</f>
        <v>28.2169090909091</v>
      </c>
      <c r="P1269" s="19" t="n">
        <f aca="false">_xlfn.IFNA(VLOOKUP(A1269,Sampling!$D$7:$E$14,2,FALSE()),0)</f>
        <v>0</v>
      </c>
      <c r="Q1269" s="0" t="n">
        <f aca="false">_xlfn.IFNA(VLOOKUP(A1269,Refill!$D$6:$G$8,2,FALSE()),0)</f>
        <v>0</v>
      </c>
    </row>
    <row r="1270" customFormat="false" ht="12.75" hidden="false" customHeight="false" outlineLevel="0" collapsed="false">
      <c r="A1270" s="19" t="n">
        <f aca="false">ROUND((Online_RAW!B1270-General!$B$10)*24,3)</f>
        <v>21.133</v>
      </c>
      <c r="B1270" s="19" t="n">
        <f aca="false">General!$B$12+Online_ANA!K1270/1000+Online_ANA!L1270/1000+Online_ANA!M1270/1000/General!$B$22-SUM($P$2:P1270)/1000/General!$B$24+SUM($Q$2:Q1270)/1000/General!$B$24</f>
        <v>1.2672943499583</v>
      </c>
      <c r="C1270" s="19" t="n">
        <f aca="false">Online_RAW!K1270</f>
        <v>30.1775</v>
      </c>
      <c r="D1270" s="19" t="n">
        <f aca="false">Online_RAW!J1270</f>
        <v>1.83</v>
      </c>
      <c r="E1270" s="19" t="n">
        <f aca="false">(1-F1270/100-G1270/100)/(1-C1270/100-D1270/100-General!$B$17/100)</f>
        <v>0.989816459306278</v>
      </c>
      <c r="F1270" s="19" t="n">
        <f aca="false">N1270*General!$B$14/(N1270+O1270)+O1270*100/(N1270+O1270)</f>
        <v>33.0943996513402</v>
      </c>
      <c r="G1270" s="19" t="n">
        <f aca="false">N1270*General!$B$15/(N1270+O1270)</f>
        <v>0.0337907072467979</v>
      </c>
      <c r="H1270" s="19" t="n">
        <f aca="false">(N1270+O1270)*(1/General!$B$20)*((F1270/100)-E1270*(C1270/100))*1000/B1270</f>
        <v>204.567217760225</v>
      </c>
      <c r="I1270" s="19" t="n">
        <f aca="false">(N1270+O1270)*(1/General!$B$20)*((D1270/100)*E1270-(G1270/100))*1000/B1270</f>
        <v>112.782001901737</v>
      </c>
      <c r="J1270" s="19" t="n">
        <f aca="false">I1270/H1270</f>
        <v>0.551320016650613</v>
      </c>
      <c r="K1270" s="19" t="n">
        <f aca="false">MAX(Online_RAW!$L$2-Online_RAW!L1270,0)</f>
        <v>0</v>
      </c>
      <c r="L1270" s="19" t="n">
        <f aca="false">0.0016*(Online_RAW!M1270)</f>
        <v>74.2044</v>
      </c>
      <c r="M1270" s="11" t="n">
        <f aca="false">Online_RAW!$N$2-Online_RAW!N1270</f>
        <v>123.26804545455</v>
      </c>
      <c r="N1270" s="19" t="n">
        <f aca="false">Online_RAW!C1270*60</f>
        <v>152.246181818182</v>
      </c>
      <c r="O1270" s="19" t="n">
        <f aca="false">MAX(0, Online_RAW!D1270*60)</f>
        <v>27.9763636363636</v>
      </c>
      <c r="P1270" s="19" t="n">
        <f aca="false">_xlfn.IFNA(VLOOKUP(A1270,Sampling!$D$7:$E$14,2,FALSE()),0)</f>
        <v>0</v>
      </c>
      <c r="Q1270" s="0" t="n">
        <f aca="false">_xlfn.IFNA(VLOOKUP(A1270,Refill!$D$6:$G$8,2,FALSE()),0)</f>
        <v>0</v>
      </c>
    </row>
    <row r="1271" customFormat="false" ht="12.75" hidden="false" customHeight="false" outlineLevel="0" collapsed="false">
      <c r="A1271" s="19" t="n">
        <f aca="false">ROUND((Online_RAW!B1271-General!$B$10)*24,3)</f>
        <v>21.15</v>
      </c>
      <c r="B1271" s="19" t="n">
        <f aca="false">General!$B$12+Online_ANA!K1271/1000+Online_ANA!L1271/1000+Online_ANA!M1271/1000/General!$B$22-SUM($P$2:P1271)/1000/General!$B$24+SUM($Q$2:Q1271)/1000/General!$B$24</f>
        <v>1.26769363015557</v>
      </c>
      <c r="C1271" s="19" t="n">
        <f aca="false">Online_RAW!K1271</f>
        <v>30.15</v>
      </c>
      <c r="D1271" s="19" t="n">
        <f aca="false">Online_RAW!J1271</f>
        <v>1.82333333333333</v>
      </c>
      <c r="E1271" s="19" t="n">
        <f aca="false">(1-F1271/100-G1271/100)/(1-C1271/100-D1271/100-General!$B$17/100)</f>
        <v>0.989163608085791</v>
      </c>
      <c r="F1271" s="19" t="n">
        <f aca="false">N1271*General!$B$14/(N1271+O1271)+O1271*100/(N1271+O1271)</f>
        <v>33.1047149407138</v>
      </c>
      <c r="G1271" s="19" t="n">
        <f aca="false">N1271*General!$B$15/(N1271+O1271)</f>
        <v>0.03378549750469</v>
      </c>
      <c r="H1271" s="19" t="n">
        <f aca="false">(N1271+O1271)*(1/General!$B$20)*((F1271/100)-E1271*(C1271/100))*1000/B1271</f>
        <v>207.963872602239</v>
      </c>
      <c r="I1271" s="19" t="n">
        <f aca="false">(N1271+O1271)*(1/General!$B$20)*((D1271/100)*E1271-(G1271/100))*1000/B1271</f>
        <v>112.162085518691</v>
      </c>
      <c r="J1271" s="19" t="n">
        <f aca="false">I1271/H1271</f>
        <v>0.539334472450496</v>
      </c>
      <c r="K1271" s="19" t="n">
        <f aca="false">MAX(Online_RAW!$L$2-Online_RAW!L1271,0)</f>
        <v>0</v>
      </c>
      <c r="L1271" s="19" t="n">
        <f aca="false">0.0016*(Online_RAW!M1271)</f>
        <v>74.2044</v>
      </c>
      <c r="M1271" s="11" t="n">
        <f aca="false">Online_RAW!$N$2-Online_RAW!N1271</f>
        <v>123.70326086957</v>
      </c>
      <c r="N1271" s="19" t="n">
        <f aca="false">Online_RAW!C1271*60</f>
        <v>152.099739130435</v>
      </c>
      <c r="O1271" s="19" t="n">
        <f aca="false">MAX(0, Online_RAW!D1271*60)</f>
        <v>27.9772173913043</v>
      </c>
      <c r="P1271" s="19" t="n">
        <f aca="false">_xlfn.IFNA(VLOOKUP(A1271,Sampling!$D$7:$E$14,2,FALSE()),0)</f>
        <v>0</v>
      </c>
      <c r="Q1271" s="0" t="n">
        <f aca="false">_xlfn.IFNA(VLOOKUP(A1271,Refill!$D$6:$G$8,2,FALSE()),0)</f>
        <v>0</v>
      </c>
    </row>
    <row r="1272" customFormat="false" ht="12.75" hidden="false" customHeight="false" outlineLevel="0" collapsed="false">
      <c r="A1272" s="19" t="n">
        <f aca="false">ROUND((Online_RAW!B1272-General!$B$10)*24,3)</f>
        <v>21.167</v>
      </c>
      <c r="B1272" s="19" t="n">
        <f aca="false">General!$B$12+Online_ANA!K1272/1000+Online_ANA!L1272/1000+Online_ANA!M1272/1000/General!$B$22-SUM($P$2:P1272)/1000/General!$B$24+SUM($Q$2:Q1272)/1000/General!$B$24</f>
        <v>1.26815272590651</v>
      </c>
      <c r="C1272" s="19" t="n">
        <f aca="false">Online_RAW!K1272</f>
        <v>30.12</v>
      </c>
      <c r="D1272" s="19" t="n">
        <f aca="false">Online_RAW!J1272</f>
        <v>1.835</v>
      </c>
      <c r="E1272" s="19" t="n">
        <f aca="false">(1-F1272/100-G1272/100)/(1-C1272/100-D1272/100-General!$B$17/100)</f>
        <v>0.988497498384289</v>
      </c>
      <c r="F1272" s="19" t="n">
        <f aca="false">N1272*General!$B$14/(N1272+O1272)+O1272*100/(N1272+O1272)</f>
        <v>33.1316310826715</v>
      </c>
      <c r="G1272" s="19" t="n">
        <f aca="false">N1272*General!$B$15/(N1272+O1272)</f>
        <v>0.0337719034936003</v>
      </c>
      <c r="H1272" s="19" t="n">
        <f aca="false">(N1272+O1272)*(1/General!$B$20)*((F1272/100)-E1272*(C1272/100))*1000/B1272</f>
        <v>212.531417801421</v>
      </c>
      <c r="I1272" s="19" t="n">
        <f aca="false">(N1272+O1272)*(1/General!$B$20)*((D1272/100)*E1272-(G1272/100))*1000/B1272</f>
        <v>112.662865893393</v>
      </c>
      <c r="J1272" s="19" t="n">
        <f aca="false">I1272/H1272</f>
        <v>0.530099817988603</v>
      </c>
      <c r="K1272" s="19" t="n">
        <f aca="false">MAX(Online_RAW!$L$2-Online_RAW!L1272,0)</f>
        <v>0</v>
      </c>
      <c r="L1272" s="19" t="n">
        <f aca="false">0.0016*(Online_RAW!M1272)</f>
        <v>74.2664</v>
      </c>
      <c r="M1272" s="11" t="n">
        <f aca="false">Online_RAW!$N$2-Online_RAW!N1272</f>
        <v>124.1360952381</v>
      </c>
      <c r="N1272" s="19" t="n">
        <f aca="false">Online_RAW!C1272*60</f>
        <v>151.886</v>
      </c>
      <c r="O1272" s="19" t="n">
        <f aca="false">MAX(0, Online_RAW!D1272*60)</f>
        <v>28.0102857142857</v>
      </c>
      <c r="P1272" s="19" t="n">
        <f aca="false">_xlfn.IFNA(VLOOKUP(A1272,Sampling!$D$7:$E$14,2,FALSE()),0)</f>
        <v>0</v>
      </c>
      <c r="Q1272" s="0" t="n">
        <f aca="false">_xlfn.IFNA(VLOOKUP(A1272,Refill!$D$6:$G$8,2,FALSE()),0)</f>
        <v>0</v>
      </c>
    </row>
    <row r="1273" customFormat="false" ht="12.75" hidden="false" customHeight="false" outlineLevel="0" collapsed="false">
      <c r="A1273" s="19" t="n">
        <f aca="false">ROUND((Online_RAW!B1273-General!$B$10)*24,3)</f>
        <v>21.183</v>
      </c>
      <c r="B1273" s="19" t="n">
        <f aca="false">General!$B$12+Online_ANA!K1273/1000+Online_ANA!L1273/1000+Online_ANA!M1273/1000/General!$B$22-SUM($P$2:P1273)/1000/General!$B$24+SUM($Q$2:Q1273)/1000/General!$B$24</f>
        <v>1.2685974627842</v>
      </c>
      <c r="C1273" s="19" t="n">
        <f aca="false">Online_RAW!K1273</f>
        <v>30.152</v>
      </c>
      <c r="D1273" s="19" t="n">
        <f aca="false">Online_RAW!J1273</f>
        <v>1.835</v>
      </c>
      <c r="E1273" s="19" t="n">
        <f aca="false">(1-F1273/100-G1273/100)/(1-C1273/100-D1273/100-General!$B$17/100)</f>
        <v>0.98377966397115</v>
      </c>
      <c r="F1273" s="19" t="n">
        <f aca="false">N1273*General!$B$14/(N1273+O1273)+O1273*100/(N1273+O1273)</f>
        <v>33.4822727956753</v>
      </c>
      <c r="G1273" s="19" t="n">
        <f aca="false">N1273*General!$B$15/(N1273+O1273)</f>
        <v>0.0335948117193559</v>
      </c>
      <c r="H1273" s="19" t="n">
        <f aca="false">(N1273+O1273)*(1/General!$B$20)*((F1273/100)-E1273*(C1273/100))*1000/B1273</f>
        <v>242.163040247447</v>
      </c>
      <c r="I1273" s="19" t="n">
        <f aca="false">(N1273+O1273)*(1/General!$B$20)*((D1273/100)*E1273-(G1273/100))*1000/B1273</f>
        <v>112.32961710098</v>
      </c>
      <c r="J1273" s="19" t="n">
        <f aca="false">I1273/H1273</f>
        <v>0.463859460081931</v>
      </c>
      <c r="K1273" s="19" t="n">
        <f aca="false">MAX(Online_RAW!$L$2-Online_RAW!L1273,0)</f>
        <v>0</v>
      </c>
      <c r="L1273" s="19" t="n">
        <f aca="false">0.0016*(Online_RAW!M1273)</f>
        <v>74.3056</v>
      </c>
      <c r="M1273" s="11" t="n">
        <f aca="false">Online_RAW!$N$2-Online_RAW!N1273</f>
        <v>124.57813043478</v>
      </c>
      <c r="N1273" s="19" t="n">
        <f aca="false">Online_RAW!C1273*60</f>
        <v>151.416782608696</v>
      </c>
      <c r="O1273" s="19" t="n">
        <f aca="false">MAX(0, Online_RAW!D1273*60)</f>
        <v>28.8691304347826</v>
      </c>
      <c r="P1273" s="19" t="n">
        <f aca="false">_xlfn.IFNA(VLOOKUP(A1273,Sampling!$D$7:$E$14,2,FALSE()),0)</f>
        <v>0</v>
      </c>
      <c r="Q1273" s="0" t="n">
        <f aca="false">_xlfn.IFNA(VLOOKUP(A1273,Refill!$D$6:$G$8,2,FALSE()),0)</f>
        <v>0</v>
      </c>
    </row>
    <row r="1274" customFormat="false" ht="12.75" hidden="false" customHeight="false" outlineLevel="0" collapsed="false">
      <c r="A1274" s="19" t="n">
        <f aca="false">ROUND((Online_RAW!B1274-General!$B$10)*24,3)</f>
        <v>21.2</v>
      </c>
      <c r="B1274" s="19" t="n">
        <f aca="false">General!$B$12+Online_ANA!K1274/1000+Online_ANA!L1274/1000+Online_ANA!M1274/1000/General!$B$22-SUM($P$2:P1274)/1000/General!$B$24+SUM($Q$2:Q1274)/1000/General!$B$24</f>
        <v>1.26904340950793</v>
      </c>
      <c r="C1274" s="19" t="n">
        <f aca="false">Online_RAW!K1274</f>
        <v>30.2716666666667</v>
      </c>
      <c r="D1274" s="19" t="n">
        <f aca="false">Online_RAW!J1274</f>
        <v>1.835</v>
      </c>
      <c r="E1274" s="19" t="n">
        <f aca="false">(1-F1274/100-G1274/100)/(1-C1274/100-D1274/100-General!$B$17/100)</f>
        <v>0.983574443869269</v>
      </c>
      <c r="F1274" s="19" t="n">
        <f aca="false">N1274*General!$B$14/(N1274+O1274)+O1274*100/(N1274+O1274)</f>
        <v>33.6139091914496</v>
      </c>
      <c r="G1274" s="19" t="n">
        <f aca="false">N1274*General!$B$15/(N1274+O1274)</f>
        <v>0.0335283286911871</v>
      </c>
      <c r="H1274" s="19" t="n">
        <f aca="false">(N1274+O1274)*(1/General!$B$20)*((F1274/100)-E1274*(C1274/100))*1000/B1274</f>
        <v>243.325648680369</v>
      </c>
      <c r="I1274" s="19" t="n">
        <f aca="false">(N1274+O1274)*(1/General!$B$20)*((D1274/100)*E1274-(G1274/100))*1000/B1274</f>
        <v>112.257692695202</v>
      </c>
      <c r="J1274" s="19" t="n">
        <f aca="false">I1274/H1274</f>
        <v>0.46134755338786</v>
      </c>
      <c r="K1274" s="19" t="n">
        <f aca="false">MAX(Online_RAW!$L$2-Online_RAW!L1274,0)</f>
        <v>0</v>
      </c>
      <c r="L1274" s="19" t="n">
        <f aca="false">0.0016*(Online_RAW!M1274)</f>
        <v>74.352</v>
      </c>
      <c r="M1274" s="11" t="n">
        <f aca="false">Online_RAW!$N$2-Online_RAW!N1274</f>
        <v>125.01363636364</v>
      </c>
      <c r="N1274" s="19" t="n">
        <f aca="false">Online_RAW!C1274*60</f>
        <v>151.099909090909</v>
      </c>
      <c r="O1274" s="19" t="n">
        <f aca="false">MAX(0, Online_RAW!D1274*60)</f>
        <v>29.1654545454545</v>
      </c>
      <c r="P1274" s="19" t="n">
        <f aca="false">_xlfn.IFNA(VLOOKUP(A1274,Sampling!$D$7:$E$14,2,FALSE()),0)</f>
        <v>0</v>
      </c>
      <c r="Q1274" s="0" t="n">
        <f aca="false">_xlfn.IFNA(VLOOKUP(A1274,Refill!$D$6:$G$8,2,FALSE()),0)</f>
        <v>0</v>
      </c>
    </row>
    <row r="1275" customFormat="false" ht="12.75" hidden="false" customHeight="false" outlineLevel="0" collapsed="false">
      <c r="A1275" s="19" t="n">
        <f aca="false">ROUND((Online_RAW!B1275-General!$B$10)*24,3)</f>
        <v>21.217</v>
      </c>
      <c r="B1275" s="19" t="n">
        <f aca="false">General!$B$12+Online_ANA!K1275/1000+Online_ANA!L1275/1000+Online_ANA!M1275/1000/General!$B$22-SUM($P$2:P1275)/1000/General!$B$24+SUM($Q$2:Q1275)/1000/General!$B$24</f>
        <v>1.26947240044481</v>
      </c>
      <c r="C1275" s="19" t="n">
        <f aca="false">Online_RAW!K1275</f>
        <v>30.461</v>
      </c>
      <c r="D1275" s="19" t="n">
        <f aca="false">Online_RAW!J1275</f>
        <v>1.845</v>
      </c>
      <c r="E1275" s="19" t="n">
        <f aca="false">(1-F1275/100-G1275/100)/(1-C1275/100-D1275/100-General!$B$17/100)</f>
        <v>0.989576245877617</v>
      </c>
      <c r="F1275" s="19" t="n">
        <f aca="false">N1275*General!$B$14/(N1275+O1275)+O1275*100/(N1275+O1275)</f>
        <v>33.4061743957722</v>
      </c>
      <c r="G1275" s="19" t="n">
        <f aca="false">N1275*General!$B$15/(N1275+O1275)</f>
        <v>0.0336332452546605</v>
      </c>
      <c r="H1275" s="19" t="n">
        <f aca="false">(N1275+O1275)*(1/General!$B$20)*((F1275/100)-E1275*(C1275/100))*1000/B1275</f>
        <v>206.403249229615</v>
      </c>
      <c r="I1275" s="19" t="n">
        <f aca="false">(N1275+O1275)*(1/General!$B$20)*((D1275/100)*E1275-(G1275/100))*1000/B1275</f>
        <v>113.373383181331</v>
      </c>
      <c r="J1275" s="19" t="n">
        <f aca="false">I1275/H1275</f>
        <v>0.549281000199797</v>
      </c>
      <c r="K1275" s="19" t="n">
        <f aca="false">MAX(Online_RAW!$L$2-Online_RAW!L1275,0)</f>
        <v>0</v>
      </c>
      <c r="L1275" s="19" t="n">
        <f aca="false">0.0016*(Online_RAW!M1275)</f>
        <v>74.3818666666667</v>
      </c>
      <c r="M1275" s="11" t="n">
        <f aca="false">Online_RAW!$N$2-Online_RAW!N1275</f>
        <v>125.44868181818</v>
      </c>
      <c r="N1275" s="19" t="n">
        <f aca="false">Online_RAW!C1275*60</f>
        <v>151.353272727273</v>
      </c>
      <c r="O1275" s="19" t="n">
        <f aca="false">MAX(0, Online_RAW!D1275*60)</f>
        <v>28.6510909090909</v>
      </c>
      <c r="P1275" s="19" t="n">
        <f aca="false">_xlfn.IFNA(VLOOKUP(A1275,Sampling!$D$7:$E$14,2,FALSE()),0)</f>
        <v>0</v>
      </c>
      <c r="Q1275" s="0" t="n">
        <f aca="false">_xlfn.IFNA(VLOOKUP(A1275,Refill!$D$6:$G$8,2,FALSE()),0)</f>
        <v>0</v>
      </c>
    </row>
    <row r="1276" customFormat="false" ht="12.75" hidden="false" customHeight="false" outlineLevel="0" collapsed="false">
      <c r="A1276" s="19" t="n">
        <f aca="false">ROUND((Online_RAW!B1276-General!$B$10)*24,3)</f>
        <v>21.233</v>
      </c>
      <c r="B1276" s="19" t="n">
        <f aca="false">General!$B$12+Online_ANA!K1276/1000+Online_ANA!L1276/1000+Online_ANA!M1276/1000/General!$B$22-SUM($P$2:P1276)/1000/General!$B$24+SUM($Q$2:Q1276)/1000/General!$B$24</f>
        <v>1.26992729207673</v>
      </c>
      <c r="C1276" s="19" t="n">
        <f aca="false">Online_RAW!K1276</f>
        <v>30.51375</v>
      </c>
      <c r="D1276" s="19" t="n">
        <f aca="false">Online_RAW!J1276</f>
        <v>1.84666666666667</v>
      </c>
      <c r="E1276" s="19" t="n">
        <f aca="false">(1-F1276/100-G1276/100)/(1-C1276/100-D1276/100-General!$B$17/100)</f>
        <v>0.990160752999585</v>
      </c>
      <c r="F1276" s="19" t="n">
        <f aca="false">N1276*General!$B$14/(N1276+O1276)+O1276*100/(N1276+O1276)</f>
        <v>33.4207482905886</v>
      </c>
      <c r="G1276" s="19" t="n">
        <f aca="false">N1276*General!$B$15/(N1276+O1276)</f>
        <v>0.033625884701723</v>
      </c>
      <c r="H1276" s="19" t="n">
        <f aca="false">(N1276+O1276)*(1/General!$B$20)*((F1276/100)-E1276*(C1276/100))*1000/B1276</f>
        <v>202.941670579416</v>
      </c>
      <c r="I1276" s="19" t="n">
        <f aca="false">(N1276+O1276)*(1/General!$B$20)*((D1276/100)*E1276-(G1276/100))*1000/B1276</f>
        <v>113.572785216367</v>
      </c>
      <c r="J1276" s="19" t="n">
        <f aca="false">I1276/H1276</f>
        <v>0.559632651550108</v>
      </c>
      <c r="K1276" s="19" t="n">
        <f aca="false">MAX(Online_RAW!$L$2-Online_RAW!L1276,0)</f>
        <v>0</v>
      </c>
      <c r="L1276" s="19" t="n">
        <f aca="false">0.0016*(Online_RAW!M1276)</f>
        <v>74.4368</v>
      </c>
      <c r="M1276" s="11" t="n">
        <f aca="false">Online_RAW!$N$2-Online_RAW!N1276</f>
        <v>125.88463636364</v>
      </c>
      <c r="N1276" s="19" t="n">
        <f aca="false">Online_RAW!C1276*60</f>
        <v>151.409454545455</v>
      </c>
      <c r="O1276" s="19" t="n">
        <f aca="false">MAX(0, Online_RAW!D1276*60)</f>
        <v>28.7011428571429</v>
      </c>
      <c r="P1276" s="19" t="n">
        <f aca="false">_xlfn.IFNA(VLOOKUP(A1276,Sampling!$D$7:$E$14,2,FALSE()),0)</f>
        <v>0</v>
      </c>
      <c r="Q1276" s="0" t="n">
        <f aca="false">_xlfn.IFNA(VLOOKUP(A1276,Refill!$D$6:$G$8,2,FALSE()),0)</f>
        <v>0</v>
      </c>
    </row>
    <row r="1277" customFormat="false" ht="12.75" hidden="false" customHeight="false" outlineLevel="0" collapsed="false">
      <c r="A1277" s="19" t="n">
        <f aca="false">ROUND((Online_RAW!B1277-General!$B$10)*24,3)</f>
        <v>21.25</v>
      </c>
      <c r="B1277" s="19" t="n">
        <f aca="false">General!$B$12+Online_ANA!K1277/1000+Online_ANA!L1277/1000+Online_ANA!M1277/1000/General!$B$22-SUM($P$2:P1277)/1000/General!$B$24+SUM($Q$2:Q1277)/1000/General!$B$24</f>
        <v>1.27037104826486</v>
      </c>
      <c r="C1277" s="19" t="n">
        <f aca="false">Online_RAW!K1277</f>
        <v>30.4314285714286</v>
      </c>
      <c r="D1277" s="19" t="n">
        <f aca="false">Online_RAW!J1277</f>
        <v>1.84</v>
      </c>
      <c r="E1277" s="19" t="n">
        <f aca="false">(1-F1277/100-G1277/100)/(1-C1277/100-D1277/100-General!$B$17/100)</f>
        <v>0.988467119530085</v>
      </c>
      <c r="F1277" s="19" t="n">
        <f aca="false">N1277*General!$B$14/(N1277+O1277)+O1277*100/(N1277+O1277)</f>
        <v>33.4466233926715</v>
      </c>
      <c r="G1277" s="19" t="n">
        <f aca="false">N1277*General!$B$15/(N1277+O1277)</f>
        <v>0.0336128164683477</v>
      </c>
      <c r="H1277" s="19" t="n">
        <f aca="false">(N1277+O1277)*(1/General!$B$20)*((F1277/100)-E1277*(C1277/100))*1000/B1277</f>
        <v>212.134360845286</v>
      </c>
      <c r="I1277" s="19" t="n">
        <f aca="false">(N1277+O1277)*(1/General!$B$20)*((D1277/100)*E1277-(G1277/100))*1000/B1277</f>
        <v>112.500756896519</v>
      </c>
      <c r="J1277" s="19" t="n">
        <f aca="false">I1277/H1277</f>
        <v>0.530327837735673</v>
      </c>
      <c r="K1277" s="19" t="n">
        <f aca="false">MAX(Online_RAW!$L$2-Online_RAW!L1277,0)</f>
        <v>0</v>
      </c>
      <c r="L1277" s="19" t="n">
        <f aca="false">0.0016*(Online_RAW!M1277)</f>
        <v>74.474</v>
      </c>
      <c r="M1277" s="11" t="n">
        <f aca="false">Online_RAW!$N$2-Online_RAW!N1277</f>
        <v>126.3277826087</v>
      </c>
      <c r="N1277" s="19" t="n">
        <f aca="false">Online_RAW!C1277*60</f>
        <v>150.789652173913</v>
      </c>
      <c r="O1277" s="19" t="n">
        <f aca="false">MAX(0, Online_RAW!D1277*60)</f>
        <v>28.6533913043478</v>
      </c>
      <c r="P1277" s="19" t="n">
        <f aca="false">_xlfn.IFNA(VLOOKUP(A1277,Sampling!$D$7:$E$14,2,FALSE()),0)</f>
        <v>0</v>
      </c>
      <c r="Q1277" s="0" t="n">
        <f aca="false">_xlfn.IFNA(VLOOKUP(A1277,Refill!$D$6:$G$8,2,FALSE()),0)</f>
        <v>0</v>
      </c>
    </row>
    <row r="1278" customFormat="false" ht="12.75" hidden="false" customHeight="false" outlineLevel="0" collapsed="false">
      <c r="A1278" s="19" t="n">
        <f aca="false">ROUND((Online_RAW!B1278-General!$B$10)*24,3)</f>
        <v>21.267</v>
      </c>
      <c r="B1278" s="19" t="n">
        <f aca="false">General!$B$12+Online_ANA!K1278/1000+Online_ANA!L1278/1000+Online_ANA!M1278/1000/General!$B$22-SUM($P$2:P1278)/1000/General!$B$24+SUM($Q$2:Q1278)/1000/General!$B$24</f>
        <v>1.27078413163143</v>
      </c>
      <c r="C1278" s="19" t="n">
        <f aca="false">Online_RAW!K1278</f>
        <v>30.52</v>
      </c>
      <c r="D1278" s="19" t="n">
        <f aca="false">Online_RAW!J1278</f>
        <v>1.85</v>
      </c>
      <c r="E1278" s="19" t="n">
        <f aca="false">(1-F1278/100-G1278/100)/(1-C1278/100-D1278/100-General!$B$17/100)</f>
        <v>0.987918082918802</v>
      </c>
      <c r="F1278" s="19" t="n">
        <f aca="false">N1278*General!$B$14/(N1278+O1278)+O1278*100/(N1278+O1278)</f>
        <v>33.5810196677487</v>
      </c>
      <c r="G1278" s="19" t="n">
        <f aca="false">N1278*General!$B$15/(N1278+O1278)</f>
        <v>0.0335449395617431</v>
      </c>
      <c r="H1278" s="19" t="n">
        <f aca="false">(N1278+O1278)*(1/General!$B$20)*((F1278/100)-E1278*(C1278/100))*1000/B1278</f>
        <v>217.14631891049</v>
      </c>
      <c r="I1278" s="19" t="n">
        <f aca="false">(N1278+O1278)*(1/General!$B$20)*((D1278/100)*E1278-(G1278/100))*1000/B1278</f>
        <v>113.588997217605</v>
      </c>
      <c r="J1278" s="19" t="n">
        <f aca="false">I1278/H1278</f>
        <v>0.523098884602452</v>
      </c>
      <c r="K1278" s="19" t="n">
        <f aca="false">MAX(Online_RAW!$L$2-Online_RAW!L1278,0)</f>
        <v>0</v>
      </c>
      <c r="L1278" s="19" t="n">
        <f aca="false">0.0016*(Online_RAW!M1278)</f>
        <v>74.474</v>
      </c>
      <c r="M1278" s="11" t="n">
        <f aca="false">Online_RAW!$N$2-Online_RAW!N1278</f>
        <v>126.77804347826</v>
      </c>
      <c r="N1278" s="19" t="n">
        <f aca="false">Online_RAW!C1278*60</f>
        <v>151.233130434782</v>
      </c>
      <c r="O1278" s="19" t="n">
        <f aca="false">MAX(0, Online_RAW!D1278*60)</f>
        <v>29.1018260869565</v>
      </c>
      <c r="P1278" s="19" t="n">
        <f aca="false">_xlfn.IFNA(VLOOKUP(A1278,Sampling!$D$7:$E$14,2,FALSE()),0)</f>
        <v>0</v>
      </c>
      <c r="Q1278" s="0" t="n">
        <f aca="false">_xlfn.IFNA(VLOOKUP(A1278,Refill!$D$6:$G$8,2,FALSE()),0)</f>
        <v>0</v>
      </c>
    </row>
    <row r="1279" customFormat="false" ht="12.75" hidden="false" customHeight="false" outlineLevel="0" collapsed="false">
      <c r="A1279" s="19" t="n">
        <f aca="false">ROUND((Online_RAW!B1279-General!$B$10)*24,3)</f>
        <v>21.283</v>
      </c>
      <c r="B1279" s="19" t="n">
        <f aca="false">General!$B$12+Online_ANA!K1279/1000+Online_ANA!L1279/1000+Online_ANA!M1279/1000/General!$B$22-SUM($P$2:P1279)/1000/General!$B$24+SUM($Q$2:Q1279)/1000/General!$B$24</f>
        <v>1.27125969153342</v>
      </c>
      <c r="C1279" s="19" t="n">
        <f aca="false">Online_RAW!K1279</f>
        <v>30.548</v>
      </c>
      <c r="D1279" s="19" t="n">
        <f aca="false">Online_RAW!J1279</f>
        <v>1.85666666666667</v>
      </c>
      <c r="E1279" s="19" t="n">
        <f aca="false">(1-F1279/100-G1279/100)/(1-C1279/100-D1279/100-General!$B$17/100)</f>
        <v>0.987723853023509</v>
      </c>
      <c r="F1279" s="19" t="n">
        <f aca="false">N1279*General!$B$14/(N1279+O1279)+O1279*100/(N1279+O1279)</f>
        <v>33.6283363846891</v>
      </c>
      <c r="G1279" s="19" t="n">
        <f aca="false">N1279*General!$B$15/(N1279+O1279)</f>
        <v>0.033521042229955</v>
      </c>
      <c r="H1279" s="19" t="n">
        <f aca="false">(N1279+O1279)*(1/General!$B$20)*((F1279/100)-E1279*(C1279/100))*1000/B1279</f>
        <v>218.217500195079</v>
      </c>
      <c r="I1279" s="19" t="n">
        <f aca="false">(N1279+O1279)*(1/General!$B$20)*((D1279/100)*E1279-(G1279/100))*1000/B1279</f>
        <v>113.698677498273</v>
      </c>
      <c r="J1279" s="19" t="n">
        <f aca="false">I1279/H1279</f>
        <v>0.521033727343729</v>
      </c>
      <c r="K1279" s="19" t="n">
        <f aca="false">MAX(Online_RAW!$L$2-Online_RAW!L1279,0)</f>
        <v>0</v>
      </c>
      <c r="L1279" s="19" t="n">
        <f aca="false">0.0016*(Online_RAW!M1279)</f>
        <v>74.53728</v>
      </c>
      <c r="M1279" s="11" t="n">
        <f aca="false">Online_RAW!$N$2-Online_RAW!N1279</f>
        <v>127.22742857143</v>
      </c>
      <c r="N1279" s="19" t="n">
        <f aca="false">Online_RAW!C1279*60</f>
        <v>150.802636363636</v>
      </c>
      <c r="O1279" s="19" t="n">
        <f aca="false">MAX(0, Online_RAW!D1279*60)</f>
        <v>29.1471818181818</v>
      </c>
      <c r="P1279" s="19" t="n">
        <f aca="false">_xlfn.IFNA(VLOOKUP(A1279,Sampling!$D$7:$E$14,2,FALSE()),0)</f>
        <v>0</v>
      </c>
      <c r="Q1279" s="0" t="n">
        <f aca="false">_xlfn.IFNA(VLOOKUP(A1279,Refill!$D$6:$G$8,2,FALSE()),0)</f>
        <v>0</v>
      </c>
    </row>
    <row r="1280" customFormat="false" ht="12.75" hidden="false" customHeight="false" outlineLevel="0" collapsed="false">
      <c r="A1280" s="19" t="n">
        <f aca="false">ROUND((Online_RAW!B1280-General!$B$10)*24,3)</f>
        <v>21.3</v>
      </c>
      <c r="B1280" s="19" t="n">
        <f aca="false">General!$B$12+Online_ANA!K1280/1000+Online_ANA!L1280/1000+Online_ANA!M1280/1000/General!$B$22-SUM($P$2:P1280)/1000/General!$B$24+SUM($Q$2:Q1280)/1000/General!$B$24</f>
        <v>1.27165179209341</v>
      </c>
      <c r="C1280" s="19" t="n">
        <f aca="false">Online_RAW!K1280</f>
        <v>30.5542857142857</v>
      </c>
      <c r="D1280" s="19" t="n">
        <f aca="false">Online_RAW!J1280</f>
        <v>1.86</v>
      </c>
      <c r="E1280" s="19" t="n">
        <f aca="false">(1-F1280/100-G1280/100)/(1-C1280/100-D1280/100-General!$B$17/100)</f>
        <v>0.98661715129893</v>
      </c>
      <c r="F1280" s="19" t="n">
        <f aca="false">N1280*General!$B$14/(N1280+O1280)+O1280*100/(N1280+O1280)</f>
        <v>33.7121980670846</v>
      </c>
      <c r="G1280" s="19" t="n">
        <f aca="false">N1280*General!$B$15/(N1280+O1280)</f>
        <v>0.0334786878449068</v>
      </c>
      <c r="H1280" s="19" t="n">
        <f aca="false">(N1280+O1280)*(1/General!$B$20)*((F1280/100)-E1280*(C1280/100))*1000/B1280</f>
        <v>225.546314224644</v>
      </c>
      <c r="I1280" s="19" t="n">
        <f aca="false">(N1280+O1280)*(1/General!$B$20)*((D1280/100)*E1280-(G1280/100))*1000/B1280</f>
        <v>113.925377376597</v>
      </c>
      <c r="J1280" s="19" t="n">
        <f aca="false">I1280/H1280</f>
        <v>0.505108575009241</v>
      </c>
      <c r="K1280" s="19" t="n">
        <f aca="false">MAX(Online_RAW!$L$2-Online_RAW!L1280,0)</f>
        <v>0</v>
      </c>
      <c r="L1280" s="19" t="n">
        <f aca="false">0.0016*(Online_RAW!M1280)</f>
        <v>74.53728</v>
      </c>
      <c r="M1280" s="11" t="n">
        <f aca="false">Online_RAW!$N$2-Online_RAW!N1280</f>
        <v>127.65481818182</v>
      </c>
      <c r="N1280" s="19" t="n">
        <f aca="false">Online_RAW!C1280*60</f>
        <v>150.852</v>
      </c>
      <c r="O1280" s="19" t="n">
        <f aca="false">MAX(0, Online_RAW!D1280*60)</f>
        <v>29.3844545454545</v>
      </c>
      <c r="P1280" s="19" t="n">
        <f aca="false">_xlfn.IFNA(VLOOKUP(A1280,Sampling!$D$7:$E$14,2,FALSE()),0)</f>
        <v>0</v>
      </c>
      <c r="Q1280" s="0" t="n">
        <f aca="false">_xlfn.IFNA(VLOOKUP(A1280,Refill!$D$6:$G$8,2,FALSE()),0)</f>
        <v>0</v>
      </c>
    </row>
    <row r="1281" customFormat="false" ht="12.75" hidden="false" customHeight="false" outlineLevel="0" collapsed="false">
      <c r="A1281" s="19" t="n">
        <f aca="false">ROUND((Online_RAW!B1281-General!$B$10)*24,3)</f>
        <v>21.317</v>
      </c>
      <c r="B1281" s="19" t="n">
        <f aca="false">General!$B$12+Online_ANA!K1281/1000+Online_ANA!L1281/1000+Online_ANA!M1281/1000/General!$B$22-SUM($P$2:P1281)/1000/General!$B$24+SUM($Q$2:Q1281)/1000/General!$B$24</f>
        <v>1.27213529474562</v>
      </c>
      <c r="C1281" s="19" t="n">
        <f aca="false">Online_RAW!K1281</f>
        <v>30.59</v>
      </c>
      <c r="D1281" s="19" t="n">
        <f aca="false">Online_RAW!J1281</f>
        <v>1.87</v>
      </c>
      <c r="E1281" s="19" t="n">
        <f aca="false">(1-F1281/100-G1281/100)/(1-C1281/100-D1281/100-General!$B$17/100)</f>
        <v>0.990539481040322</v>
      </c>
      <c r="F1281" s="19" t="n">
        <f aca="false">N1281*General!$B$14/(N1281+O1281)+O1281*100/(N1281+O1281)</f>
        <v>33.493973362106</v>
      </c>
      <c r="G1281" s="19" t="n">
        <f aca="false">N1281*General!$B$15/(N1281+O1281)</f>
        <v>0.0335889023423707</v>
      </c>
      <c r="H1281" s="19" t="n">
        <f aca="false">(N1281+O1281)*(1/General!$B$20)*((F1281/100)-E1281*(C1281/100))*1000/B1281</f>
        <v>201.555568069229</v>
      </c>
      <c r="I1281" s="19" t="n">
        <f aca="false">(N1281+O1281)*(1/General!$B$20)*((D1281/100)*E1281-(G1281/100))*1000/B1281</f>
        <v>114.791914170396</v>
      </c>
      <c r="J1281" s="19" t="n">
        <f aca="false">I1281/H1281</f>
        <v>0.569529858539891</v>
      </c>
      <c r="K1281" s="19" t="n">
        <f aca="false">MAX(Online_RAW!$L$2-Online_RAW!L1281,0)</f>
        <v>0</v>
      </c>
      <c r="L1281" s="19" t="n">
        <f aca="false">0.0016*(Online_RAW!M1281)</f>
        <v>74.6016</v>
      </c>
      <c r="M1281" s="11" t="n">
        <f aca="false">Online_RAW!$N$2-Online_RAW!N1281</f>
        <v>128.11172727273</v>
      </c>
      <c r="N1281" s="19" t="n">
        <f aca="false">Online_RAW!C1281*60</f>
        <v>151.124181818182</v>
      </c>
      <c r="O1281" s="19" t="n">
        <f aca="false">MAX(0, Online_RAW!D1281*60)</f>
        <v>28.845</v>
      </c>
      <c r="P1281" s="19" t="n">
        <f aca="false">_xlfn.IFNA(VLOOKUP(A1281,Sampling!$D$7:$E$14,2,FALSE()),0)</f>
        <v>0</v>
      </c>
      <c r="Q1281" s="0" t="n">
        <f aca="false">_xlfn.IFNA(VLOOKUP(A1281,Refill!$D$6:$G$8,2,FALSE()),0)</f>
        <v>0</v>
      </c>
    </row>
    <row r="1282" customFormat="false" ht="12.75" hidden="false" customHeight="false" outlineLevel="0" collapsed="false">
      <c r="A1282" s="19" t="n">
        <f aca="false">ROUND((Online_RAW!B1282-General!$B$10)*24,3)</f>
        <v>21.333</v>
      </c>
      <c r="B1282" s="19" t="n">
        <f aca="false">General!$B$12+Online_ANA!K1282/1000+Online_ANA!L1282/1000+Online_ANA!M1282/1000/General!$B$22-SUM($P$2:P1282)/1000/General!$B$24+SUM($Q$2:Q1282)/1000/General!$B$24</f>
        <v>1.2725396733945</v>
      </c>
      <c r="C1282" s="19" t="n">
        <f aca="false">Online_RAW!K1282</f>
        <v>30.554</v>
      </c>
      <c r="D1282" s="19" t="n">
        <f aca="false">Online_RAW!J1282</f>
        <v>1.87</v>
      </c>
      <c r="E1282" s="19" t="n">
        <f aca="false">(1-F1282/100-G1282/100)/(1-C1282/100-D1282/100-General!$B$17/100)</f>
        <v>0.985411759788742</v>
      </c>
      <c r="F1282" s="19" t="n">
        <f aca="false">N1282*General!$B$14/(N1282+O1282)+O1282*100/(N1282+O1282)</f>
        <v>33.8027620604318</v>
      </c>
      <c r="G1282" s="19" t="n">
        <f aca="false">N1282*General!$B$15/(N1282+O1282)</f>
        <v>0.0334329484543274</v>
      </c>
      <c r="H1282" s="19" t="n">
        <f aca="false">(N1282+O1282)*(1/General!$B$20)*((F1282/100)-E1282*(C1282/100))*1000/B1282</f>
        <v>233.432177284389</v>
      </c>
      <c r="I1282" s="19" t="n">
        <f aca="false">(N1282+O1282)*(1/General!$B$20)*((D1282/100)*E1282-(G1282/100))*1000/B1282</f>
        <v>114.317722324831</v>
      </c>
      <c r="J1282" s="19" t="n">
        <f aca="false">I1282/H1282</f>
        <v>0.489725639604337</v>
      </c>
      <c r="K1282" s="19" t="n">
        <f aca="false">MAX(Online_RAW!$L$2-Online_RAW!L1282,0)</f>
        <v>0</v>
      </c>
      <c r="L1282" s="19" t="n">
        <f aca="false">0.0016*(Online_RAW!M1282)</f>
        <v>74.6016</v>
      </c>
      <c r="M1282" s="11" t="n">
        <f aca="false">Online_RAW!$N$2-Online_RAW!N1282</f>
        <v>128.5525</v>
      </c>
      <c r="N1282" s="19" t="n">
        <f aca="false">Online_RAW!C1282*60</f>
        <v>150.63</v>
      </c>
      <c r="O1282" s="19" t="n">
        <f aca="false">MAX(0, Online_RAW!D1282*60)</f>
        <v>29.5874285714286</v>
      </c>
      <c r="P1282" s="19" t="n">
        <f aca="false">_xlfn.IFNA(VLOOKUP(A1282,Sampling!$D$7:$E$14,2,FALSE()),0)</f>
        <v>0</v>
      </c>
      <c r="Q1282" s="0" t="n">
        <f aca="false">_xlfn.IFNA(VLOOKUP(A1282,Refill!$D$6:$G$8,2,FALSE()),0)</f>
        <v>0</v>
      </c>
    </row>
    <row r="1283" customFormat="false" ht="12.75" hidden="false" customHeight="false" outlineLevel="0" collapsed="false">
      <c r="A1283" s="19" t="n">
        <f aca="false">ROUND((Online_RAW!B1283-General!$B$10)*24,3)</f>
        <v>21.35</v>
      </c>
      <c r="B1283" s="19" t="n">
        <f aca="false">General!$B$12+Online_ANA!K1283/1000+Online_ANA!L1283/1000+Online_ANA!M1283/1000/General!$B$22-SUM($P$2:P1283)/1000/General!$B$24+SUM($Q$2:Q1283)/1000/General!$B$24</f>
        <v>1.27304523402836</v>
      </c>
      <c r="C1283" s="19" t="n">
        <f aca="false">Online_RAW!K1283</f>
        <v>30.62</v>
      </c>
      <c r="D1283" s="19" t="n">
        <f aca="false">Online_RAW!J1283</f>
        <v>1.875</v>
      </c>
      <c r="E1283" s="19" t="n">
        <f aca="false">(1-F1283/100-G1283/100)/(1-C1283/100-D1283/100-General!$B$17/100)</f>
        <v>0.990810055506016</v>
      </c>
      <c r="F1283" s="19" t="n">
        <f aca="false">N1283*General!$B$14/(N1283+O1283)+O1283*100/(N1283+O1283)</f>
        <v>33.5105025381944</v>
      </c>
      <c r="G1283" s="19" t="n">
        <f aca="false">N1283*General!$B$15/(N1283+O1283)</f>
        <v>0.0335805542736392</v>
      </c>
      <c r="H1283" s="19" t="n">
        <f aca="false">(N1283+O1283)*(1/General!$B$20)*((F1283/100)-E1283*(C1283/100))*1000/B1283</f>
        <v>199.708277324354</v>
      </c>
      <c r="I1283" s="19" t="n">
        <f aca="false">(N1283+O1283)*(1/General!$B$20)*((D1283/100)*E1283-(G1283/100))*1000/B1283</f>
        <v>114.85408090755</v>
      </c>
      <c r="J1283" s="19" t="n">
        <f aca="false">I1283/H1283</f>
        <v>0.575109266607967</v>
      </c>
      <c r="K1283" s="19" t="n">
        <f aca="false">MAX(Online_RAW!$L$2-Online_RAW!L1283,0)</f>
        <v>0</v>
      </c>
      <c r="L1283" s="19" t="n">
        <f aca="false">0.0016*(Online_RAW!M1283)</f>
        <v>74.6944</v>
      </c>
      <c r="M1283" s="11" t="n">
        <f aca="false">Online_RAW!$N$2-Online_RAW!N1283</f>
        <v>129.00240909091</v>
      </c>
      <c r="N1283" s="19" t="n">
        <f aca="false">Online_RAW!C1283*60</f>
        <v>150.823090909091</v>
      </c>
      <c r="O1283" s="19" t="n">
        <f aca="false">MAX(0, Online_RAW!D1283*60)</f>
        <v>28.8321818181818</v>
      </c>
      <c r="P1283" s="19" t="n">
        <f aca="false">_xlfn.IFNA(VLOOKUP(A1283,Sampling!$D$7:$E$14,2,FALSE()),0)</f>
        <v>0</v>
      </c>
      <c r="Q1283" s="0" t="n">
        <f aca="false">_xlfn.IFNA(VLOOKUP(A1283,Refill!$D$6:$G$8,2,FALSE()),0)</f>
        <v>0</v>
      </c>
    </row>
    <row r="1284" customFormat="false" ht="12.75" hidden="false" customHeight="false" outlineLevel="0" collapsed="false">
      <c r="A1284" s="19" t="n">
        <f aca="false">ROUND((Online_RAW!B1284-General!$B$10)*24,3)</f>
        <v>21.367</v>
      </c>
      <c r="B1284" s="19" t="n">
        <f aca="false">General!$B$12+Online_ANA!K1284/1000+Online_ANA!L1284/1000+Online_ANA!M1284/1000/General!$B$22-SUM($P$2:P1284)/1000/General!$B$24+SUM($Q$2:Q1284)/1000/General!$B$24</f>
        <v>1.27353471112884</v>
      </c>
      <c r="C1284" s="19" t="n">
        <f aca="false">Online_RAW!K1284</f>
        <v>30.68</v>
      </c>
      <c r="D1284" s="19" t="n">
        <f aca="false">Online_RAW!J1284</f>
        <v>1.865</v>
      </c>
      <c r="E1284" s="19" t="n">
        <f aca="false">(1-F1284/100-G1284/100)/(1-C1284/100-D1284/100-General!$B$17/100)</f>
        <v>0.984596201922998</v>
      </c>
      <c r="F1284" s="19" t="n">
        <f aca="false">N1284*General!$B$14/(N1284+O1284)+O1284*100/(N1284+O1284)</f>
        <v>33.9767453239201</v>
      </c>
      <c r="G1284" s="19" t="n">
        <f aca="false">N1284*General!$B$15/(N1284+O1284)</f>
        <v>0.0333450781192323</v>
      </c>
      <c r="H1284" s="19" t="n">
        <f aca="false">(N1284+O1284)*(1/General!$B$20)*((F1284/100)-E1284*(C1284/100))*1000/B1284</f>
        <v>237.96444889387</v>
      </c>
      <c r="I1284" s="19" t="n">
        <f aca="false">(N1284+O1284)*(1/General!$B$20)*((D1284/100)*E1284-(G1284/100))*1000/B1284</f>
        <v>113.821833965288</v>
      </c>
      <c r="J1284" s="19" t="n">
        <f aca="false">I1284/H1284</f>
        <v>0.478314447785652</v>
      </c>
      <c r="K1284" s="19" t="n">
        <f aca="false">MAX(Online_RAW!$L$2-Online_RAW!L1284,0)</f>
        <v>0</v>
      </c>
      <c r="L1284" s="19" t="n">
        <f aca="false">0.0016*(Online_RAW!M1284)</f>
        <v>74.7744</v>
      </c>
      <c r="M1284" s="11" t="n">
        <f aca="false">Online_RAW!$N$2-Online_RAW!N1284</f>
        <v>129.44873913044</v>
      </c>
      <c r="N1284" s="19" t="n">
        <f aca="false">Online_RAW!C1284*60</f>
        <v>150.22747826087</v>
      </c>
      <c r="O1284" s="19" t="n">
        <f aca="false">MAX(0, Online_RAW!D1284*60)</f>
        <v>29.982</v>
      </c>
      <c r="P1284" s="19" t="n">
        <f aca="false">_xlfn.IFNA(VLOOKUP(A1284,Sampling!$D$7:$E$14,2,FALSE()),0)</f>
        <v>0</v>
      </c>
      <c r="Q1284" s="0" t="n">
        <f aca="false">_xlfn.IFNA(VLOOKUP(A1284,Refill!$D$6:$G$8,2,FALSE()),0)</f>
        <v>0</v>
      </c>
    </row>
    <row r="1285" customFormat="false" ht="12.75" hidden="false" customHeight="false" outlineLevel="0" collapsed="false">
      <c r="A1285" s="19" t="n">
        <f aca="false">ROUND((Online_RAW!B1285-General!$B$10)*24,3)</f>
        <v>21.383</v>
      </c>
      <c r="B1285" s="19" t="n">
        <f aca="false">General!$B$12+Online_ANA!K1285/1000+Online_ANA!L1285/1000+Online_ANA!M1285/1000/General!$B$22-SUM($P$2:P1285)/1000/General!$B$24+SUM($Q$2:Q1285)/1000/General!$B$24</f>
        <v>1.27394049493418</v>
      </c>
      <c r="C1285" s="19" t="n">
        <f aca="false">Online_RAW!K1285</f>
        <v>30.758</v>
      </c>
      <c r="D1285" s="19" t="n">
        <f aca="false">Online_RAW!J1285</f>
        <v>1.87</v>
      </c>
      <c r="E1285" s="19" t="n">
        <f aca="false">(1-F1285/100-G1285/100)/(1-C1285/100-D1285/100-General!$B$17/100)</f>
        <v>0.988038630274142</v>
      </c>
      <c r="F1285" s="19" t="n">
        <f aca="false">N1285*General!$B$14/(N1285+O1285)+O1285*100/(N1285+O1285)</f>
        <v>33.8279578929066</v>
      </c>
      <c r="G1285" s="19" t="n">
        <f aca="false">N1285*General!$B$15/(N1285+O1285)</f>
        <v>0.0334202232864108</v>
      </c>
      <c r="H1285" s="19" t="n">
        <f aca="false">(N1285+O1285)*(1/General!$B$20)*((F1285/100)-E1285*(C1285/100))*1000/B1285</f>
        <v>216.762502999143</v>
      </c>
      <c r="I1285" s="19" t="n">
        <f aca="false">(N1285+O1285)*(1/General!$B$20)*((D1285/100)*E1285-(G1285/100))*1000/B1285</f>
        <v>114.38874330593</v>
      </c>
      <c r="J1285" s="19" t="n">
        <f aca="false">I1285/H1285</f>
        <v>0.527714626484001</v>
      </c>
      <c r="K1285" s="19" t="n">
        <f aca="false">MAX(Online_RAW!$L$2-Online_RAW!L1285,0)</f>
        <v>0</v>
      </c>
      <c r="L1285" s="19" t="n">
        <f aca="false">0.0016*(Online_RAW!M1285)</f>
        <v>74.7744</v>
      </c>
      <c r="M1285" s="11" t="n">
        <f aca="false">Online_RAW!$N$2-Online_RAW!N1285</f>
        <v>129.89104347826</v>
      </c>
      <c r="N1285" s="19" t="n">
        <f aca="false">Online_RAW!C1285*60</f>
        <v>150.422608695652</v>
      </c>
      <c r="O1285" s="19" t="n">
        <f aca="false">MAX(0, Online_RAW!D1285*60)</f>
        <v>29.6152173913043</v>
      </c>
      <c r="P1285" s="19" t="n">
        <f aca="false">_xlfn.IFNA(VLOOKUP(A1285,Sampling!$D$7:$E$14,2,FALSE()),0)</f>
        <v>0</v>
      </c>
      <c r="Q1285" s="0" t="n">
        <f aca="false">_xlfn.IFNA(VLOOKUP(A1285,Refill!$D$6:$G$8,2,FALSE()),0)</f>
        <v>0</v>
      </c>
    </row>
    <row r="1286" customFormat="false" ht="12.75" hidden="false" customHeight="false" outlineLevel="0" collapsed="false">
      <c r="A1286" s="19" t="n">
        <f aca="false">ROUND((Online_RAW!B1286-General!$B$10)*24,3)</f>
        <v>21.4</v>
      </c>
      <c r="B1286" s="19" t="n">
        <f aca="false">General!$B$12+Online_ANA!K1286/1000+Online_ANA!L1286/1000+Online_ANA!M1286/1000/General!$B$22-SUM($P$2:P1286)/1000/General!$B$24+SUM($Q$2:Q1286)/1000/General!$B$24</f>
        <v>1.27439869449541</v>
      </c>
      <c r="C1286" s="19" t="n">
        <f aca="false">Online_RAW!K1286</f>
        <v>30.805</v>
      </c>
      <c r="D1286" s="19" t="n">
        <f aca="false">Online_RAW!J1286</f>
        <v>1.875</v>
      </c>
      <c r="E1286" s="19" t="n">
        <f aca="false">(1-F1286/100-G1286/100)/(1-C1286/100-D1286/100-General!$B$17/100)</f>
        <v>0.987221291291595</v>
      </c>
      <c r="F1286" s="19" t="n">
        <f aca="false">N1286*General!$B$14/(N1286+O1286)+O1286*100/(N1286+O1286)</f>
        <v>33.9340590921596</v>
      </c>
      <c r="G1286" s="19" t="n">
        <f aca="false">N1286*General!$B$15/(N1286+O1286)</f>
        <v>0.0333666368221416</v>
      </c>
      <c r="H1286" s="19" t="n">
        <f aca="false">(N1286+O1286)*(1/General!$B$20)*((F1286/100)-E1286*(C1286/100))*1000/B1286</f>
        <v>222.138689799112</v>
      </c>
      <c r="I1286" s="19" t="n">
        <f aca="false">(N1286+O1286)*(1/General!$B$20)*((D1286/100)*E1286-(G1286/100))*1000/B1286</f>
        <v>114.620812161884</v>
      </c>
      <c r="J1286" s="19" t="n">
        <f aca="false">I1286/H1286</f>
        <v>0.515987612358477</v>
      </c>
      <c r="K1286" s="19" t="n">
        <f aca="false">MAX(Online_RAW!$L$2-Online_RAW!L1286,0)</f>
        <v>0</v>
      </c>
      <c r="L1286" s="19" t="n">
        <f aca="false">0.0016*(Online_RAW!M1286)</f>
        <v>74.8128</v>
      </c>
      <c r="M1286" s="11" t="n">
        <f aca="false">Online_RAW!$N$2-Online_RAW!N1286</f>
        <v>130.348625</v>
      </c>
      <c r="N1286" s="19" t="n">
        <f aca="false">Online_RAW!C1286*60</f>
        <v>150.253565217391</v>
      </c>
      <c r="O1286" s="19" t="n">
        <f aca="false">MAX(0, Online_RAW!D1286*60)</f>
        <v>29.87075</v>
      </c>
      <c r="P1286" s="19" t="n">
        <f aca="false">_xlfn.IFNA(VLOOKUP(A1286,Sampling!$D$7:$E$14,2,FALSE()),0)</f>
        <v>0</v>
      </c>
      <c r="Q1286" s="0" t="n">
        <f aca="false">_xlfn.IFNA(VLOOKUP(A1286,Refill!$D$6:$G$8,2,FALSE()),0)</f>
        <v>0</v>
      </c>
    </row>
    <row r="1287" customFormat="false" ht="12.75" hidden="false" customHeight="false" outlineLevel="0" collapsed="false">
      <c r="A1287" s="19" t="n">
        <f aca="false">ROUND((Online_RAW!B1287-General!$B$10)*24,3)</f>
        <v>21.417</v>
      </c>
      <c r="B1287" s="19" t="n">
        <f aca="false">General!$B$12+Online_ANA!K1287/1000+Online_ANA!L1287/1000+Online_ANA!M1287/1000/General!$B$22-SUM($P$2:P1287)/1000/General!$B$24+SUM($Q$2:Q1287)/1000/General!$B$24</f>
        <v>1.27488688727562</v>
      </c>
      <c r="C1287" s="19" t="n">
        <f aca="false">Online_RAW!K1287</f>
        <v>30.825</v>
      </c>
      <c r="D1287" s="19" t="n">
        <f aca="false">Online_RAW!J1287</f>
        <v>1.89</v>
      </c>
      <c r="E1287" s="19" t="n">
        <f aca="false">(1-F1287/100-G1287/100)/(1-C1287/100-D1287/100-General!$B$17/100)</f>
        <v>0.988888150181864</v>
      </c>
      <c r="F1287" s="19" t="n">
        <f aca="false">N1287*General!$B$14/(N1287+O1287)+O1287*100/(N1287+O1287)</f>
        <v>33.8571396257276</v>
      </c>
      <c r="G1287" s="19" t="n">
        <f aca="false">N1287*General!$B$15/(N1287+O1287)</f>
        <v>0.0334054850375113</v>
      </c>
      <c r="H1287" s="19" t="n">
        <f aca="false">(N1287+O1287)*(1/General!$B$20)*((F1287/100)-E1287*(C1287/100))*1000/B1287</f>
        <v>212.469454607324</v>
      </c>
      <c r="I1287" s="19" t="n">
        <f aca="false">(N1287+O1287)*(1/General!$B$20)*((D1287/100)*E1287-(G1287/100))*1000/B1287</f>
        <v>115.569329024747</v>
      </c>
      <c r="J1287" s="19" t="n">
        <f aca="false">I1287/H1287</f>
        <v>0.543933852695847</v>
      </c>
      <c r="K1287" s="19" t="n">
        <f aca="false">MAX(Online_RAW!$L$2-Online_RAW!L1287,0)</f>
        <v>0</v>
      </c>
      <c r="L1287" s="19" t="n">
        <f aca="false">0.0016*(Online_RAW!M1287)</f>
        <v>74.8752</v>
      </c>
      <c r="M1287" s="11" t="n">
        <f aca="false">Online_RAW!$N$2-Online_RAW!N1287</f>
        <v>130.81273913043</v>
      </c>
      <c r="N1287" s="19" t="n">
        <f aca="false">Online_RAW!C1287*60</f>
        <v>150.250173913043</v>
      </c>
      <c r="O1287" s="19" t="n">
        <f aca="false">MAX(0, Online_RAW!D1287*60)</f>
        <v>29.6606086956522</v>
      </c>
      <c r="P1287" s="19" t="n">
        <f aca="false">_xlfn.IFNA(VLOOKUP(A1287,Sampling!$D$7:$E$14,2,FALSE()),0)</f>
        <v>0</v>
      </c>
      <c r="Q1287" s="0" t="n">
        <f aca="false">_xlfn.IFNA(VLOOKUP(A1287,Refill!$D$6:$G$8,2,FALSE()),0)</f>
        <v>0</v>
      </c>
    </row>
    <row r="1288" customFormat="false" ht="12.75" hidden="false" customHeight="false" outlineLevel="0" collapsed="false">
      <c r="A1288" s="19" t="n">
        <f aca="false">ROUND((Online_RAW!B1288-General!$B$10)*24,3)</f>
        <v>21.433</v>
      </c>
      <c r="B1288" s="19" t="n">
        <f aca="false">General!$B$12+Online_ANA!K1288/1000+Online_ANA!L1288/1000+Online_ANA!M1288/1000/General!$B$22-SUM($P$2:P1288)/1000/General!$B$24+SUM($Q$2:Q1288)/1000/General!$B$24</f>
        <v>1.27529755195996</v>
      </c>
      <c r="C1288" s="19" t="n">
        <f aca="false">Online_RAW!K1288</f>
        <v>30.85</v>
      </c>
      <c r="D1288" s="19" t="n">
        <f aca="false">Online_RAW!J1288</f>
        <v>1.9</v>
      </c>
      <c r="E1288" s="19" t="n">
        <f aca="false">(1-F1288/100-G1288/100)/(1-C1288/100-D1288/100-General!$B$17/100)</f>
        <v>0.988806354670973</v>
      </c>
      <c r="F1288" s="19" t="n">
        <f aca="false">N1288*General!$B$14/(N1288+O1288)+O1288*100/(N1288+O1288)</f>
        <v>33.8972363176575</v>
      </c>
      <c r="G1288" s="19" t="n">
        <f aca="false">N1288*General!$B$15/(N1288+O1288)</f>
        <v>0.0333852341830013</v>
      </c>
      <c r="H1288" s="19" t="n">
        <f aca="false">(N1288+O1288)*(1/General!$B$20)*((F1288/100)-E1288*(C1288/100))*1000/B1288</f>
        <v>213.501027592844</v>
      </c>
      <c r="I1288" s="19" t="n">
        <f aca="false">(N1288+O1288)*(1/General!$B$20)*((D1288/100)*E1288-(G1288/100))*1000/B1288</f>
        <v>116.131598108911</v>
      </c>
      <c r="J1288" s="19" t="n">
        <f aca="false">I1288/H1288</f>
        <v>0.543939293493139</v>
      </c>
      <c r="K1288" s="19" t="n">
        <f aca="false">MAX(Online_RAW!$L$2-Online_RAW!L1288,0)</f>
        <v>0</v>
      </c>
      <c r="L1288" s="19" t="n">
        <f aca="false">0.0016*(Online_RAW!M1288)</f>
        <v>74.8752</v>
      </c>
      <c r="M1288" s="11" t="n">
        <f aca="false">Online_RAW!$N$2-Online_RAW!N1288</f>
        <v>131.26036363636</v>
      </c>
      <c r="N1288" s="19" t="n">
        <f aca="false">Online_RAW!C1288*60</f>
        <v>150.140454545455</v>
      </c>
      <c r="O1288" s="19" t="n">
        <f aca="false">MAX(0, Online_RAW!D1288*60)</f>
        <v>29.748</v>
      </c>
      <c r="P1288" s="19" t="n">
        <f aca="false">_xlfn.IFNA(VLOOKUP(A1288,Sampling!$D$7:$E$14,2,FALSE()),0)</f>
        <v>0</v>
      </c>
      <c r="Q1288" s="0" t="n">
        <f aca="false">_xlfn.IFNA(VLOOKUP(A1288,Refill!$D$6:$G$8,2,FALSE()),0)</f>
        <v>0</v>
      </c>
    </row>
    <row r="1289" customFormat="false" ht="12.75" hidden="false" customHeight="false" outlineLevel="0" collapsed="false">
      <c r="A1289" s="19" t="n">
        <f aca="false">ROUND((Online_RAW!B1289-General!$B$10)*24,3)</f>
        <v>21.45</v>
      </c>
      <c r="B1289" s="19" t="n">
        <f aca="false">General!$B$12+Online_ANA!K1289/1000+Online_ANA!L1289/1000+Online_ANA!M1289/1000/General!$B$22-SUM($P$2:P1289)/1000/General!$B$24+SUM($Q$2:Q1289)/1000/General!$B$24</f>
        <v>1.27579440531237</v>
      </c>
      <c r="C1289" s="19" t="n">
        <f aca="false">Online_RAW!K1289</f>
        <v>30.855</v>
      </c>
      <c r="D1289" s="19" t="n">
        <f aca="false">Online_RAW!J1289</f>
        <v>1.9</v>
      </c>
      <c r="E1289" s="19" t="n">
        <f aca="false">(1-F1289/100-G1289/100)/(1-C1289/100-D1289/100-General!$B$17/100)</f>
        <v>0.987405666479951</v>
      </c>
      <c r="F1289" s="19" t="n">
        <f aca="false">N1289*General!$B$14/(N1289+O1289)+O1289*100/(N1289+O1289)</f>
        <v>33.9958133462085</v>
      </c>
      <c r="G1289" s="19" t="n">
        <f aca="false">N1289*General!$B$15/(N1289+O1289)</f>
        <v>0.0333354478049452</v>
      </c>
      <c r="H1289" s="19" t="n">
        <f aca="false">(N1289+O1289)*(1/General!$B$20)*((F1289/100)-E1289*(C1289/100))*1000/B1289</f>
        <v>222.256191534546</v>
      </c>
      <c r="I1289" s="19" t="n">
        <f aca="false">(N1289+O1289)*(1/General!$B$20)*((D1289/100)*E1289-(G1289/100))*1000/B1289</f>
        <v>116.041819744961</v>
      </c>
      <c r="J1289" s="19" t="n">
        <f aca="false">I1289/H1289</f>
        <v>0.522108378370753</v>
      </c>
      <c r="K1289" s="19" t="n">
        <f aca="false">MAX(Online_RAW!$L$2-Online_RAW!L1289,0)</f>
        <v>0</v>
      </c>
      <c r="L1289" s="19" t="n">
        <f aca="false">0.0016*(Online_RAW!M1289)</f>
        <v>74.93984</v>
      </c>
      <c r="M1289" s="11" t="n">
        <f aca="false">Online_RAW!$N$2-Online_RAW!N1289</f>
        <v>131.73147619048</v>
      </c>
      <c r="N1289" s="19" t="n">
        <f aca="false">Online_RAW!C1289*60</f>
        <v>150.0714</v>
      </c>
      <c r="O1289" s="19" t="n">
        <f aca="false">MAX(0, Online_RAW!D1289*60)</f>
        <v>30.0028571428571</v>
      </c>
      <c r="P1289" s="19" t="n">
        <f aca="false">_xlfn.IFNA(VLOOKUP(A1289,Sampling!$D$7:$E$14,2,FALSE()),0)</f>
        <v>0</v>
      </c>
      <c r="Q1289" s="0" t="n">
        <f aca="false">_xlfn.IFNA(VLOOKUP(A1289,Refill!$D$6:$G$8,2,FALSE()),0)</f>
        <v>0</v>
      </c>
    </row>
    <row r="1290" customFormat="false" ht="12.75" hidden="false" customHeight="false" outlineLevel="0" collapsed="false">
      <c r="A1290" s="19" t="n">
        <f aca="false">ROUND((Online_RAW!B1290-General!$B$10)*24,3)</f>
        <v>21.467</v>
      </c>
      <c r="B1290" s="19" t="n">
        <f aca="false">General!$B$12+Online_ANA!K1290/1000+Online_ANA!L1290/1000+Online_ANA!M1290/1000/General!$B$22-SUM($P$2:P1290)/1000/General!$B$24+SUM($Q$2:Q1290)/1000/General!$B$24</f>
        <v>1.27619984834028</v>
      </c>
      <c r="C1290" s="19" t="n">
        <f aca="false">Online_RAW!K1290</f>
        <v>30.905</v>
      </c>
      <c r="D1290" s="19" t="n">
        <f aca="false">Online_RAW!J1290</f>
        <v>1.905</v>
      </c>
      <c r="E1290" s="19" t="n">
        <f aca="false">(1-F1290/100-G1290/100)/(1-C1290/100-D1290/100-General!$B$17/100)</f>
        <v>0.985348284717595</v>
      </c>
      <c r="F1290" s="19" t="n">
        <f aca="false">N1290*General!$B$14/(N1290+O1290)+O1290*100/(N1290+O1290)</f>
        <v>34.1875627683575</v>
      </c>
      <c r="G1290" s="19" t="n">
        <f aca="false">N1290*General!$B$15/(N1290+O1290)</f>
        <v>0.0332386046624457</v>
      </c>
      <c r="H1290" s="19" t="n">
        <f aca="false">(N1290+O1290)*(1/General!$B$20)*((F1290/100)-E1290*(C1290/100))*1000/B1290</f>
        <v>234.900631989548</v>
      </c>
      <c r="I1290" s="19" t="n">
        <f aca="false">(N1290+O1290)*(1/General!$B$20)*((D1290/100)*E1290-(G1290/100))*1000/B1290</f>
        <v>115.951307202489</v>
      </c>
      <c r="J1290" s="19" t="n">
        <f aca="false">I1290/H1290</f>
        <v>0.493618540828995</v>
      </c>
      <c r="K1290" s="19" t="n">
        <f aca="false">MAX(Online_RAW!$L$2-Online_RAW!L1290,0)</f>
        <v>0</v>
      </c>
      <c r="L1290" s="19" t="n">
        <f aca="false">0.0016*(Online_RAW!M1290)</f>
        <v>74.93984</v>
      </c>
      <c r="M1290" s="11" t="n">
        <f aca="false">Online_RAW!$N$2-Online_RAW!N1290</f>
        <v>132.17340909091</v>
      </c>
      <c r="N1290" s="19" t="n">
        <f aca="false">Online_RAW!C1290*60</f>
        <v>149.475818181818</v>
      </c>
      <c r="O1290" s="19" t="n">
        <f aca="false">MAX(0, Online_RAW!D1290*60)</f>
        <v>30.4063636363636</v>
      </c>
      <c r="P1290" s="19" t="n">
        <f aca="false">_xlfn.IFNA(VLOOKUP(A1290,Sampling!$D$7:$E$14,2,FALSE()),0)</f>
        <v>0</v>
      </c>
      <c r="Q1290" s="0" t="n">
        <f aca="false">_xlfn.IFNA(VLOOKUP(A1290,Refill!$D$6:$G$8,2,FALSE()),0)</f>
        <v>0</v>
      </c>
    </row>
    <row r="1291" customFormat="false" ht="12.75" hidden="false" customHeight="false" outlineLevel="0" collapsed="false">
      <c r="A1291" s="19" t="n">
        <f aca="false">ROUND((Online_RAW!B1291-General!$B$10)*24,3)</f>
        <v>21.483</v>
      </c>
      <c r="B1291" s="19" t="n">
        <f aca="false">General!$B$12+Online_ANA!K1291/1000+Online_ANA!L1291/1000+Online_ANA!M1291/1000/General!$B$22-SUM($P$2:P1291)/1000/General!$B$24+SUM($Q$2:Q1291)/1000/General!$B$24</f>
        <v>1.27668104970083</v>
      </c>
      <c r="C1291" s="19" t="n">
        <f aca="false">Online_RAW!K1291</f>
        <v>31.025</v>
      </c>
      <c r="D1291" s="19" t="n">
        <f aca="false">Online_RAW!J1291</f>
        <v>1.905</v>
      </c>
      <c r="E1291" s="19" t="n">
        <f aca="false">(1-F1291/100-G1291/100)/(1-C1291/100-D1291/100-General!$B$17/100)</f>
        <v>0.984795341351274</v>
      </c>
      <c r="F1291" s="19" t="n">
        <f aca="false">N1291*General!$B$14/(N1291+O1291)+O1291*100/(N1291+O1291)</f>
        <v>34.3427295868416</v>
      </c>
      <c r="G1291" s="19" t="n">
        <f aca="false">N1291*General!$B$15/(N1291+O1291)</f>
        <v>0.0331602375824032</v>
      </c>
      <c r="H1291" s="19" t="n">
        <f aca="false">(N1291+O1291)*(1/General!$B$20)*((F1291/100)-E1291*(C1291/100))*1000/B1291</f>
        <v>238.175954622034</v>
      </c>
      <c r="I1291" s="19" t="n">
        <f aca="false">(N1291+O1291)*(1/General!$B$20)*((D1291/100)*E1291-(G1291/100))*1000/B1291</f>
        <v>115.828948329022</v>
      </c>
      <c r="J1291" s="19" t="n">
        <f aca="false">I1291/H1291</f>
        <v>0.486316717037342</v>
      </c>
      <c r="K1291" s="19" t="n">
        <f aca="false">MAX(Online_RAW!$L$2-Online_RAW!L1291,0)</f>
        <v>0</v>
      </c>
      <c r="L1291" s="19" t="n">
        <f aca="false">0.0016*(Online_RAW!M1291)</f>
        <v>74.9988</v>
      </c>
      <c r="M1291" s="11" t="n">
        <f aca="false">Online_RAW!$N$2-Online_RAW!N1291</f>
        <v>132.63365217391</v>
      </c>
      <c r="N1291" s="19" t="n">
        <f aca="false">Online_RAW!C1291*60</f>
        <v>149.101043478261</v>
      </c>
      <c r="O1291" s="19" t="n">
        <f aca="false">MAX(0, Online_RAW!D1291*60)</f>
        <v>30.7541739130435</v>
      </c>
      <c r="P1291" s="19" t="n">
        <f aca="false">_xlfn.IFNA(VLOOKUP(A1291,Sampling!$D$7:$E$14,2,FALSE()),0)</f>
        <v>0</v>
      </c>
      <c r="Q1291" s="0" t="n">
        <f aca="false">_xlfn.IFNA(VLOOKUP(A1291,Refill!$D$6:$G$8,2,FALSE()),0)</f>
        <v>0</v>
      </c>
    </row>
    <row r="1292" customFormat="false" ht="12.75" hidden="false" customHeight="false" outlineLevel="0" collapsed="false">
      <c r="A1292" s="19" t="n">
        <f aca="false">ROUND((Online_RAW!B1292-General!$B$10)*24,3)</f>
        <v>21.5</v>
      </c>
      <c r="B1292" s="19" t="n">
        <f aca="false">General!$B$12+Online_ANA!K1292/1000+Online_ANA!L1292/1000+Online_ANA!M1292/1000/General!$B$22-SUM($P$2:P1292)/1000/General!$B$24+SUM($Q$2:Q1292)/1000/General!$B$24</f>
        <v>1.27714779582986</v>
      </c>
      <c r="C1292" s="19" t="n">
        <f aca="false">Online_RAW!K1292</f>
        <v>31.2333333333333</v>
      </c>
      <c r="D1292" s="19" t="n">
        <f aca="false">Online_RAW!J1292</f>
        <v>1.905</v>
      </c>
      <c r="E1292" s="19" t="n">
        <f aca="false">(1-F1292/100-G1292/100)/(1-C1292/100-D1292/100-General!$B$17/100)</f>
        <v>0.989799063403099</v>
      </c>
      <c r="F1292" s="19" t="n">
        <f aca="false">N1292*General!$B$14/(N1292+O1292)+O1292*100/(N1292+O1292)</f>
        <v>34.2154388708359</v>
      </c>
      <c r="G1292" s="19" t="n">
        <f aca="false">N1292*General!$B$15/(N1292+O1292)</f>
        <v>0.0332245258228102</v>
      </c>
      <c r="H1292" s="19" t="n">
        <f aca="false">(N1292+O1292)*(1/General!$B$20)*((F1292/100)-E1292*(C1292/100))*1000/B1292</f>
        <v>208.029622320154</v>
      </c>
      <c r="I1292" s="19" t="n">
        <f aca="false">(N1292+O1292)*(1/General!$B$20)*((D1292/100)*E1292-(G1292/100))*1000/B1292</f>
        <v>116.745061192088</v>
      </c>
      <c r="J1292" s="19" t="n">
        <f aca="false">I1292/H1292</f>
        <v>0.561194410151929</v>
      </c>
      <c r="K1292" s="19" t="n">
        <f aca="false">MAX(Online_RAW!$L$2-Online_RAW!L1292,0)</f>
        <v>0</v>
      </c>
      <c r="L1292" s="19" t="n">
        <f aca="false">0.0016*(Online_RAW!M1292)</f>
        <v>75.0528</v>
      </c>
      <c r="M1292" s="11" t="n">
        <f aca="false">Online_RAW!$N$2-Online_RAW!N1292</f>
        <v>133.08354545455</v>
      </c>
      <c r="N1292" s="19" t="n">
        <f aca="false">Online_RAW!C1292*60</f>
        <v>149.856818181818</v>
      </c>
      <c r="O1292" s="19" t="n">
        <f aca="false">MAX(0, Online_RAW!D1292*60)</f>
        <v>30.5602857142857</v>
      </c>
      <c r="P1292" s="19" t="n">
        <f aca="false">_xlfn.IFNA(VLOOKUP(A1292,Sampling!$D$7:$E$14,2,FALSE()),0)</f>
        <v>0</v>
      </c>
      <c r="Q1292" s="0" t="n">
        <f aca="false">_xlfn.IFNA(VLOOKUP(A1292,Refill!$D$6:$G$8,2,FALSE()),0)</f>
        <v>0</v>
      </c>
    </row>
    <row r="1293" customFormat="false" ht="12.75" hidden="false" customHeight="false" outlineLevel="0" collapsed="false">
      <c r="A1293" s="19" t="n">
        <f aca="false">ROUND((Online_RAW!B1293-General!$B$10)*24,3)</f>
        <v>21.517</v>
      </c>
      <c r="B1293" s="19" t="n">
        <f aca="false">General!$B$12+Online_ANA!K1293/1000+Online_ANA!L1293/1000+Online_ANA!M1293/1000/General!$B$22-SUM($P$2:P1293)/1000/General!$B$24+SUM($Q$2:Q1293)/1000/General!$B$24</f>
        <v>1.27760125855605</v>
      </c>
      <c r="C1293" s="19" t="n">
        <f aca="false">Online_RAW!K1293</f>
        <v>31.1736363636364</v>
      </c>
      <c r="D1293" s="19" t="n">
        <f aca="false">Online_RAW!J1293</f>
        <v>1.905</v>
      </c>
      <c r="E1293" s="19" t="n">
        <f aca="false">(1-F1293/100-G1293/100)/(1-C1293/100-D1293/100-General!$B$17/100)</f>
        <v>0.988196699331662</v>
      </c>
      <c r="F1293" s="19" t="n">
        <f aca="false">N1293*General!$B$14/(N1293+O1293)+O1293*100/(N1293+O1293)</f>
        <v>34.2629139015247</v>
      </c>
      <c r="G1293" s="19" t="n">
        <f aca="false">N1293*General!$B$15/(N1293+O1293)</f>
        <v>0.0332005485345835</v>
      </c>
      <c r="H1293" s="19" t="n">
        <f aca="false">(N1293+O1293)*(1/General!$B$20)*((F1293/100)-E1293*(C1293/100))*1000/B1293</f>
        <v>217.262123464974</v>
      </c>
      <c r="I1293" s="19" t="n">
        <f aca="false">(N1293+O1293)*(1/General!$B$20)*((D1293/100)*E1293-(G1293/100))*1000/B1293</f>
        <v>116.216161136437</v>
      </c>
      <c r="J1293" s="19" t="n">
        <f aca="false">I1293/H1293</f>
        <v>0.534912203208641</v>
      </c>
      <c r="K1293" s="19" t="n">
        <f aca="false">MAX(Online_RAW!$L$2-Online_RAW!L1293,0)</f>
        <v>0</v>
      </c>
      <c r="L1293" s="19" t="n">
        <f aca="false">0.0016*(Online_RAW!M1293)</f>
        <v>75.0936</v>
      </c>
      <c r="M1293" s="11" t="n">
        <f aca="false">Online_RAW!$N$2-Online_RAW!N1293</f>
        <v>133.53334782609</v>
      </c>
      <c r="N1293" s="19" t="n">
        <f aca="false">Online_RAW!C1293*60</f>
        <v>149.367391304348</v>
      </c>
      <c r="O1293" s="19" t="n">
        <f aca="false">MAX(0, Online_RAW!D1293*60)</f>
        <v>30.590347826087</v>
      </c>
      <c r="P1293" s="19" t="n">
        <f aca="false">_xlfn.IFNA(VLOOKUP(A1293,Sampling!$D$7:$E$14,2,FALSE()),0)</f>
        <v>0</v>
      </c>
      <c r="Q1293" s="0" t="n">
        <f aca="false">_xlfn.IFNA(VLOOKUP(A1293,Refill!$D$6:$G$8,2,FALSE()),0)</f>
        <v>0</v>
      </c>
    </row>
    <row r="1294" customFormat="false" ht="12.75" hidden="false" customHeight="false" outlineLevel="0" collapsed="false">
      <c r="A1294" s="19" t="n">
        <f aca="false">ROUND((Online_RAW!B1294-General!$B$10)*24,3)</f>
        <v>21.533</v>
      </c>
      <c r="B1294" s="19" t="n">
        <f aca="false">General!$B$12+Online_ANA!K1294/1000+Online_ANA!L1294/1000+Online_ANA!M1294/1000/General!$B$22-SUM($P$2:P1294)/1000/General!$B$24+SUM($Q$2:Q1294)/1000/General!$B$24</f>
        <v>1.27807862318599</v>
      </c>
      <c r="C1294" s="19" t="n">
        <f aca="false">Online_RAW!K1294</f>
        <v>31.13875</v>
      </c>
      <c r="D1294" s="19" t="n">
        <f aca="false">Online_RAW!J1294</f>
        <v>1.92</v>
      </c>
      <c r="E1294" s="19" t="n">
        <f aca="false">(1-F1294/100-G1294/100)/(1-C1294/100-D1294/100-General!$B$17/100)</f>
        <v>0.988424554062565</v>
      </c>
      <c r="F1294" s="19" t="n">
        <f aca="false">N1294*General!$B$14/(N1294+O1294)+O1294*100/(N1294+O1294)</f>
        <v>34.2280903854675</v>
      </c>
      <c r="G1294" s="19" t="n">
        <f aca="false">N1294*General!$B$15/(N1294+O1294)</f>
        <v>0.0332181361689558</v>
      </c>
      <c r="H1294" s="19" t="n">
        <f aca="false">(N1294+O1294)*(1/General!$B$20)*((F1294/100)-E1294*(C1294/100))*1000/B1294</f>
        <v>216.662049493422</v>
      </c>
      <c r="I1294" s="19" t="n">
        <f aca="false">(N1294+O1294)*(1/General!$B$20)*((D1294/100)*E1294-(G1294/100))*1000/B1294</f>
        <v>117.102575154507</v>
      </c>
      <c r="J1294" s="19" t="n">
        <f aca="false">I1294/H1294</f>
        <v>0.540484941540544</v>
      </c>
      <c r="K1294" s="19" t="n">
        <f aca="false">MAX(Online_RAW!$L$2-Online_RAW!L1294,0)</f>
        <v>0</v>
      </c>
      <c r="L1294" s="19" t="n">
        <f aca="false">0.0016*(Online_RAW!M1294)</f>
        <v>75.1408</v>
      </c>
      <c r="M1294" s="11" t="n">
        <f aca="false">Online_RAW!$N$2-Online_RAW!N1294</f>
        <v>134.00222727273</v>
      </c>
      <c r="N1294" s="19" t="n">
        <f aca="false">Online_RAW!C1294*60</f>
        <v>149.411142857143</v>
      </c>
      <c r="O1294" s="19" t="n">
        <f aca="false">MAX(0, Online_RAW!D1294*60)</f>
        <v>30.504</v>
      </c>
      <c r="P1294" s="19" t="n">
        <f aca="false">_xlfn.IFNA(VLOOKUP(A1294,Sampling!$D$7:$E$14,2,FALSE()),0)</f>
        <v>0</v>
      </c>
      <c r="Q1294" s="0" t="n">
        <f aca="false">_xlfn.IFNA(VLOOKUP(A1294,Refill!$D$6:$G$8,2,FALSE()),0)</f>
        <v>0</v>
      </c>
    </row>
    <row r="1295" customFormat="false" ht="12.75" hidden="false" customHeight="false" outlineLevel="0" collapsed="false">
      <c r="A1295" s="19" t="n">
        <f aca="false">ROUND((Online_RAW!B1295-General!$B$10)*24,3)</f>
        <v>21.55</v>
      </c>
      <c r="B1295" s="19" t="n">
        <f aca="false">General!$B$12+Online_ANA!K1295/1000+Online_ANA!L1295/1000+Online_ANA!M1295/1000/General!$B$22-SUM($P$2:P1295)/1000/General!$B$24+SUM($Q$2:Q1295)/1000/General!$B$24</f>
        <v>1.27850027347428</v>
      </c>
      <c r="C1295" s="19" t="n">
        <f aca="false">Online_RAW!K1295</f>
        <v>31.2</v>
      </c>
      <c r="D1295" s="19" t="n">
        <f aca="false">Online_RAW!J1295</f>
        <v>1.925</v>
      </c>
      <c r="E1295" s="19" t="n">
        <f aca="false">(1-F1295/100-G1295/100)/(1-C1295/100-D1295/100-General!$B$17/100)</f>
        <v>0.989938446780666</v>
      </c>
      <c r="F1295" s="19" t="n">
        <f aca="false">N1295*General!$B$14/(N1295+O1295)+O1295*100/(N1295+O1295)</f>
        <v>34.1929692484369</v>
      </c>
      <c r="G1295" s="19" t="n">
        <f aca="false">N1295*General!$B$15/(N1295+O1295)</f>
        <v>0.0332358741169511</v>
      </c>
      <c r="H1295" s="19" t="n">
        <f aca="false">(N1295+O1295)*(1/General!$B$20)*((F1295/100)-E1295*(C1295/100))*1000/B1295</f>
        <v>207.613433588085</v>
      </c>
      <c r="I1295" s="19" t="n">
        <f aca="false">(N1295+O1295)*(1/General!$B$20)*((D1295/100)*E1295-(G1295/100))*1000/B1295</f>
        <v>117.552903554087</v>
      </c>
      <c r="J1295" s="19" t="n">
        <f aca="false">I1295/H1295</f>
        <v>0.566210488032858</v>
      </c>
      <c r="K1295" s="19" t="n">
        <f aca="false">MAX(Online_RAW!$L$2-Online_RAW!L1295,0)</f>
        <v>0</v>
      </c>
      <c r="L1295" s="19" t="n">
        <f aca="false">0.0016*(Online_RAW!M1295)</f>
        <v>75.1408</v>
      </c>
      <c r="M1295" s="11" t="n">
        <f aca="false">Online_RAW!$N$2-Online_RAW!N1295</f>
        <v>134.46182608696</v>
      </c>
      <c r="N1295" s="19" t="n">
        <f aca="false">Online_RAW!C1295*60</f>
        <v>149.486869565218</v>
      </c>
      <c r="O1295" s="19" t="n">
        <f aca="false">MAX(0, Online_RAW!D1295*60)</f>
        <v>30.4233913043478</v>
      </c>
      <c r="P1295" s="19" t="n">
        <f aca="false">_xlfn.IFNA(VLOOKUP(A1295,Sampling!$D$7:$E$14,2,FALSE()),0)</f>
        <v>0</v>
      </c>
      <c r="Q1295" s="0" t="n">
        <f aca="false">_xlfn.IFNA(VLOOKUP(A1295,Refill!$D$6:$G$8,2,FALSE()),0)</f>
        <v>0</v>
      </c>
    </row>
    <row r="1296" customFormat="false" ht="12.75" hidden="false" customHeight="false" outlineLevel="0" collapsed="false">
      <c r="A1296" s="19" t="n">
        <f aca="false">ROUND((Online_RAW!B1296-General!$B$10)*24,3)</f>
        <v>21.567</v>
      </c>
      <c r="B1296" s="19" t="n">
        <f aca="false">General!$B$12+Online_ANA!K1296/1000+Online_ANA!L1296/1000+Online_ANA!M1296/1000/General!$B$22-SUM($P$2:P1296)/1000/General!$B$24+SUM($Q$2:Q1296)/1000/General!$B$24</f>
        <v>1.2789820617181</v>
      </c>
      <c r="C1296" s="19" t="n">
        <f aca="false">Online_RAW!K1296</f>
        <v>31.18</v>
      </c>
      <c r="D1296" s="19" t="n">
        <f aca="false">Online_RAW!J1296</f>
        <v>1.925</v>
      </c>
      <c r="E1296" s="19" t="n">
        <f aca="false">(1-F1296/100-G1296/100)/(1-C1296/100-D1296/100-General!$B$17/100)</f>
        <v>0.989741164303909</v>
      </c>
      <c r="F1296" s="19" t="n">
        <f aca="false">N1296*General!$B$14/(N1296+O1296)+O1296*100/(N1296+O1296)</f>
        <v>34.1862789492348</v>
      </c>
      <c r="G1296" s="19" t="n">
        <f aca="false">N1296*General!$B$15/(N1296+O1296)</f>
        <v>0.033239253055942</v>
      </c>
      <c r="H1296" s="19" t="n">
        <f aca="false">(N1296+O1296)*(1/General!$B$20)*((F1296/100)-E1296*(C1296/100))*1000/B1296</f>
        <v>208.804390421299</v>
      </c>
      <c r="I1296" s="19" t="n">
        <f aca="false">(N1296+O1296)*(1/General!$B$20)*((D1296/100)*E1296-(G1296/100))*1000/B1296</f>
        <v>117.518600045986</v>
      </c>
      <c r="J1296" s="19" t="n">
        <f aca="false">I1296/H1296</f>
        <v>0.562816709978519</v>
      </c>
      <c r="K1296" s="19" t="n">
        <f aca="false">MAX(Online_RAW!$L$2-Online_RAW!L1296,0)</f>
        <v>0</v>
      </c>
      <c r="L1296" s="19" t="n">
        <f aca="false">0.0016*(Online_RAW!M1296)</f>
        <v>75.208</v>
      </c>
      <c r="M1296" s="11" t="n">
        <f aca="false">Online_RAW!$N$2-Online_RAW!N1296</f>
        <v>134.91372727273</v>
      </c>
      <c r="N1296" s="19" t="n">
        <f aca="false">Online_RAW!C1296*60</f>
        <v>149.545363636364</v>
      </c>
      <c r="O1296" s="19" t="n">
        <f aca="false">MAX(0, Online_RAW!D1296*60)</f>
        <v>30.417</v>
      </c>
      <c r="P1296" s="19" t="n">
        <f aca="false">_xlfn.IFNA(VLOOKUP(A1296,Sampling!$D$7:$E$14,2,FALSE()),0)</f>
        <v>0</v>
      </c>
      <c r="Q1296" s="0" t="n">
        <f aca="false">_xlfn.IFNA(VLOOKUP(A1296,Refill!$D$6:$G$8,2,FALSE()),0)</f>
        <v>0</v>
      </c>
    </row>
    <row r="1297" customFormat="false" ht="12.75" hidden="false" customHeight="false" outlineLevel="0" collapsed="false">
      <c r="A1297" s="19" t="n">
        <f aca="false">ROUND((Online_RAW!B1297-General!$B$10)*24,3)</f>
        <v>21.583</v>
      </c>
      <c r="B1297" s="19" t="n">
        <f aca="false">General!$B$12+Online_ANA!K1297/1000+Online_ANA!L1297/1000+Online_ANA!M1297/1000/General!$B$22-SUM($P$2:P1297)/1000/General!$B$24+SUM($Q$2:Q1297)/1000/General!$B$24</f>
        <v>1.27947036190476</v>
      </c>
      <c r="C1297" s="19" t="n">
        <f aca="false">Online_RAW!K1297</f>
        <v>31.145</v>
      </c>
      <c r="D1297" s="19" t="n">
        <f aca="false">Online_RAW!J1297</f>
        <v>1.935</v>
      </c>
      <c r="E1297" s="19" t="n">
        <f aca="false">(1-F1297/100-G1297/100)/(1-C1297/100-D1297/100-General!$B$17/100)</f>
        <v>0.988840499822699</v>
      </c>
      <c r="F1297" s="19" t="n">
        <f aca="false">N1297*General!$B$14/(N1297+O1297)+O1297*100/(N1297+O1297)</f>
        <v>34.2214359326692</v>
      </c>
      <c r="G1297" s="19" t="n">
        <f aca="false">N1297*General!$B$15/(N1297+O1297)</f>
        <v>0.0332214970037024</v>
      </c>
      <c r="H1297" s="19" t="n">
        <f aca="false">(N1297+O1297)*(1/General!$B$20)*((F1297/100)-E1297*(C1297/100))*1000/B1297</f>
        <v>214.492390058967</v>
      </c>
      <c r="I1297" s="19" t="n">
        <f aca="false">(N1297+O1297)*(1/General!$B$20)*((D1297/100)*E1297-(G1297/100))*1000/B1297</f>
        <v>117.781984663437</v>
      </c>
      <c r="J1297" s="19" t="n">
        <f aca="false">I1297/H1297</f>
        <v>0.549119643037485</v>
      </c>
      <c r="K1297" s="19" t="n">
        <f aca="false">MAX(Online_RAW!$L$2-Online_RAW!L1297,0)</f>
        <v>0</v>
      </c>
      <c r="L1297" s="19" t="n">
        <f aca="false">0.0016*(Online_RAW!M1297)</f>
        <v>75.2656</v>
      </c>
      <c r="M1297" s="11" t="n">
        <f aca="false">Online_RAW!$N$2-Online_RAW!N1297</f>
        <v>135.38319047619</v>
      </c>
      <c r="N1297" s="19" t="n">
        <f aca="false">Online_RAW!C1297*60</f>
        <v>149.206285714286</v>
      </c>
      <c r="O1297" s="19" t="n">
        <f aca="false">MAX(0, Online_RAW!D1297*60)</f>
        <v>30.444</v>
      </c>
      <c r="P1297" s="19" t="n">
        <f aca="false">_xlfn.IFNA(VLOOKUP(A1297,Sampling!$D$7:$E$14,2,FALSE()),0)</f>
        <v>0</v>
      </c>
      <c r="Q1297" s="0" t="n">
        <f aca="false">_xlfn.IFNA(VLOOKUP(A1297,Refill!$D$6:$G$8,2,FALSE()),0)</f>
        <v>0</v>
      </c>
    </row>
    <row r="1298" customFormat="false" ht="12.75" hidden="false" customHeight="false" outlineLevel="0" collapsed="false">
      <c r="A1298" s="19" t="n">
        <f aca="false">ROUND((Online_RAW!B1298-General!$B$10)*24,3)</f>
        <v>21.6</v>
      </c>
      <c r="B1298" s="19" t="n">
        <f aca="false">General!$B$12+Online_ANA!K1298/1000+Online_ANA!L1298/1000+Online_ANA!M1298/1000/General!$B$22-SUM($P$2:P1298)/1000/General!$B$24+SUM($Q$2:Q1298)/1000/General!$B$24</f>
        <v>1.27994478065054</v>
      </c>
      <c r="C1298" s="19" t="n">
        <f aca="false">Online_RAW!K1298</f>
        <v>31.2009090909091</v>
      </c>
      <c r="D1298" s="19" t="n">
        <f aca="false">Online_RAW!J1298</f>
        <v>1.93</v>
      </c>
      <c r="E1298" s="19" t="n">
        <f aca="false">(1-F1298/100-G1298/100)/(1-C1298/100-D1298/100-General!$B$17/100)</f>
        <v>0.985774024600293</v>
      </c>
      <c r="F1298" s="19" t="n">
        <f aca="false">N1298*General!$B$14/(N1298+O1298)+O1298*100/(N1298+O1298)</f>
        <v>34.4756308550203</v>
      </c>
      <c r="G1298" s="19" t="n">
        <f aca="false">N1298*General!$B$15/(N1298+O1298)</f>
        <v>0.0330931157297877</v>
      </c>
      <c r="H1298" s="19" t="n">
        <f aca="false">(N1298+O1298)*(1/General!$B$20)*((F1298/100)-E1298*(C1298/100))*1000/B1298</f>
        <v>233.543504660507</v>
      </c>
      <c r="I1298" s="19" t="n">
        <f aca="false">(N1298+O1298)*(1/General!$B$20)*((D1298/100)*E1298-(G1298/100))*1000/B1298</f>
        <v>117.409731167657</v>
      </c>
      <c r="J1298" s="19" t="n">
        <f aca="false">I1298/H1298</f>
        <v>0.502731734450637</v>
      </c>
      <c r="K1298" s="19" t="n">
        <f aca="false">MAX(Online_RAW!$L$2-Online_RAW!L1298,0)</f>
        <v>0</v>
      </c>
      <c r="L1298" s="19" t="n">
        <f aca="false">0.0016*(Online_RAW!M1298)</f>
        <v>75.308</v>
      </c>
      <c r="M1298" s="11" t="n">
        <f aca="false">Online_RAW!$N$2-Online_RAW!N1298</f>
        <v>135.85409090909</v>
      </c>
      <c r="N1298" s="19" t="n">
        <f aca="false">Online_RAW!C1298*60</f>
        <v>149.065909090909</v>
      </c>
      <c r="O1298" s="19" t="n">
        <f aca="false">MAX(0, Online_RAW!D1298*60)</f>
        <v>31.1116363636364</v>
      </c>
      <c r="P1298" s="19" t="n">
        <f aca="false">_xlfn.IFNA(VLOOKUP(A1298,Sampling!$D$7:$E$14,2,FALSE()),0)</f>
        <v>0</v>
      </c>
      <c r="Q1298" s="0" t="n">
        <f aca="false">_xlfn.IFNA(VLOOKUP(A1298,Refill!$D$6:$G$8,2,FALSE()),0)</f>
        <v>0</v>
      </c>
    </row>
    <row r="1299" customFormat="false" ht="12.75" hidden="false" customHeight="false" outlineLevel="0" collapsed="false">
      <c r="A1299" s="19" t="n">
        <f aca="false">ROUND((Online_RAW!B1299-General!$B$10)*24,3)</f>
        <v>21.617</v>
      </c>
      <c r="B1299" s="19" t="n">
        <f aca="false">General!$B$12+Online_ANA!K1299/1000+Online_ANA!L1299/1000+Online_ANA!M1299/1000/General!$B$22-SUM($P$2:P1299)/1000/General!$B$24+SUM($Q$2:Q1299)/1000/General!$B$24</f>
        <v>1.28037730542118</v>
      </c>
      <c r="C1299" s="19" t="n">
        <f aca="false">Online_RAW!K1299</f>
        <v>31.32625</v>
      </c>
      <c r="D1299" s="19" t="n">
        <f aca="false">Online_RAW!J1299</f>
        <v>1.94</v>
      </c>
      <c r="E1299" s="19" t="n">
        <f aca="false">(1-F1299/100-G1299/100)/(1-C1299/100-D1299/100-General!$B$17/100)</f>
        <v>0.989584881163106</v>
      </c>
      <c r="F1299" s="19" t="n">
        <f aca="false">N1299*General!$B$14/(N1299+O1299)+O1299*100/(N1299+O1299)</f>
        <v>34.3563223300089</v>
      </c>
      <c r="G1299" s="19" t="n">
        <f aca="false">N1299*General!$B$15/(N1299+O1299)</f>
        <v>0.0331533725606016</v>
      </c>
      <c r="H1299" s="19" t="n">
        <f aca="false">(N1299+O1299)*(1/General!$B$20)*((F1299/100)-E1299*(C1299/100))*1000/B1299</f>
        <v>210.595334394494</v>
      </c>
      <c r="I1299" s="19" t="n">
        <f aca="false">(N1299+O1299)*(1/General!$B$20)*((D1299/100)*E1299-(G1299/100))*1000/B1299</f>
        <v>118.378346507508</v>
      </c>
      <c r="J1299" s="19" t="n">
        <f aca="false">I1299/H1299</f>
        <v>0.562112863743494</v>
      </c>
      <c r="K1299" s="19" t="n">
        <f aca="false">MAX(Online_RAW!$L$2-Online_RAW!L1299,0)</f>
        <v>0</v>
      </c>
      <c r="L1299" s="19" t="n">
        <f aca="false">0.0016*(Online_RAW!M1299)</f>
        <v>75.3208</v>
      </c>
      <c r="M1299" s="11" t="n">
        <f aca="false">Online_RAW!$N$2-Online_RAW!N1299</f>
        <v>136.31159090909</v>
      </c>
      <c r="N1299" s="19" t="n">
        <f aca="false">Online_RAW!C1299*60</f>
        <v>149.247818181818</v>
      </c>
      <c r="O1299" s="19" t="n">
        <f aca="false">MAX(0, Online_RAW!D1299*60)</f>
        <v>30.8217272727273</v>
      </c>
      <c r="P1299" s="19" t="n">
        <f aca="false">_xlfn.IFNA(VLOOKUP(A1299,Sampling!$D$7:$E$14,2,FALSE()),0)</f>
        <v>0</v>
      </c>
      <c r="Q1299" s="0" t="n">
        <f aca="false">_xlfn.IFNA(VLOOKUP(A1299,Refill!$D$6:$G$8,2,FALSE()),0)</f>
        <v>0</v>
      </c>
    </row>
    <row r="1300" customFormat="false" ht="12.75" hidden="false" customHeight="false" outlineLevel="0" collapsed="false">
      <c r="A1300" s="19" t="n">
        <f aca="false">ROUND((Online_RAW!B1300-General!$B$10)*24,3)</f>
        <v>21.633</v>
      </c>
      <c r="B1300" s="19" t="n">
        <f aca="false">General!$B$12+Online_ANA!K1300/1000+Online_ANA!L1300/1000+Online_ANA!M1300/1000/General!$B$22-SUM($P$2:P1300)/1000/General!$B$24+SUM($Q$2:Q1300)/1000/General!$B$24</f>
        <v>1.2808276090075</v>
      </c>
      <c r="C1300" s="19" t="n">
        <f aca="false">Online_RAW!K1300</f>
        <v>31.274</v>
      </c>
      <c r="D1300" s="19" t="n">
        <f aca="false">Online_RAW!J1300</f>
        <v>1.95333333333333</v>
      </c>
      <c r="E1300" s="19" t="n">
        <f aca="false">(1-F1300/100-G1300/100)/(1-C1300/100-D1300/100-General!$B$17/100)</f>
        <v>0.989007040619973</v>
      </c>
      <c r="F1300" s="19" t="n">
        <f aca="false">N1300*General!$B$14/(N1300+O1300)+O1300*100/(N1300+O1300)</f>
        <v>34.3561448222149</v>
      </c>
      <c r="G1300" s="19" t="n">
        <f aca="false">N1300*General!$B$15/(N1300+O1300)</f>
        <v>0.0331534622110026</v>
      </c>
      <c r="H1300" s="19" t="n">
        <f aca="false">(N1300+O1300)*(1/General!$B$20)*((F1300/100)-E1300*(C1300/100))*1000/B1300</f>
        <v>214.788866676182</v>
      </c>
      <c r="I1300" s="19" t="n">
        <f aca="false">(N1300+O1300)*(1/General!$B$20)*((D1300/100)*E1300-(G1300/100))*1000/B1300</f>
        <v>119.039235391285</v>
      </c>
      <c r="J1300" s="19" t="n">
        <f aca="false">I1300/H1300</f>
        <v>0.554215110091108</v>
      </c>
      <c r="K1300" s="19" t="n">
        <f aca="false">MAX(Online_RAW!$L$2-Online_RAW!L1300,0)</f>
        <v>0</v>
      </c>
      <c r="L1300" s="19" t="n">
        <f aca="false">0.0016*(Online_RAW!M1300)</f>
        <v>75.3568</v>
      </c>
      <c r="M1300" s="11" t="n">
        <f aca="false">Online_RAW!$N$2-Online_RAW!N1300</f>
        <v>136.76318181818</v>
      </c>
      <c r="N1300" s="19" t="n">
        <f aca="false">Online_RAW!C1300*60</f>
        <v>149.180181818182</v>
      </c>
      <c r="O1300" s="19" t="n">
        <f aca="false">MAX(0, Online_RAW!D1300*60)</f>
        <v>30.8072727272727</v>
      </c>
      <c r="P1300" s="19" t="n">
        <f aca="false">_xlfn.IFNA(VLOOKUP(A1300,Sampling!$D$7:$E$14,2,FALSE()),0)</f>
        <v>0</v>
      </c>
      <c r="Q1300" s="0" t="n">
        <f aca="false">_xlfn.IFNA(VLOOKUP(A1300,Refill!$D$6:$G$8,2,FALSE()),0)</f>
        <v>0</v>
      </c>
    </row>
    <row r="1301" customFormat="false" ht="12.75" hidden="false" customHeight="false" outlineLevel="0" collapsed="false">
      <c r="A1301" s="19" t="n">
        <f aca="false">ROUND((Online_RAW!B1301-General!$B$10)*24,3)</f>
        <v>21.65</v>
      </c>
      <c r="B1301" s="19" t="n">
        <f aca="false">General!$B$12+Online_ANA!K1301/1000+Online_ANA!L1301/1000+Online_ANA!M1301/1000/General!$B$22-SUM($P$2:P1301)/1000/General!$B$24+SUM($Q$2:Q1301)/1000/General!$B$24</f>
        <v>1.28131638365305</v>
      </c>
      <c r="C1301" s="19" t="n">
        <f aca="false">Online_RAW!K1301</f>
        <v>31.265</v>
      </c>
      <c r="D1301" s="19" t="n">
        <f aca="false">Online_RAW!J1301</f>
        <v>1.965</v>
      </c>
      <c r="E1301" s="19" t="n">
        <f aca="false">(1-F1301/100-G1301/100)/(1-C1301/100-D1301/100-General!$B$17/100)</f>
        <v>0.98829998071364</v>
      </c>
      <c r="F1301" s="19" t="n">
        <f aca="false">N1301*General!$B$14/(N1301+O1301)+O1301*100/(N1301+O1301)</f>
        <v>34.4057116586423</v>
      </c>
      <c r="G1301" s="19" t="n">
        <f aca="false">N1301*General!$B$15/(N1301+O1301)</f>
        <v>0.0331284284552312</v>
      </c>
      <c r="H1301" s="19" t="n">
        <f aca="false">(N1301+O1301)*(1/General!$B$20)*((F1301/100)-E1301*(C1301/100))*1000/B1301</f>
        <v>219.704202199127</v>
      </c>
      <c r="I1301" s="19" t="n">
        <f aca="false">(N1301+O1301)*(1/General!$B$20)*((D1301/100)*E1301-(G1301/100))*1000/B1301</f>
        <v>119.602925498974</v>
      </c>
      <c r="J1301" s="19" t="n">
        <f aca="false">I1301/H1301</f>
        <v>0.544381601725454</v>
      </c>
      <c r="K1301" s="19" t="n">
        <f aca="false">MAX(Online_RAW!$L$2-Online_RAW!L1301,0)</f>
        <v>0</v>
      </c>
      <c r="L1301" s="19" t="n">
        <f aca="false">0.0016*(Online_RAW!M1301)</f>
        <v>75.406</v>
      </c>
      <c r="M1301" s="11" t="n">
        <f aca="false">Online_RAW!$N$2-Online_RAW!N1301</f>
        <v>137.24231818182</v>
      </c>
      <c r="N1301" s="19" t="n">
        <f aca="false">Online_RAW!C1301*60</f>
        <v>149.032</v>
      </c>
      <c r="O1301" s="19" t="n">
        <f aca="false">MAX(0, Online_RAW!D1301*60)</f>
        <v>30.9125454545455</v>
      </c>
      <c r="P1301" s="19" t="n">
        <f aca="false">_xlfn.IFNA(VLOOKUP(A1301,Sampling!$D$7:$E$14,2,FALSE()),0)</f>
        <v>0</v>
      </c>
      <c r="Q1301" s="0" t="n">
        <f aca="false">_xlfn.IFNA(VLOOKUP(A1301,Refill!$D$6:$G$8,2,FALSE()),0)</f>
        <v>0</v>
      </c>
    </row>
    <row r="1302" customFormat="false" ht="12.75" hidden="false" customHeight="false" outlineLevel="0" collapsed="false">
      <c r="A1302" s="19" t="n">
        <f aca="false">ROUND((Online_RAW!B1302-General!$B$10)*24,3)</f>
        <v>21.667</v>
      </c>
      <c r="B1302" s="19" t="n">
        <f aca="false">General!$B$12+Online_ANA!K1302/1000+Online_ANA!L1302/1000+Online_ANA!M1302/1000/General!$B$22-SUM($P$2:P1302)/1000/General!$B$24+SUM($Q$2:Q1302)/1000/General!$B$24</f>
        <v>1.28174303085905</v>
      </c>
      <c r="C1302" s="19" t="n">
        <f aca="false">Online_RAW!K1302</f>
        <v>31.28</v>
      </c>
      <c r="D1302" s="19" t="n">
        <f aca="false">Online_RAW!J1302</f>
        <v>1.96333333333333</v>
      </c>
      <c r="E1302" s="19" t="n">
        <f aca="false">(1-F1302/100-G1302/100)/(1-C1302/100-D1302/100-General!$B$17/100)</f>
        <v>0.982610364867977</v>
      </c>
      <c r="F1302" s="19" t="n">
        <f aca="false">N1302*General!$B$14/(N1302+O1302)+O1302*100/(N1302+O1302)</f>
        <v>34.7964442668798</v>
      </c>
      <c r="G1302" s="19" t="n">
        <f aca="false">N1302*General!$B$15/(N1302+O1302)</f>
        <v>0.0329310887541011</v>
      </c>
      <c r="H1302" s="19" t="n">
        <f aca="false">(N1302+O1302)*(1/General!$B$20)*((F1302/100)-E1302*(C1302/100))*1000/B1302</f>
        <v>254.707059952554</v>
      </c>
      <c r="I1302" s="19" t="n">
        <f aca="false">(N1302+O1302)*(1/General!$B$20)*((D1302/100)*E1302-(G1302/100))*1000/B1302</f>
        <v>118.951804276452</v>
      </c>
      <c r="J1302" s="19" t="n">
        <f aca="false">I1302/H1302</f>
        <v>0.467014162460239</v>
      </c>
      <c r="K1302" s="19" t="n">
        <f aca="false">MAX(Online_RAW!$L$2-Online_RAW!L1302,0)</f>
        <v>0</v>
      </c>
      <c r="L1302" s="19" t="n">
        <f aca="false">0.0016*(Online_RAW!M1302)</f>
        <v>75.406</v>
      </c>
      <c r="M1302" s="11" t="n">
        <f aca="false">Online_RAW!$N$2-Online_RAW!N1302</f>
        <v>137.70736363636</v>
      </c>
      <c r="N1302" s="19" t="n">
        <f aca="false">Online_RAW!C1302*60</f>
        <v>148.367727272727</v>
      </c>
      <c r="O1302" s="19" t="n">
        <f aca="false">MAX(0, Online_RAW!D1302*60)</f>
        <v>31.8482727272727</v>
      </c>
      <c r="P1302" s="19" t="n">
        <f aca="false">_xlfn.IFNA(VLOOKUP(A1302,Sampling!$D$7:$E$14,2,FALSE()),0)</f>
        <v>0</v>
      </c>
      <c r="Q1302" s="0" t="n">
        <f aca="false">_xlfn.IFNA(VLOOKUP(A1302,Refill!$D$6:$G$8,2,FALSE()),0)</f>
        <v>0</v>
      </c>
    </row>
    <row r="1303" customFormat="false" ht="12.75" hidden="false" customHeight="false" outlineLevel="0" collapsed="false">
      <c r="A1303" s="19" t="n">
        <f aca="false">ROUND((Online_RAW!B1303-General!$B$10)*24,3)</f>
        <v>21.683</v>
      </c>
      <c r="B1303" s="19" t="n">
        <f aca="false">General!$B$12+Online_ANA!K1303/1000+Online_ANA!L1303/1000+Online_ANA!M1303/1000/General!$B$22-SUM($P$2:P1303)/1000/General!$B$24+SUM($Q$2:Q1303)/1000/General!$B$24</f>
        <v>1.28227741260575</v>
      </c>
      <c r="C1303" s="19" t="n">
        <f aca="false">Online_RAW!K1303</f>
        <v>31.4230769230769</v>
      </c>
      <c r="D1303" s="19" t="n">
        <f aca="false">Online_RAW!J1303</f>
        <v>1.955</v>
      </c>
      <c r="E1303" s="19" t="n">
        <f aca="false">(1-F1303/100-G1303/100)/(1-C1303/100-D1303/100-General!$B$17/100)</f>
        <v>0.981696386923028</v>
      </c>
      <c r="F1303" s="19" t="n">
        <f aca="false">N1303*General!$B$14/(N1303+O1303)+O1303*100/(N1303+O1303)</f>
        <v>34.9894376833</v>
      </c>
      <c r="G1303" s="19" t="n">
        <f aca="false">N1303*General!$B$15/(N1303+O1303)</f>
        <v>0.0328336173316667</v>
      </c>
      <c r="H1303" s="19" t="n">
        <f aca="false">(N1303+O1303)*(1/General!$B$20)*((F1303/100)-E1303*(C1303/100))*1000/B1303</f>
        <v>259.691637676068</v>
      </c>
      <c r="I1303" s="19" t="n">
        <f aca="false">(N1303+O1303)*(1/General!$B$20)*((D1303/100)*E1303-(G1303/100))*1000/B1303</f>
        <v>118.284650446838</v>
      </c>
      <c r="J1303" s="19" t="n">
        <f aca="false">I1303/H1303</f>
        <v>0.45548116799349</v>
      </c>
      <c r="K1303" s="19" t="n">
        <f aca="false">MAX(Online_RAW!$L$2-Online_RAW!L1303,0)</f>
        <v>0</v>
      </c>
      <c r="L1303" s="19" t="n">
        <f aca="false">0.0016*(Online_RAW!M1303)</f>
        <v>75.5108571428571</v>
      </c>
      <c r="M1303" s="11" t="n">
        <f aca="false">Online_RAW!$N$2-Online_RAW!N1303</f>
        <v>138.17554545455</v>
      </c>
      <c r="N1303" s="19" t="n">
        <f aca="false">Online_RAW!C1303*60</f>
        <v>147.930818181818</v>
      </c>
      <c r="O1303" s="19" t="n">
        <f aca="false">MAX(0, Online_RAW!D1303*60)</f>
        <v>32.2879090909091</v>
      </c>
      <c r="P1303" s="19" t="n">
        <f aca="false">_xlfn.IFNA(VLOOKUP(A1303,Sampling!$D$7:$E$14,2,FALSE()),0)</f>
        <v>0</v>
      </c>
      <c r="Q1303" s="0" t="n">
        <f aca="false">_xlfn.IFNA(VLOOKUP(A1303,Refill!$D$6:$G$8,2,FALSE()),0)</f>
        <v>0</v>
      </c>
    </row>
    <row r="1304" customFormat="false" ht="12.75" hidden="false" customHeight="false" outlineLevel="0" collapsed="false">
      <c r="A1304" s="19" t="n">
        <f aca="false">ROUND((Online_RAW!B1304-General!$B$10)*24,3)</f>
        <v>21.7</v>
      </c>
      <c r="B1304" s="19" t="n">
        <f aca="false">General!$B$12+Online_ANA!K1304/1000+Online_ANA!L1304/1000+Online_ANA!M1304/1000/General!$B$22-SUM($P$2:P1304)/1000/General!$B$24+SUM($Q$2:Q1304)/1000/General!$B$24</f>
        <v>1.2827094211636</v>
      </c>
      <c r="C1304" s="19" t="n">
        <f aca="false">Online_RAW!K1304</f>
        <v>31.6690909090909</v>
      </c>
      <c r="D1304" s="19" t="n">
        <f aca="false">Online_RAW!J1304</f>
        <v>1.965</v>
      </c>
      <c r="E1304" s="19" t="n">
        <f aca="false">(1-F1304/100-G1304/100)/(1-C1304/100-D1304/100-General!$B$17/100)</f>
        <v>0.988744843593561</v>
      </c>
      <c r="F1304" s="19" t="n">
        <f aca="false">N1304*General!$B$14/(N1304+O1304)+O1304*100/(N1304+O1304)</f>
        <v>34.7759304347826</v>
      </c>
      <c r="G1304" s="19" t="n">
        <f aca="false">N1304*General!$B$15/(N1304+O1304)</f>
        <v>0.0329414492753623</v>
      </c>
      <c r="H1304" s="19" t="n">
        <f aca="false">(N1304+O1304)*(1/General!$B$20)*((F1304/100)-E1304*(C1304/100))*1000/B1304</f>
        <v>216.826555191935</v>
      </c>
      <c r="I1304" s="19" t="n">
        <f aca="false">(N1304+O1304)*(1/General!$B$20)*((D1304/100)*E1304-(G1304/100))*1000/B1304</f>
        <v>119.576288770561</v>
      </c>
      <c r="J1304" s="19" t="n">
        <f aca="false">I1304/H1304</f>
        <v>0.551483597867943</v>
      </c>
      <c r="K1304" s="19" t="n">
        <f aca="false">MAX(Online_RAW!$L$2-Online_RAW!L1304,0)</f>
        <v>0</v>
      </c>
      <c r="L1304" s="19" t="n">
        <f aca="false">0.0016*(Online_RAW!M1304)</f>
        <v>75.5108571428571</v>
      </c>
      <c r="M1304" s="11" t="n">
        <f aca="false">Online_RAW!$N$2-Online_RAW!N1304</f>
        <v>138.64643478261</v>
      </c>
      <c r="N1304" s="19" t="n">
        <f aca="false">Online_RAW!C1304*60</f>
        <v>148.23652173913</v>
      </c>
      <c r="O1304" s="19" t="n">
        <f aca="false">MAX(0, Online_RAW!D1304*60)</f>
        <v>31.7634782608696</v>
      </c>
      <c r="P1304" s="19" t="n">
        <f aca="false">_xlfn.IFNA(VLOOKUP(A1304,Sampling!$D$7:$E$14,2,FALSE()),0)</f>
        <v>0</v>
      </c>
      <c r="Q1304" s="0" t="n">
        <f aca="false">_xlfn.IFNA(VLOOKUP(A1304,Refill!$D$6:$G$8,2,FALSE()),0)</f>
        <v>0</v>
      </c>
    </row>
    <row r="1305" customFormat="false" ht="12.75" hidden="false" customHeight="false" outlineLevel="0" collapsed="false">
      <c r="A1305" s="19" t="n">
        <f aca="false">ROUND((Online_RAW!B1305-General!$B$10)*24,3)</f>
        <v>21.717</v>
      </c>
      <c r="B1305" s="19" t="n">
        <f aca="false">General!$B$12+Online_ANA!K1305/1000+Online_ANA!L1305/1000+Online_ANA!M1305/1000/General!$B$22-SUM($P$2:P1305)/1000/General!$B$24+SUM($Q$2:Q1305)/1000/General!$B$24</f>
        <v>1.28320366338616</v>
      </c>
      <c r="C1305" s="19" t="n">
        <f aca="false">Online_RAW!K1305</f>
        <v>31.6875</v>
      </c>
      <c r="D1305" s="19" t="n">
        <f aca="false">Online_RAW!J1305</f>
        <v>1.965</v>
      </c>
      <c r="E1305" s="19" t="n">
        <f aca="false">(1-F1305/100-G1305/100)/(1-C1305/100-D1305/100-General!$B$17/100)</f>
        <v>0.988359805590913</v>
      </c>
      <c r="F1305" s="19" t="n">
        <f aca="false">N1305*General!$B$14/(N1305+O1305)+O1305*100/(N1305+O1305)</f>
        <v>34.8195340564241</v>
      </c>
      <c r="G1305" s="19" t="n">
        <f aca="false">N1305*General!$B$15/(N1305+O1305)</f>
        <v>0.0329194272442302</v>
      </c>
      <c r="H1305" s="19" t="n">
        <f aca="false">(N1305+O1305)*(1/General!$B$20)*((F1305/100)-E1305*(C1305/100))*1000/B1305</f>
        <v>219.108615436571</v>
      </c>
      <c r="I1305" s="19" t="n">
        <f aca="false">(N1305+O1305)*(1/General!$B$20)*((D1305/100)*E1305-(G1305/100))*1000/B1305</f>
        <v>119.490958604679</v>
      </c>
      <c r="J1305" s="19" t="n">
        <f aca="false">I1305/H1305</f>
        <v>0.545350343100815</v>
      </c>
      <c r="K1305" s="19" t="n">
        <f aca="false">MAX(Online_RAW!$L$2-Online_RAW!L1305,0)</f>
        <v>0</v>
      </c>
      <c r="L1305" s="19" t="n">
        <f aca="false">0.0016*(Online_RAW!M1305)</f>
        <v>75.5776</v>
      </c>
      <c r="M1305" s="11" t="n">
        <f aca="false">Online_RAW!$N$2-Online_RAW!N1305</f>
        <v>139.11240909091</v>
      </c>
      <c r="N1305" s="19" t="n">
        <f aca="false">Online_RAW!C1305*60</f>
        <v>148.145727272727</v>
      </c>
      <c r="O1305" s="19" t="n">
        <f aca="false">MAX(0, Online_RAW!D1305*60)</f>
        <v>31.8643636363636</v>
      </c>
      <c r="P1305" s="19" t="n">
        <f aca="false">_xlfn.IFNA(VLOOKUP(A1305,Sampling!$D$7:$E$14,2,FALSE()),0)</f>
        <v>0</v>
      </c>
      <c r="Q1305" s="0" t="n">
        <f aca="false">_xlfn.IFNA(VLOOKUP(A1305,Refill!$D$6:$G$8,2,FALSE()),0)</f>
        <v>0</v>
      </c>
    </row>
    <row r="1306" customFormat="false" ht="12.75" hidden="false" customHeight="false" outlineLevel="0" collapsed="false">
      <c r="A1306" s="19" t="n">
        <f aca="false">ROUND((Online_RAW!B1306-General!$B$10)*24,3)</f>
        <v>21.733</v>
      </c>
      <c r="B1306" s="19" t="n">
        <f aca="false">General!$B$12+Online_ANA!K1306/1000+Online_ANA!L1306/1000+Online_ANA!M1306/1000/General!$B$22-SUM($P$2:P1306)/1000/General!$B$24+SUM($Q$2:Q1306)/1000/General!$B$24</f>
        <v>1.283668806005</v>
      </c>
      <c r="C1306" s="19" t="n">
        <f aca="false">Online_RAW!K1306</f>
        <v>31.65</v>
      </c>
      <c r="D1306" s="19" t="n">
        <f aca="false">Online_RAW!J1306</f>
        <v>1.965</v>
      </c>
      <c r="E1306" s="19" t="n">
        <f aca="false">(1-F1306/100-G1306/100)/(1-C1306/100-D1306/100-General!$B$17/100)</f>
        <v>0.986130946866577</v>
      </c>
      <c r="F1306" s="19" t="n">
        <f aca="false">N1306*General!$B$14/(N1306+O1306)+O1306*100/(N1306+O1306)</f>
        <v>34.929524490829</v>
      </c>
      <c r="G1306" s="19" t="n">
        <f aca="false">N1306*General!$B$15/(N1306+O1306)</f>
        <v>0.0328638765197833</v>
      </c>
      <c r="H1306" s="19" t="n">
        <f aca="false">(N1306+O1306)*(1/General!$B$20)*((F1306/100)-E1306*(C1306/100))*1000/B1306</f>
        <v>232.558737781614</v>
      </c>
      <c r="I1306" s="19" t="n">
        <f aca="false">(N1306+O1306)*(1/General!$B$20)*((D1306/100)*E1306-(G1306/100))*1000/B1306</f>
        <v>119.133969893181</v>
      </c>
      <c r="J1306" s="19" t="n">
        <f aca="false">I1306/H1306</f>
        <v>0.512274752733885</v>
      </c>
      <c r="K1306" s="19" t="n">
        <f aca="false">MAX(Online_RAW!$L$2-Online_RAW!L1306,0)</f>
        <v>0</v>
      </c>
      <c r="L1306" s="19" t="n">
        <f aca="false">0.0016*(Online_RAW!M1306)</f>
        <v>75.6216</v>
      </c>
      <c r="M1306" s="11" t="n">
        <f aca="false">Online_RAW!$N$2-Online_RAW!N1306</f>
        <v>139.57145454545</v>
      </c>
      <c r="N1306" s="19" t="n">
        <f aca="false">Online_RAW!C1306*60</f>
        <v>147.842181818182</v>
      </c>
      <c r="O1306" s="19" t="n">
        <f aca="false">MAX(0, Online_RAW!D1306*60)</f>
        <v>32.1027272727272</v>
      </c>
      <c r="P1306" s="19" t="n">
        <f aca="false">_xlfn.IFNA(VLOOKUP(A1306,Sampling!$D$7:$E$14,2,FALSE()),0)</f>
        <v>0</v>
      </c>
      <c r="Q1306" s="0" t="n">
        <f aca="false">_xlfn.IFNA(VLOOKUP(A1306,Refill!$D$6:$G$8,2,FALSE()),0)</f>
        <v>0</v>
      </c>
    </row>
    <row r="1307" customFormat="false" ht="12.75" hidden="false" customHeight="false" outlineLevel="0" collapsed="false">
      <c r="A1307" s="19" t="n">
        <f aca="false">ROUND((Online_RAW!B1307-General!$B$10)*24,3)</f>
        <v>21.75</v>
      </c>
      <c r="B1307" s="19" t="n">
        <f aca="false">General!$B$12+Online_ANA!K1307/1000+Online_ANA!L1307/1000+Online_ANA!M1307/1000/General!$B$22-SUM($P$2:P1307)/1000/General!$B$24+SUM($Q$2:Q1307)/1000/General!$B$24</f>
        <v>1.28412489307757</v>
      </c>
      <c r="C1307" s="19" t="n">
        <f aca="false">Online_RAW!K1307</f>
        <v>31.7288888888889</v>
      </c>
      <c r="D1307" s="19" t="n">
        <f aca="false">Online_RAW!J1307</f>
        <v>1.98</v>
      </c>
      <c r="E1307" s="19" t="n">
        <f aca="false">(1-F1307/100-G1307/100)/(1-C1307/100-D1307/100-General!$B$17/100)</f>
        <v>0.984301279220791</v>
      </c>
      <c r="F1307" s="19" t="n">
        <f aca="false">N1307*General!$B$14/(N1307+O1307)+O1307*100/(N1307+O1307)</f>
        <v>35.1427179212662</v>
      </c>
      <c r="G1307" s="19" t="n">
        <f aca="false">N1307*General!$B$15/(N1307+O1307)</f>
        <v>0.0327562030700676</v>
      </c>
      <c r="H1307" s="19" t="n">
        <f aca="false">(N1307+O1307)*(1/General!$B$20)*((F1307/100)-E1307*(C1307/100))*1000/B1307</f>
        <v>245.067389692603</v>
      </c>
      <c r="I1307" s="19" t="n">
        <f aca="false">(N1307+O1307)*(1/General!$B$20)*((D1307/100)*E1307-(G1307/100))*1000/B1307</f>
        <v>120.040023776494</v>
      </c>
      <c r="J1307" s="19" t="n">
        <f aca="false">I1307/H1307</f>
        <v>0.489824549594559</v>
      </c>
      <c r="K1307" s="19" t="n">
        <f aca="false">MAX(Online_RAW!$L$2-Online_RAW!L1307,0)</f>
        <v>0</v>
      </c>
      <c r="L1307" s="19" t="n">
        <f aca="false">0.0016*(Online_RAW!M1307)</f>
        <v>75.6432</v>
      </c>
      <c r="M1307" s="11" t="n">
        <f aca="false">Online_RAW!$N$2-Online_RAW!N1307</f>
        <v>140.04504545455</v>
      </c>
      <c r="N1307" s="19" t="n">
        <f aca="false">Online_RAW!C1307*60</f>
        <v>147.657130434782</v>
      </c>
      <c r="O1307" s="19" t="n">
        <f aca="false">MAX(0, Online_RAW!D1307*60)</f>
        <v>32.6533043478261</v>
      </c>
      <c r="P1307" s="19" t="n">
        <f aca="false">_xlfn.IFNA(VLOOKUP(A1307,Sampling!$D$7:$E$14,2,FALSE()),0)</f>
        <v>0</v>
      </c>
      <c r="Q1307" s="0" t="n">
        <f aca="false">_xlfn.IFNA(VLOOKUP(A1307,Refill!$D$6:$G$8,2,FALSE()),0)</f>
        <v>0</v>
      </c>
    </row>
    <row r="1308" customFormat="false" ht="12.75" hidden="false" customHeight="false" outlineLevel="0" collapsed="false">
      <c r="A1308" s="19" t="n">
        <f aca="false">ROUND((Online_RAW!B1308-General!$B$10)*24,3)</f>
        <v>21.767</v>
      </c>
      <c r="B1308" s="19" t="n">
        <f aca="false">General!$B$12+Online_ANA!K1308/1000+Online_ANA!L1308/1000+Online_ANA!M1308/1000/General!$B$22-SUM($P$2:P1308)/1000/General!$B$24+SUM($Q$2:Q1308)/1000/General!$B$24</f>
        <v>1.28465568306922</v>
      </c>
      <c r="C1308" s="19" t="n">
        <f aca="false">Online_RAW!K1308</f>
        <v>31.806</v>
      </c>
      <c r="D1308" s="19" t="n">
        <f aca="false">Online_RAW!J1308</f>
        <v>1.985</v>
      </c>
      <c r="E1308" s="19" t="n">
        <f aca="false">(1-F1308/100-G1308/100)/(1-C1308/100-D1308/100-General!$B$17/100)</f>
        <v>0.981073425072191</v>
      </c>
      <c r="F1308" s="19" t="n">
        <f aca="false">N1308*General!$B$14/(N1308+O1308)+O1308*100/(N1308+O1308)</f>
        <v>35.4360044451423</v>
      </c>
      <c r="G1308" s="19" t="n">
        <f aca="false">N1308*General!$B$15/(N1308+O1308)</f>
        <v>0.0326080785630594</v>
      </c>
      <c r="H1308" s="19" t="n">
        <f aca="false">(N1308+O1308)*(1/General!$B$20)*((F1308/100)-E1308*(C1308/100))*1000/B1308</f>
        <v>265.471873651282</v>
      </c>
      <c r="I1308" s="19" t="n">
        <f aca="false">(N1308+O1308)*(1/General!$B$20)*((D1308/100)*E1308-(G1308/100))*1000/B1308</f>
        <v>120.116633616819</v>
      </c>
      <c r="J1308" s="19" t="n">
        <f aca="false">I1308/H1308</f>
        <v>0.452464631995636</v>
      </c>
      <c r="K1308" s="19" t="n">
        <f aca="false">MAX(Online_RAW!$L$2-Online_RAW!L1308,0)</f>
        <v>0</v>
      </c>
      <c r="L1308" s="19" t="n">
        <f aca="false">0.0016*(Online_RAW!M1308)</f>
        <v>75.736</v>
      </c>
      <c r="M1308" s="11" t="n">
        <f aca="false">Online_RAW!$N$2-Online_RAW!N1308</f>
        <v>140.52245454545</v>
      </c>
      <c r="N1308" s="19" t="n">
        <f aca="false">Online_RAW!C1308*60</f>
        <v>147.246818181818</v>
      </c>
      <c r="O1308" s="19" t="n">
        <f aca="false">MAX(0, Online_RAW!D1308*60)</f>
        <v>33.3793636363636</v>
      </c>
      <c r="P1308" s="19" t="n">
        <f aca="false">_xlfn.IFNA(VLOOKUP(A1308,Sampling!$D$7:$E$14,2,FALSE()),0)</f>
        <v>0</v>
      </c>
      <c r="Q1308" s="0" t="n">
        <f aca="false">_xlfn.IFNA(VLOOKUP(A1308,Refill!$D$6:$G$8,2,FALSE()),0)</f>
        <v>0</v>
      </c>
    </row>
    <row r="1309" customFormat="false" ht="12.75" hidden="false" customHeight="false" outlineLevel="0" collapsed="false">
      <c r="A1309" s="19" t="n">
        <f aca="false">ROUND((Online_RAW!B1309-General!$B$10)*24,3)</f>
        <v>21.783</v>
      </c>
      <c r="B1309" s="19" t="n">
        <f aca="false">General!$B$12+Online_ANA!K1309/1000+Online_ANA!L1309/1000+Online_ANA!M1309/1000/General!$B$22-SUM($P$2:P1309)/1000/General!$B$24+SUM($Q$2:Q1309)/1000/General!$B$24</f>
        <v>1.28509256162744</v>
      </c>
      <c r="C1309" s="19" t="n">
        <f aca="false">Online_RAW!K1309</f>
        <v>31.901</v>
      </c>
      <c r="D1309" s="19" t="n">
        <f aca="false">Online_RAW!J1309</f>
        <v>2</v>
      </c>
      <c r="E1309" s="19" t="n">
        <f aca="false">(1-F1309/100-G1309/100)/(1-C1309/100-D1309/100-General!$B$17/100)</f>
        <v>0.990095208265833</v>
      </c>
      <c r="F1309" s="19" t="n">
        <f aca="false">N1309*General!$B$14/(N1309+O1309)+O1309*100/(N1309+O1309)</f>
        <v>34.9512505055513</v>
      </c>
      <c r="G1309" s="19" t="n">
        <f aca="false">N1309*General!$B$15/(N1309+O1309)</f>
        <v>0.0328529037850751</v>
      </c>
      <c r="H1309" s="19" t="n">
        <f aca="false">(N1309+O1309)*(1/General!$B$20)*((F1309/100)-E1309*(C1309/100))*1000/B1309</f>
        <v>210.310791105326</v>
      </c>
      <c r="I1309" s="19" t="n">
        <f aca="false">(N1309+O1309)*(1/General!$B$20)*((D1309/100)*E1309-(G1309/100))*1000/B1309</f>
        <v>121.66337774167</v>
      </c>
      <c r="J1309" s="19" t="n">
        <f aca="false">I1309/H1309</f>
        <v>0.578493272276932</v>
      </c>
      <c r="K1309" s="19" t="n">
        <f aca="false">MAX(Online_RAW!$L$2-Online_RAW!L1309,0)</f>
        <v>0</v>
      </c>
      <c r="L1309" s="19" t="n">
        <f aca="false">0.0016*(Online_RAW!M1309)</f>
        <v>75.736</v>
      </c>
      <c r="M1309" s="11" t="n">
        <f aca="false">Online_RAW!$N$2-Online_RAW!N1309</f>
        <v>140.99865217391</v>
      </c>
      <c r="N1309" s="19" t="n">
        <f aca="false">Online_RAW!C1309*60</f>
        <v>147.804</v>
      </c>
      <c r="O1309" s="19" t="n">
        <f aca="false">MAX(0, Online_RAW!D1309*60)</f>
        <v>32.1545217391304</v>
      </c>
      <c r="P1309" s="19" t="n">
        <f aca="false">_xlfn.IFNA(VLOOKUP(A1309,Sampling!$D$7:$E$14,2,FALSE()),0)</f>
        <v>0</v>
      </c>
      <c r="Q1309" s="0" t="n">
        <f aca="false">_xlfn.IFNA(VLOOKUP(A1309,Refill!$D$6:$G$8,2,FALSE()),0)</f>
        <v>0</v>
      </c>
    </row>
    <row r="1310" customFormat="false" ht="12.75" hidden="false" customHeight="false" outlineLevel="0" collapsed="false">
      <c r="A1310" s="19" t="n">
        <f aca="false">ROUND((Online_RAW!B1310-General!$B$10)*24,3)</f>
        <v>21.8</v>
      </c>
      <c r="B1310" s="19" t="n">
        <f aca="false">General!$B$12+Online_ANA!K1310/1000+Online_ANA!L1310/1000+Online_ANA!M1310/1000/General!$B$22-SUM($P$2:P1310)/1000/General!$B$24+SUM($Q$2:Q1310)/1000/General!$B$24</f>
        <v>1.28564531408058</v>
      </c>
      <c r="C1310" s="19" t="n">
        <f aca="false">Online_RAW!K1310</f>
        <v>31.905</v>
      </c>
      <c r="D1310" s="19" t="n">
        <f aca="false">Online_RAW!J1310</f>
        <v>1.98666666666667</v>
      </c>
      <c r="E1310" s="19" t="n">
        <f aca="false">(1-F1310/100-G1310/100)/(1-C1310/100-D1310/100-General!$B$17/100)</f>
        <v>0.991080454698376</v>
      </c>
      <c r="F1310" s="19" t="n">
        <f aca="false">N1310*General!$B$14/(N1310+O1310)+O1310*100/(N1310+O1310)</f>
        <v>34.8772655597811</v>
      </c>
      <c r="G1310" s="19" t="n">
        <f aca="false">N1310*General!$B$15/(N1310+O1310)</f>
        <v>0.0328902699193025</v>
      </c>
      <c r="H1310" s="19" t="n">
        <f aca="false">(N1310+O1310)*(1/General!$B$20)*((F1310/100)-E1310*(C1310/100))*1000/B1310</f>
        <v>203.43178319966</v>
      </c>
      <c r="I1310" s="19" t="n">
        <f aca="false">(N1310+O1310)*(1/General!$B$20)*((D1310/100)*E1310-(G1310/100))*1000/B1310</f>
        <v>120.931617832011</v>
      </c>
      <c r="J1310" s="19" t="n">
        <f aca="false">I1310/H1310</f>
        <v>0.594457837069251</v>
      </c>
      <c r="K1310" s="19" t="n">
        <f aca="false">MAX(Online_RAW!$L$2-Online_RAW!L1310,0)</f>
        <v>0</v>
      </c>
      <c r="L1310" s="19" t="n">
        <f aca="false">0.0016*(Online_RAW!M1310)</f>
        <v>75.8432</v>
      </c>
      <c r="M1310" s="11" t="n">
        <f aca="false">Online_RAW!$N$2-Online_RAW!N1310</f>
        <v>141.48430434783</v>
      </c>
      <c r="N1310" s="19" t="n">
        <f aca="false">Online_RAW!C1310*60</f>
        <v>148.002782608696</v>
      </c>
      <c r="O1310" s="19" t="n">
        <f aca="false">MAX(0, Online_RAW!D1310*60)</f>
        <v>31.9930434782609</v>
      </c>
      <c r="P1310" s="19" t="n">
        <f aca="false">_xlfn.IFNA(VLOOKUP(A1310,Sampling!$D$7:$E$14,2,FALSE()),0)</f>
        <v>0</v>
      </c>
      <c r="Q1310" s="0" t="n">
        <f aca="false">_xlfn.IFNA(VLOOKUP(A1310,Refill!$D$6:$G$8,2,FALSE()),0)</f>
        <v>0</v>
      </c>
    </row>
    <row r="1311" customFormat="false" ht="12.75" hidden="false" customHeight="false" outlineLevel="0" collapsed="false">
      <c r="A1311" s="19" t="n">
        <f aca="false">ROUND((Online_RAW!B1311-General!$B$10)*24,3)</f>
        <v>21.817</v>
      </c>
      <c r="B1311" s="19" t="n">
        <f aca="false">General!$B$12+Online_ANA!K1311/1000+Online_ANA!L1311/1000+Online_ANA!M1311/1000/General!$B$22-SUM($P$2:P1311)/1000/General!$B$24+SUM($Q$2:Q1311)/1000/General!$B$24</f>
        <v>1.2860984726955</v>
      </c>
      <c r="C1311" s="19" t="n">
        <f aca="false">Online_RAW!K1311</f>
        <v>31.7</v>
      </c>
      <c r="D1311" s="19" t="n">
        <f aca="false">Online_RAW!J1311</f>
        <v>1.99</v>
      </c>
      <c r="E1311" s="19" t="n">
        <f aca="false">(1-F1311/100-G1311/100)/(1-C1311/100-D1311/100-General!$B$17/100)</f>
        <v>0.990587870242996</v>
      </c>
      <c r="F1311" s="19" t="n">
        <f aca="false">N1311*General!$B$14/(N1311+O1311)+O1311*100/(N1311+O1311)</f>
        <v>34.7097632086681</v>
      </c>
      <c r="G1311" s="19" t="n">
        <f aca="false">N1311*General!$B$15/(N1311+O1311)</f>
        <v>0.0329748670663293</v>
      </c>
      <c r="H1311" s="19" t="n">
        <f aca="false">(N1311+O1311)*(1/General!$B$20)*((F1311/100)-E1311*(C1311/100))*1000/B1311</f>
        <v>206.139881590427</v>
      </c>
      <c r="I1311" s="19" t="n">
        <f aca="false">(N1311+O1311)*(1/General!$B$20)*((D1311/100)*E1311-(G1311/100))*1000/B1311</f>
        <v>120.781280010851</v>
      </c>
      <c r="J1311" s="19" t="n">
        <f aca="false">I1311/H1311</f>
        <v>0.585919032644189</v>
      </c>
      <c r="K1311" s="19" t="n">
        <f aca="false">MAX(Online_RAW!$L$2-Online_RAW!L1311,0)</f>
        <v>0</v>
      </c>
      <c r="L1311" s="19" t="n">
        <f aca="false">0.0016*(Online_RAW!M1311)</f>
        <v>75.8693333333333</v>
      </c>
      <c r="M1311" s="11" t="n">
        <f aca="false">Online_RAW!$N$2-Online_RAW!N1311</f>
        <v>141.94976190476</v>
      </c>
      <c r="N1311" s="19" t="n">
        <f aca="false">Online_RAW!C1311*60</f>
        <v>148.08</v>
      </c>
      <c r="O1311" s="19" t="n">
        <f aca="false">MAX(0, Online_RAW!D1311*60)</f>
        <v>31.5477142857143</v>
      </c>
      <c r="P1311" s="19" t="n">
        <f aca="false">_xlfn.IFNA(VLOOKUP(A1311,Sampling!$D$7:$E$14,2,FALSE()),0)</f>
        <v>0</v>
      </c>
      <c r="Q1311" s="0" t="n">
        <f aca="false">_xlfn.IFNA(VLOOKUP(A1311,Refill!$D$6:$G$8,2,FALSE()),0)</f>
        <v>0</v>
      </c>
    </row>
    <row r="1312" customFormat="false" ht="12.75" hidden="false" customHeight="false" outlineLevel="0" collapsed="false">
      <c r="A1312" s="19" t="n">
        <f aca="false">ROUND((Online_RAW!B1312-General!$B$10)*24,3)</f>
        <v>21.833</v>
      </c>
      <c r="B1312" s="19" t="n">
        <f aca="false">General!$B$12+Online_ANA!K1312/1000+Online_ANA!L1312/1000+Online_ANA!M1312/1000/General!$B$22-SUM($P$2:P1312)/1000/General!$B$24+SUM($Q$2:Q1312)/1000/General!$B$24</f>
        <v>1.28660785363648</v>
      </c>
      <c r="C1312" s="19" t="n">
        <f aca="false">Online_RAW!K1312</f>
        <v>31.685</v>
      </c>
      <c r="D1312" s="19" t="n">
        <f aca="false">Online_RAW!J1312</f>
        <v>2.01</v>
      </c>
      <c r="E1312" s="19" t="n">
        <f aca="false">(1-F1312/100-G1312/100)/(1-C1312/100-D1312/100-General!$B$17/100)</f>
        <v>0.980329477339245</v>
      </c>
      <c r="F1312" s="19" t="n">
        <f aca="false">N1312*General!$B$14/(N1312+O1312)+O1312*100/(N1312+O1312)</f>
        <v>35.3908041218609</v>
      </c>
      <c r="G1312" s="19" t="n">
        <f aca="false">N1312*General!$B$15/(N1312+O1312)</f>
        <v>0.0326309070091611</v>
      </c>
      <c r="H1312" s="19" t="n">
        <f aca="false">(N1312+O1312)*(1/General!$B$20)*((F1312/100)-E1312*(C1312/100))*1000/B1312</f>
        <v>270.543787926615</v>
      </c>
      <c r="I1312" s="19" t="n">
        <f aca="false">(N1312+O1312)*(1/General!$B$20)*((D1312/100)*E1312-(G1312/100))*1000/B1312</f>
        <v>121.104274541801</v>
      </c>
      <c r="J1312" s="19" t="n">
        <f aca="false">I1312/H1312</f>
        <v>0.447632804544937</v>
      </c>
      <c r="K1312" s="19" t="n">
        <f aca="false">MAX(Online_RAW!$L$2-Online_RAW!L1312,0)</f>
        <v>0</v>
      </c>
      <c r="L1312" s="19" t="n">
        <f aca="false">0.0016*(Online_RAW!M1312)</f>
        <v>75.9365333333333</v>
      </c>
      <c r="M1312" s="11" t="n">
        <f aca="false">Online_RAW!$N$2-Online_RAW!N1312</f>
        <v>142.43173913043</v>
      </c>
      <c r="N1312" s="19" t="n">
        <f aca="false">Online_RAW!C1312*60</f>
        <v>147.020608695652</v>
      </c>
      <c r="O1312" s="19" t="n">
        <f aca="false">MAX(0, Online_RAW!D1312*60)</f>
        <v>33.2019130434782</v>
      </c>
      <c r="P1312" s="19" t="n">
        <f aca="false">_xlfn.IFNA(VLOOKUP(A1312,Sampling!$D$7:$E$14,2,FALSE()),0)</f>
        <v>0</v>
      </c>
      <c r="Q1312" s="0" t="n">
        <f aca="false">_xlfn.IFNA(VLOOKUP(A1312,Refill!$D$6:$G$8,2,FALSE()),0)</f>
        <v>0</v>
      </c>
    </row>
    <row r="1313" customFormat="false" ht="12.75" hidden="false" customHeight="false" outlineLevel="0" collapsed="false">
      <c r="A1313" s="19" t="n">
        <f aca="false">ROUND((Online_RAW!B1313-General!$B$10)*24,3)</f>
        <v>21.85</v>
      </c>
      <c r="B1313" s="19" t="n">
        <f aca="false">General!$B$12+Online_ANA!K1313/1000+Online_ANA!L1313/1000+Online_ANA!M1313/1000/General!$B$22-SUM($P$2:P1313)/1000/General!$B$24+SUM($Q$2:Q1313)/1000/General!$B$24</f>
        <v>1.28709175141604</v>
      </c>
      <c r="C1313" s="19" t="n">
        <f aca="false">Online_RAW!K1313</f>
        <v>31.8525</v>
      </c>
      <c r="D1313" s="19" t="n">
        <f aca="false">Online_RAW!J1313</f>
        <v>2.005</v>
      </c>
      <c r="E1313" s="19" t="n">
        <f aca="false">(1-F1313/100-G1313/100)/(1-C1313/100-D1313/100-General!$B$17/100)</f>
        <v>0.985548971466249</v>
      </c>
      <c r="F1313" s="19" t="n">
        <f aca="false">N1313*General!$B$14/(N1313+O1313)+O1313*100/(N1313+O1313)</f>
        <v>35.207042897893</v>
      </c>
      <c r="G1313" s="19" t="n">
        <f aca="false">N1313*General!$B$15/(N1313+O1313)</f>
        <v>0.0327237157081349</v>
      </c>
      <c r="H1313" s="19" t="n">
        <f aca="false">(N1313+O1313)*(1/General!$B$20)*((F1313/100)-E1313*(C1313/100))*1000/B1313</f>
        <v>237.786970241434</v>
      </c>
      <c r="I1313" s="19" t="n">
        <f aca="false">(N1313+O1313)*(1/General!$B$20)*((D1313/100)*E1313-(G1313/100))*1000/B1313</f>
        <v>121.129947587002</v>
      </c>
      <c r="J1313" s="19" t="n">
        <f aca="false">I1313/H1313</f>
        <v>0.509405319660762</v>
      </c>
      <c r="K1313" s="19" t="n">
        <f aca="false">MAX(Online_RAW!$L$2-Online_RAW!L1313,0)</f>
        <v>0</v>
      </c>
      <c r="L1313" s="19" t="n">
        <f aca="false">0.0016*(Online_RAW!M1313)</f>
        <v>75.9744</v>
      </c>
      <c r="M1313" s="11" t="n">
        <f aca="false">Online_RAW!$N$2-Online_RAW!N1313</f>
        <v>142.91791304348</v>
      </c>
      <c r="N1313" s="19" t="n">
        <f aca="false">Online_RAW!C1313*60</f>
        <v>147.110181818182</v>
      </c>
      <c r="O1313" s="19" t="n">
        <f aca="false">MAX(0, Online_RAW!D1313*60)</f>
        <v>32.7106956521739</v>
      </c>
      <c r="P1313" s="19" t="n">
        <f aca="false">_xlfn.IFNA(VLOOKUP(A1313,Sampling!$D$7:$E$14,2,FALSE()),0)</f>
        <v>0</v>
      </c>
      <c r="Q1313" s="0" t="n">
        <f aca="false">_xlfn.IFNA(VLOOKUP(A1313,Refill!$D$6:$G$8,2,FALSE()),0)</f>
        <v>0</v>
      </c>
    </row>
    <row r="1314" customFormat="false" ht="12.75" hidden="false" customHeight="false" outlineLevel="0" collapsed="false">
      <c r="A1314" s="19" t="n">
        <f aca="false">ROUND((Online_RAW!B1314-General!$B$10)*24,3)</f>
        <v>21.867</v>
      </c>
      <c r="B1314" s="19" t="n">
        <f aca="false">General!$B$12+Online_ANA!K1314/1000+Online_ANA!L1314/1000+Online_ANA!M1314/1000/General!$B$22-SUM($P$2:P1314)/1000/General!$B$24+SUM($Q$2:Q1314)/1000/General!$B$24</f>
        <v>1.2875251089241</v>
      </c>
      <c r="C1314" s="19" t="n">
        <f aca="false">Online_RAW!K1314</f>
        <v>32.015</v>
      </c>
      <c r="D1314" s="19" t="n">
        <f aca="false">Online_RAW!J1314</f>
        <v>2.01</v>
      </c>
      <c r="E1314" s="19" t="n">
        <f aca="false">(1-F1314/100-G1314/100)/(1-C1314/100-D1314/100-General!$B$17/100)</f>
        <v>0.986797128868474</v>
      </c>
      <c r="F1314" s="19" t="n">
        <f aca="false">N1314*General!$B$14/(N1314+O1314)+O1314*100/(N1314+O1314)</f>
        <v>35.2903573120955</v>
      </c>
      <c r="G1314" s="19" t="n">
        <f aca="false">N1314*General!$B$15/(N1314+O1314)</f>
        <v>0.0326816377211639</v>
      </c>
      <c r="H1314" s="19" t="n">
        <f aca="false">(N1314+O1314)*(1/General!$B$20)*((F1314/100)-E1314*(C1314/100))*1000/B1314</f>
        <v>230.876434522359</v>
      </c>
      <c r="I1314" s="19" t="n">
        <f aca="false">(N1314+O1314)*(1/General!$B$20)*((D1314/100)*E1314-(G1314/100))*1000/B1314</f>
        <v>121.791107380958</v>
      </c>
      <c r="J1314" s="19" t="n">
        <f aca="false">I1314/H1314</f>
        <v>0.527516407782898</v>
      </c>
      <c r="K1314" s="19" t="n">
        <f aca="false">MAX(Online_RAW!$L$2-Online_RAW!L1314,0)</f>
        <v>0</v>
      </c>
      <c r="L1314" s="19" t="n">
        <f aca="false">0.0016*(Online_RAW!M1314)</f>
        <v>75.9744</v>
      </c>
      <c r="M1314" s="11" t="n">
        <f aca="false">Online_RAW!$N$2-Online_RAW!N1314</f>
        <v>143.39027272727</v>
      </c>
      <c r="N1314" s="19" t="n">
        <f aca="false">Online_RAW!C1314*60</f>
        <v>147.206181818182</v>
      </c>
      <c r="O1314" s="19" t="n">
        <f aca="false">MAX(0, Online_RAW!D1314*60)</f>
        <v>32.9637142857143</v>
      </c>
      <c r="P1314" s="19" t="n">
        <f aca="false">_xlfn.IFNA(VLOOKUP(A1314,Sampling!$D$7:$E$14,2,FALSE()),0)</f>
        <v>0</v>
      </c>
      <c r="Q1314" s="0" t="n">
        <f aca="false">_xlfn.IFNA(VLOOKUP(A1314,Refill!$D$6:$G$8,2,FALSE()),0)</f>
        <v>0</v>
      </c>
    </row>
    <row r="1315" customFormat="false" ht="12.75" hidden="false" customHeight="false" outlineLevel="0" collapsed="false">
      <c r="A1315" s="19" t="n">
        <f aca="false">ROUND((Online_RAW!B1315-General!$B$10)*24,3)</f>
        <v>21.883</v>
      </c>
      <c r="B1315" s="19" t="n">
        <f aca="false">General!$B$12+Online_ANA!K1315/1000+Online_ANA!L1315/1000+Online_ANA!M1315/1000/General!$B$22-SUM($P$2:P1315)/1000/General!$B$24+SUM($Q$2:Q1315)/1000/General!$B$24</f>
        <v>1.28800818635819</v>
      </c>
      <c r="C1315" s="19" t="n">
        <f aca="false">Online_RAW!K1315</f>
        <v>31.987</v>
      </c>
      <c r="D1315" s="19" t="n">
        <f aca="false">Online_RAW!J1315</f>
        <v>2.025</v>
      </c>
      <c r="E1315" s="19" t="n">
        <f aca="false">(1-F1315/100-G1315/100)/(1-C1315/100-D1315/100-General!$B$17/100)</f>
        <v>0.989264590978205</v>
      </c>
      <c r="F1315" s="19" t="n">
        <f aca="false">N1315*General!$B$14/(N1315+O1315)+O1315*100/(N1315+O1315)</f>
        <v>35.1156854935075</v>
      </c>
      <c r="G1315" s="19" t="n">
        <f aca="false">N1315*General!$B$15/(N1315+O1315)</f>
        <v>0.0327698558113598</v>
      </c>
      <c r="H1315" s="19" t="n">
        <f aca="false">(N1315+O1315)*(1/General!$B$20)*((F1315/100)-E1315*(C1315/100))*1000/B1315</f>
        <v>216.61336180203</v>
      </c>
      <c r="I1315" s="19" t="n">
        <f aca="false">(N1315+O1315)*(1/General!$B$20)*((D1315/100)*E1315-(G1315/100))*1000/B1315</f>
        <v>122.933454112735</v>
      </c>
      <c r="J1315" s="19" t="n">
        <f aca="false">I1315/H1315</f>
        <v>0.567524796670151</v>
      </c>
      <c r="K1315" s="19" t="n">
        <f aca="false">MAX(Online_RAW!$L$2-Online_RAW!L1315,0)</f>
        <v>0</v>
      </c>
      <c r="L1315" s="19" t="n">
        <f aca="false">0.0016*(Online_RAW!M1315)</f>
        <v>76.0176</v>
      </c>
      <c r="M1315" s="11" t="n">
        <f aca="false">Online_RAW!$N$2-Online_RAW!N1315</f>
        <v>143.86973913043</v>
      </c>
      <c r="N1315" s="19" t="n">
        <f aca="false">Online_RAW!C1315*60</f>
        <v>147.553043478261</v>
      </c>
      <c r="O1315" s="19" t="n">
        <f aca="false">MAX(0, Online_RAW!D1315*60)</f>
        <v>32.5552173913043</v>
      </c>
      <c r="P1315" s="19" t="n">
        <f aca="false">_xlfn.IFNA(VLOOKUP(A1315,Sampling!$D$7:$E$14,2,FALSE()),0)</f>
        <v>0</v>
      </c>
      <c r="Q1315" s="0" t="n">
        <f aca="false">_xlfn.IFNA(VLOOKUP(A1315,Refill!$D$6:$G$8,2,FALSE()),0)</f>
        <v>0</v>
      </c>
    </row>
    <row r="1316" customFormat="false" ht="12.75" hidden="false" customHeight="false" outlineLevel="0" collapsed="false">
      <c r="A1316" s="19" t="n">
        <f aca="false">ROUND((Online_RAW!B1316-General!$B$10)*24,3)</f>
        <v>21.9</v>
      </c>
      <c r="B1316" s="19" t="n">
        <f aca="false">General!$B$12+Online_ANA!K1316/1000+Online_ANA!L1316/1000+Online_ANA!M1316/1000/General!$B$22-SUM($P$2:P1316)/1000/General!$B$24+SUM($Q$2:Q1316)/1000/General!$B$24</f>
        <v>1.28849419015847</v>
      </c>
      <c r="C1316" s="19" t="n">
        <f aca="false">Online_RAW!K1316</f>
        <v>31.85</v>
      </c>
      <c r="D1316" s="19" t="n">
        <f aca="false">Online_RAW!J1316</f>
        <v>2.04</v>
      </c>
      <c r="E1316" s="19" t="n">
        <f aca="false">(1-F1316/100-G1316/100)/(1-C1316/100-D1316/100-General!$B$17/100)</f>
        <v>0.985746933171739</v>
      </c>
      <c r="F1316" s="19" t="n">
        <f aca="false">N1316*General!$B$14/(N1316+O1316)+O1316*100/(N1316+O1316)</f>
        <v>35.2260812629588</v>
      </c>
      <c r="G1316" s="19" t="n">
        <f aca="false">N1316*General!$B$15/(N1316+O1316)</f>
        <v>0.0327141003722431</v>
      </c>
      <c r="H1316" s="19" t="n">
        <f aca="false">(N1316+O1316)*(1/General!$B$20)*((F1316/100)-E1316*(C1316/100))*1000/B1316</f>
        <v>238.633818111901</v>
      </c>
      <c r="I1316" s="19" t="n">
        <f aca="false">(N1316+O1316)*(1/General!$B$20)*((D1316/100)*E1316-(G1316/100))*1000/B1316</f>
        <v>123.253945792467</v>
      </c>
      <c r="J1316" s="19" t="n">
        <f aca="false">I1316/H1316</f>
        <v>0.516498234691407</v>
      </c>
      <c r="K1316" s="19" t="n">
        <f aca="false">MAX(Online_RAW!$L$2-Online_RAW!L1316,0)</f>
        <v>0</v>
      </c>
      <c r="L1316" s="19" t="n">
        <f aca="false">0.0016*(Online_RAW!M1316)</f>
        <v>76.066</v>
      </c>
      <c r="M1316" s="11" t="n">
        <f aca="false">Online_RAW!$N$2-Online_RAW!N1316</f>
        <v>144.34672727273</v>
      </c>
      <c r="N1316" s="19" t="n">
        <f aca="false">Online_RAW!C1316*60</f>
        <v>147.165272727273</v>
      </c>
      <c r="O1316" s="19" t="n">
        <f aca="false">MAX(0, Online_RAW!D1316*60)</f>
        <v>32.7758181818182</v>
      </c>
      <c r="P1316" s="19" t="n">
        <f aca="false">_xlfn.IFNA(VLOOKUP(A1316,Sampling!$D$7:$E$14,2,FALSE()),0)</f>
        <v>0</v>
      </c>
      <c r="Q1316" s="0" t="n">
        <f aca="false">_xlfn.IFNA(VLOOKUP(A1316,Refill!$D$6:$G$8,2,FALSE()),0)</f>
        <v>0</v>
      </c>
    </row>
    <row r="1317" customFormat="false" ht="12.75" hidden="false" customHeight="false" outlineLevel="0" collapsed="false">
      <c r="A1317" s="19" t="n">
        <f aca="false">ROUND((Online_RAW!B1317-General!$B$10)*24,3)</f>
        <v>21.917</v>
      </c>
      <c r="B1317" s="19" t="n">
        <f aca="false">General!$B$12+Online_ANA!K1317/1000+Online_ANA!L1317/1000+Online_ANA!M1317/1000/General!$B$22-SUM($P$2:P1317)/1000/General!$B$24+SUM($Q$2:Q1317)/1000/General!$B$24</f>
        <v>1.28893530775647</v>
      </c>
      <c r="C1317" s="19" t="n">
        <f aca="false">Online_RAW!K1317</f>
        <v>31.9333333333333</v>
      </c>
      <c r="D1317" s="19" t="n">
        <f aca="false">Online_RAW!J1317</f>
        <v>2.045</v>
      </c>
      <c r="E1317" s="19" t="n">
        <f aca="false">(1-F1317/100-G1317/100)/(1-C1317/100-D1317/100-General!$B$17/100)</f>
        <v>0.989867149775853</v>
      </c>
      <c r="F1317" s="19" t="n">
        <f aca="false">N1317*General!$B$14/(N1317+O1317)+O1317*100/(N1317+O1317)</f>
        <v>35.0428222391258</v>
      </c>
      <c r="G1317" s="19" t="n">
        <f aca="false">N1317*General!$B$15/(N1317+O1317)</f>
        <v>0.032806655434785</v>
      </c>
      <c r="H1317" s="19" t="n">
        <f aca="false">(N1317+O1317)*(1/General!$B$20)*((F1317/100)-E1317*(C1317/100))*1000/B1317</f>
        <v>213.344707843406</v>
      </c>
      <c r="I1317" s="19" t="n">
        <f aca="false">(N1317+O1317)*(1/General!$B$20)*((D1317/100)*E1317-(G1317/100))*1000/B1317</f>
        <v>123.758213584342</v>
      </c>
      <c r="J1317" s="19" t="n">
        <f aca="false">I1317/H1317</f>
        <v>0.580085697158141</v>
      </c>
      <c r="K1317" s="19" t="n">
        <f aca="false">MAX(Online_RAW!$L$2-Online_RAW!L1317,0)</f>
        <v>0</v>
      </c>
      <c r="L1317" s="19" t="n">
        <f aca="false">0.0016*(Online_RAW!M1317)</f>
        <v>76.066</v>
      </c>
      <c r="M1317" s="11" t="n">
        <f aca="false">Online_RAW!$N$2-Online_RAW!N1317</f>
        <v>144.82754545455</v>
      </c>
      <c r="N1317" s="19" t="n">
        <f aca="false">Online_RAW!C1317*60</f>
        <v>147.249</v>
      </c>
      <c r="O1317" s="19" t="n">
        <f aca="false">MAX(0, Online_RAW!D1317*60)</f>
        <v>32.2865217391304</v>
      </c>
      <c r="P1317" s="19" t="n">
        <f aca="false">_xlfn.IFNA(VLOOKUP(A1317,Sampling!$D$7:$E$14,2,FALSE()),0)</f>
        <v>0</v>
      </c>
      <c r="Q1317" s="0" t="n">
        <f aca="false">_xlfn.IFNA(VLOOKUP(A1317,Refill!$D$6:$G$8,2,FALSE()),0)</f>
        <v>0</v>
      </c>
    </row>
    <row r="1318" customFormat="false" ht="12.75" hidden="false" customHeight="false" outlineLevel="0" collapsed="false">
      <c r="A1318" s="19" t="n">
        <f aca="false">ROUND((Online_RAW!B1318-General!$B$10)*24,3)</f>
        <v>21.933</v>
      </c>
      <c r="B1318" s="19" t="n">
        <f aca="false">General!$B$12+Online_ANA!K1318/1000+Online_ANA!L1318/1000+Online_ANA!M1318/1000/General!$B$22-SUM($P$2:P1318)/1000/General!$B$24+SUM($Q$2:Q1318)/1000/General!$B$24</f>
        <v>1.28946921834862</v>
      </c>
      <c r="C1318" s="19" t="n">
        <f aca="false">Online_RAW!K1318</f>
        <v>31.925</v>
      </c>
      <c r="D1318" s="19" t="n">
        <f aca="false">Online_RAW!J1318</f>
        <v>2.05</v>
      </c>
      <c r="E1318" s="19" t="n">
        <f aca="false">(1-F1318/100-G1318/100)/(1-C1318/100-D1318/100-General!$B$17/100)</f>
        <v>0.987673907549819</v>
      </c>
      <c r="F1318" s="19" t="n">
        <f aca="false">N1318*General!$B$14/(N1318+O1318)+O1318*100/(N1318+O1318)</f>
        <v>35.1834535267965</v>
      </c>
      <c r="G1318" s="19" t="n">
        <f aca="false">N1318*General!$B$15/(N1318+O1318)</f>
        <v>0.032735629531921</v>
      </c>
      <c r="H1318" s="19" t="n">
        <f aca="false">(N1318+O1318)*(1/General!$B$20)*((F1318/100)-E1318*(C1318/100))*1000/B1318</f>
        <v>227.027070433118</v>
      </c>
      <c r="I1318" s="19" t="n">
        <f aca="false">(N1318+O1318)*(1/General!$B$20)*((D1318/100)*E1318-(G1318/100))*1000/B1318</f>
        <v>123.833911195518</v>
      </c>
      <c r="J1318" s="19" t="n">
        <f aca="false">I1318/H1318</f>
        <v>0.545458790263516</v>
      </c>
      <c r="K1318" s="19" t="n">
        <f aca="false">MAX(Online_RAW!$L$2-Online_RAW!L1318,0)</f>
        <v>0</v>
      </c>
      <c r="L1318" s="19" t="n">
        <f aca="false">0.0016*(Online_RAW!M1318)</f>
        <v>76.1472</v>
      </c>
      <c r="M1318" s="11" t="n">
        <f aca="false">Online_RAW!$N$2-Online_RAW!N1318</f>
        <v>145.321</v>
      </c>
      <c r="N1318" s="19" t="n">
        <f aca="false">Online_RAW!C1318*60</f>
        <v>147.042272727273</v>
      </c>
      <c r="O1318" s="19" t="n">
        <f aca="false">MAX(0, Online_RAW!D1318*60)</f>
        <v>32.6301818181818</v>
      </c>
      <c r="P1318" s="19" t="n">
        <f aca="false">_xlfn.IFNA(VLOOKUP(A1318,Sampling!$D$7:$E$14,2,FALSE()),0)</f>
        <v>0</v>
      </c>
      <c r="Q1318" s="0" t="n">
        <f aca="false">_xlfn.IFNA(VLOOKUP(A1318,Refill!$D$6:$G$8,2,FALSE()),0)</f>
        <v>0</v>
      </c>
    </row>
    <row r="1319" customFormat="false" ht="12.75" hidden="false" customHeight="false" outlineLevel="0" collapsed="false">
      <c r="A1319" s="19" t="n">
        <f aca="false">ROUND((Online_RAW!B1319-General!$B$10)*24,3)</f>
        <v>21.95</v>
      </c>
      <c r="B1319" s="19" t="n">
        <f aca="false">General!$B$12+Online_ANA!K1319/1000+Online_ANA!L1319/1000+Online_ANA!M1319/1000/General!$B$22-SUM($P$2:P1319)/1000/General!$B$24+SUM($Q$2:Q1319)/1000/General!$B$24</f>
        <v>1.28992067789825</v>
      </c>
      <c r="C1319" s="19" t="n">
        <f aca="false">Online_RAW!K1319</f>
        <v>31.9766666666667</v>
      </c>
      <c r="D1319" s="19" t="n">
        <f aca="false">Online_RAW!J1319</f>
        <v>2.05</v>
      </c>
      <c r="E1319" s="19" t="n">
        <f aca="false">(1-F1319/100-G1319/100)/(1-C1319/100-D1319/100-General!$B$17/100)</f>
        <v>0.984981374757381</v>
      </c>
      <c r="F1319" s="19" t="n">
        <f aca="false">N1319*General!$B$14/(N1319+O1319)+O1319*100/(N1319+O1319)</f>
        <v>35.4110686276739</v>
      </c>
      <c r="G1319" s="19" t="n">
        <f aca="false">N1319*General!$B$15/(N1319+O1319)</f>
        <v>0.0326206724102657</v>
      </c>
      <c r="H1319" s="19" t="n">
        <f aca="false">(N1319+O1319)*(1/General!$B$20)*((F1319/100)-E1319*(C1319/100))*1000/B1319</f>
        <v>243.66545128985</v>
      </c>
      <c r="I1319" s="19" t="n">
        <f aca="false">(N1319+O1319)*(1/General!$B$20)*((D1319/100)*E1319-(G1319/100))*1000/B1319</f>
        <v>123.654460293895</v>
      </c>
      <c r="J1319" s="19" t="n">
        <f aca="false">I1319/H1319</f>
        <v>0.507476376479829</v>
      </c>
      <c r="K1319" s="19" t="n">
        <f aca="false">MAX(Online_RAW!$L$2-Online_RAW!L1319,0)</f>
        <v>0</v>
      </c>
      <c r="L1319" s="19" t="n">
        <f aca="false">0.0016*(Online_RAW!M1319)</f>
        <v>76.1472</v>
      </c>
      <c r="M1319" s="11" t="n">
        <f aca="false">Online_RAW!$N$2-Online_RAW!N1319</f>
        <v>145.81309090909</v>
      </c>
      <c r="N1319" s="19" t="n">
        <f aca="false">Online_RAW!C1319*60</f>
        <v>146.763</v>
      </c>
      <c r="O1319" s="19" t="n">
        <f aca="false">MAX(0, Online_RAW!D1319*60)</f>
        <v>33.2001818181818</v>
      </c>
      <c r="P1319" s="19" t="n">
        <f aca="false">_xlfn.IFNA(VLOOKUP(A1319,Sampling!$D$7:$E$14,2,FALSE()),0)</f>
        <v>0</v>
      </c>
      <c r="Q1319" s="0" t="n">
        <f aca="false">_xlfn.IFNA(VLOOKUP(A1319,Refill!$D$6:$G$8,2,FALSE()),0)</f>
        <v>0</v>
      </c>
    </row>
    <row r="1320" customFormat="false" ht="12.75" hidden="false" customHeight="false" outlineLevel="0" collapsed="false">
      <c r="A1320" s="19" t="n">
        <f aca="false">ROUND((Online_RAW!B1320-General!$B$10)*24,3)</f>
        <v>21.967</v>
      </c>
      <c r="B1320" s="19" t="n">
        <f aca="false">General!$B$12+Online_ANA!K1320/1000+Online_ANA!L1320/1000+Online_ANA!M1320/1000/General!$B$22-SUM($P$2:P1320)/1000/General!$B$24+SUM($Q$2:Q1320)/1000/General!$B$24</f>
        <v>1.29042218775647</v>
      </c>
      <c r="C1320" s="19" t="n">
        <f aca="false">Online_RAW!K1320</f>
        <v>32.0788888888889</v>
      </c>
      <c r="D1320" s="19" t="n">
        <f aca="false">Online_RAW!J1320</f>
        <v>2.06</v>
      </c>
      <c r="E1320" s="19" t="n">
        <f aca="false">(1-F1320/100-G1320/100)/(1-C1320/100-D1320/100-General!$B$17/100)</f>
        <v>0.991662639395144</v>
      </c>
      <c r="F1320" s="19" t="n">
        <f aca="false">N1320*General!$B$14/(N1320+O1320)+O1320*100/(N1320+O1320)</f>
        <v>35.0842958087633</v>
      </c>
      <c r="G1320" s="19" t="n">
        <f aca="false">N1320*General!$B$15/(N1320+O1320)</f>
        <v>0.0327857091874933</v>
      </c>
      <c r="H1320" s="19" t="n">
        <f aca="false">(N1320+O1320)*(1/General!$B$20)*((F1320/100)-E1320*(C1320/100))*1000/B1320</f>
        <v>203.215109496035</v>
      </c>
      <c r="I1320" s="19" t="n">
        <f aca="false">(N1320+O1320)*(1/General!$B$20)*((D1320/100)*E1320-(G1320/100))*1000/B1320</f>
        <v>124.805319847752</v>
      </c>
      <c r="J1320" s="19" t="n">
        <f aca="false">I1320/H1320</f>
        <v>0.614153741605454</v>
      </c>
      <c r="K1320" s="19" t="n">
        <f aca="false">MAX(Online_RAW!$L$2-Online_RAW!L1320,0)</f>
        <v>0</v>
      </c>
      <c r="L1320" s="19" t="n">
        <f aca="false">0.0016*(Online_RAW!M1320)</f>
        <v>76.20288</v>
      </c>
      <c r="M1320" s="11" t="n">
        <f aca="false">Online_RAW!$N$2-Online_RAW!N1320</f>
        <v>146.29904545455</v>
      </c>
      <c r="N1320" s="19" t="n">
        <f aca="false">Online_RAW!C1320*60</f>
        <v>147.198818181818</v>
      </c>
      <c r="O1320" s="19" t="n">
        <f aca="false">MAX(0, Online_RAW!D1320*60)</f>
        <v>32.3901818181818</v>
      </c>
      <c r="P1320" s="19" t="n">
        <f aca="false">_xlfn.IFNA(VLOOKUP(A1320,Sampling!$D$7:$E$14,2,FALSE()),0)</f>
        <v>0</v>
      </c>
      <c r="Q1320" s="0" t="n">
        <f aca="false">_xlfn.IFNA(VLOOKUP(A1320,Refill!$D$6:$G$8,2,FALSE()),0)</f>
        <v>0</v>
      </c>
    </row>
    <row r="1321" customFormat="false" ht="12.75" hidden="false" customHeight="false" outlineLevel="0" collapsed="false">
      <c r="A1321" s="19" t="n">
        <f aca="false">ROUND((Online_RAW!B1321-General!$B$10)*24,3)</f>
        <v>21.983</v>
      </c>
      <c r="B1321" s="19" t="n">
        <f aca="false">General!$B$12+Online_ANA!K1321/1000+Online_ANA!L1321/1000+Online_ANA!M1321/1000/General!$B$22-SUM($P$2:P1321)/1000/General!$B$24+SUM($Q$2:Q1321)/1000/General!$B$24</f>
        <v>1.29092492162517</v>
      </c>
      <c r="C1321" s="19" t="n">
        <f aca="false">Online_RAW!K1321</f>
        <v>32.012</v>
      </c>
      <c r="D1321" s="19" t="n">
        <f aca="false">Online_RAW!J1321</f>
        <v>2.055</v>
      </c>
      <c r="E1321" s="19" t="n">
        <f aca="false">(1-F1321/100-G1321/100)/(1-C1321/100-D1321/100-General!$B$17/100)</f>
        <v>0.98716731385778</v>
      </c>
      <c r="F1321" s="19" t="n">
        <f aca="false">N1321*General!$B$14/(N1321+O1321)+O1321*100/(N1321+O1321)</f>
        <v>35.3075642511786</v>
      </c>
      <c r="G1321" s="19" t="n">
        <f aca="false">N1321*General!$B$15/(N1321+O1321)</f>
        <v>0.0326729473478896</v>
      </c>
      <c r="H1321" s="19" t="n">
        <f aca="false">(N1321+O1321)*(1/General!$B$20)*((F1321/100)-E1321*(C1321/100))*1000/B1321</f>
        <v>230.792258642972</v>
      </c>
      <c r="I1321" s="19" t="n">
        <f aca="false">(N1321+O1321)*(1/General!$B$20)*((D1321/100)*E1321-(G1321/100))*1000/B1321</f>
        <v>124.286535658969</v>
      </c>
      <c r="J1321" s="19" t="n">
        <f aca="false">I1321/H1321</f>
        <v>0.538521250191652</v>
      </c>
      <c r="K1321" s="19" t="n">
        <f aca="false">MAX(Online_RAW!$L$2-Online_RAW!L1321,0)</f>
        <v>0</v>
      </c>
      <c r="L1321" s="19" t="n">
        <f aca="false">0.0016*(Online_RAW!M1321)</f>
        <v>76.2704</v>
      </c>
      <c r="M1321" s="11" t="n">
        <f aca="false">Online_RAW!$N$2-Online_RAW!N1321</f>
        <v>146.77342857143</v>
      </c>
      <c r="N1321" s="19" t="n">
        <f aca="false">Online_RAW!C1321*60</f>
        <v>147.170857142857</v>
      </c>
      <c r="O1321" s="19" t="n">
        <f aca="false">MAX(0, Online_RAW!D1321*60)</f>
        <v>33.0037142857143</v>
      </c>
      <c r="P1321" s="19" t="n">
        <f aca="false">_xlfn.IFNA(VLOOKUP(A1321,Sampling!$D$7:$E$14,2,FALSE()),0)</f>
        <v>0</v>
      </c>
      <c r="Q1321" s="0" t="n">
        <f aca="false">_xlfn.IFNA(VLOOKUP(A1321,Refill!$D$6:$G$8,2,FALSE()),0)</f>
        <v>0</v>
      </c>
    </row>
    <row r="1322" customFormat="false" ht="12.75" hidden="false" customHeight="false" outlineLevel="0" collapsed="false">
      <c r="A1322" s="19" t="n">
        <f aca="false">ROUND((Online_RAW!B1322-General!$B$10)*24,3)</f>
        <v>22</v>
      </c>
      <c r="B1322" s="19" t="n">
        <f aca="false">General!$B$12+Online_ANA!K1322/1000+Online_ANA!L1322/1000+Online_ANA!M1322/1000/General!$B$22-SUM($P$2:P1322)/1000/General!$B$24+SUM($Q$2:Q1322)/1000/General!$B$24</f>
        <v>1.29141586023135</v>
      </c>
      <c r="C1322" s="19" t="n">
        <f aca="false">Online_RAW!K1322</f>
        <v>31.935</v>
      </c>
      <c r="D1322" s="19" t="n">
        <f aca="false">Online_RAW!J1322</f>
        <v>2.055</v>
      </c>
      <c r="E1322" s="19" t="n">
        <f aca="false">(1-F1322/100-G1322/100)/(1-C1322/100-D1322/100-General!$B$17/100)</f>
        <v>0.9879874710243</v>
      </c>
      <c r="F1322" s="19" t="n">
        <f aca="false">N1322*General!$B$14/(N1322+O1322)+O1322*100/(N1322+O1322)</f>
        <v>35.1777030826979</v>
      </c>
      <c r="G1322" s="19" t="n">
        <f aca="false">N1322*General!$B$15/(N1322+O1322)</f>
        <v>0.0327385337966172</v>
      </c>
      <c r="H1322" s="19" t="n">
        <f aca="false">(N1322+O1322)*(1/General!$B$20)*((F1322/100)-E1322*(C1322/100))*1000/B1322</f>
        <v>224.89280535839</v>
      </c>
      <c r="I1322" s="19" t="n">
        <f aca="false">(N1322+O1322)*(1/General!$B$20)*((D1322/100)*E1322-(G1322/100))*1000/B1322</f>
        <v>123.883168480465</v>
      </c>
      <c r="J1322" s="19" t="n">
        <f aca="false">I1322/H1322</f>
        <v>0.550854298264653</v>
      </c>
      <c r="K1322" s="19" t="n">
        <f aca="false">MAX(Online_RAW!$L$2-Online_RAW!L1322,0)</f>
        <v>0</v>
      </c>
      <c r="L1322" s="19" t="n">
        <f aca="false">0.0016*(Online_RAW!M1322)</f>
        <v>76.3088</v>
      </c>
      <c r="M1322" s="11" t="n">
        <f aca="false">Online_RAW!$N$2-Online_RAW!N1322</f>
        <v>147.26669565217</v>
      </c>
      <c r="N1322" s="19" t="n">
        <f aca="false">Online_RAW!C1322*60</f>
        <v>146.924347826087</v>
      </c>
      <c r="O1322" s="19" t="n">
        <f aca="false">MAX(0, Online_RAW!D1322*60)</f>
        <v>32.5880869565218</v>
      </c>
      <c r="P1322" s="19" t="n">
        <f aca="false">_xlfn.IFNA(VLOOKUP(A1322,Sampling!$D$7:$E$14,2,FALSE()),0)</f>
        <v>0</v>
      </c>
      <c r="Q1322" s="0" t="n">
        <f aca="false">_xlfn.IFNA(VLOOKUP(A1322,Refill!$D$6:$G$8,2,FALSE()),0)</f>
        <v>0</v>
      </c>
    </row>
    <row r="1323" customFormat="false" ht="12.75" hidden="false" customHeight="false" outlineLevel="0" collapsed="false">
      <c r="A1323" s="19" t="n">
        <f aca="false">ROUND((Online_RAW!B1323-General!$B$10)*24,3)</f>
        <v>22.017</v>
      </c>
      <c r="B1323" s="19" t="n">
        <f aca="false">General!$B$12+Online_ANA!K1323/1000+Online_ANA!L1323/1000+Online_ANA!M1323/1000/General!$B$22-SUM($P$2:P1323)/1000/General!$B$24+SUM($Q$2:Q1323)/1000/General!$B$24</f>
        <v>1.29189504920767</v>
      </c>
      <c r="C1323" s="19" t="n">
        <f aca="false">Online_RAW!K1323</f>
        <v>32.01</v>
      </c>
      <c r="D1323" s="19" t="n">
        <f aca="false">Online_RAW!J1323</f>
        <v>2.07</v>
      </c>
      <c r="E1323" s="19" t="n">
        <f aca="false">(1-F1323/100-G1323/100)/(1-C1323/100-D1323/100-General!$B$17/100)</f>
        <v>0.983573116055932</v>
      </c>
      <c r="F1323" s="19" t="n">
        <f aca="false">N1323*General!$B$14/(N1323+O1323)+O1323*100/(N1323+O1323)</f>
        <v>35.5558971842887</v>
      </c>
      <c r="G1323" s="19" t="n">
        <f aca="false">N1323*General!$B$15/(N1323+O1323)</f>
        <v>0.0325475266746017</v>
      </c>
      <c r="H1323" s="19" t="n">
        <f aca="false">(N1323+O1323)*(1/General!$B$20)*((F1323/100)-E1323*(C1323/100))*1000/B1323</f>
        <v>253.247264879149</v>
      </c>
      <c r="I1323" s="19" t="n">
        <f aca="false">(N1323+O1323)*(1/General!$B$20)*((D1323/100)*E1323-(G1323/100))*1000/B1323</f>
        <v>124.607713240903</v>
      </c>
      <c r="J1323" s="19" t="n">
        <f aca="false">I1323/H1323</f>
        <v>0.492039719759129</v>
      </c>
      <c r="K1323" s="19" t="n">
        <f aca="false">MAX(Online_RAW!$L$2-Online_RAW!L1323,0)</f>
        <v>0</v>
      </c>
      <c r="L1323" s="19" t="n">
        <f aca="false">0.0016*(Online_RAW!M1323)</f>
        <v>76.336</v>
      </c>
      <c r="M1323" s="11" t="n">
        <f aca="false">Online_RAW!$N$2-Online_RAW!N1323</f>
        <v>147.75936363636</v>
      </c>
      <c r="N1323" s="19" t="n">
        <f aca="false">Online_RAW!C1323*60</f>
        <v>146.545090909091</v>
      </c>
      <c r="O1323" s="19" t="n">
        <f aca="false">MAX(0, Online_RAW!D1323*60)</f>
        <v>33.5547272727272</v>
      </c>
      <c r="P1323" s="19" t="n">
        <f aca="false">_xlfn.IFNA(VLOOKUP(A1323,Sampling!$D$7:$E$14,2,FALSE()),0)</f>
        <v>0</v>
      </c>
      <c r="Q1323" s="0" t="n">
        <f aca="false">_xlfn.IFNA(VLOOKUP(A1323,Refill!$D$6:$G$8,2,FALSE()),0)</f>
        <v>0</v>
      </c>
    </row>
    <row r="1324" customFormat="false" ht="12.75" hidden="false" customHeight="false" outlineLevel="0" collapsed="false">
      <c r="A1324" s="19" t="n">
        <f aca="false">ROUND((Online_RAW!B1324-General!$B$10)*24,3)</f>
        <v>22.033</v>
      </c>
      <c r="B1324" s="19" t="n">
        <f aca="false">General!$B$12+Online_ANA!K1324/1000+Online_ANA!L1324/1000+Online_ANA!M1324/1000/General!$B$22-SUM($P$2:P1324)/1000/General!$B$24+SUM($Q$2:Q1324)/1000/General!$B$24</f>
        <v>1.29235222185154</v>
      </c>
      <c r="C1324" s="19" t="n">
        <f aca="false">Online_RAW!K1324</f>
        <v>32.1572727272727</v>
      </c>
      <c r="D1324" s="19" t="n">
        <f aca="false">Online_RAW!J1324</f>
        <v>2.07666666666667</v>
      </c>
      <c r="E1324" s="19" t="n">
        <f aca="false">(1-F1324/100-G1324/100)/(1-C1324/100-D1324/100-General!$B$17/100)</f>
        <v>0.987613158236253</v>
      </c>
      <c r="F1324" s="19" t="n">
        <f aca="false">N1324*General!$B$14/(N1324+O1324)+O1324*100/(N1324+O1324)</f>
        <v>35.4433014034055</v>
      </c>
      <c r="G1324" s="19" t="n">
        <f aca="false">N1324*General!$B$15/(N1324+O1324)</f>
        <v>0.0326043932306033</v>
      </c>
      <c r="H1324" s="19" t="n">
        <f aca="false">(N1324+O1324)*(1/General!$B$20)*((F1324/100)-E1324*(C1324/100))*1000/B1324</f>
        <v>228.948734788385</v>
      </c>
      <c r="I1324" s="19" t="n">
        <f aca="false">(N1324+O1324)*(1/General!$B$20)*((D1324/100)*E1324-(G1324/100))*1000/B1324</f>
        <v>125.421153482627</v>
      </c>
      <c r="J1324" s="19" t="n">
        <f aca="false">I1324/H1324</f>
        <v>0.547813263080718</v>
      </c>
      <c r="K1324" s="19" t="n">
        <f aca="false">MAX(Online_RAW!$L$2-Online_RAW!L1324,0)</f>
        <v>0</v>
      </c>
      <c r="L1324" s="19" t="n">
        <f aca="false">0.0016*(Online_RAW!M1324)</f>
        <v>76.336</v>
      </c>
      <c r="M1324" s="11" t="n">
        <f aca="false">Online_RAW!$N$2-Online_RAW!N1324</f>
        <v>148.25768181818</v>
      </c>
      <c r="N1324" s="19" t="n">
        <f aca="false">Online_RAW!C1324*60</f>
        <v>146.721272727273</v>
      </c>
      <c r="O1324" s="19" t="n">
        <f aca="false">MAX(0, Online_RAW!D1324*60)</f>
        <v>33.2805714285715</v>
      </c>
      <c r="P1324" s="19" t="n">
        <f aca="false">_xlfn.IFNA(VLOOKUP(A1324,Sampling!$D$7:$E$14,2,FALSE()),0)</f>
        <v>0</v>
      </c>
      <c r="Q1324" s="0" t="n">
        <f aca="false">_xlfn.IFNA(VLOOKUP(A1324,Refill!$D$6:$G$8,2,FALSE()),0)</f>
        <v>0</v>
      </c>
    </row>
    <row r="1325" customFormat="false" ht="12.75" hidden="false" customHeight="false" outlineLevel="0" collapsed="false">
      <c r="A1325" s="19" t="n">
        <f aca="false">ROUND((Online_RAW!B1325-General!$B$10)*24,3)</f>
        <v>22.05</v>
      </c>
      <c r="B1325" s="19" t="n">
        <f aca="false">General!$B$12+Online_ANA!K1325/1000+Online_ANA!L1325/1000+Online_ANA!M1325/1000/General!$B$22-SUM($P$2:P1325)/1000/General!$B$24+SUM($Q$2:Q1325)/1000/General!$B$24</f>
        <v>1.29286250458716</v>
      </c>
      <c r="C1325" s="19" t="n">
        <f aca="false">Online_RAW!K1325</f>
        <v>32.185</v>
      </c>
      <c r="D1325" s="19" t="n">
        <f aca="false">Online_RAW!J1325</f>
        <v>2.075</v>
      </c>
      <c r="E1325" s="19" t="n">
        <f aca="false">(1-F1325/100-G1325/100)/(1-C1325/100-D1325/100-General!$B$17/100)</f>
        <v>0.986043668165233</v>
      </c>
      <c r="F1325" s="19" t="n">
        <f aca="false">N1325*General!$B$14/(N1325+O1325)+O1325*100/(N1325+O1325)</f>
        <v>35.5716031707232</v>
      </c>
      <c r="G1325" s="19" t="n">
        <f aca="false">N1325*General!$B$15/(N1325+O1325)</f>
        <v>0.0325395943582206</v>
      </c>
      <c r="H1325" s="19" t="n">
        <f aca="false">(N1325+O1325)*(1/General!$B$20)*((F1325/100)-E1325*(C1325/100))*1000/B1325</f>
        <v>238.26761162783</v>
      </c>
      <c r="I1325" s="19" t="n">
        <f aca="false">(N1325+O1325)*(1/General!$B$20)*((D1325/100)*E1325-(G1325/100))*1000/B1325</f>
        <v>125.07263553638</v>
      </c>
      <c r="J1325" s="19" t="n">
        <f aca="false">I1325/H1325</f>
        <v>0.524925039882221</v>
      </c>
      <c r="K1325" s="19" t="n">
        <f aca="false">MAX(Online_RAW!$L$2-Online_RAW!L1325,0)</f>
        <v>0</v>
      </c>
      <c r="L1325" s="19" t="n">
        <f aca="false">0.0016*(Online_RAW!M1325)</f>
        <v>76.402</v>
      </c>
      <c r="M1325" s="11" t="n">
        <f aca="false">Online_RAW!$N$2-Online_RAW!N1325</f>
        <v>148.74195</v>
      </c>
      <c r="N1325" s="19" t="n">
        <f aca="false">Online_RAW!C1325*60</f>
        <v>146.431428571429</v>
      </c>
      <c r="O1325" s="19" t="n">
        <f aca="false">MAX(0, Online_RAW!D1325*60)</f>
        <v>33.5725714285714</v>
      </c>
      <c r="P1325" s="19" t="n">
        <f aca="false">_xlfn.IFNA(VLOOKUP(A1325,Sampling!$D$7:$E$14,2,FALSE()),0)</f>
        <v>0</v>
      </c>
      <c r="Q1325" s="0" t="n">
        <f aca="false">_xlfn.IFNA(VLOOKUP(A1325,Refill!$D$6:$G$8,2,FALSE()),0)</f>
        <v>0</v>
      </c>
    </row>
    <row r="1326" customFormat="false" ht="12.75" hidden="false" customHeight="false" outlineLevel="0" collapsed="false">
      <c r="A1326" s="19" t="n">
        <f aca="false">ROUND((Online_RAW!B1326-General!$B$10)*24,3)</f>
        <v>22.067</v>
      </c>
      <c r="B1326" s="19" t="n">
        <f aca="false">General!$B$12+Online_ANA!K1326/1000+Online_ANA!L1326/1000+Online_ANA!M1326/1000/General!$B$22-SUM($P$2:P1326)/1000/General!$B$24+SUM($Q$2:Q1326)/1000/General!$B$24</f>
        <v>1.29339753327773</v>
      </c>
      <c r="C1326" s="19" t="n">
        <f aca="false">Online_RAW!K1326</f>
        <v>32.175</v>
      </c>
      <c r="D1326" s="19" t="n">
        <f aca="false">Online_RAW!J1326</f>
        <v>2.085</v>
      </c>
      <c r="E1326" s="19" t="n">
        <f aca="false">(1-F1326/100-G1326/100)/(1-C1326/100-D1326/100-General!$B$17/100)</f>
        <v>0.988464325667948</v>
      </c>
      <c r="F1326" s="19" t="n">
        <f aca="false">N1326*General!$B$14/(N1326+O1326)+O1326*100/(N1326+O1326)</f>
        <v>35.4134366643017</v>
      </c>
      <c r="G1326" s="19" t="n">
        <f aca="false">N1326*General!$B$15/(N1326+O1326)</f>
        <v>0.0326194764321709</v>
      </c>
      <c r="H1326" s="19" t="n">
        <f aca="false">(N1326+O1326)*(1/General!$B$20)*((F1326/100)-E1326*(C1326/100))*1000/B1326</f>
        <v>223.993270722974</v>
      </c>
      <c r="I1326" s="19" t="n">
        <f aca="false">(N1326+O1326)*(1/General!$B$20)*((D1326/100)*E1326-(G1326/100))*1000/B1326</f>
        <v>125.867782061013</v>
      </c>
      <c r="J1326" s="19" t="n">
        <f aca="false">I1326/H1326</f>
        <v>0.561926622414839</v>
      </c>
      <c r="K1326" s="19" t="n">
        <f aca="false">MAX(Online_RAW!$L$2-Online_RAW!L1326,0)</f>
        <v>0</v>
      </c>
      <c r="L1326" s="19" t="n">
        <f aca="false">0.0016*(Online_RAW!M1326)</f>
        <v>76.4776</v>
      </c>
      <c r="M1326" s="11" t="n">
        <f aca="false">Online_RAW!$N$2-Online_RAW!N1326</f>
        <v>149.24272727273</v>
      </c>
      <c r="N1326" s="19" t="n">
        <f aca="false">Online_RAW!C1326*60</f>
        <v>146.704909090909</v>
      </c>
      <c r="O1326" s="19" t="n">
        <f aca="false">MAX(0, Online_RAW!D1326*60)</f>
        <v>33.1936363636364</v>
      </c>
      <c r="P1326" s="19" t="n">
        <f aca="false">_xlfn.IFNA(VLOOKUP(A1326,Sampling!$D$7:$E$14,2,FALSE()),0)</f>
        <v>0</v>
      </c>
      <c r="Q1326" s="0" t="n">
        <f aca="false">_xlfn.IFNA(VLOOKUP(A1326,Refill!$D$6:$G$8,2,FALSE()),0)</f>
        <v>0</v>
      </c>
    </row>
    <row r="1327" customFormat="false" ht="12.75" hidden="false" customHeight="false" outlineLevel="0" collapsed="false">
      <c r="A1327" s="19" t="n">
        <f aca="false">ROUND((Online_RAW!B1327-General!$B$10)*24,3)</f>
        <v>22.083</v>
      </c>
      <c r="B1327" s="19" t="n">
        <f aca="false">General!$B$12+Online_ANA!K1327/1000+Online_ANA!L1327/1000+Online_ANA!M1327/1000/General!$B$22-SUM($P$2:P1327)/1000/General!$B$24+SUM($Q$2:Q1327)/1000/General!$B$24</f>
        <v>1.29385520633861</v>
      </c>
      <c r="C1327" s="19" t="n">
        <f aca="false">Online_RAW!K1327</f>
        <v>32.17</v>
      </c>
      <c r="D1327" s="19" t="n">
        <f aca="false">Online_RAW!J1327</f>
        <v>2.085</v>
      </c>
      <c r="E1327" s="19" t="n">
        <f aca="false">(1-F1327/100-G1327/100)/(1-C1327/100-D1327/100-General!$B$17/100)</f>
        <v>0.986876889218841</v>
      </c>
      <c r="F1327" s="19" t="n">
        <f aca="false">N1327*General!$B$14/(N1327+O1327)+O1327*100/(N1327+O1327)</f>
        <v>35.5122233727564</v>
      </c>
      <c r="G1327" s="19" t="n">
        <f aca="false">N1327*General!$B$15/(N1327+O1327)</f>
        <v>0.0325695841551735</v>
      </c>
      <c r="H1327" s="19" t="n">
        <f aca="false">(N1327+O1327)*(1/General!$B$20)*((F1327/100)-E1327*(C1327/100))*1000/B1327</f>
        <v>233.505573319809</v>
      </c>
      <c r="I1327" s="19" t="n">
        <f aca="false">(N1327+O1327)*(1/General!$B$20)*((D1327/100)*E1327-(G1327/100))*1000/B1327</f>
        <v>125.61513328586</v>
      </c>
      <c r="J1327" s="19" t="n">
        <f aca="false">I1327/H1327</f>
        <v>0.537953469375299</v>
      </c>
      <c r="K1327" s="19" t="n">
        <f aca="false">MAX(Online_RAW!$L$2-Online_RAW!L1327,0)</f>
        <v>0</v>
      </c>
      <c r="L1327" s="19" t="n">
        <f aca="false">0.0016*(Online_RAW!M1327)</f>
        <v>76.4776</v>
      </c>
      <c r="M1327" s="11" t="n">
        <f aca="false">Online_RAW!$N$2-Online_RAW!N1327</f>
        <v>149.74159090909</v>
      </c>
      <c r="N1327" s="19" t="n">
        <f aca="false">Online_RAW!C1327*60</f>
        <v>146.473636363636</v>
      </c>
      <c r="O1327" s="19" t="n">
        <f aca="false">MAX(0, Online_RAW!D1327*60)</f>
        <v>33.4164545454545</v>
      </c>
      <c r="P1327" s="19" t="n">
        <f aca="false">_xlfn.IFNA(VLOOKUP(A1327,Sampling!$D$7:$E$14,2,FALSE()),0)</f>
        <v>0</v>
      </c>
      <c r="Q1327" s="0" t="n">
        <f aca="false">_xlfn.IFNA(VLOOKUP(A1327,Refill!$D$6:$G$8,2,FALSE()),0)</f>
        <v>0</v>
      </c>
    </row>
    <row r="1328" customFormat="false" ht="12.75" hidden="false" customHeight="false" outlineLevel="0" collapsed="false">
      <c r="A1328" s="19" t="n">
        <f aca="false">ROUND((Online_RAW!B1328-General!$B$10)*24,3)</f>
        <v>22.1</v>
      </c>
      <c r="B1328" s="19" t="n">
        <f aca="false">General!$B$12+Online_ANA!K1328/1000+Online_ANA!L1328/1000+Online_ANA!M1328/1000/General!$B$22-SUM($P$2:P1328)/1000/General!$B$24+SUM($Q$2:Q1328)/1000/General!$B$24</f>
        <v>1.29437526071727</v>
      </c>
      <c r="C1328" s="19" t="n">
        <f aca="false">Online_RAW!K1328</f>
        <v>32.1888888888889</v>
      </c>
      <c r="D1328" s="19" t="n">
        <f aca="false">Online_RAW!J1328</f>
        <v>2.09</v>
      </c>
      <c r="E1328" s="19" t="n">
        <f aca="false">(1-F1328/100-G1328/100)/(1-C1328/100-D1328/100-General!$B$17/100)</f>
        <v>0.984634758254862</v>
      </c>
      <c r="F1328" s="19" t="n">
        <f aca="false">N1328*General!$B$14/(N1328+O1328)+O1328*100/(N1328+O1328)</f>
        <v>35.6822698325488</v>
      </c>
      <c r="G1328" s="19" t="n">
        <f aca="false">N1328*General!$B$15/(N1328+O1328)</f>
        <v>0.0324837021047733</v>
      </c>
      <c r="H1328" s="19" t="n">
        <f aca="false">(N1328+O1328)*(1/General!$B$20)*((F1328/100)-E1328*(C1328/100))*1000/B1328</f>
        <v>247.358711266852</v>
      </c>
      <c r="I1328" s="19" t="n">
        <f aca="false">(N1328+O1328)*(1/General!$B$20)*((D1328/100)*E1328-(G1328/100))*1000/B1328</f>
        <v>125.628060314251</v>
      </c>
      <c r="J1328" s="19" t="n">
        <f aca="false">I1328/H1328</f>
        <v>0.507878051558584</v>
      </c>
      <c r="K1328" s="19" t="n">
        <f aca="false">MAX(Online_RAW!$L$2-Online_RAW!L1328,0)</f>
        <v>0</v>
      </c>
      <c r="L1328" s="19" t="n">
        <f aca="false">0.0016*(Online_RAW!M1328)</f>
        <v>76.5424</v>
      </c>
      <c r="M1328" s="11" t="n">
        <f aca="false">Online_RAW!$N$2-Online_RAW!N1328</f>
        <v>150.23781818182</v>
      </c>
      <c r="N1328" s="19" t="n">
        <f aca="false">Online_RAW!C1328*60</f>
        <v>146.137043478261</v>
      </c>
      <c r="O1328" s="19" t="n">
        <f aca="false">MAX(0, Online_RAW!D1328*60)</f>
        <v>33.8141739130435</v>
      </c>
      <c r="P1328" s="19" t="n">
        <f aca="false">_xlfn.IFNA(VLOOKUP(A1328,Sampling!$D$7:$E$14,2,FALSE()),0)</f>
        <v>0</v>
      </c>
      <c r="Q1328" s="0" t="n">
        <f aca="false">_xlfn.IFNA(VLOOKUP(A1328,Refill!$D$6:$G$8,2,FALSE()),0)</f>
        <v>0</v>
      </c>
    </row>
    <row r="1329" customFormat="false" ht="12.75" hidden="false" customHeight="false" outlineLevel="0" collapsed="false">
      <c r="A1329" s="19" t="n">
        <f aca="false">ROUND((Online_RAW!B1329-General!$B$10)*24,3)</f>
        <v>22.117</v>
      </c>
      <c r="B1329" s="19" t="n">
        <f aca="false">General!$B$12+Online_ANA!K1329/1000+Online_ANA!L1329/1000+Online_ANA!M1329/1000/General!$B$22-SUM($P$2:P1329)/1000/General!$B$24+SUM($Q$2:Q1329)/1000/General!$B$24</f>
        <v>1.29489022736339</v>
      </c>
      <c r="C1329" s="19" t="n">
        <f aca="false">Online_RAW!K1329</f>
        <v>32.3066666666667</v>
      </c>
      <c r="D1329" s="19" t="n">
        <f aca="false">Online_RAW!J1329</f>
        <v>2.1</v>
      </c>
      <c r="E1329" s="19" t="n">
        <f aca="false">(1-F1329/100-G1329/100)/(1-C1329/100-D1329/100-General!$B$17/100)</f>
        <v>0.988865939066924</v>
      </c>
      <c r="F1329" s="19" t="n">
        <f aca="false">N1329*General!$B$14/(N1329+O1329)+O1329*100/(N1329+O1329)</f>
        <v>35.5323020785821</v>
      </c>
      <c r="G1329" s="19" t="n">
        <f aca="false">N1329*General!$B$15/(N1329+O1329)</f>
        <v>0.0325594433946555</v>
      </c>
      <c r="H1329" s="19" t="n">
        <f aca="false">(N1329+O1329)*(1/General!$B$20)*((F1329/100)-E1329*(C1329/100))*1000/B1329</f>
        <v>222.555034692043</v>
      </c>
      <c r="I1329" s="19" t="n">
        <f aca="false">(N1329+O1329)*(1/General!$B$20)*((D1329/100)*E1329-(G1329/100))*1000/B1329</f>
        <v>126.882151345494</v>
      </c>
      <c r="J1329" s="19" t="n">
        <f aca="false">I1329/H1329</f>
        <v>0.570115843575795</v>
      </c>
      <c r="K1329" s="19" t="n">
        <f aca="false">MAX(Online_RAW!$L$2-Online_RAW!L1329,0)</f>
        <v>0</v>
      </c>
      <c r="L1329" s="19" t="n">
        <f aca="false">0.0016*(Online_RAW!M1329)</f>
        <v>76.6</v>
      </c>
      <c r="M1329" s="11" t="n">
        <f aca="false">Online_RAW!$N$2-Online_RAW!N1329</f>
        <v>150.73634782609</v>
      </c>
      <c r="N1329" s="19" t="n">
        <f aca="false">Online_RAW!C1329*60</f>
        <v>146.648086956522</v>
      </c>
      <c r="O1329" s="19" t="n">
        <f aca="false">MAX(0, Online_RAW!D1329*60)</f>
        <v>33.512347826087</v>
      </c>
      <c r="P1329" s="19" t="n">
        <f aca="false">_xlfn.IFNA(VLOOKUP(A1329,Sampling!$D$7:$E$14,2,FALSE()),0)</f>
        <v>0</v>
      </c>
      <c r="Q1329" s="0" t="n">
        <f aca="false">_xlfn.IFNA(VLOOKUP(A1329,Refill!$D$6:$G$8,2,FALSE()),0)</f>
        <v>0</v>
      </c>
    </row>
    <row r="1330" customFormat="false" ht="12.75" hidden="false" customHeight="false" outlineLevel="0" collapsed="false">
      <c r="A1330" s="19" t="n">
        <f aca="false">ROUND((Online_RAW!B1330-General!$B$10)*24,3)</f>
        <v>22.133</v>
      </c>
      <c r="B1330" s="19" t="n">
        <f aca="false">General!$B$12+Online_ANA!K1330/1000+Online_ANA!L1330/1000+Online_ANA!M1330/1000/General!$B$22-SUM($P$2:P1330)/1000/General!$B$24+SUM($Q$2:Q1330)/1000/General!$B$24</f>
        <v>1.29537366765058</v>
      </c>
      <c r="C1330" s="19" t="n">
        <f aca="false">Online_RAW!K1330</f>
        <v>32.2018181818182</v>
      </c>
      <c r="D1330" s="19" t="n">
        <f aca="false">Online_RAW!J1330</f>
        <v>2.10666666666667</v>
      </c>
      <c r="E1330" s="19" t="n">
        <f aca="false">(1-F1330/100-G1330/100)/(1-C1330/100-D1330/100-General!$B$17/100)</f>
        <v>0.985614538751161</v>
      </c>
      <c r="F1330" s="19" t="n">
        <f aca="false">N1330*General!$B$14/(N1330+O1330)+O1330*100/(N1330+O1330)</f>
        <v>35.6474541375528</v>
      </c>
      <c r="G1330" s="19" t="n">
        <f aca="false">N1330*General!$B$15/(N1330+O1330)</f>
        <v>0.0325012857891148</v>
      </c>
      <c r="H1330" s="19" t="n">
        <f aca="false">(N1330+O1330)*(1/General!$B$20)*((F1330/100)-E1330*(C1330/100))*1000/B1330</f>
        <v>242.290719543928</v>
      </c>
      <c r="I1330" s="19" t="n">
        <f aca="false">(N1330+O1330)*(1/General!$B$20)*((D1330/100)*E1330-(G1330/100))*1000/B1330</f>
        <v>126.688227074287</v>
      </c>
      <c r="J1330" s="19" t="n">
        <f aca="false">I1330/H1330</f>
        <v>0.522876927819427</v>
      </c>
      <c r="K1330" s="19" t="n">
        <f aca="false">MAX(Online_RAW!$L$2-Online_RAW!L1330,0)</f>
        <v>0</v>
      </c>
      <c r="L1330" s="19" t="n">
        <f aca="false">0.0016*(Online_RAW!M1330)</f>
        <v>76.6264</v>
      </c>
      <c r="M1330" s="11" t="n">
        <f aca="false">Online_RAW!$N$2-Online_RAW!N1330</f>
        <v>151.23452173913</v>
      </c>
      <c r="N1330" s="19" t="n">
        <f aca="false">Online_RAW!C1330*60</f>
        <v>146.231217391304</v>
      </c>
      <c r="O1330" s="19" t="n">
        <f aca="false">MAX(0, Online_RAW!D1330*60)</f>
        <v>33.7385454545455</v>
      </c>
      <c r="P1330" s="19" t="n">
        <f aca="false">_xlfn.IFNA(VLOOKUP(A1330,Sampling!$D$7:$E$14,2,FALSE()),0)</f>
        <v>0</v>
      </c>
      <c r="Q1330" s="0" t="n">
        <f aca="false">_xlfn.IFNA(VLOOKUP(A1330,Refill!$D$6:$G$8,2,FALSE()),0)</f>
        <v>0</v>
      </c>
    </row>
    <row r="1331" customFormat="false" ht="12.75" hidden="false" customHeight="false" outlineLevel="0" collapsed="false">
      <c r="A1331" s="19" t="n">
        <f aca="false">ROUND((Online_RAW!B1331-General!$B$10)*24,3)</f>
        <v>22.15</v>
      </c>
      <c r="B1331" s="19" t="n">
        <f aca="false">General!$B$12+Online_ANA!K1331/1000+Online_ANA!L1331/1000+Online_ANA!M1331/1000/General!$B$22-SUM($P$2:P1331)/1000/General!$B$24+SUM($Q$2:Q1331)/1000/General!$B$24</f>
        <v>1.29587558298583</v>
      </c>
      <c r="C1331" s="19" t="n">
        <f aca="false">Online_RAW!K1331</f>
        <v>32.291</v>
      </c>
      <c r="D1331" s="19" t="n">
        <f aca="false">Online_RAW!J1331</f>
        <v>2.11666666666667</v>
      </c>
      <c r="E1331" s="19" t="n">
        <f aca="false">(1-F1331/100-G1331/100)/(1-C1331/100-D1331/100-General!$B$17/100)</f>
        <v>0.989555817362374</v>
      </c>
      <c r="F1331" s="19" t="n">
        <f aca="false">N1331*General!$B$14/(N1331+O1331)+O1331*100/(N1331+O1331)</f>
        <v>35.4883165075034</v>
      </c>
      <c r="G1331" s="19" t="n">
        <f aca="false">N1331*General!$B$15/(N1331+O1331)</f>
        <v>0.0325816583295437</v>
      </c>
      <c r="H1331" s="19" t="n">
        <f aca="false">(N1331+O1331)*(1/General!$B$20)*((F1331/100)-E1331*(C1331/100))*1000/B1331</f>
        <v>218.941917891115</v>
      </c>
      <c r="I1331" s="19" t="n">
        <f aca="false">(N1331+O1331)*(1/General!$B$20)*((D1331/100)*E1331-(G1331/100))*1000/B1331</f>
        <v>127.725155212077</v>
      </c>
      <c r="J1331" s="19" t="n">
        <f aca="false">I1331/H1331</f>
        <v>0.583374606573044</v>
      </c>
      <c r="K1331" s="19" t="n">
        <f aca="false">MAX(Online_RAW!$L$2-Online_RAW!L1331,0)</f>
        <v>0</v>
      </c>
      <c r="L1331" s="19" t="n">
        <f aca="false">0.0016*(Online_RAW!M1331)</f>
        <v>76.676</v>
      </c>
      <c r="M1331" s="11" t="n">
        <f aca="false">Online_RAW!$N$2-Online_RAW!N1331</f>
        <v>151.72754545455</v>
      </c>
      <c r="N1331" s="19" t="n">
        <f aca="false">Online_RAW!C1331*60</f>
        <v>146.550818181818</v>
      </c>
      <c r="O1331" s="19" t="n">
        <f aca="false">MAX(0, Online_RAW!D1331*60)</f>
        <v>33.3673636363636</v>
      </c>
      <c r="P1331" s="19" t="n">
        <f aca="false">_xlfn.IFNA(VLOOKUP(A1331,Sampling!$D$7:$E$14,2,FALSE()),0)</f>
        <v>0</v>
      </c>
      <c r="Q1331" s="0" t="n">
        <f aca="false">_xlfn.IFNA(VLOOKUP(A1331,Refill!$D$6:$G$8,2,FALSE()),0)</f>
        <v>0</v>
      </c>
    </row>
    <row r="1332" customFormat="false" ht="12.75" hidden="false" customHeight="false" outlineLevel="0" collapsed="false">
      <c r="A1332" s="19" t="n">
        <f aca="false">ROUND((Online_RAW!B1332-General!$B$10)*24,3)</f>
        <v>22.167</v>
      </c>
      <c r="B1332" s="19" t="n">
        <f aca="false">General!$B$12+Online_ANA!K1332/1000+Online_ANA!L1332/1000+Online_ANA!M1332/1000/General!$B$22-SUM($P$2:P1332)/1000/General!$B$24+SUM($Q$2:Q1332)/1000/General!$B$24</f>
        <v>1.29633240207419</v>
      </c>
      <c r="C1332" s="19" t="n">
        <f aca="false">Online_RAW!K1332</f>
        <v>32.22</v>
      </c>
      <c r="D1332" s="19" t="n">
        <f aca="false">Online_RAW!J1332</f>
        <v>2.11</v>
      </c>
      <c r="E1332" s="19" t="n">
        <f aca="false">(1-F1332/100-G1332/100)/(1-C1332/100-D1332/100-General!$B$17/100)</f>
        <v>0.989742987572524</v>
      </c>
      <c r="F1332" s="19" t="n">
        <f aca="false">N1332*General!$B$14/(N1332+O1332)+O1332*100/(N1332+O1332)</f>
        <v>35.3992055195484</v>
      </c>
      <c r="G1332" s="19" t="n">
        <f aca="false">N1332*General!$B$15/(N1332+O1332)</f>
        <v>0.032626663879016</v>
      </c>
      <c r="H1332" s="19" t="n">
        <f aca="false">(N1332+O1332)*(1/General!$B$20)*((F1332/100)-E1332*(C1332/100))*1000/B1332</f>
        <v>217.02954680279</v>
      </c>
      <c r="I1332" s="19" t="n">
        <f aca="false">(N1332+O1332)*(1/General!$B$20)*((D1332/100)*E1332-(G1332/100))*1000/B1332</f>
        <v>127.120864221752</v>
      </c>
      <c r="J1332" s="19" t="n">
        <f aca="false">I1332/H1332</f>
        <v>0.585730680888643</v>
      </c>
      <c r="K1332" s="19" t="n">
        <f aca="false">MAX(Online_RAW!$L$2-Online_RAW!L1332,0)</f>
        <v>0</v>
      </c>
      <c r="L1332" s="19" t="n">
        <f aca="false">0.0016*(Online_RAW!M1332)</f>
        <v>76.676</v>
      </c>
      <c r="M1332" s="11" t="n">
        <f aca="false">Online_RAW!$N$2-Online_RAW!N1332</f>
        <v>152.22547826087</v>
      </c>
      <c r="N1332" s="19" t="n">
        <f aca="false">Online_RAW!C1332*60</f>
        <v>146.554434782609</v>
      </c>
      <c r="O1332" s="19" t="n">
        <f aca="false">MAX(0, Online_RAW!D1332*60)</f>
        <v>33.12</v>
      </c>
      <c r="P1332" s="19" t="n">
        <f aca="false">_xlfn.IFNA(VLOOKUP(A1332,Sampling!$D$7:$E$14,2,FALSE()),0)</f>
        <v>0</v>
      </c>
      <c r="Q1332" s="0" t="n">
        <f aca="false">_xlfn.IFNA(VLOOKUP(A1332,Refill!$D$6:$G$8,2,FALSE()),0)</f>
        <v>0</v>
      </c>
    </row>
    <row r="1333" customFormat="false" ht="12.75" hidden="false" customHeight="false" outlineLevel="0" collapsed="false">
      <c r="A1333" s="19" t="n">
        <f aca="false">ROUND((Online_RAW!B1333-General!$B$10)*24,3)</f>
        <v>22.183</v>
      </c>
      <c r="B1333" s="19" t="n">
        <f aca="false">General!$B$12+Online_ANA!K1333/1000+Online_ANA!L1333/1000+Online_ANA!M1333/1000/General!$B$22-SUM($P$2:P1333)/1000/General!$B$24+SUM($Q$2:Q1333)/1000/General!$B$24</f>
        <v>1.29686421712006</v>
      </c>
      <c r="C1333" s="19" t="n">
        <f aca="false">Online_RAW!K1333</f>
        <v>32.1871428571429</v>
      </c>
      <c r="D1333" s="19" t="n">
        <f aca="false">Online_RAW!J1333</f>
        <v>2.11</v>
      </c>
      <c r="E1333" s="19" t="n">
        <f aca="false">(1-F1333/100-G1333/100)/(1-C1333/100-D1333/100-General!$B$17/100)</f>
        <v>0.984199504754942</v>
      </c>
      <c r="F1333" s="19" t="n">
        <f aca="false">N1333*General!$B$14/(N1333+O1333)+O1333*100/(N1333+O1333)</f>
        <v>35.7286758292247</v>
      </c>
      <c r="G1333" s="19" t="n">
        <f aca="false">N1333*General!$B$15/(N1333+O1333)</f>
        <v>0.0324602647327148</v>
      </c>
      <c r="H1333" s="19" t="n">
        <f aca="false">(N1333+O1333)*(1/General!$B$20)*((F1333/100)-E1333*(C1333/100))*1000/B1333</f>
        <v>250.820839140441</v>
      </c>
      <c r="I1333" s="19" t="n">
        <f aca="false">(N1333+O1333)*(1/General!$B$20)*((D1333/100)*E1333-(G1333/100))*1000/B1333</f>
        <v>126.596232706401</v>
      </c>
      <c r="J1333" s="19" t="n">
        <f aca="false">I1333/H1333</f>
        <v>0.504727729722316</v>
      </c>
      <c r="K1333" s="19" t="n">
        <f aca="false">MAX(Online_RAW!$L$2-Online_RAW!L1333,0)</f>
        <v>0</v>
      </c>
      <c r="L1333" s="19" t="n">
        <f aca="false">0.0016*(Online_RAW!M1333)</f>
        <v>76.74176</v>
      </c>
      <c r="M1333" s="11" t="n">
        <f aca="false">Online_RAW!$N$2-Online_RAW!N1333</f>
        <v>152.73347826087</v>
      </c>
      <c r="N1333" s="19" t="n">
        <f aca="false">Online_RAW!C1333*60</f>
        <v>146.084181818182</v>
      </c>
      <c r="O1333" s="19" t="n">
        <f aca="false">MAX(0, Online_RAW!D1333*60)</f>
        <v>33.9318260869565</v>
      </c>
      <c r="P1333" s="19" t="n">
        <f aca="false">_xlfn.IFNA(VLOOKUP(A1333,Sampling!$D$7:$E$14,2,FALSE()),0)</f>
        <v>0</v>
      </c>
      <c r="Q1333" s="0" t="n">
        <f aca="false">_xlfn.IFNA(VLOOKUP(A1333,Refill!$D$6:$G$8,2,FALSE()),0)</f>
        <v>0</v>
      </c>
    </row>
    <row r="1334" customFormat="false" ht="12.75" hidden="false" customHeight="false" outlineLevel="0" collapsed="false">
      <c r="A1334" s="19" t="n">
        <f aca="false">ROUND((Online_RAW!B1334-General!$B$10)*24,3)</f>
        <v>22.2</v>
      </c>
      <c r="B1334" s="19" t="n">
        <f aca="false">General!$B$12+Online_ANA!K1334/1000+Online_ANA!L1334/1000+Online_ANA!M1334/1000/General!$B$22-SUM($P$2:P1334)/1000/General!$B$24+SUM($Q$2:Q1334)/1000/General!$B$24</f>
        <v>1.29740789891576</v>
      </c>
      <c r="C1334" s="19" t="n">
        <f aca="false">Online_RAW!K1334</f>
        <v>32.29</v>
      </c>
      <c r="D1334" s="19" t="n">
        <f aca="false">Online_RAW!J1334</f>
        <v>2.125</v>
      </c>
      <c r="E1334" s="19" t="n">
        <f aca="false">(1-F1334/100-G1334/100)/(1-C1334/100-D1334/100-General!$B$17/100)</f>
        <v>0.967296041246547</v>
      </c>
      <c r="F1334" s="19" t="n">
        <f aca="false">N1334*General!$B$14/(N1334+O1334)+O1334*100/(N1334+O1334)</f>
        <v>36.9465855323318</v>
      </c>
      <c r="G1334" s="19" t="n">
        <f aca="false">N1334*General!$B$15/(N1334+O1334)</f>
        <v>0.0318451588220547</v>
      </c>
      <c r="H1334" s="19" t="n">
        <f aca="false">(N1334+O1334)*(1/General!$B$20)*((F1334/100)-E1334*(C1334/100))*1000/B1334</f>
        <v>353.623386410584</v>
      </c>
      <c r="I1334" s="19" t="n">
        <f aca="false">(N1334+O1334)*(1/General!$B$20)*((D1334/100)*E1334-(G1334/100))*1000/B1334</f>
        <v>125.269330825178</v>
      </c>
      <c r="J1334" s="19" t="n">
        <f aca="false">I1334/H1334</f>
        <v>0.354245040455922</v>
      </c>
      <c r="K1334" s="19" t="n">
        <f aca="false">MAX(Online_RAW!$L$2-Online_RAW!L1334,0)</f>
        <v>0</v>
      </c>
      <c r="L1334" s="19" t="n">
        <f aca="false">0.0016*(Online_RAW!M1334)</f>
        <v>76.8192</v>
      </c>
      <c r="M1334" s="11" t="n">
        <f aca="false">Online_RAW!$N$2-Online_RAW!N1334</f>
        <v>153.24168181818</v>
      </c>
      <c r="N1334" s="19" t="n">
        <f aca="false">Online_RAW!C1334*60</f>
        <v>143.313391304348</v>
      </c>
      <c r="O1334" s="19" t="n">
        <f aca="false">MAX(0, Online_RAW!D1334*60)</f>
        <v>36.6993913043478</v>
      </c>
      <c r="P1334" s="19" t="n">
        <f aca="false">_xlfn.IFNA(VLOOKUP(A1334,Sampling!$D$7:$E$14,2,FALSE()),0)</f>
        <v>0</v>
      </c>
      <c r="Q1334" s="0" t="n">
        <f aca="false">_xlfn.IFNA(VLOOKUP(A1334,Refill!$D$6:$G$8,2,FALSE()),0)</f>
        <v>0</v>
      </c>
    </row>
    <row r="1335" customFormat="false" ht="12.75" hidden="false" customHeight="false" outlineLevel="0" collapsed="false">
      <c r="A1335" s="19" t="n">
        <f aca="false">ROUND((Online_RAW!B1335-General!$B$10)*24,3)</f>
        <v>22.217</v>
      </c>
      <c r="B1335" s="19" t="n">
        <f aca="false">General!$B$12+Online_ANA!K1335/1000+Online_ANA!L1335/1000+Online_ANA!M1335/1000/General!$B$22-SUM($P$2:P1335)/1000/General!$B$24+SUM($Q$2:Q1335)/1000/General!$B$24</f>
        <v>1.29785593894913</v>
      </c>
      <c r="C1335" s="19" t="n">
        <f aca="false">Online_RAW!K1335</f>
        <v>32.8875</v>
      </c>
      <c r="D1335" s="19" t="n">
        <f aca="false">Online_RAW!J1335</f>
        <v>2.145</v>
      </c>
      <c r="E1335" s="19" t="n">
        <f aca="false">(1-F1335/100-G1335/100)/(1-C1335/100-D1335/100-General!$B$17/100)</f>
        <v>0.979239480952889</v>
      </c>
      <c r="F1335" s="19" t="n">
        <f aca="false">N1335*General!$B$14/(N1335+O1335)+O1335*100/(N1335+O1335)</f>
        <v>36.7730356016879</v>
      </c>
      <c r="G1335" s="19" t="n">
        <f aca="false">N1335*General!$B$15/(N1335+O1335)</f>
        <v>0.0319328103021778</v>
      </c>
      <c r="H1335" s="19" t="n">
        <f aca="false">(N1335+O1335)*(1/General!$B$20)*((F1335/100)-E1335*(C1335/100))*1000/B1335</f>
        <v>282.56118929682</v>
      </c>
      <c r="I1335" s="19" t="n">
        <f aca="false">(N1335+O1335)*(1/General!$B$20)*((D1335/100)*E1335-(G1335/100))*1000/B1335</f>
        <v>127.944381754308</v>
      </c>
      <c r="J1335" s="19" t="n">
        <f aca="false">I1335/H1335</f>
        <v>0.452802389714983</v>
      </c>
      <c r="K1335" s="19" t="n">
        <f aca="false">MAX(Online_RAW!$L$2-Online_RAW!L1335,0)</f>
        <v>0</v>
      </c>
      <c r="L1335" s="19" t="n">
        <f aca="false">0.0016*(Online_RAW!M1335)</f>
        <v>76.8192</v>
      </c>
      <c r="M1335" s="11" t="n">
        <f aca="false">Online_RAW!$N$2-Online_RAW!N1335</f>
        <v>153.73004545455</v>
      </c>
      <c r="N1335" s="19" t="n">
        <f aca="false">Online_RAW!C1335*60</f>
        <v>143.641909090909</v>
      </c>
      <c r="O1335" s="19" t="n">
        <f aca="false">MAX(0, Online_RAW!D1335*60)</f>
        <v>36.2882727272727</v>
      </c>
      <c r="P1335" s="19" t="n">
        <f aca="false">_xlfn.IFNA(VLOOKUP(A1335,Sampling!$D$7:$E$14,2,FALSE()),0)</f>
        <v>0</v>
      </c>
      <c r="Q1335" s="0" t="n">
        <f aca="false">_xlfn.IFNA(VLOOKUP(A1335,Refill!$D$6:$G$8,2,FALSE()),0)</f>
        <v>0</v>
      </c>
    </row>
    <row r="1336" customFormat="false" ht="12.75" hidden="false" customHeight="false" outlineLevel="0" collapsed="false">
      <c r="A1336" s="19" t="n">
        <f aca="false">ROUND((Online_RAW!B1336-General!$B$10)*24,3)</f>
        <v>22.233</v>
      </c>
      <c r="B1336" s="19" t="n">
        <f aca="false">General!$B$12+Online_ANA!K1336/1000+Online_ANA!L1336/1000+Online_ANA!M1336/1000/General!$B$22-SUM($P$2:P1336)/1000/General!$B$24+SUM($Q$2:Q1336)/1000/General!$B$24</f>
        <v>1.2983885442313</v>
      </c>
      <c r="C1336" s="19" t="n">
        <f aca="false">Online_RAW!K1336</f>
        <v>33.3146153846154</v>
      </c>
      <c r="D1336" s="19" t="n">
        <f aca="false">Online_RAW!J1336</f>
        <v>2.165</v>
      </c>
      <c r="E1336" s="19" t="n">
        <f aca="false">(1-F1336/100-G1336/100)/(1-C1336/100-D1336/100-General!$B$17/100)</f>
        <v>0.99675074135443</v>
      </c>
      <c r="F1336" s="19" t="n">
        <f aca="false">N1336*General!$B$14/(N1336+O1336)+O1336*100/(N1336+O1336)</f>
        <v>36.0882665273441</v>
      </c>
      <c r="G1336" s="19" t="n">
        <f aca="false">N1336*General!$B$15/(N1336+O1336)</f>
        <v>0.0322786532690181</v>
      </c>
      <c r="H1336" s="19" t="n">
        <f aca="false">(N1336+O1336)*(1/General!$B$20)*((F1336/100)-E1336*(C1336/100))*1000/B1336</f>
        <v>177.823407375446</v>
      </c>
      <c r="I1336" s="19" t="n">
        <f aca="false">(N1336+O1336)*(1/General!$B$20)*((D1336/100)*E1336-(G1336/100))*1000/B1336</f>
        <v>131.162424346438</v>
      </c>
      <c r="J1336" s="19" t="n">
        <f aca="false">I1336/H1336</f>
        <v>0.73759931992254</v>
      </c>
      <c r="K1336" s="19" t="n">
        <f aca="false">MAX(Online_RAW!$L$2-Online_RAW!L1336,0)</f>
        <v>0</v>
      </c>
      <c r="L1336" s="19" t="n">
        <f aca="false">0.0016*(Online_RAW!M1336)</f>
        <v>76.8954666666667</v>
      </c>
      <c r="M1336" s="11" t="n">
        <f aca="false">Online_RAW!$N$2-Online_RAW!N1336</f>
        <v>154.22745454545</v>
      </c>
      <c r="N1336" s="19" t="n">
        <f aca="false">Online_RAW!C1336*60</f>
        <v>144.907090909091</v>
      </c>
      <c r="O1336" s="19" t="n">
        <f aca="false">MAX(0, Online_RAW!D1336*60)</f>
        <v>34.6630909090909</v>
      </c>
      <c r="P1336" s="19" t="n">
        <f aca="false">_xlfn.IFNA(VLOOKUP(A1336,Sampling!$D$7:$E$14,2,FALSE()),0)</f>
        <v>0</v>
      </c>
      <c r="Q1336" s="0" t="n">
        <f aca="false">_xlfn.IFNA(VLOOKUP(A1336,Refill!$D$6:$G$8,2,FALSE()),0)</f>
        <v>0</v>
      </c>
    </row>
    <row r="1337" customFormat="false" ht="12.75" hidden="false" customHeight="false" outlineLevel="0" collapsed="false">
      <c r="A1337" s="19" t="n">
        <f aca="false">ROUND((Online_RAW!B1337-General!$B$10)*24,3)</f>
        <v>22.25</v>
      </c>
      <c r="B1337" s="19" t="n">
        <f aca="false">General!$B$12+Online_ANA!K1337/1000+Online_ANA!L1337/1000+Online_ANA!M1337/1000/General!$B$22-SUM($P$2:P1337)/1000/General!$B$24+SUM($Q$2:Q1337)/1000/General!$B$24</f>
        <v>1.29890480095732</v>
      </c>
      <c r="C1337" s="19" t="n">
        <f aca="false">Online_RAW!K1337</f>
        <v>33.0315384615385</v>
      </c>
      <c r="D1337" s="19" t="n">
        <f aca="false">Online_RAW!J1337</f>
        <v>2.165</v>
      </c>
      <c r="E1337" s="19" t="n">
        <f aca="false">(1-F1337/100-G1337/100)/(1-C1337/100-D1337/100-General!$B$17/100)</f>
        <v>0.990520258563844</v>
      </c>
      <c r="F1337" s="19" t="n">
        <f aca="false">N1337*General!$B$14/(N1337+O1337)+O1337*100/(N1337+O1337)</f>
        <v>36.2072304471037</v>
      </c>
      <c r="G1337" s="19" t="n">
        <f aca="false">N1337*General!$B$15/(N1337+O1337)</f>
        <v>0.0322185704812608</v>
      </c>
      <c r="H1337" s="19" t="n">
        <f aca="false">(N1337+O1337)*(1/General!$B$20)*((F1337/100)-E1337*(C1337/100))*1000/B1337</f>
        <v>215.44247240866</v>
      </c>
      <c r="I1337" s="19" t="n">
        <f aca="false">(N1337+O1337)*(1/General!$B$20)*((D1337/100)*E1337-(G1337/100))*1000/B1337</f>
        <v>130.436572711745</v>
      </c>
      <c r="J1337" s="19" t="n">
        <f aca="false">I1337/H1337</f>
        <v>0.605435740007325</v>
      </c>
      <c r="K1337" s="19" t="n">
        <f aca="false">MAX(Online_RAW!$L$2-Online_RAW!L1337,0)</f>
        <v>0</v>
      </c>
      <c r="L1337" s="19" t="n">
        <f aca="false">0.0016*(Online_RAW!M1337)</f>
        <v>76.948</v>
      </c>
      <c r="M1337" s="11" t="n">
        <f aca="false">Online_RAW!$N$2-Online_RAW!N1337</f>
        <v>154.73291304348</v>
      </c>
      <c r="N1337" s="19" t="n">
        <f aca="false">Online_RAW!C1337*60</f>
        <v>144.808956521739</v>
      </c>
      <c r="O1337" s="19" t="n">
        <f aca="false">MAX(0, Online_RAW!D1337*60)</f>
        <v>34.9742608695652</v>
      </c>
      <c r="P1337" s="19" t="n">
        <f aca="false">_xlfn.IFNA(VLOOKUP(A1337,Sampling!$D$7:$E$14,2,FALSE()),0)</f>
        <v>0</v>
      </c>
      <c r="Q1337" s="0" t="n">
        <f aca="false">_xlfn.IFNA(VLOOKUP(A1337,Refill!$D$6:$G$8,2,FALSE()),0)</f>
        <v>0</v>
      </c>
    </row>
    <row r="1338" customFormat="false" ht="12.75" hidden="false" customHeight="false" outlineLevel="0" collapsed="false">
      <c r="A1338" s="19" t="n">
        <f aca="false">ROUND((Online_RAW!B1338-General!$B$10)*24,3)</f>
        <v>22.267</v>
      </c>
      <c r="B1338" s="19" t="n">
        <f aca="false">General!$B$12+Online_ANA!K1338/1000+Online_ANA!L1338/1000+Online_ANA!M1338/1000/General!$B$22-SUM($P$2:P1338)/1000/General!$B$24+SUM($Q$2:Q1338)/1000/General!$B$24</f>
        <v>1.29941261529052</v>
      </c>
      <c r="C1338" s="19" t="n">
        <f aca="false">Online_RAW!K1338</f>
        <v>32.87</v>
      </c>
      <c r="D1338" s="19" t="n">
        <f aca="false">Online_RAW!J1338</f>
        <v>2.175</v>
      </c>
      <c r="E1338" s="19" t="n">
        <f aca="false">(1-F1338/100-G1338/100)/(1-C1338/100-D1338/100-General!$B$17/100)</f>
        <v>0.991135453084437</v>
      </c>
      <c r="F1338" s="19" t="n">
        <f aca="false">N1338*General!$B$14/(N1338+O1338)+O1338*100/(N1338+O1338)</f>
        <v>36.0173388560059</v>
      </c>
      <c r="G1338" s="19" t="n">
        <f aca="false">N1338*General!$B$15/(N1338+O1338)</f>
        <v>0.0323144753252495</v>
      </c>
      <c r="H1338" s="19" t="n">
        <f aca="false">(N1338+O1338)*(1/General!$B$20)*((F1338/100)-E1338*(C1338/100))*1000/B1338</f>
        <v>212.290167963559</v>
      </c>
      <c r="I1338" s="19" t="n">
        <f aca="false">(N1338+O1338)*(1/General!$B$20)*((D1338/100)*E1338-(G1338/100))*1000/B1338</f>
        <v>131.089036002882</v>
      </c>
      <c r="J1338" s="19" t="n">
        <f aca="false">I1338/H1338</f>
        <v>0.617499327737987</v>
      </c>
      <c r="K1338" s="19" t="n">
        <f aca="false">MAX(Online_RAW!$L$2-Online_RAW!L1338,0)</f>
        <v>0</v>
      </c>
      <c r="L1338" s="19" t="n">
        <f aca="false">0.0016*(Online_RAW!M1338)</f>
        <v>76.9776</v>
      </c>
      <c r="M1338" s="11" t="n">
        <f aca="false">Online_RAW!$N$2-Online_RAW!N1338</f>
        <v>155.25416666667</v>
      </c>
      <c r="N1338" s="19" t="n">
        <f aca="false">Online_RAW!C1338*60</f>
        <v>145.257</v>
      </c>
      <c r="O1338" s="19" t="n">
        <f aca="false">MAX(0, Online_RAW!D1338*60)</f>
        <v>34.54725</v>
      </c>
      <c r="P1338" s="19" t="n">
        <f aca="false">_xlfn.IFNA(VLOOKUP(A1338,Sampling!$D$7:$E$14,2,FALSE()),0)</f>
        <v>0</v>
      </c>
      <c r="Q1338" s="0" t="n">
        <f aca="false">_xlfn.IFNA(VLOOKUP(A1338,Refill!$D$6:$G$8,2,FALSE()),0)</f>
        <v>0</v>
      </c>
    </row>
    <row r="1339" customFormat="false" ht="12.75" hidden="false" customHeight="false" outlineLevel="0" collapsed="false">
      <c r="A1339" s="19" t="n">
        <f aca="false">ROUND((Online_RAW!B1339-General!$B$10)*24,3)</f>
        <v>22.283</v>
      </c>
      <c r="B1339" s="19" t="n">
        <f aca="false">General!$B$12+Online_ANA!K1339/1000+Online_ANA!L1339/1000+Online_ANA!M1339/1000/General!$B$22-SUM($P$2:P1339)/1000/General!$B$24+SUM($Q$2:Q1339)/1000/General!$B$24</f>
        <v>1.29992045944954</v>
      </c>
      <c r="C1339" s="19" t="n">
        <f aca="false">Online_RAW!K1339</f>
        <v>32.78875</v>
      </c>
      <c r="D1339" s="19" t="n">
        <f aca="false">Online_RAW!J1339</f>
        <v>2.175</v>
      </c>
      <c r="E1339" s="19" t="n">
        <f aca="false">(1-F1339/100-G1339/100)/(1-C1339/100-D1339/100-General!$B$17/100)</f>
        <v>0.989216031209332</v>
      </c>
      <c r="F1339" s="19" t="n">
        <f aca="false">N1339*General!$B$14/(N1339+O1339)+O1339*100/(N1339+O1339)</f>
        <v>36.0608325487985</v>
      </c>
      <c r="G1339" s="19" t="n">
        <f aca="false">N1339*General!$B$15/(N1339+O1339)</f>
        <v>0.0322925088137381</v>
      </c>
      <c r="H1339" s="19" t="n">
        <f aca="false">(N1339+O1339)*(1/General!$B$20)*((F1339/100)-E1339*(C1339/100))*1000/B1339</f>
        <v>224.582519462404</v>
      </c>
      <c r="I1339" s="19" t="n">
        <f aca="false">(N1339+O1339)*(1/General!$B$20)*((D1339/100)*E1339-(G1339/100))*1000/B1339</f>
        <v>131.271275265287</v>
      </c>
      <c r="J1339" s="19" t="n">
        <f aca="false">I1339/H1339</f>
        <v>0.584512434803558</v>
      </c>
      <c r="K1339" s="19" t="n">
        <f aca="false">MAX(Online_RAW!$L$2-Online_RAW!L1339,0)</f>
        <v>0</v>
      </c>
      <c r="L1339" s="19" t="n">
        <f aca="false">0.0016*(Online_RAW!M1339)</f>
        <v>77.01312</v>
      </c>
      <c r="M1339" s="11" t="n">
        <f aca="false">Online_RAW!$N$2-Online_RAW!N1339</f>
        <v>155.769</v>
      </c>
      <c r="N1339" s="19" t="n">
        <f aca="false">Online_RAW!C1339*60</f>
        <v>145.701818181818</v>
      </c>
      <c r="O1339" s="19" t="n">
        <f aca="false">MAX(0, Online_RAW!D1339*60)</f>
        <v>34.7757272727272</v>
      </c>
      <c r="P1339" s="19" t="n">
        <f aca="false">_xlfn.IFNA(VLOOKUP(A1339,Sampling!$D$7:$E$14,2,FALSE()),0)</f>
        <v>0</v>
      </c>
      <c r="Q1339" s="0" t="n">
        <f aca="false">_xlfn.IFNA(VLOOKUP(A1339,Refill!$D$6:$G$8,2,FALSE()),0)</f>
        <v>0</v>
      </c>
    </row>
    <row r="1340" customFormat="false" ht="12.75" hidden="false" customHeight="false" outlineLevel="0" collapsed="false">
      <c r="A1340" s="19" t="n">
        <f aca="false">ROUND((Online_RAW!B1340-General!$B$10)*24,3)</f>
        <v>22.3</v>
      </c>
      <c r="B1340" s="19" t="n">
        <f aca="false">General!$B$12+Online_ANA!K1340/1000+Online_ANA!L1340/1000+Online_ANA!M1340/1000/General!$B$22-SUM($P$2:P1340)/1000/General!$B$24+SUM($Q$2:Q1340)/1000/General!$B$24</f>
        <v>1.30038372231352</v>
      </c>
      <c r="C1340" s="19" t="n">
        <f aca="false">Online_RAW!K1340</f>
        <v>32.6122222222222</v>
      </c>
      <c r="D1340" s="19" t="n">
        <f aca="false">Online_RAW!J1340</f>
        <v>2.18</v>
      </c>
      <c r="E1340" s="19" t="n">
        <f aca="false">(1-F1340/100-G1340/100)/(1-C1340/100-D1340/100-General!$B$17/100)</f>
        <v>0.988774636182391</v>
      </c>
      <c r="F1340" s="19" t="n">
        <f aca="false">N1340*General!$B$14/(N1340+O1340)+O1340*100/(N1340+O1340)</f>
        <v>35.919674629941</v>
      </c>
      <c r="G1340" s="19" t="n">
        <f aca="false">N1340*General!$B$15/(N1340+O1340)</f>
        <v>0.032363800691949</v>
      </c>
      <c r="H1340" s="19" t="n">
        <f aca="false">(N1340+O1340)*(1/General!$B$20)*((F1340/100)-E1340*(C1340/100))*1000/B1340</f>
        <v>226.272709327052</v>
      </c>
      <c r="I1340" s="19" t="n">
        <f aca="false">(N1340+O1340)*(1/General!$B$20)*((D1340/100)*E1340-(G1340/100))*1000/B1340</f>
        <v>130.777053658791</v>
      </c>
      <c r="J1340" s="19" t="n">
        <f aca="false">I1340/H1340</f>
        <v>0.577962115041315</v>
      </c>
      <c r="K1340" s="19" t="n">
        <f aca="false">MAX(Online_RAW!$L$2-Online_RAW!L1340,0)</f>
        <v>0</v>
      </c>
      <c r="L1340" s="19" t="n">
        <f aca="false">0.0016*(Online_RAW!M1340)</f>
        <v>77.01312</v>
      </c>
      <c r="M1340" s="11" t="n">
        <f aca="false">Online_RAW!$N$2-Online_RAW!N1340</f>
        <v>156.27395652174</v>
      </c>
      <c r="N1340" s="19" t="n">
        <f aca="false">Online_RAW!C1340*60</f>
        <v>145.257391304348</v>
      </c>
      <c r="O1340" s="19" t="n">
        <f aca="false">MAX(0, Online_RAW!D1340*60)</f>
        <v>34.2733043478261</v>
      </c>
      <c r="P1340" s="19" t="n">
        <f aca="false">_xlfn.IFNA(VLOOKUP(A1340,Sampling!$D$7:$E$14,2,FALSE()),0)</f>
        <v>0</v>
      </c>
      <c r="Q1340" s="0" t="n">
        <f aca="false">_xlfn.IFNA(VLOOKUP(A1340,Refill!$D$6:$G$8,2,FALSE()),0)</f>
        <v>0</v>
      </c>
    </row>
    <row r="1341" customFormat="false" ht="12.75" hidden="false" customHeight="false" outlineLevel="0" collapsed="false">
      <c r="A1341" s="19" t="n">
        <f aca="false">ROUND((Online_RAW!B1341-General!$B$10)*24,3)</f>
        <v>22.317</v>
      </c>
      <c r="B1341" s="19" t="n">
        <f aca="false">General!$B$12+Online_ANA!K1341/1000+Online_ANA!L1341/1000+Online_ANA!M1341/1000/General!$B$22-SUM($P$2:P1341)/1000/General!$B$24+SUM($Q$2:Q1341)/1000/General!$B$24</f>
        <v>1.30092303412844</v>
      </c>
      <c r="C1341" s="19" t="n">
        <f aca="false">Online_RAW!K1341</f>
        <v>32.594</v>
      </c>
      <c r="D1341" s="19" t="n">
        <f aca="false">Online_RAW!J1341</f>
        <v>2.185</v>
      </c>
      <c r="E1341" s="19" t="n">
        <f aca="false">(1-F1341/100-G1341/100)/(1-C1341/100-D1341/100-General!$B$17/100)</f>
        <v>0.988856040967868</v>
      </c>
      <c r="F1341" s="19" t="n">
        <f aca="false">N1341*General!$B$14/(N1341+O1341)+O1341*100/(N1341+O1341)</f>
        <v>35.901317482398</v>
      </c>
      <c r="G1341" s="19" t="n">
        <f aca="false">N1341*General!$B$15/(N1341+O1341)</f>
        <v>0.0323730719785869</v>
      </c>
      <c r="H1341" s="19" t="n">
        <f aca="false">(N1341+O1341)*(1/General!$B$20)*((F1341/100)-E1341*(C1341/100))*1000/B1341</f>
        <v>226.365804607184</v>
      </c>
      <c r="I1341" s="19" t="n">
        <f aca="false">(N1341+O1341)*(1/General!$B$20)*((D1341/100)*E1341-(G1341/100))*1000/B1341</f>
        <v>131.252823175098</v>
      </c>
      <c r="J1341" s="19" t="n">
        <f aca="false">I1341/H1341</f>
        <v>0.579826195051247</v>
      </c>
      <c r="K1341" s="19" t="n">
        <f aca="false">MAX(Online_RAW!$L$2-Online_RAW!L1341,0)</f>
        <v>0</v>
      </c>
      <c r="L1341" s="19" t="n">
        <f aca="false">0.0016*(Online_RAW!M1341)</f>
        <v>77.07808</v>
      </c>
      <c r="M1341" s="11" t="n">
        <f aca="false">Online_RAW!$N$2-Online_RAW!N1341</f>
        <v>156.791</v>
      </c>
      <c r="N1341" s="19" t="n">
        <f aca="false">Online_RAW!C1341*60</f>
        <v>145.537636363636</v>
      </c>
      <c r="O1341" s="19" t="n">
        <f aca="false">MAX(0, Online_RAW!D1341*60)</f>
        <v>34.2879130434782</v>
      </c>
      <c r="P1341" s="19" t="n">
        <f aca="false">_xlfn.IFNA(VLOOKUP(A1341,Sampling!$D$7:$E$14,2,FALSE()),0)</f>
        <v>0</v>
      </c>
      <c r="Q1341" s="0" t="n">
        <f aca="false">_xlfn.IFNA(VLOOKUP(A1341,Refill!$D$6:$G$8,2,FALSE()),0)</f>
        <v>0</v>
      </c>
    </row>
    <row r="1342" customFormat="false" ht="12.75" hidden="false" customHeight="false" outlineLevel="0" collapsed="false">
      <c r="A1342" s="19" t="n">
        <f aca="false">ROUND((Online_RAW!B1342-General!$B$10)*24,3)</f>
        <v>22.333</v>
      </c>
      <c r="B1342" s="19" t="n">
        <f aca="false">General!$B$12+Online_ANA!K1342/1000+Online_ANA!L1342/1000+Online_ANA!M1342/1000/General!$B$22-SUM($P$2:P1342)/1000/General!$B$24+SUM($Q$2:Q1342)/1000/General!$B$24</f>
        <v>1.30147178236937</v>
      </c>
      <c r="C1342" s="19" t="n">
        <f aca="false">Online_RAW!K1342</f>
        <v>32.6227272727273</v>
      </c>
      <c r="D1342" s="19" t="n">
        <f aca="false">Online_RAW!J1342</f>
        <v>2.19</v>
      </c>
      <c r="E1342" s="19" t="n">
        <f aca="false">(1-F1342/100-G1342/100)/(1-C1342/100-D1342/100-General!$B$17/100)</f>
        <v>0.992744861207116</v>
      </c>
      <c r="F1342" s="19" t="n">
        <f aca="false">N1342*General!$B$14/(N1342+O1342)+O1342*100/(N1342+O1342)</f>
        <v>35.6827395839821</v>
      </c>
      <c r="G1342" s="19" t="n">
        <f aca="false">N1342*General!$B$15/(N1342+O1342)</f>
        <v>0.0324834648565747</v>
      </c>
      <c r="H1342" s="19" t="n">
        <f aca="false">(N1342+O1342)*(1/General!$B$20)*((F1342/100)-E1342*(C1342/100))*1000/B1342</f>
        <v>203.568734821003</v>
      </c>
      <c r="I1342" s="19" t="n">
        <f aca="false">(N1342+O1342)*(1/General!$B$20)*((D1342/100)*E1342-(G1342/100))*1000/B1342</f>
        <v>132.244109383864</v>
      </c>
      <c r="J1342" s="19" t="n">
        <f aca="false">I1342/H1342</f>
        <v>0.649628782632782</v>
      </c>
      <c r="K1342" s="19" t="n">
        <f aca="false">MAX(Online_RAW!$L$2-Online_RAW!L1342,0)</f>
        <v>0</v>
      </c>
      <c r="L1342" s="19" t="n">
        <f aca="false">0.0016*(Online_RAW!M1342)</f>
        <v>77.1512</v>
      </c>
      <c r="M1342" s="11" t="n">
        <f aca="false">Online_RAW!$N$2-Online_RAW!N1342</f>
        <v>157.30943478261</v>
      </c>
      <c r="N1342" s="19" t="n">
        <f aca="false">Online_RAW!C1342*60</f>
        <v>146.281304347826</v>
      </c>
      <c r="O1342" s="19" t="n">
        <f aca="false">MAX(0, Online_RAW!D1342*60)</f>
        <v>33.8488695652174</v>
      </c>
      <c r="P1342" s="19" t="n">
        <f aca="false">_xlfn.IFNA(VLOOKUP(A1342,Sampling!$D$7:$E$14,2,FALSE()),0)</f>
        <v>0</v>
      </c>
      <c r="Q1342" s="0" t="n">
        <f aca="false">_xlfn.IFNA(VLOOKUP(A1342,Refill!$D$6:$G$8,2,FALSE()),0)</f>
        <v>0</v>
      </c>
    </row>
    <row r="1343" customFormat="false" ht="12.75" hidden="false" customHeight="false" outlineLevel="0" collapsed="false">
      <c r="A1343" s="19" t="n">
        <f aca="false">ROUND((Online_RAW!B1343-General!$B$10)*24,3)</f>
        <v>22.35</v>
      </c>
      <c r="B1343" s="19" t="n">
        <f aca="false">General!$B$12+Online_ANA!K1343/1000+Online_ANA!L1343/1000+Online_ANA!M1343/1000/General!$B$22-SUM($P$2:P1343)/1000/General!$B$24+SUM($Q$2:Q1343)/1000/General!$B$24</f>
        <v>1.30193704534731</v>
      </c>
      <c r="C1343" s="19" t="n">
        <f aca="false">Online_RAW!K1343</f>
        <v>32.405</v>
      </c>
      <c r="D1343" s="19" t="n">
        <f aca="false">Online_RAW!J1343</f>
        <v>2.18</v>
      </c>
      <c r="E1343" s="19" t="n">
        <f aca="false">(1-F1343/100-G1343/100)/(1-C1343/100-D1343/100-General!$B$17/100)</f>
        <v>0.990004410223044</v>
      </c>
      <c r="F1343" s="19" t="n">
        <f aca="false">N1343*General!$B$14/(N1343+O1343)+O1343*100/(N1343+O1343)</f>
        <v>35.6347210815191</v>
      </c>
      <c r="G1343" s="19" t="n">
        <f aca="false">N1343*General!$B$15/(N1343+O1343)</f>
        <v>0.0325077166254954</v>
      </c>
      <c r="H1343" s="19" t="n">
        <f aca="false">(N1343+O1343)*(1/General!$B$20)*((F1343/100)-E1343*(C1343/100))*1000/B1343</f>
        <v>219.018082760106</v>
      </c>
      <c r="I1343" s="19" t="n">
        <f aca="false">(N1343+O1343)*(1/General!$B$20)*((D1343/100)*E1343-(G1343/100))*1000/B1343</f>
        <v>131.011780665726</v>
      </c>
      <c r="J1343" s="19" t="n">
        <f aca="false">I1343/H1343</f>
        <v>0.598177917616169</v>
      </c>
      <c r="K1343" s="19" t="n">
        <f aca="false">MAX(Online_RAW!$L$2-Online_RAW!L1343,0)</f>
        <v>0</v>
      </c>
      <c r="L1343" s="19" t="n">
        <f aca="false">0.0016*(Online_RAW!M1343)</f>
        <v>77.1512</v>
      </c>
      <c r="M1343" s="11" t="n">
        <f aca="false">Online_RAW!$N$2-Online_RAW!N1343</f>
        <v>157.81657142857</v>
      </c>
      <c r="N1343" s="19" t="n">
        <f aca="false">Online_RAW!C1343*60</f>
        <v>146.165142857143</v>
      </c>
      <c r="O1343" s="19" t="n">
        <f aca="false">MAX(0, Online_RAW!D1343*60)</f>
        <v>33.6877142857143</v>
      </c>
      <c r="P1343" s="19" t="n">
        <f aca="false">_xlfn.IFNA(VLOOKUP(A1343,Sampling!$D$7:$E$14,2,FALSE()),0)</f>
        <v>0</v>
      </c>
      <c r="Q1343" s="0" t="n">
        <f aca="false">_xlfn.IFNA(VLOOKUP(A1343,Refill!$D$6:$G$8,2,FALSE()),0)</f>
        <v>0</v>
      </c>
    </row>
    <row r="1344" customFormat="false" ht="12.75" hidden="false" customHeight="false" outlineLevel="0" collapsed="false">
      <c r="A1344" s="19" t="n">
        <f aca="false">ROUND((Online_RAW!B1344-General!$B$10)*24,3)</f>
        <v>22.367</v>
      </c>
      <c r="B1344" s="19" t="n">
        <f aca="false">General!$B$12+Online_ANA!K1344/1000+Online_ANA!L1344/1000+Online_ANA!M1344/1000/General!$B$22-SUM($P$2:P1344)/1000/General!$B$24+SUM($Q$2:Q1344)/1000/General!$B$24</f>
        <v>1.30247010520941</v>
      </c>
      <c r="C1344" s="19" t="n">
        <f aca="false">Online_RAW!K1344</f>
        <v>32.2814285714286</v>
      </c>
      <c r="D1344" s="19" t="n">
        <f aca="false">Online_RAW!J1344</f>
        <v>2.17666666666667</v>
      </c>
      <c r="E1344" s="19" t="n">
        <f aca="false">(1-F1344/100-G1344/100)/(1-C1344/100-D1344/100-General!$B$17/100)</f>
        <v>0.982526049169119</v>
      </c>
      <c r="F1344" s="19" t="n">
        <f aca="false">N1344*General!$B$14/(N1344+O1344)+O1344*100/(N1344+O1344)</f>
        <v>35.9961775600014</v>
      </c>
      <c r="G1344" s="19" t="n">
        <f aca="false">N1344*General!$B$15/(N1344+O1344)</f>
        <v>0.0323251628484842</v>
      </c>
      <c r="H1344" s="19" t="n">
        <f aca="false">(N1344+O1344)*(1/General!$B$20)*((F1344/100)-E1344*(C1344/100))*1000/B1344</f>
        <v>263.433355939207</v>
      </c>
      <c r="I1344" s="19" t="n">
        <f aca="false">(N1344+O1344)*(1/General!$B$20)*((D1344/100)*E1344-(G1344/100))*1000/B1344</f>
        <v>129.678206393303</v>
      </c>
      <c r="J1344" s="19" t="n">
        <f aca="false">I1344/H1344</f>
        <v>0.492261907877866</v>
      </c>
      <c r="K1344" s="19" t="n">
        <f aca="false">MAX(Online_RAW!$L$2-Online_RAW!L1344,0)</f>
        <v>0</v>
      </c>
      <c r="L1344" s="19" t="n">
        <f aca="false">0.0016*(Online_RAW!M1344)</f>
        <v>77.20768</v>
      </c>
      <c r="M1344" s="11" t="n">
        <f aca="false">Online_RAW!$N$2-Online_RAW!N1344</f>
        <v>158.33604347826</v>
      </c>
      <c r="N1344" s="19" t="n">
        <f aca="false">Online_RAW!C1344*60</f>
        <v>145.249043478261</v>
      </c>
      <c r="O1344" s="19" t="n">
        <f aca="false">MAX(0, Online_RAW!D1344*60)</f>
        <v>34.4859130434782</v>
      </c>
      <c r="P1344" s="19" t="n">
        <f aca="false">_xlfn.IFNA(VLOOKUP(A1344,Sampling!$D$7:$E$14,2,FALSE()),0)</f>
        <v>0</v>
      </c>
      <c r="Q1344" s="0" t="n">
        <f aca="false">_xlfn.IFNA(VLOOKUP(A1344,Refill!$D$6:$G$8,2,FALSE()),0)</f>
        <v>0</v>
      </c>
    </row>
    <row r="1345" customFormat="false" ht="12.75" hidden="false" customHeight="false" outlineLevel="0" collapsed="false">
      <c r="A1345" s="19" t="n">
        <f aca="false">ROUND((Online_RAW!B1345-General!$B$10)*24,3)</f>
        <v>22.383</v>
      </c>
      <c r="B1345" s="19" t="n">
        <f aca="false">General!$B$12+Online_ANA!K1345/1000+Online_ANA!L1345/1000+Online_ANA!M1345/1000/General!$B$22-SUM($P$2:P1345)/1000/General!$B$24+SUM($Q$2:Q1345)/1000/General!$B$24</f>
        <v>1.30303120044481</v>
      </c>
      <c r="C1345" s="19" t="n">
        <f aca="false">Online_RAW!K1345</f>
        <v>32.5083333333333</v>
      </c>
      <c r="D1345" s="19" t="n">
        <f aca="false">Online_RAW!J1345</f>
        <v>2.17666666666667</v>
      </c>
      <c r="E1345" s="19" t="n">
        <f aca="false">(1-F1345/100-G1345/100)/(1-C1345/100-D1345/100-General!$B$17/100)</f>
        <v>0.986031831821113</v>
      </c>
      <c r="F1345" s="19" t="n">
        <f aca="false">N1345*General!$B$14/(N1345+O1345)+O1345*100/(N1345+O1345)</f>
        <v>35.9916518448095</v>
      </c>
      <c r="G1345" s="19" t="n">
        <f aca="false">N1345*General!$B$15/(N1345+O1345)</f>
        <v>0.0323274485632275</v>
      </c>
      <c r="H1345" s="19" t="n">
        <f aca="false">(N1345+O1345)*(1/General!$B$20)*((F1345/100)-E1345*(C1345/100))*1000/B1345</f>
        <v>242.481219333626</v>
      </c>
      <c r="I1345" s="19" t="n">
        <f aca="false">(N1345+O1345)*(1/General!$B$20)*((D1345/100)*E1345-(G1345/100))*1000/B1345</f>
        <v>130.184773913545</v>
      </c>
      <c r="J1345" s="19" t="n">
        <f aca="false">I1345/H1345</f>
        <v>0.536886008208439</v>
      </c>
      <c r="K1345" s="19" t="n">
        <f aca="false">MAX(Online_RAW!$L$2-Online_RAW!L1345,0)</f>
        <v>0</v>
      </c>
      <c r="L1345" s="19" t="n">
        <f aca="false">0.0016*(Online_RAW!M1345)</f>
        <v>77.2906666666667</v>
      </c>
      <c r="M1345" s="11" t="n">
        <f aca="false">Online_RAW!$N$2-Online_RAW!N1345</f>
        <v>158.85718181818</v>
      </c>
      <c r="N1345" s="19" t="n">
        <f aca="false">Online_RAW!C1345*60</f>
        <v>145.363090909091</v>
      </c>
      <c r="O1345" s="19" t="n">
        <f aca="false">MAX(0, Online_RAW!D1345*60)</f>
        <v>34.5002727272727</v>
      </c>
      <c r="P1345" s="19" t="n">
        <f aca="false">_xlfn.IFNA(VLOOKUP(A1345,Sampling!$D$7:$E$14,2,FALSE()),0)</f>
        <v>0</v>
      </c>
      <c r="Q1345" s="0" t="n">
        <f aca="false">_xlfn.IFNA(VLOOKUP(A1345,Refill!$D$6:$G$8,2,FALSE()),0)</f>
        <v>0</v>
      </c>
    </row>
    <row r="1346" customFormat="false" ht="12.75" hidden="false" customHeight="false" outlineLevel="0" collapsed="false">
      <c r="A1346" s="19" t="n">
        <f aca="false">ROUND((Online_RAW!B1346-General!$B$10)*24,3)</f>
        <v>22.4</v>
      </c>
      <c r="B1346" s="19" t="n">
        <f aca="false">General!$B$12+Online_ANA!K1346/1000+Online_ANA!L1346/1000+Online_ANA!M1346/1000/General!$B$22-SUM($P$2:P1346)/1000/General!$B$24+SUM($Q$2:Q1346)/1000/General!$B$24</f>
        <v>1.30349649036033</v>
      </c>
      <c r="C1346" s="19" t="n">
        <f aca="false">Online_RAW!K1346</f>
        <v>32.6666666666667</v>
      </c>
      <c r="D1346" s="19" t="n">
        <f aca="false">Online_RAW!J1346</f>
        <v>2.185</v>
      </c>
      <c r="E1346" s="19" t="n">
        <f aca="false">(1-F1346/100-G1346/100)/(1-C1346/100-D1346/100-General!$B$17/100)</f>
        <v>0.989201922820598</v>
      </c>
      <c r="F1346" s="19" t="n">
        <f aca="false">N1346*General!$B$14/(N1346+O1346)+O1346*100/(N1346+O1346)</f>
        <v>35.9508153878319</v>
      </c>
      <c r="G1346" s="19" t="n">
        <f aca="false">N1346*General!$B$15/(N1346+O1346)</f>
        <v>0.0323480730364485</v>
      </c>
      <c r="H1346" s="19" t="n">
        <f aca="false">(N1346+O1346)*(1/General!$B$20)*((F1346/100)-E1346*(C1346/100))*1000/B1346</f>
        <v>223.659181273455</v>
      </c>
      <c r="I1346" s="19" t="n">
        <f aca="false">(N1346+O1346)*(1/General!$B$20)*((D1346/100)*E1346-(G1346/100))*1000/B1346</f>
        <v>130.931629359989</v>
      </c>
      <c r="J1346" s="19" t="n">
        <f aca="false">I1346/H1346</f>
        <v>0.585406906233403</v>
      </c>
      <c r="K1346" s="19" t="n">
        <f aca="false">MAX(Online_RAW!$L$2-Online_RAW!L1346,0)</f>
        <v>0</v>
      </c>
      <c r="L1346" s="19" t="n">
        <f aca="false">0.0016*(Online_RAW!M1346)</f>
        <v>77.2906666666667</v>
      </c>
      <c r="M1346" s="11" t="n">
        <f aca="false">Online_RAW!$N$2-Online_RAW!N1346</f>
        <v>159.36434782609</v>
      </c>
      <c r="N1346" s="19" t="n">
        <f aca="false">Online_RAW!C1346*60</f>
        <v>145.303043478261</v>
      </c>
      <c r="O1346" s="19" t="n">
        <f aca="false">MAX(0, Online_RAW!D1346*60)</f>
        <v>34.3713913043478</v>
      </c>
      <c r="P1346" s="19" t="n">
        <f aca="false">_xlfn.IFNA(VLOOKUP(A1346,Sampling!$D$7:$E$14,2,FALSE()),0)</f>
        <v>0</v>
      </c>
      <c r="Q1346" s="0" t="n">
        <f aca="false">_xlfn.IFNA(VLOOKUP(A1346,Refill!$D$6:$G$8,2,FALSE()),0)</f>
        <v>0</v>
      </c>
    </row>
    <row r="1347" customFormat="false" ht="12.75" hidden="false" customHeight="false" outlineLevel="0" collapsed="false">
      <c r="A1347" s="19" t="n">
        <f aca="false">ROUND((Online_RAW!B1347-General!$B$10)*24,3)</f>
        <v>22.417</v>
      </c>
      <c r="B1347" s="19" t="n">
        <f aca="false">General!$B$12+Online_ANA!K1347/1000+Online_ANA!L1347/1000+Online_ANA!M1347/1000/General!$B$22-SUM($P$2:P1347)/1000/General!$B$24+SUM($Q$2:Q1347)/1000/General!$B$24</f>
        <v>1.30403620422817</v>
      </c>
      <c r="C1347" s="19" t="n">
        <f aca="false">Online_RAW!K1347</f>
        <v>32.59</v>
      </c>
      <c r="D1347" s="19" t="n">
        <f aca="false">Online_RAW!J1347</f>
        <v>2.2</v>
      </c>
      <c r="E1347" s="19" t="n">
        <f aca="false">(1-F1347/100-G1347/100)/(1-C1347/100-D1347/100-General!$B$17/100)</f>
        <v>0.989497226033461</v>
      </c>
      <c r="F1347" s="19" t="n">
        <f aca="false">N1347*General!$B$14/(N1347+O1347)+O1347*100/(N1347+O1347)</f>
        <v>35.8706451654978</v>
      </c>
      <c r="G1347" s="19" t="n">
        <f aca="false">N1347*General!$B$15/(N1347+O1347)</f>
        <v>0.0323885630477284</v>
      </c>
      <c r="H1347" s="19" t="n">
        <f aca="false">(N1347+O1347)*(1/General!$B$20)*((F1347/100)-E1347*(C1347/100))*1000/B1347</f>
        <v>223.115203200494</v>
      </c>
      <c r="I1347" s="19" t="n">
        <f aca="false">(N1347+O1347)*(1/General!$B$20)*((D1347/100)*E1347-(G1347/100))*1000/B1347</f>
        <v>132.067599499576</v>
      </c>
      <c r="J1347" s="19" t="n">
        <f aca="false">I1347/H1347</f>
        <v>0.591925595410448</v>
      </c>
      <c r="K1347" s="19" t="n">
        <f aca="false">MAX(Online_RAW!$L$2-Online_RAW!L1347,0)</f>
        <v>0</v>
      </c>
      <c r="L1347" s="19" t="n">
        <f aca="false">0.0016*(Online_RAW!M1347)</f>
        <v>77.352</v>
      </c>
      <c r="M1347" s="11" t="n">
        <f aca="false">Online_RAW!$N$2-Online_RAW!N1347</f>
        <v>159.8857826087</v>
      </c>
      <c r="N1347" s="19" t="n">
        <f aca="false">Online_RAW!C1347*60</f>
        <v>145.750434782609</v>
      </c>
      <c r="O1347" s="19" t="n">
        <f aca="false">MAX(0, Online_RAW!D1347*60)</f>
        <v>34.2519130434782</v>
      </c>
      <c r="P1347" s="19" t="n">
        <f aca="false">_xlfn.IFNA(VLOOKUP(A1347,Sampling!$D$7:$E$14,2,FALSE()),0)</f>
        <v>0</v>
      </c>
      <c r="Q1347" s="0" t="n">
        <f aca="false">_xlfn.IFNA(VLOOKUP(A1347,Refill!$D$6:$G$8,2,FALSE()),0)</f>
        <v>0</v>
      </c>
    </row>
    <row r="1348" customFormat="false" ht="12.75" hidden="false" customHeight="false" outlineLevel="0" collapsed="false">
      <c r="A1348" s="19" t="n">
        <f aca="false">ROUND((Online_RAW!B1348-General!$B$10)*24,3)</f>
        <v>22.433</v>
      </c>
      <c r="B1348" s="19" t="n">
        <f aca="false">General!$B$12+Online_ANA!K1348/1000+Online_ANA!L1348/1000+Online_ANA!M1348/1000/General!$B$22-SUM($P$2:P1348)/1000/General!$B$24+SUM($Q$2:Q1348)/1000/General!$B$24</f>
        <v>1.30457751025855</v>
      </c>
      <c r="C1348" s="19" t="n">
        <f aca="false">Online_RAW!K1348</f>
        <v>32.49</v>
      </c>
      <c r="D1348" s="19" t="n">
        <f aca="false">Online_RAW!J1348</f>
        <v>2.205</v>
      </c>
      <c r="E1348" s="19" t="n">
        <f aca="false">(1-F1348/100-G1348/100)/(1-C1348/100-D1348/100-General!$B$17/100)</f>
        <v>0.988053030203243</v>
      </c>
      <c r="F1348" s="19" t="n">
        <f aca="false">N1348*General!$B$14/(N1348+O1348)+O1348*100/(N1348+O1348)</f>
        <v>35.8703310866648</v>
      </c>
      <c r="G1348" s="19" t="n">
        <f aca="false">N1348*General!$B$15/(N1348+O1348)</f>
        <v>0.0323887216734016</v>
      </c>
      <c r="H1348" s="19" t="n">
        <f aca="false">(N1348+O1348)*(1/General!$B$20)*((F1348/100)-E1348*(C1348/100))*1000/B1348</f>
        <v>231.802424513556</v>
      </c>
      <c r="I1348" s="19" t="n">
        <f aca="false">(N1348+O1348)*(1/General!$B$20)*((D1348/100)*E1348-(G1348/100))*1000/B1348</f>
        <v>132.018506320495</v>
      </c>
      <c r="J1348" s="19" t="n">
        <f aca="false">I1348/H1348</f>
        <v>0.569530308397507</v>
      </c>
      <c r="K1348" s="19" t="n">
        <f aca="false">MAX(Online_RAW!$L$2-Online_RAW!L1348,0)</f>
        <v>0</v>
      </c>
      <c r="L1348" s="19" t="n">
        <f aca="false">0.0016*(Online_RAW!M1348)</f>
        <v>77.4052</v>
      </c>
      <c r="M1348" s="11" t="n">
        <f aca="false">Online_RAW!$N$2-Online_RAW!N1348</f>
        <v>160.41781818182</v>
      </c>
      <c r="N1348" s="19" t="n">
        <f aca="false">Online_RAW!C1348*60</f>
        <v>145.637727272727</v>
      </c>
      <c r="O1348" s="19" t="n">
        <f aca="false">MAX(0, Online_RAW!D1348*60)</f>
        <v>34.2245454545455</v>
      </c>
      <c r="P1348" s="19" t="n">
        <f aca="false">_xlfn.IFNA(VLOOKUP(A1348,Sampling!$D$7:$E$14,2,FALSE()),0)</f>
        <v>0</v>
      </c>
      <c r="Q1348" s="0" t="n">
        <f aca="false">_xlfn.IFNA(VLOOKUP(A1348,Refill!$D$6:$G$8,2,FALSE()),0)</f>
        <v>0</v>
      </c>
    </row>
    <row r="1349" customFormat="false" ht="12.75" hidden="false" customHeight="false" outlineLevel="0" collapsed="false">
      <c r="A1349" s="19" t="n">
        <f aca="false">ROUND((Online_RAW!B1349-General!$B$10)*24,3)</f>
        <v>22.45</v>
      </c>
      <c r="B1349" s="19" t="n">
        <f aca="false">General!$B$12+Online_ANA!K1349/1000+Online_ANA!L1349/1000+Online_ANA!M1349/1000/General!$B$22-SUM($P$2:P1349)/1000/General!$B$24+SUM($Q$2:Q1349)/1000/General!$B$24</f>
        <v>1.30505757698082</v>
      </c>
      <c r="C1349" s="19" t="n">
        <f aca="false">Online_RAW!K1349</f>
        <v>32.445</v>
      </c>
      <c r="D1349" s="19" t="n">
        <f aca="false">Online_RAW!J1349</f>
        <v>2.20333333333333</v>
      </c>
      <c r="E1349" s="19" t="n">
        <f aca="false">(1-F1349/100-G1349/100)/(1-C1349/100-D1349/100-General!$B$17/100)</f>
        <v>0.987189513635772</v>
      </c>
      <c r="F1349" s="19" t="n">
        <f aca="false">N1349*General!$B$14/(N1349+O1349)+O1349*100/(N1349+O1349)</f>
        <v>35.8802855826808</v>
      </c>
      <c r="G1349" s="19" t="n">
        <f aca="false">N1349*General!$B$15/(N1349+O1349)</f>
        <v>0.0323836941501612</v>
      </c>
      <c r="H1349" s="19" t="n">
        <f aca="false">(N1349+O1349)*(1/General!$B$20)*((F1349/100)-E1349*(C1349/100))*1000/B1349</f>
        <v>236.961416658204</v>
      </c>
      <c r="I1349" s="19" t="n">
        <f aca="false">(N1349+O1349)*(1/General!$B$20)*((D1349/100)*E1349-(G1349/100))*1000/B1349</f>
        <v>131.849699331998</v>
      </c>
      <c r="J1349" s="19" t="n">
        <f aca="false">I1349/H1349</f>
        <v>0.55641842959683</v>
      </c>
      <c r="K1349" s="19" t="n">
        <f aca="false">MAX(Online_RAW!$L$2-Online_RAW!L1349,0)</f>
        <v>0</v>
      </c>
      <c r="L1349" s="19" t="n">
        <f aca="false">0.0016*(Online_RAW!M1349)</f>
        <v>77.4052</v>
      </c>
      <c r="M1349" s="11" t="n">
        <f aca="false">Online_RAW!$N$2-Online_RAW!N1349</f>
        <v>160.94109090909</v>
      </c>
      <c r="N1349" s="19" t="n">
        <f aca="false">Online_RAW!C1349*60</f>
        <v>145.723090909091</v>
      </c>
      <c r="O1349" s="19" t="n">
        <f aca="false">MAX(0, Online_RAW!D1349*60)</f>
        <v>34.2725454545455</v>
      </c>
      <c r="P1349" s="19" t="n">
        <f aca="false">_xlfn.IFNA(VLOOKUP(A1349,Sampling!$D$7:$E$14,2,FALSE()),0)</f>
        <v>0</v>
      </c>
      <c r="Q1349" s="0" t="n">
        <f aca="false">_xlfn.IFNA(VLOOKUP(A1349,Refill!$D$6:$G$8,2,FALSE()),0)</f>
        <v>0</v>
      </c>
    </row>
    <row r="1350" customFormat="false" ht="12.75" hidden="false" customHeight="false" outlineLevel="0" collapsed="false">
      <c r="A1350" s="19" t="n">
        <f aca="false">ROUND((Online_RAW!B1350-General!$B$10)*24,3)</f>
        <v>22.467</v>
      </c>
      <c r="B1350" s="19" t="n">
        <f aca="false">General!$B$12+Online_ANA!K1350/1000+Online_ANA!L1350/1000+Online_ANA!M1350/1000/General!$B$22-SUM($P$2:P1350)/1000/General!$B$24+SUM($Q$2:Q1350)/1000/General!$B$24</f>
        <v>1.30560798932444</v>
      </c>
      <c r="C1350" s="19" t="n">
        <f aca="false">Online_RAW!K1350</f>
        <v>32.445</v>
      </c>
      <c r="D1350" s="19" t="n">
        <f aca="false">Online_RAW!J1350</f>
        <v>2.215</v>
      </c>
      <c r="E1350" s="19" t="n">
        <f aca="false">(1-F1350/100-G1350/100)/(1-C1350/100-D1350/100-General!$B$17/100)</f>
        <v>0.986370981748367</v>
      </c>
      <c r="F1350" s="19" t="n">
        <f aca="false">N1350*General!$B$14/(N1350+O1350)+O1350*100/(N1350+O1350)</f>
        <v>35.9449641606934</v>
      </c>
      <c r="G1350" s="19" t="n">
        <f aca="false">N1350*General!$B$15/(N1350+O1350)</f>
        <v>0.03235102820167</v>
      </c>
      <c r="H1350" s="19" t="n">
        <f aca="false">(N1350+O1350)*(1/General!$B$20)*((F1350/100)-E1350*(C1350/100))*1000/B1350</f>
        <v>242.438695784751</v>
      </c>
      <c r="I1350" s="19" t="n">
        <f aca="false">(N1350+O1350)*(1/General!$B$20)*((D1350/100)*E1350-(G1350/100))*1000/B1350</f>
        <v>132.374148688508</v>
      </c>
      <c r="J1350" s="19" t="n">
        <f aca="false">I1350/H1350</f>
        <v>0.54601081011439</v>
      </c>
      <c r="K1350" s="19" t="n">
        <f aca="false">MAX(Online_RAW!$L$2-Online_RAW!L1350,0)</f>
        <v>0</v>
      </c>
      <c r="L1350" s="19" t="n">
        <f aca="false">0.0016*(Online_RAW!M1350)</f>
        <v>77.4808</v>
      </c>
      <c r="M1350" s="11" t="n">
        <f aca="false">Online_RAW!$N$2-Online_RAW!N1350</f>
        <v>161.45863636364</v>
      </c>
      <c r="N1350" s="19" t="n">
        <f aca="false">Online_RAW!C1350*60</f>
        <v>145.555363636364</v>
      </c>
      <c r="O1350" s="19" t="n">
        <f aca="false">MAX(0, Online_RAW!D1350*60)</f>
        <v>34.4146363636364</v>
      </c>
      <c r="P1350" s="19" t="n">
        <f aca="false">_xlfn.IFNA(VLOOKUP(A1350,Sampling!$D$7:$E$14,2,FALSE()),0)</f>
        <v>0</v>
      </c>
      <c r="Q1350" s="0" t="n">
        <f aca="false">_xlfn.IFNA(VLOOKUP(A1350,Refill!$D$6:$G$8,2,FALSE()),0)</f>
        <v>0</v>
      </c>
    </row>
    <row r="1351" customFormat="false" ht="12.75" hidden="false" customHeight="false" outlineLevel="0" collapsed="false">
      <c r="A1351" s="19" t="n">
        <f aca="false">ROUND((Online_RAW!B1351-General!$B$10)*24,3)</f>
        <v>22.483</v>
      </c>
      <c r="B1351" s="19" t="n">
        <f aca="false">General!$B$12+Online_ANA!K1351/1000+Online_ANA!L1351/1000+Online_ANA!M1351/1000/General!$B$22-SUM($P$2:P1351)/1000/General!$B$24+SUM($Q$2:Q1351)/1000/General!$B$24</f>
        <v>1.30615259162346</v>
      </c>
      <c r="C1351" s="19" t="n">
        <f aca="false">Online_RAW!K1351</f>
        <v>32.4675</v>
      </c>
      <c r="D1351" s="19" t="n">
        <f aca="false">Online_RAW!J1351</f>
        <v>2.22</v>
      </c>
      <c r="E1351" s="19" t="n">
        <f aca="false">(1-F1351/100-G1351/100)/(1-C1351/100-D1351/100-General!$B$17/100)</f>
        <v>0.984163162337184</v>
      </c>
      <c r="F1351" s="19" t="n">
        <f aca="false">N1351*General!$B$14/(N1351+O1351)+O1351*100/(N1351+O1351)</f>
        <v>36.1154183494826</v>
      </c>
      <c r="G1351" s="19" t="n">
        <f aca="false">N1351*General!$B$15/(N1351+O1351)</f>
        <v>0.032264940227534</v>
      </c>
      <c r="H1351" s="19" t="n">
        <f aca="false">(N1351+O1351)*(1/General!$B$20)*((F1351/100)-E1351*(C1351/100))*1000/B1351</f>
        <v>256.750941755319</v>
      </c>
      <c r="I1351" s="19" t="n">
        <f aca="false">(N1351+O1351)*(1/General!$B$20)*((D1351/100)*E1351-(G1351/100))*1000/B1351</f>
        <v>132.787806040335</v>
      </c>
      <c r="J1351" s="19" t="n">
        <f aca="false">I1351/H1351</f>
        <v>0.517185273528151</v>
      </c>
      <c r="K1351" s="19" t="n">
        <f aca="false">MAX(Online_RAW!$L$2-Online_RAW!L1351,0)</f>
        <v>0</v>
      </c>
      <c r="L1351" s="19" t="n">
        <f aca="false">0.0016*(Online_RAW!M1351)</f>
        <v>77.5496</v>
      </c>
      <c r="M1351" s="11" t="n">
        <f aca="false">Online_RAW!$N$2-Online_RAW!N1351</f>
        <v>161.97726086957</v>
      </c>
      <c r="N1351" s="19" t="n">
        <f aca="false">Online_RAW!C1351*60</f>
        <v>145.67452173913</v>
      </c>
      <c r="O1351" s="19" t="n">
        <f aca="false">MAX(0, Online_RAW!D1351*60)</f>
        <v>34.9233913043478</v>
      </c>
      <c r="P1351" s="19" t="n">
        <f aca="false">_xlfn.IFNA(VLOOKUP(A1351,Sampling!$D$7:$E$14,2,FALSE()),0)</f>
        <v>0</v>
      </c>
      <c r="Q1351" s="0" t="n">
        <f aca="false">_xlfn.IFNA(VLOOKUP(A1351,Refill!$D$6:$G$8,2,FALSE()),0)</f>
        <v>0</v>
      </c>
    </row>
    <row r="1352" customFormat="false" ht="12.75" hidden="false" customHeight="false" outlineLevel="0" collapsed="false">
      <c r="A1352" s="19" t="n">
        <f aca="false">ROUND((Online_RAW!B1352-General!$B$10)*24,3)</f>
        <v>22.5</v>
      </c>
      <c r="B1352" s="19" t="n">
        <f aca="false">General!$B$12+Online_ANA!K1352/1000+Online_ANA!L1352/1000+Online_ANA!M1352/1000/General!$B$22-SUM($P$2:P1352)/1000/General!$B$24+SUM($Q$2:Q1352)/1000/General!$B$24</f>
        <v>1.30662718276825</v>
      </c>
      <c r="C1352" s="19" t="n">
        <f aca="false">Online_RAW!K1352</f>
        <v>32.50125</v>
      </c>
      <c r="D1352" s="19" t="n">
        <f aca="false">Online_RAW!J1352</f>
        <v>2.22</v>
      </c>
      <c r="E1352" s="19" t="n">
        <f aca="false">(1-F1352/100-G1352/100)/(1-C1352/100-D1352/100-General!$B$17/100)</f>
        <v>0.99185754209281</v>
      </c>
      <c r="F1352" s="19" t="n">
        <f aca="false">N1352*General!$B$14/(N1352+O1352)+O1352*100/(N1352+O1352)</f>
        <v>35.649448324275</v>
      </c>
      <c r="G1352" s="19" t="n">
        <f aca="false">N1352*General!$B$15/(N1352+O1352)</f>
        <v>0.0325002786241035</v>
      </c>
      <c r="H1352" s="19" t="n">
        <f aca="false">(N1352+O1352)*(1/General!$B$20)*((F1352/100)-E1352*(C1352/100))*1000/B1352</f>
        <v>210.029418630874</v>
      </c>
      <c r="I1352" s="19" t="n">
        <f aca="false">(N1352+O1352)*(1/General!$B$20)*((D1352/100)*E1352-(G1352/100))*1000/B1352</f>
        <v>133.508445982282</v>
      </c>
      <c r="J1352" s="19" t="n">
        <f aca="false">I1352/H1352</f>
        <v>0.635665455118563</v>
      </c>
      <c r="K1352" s="19" t="n">
        <f aca="false">MAX(Online_RAW!$L$2-Online_RAW!L1352,0)</f>
        <v>0</v>
      </c>
      <c r="L1352" s="19" t="n">
        <f aca="false">0.0016*(Online_RAW!M1352)</f>
        <v>77.5496</v>
      </c>
      <c r="M1352" s="11" t="n">
        <f aca="false">Online_RAW!$N$2-Online_RAW!N1352</f>
        <v>162.49456521739</v>
      </c>
      <c r="N1352" s="19" t="n">
        <f aca="false">Online_RAW!C1352*60</f>
        <v>146.440956521739</v>
      </c>
      <c r="O1352" s="19" t="n">
        <f aca="false">MAX(0, Online_RAW!D1352*60)</f>
        <v>33.7925217391304</v>
      </c>
      <c r="P1352" s="19" t="n">
        <f aca="false">_xlfn.IFNA(VLOOKUP(A1352,Sampling!$D$7:$E$14,2,FALSE()),0)</f>
        <v>0</v>
      </c>
      <c r="Q1352" s="0" t="n">
        <f aca="false">_xlfn.IFNA(VLOOKUP(A1352,Refill!$D$6:$G$8,2,FALSE()),0)</f>
        <v>0</v>
      </c>
    </row>
    <row r="1353" customFormat="false" ht="12.75" hidden="false" customHeight="false" outlineLevel="0" collapsed="false">
      <c r="A1353" s="19" t="n">
        <f aca="false">ROUND((Online_RAW!B1353-General!$B$10)*24,3)</f>
        <v>22.517</v>
      </c>
      <c r="B1353" s="19" t="n">
        <f aca="false">General!$B$12+Online_ANA!K1353/1000+Online_ANA!L1353/1000+Online_ANA!M1353/1000/General!$B$22-SUM($P$2:P1353)/1000/General!$B$24+SUM($Q$2:Q1353)/1000/General!$B$24</f>
        <v>1.30717134264061</v>
      </c>
      <c r="C1353" s="19" t="n">
        <f aca="false">Online_RAW!K1353</f>
        <v>32.3</v>
      </c>
      <c r="D1353" s="19" t="n">
        <f aca="false">Online_RAW!J1353</f>
        <v>2.22666666666667</v>
      </c>
      <c r="E1353" s="19" t="n">
        <f aca="false">(1-F1353/100-G1353/100)/(1-C1353/100-D1353/100-General!$B$17/100)</f>
        <v>0.988510039675055</v>
      </c>
      <c r="F1353" s="19" t="n">
        <f aca="false">N1353*General!$B$14/(N1353+O1353)+O1353*100/(N1353+O1353)</f>
        <v>35.6741855741891</v>
      </c>
      <c r="G1353" s="19" t="n">
        <f aca="false">N1353*General!$B$15/(N1353+O1353)</f>
        <v>0.0324877850635409</v>
      </c>
      <c r="H1353" s="19" t="n">
        <f aca="false">(N1353+O1353)*(1/General!$B$20)*((F1353/100)-E1353*(C1353/100))*1000/B1353</f>
        <v>229.868958435731</v>
      </c>
      <c r="I1353" s="19" t="n">
        <f aca="false">(N1353+O1353)*(1/General!$B$20)*((D1353/100)*E1353-(G1353/100))*1000/B1353</f>
        <v>133.097768411551</v>
      </c>
      <c r="J1353" s="19" t="n">
        <f aca="false">I1353/H1353</f>
        <v>0.579015841535488</v>
      </c>
      <c r="K1353" s="19" t="n">
        <f aca="false">MAX(Online_RAW!$L$2-Online_RAW!L1353,0)</f>
        <v>0</v>
      </c>
      <c r="L1353" s="19" t="n">
        <f aca="false">0.0016*(Online_RAW!M1353)</f>
        <v>77.608</v>
      </c>
      <c r="M1353" s="11" t="n">
        <f aca="false">Online_RAW!$N$2-Online_RAW!N1353</f>
        <v>163.02404347826</v>
      </c>
      <c r="N1353" s="19" t="n">
        <f aca="false">Online_RAW!C1353*60</f>
        <v>146.050956521739</v>
      </c>
      <c r="O1353" s="19" t="n">
        <f aca="false">MAX(0, Online_RAW!D1353*60)</f>
        <v>33.771652173913</v>
      </c>
      <c r="P1353" s="19" t="n">
        <f aca="false">_xlfn.IFNA(VLOOKUP(A1353,Sampling!$D$7:$E$14,2,FALSE()),0)</f>
        <v>0</v>
      </c>
      <c r="Q1353" s="0" t="n">
        <f aca="false">_xlfn.IFNA(VLOOKUP(A1353,Refill!$D$6:$G$8,2,FALSE()),0)</f>
        <v>0</v>
      </c>
    </row>
    <row r="1354" customFormat="false" ht="12.75" hidden="false" customHeight="false" outlineLevel="0" collapsed="false">
      <c r="A1354" s="19" t="n">
        <f aca="false">ROUND((Online_RAW!B1354-General!$B$10)*24,3)</f>
        <v>22.533</v>
      </c>
      <c r="B1354" s="19" t="n">
        <f aca="false">General!$B$12+Online_ANA!K1354/1000+Online_ANA!L1354/1000+Online_ANA!M1354/1000/General!$B$22-SUM($P$2:P1354)/1000/General!$B$24+SUM($Q$2:Q1354)/1000/General!$B$24</f>
        <v>1.30773536497806</v>
      </c>
      <c r="C1354" s="19" t="n">
        <f aca="false">Online_RAW!K1354</f>
        <v>32.2275</v>
      </c>
      <c r="D1354" s="19" t="n">
        <f aca="false">Online_RAW!J1354</f>
        <v>2.22</v>
      </c>
      <c r="E1354" s="19" t="n">
        <f aca="false">(1-F1354/100-G1354/100)/(1-C1354/100-D1354/100-General!$B$17/100)</f>
        <v>0.991009202148742</v>
      </c>
      <c r="F1354" s="19" t="n">
        <f aca="false">N1354*General!$B$14/(N1354+O1354)+O1354*100/(N1354+O1354)</f>
        <v>35.433061770004</v>
      </c>
      <c r="G1354" s="19" t="n">
        <f aca="false">N1354*General!$B$15/(N1354+O1354)</f>
        <v>0.0326095647626242</v>
      </c>
      <c r="H1354" s="19" t="n">
        <f aca="false">(N1354+O1354)*(1/General!$B$20)*((F1354/100)-E1354*(C1354/100))*1000/B1354</f>
        <v>214.134103777413</v>
      </c>
      <c r="I1354" s="19" t="n">
        <f aca="false">(N1354+O1354)*(1/General!$B$20)*((D1354/100)*E1354-(G1354/100))*1000/B1354</f>
        <v>132.783789139657</v>
      </c>
      <c r="J1354" s="19" t="n">
        <f aca="false">I1354/H1354</f>
        <v>0.6200964106011</v>
      </c>
      <c r="K1354" s="19" t="n">
        <f aca="false">MAX(Online_RAW!$L$2-Online_RAW!L1354,0)</f>
        <v>0</v>
      </c>
      <c r="L1354" s="19" t="n">
        <f aca="false">0.0016*(Online_RAW!M1354)</f>
        <v>77.68</v>
      </c>
      <c r="M1354" s="11" t="n">
        <f aca="false">Online_RAW!$N$2-Online_RAW!N1354</f>
        <v>163.56034782609</v>
      </c>
      <c r="N1354" s="19" t="n">
        <f aca="false">Online_RAW!C1354*60</f>
        <v>146.394260869565</v>
      </c>
      <c r="O1354" s="19" t="n">
        <f aca="false">MAX(0, Online_RAW!D1354*60)</f>
        <v>33.1779130434782</v>
      </c>
      <c r="P1354" s="19" t="n">
        <f aca="false">_xlfn.IFNA(VLOOKUP(A1354,Sampling!$D$7:$E$14,2,FALSE()),0)</f>
        <v>0</v>
      </c>
      <c r="Q1354" s="0" t="n">
        <f aca="false">_xlfn.IFNA(VLOOKUP(A1354,Refill!$D$6:$G$8,2,FALSE()),0)</f>
        <v>0</v>
      </c>
    </row>
    <row r="1355" customFormat="false" ht="12.75" hidden="false" customHeight="false" outlineLevel="0" collapsed="false">
      <c r="A1355" s="19" t="n">
        <f aca="false">ROUND((Online_RAW!B1355-General!$B$10)*24,3)</f>
        <v>22.55</v>
      </c>
      <c r="B1355" s="19" t="n">
        <f aca="false">General!$B$12+Online_ANA!K1355/1000+Online_ANA!L1355/1000+Online_ANA!M1355/1000/General!$B$22-SUM($P$2:P1355)/1000/General!$B$24+SUM($Q$2:Q1355)/1000/General!$B$24</f>
        <v>1.30821757297748</v>
      </c>
      <c r="C1355" s="19" t="n">
        <f aca="false">Online_RAW!K1355</f>
        <v>32.1533333333333</v>
      </c>
      <c r="D1355" s="19" t="n">
        <f aca="false">Online_RAW!J1355</f>
        <v>2.23333333333333</v>
      </c>
      <c r="E1355" s="19" t="n">
        <f aca="false">(1-F1355/100-G1355/100)/(1-C1355/100-D1355/100-General!$B$17/100)</f>
        <v>0.990452943263302</v>
      </c>
      <c r="F1355" s="19" t="n">
        <f aca="false">N1355*General!$B$14/(N1355+O1355)+O1355*100/(N1355+O1355)</f>
        <v>35.4090205455699</v>
      </c>
      <c r="G1355" s="19" t="n">
        <f aca="false">N1355*General!$B$15/(N1355+O1355)</f>
        <v>0.0326217067951667</v>
      </c>
      <c r="H1355" s="19" t="n">
        <f aca="false">(N1355+O1355)*(1/General!$B$20)*((F1355/100)-E1355*(C1355/100))*1000/B1355</f>
        <v>218.81085177472</v>
      </c>
      <c r="I1355" s="19" t="n">
        <f aca="false">(N1355+O1355)*(1/General!$B$20)*((D1355/100)*E1355-(G1355/100))*1000/B1355</f>
        <v>133.853515818167</v>
      </c>
      <c r="J1355" s="19" t="n">
        <f aca="false">I1355/H1355</f>
        <v>0.611731615377002</v>
      </c>
      <c r="K1355" s="19" t="n">
        <f aca="false">MAX(Online_RAW!$L$2-Online_RAW!L1355,0)</f>
        <v>0</v>
      </c>
      <c r="L1355" s="19" t="n">
        <f aca="false">0.0016*(Online_RAW!M1355)</f>
        <v>77.68</v>
      </c>
      <c r="M1355" s="11" t="n">
        <f aca="false">Online_RAW!$N$2-Online_RAW!N1355</f>
        <v>164.08595454545</v>
      </c>
      <c r="N1355" s="19" t="n">
        <f aca="false">Online_RAW!C1355*60</f>
        <v>146.872636363636</v>
      </c>
      <c r="O1355" s="19" t="n">
        <f aca="false">MAX(0, Online_RAW!D1355*60)</f>
        <v>33.2192727272728</v>
      </c>
      <c r="P1355" s="19" t="n">
        <f aca="false">_xlfn.IFNA(VLOOKUP(A1355,Sampling!$D$7:$E$14,2,FALSE()),0)</f>
        <v>0</v>
      </c>
      <c r="Q1355" s="0" t="n">
        <f aca="false">_xlfn.IFNA(VLOOKUP(A1355,Refill!$D$6:$G$8,2,FALSE()),0)</f>
        <v>0</v>
      </c>
    </row>
    <row r="1356" customFormat="false" ht="12.75" hidden="false" customHeight="false" outlineLevel="0" collapsed="false">
      <c r="A1356" s="19" t="n">
        <f aca="false">ROUND((Online_RAW!B1356-General!$B$10)*24,3)</f>
        <v>22.567</v>
      </c>
      <c r="B1356" s="19" t="n">
        <f aca="false">General!$B$12+Online_ANA!K1356/1000+Online_ANA!L1356/1000+Online_ANA!M1356/1000/General!$B$22-SUM($P$2:P1356)/1000/General!$B$24+SUM($Q$2:Q1356)/1000/General!$B$24</f>
        <v>1.3087995901077</v>
      </c>
      <c r="C1356" s="19" t="n">
        <f aca="false">Online_RAW!K1356</f>
        <v>32.034</v>
      </c>
      <c r="D1356" s="19" t="n">
        <f aca="false">Online_RAW!J1356</f>
        <v>2.23666666666667</v>
      </c>
      <c r="E1356" s="19" t="n">
        <f aca="false">(1-F1356/100-G1356/100)/(1-C1356/100-D1356/100-General!$B$17/100)</f>
        <v>0.981883399739609</v>
      </c>
      <c r="F1356" s="19" t="n">
        <f aca="false">N1356*General!$B$14/(N1356+O1356)+O1356*100/(N1356+O1356)</f>
        <v>35.8539151055938</v>
      </c>
      <c r="G1356" s="19" t="n">
        <f aca="false">N1356*General!$B$15/(N1356+O1356)</f>
        <v>0.0323970125729324</v>
      </c>
      <c r="H1356" s="19" t="n">
        <f aca="false">(N1356+O1356)*(1/General!$B$20)*((F1356/100)-E1356*(C1356/100))*1000/B1356</f>
        <v>270.609142738927</v>
      </c>
      <c r="I1356" s="19" t="n">
        <f aca="false">(N1356+O1356)*(1/General!$B$20)*((D1356/100)*E1356-(G1356/100))*1000/B1356</f>
        <v>133.067118861699</v>
      </c>
      <c r="J1356" s="19" t="n">
        <f aca="false">I1356/H1356</f>
        <v>0.491731792632286</v>
      </c>
      <c r="K1356" s="19" t="n">
        <f aca="false">MAX(Online_RAW!$L$2-Online_RAW!L1356,0)</f>
        <v>0</v>
      </c>
      <c r="L1356" s="19" t="n">
        <f aca="false">0.0016*(Online_RAW!M1356)</f>
        <v>77.7532</v>
      </c>
      <c r="M1356" s="11" t="n">
        <f aca="false">Online_RAW!$N$2-Online_RAW!N1356</f>
        <v>164.64056521739</v>
      </c>
      <c r="N1356" s="19" t="n">
        <f aca="false">Online_RAW!C1356*60</f>
        <v>146.117217391304</v>
      </c>
      <c r="O1356" s="19" t="n">
        <f aca="false">MAX(0, Online_RAW!D1356*60)</f>
        <v>34.2910434782609</v>
      </c>
      <c r="P1356" s="19" t="n">
        <f aca="false">_xlfn.IFNA(VLOOKUP(A1356,Sampling!$D$7:$E$14,2,FALSE()),0)</f>
        <v>0</v>
      </c>
      <c r="Q1356" s="0" t="n">
        <f aca="false">_xlfn.IFNA(VLOOKUP(A1356,Refill!$D$6:$G$8,2,FALSE()),0)</f>
        <v>0</v>
      </c>
    </row>
    <row r="1357" customFormat="false" ht="12.75" hidden="false" customHeight="false" outlineLevel="0" collapsed="false">
      <c r="A1357" s="19" t="n">
        <f aca="false">ROUND((Online_RAW!B1357-General!$B$10)*24,3)</f>
        <v>22.583</v>
      </c>
      <c r="B1357" s="19" t="n">
        <f aca="false">General!$B$12+Online_ANA!K1357/1000+Online_ANA!L1357/1000+Online_ANA!M1357/1000/General!$B$22-SUM($P$2:P1357)/1000/General!$B$24+SUM($Q$2:Q1357)/1000/General!$B$24</f>
        <v>1.30932753155165</v>
      </c>
      <c r="C1357" s="19" t="n">
        <f aca="false">Online_RAW!K1357</f>
        <v>32.0375</v>
      </c>
      <c r="D1357" s="19" t="n">
        <f aca="false">Online_RAW!J1357</f>
        <v>2.23666666666667</v>
      </c>
      <c r="E1357" s="19" t="n">
        <f aca="false">(1-F1357/100-G1357/100)/(1-C1357/100-D1357/100-General!$B$17/100)</f>
        <v>0.978509568593369</v>
      </c>
      <c r="F1357" s="19" t="n">
        <f aca="false">N1357*General!$B$14/(N1357+O1357)+O1357*100/(N1357+O1357)</f>
        <v>36.0777527796514</v>
      </c>
      <c r="G1357" s="19" t="n">
        <f aca="false">N1357*General!$B$15/(N1357+O1357)</f>
        <v>0.0322839632426003</v>
      </c>
      <c r="H1357" s="19" t="n">
        <f aca="false">(N1357+O1357)*(1/General!$B$20)*((F1357/100)-E1357*(C1357/100))*1000/B1357</f>
        <v>289.777164193424</v>
      </c>
      <c r="I1357" s="19" t="n">
        <f aca="false">(N1357+O1357)*(1/General!$B$20)*((D1357/100)*E1357-(G1357/100))*1000/B1357</f>
        <v>132.138671385944</v>
      </c>
      <c r="J1357" s="19" t="n">
        <f aca="false">I1357/H1357</f>
        <v>0.456000981836313</v>
      </c>
      <c r="K1357" s="19" t="n">
        <f aca="false">MAX(Online_RAW!$L$2-Online_RAW!L1357,0)</f>
        <v>0</v>
      </c>
      <c r="L1357" s="19" t="n">
        <f aca="false">0.0016*(Online_RAW!M1357)</f>
        <v>77.7888</v>
      </c>
      <c r="M1357" s="11" t="n">
        <f aca="false">Online_RAW!$N$2-Online_RAW!N1357</f>
        <v>165.1772173913</v>
      </c>
      <c r="N1357" s="19" t="n">
        <f aca="false">Online_RAW!C1357*60</f>
        <v>145.148347826087</v>
      </c>
      <c r="O1357" s="19" t="n">
        <f aca="false">MAX(0, Online_RAW!D1357*60)</f>
        <v>34.6912173913043</v>
      </c>
      <c r="P1357" s="19" t="n">
        <f aca="false">_xlfn.IFNA(VLOOKUP(A1357,Sampling!$D$7:$E$14,2,FALSE()),0)</f>
        <v>0</v>
      </c>
      <c r="Q1357" s="0" t="n">
        <f aca="false">_xlfn.IFNA(VLOOKUP(A1357,Refill!$D$6:$G$8,2,FALSE()),0)</f>
        <v>0</v>
      </c>
    </row>
    <row r="1358" customFormat="false" ht="12.75" hidden="false" customHeight="false" outlineLevel="0" collapsed="false">
      <c r="A1358" s="19" t="n">
        <f aca="false">ROUND((Online_RAW!B1358-General!$B$10)*24,3)</f>
        <v>22.6</v>
      </c>
      <c r="B1358" s="19" t="n">
        <f aca="false">General!$B$12+Online_ANA!K1358/1000+Online_ANA!L1358/1000+Online_ANA!M1358/1000/General!$B$22-SUM($P$2:P1358)/1000/General!$B$24+SUM($Q$2:Q1358)/1000/General!$B$24</f>
        <v>1.30985122101751</v>
      </c>
      <c r="C1358" s="19" t="n">
        <f aca="false">Online_RAW!K1358</f>
        <v>32.38</v>
      </c>
      <c r="D1358" s="19" t="n">
        <f aca="false">Online_RAW!J1358</f>
        <v>2.245</v>
      </c>
      <c r="E1358" s="19" t="n">
        <f aca="false">(1-F1358/100-G1358/100)/(1-C1358/100-D1358/100-General!$B$17/100)</f>
        <v>0.987771250123089</v>
      </c>
      <c r="F1358" s="19" t="n">
        <f aca="false">N1358*General!$B$14/(N1358+O1358)+O1358*100/(N1358+O1358)</f>
        <v>35.8194411212148</v>
      </c>
      <c r="G1358" s="19" t="n">
        <f aca="false">N1358*General!$B$15/(N1358+O1358)</f>
        <v>0.0324144236761542</v>
      </c>
      <c r="H1358" s="19" t="n">
        <f aca="false">(N1358+O1358)*(1/General!$B$20)*((F1358/100)-E1358*(C1358/100))*1000/B1358</f>
        <v>234.970287684734</v>
      </c>
      <c r="I1358" s="19" t="n">
        <f aca="false">(N1358+O1358)*(1/General!$B$20)*((D1358/100)*E1358-(G1358/100))*1000/B1358</f>
        <v>133.868703599402</v>
      </c>
      <c r="J1358" s="19" t="n">
        <f aca="false">I1358/H1358</f>
        <v>0.569726091407</v>
      </c>
      <c r="K1358" s="19" t="n">
        <f aca="false">MAX(Online_RAW!$L$2-Online_RAW!L1358,0)</f>
        <v>0</v>
      </c>
      <c r="L1358" s="19" t="n">
        <f aca="false">0.0016*(Online_RAW!M1358)</f>
        <v>77.836</v>
      </c>
      <c r="M1358" s="11" t="n">
        <f aca="false">Online_RAW!$N$2-Online_RAW!N1358</f>
        <v>165.69659090909</v>
      </c>
      <c r="N1358" s="19" t="n">
        <f aca="false">Online_RAW!C1358*60</f>
        <v>145.754181818182</v>
      </c>
      <c r="O1358" s="19" t="n">
        <f aca="false">MAX(0, Online_RAW!D1358*60)</f>
        <v>34.1091818181818</v>
      </c>
      <c r="P1358" s="19" t="n">
        <f aca="false">_xlfn.IFNA(VLOOKUP(A1358,Sampling!$D$7:$E$14,2,FALSE()),0)</f>
        <v>0</v>
      </c>
      <c r="Q1358" s="0" t="n">
        <f aca="false">_xlfn.IFNA(VLOOKUP(A1358,Refill!$D$6:$G$8,2,FALSE()),0)</f>
        <v>0</v>
      </c>
    </row>
    <row r="1359" customFormat="false" ht="12.75" hidden="false" customHeight="false" outlineLevel="0" collapsed="false">
      <c r="A1359" s="19" t="n">
        <f aca="false">ROUND((Online_RAW!B1359-General!$B$10)*24,3)</f>
        <v>22.617</v>
      </c>
      <c r="B1359" s="19" t="n">
        <f aca="false">General!$B$12+Online_ANA!K1359/1000+Online_ANA!L1359/1000+Online_ANA!M1359/1000/General!$B$22-SUM($P$2:P1359)/1000/General!$B$24+SUM($Q$2:Q1359)/1000/General!$B$24</f>
        <v>1.31038713724239</v>
      </c>
      <c r="C1359" s="19" t="n">
        <f aca="false">Online_RAW!K1359</f>
        <v>32.41</v>
      </c>
      <c r="D1359" s="19" t="n">
        <f aca="false">Online_RAW!J1359</f>
        <v>2.26</v>
      </c>
      <c r="E1359" s="19" t="n">
        <f aca="false">(1-F1359/100-G1359/100)/(1-C1359/100-D1359/100-General!$B$17/100)</f>
        <v>0.992629296920346</v>
      </c>
      <c r="F1359" s="19" t="n">
        <f aca="false">N1359*General!$B$14/(N1359+O1359)+O1359*100/(N1359+O1359)</f>
        <v>35.5484798205433</v>
      </c>
      <c r="G1359" s="19" t="n">
        <f aca="false">N1359*General!$B$15/(N1359+O1359)</f>
        <v>0.0325512728179074</v>
      </c>
      <c r="H1359" s="19" t="n">
        <f aca="false">(N1359+O1359)*(1/General!$B$20)*((F1359/100)-E1359*(C1359/100))*1000/B1359</f>
        <v>207.006347963412</v>
      </c>
      <c r="I1359" s="19" t="n">
        <f aca="false">(N1359+O1359)*(1/General!$B$20)*((D1359/100)*E1359-(G1359/100))*1000/B1359</f>
        <v>135.504410121031</v>
      </c>
      <c r="J1359" s="19" t="n">
        <f aca="false">I1359/H1359</f>
        <v>0.654590602917073</v>
      </c>
      <c r="K1359" s="19" t="n">
        <f aca="false">MAX(Online_RAW!$L$2-Online_RAW!L1359,0)</f>
        <v>0</v>
      </c>
      <c r="L1359" s="19" t="n">
        <f aca="false">0.0016*(Online_RAW!M1359)</f>
        <v>77.8885333333333</v>
      </c>
      <c r="M1359" s="11" t="n">
        <f aca="false">Online_RAW!$N$2-Online_RAW!N1359</f>
        <v>166.22347826087</v>
      </c>
      <c r="N1359" s="19" t="n">
        <f aca="false">Online_RAW!C1359*60</f>
        <v>146.498347826087</v>
      </c>
      <c r="O1359" s="19" t="n">
        <f aca="false">MAX(0, Online_RAW!D1359*60)</f>
        <v>33.5233043478261</v>
      </c>
      <c r="P1359" s="19" t="n">
        <f aca="false">_xlfn.IFNA(VLOOKUP(A1359,Sampling!$D$7:$E$14,2,FALSE()),0)</f>
        <v>0</v>
      </c>
      <c r="Q1359" s="0" t="n">
        <f aca="false">_xlfn.IFNA(VLOOKUP(A1359,Refill!$D$6:$G$8,2,FALSE()),0)</f>
        <v>0</v>
      </c>
    </row>
    <row r="1360" customFormat="false" ht="12.75" hidden="false" customHeight="false" outlineLevel="0" collapsed="false">
      <c r="A1360" s="19" t="n">
        <f aca="false">ROUND((Online_RAW!B1360-General!$B$10)*24,3)</f>
        <v>22.633</v>
      </c>
      <c r="B1360" s="19" t="n">
        <f aca="false">General!$B$12+Online_ANA!K1360/1000+Online_ANA!L1360/1000+Online_ANA!M1360/1000/General!$B$22-SUM($P$2:P1360)/1000/General!$B$24+SUM($Q$2:Q1360)/1000/General!$B$24</f>
        <v>1.3109122852377</v>
      </c>
      <c r="C1360" s="19" t="n">
        <f aca="false">Online_RAW!K1360</f>
        <v>32.2121428571429</v>
      </c>
      <c r="D1360" s="19" t="n">
        <f aca="false">Online_RAW!J1360</f>
        <v>2.26</v>
      </c>
      <c r="E1360" s="19" t="n">
        <f aca="false">(1-F1360/100-G1360/100)/(1-C1360/100-D1360/100-General!$B$17/100)</f>
        <v>0.988909438618204</v>
      </c>
      <c r="F1360" s="19" t="n">
        <f aca="false">N1360*General!$B$14/(N1360+O1360)+O1360*100/(N1360+O1360)</f>
        <v>35.5942489289912</v>
      </c>
      <c r="G1360" s="19" t="n">
        <f aca="false">N1360*General!$B$15/(N1360+O1360)</f>
        <v>0.0325281571065701</v>
      </c>
      <c r="H1360" s="19" t="n">
        <f aca="false">(N1360+O1360)*(1/General!$B$20)*((F1360/100)-E1360*(C1360/100))*1000/B1360</f>
        <v>228.874751180105</v>
      </c>
      <c r="I1360" s="19" t="n">
        <f aca="false">(N1360+O1360)*(1/General!$B$20)*((D1360/100)*E1360-(G1360/100))*1000/B1360</f>
        <v>134.802699588437</v>
      </c>
      <c r="J1360" s="19" t="n">
        <f aca="false">I1360/H1360</f>
        <v>0.588980212510896</v>
      </c>
      <c r="K1360" s="19" t="n">
        <f aca="false">MAX(Online_RAW!$L$2-Online_RAW!L1360,0)</f>
        <v>0</v>
      </c>
      <c r="L1360" s="19" t="n">
        <f aca="false">0.0016*(Online_RAW!M1360)</f>
        <v>77.92</v>
      </c>
      <c r="M1360" s="11" t="n">
        <f aca="false">Online_RAW!$N$2-Online_RAW!N1360</f>
        <v>166.76159090909</v>
      </c>
      <c r="N1360" s="19" t="n">
        <f aca="false">Online_RAW!C1360*60</f>
        <v>146.249181818182</v>
      </c>
      <c r="O1360" s="19" t="n">
        <f aca="false">MAX(0, Online_RAW!D1360*60)</f>
        <v>33.594</v>
      </c>
      <c r="P1360" s="19" t="n">
        <f aca="false">_xlfn.IFNA(VLOOKUP(A1360,Sampling!$D$7:$E$14,2,FALSE()),0)</f>
        <v>0</v>
      </c>
      <c r="Q1360" s="0" t="n">
        <f aca="false">_xlfn.IFNA(VLOOKUP(A1360,Refill!$D$6:$G$8,2,FALSE()),0)</f>
        <v>0</v>
      </c>
    </row>
    <row r="1361" customFormat="false" ht="12.75" hidden="false" customHeight="false" outlineLevel="0" collapsed="false">
      <c r="A1361" s="19" t="n">
        <f aca="false">ROUND((Online_RAW!B1361-General!$B$10)*24,3)</f>
        <v>22.65</v>
      </c>
      <c r="B1361" s="19" t="n">
        <f aca="false">General!$B$12+Online_ANA!K1361/1000+Online_ANA!L1361/1000+Online_ANA!M1361/1000/General!$B$22-SUM($P$2:P1361)/1000/General!$B$24+SUM($Q$2:Q1361)/1000/General!$B$24</f>
        <v>1.31143663630803</v>
      </c>
      <c r="C1361" s="19" t="n">
        <f aca="false">Online_RAW!K1361</f>
        <v>32.11</v>
      </c>
      <c r="D1361" s="19" t="n">
        <f aca="false">Online_RAW!J1361</f>
        <v>2.255</v>
      </c>
      <c r="E1361" s="19" t="n">
        <f aca="false">(1-F1361/100-G1361/100)/(1-C1361/100-D1361/100-General!$B$17/100)</f>
        <v>0.986524332336431</v>
      </c>
      <c r="F1361" s="19" t="n">
        <f aca="false">N1361*General!$B$14/(N1361+O1361)+O1361*100/(N1361+O1361)</f>
        <v>35.6438338228207</v>
      </c>
      <c r="G1361" s="19" t="n">
        <f aca="false">N1361*General!$B$15/(N1361+O1361)</f>
        <v>0.0325031142308986</v>
      </c>
      <c r="H1361" s="19" t="n">
        <f aca="false">(N1361+O1361)*(1/General!$B$20)*((F1361/100)-E1361*(C1361/100))*1000/B1361</f>
        <v>242.847967278873</v>
      </c>
      <c r="I1361" s="19" t="n">
        <f aca="false">(N1361+O1361)*(1/General!$B$20)*((D1361/100)*E1361-(G1361/100))*1000/B1361</f>
        <v>134.210069899102</v>
      </c>
      <c r="J1361" s="19" t="n">
        <f aca="false">I1361/H1361</f>
        <v>0.552650579714273</v>
      </c>
      <c r="K1361" s="19" t="n">
        <f aca="false">MAX(Online_RAW!$L$2-Online_RAW!L1361,0)</f>
        <v>0</v>
      </c>
      <c r="L1361" s="19" t="n">
        <f aca="false">0.0016*(Online_RAW!M1361)</f>
        <v>77.9530666666667</v>
      </c>
      <c r="M1361" s="11" t="n">
        <f aca="false">Online_RAW!$N$2-Online_RAW!N1361</f>
        <v>167.29709090909</v>
      </c>
      <c r="N1361" s="19" t="n">
        <f aca="false">Online_RAW!C1361*60</f>
        <v>146.236090909091</v>
      </c>
      <c r="O1361" s="19" t="n">
        <f aca="false">MAX(0, Online_RAW!D1361*60)</f>
        <v>33.7295454545455</v>
      </c>
      <c r="P1361" s="19" t="n">
        <f aca="false">_xlfn.IFNA(VLOOKUP(A1361,Sampling!$D$7:$E$14,2,FALSE()),0)</f>
        <v>0</v>
      </c>
      <c r="Q1361" s="0" t="n">
        <f aca="false">_xlfn.IFNA(VLOOKUP(A1361,Refill!$D$6:$G$8,2,FALSE()),0)</f>
        <v>0</v>
      </c>
    </row>
    <row r="1362" customFormat="false" ht="12.75" hidden="false" customHeight="false" outlineLevel="0" collapsed="false">
      <c r="A1362" s="19" t="n">
        <f aca="false">ROUND((Online_RAW!B1362-General!$B$10)*24,3)</f>
        <v>22.667</v>
      </c>
      <c r="B1362" s="19" t="n">
        <f aca="false">General!$B$12+Online_ANA!K1362/1000+Online_ANA!L1362/1000+Online_ANA!M1362/1000/General!$B$22-SUM($P$2:P1362)/1000/General!$B$24+SUM($Q$2:Q1362)/1000/General!$B$24</f>
        <v>1.31198988223519</v>
      </c>
      <c r="C1362" s="19" t="n">
        <f aca="false">Online_RAW!K1362</f>
        <v>32.135</v>
      </c>
      <c r="D1362" s="19" t="n">
        <f aca="false">Online_RAW!J1362</f>
        <v>2.265</v>
      </c>
      <c r="E1362" s="19" t="n">
        <f aca="false">(1-F1362/100-G1362/100)/(1-C1362/100-D1362/100-General!$B$17/100)</f>
        <v>0.984331708258203</v>
      </c>
      <c r="F1362" s="19" t="n">
        <f aca="false">N1362*General!$B$14/(N1362+O1362)+O1362*100/(N1362+O1362)</f>
        <v>35.8213392316083</v>
      </c>
      <c r="G1362" s="19" t="n">
        <f aca="false">N1362*General!$B$15/(N1362+O1362)</f>
        <v>0.0324134650345413</v>
      </c>
      <c r="H1362" s="19" t="n">
        <f aca="false">(N1362+O1362)*(1/General!$B$20)*((F1362/100)-E1362*(C1362/100))*1000/B1362</f>
        <v>256.491340137775</v>
      </c>
      <c r="I1362" s="19" t="n">
        <f aca="false">(N1362+O1362)*(1/General!$B$20)*((D1362/100)*E1362-(G1362/100))*1000/B1362</f>
        <v>134.500745067788</v>
      </c>
      <c r="J1362" s="19" t="n">
        <f aca="false">I1362/H1362</f>
        <v>0.52438708065364</v>
      </c>
      <c r="K1362" s="19" t="n">
        <f aca="false">MAX(Online_RAW!$L$2-Online_RAW!L1362,0)</f>
        <v>0</v>
      </c>
      <c r="L1362" s="19" t="n">
        <f aca="false">0.0016*(Online_RAW!M1362)</f>
        <v>78.0212</v>
      </c>
      <c r="M1362" s="11" t="n">
        <f aca="false">Online_RAW!$N$2-Online_RAW!N1362</f>
        <v>167.82586363636</v>
      </c>
      <c r="N1362" s="19" t="n">
        <f aca="false">Online_RAW!C1362*60</f>
        <v>145.878272727273</v>
      </c>
      <c r="O1362" s="19" t="n">
        <f aca="false">MAX(0, Online_RAW!D1362*60)</f>
        <v>34.1435454545455</v>
      </c>
      <c r="P1362" s="19" t="n">
        <f aca="false">_xlfn.IFNA(VLOOKUP(A1362,Sampling!$D$7:$E$14,2,FALSE()),0)</f>
        <v>0</v>
      </c>
      <c r="Q1362" s="0" t="n">
        <f aca="false">_xlfn.IFNA(VLOOKUP(A1362,Refill!$D$6:$G$8,2,FALSE()),0)</f>
        <v>0</v>
      </c>
    </row>
    <row r="1363" customFormat="false" ht="12.75" hidden="false" customHeight="false" outlineLevel="0" collapsed="false">
      <c r="A1363" s="19" t="n">
        <f aca="false">ROUND((Online_RAW!B1363-General!$B$10)*24,3)</f>
        <v>22.683</v>
      </c>
      <c r="B1363" s="19" t="n">
        <f aca="false">General!$B$12+Online_ANA!K1363/1000+Online_ANA!L1363/1000+Online_ANA!M1363/1000/General!$B$22-SUM($P$2:P1363)/1000/General!$B$24+SUM($Q$2:Q1363)/1000/General!$B$24</f>
        <v>1.31251970163542</v>
      </c>
      <c r="C1363" s="19" t="n">
        <f aca="false">Online_RAW!K1363</f>
        <v>32.18</v>
      </c>
      <c r="D1363" s="19" t="n">
        <f aca="false">Online_RAW!J1363</f>
        <v>2.27</v>
      </c>
      <c r="E1363" s="19" t="n">
        <f aca="false">(1-F1363/100-G1363/100)/(1-C1363/100-D1363/100-General!$B$17/100)</f>
        <v>0.984905470705669</v>
      </c>
      <c r="F1363" s="19" t="n">
        <f aca="false">N1363*General!$B$14/(N1363+O1363)+O1363*100/(N1363+O1363)</f>
        <v>35.8331999414448</v>
      </c>
      <c r="G1363" s="19" t="n">
        <f aca="false">N1363*General!$B$15/(N1363+O1363)</f>
        <v>0.0324074747770481</v>
      </c>
      <c r="H1363" s="19" t="n">
        <f aca="false">(N1363+O1363)*(1/General!$B$20)*((F1363/100)-E1363*(C1363/100))*1000/B1363</f>
        <v>253.22307348183</v>
      </c>
      <c r="I1363" s="19" t="n">
        <f aca="false">(N1363+O1363)*(1/General!$B$20)*((D1363/100)*E1363-(G1363/100))*1000/B1363</f>
        <v>134.800992154257</v>
      </c>
      <c r="J1363" s="19" t="n">
        <f aca="false">I1363/H1363</f>
        <v>0.532340873604988</v>
      </c>
      <c r="K1363" s="19" t="n">
        <f aca="false">MAX(Online_RAW!$L$2-Online_RAW!L1363,0)</f>
        <v>0</v>
      </c>
      <c r="L1363" s="19" t="n">
        <f aca="false">0.0016*(Online_RAW!M1363)</f>
        <v>78.056</v>
      </c>
      <c r="M1363" s="11" t="n">
        <f aca="false">Online_RAW!$N$2-Online_RAW!N1363</f>
        <v>168.36543478261</v>
      </c>
      <c r="N1363" s="19" t="n">
        <f aca="false">Online_RAW!C1363*60</f>
        <v>145.822434782609</v>
      </c>
      <c r="O1363" s="19" t="n">
        <f aca="false">MAX(0, Online_RAW!D1363*60)</f>
        <v>34.1637391304348</v>
      </c>
      <c r="P1363" s="19" t="n">
        <f aca="false">_xlfn.IFNA(VLOOKUP(A1363,Sampling!$D$7:$E$14,2,FALSE()),0)</f>
        <v>0</v>
      </c>
      <c r="Q1363" s="0" t="n">
        <f aca="false">_xlfn.IFNA(VLOOKUP(A1363,Refill!$D$6:$G$8,2,FALSE()),0)</f>
        <v>0</v>
      </c>
    </row>
    <row r="1364" customFormat="false" ht="12.75" hidden="false" customHeight="false" outlineLevel="0" collapsed="false">
      <c r="A1364" s="19" t="n">
        <f aca="false">ROUND((Online_RAW!B1364-General!$B$10)*24,3)</f>
        <v>22.7</v>
      </c>
      <c r="B1364" s="19" t="n">
        <f aca="false">General!$B$12+Online_ANA!K1364/1000+Online_ANA!L1364/1000+Online_ANA!M1364/1000/General!$B$22-SUM($P$2:P1364)/1000/General!$B$24+SUM($Q$2:Q1364)/1000/General!$B$24</f>
        <v>1.31305169552405</v>
      </c>
      <c r="C1364" s="19" t="n">
        <f aca="false">Online_RAW!K1364</f>
        <v>32.225</v>
      </c>
      <c r="D1364" s="19" t="n">
        <f aca="false">Online_RAW!J1364</f>
        <v>2.27</v>
      </c>
      <c r="E1364" s="19" t="n">
        <f aca="false">(1-F1364/100-G1364/100)/(1-C1364/100-D1364/100-General!$B$17/100)</f>
        <v>0.988203265759759</v>
      </c>
      <c r="F1364" s="19" t="n">
        <f aca="false">N1364*General!$B$14/(N1364+O1364)+O1364*100/(N1364+O1364)</f>
        <v>35.6628395125399</v>
      </c>
      <c r="G1364" s="19" t="n">
        <f aca="false">N1364*General!$B$15/(N1364+O1364)</f>
        <v>0.0324935153977071</v>
      </c>
      <c r="H1364" s="19" t="n">
        <f aca="false">(N1364+O1364)*(1/General!$B$20)*((F1364/100)-E1364*(C1364/100))*1000/B1364</f>
        <v>233.246349068085</v>
      </c>
      <c r="I1364" s="19" t="n">
        <f aca="false">(N1364+O1364)*(1/General!$B$20)*((D1364/100)*E1364-(G1364/100))*1000/B1364</f>
        <v>135.056484980454</v>
      </c>
      <c r="J1364" s="19" t="n">
        <f aca="false">I1364/H1364</f>
        <v>0.579029363246455</v>
      </c>
      <c r="K1364" s="19" t="n">
        <f aca="false">MAX(Online_RAW!$L$2-Online_RAW!L1364,0)</f>
        <v>0</v>
      </c>
      <c r="L1364" s="19" t="n">
        <f aca="false">0.0016*(Online_RAW!M1364)</f>
        <v>78.0970666666667</v>
      </c>
      <c r="M1364" s="11" t="n">
        <f aca="false">Online_RAW!$N$2-Online_RAW!N1364</f>
        <v>168.90054545455</v>
      </c>
      <c r="N1364" s="19" t="n">
        <f aca="false">Online_RAW!C1364*60</f>
        <v>146.055545454545</v>
      </c>
      <c r="O1364" s="19" t="n">
        <f aca="false">MAX(0, Online_RAW!D1364*60)</f>
        <v>33.741</v>
      </c>
      <c r="P1364" s="19" t="n">
        <f aca="false">_xlfn.IFNA(VLOOKUP(A1364,Sampling!$D$7:$E$14,2,FALSE()),0)</f>
        <v>0</v>
      </c>
      <c r="Q1364" s="0" t="n">
        <f aca="false">_xlfn.IFNA(VLOOKUP(A1364,Refill!$D$6:$G$8,2,FALSE()),0)</f>
        <v>0</v>
      </c>
    </row>
    <row r="1365" customFormat="false" ht="12.75" hidden="false" customHeight="false" outlineLevel="0" collapsed="false">
      <c r="A1365" s="19" t="n">
        <f aca="false">ROUND((Online_RAW!B1365-General!$B$10)*24,3)</f>
        <v>22.717</v>
      </c>
      <c r="B1365" s="19" t="n">
        <f aca="false">General!$B$12+Online_ANA!K1365/1000+Online_ANA!L1365/1000+Online_ANA!M1365/1000/General!$B$22-SUM($P$2:P1365)/1000/General!$B$24+SUM($Q$2:Q1365)/1000/General!$B$24</f>
        <v>1.31359804937448</v>
      </c>
      <c r="C1365" s="19" t="n">
        <f aca="false">Online_RAW!K1365</f>
        <v>32.18</v>
      </c>
      <c r="D1365" s="19" t="n">
        <f aca="false">Online_RAW!J1365</f>
        <v>2.27666666666667</v>
      </c>
      <c r="E1365" s="19" t="n">
        <f aca="false">(1-F1365/100-G1365/100)/(1-C1365/100-D1365/100-General!$B$17/100)</f>
        <v>0.987191114043971</v>
      </c>
      <c r="F1365" s="19" t="n">
        <f aca="false">N1365*General!$B$14/(N1365+O1365)+O1365*100/(N1365+O1365)</f>
        <v>35.6908743934134</v>
      </c>
      <c r="G1365" s="19" t="n">
        <f aca="false">N1365*General!$B$15/(N1365+O1365)</f>
        <v>0.0324793563669629</v>
      </c>
      <c r="H1365" s="19" t="n">
        <f aca="false">(N1365+O1365)*(1/General!$B$20)*((F1365/100)-E1365*(C1365/100))*1000/B1365</f>
        <v>239.928513723344</v>
      </c>
      <c r="I1365" s="19" t="n">
        <f aca="false">(N1365+O1365)*(1/General!$B$20)*((D1365/100)*E1365-(G1365/100))*1000/B1365</f>
        <v>135.467529643171</v>
      </c>
      <c r="J1365" s="19" t="n">
        <f aca="false">I1365/H1365</f>
        <v>0.564616216475945</v>
      </c>
      <c r="K1365" s="19" t="n">
        <f aca="false">MAX(Online_RAW!$L$2-Online_RAW!L1365,0)</f>
        <v>0</v>
      </c>
      <c r="L1365" s="19" t="n">
        <f aca="false">0.0016*(Online_RAW!M1365)</f>
        <v>78.1488</v>
      </c>
      <c r="M1365" s="11" t="n">
        <f aca="false">Online_RAW!$N$2-Online_RAW!N1365</f>
        <v>169.43968181818</v>
      </c>
      <c r="N1365" s="19" t="n">
        <f aca="false">Online_RAW!C1365*60</f>
        <v>146.212909090909</v>
      </c>
      <c r="O1365" s="19" t="n">
        <f aca="false">MAX(0, Online_RAW!D1365*60)</f>
        <v>33.8558181818182</v>
      </c>
      <c r="P1365" s="19" t="n">
        <f aca="false">_xlfn.IFNA(VLOOKUP(A1365,Sampling!$D$7:$E$14,2,FALSE()),0)</f>
        <v>0</v>
      </c>
      <c r="Q1365" s="0" t="n">
        <f aca="false">_xlfn.IFNA(VLOOKUP(A1365,Refill!$D$6:$G$8,2,FALSE()),0)</f>
        <v>0</v>
      </c>
    </row>
    <row r="1366" customFormat="false" ht="12.75" hidden="false" customHeight="false" outlineLevel="0" collapsed="false">
      <c r="A1366" s="19" t="n">
        <f aca="false">ROUND((Online_RAW!B1366-General!$B$10)*24,3)</f>
        <v>22.733</v>
      </c>
      <c r="B1366" s="19" t="n">
        <f aca="false">General!$B$12+Online_ANA!K1366/1000+Online_ANA!L1366/1000+Online_ANA!M1366/1000/General!$B$22-SUM($P$2:P1366)/1000/General!$B$24+SUM($Q$2:Q1366)/1000/General!$B$24</f>
        <v>1.31410280333611</v>
      </c>
      <c r="C1366" s="19" t="n">
        <f aca="false">Online_RAW!K1366</f>
        <v>32.105</v>
      </c>
      <c r="D1366" s="19" t="n">
        <f aca="false">Online_RAW!J1366</f>
        <v>2.29</v>
      </c>
      <c r="E1366" s="19" t="n">
        <f aca="false">(1-F1366/100-G1366/100)/(1-C1366/100-D1366/100-General!$B$17/100)</f>
        <v>0.990569070190438</v>
      </c>
      <c r="F1366" s="19" t="n">
        <f aca="false">N1366*General!$B$14/(N1366+O1366)+O1366*100/(N1366+O1366)</f>
        <v>35.409706406665</v>
      </c>
      <c r="G1366" s="19" t="n">
        <f aca="false">N1366*General!$B$15/(N1366+O1366)</f>
        <v>0.0326213604006742</v>
      </c>
      <c r="H1366" s="19" t="n">
        <f aca="false">(N1366+O1366)*(1/General!$B$20)*((F1366/100)-E1366*(C1366/100))*1000/B1366</f>
        <v>220.355120991638</v>
      </c>
      <c r="I1366" s="19" t="n">
        <f aca="false">(N1366+O1366)*(1/General!$B$20)*((D1366/100)*E1366-(G1366/100))*1000/B1366</f>
        <v>136.567658358289</v>
      </c>
      <c r="J1366" s="19" t="n">
        <f aca="false">I1366/H1366</f>
        <v>0.619761672629663</v>
      </c>
      <c r="K1366" s="19" t="n">
        <f aca="false">MAX(Online_RAW!$L$2-Online_RAW!L1366,0)</f>
        <v>0</v>
      </c>
      <c r="L1366" s="19" t="n">
        <f aca="false">0.0016*(Online_RAW!M1366)</f>
        <v>78.1488</v>
      </c>
      <c r="M1366" s="11" t="n">
        <f aca="false">Online_RAW!$N$2-Online_RAW!N1366</f>
        <v>169.98986363636</v>
      </c>
      <c r="N1366" s="19" t="n">
        <f aca="false">Online_RAW!C1366*60</f>
        <v>146.726727272727</v>
      </c>
      <c r="O1366" s="19" t="n">
        <f aca="false">MAX(0, Online_RAW!D1366*60)</f>
        <v>33.1881818181818</v>
      </c>
      <c r="P1366" s="19" t="n">
        <f aca="false">_xlfn.IFNA(VLOOKUP(A1366,Sampling!$D$7:$E$14,2,FALSE()),0)</f>
        <v>0</v>
      </c>
      <c r="Q1366" s="0" t="n">
        <f aca="false">_xlfn.IFNA(VLOOKUP(A1366,Refill!$D$6:$G$8,2,FALSE()),0)</f>
        <v>0</v>
      </c>
    </row>
    <row r="1367" customFormat="false" ht="12.75" hidden="false" customHeight="false" outlineLevel="0" collapsed="false">
      <c r="A1367" s="19" t="n">
        <f aca="false">ROUND((Online_RAW!B1367-General!$B$10)*24,3)</f>
        <v>22.75</v>
      </c>
      <c r="B1367" s="19" t="n">
        <f aca="false">General!$B$12+Online_ANA!K1367/1000+Online_ANA!L1367/1000+Online_ANA!M1367/1000/General!$B$22-SUM($P$2:P1367)/1000/General!$B$24+SUM($Q$2:Q1367)/1000/General!$B$24</f>
        <v>1.31467129819294</v>
      </c>
      <c r="C1367" s="19" t="n">
        <f aca="false">Online_RAW!K1367</f>
        <v>31.9491666666667</v>
      </c>
      <c r="D1367" s="19" t="n">
        <f aca="false">Online_RAW!J1367</f>
        <v>2.29</v>
      </c>
      <c r="E1367" s="19" t="n">
        <f aca="false">(1-F1367/100-G1367/100)/(1-C1367/100-D1367/100-General!$B$17/100)</f>
        <v>0.978831968894568</v>
      </c>
      <c r="F1367" s="19" t="n">
        <f aca="false">N1367*General!$B$14/(N1367+O1367)+O1367*100/(N1367+O1367)</f>
        <v>36.0224151841267</v>
      </c>
      <c r="G1367" s="19" t="n">
        <f aca="false">N1367*General!$B$15/(N1367+O1367)</f>
        <v>0.0323119115231684</v>
      </c>
      <c r="H1367" s="19" t="n">
        <f aca="false">(N1367+O1367)*(1/General!$B$20)*((F1367/100)-E1367*(C1367/100))*1000/B1367</f>
        <v>289.318750099303</v>
      </c>
      <c r="I1367" s="19" t="n">
        <f aca="false">(N1367+O1367)*(1/General!$B$20)*((D1367/100)*E1367-(G1367/100))*1000/B1367</f>
        <v>134.574201980725</v>
      </c>
      <c r="J1367" s="19" t="n">
        <f aca="false">I1367/H1367</f>
        <v>0.465141654090982</v>
      </c>
      <c r="K1367" s="19" t="n">
        <f aca="false">MAX(Online_RAW!$L$2-Online_RAW!L1367,0)</f>
        <v>0</v>
      </c>
      <c r="L1367" s="19" t="n">
        <f aca="false">0.0016*(Online_RAW!M1367)</f>
        <v>78.2234666666667</v>
      </c>
      <c r="M1367" s="11" t="n">
        <f aca="false">Online_RAW!$N$2-Online_RAW!N1367</f>
        <v>170.52813636364</v>
      </c>
      <c r="N1367" s="19" t="n">
        <f aca="false">Online_RAW!C1367*60</f>
        <v>144.998454545455</v>
      </c>
      <c r="O1367" s="19" t="n">
        <f aca="false">MAX(0, Online_RAW!D1367*60)</f>
        <v>34.5</v>
      </c>
      <c r="P1367" s="19" t="n">
        <f aca="false">_xlfn.IFNA(VLOOKUP(A1367,Sampling!$D$7:$E$14,2,FALSE()),0)</f>
        <v>0</v>
      </c>
      <c r="Q1367" s="0" t="n">
        <f aca="false">_xlfn.IFNA(VLOOKUP(A1367,Refill!$D$6:$G$8,2,FALSE()),0)</f>
        <v>0</v>
      </c>
    </row>
    <row r="1368" customFormat="false" ht="12.75" hidden="false" customHeight="false" outlineLevel="0" collapsed="false">
      <c r="A1368" s="19" t="n">
        <f aca="false">ROUND((Online_RAW!B1368-General!$B$10)*24,3)</f>
        <v>22.767</v>
      </c>
      <c r="B1368" s="19" t="n">
        <f aca="false">General!$B$12+Online_ANA!K1368/1000+Online_ANA!L1368/1000+Online_ANA!M1368/1000/General!$B$22-SUM($P$2:P1368)/1000/General!$B$24+SUM($Q$2:Q1368)/1000/General!$B$24</f>
        <v>1.31524678367239</v>
      </c>
      <c r="C1368" s="19" t="n">
        <f aca="false">Online_RAW!K1368</f>
        <v>32.2427272727273</v>
      </c>
      <c r="D1368" s="19" t="n">
        <f aca="false">Online_RAW!J1368</f>
        <v>2.305</v>
      </c>
      <c r="E1368" s="19" t="n">
        <f aca="false">(1-F1368/100-G1368/100)/(1-C1368/100-D1368/100-General!$B$17/100)</f>
        <v>0.989038367259463</v>
      </c>
      <c r="F1368" s="19" t="n">
        <f aca="false">N1368*General!$B$14/(N1368+O1368)+O1368*100/(N1368+O1368)</f>
        <v>35.6606457185484</v>
      </c>
      <c r="G1368" s="19" t="n">
        <f aca="false">N1368*General!$B$15/(N1368+O1368)</f>
        <v>0.0324946233744705</v>
      </c>
      <c r="H1368" s="19" t="n">
        <f aca="false">(N1368+O1368)*(1/General!$B$20)*((F1368/100)-E1368*(C1368/100))*1000/B1368</f>
        <v>229.505019864696</v>
      </c>
      <c r="I1368" s="19" t="n">
        <f aca="false">(N1368+O1368)*(1/General!$B$20)*((D1368/100)*E1368-(G1368/100))*1000/B1368</f>
        <v>136.755379275677</v>
      </c>
      <c r="J1368" s="19" t="n">
        <f aca="false">I1368/H1368</f>
        <v>0.595870972043667</v>
      </c>
      <c r="K1368" s="19" t="n">
        <f aca="false">MAX(Online_RAW!$L$2-Online_RAW!L1368,0)</f>
        <v>0</v>
      </c>
      <c r="L1368" s="19" t="n">
        <f aca="false">0.0016*(Online_RAW!M1368)</f>
        <v>78.2933333333333</v>
      </c>
      <c r="M1368" s="11" t="n">
        <f aca="false">Online_RAW!$N$2-Online_RAW!N1368</f>
        <v>171.07926086957</v>
      </c>
      <c r="N1368" s="19" t="n">
        <f aca="false">Online_RAW!C1368*60</f>
        <v>145.738173913043</v>
      </c>
      <c r="O1368" s="19" t="n">
        <f aca="false">MAX(0, Online_RAW!D1368*60)</f>
        <v>33.6615652173913</v>
      </c>
      <c r="P1368" s="19" t="n">
        <f aca="false">_xlfn.IFNA(VLOOKUP(A1368,Sampling!$D$7:$E$14,2,FALSE()),0)</f>
        <v>0</v>
      </c>
      <c r="Q1368" s="0" t="n">
        <f aca="false">_xlfn.IFNA(VLOOKUP(A1368,Refill!$D$6:$G$8,2,FALSE()),0)</f>
        <v>0</v>
      </c>
    </row>
    <row r="1369" customFormat="false" ht="12.75" hidden="false" customHeight="false" outlineLevel="0" collapsed="false">
      <c r="A1369" s="19" t="n">
        <f aca="false">ROUND((Online_RAW!B1369-General!$B$10)*24,3)</f>
        <v>22.783</v>
      </c>
      <c r="B1369" s="19" t="n">
        <f aca="false">General!$B$12+Online_ANA!K1369/1000+Online_ANA!L1369/1000+Online_ANA!M1369/1000/General!$B$22-SUM($P$2:P1369)/1000/General!$B$24+SUM($Q$2:Q1369)/1000/General!$B$24</f>
        <v>1.31579553861551</v>
      </c>
      <c r="C1369" s="19" t="n">
        <f aca="false">Online_RAW!K1369</f>
        <v>32.345</v>
      </c>
      <c r="D1369" s="19" t="n">
        <f aca="false">Online_RAW!J1369</f>
        <v>2.305</v>
      </c>
      <c r="E1369" s="19" t="n">
        <f aca="false">(1-F1369/100-G1369/100)/(1-C1369/100-D1369/100-General!$B$17/100)</f>
        <v>0.985925995771872</v>
      </c>
      <c r="F1369" s="19" t="n">
        <f aca="false">N1369*General!$B$14/(N1369+O1369)+O1369*100/(N1369+O1369)</f>
        <v>35.9639973551553</v>
      </c>
      <c r="G1369" s="19" t="n">
        <f aca="false">N1369*General!$B$15/(N1369+O1369)</f>
        <v>0.0323414154771943</v>
      </c>
      <c r="H1369" s="19" t="n">
        <f aca="false">(N1369+O1369)*(1/General!$B$20)*((F1369/100)-E1369*(C1369/100))*1000/B1369</f>
        <v>248.434374178491</v>
      </c>
      <c r="I1369" s="19" t="n">
        <f aca="false">(N1369+O1369)*(1/General!$B$20)*((D1369/100)*E1369-(G1369/100))*1000/B1369</f>
        <v>136.602102597438</v>
      </c>
      <c r="J1369" s="19" t="n">
        <f aca="false">I1369/H1369</f>
        <v>0.549851859466494</v>
      </c>
      <c r="K1369" s="19" t="n">
        <f aca="false">MAX(Online_RAW!$L$2-Online_RAW!L1369,0)</f>
        <v>0</v>
      </c>
      <c r="L1369" s="19" t="n">
        <f aca="false">0.0016*(Online_RAW!M1369)</f>
        <v>78.3392</v>
      </c>
      <c r="M1369" s="11" t="n">
        <f aca="false">Online_RAW!$N$2-Online_RAW!N1369</f>
        <v>171.62740909091</v>
      </c>
      <c r="N1369" s="19" t="n">
        <f aca="false">Online_RAW!C1369*60</f>
        <v>145.403181818182</v>
      </c>
      <c r="O1369" s="19" t="n">
        <f aca="false">MAX(0, Online_RAW!D1369*60)</f>
        <v>34.4320909090909</v>
      </c>
      <c r="P1369" s="19" t="n">
        <f aca="false">_xlfn.IFNA(VLOOKUP(A1369,Sampling!$D$7:$E$14,2,FALSE()),0)</f>
        <v>0</v>
      </c>
      <c r="Q1369" s="0" t="n">
        <f aca="false">_xlfn.IFNA(VLOOKUP(A1369,Refill!$D$6:$G$8,2,FALSE()),0)</f>
        <v>0</v>
      </c>
    </row>
    <row r="1370" customFormat="false" ht="12.75" hidden="false" customHeight="false" outlineLevel="0" collapsed="false">
      <c r="A1370" s="19" t="n">
        <f aca="false">ROUND((Online_RAW!B1370-General!$B$10)*24,3)</f>
        <v>22.8</v>
      </c>
      <c r="B1370" s="19" t="n">
        <f aca="false">General!$B$12+Online_ANA!K1370/1000+Online_ANA!L1370/1000+Online_ANA!M1370/1000/General!$B$22-SUM($P$2:P1370)/1000/General!$B$24+SUM($Q$2:Q1370)/1000/General!$B$24</f>
        <v>1.31632371309425</v>
      </c>
      <c r="C1370" s="19" t="n">
        <f aca="false">Online_RAW!K1370</f>
        <v>32.3516666666667</v>
      </c>
      <c r="D1370" s="19" t="n">
        <f aca="false">Online_RAW!J1370</f>
        <v>2.325</v>
      </c>
      <c r="E1370" s="19" t="n">
        <f aca="false">(1-F1370/100-G1370/100)/(1-C1370/100-D1370/100-General!$B$17/100)</f>
        <v>0.98585265866354</v>
      </c>
      <c r="F1370" s="19" t="n">
        <f aca="false">N1370*General!$B$14/(N1370+O1370)+O1370*100/(N1370+O1370)</f>
        <v>35.9950632968828</v>
      </c>
      <c r="G1370" s="19" t="n">
        <f aca="false">N1370*General!$B$15/(N1370+O1370)</f>
        <v>0.0323257256076349</v>
      </c>
      <c r="H1370" s="19" t="n">
        <f aca="false">(N1370+O1370)*(1/General!$B$20)*((F1370/100)-E1370*(C1370/100))*1000/B1370</f>
        <v>250.644735614174</v>
      </c>
      <c r="I1370" s="19" t="n">
        <f aca="false">(N1370+O1370)*(1/General!$B$20)*((D1370/100)*E1370-(G1370/100))*1000/B1370</f>
        <v>138.110317932418</v>
      </c>
      <c r="J1370" s="19" t="n">
        <f aca="false">I1370/H1370</f>
        <v>0.551020222283927</v>
      </c>
      <c r="K1370" s="19" t="n">
        <f aca="false">MAX(Online_RAW!$L$2-Online_RAW!L1370,0)</f>
        <v>0</v>
      </c>
      <c r="L1370" s="19" t="n">
        <f aca="false">0.0016*(Online_RAW!M1370)</f>
        <v>78.368</v>
      </c>
      <c r="M1370" s="11" t="n">
        <f aca="false">Online_RAW!$N$2-Online_RAW!N1370</f>
        <v>172.17172727273</v>
      </c>
      <c r="N1370" s="19" t="n">
        <f aca="false">Online_RAW!C1370*60</f>
        <v>145.723636363636</v>
      </c>
      <c r="O1370" s="19" t="n">
        <f aca="false">MAX(0, Online_RAW!D1370*60)</f>
        <v>34.5954545454545</v>
      </c>
      <c r="P1370" s="19" t="n">
        <f aca="false">_xlfn.IFNA(VLOOKUP(A1370,Sampling!$D$7:$E$14,2,FALSE()),0)</f>
        <v>0</v>
      </c>
      <c r="Q1370" s="0" t="n">
        <f aca="false">_xlfn.IFNA(VLOOKUP(A1370,Refill!$D$6:$G$8,2,FALSE()),0)</f>
        <v>0</v>
      </c>
    </row>
    <row r="1371" customFormat="false" ht="12.75" hidden="false" customHeight="false" outlineLevel="0" collapsed="false">
      <c r="A1371" s="19" t="n">
        <f aca="false">ROUND((Online_RAW!B1371-General!$B$10)*24,3)</f>
        <v>22.817</v>
      </c>
      <c r="B1371" s="19" t="n">
        <f aca="false">General!$B$12+Online_ANA!K1371/1000+Online_ANA!L1371/1000+Online_ANA!M1371/1000/General!$B$22-SUM($P$2:P1371)/1000/General!$B$24+SUM($Q$2:Q1371)/1000/General!$B$24</f>
        <v>1.31688237097582</v>
      </c>
      <c r="C1371" s="19" t="n">
        <f aca="false">Online_RAW!K1371</f>
        <v>32.326</v>
      </c>
      <c r="D1371" s="19" t="n">
        <f aca="false">Online_RAW!J1371</f>
        <v>2.325</v>
      </c>
      <c r="E1371" s="19" t="n">
        <f aca="false">(1-F1371/100-G1371/100)/(1-C1371/100-D1371/100-General!$B$17/100)</f>
        <v>0.986668196551061</v>
      </c>
      <c r="F1371" s="19" t="n">
        <f aca="false">N1371*General!$B$14/(N1371+O1371)+O1371*100/(N1371+O1371)</f>
        <v>35.9167784990927</v>
      </c>
      <c r="G1371" s="19" t="n">
        <f aca="false">N1371*General!$B$15/(N1371+O1371)</f>
        <v>0.0323652633842966</v>
      </c>
      <c r="H1371" s="19" t="n">
        <f aca="false">(N1371+O1371)*(1/General!$B$20)*((F1371/100)-E1371*(C1371/100))*1000/B1371</f>
        <v>245.335951818536</v>
      </c>
      <c r="I1371" s="19" t="n">
        <f aca="false">(N1371+O1371)*(1/General!$B$20)*((D1371/100)*E1371-(G1371/100))*1000/B1371</f>
        <v>137.965372060925</v>
      </c>
      <c r="J1371" s="19" t="n">
        <f aca="false">I1371/H1371</f>
        <v>0.562352851419719</v>
      </c>
      <c r="K1371" s="19" t="n">
        <f aca="false">MAX(Online_RAW!$L$2-Online_RAW!L1371,0)</f>
        <v>0</v>
      </c>
      <c r="L1371" s="19" t="n">
        <f aca="false">0.0016*(Online_RAW!M1371)</f>
        <v>78.4272</v>
      </c>
      <c r="M1371" s="11" t="n">
        <f aca="false">Online_RAW!$N$2-Online_RAW!N1371</f>
        <v>172.71613636364</v>
      </c>
      <c r="N1371" s="19" t="n">
        <f aca="false">Online_RAW!C1371*60</f>
        <v>145.690909090909</v>
      </c>
      <c r="O1371" s="19" t="n">
        <f aca="false">MAX(0, Online_RAW!D1371*60)</f>
        <v>34.3674545454545</v>
      </c>
      <c r="P1371" s="19" t="n">
        <f aca="false">_xlfn.IFNA(VLOOKUP(A1371,Sampling!$D$7:$E$14,2,FALSE()),0)</f>
        <v>0</v>
      </c>
      <c r="Q1371" s="0" t="n">
        <f aca="false">_xlfn.IFNA(VLOOKUP(A1371,Refill!$D$6:$G$8,2,FALSE()),0)</f>
        <v>0</v>
      </c>
    </row>
    <row r="1372" customFormat="false" ht="12.75" hidden="false" customHeight="false" outlineLevel="0" collapsed="false">
      <c r="A1372" s="19" t="n">
        <f aca="false">ROUND((Online_RAW!B1372-General!$B$10)*24,3)</f>
        <v>22.833</v>
      </c>
      <c r="B1372" s="19" t="n">
        <f aca="false">General!$B$12+Online_ANA!K1372/1000+Online_ANA!L1372/1000+Online_ANA!M1372/1000/General!$B$22-SUM($P$2:P1372)/1000/General!$B$24+SUM($Q$2:Q1372)/1000/General!$B$24</f>
        <v>1.3174366733945</v>
      </c>
      <c r="C1372" s="19" t="n">
        <f aca="false">Online_RAW!K1372</f>
        <v>32.2877777777778</v>
      </c>
      <c r="D1372" s="19" t="n">
        <f aca="false">Online_RAW!J1372</f>
        <v>2.33</v>
      </c>
      <c r="E1372" s="19" t="n">
        <f aca="false">(1-F1372/100-G1372/100)/(1-C1372/100-D1372/100-General!$B$17/100)</f>
        <v>0.990166057119189</v>
      </c>
      <c r="F1372" s="19" t="n">
        <f aca="false">N1372*General!$B$14/(N1372+O1372)+O1372*100/(N1372+O1372)</f>
        <v>35.6566834282539</v>
      </c>
      <c r="G1372" s="19" t="n">
        <f aca="false">N1372*General!$B$15/(N1372+O1372)</f>
        <v>0.0324966245311849</v>
      </c>
      <c r="H1372" s="19" t="n">
        <f aca="false">(N1372+O1372)*(1/General!$B$20)*((F1372/100)-E1372*(C1372/100))*1000/B1372</f>
        <v>224.681902755388</v>
      </c>
      <c r="I1372" s="19" t="n">
        <f aca="false">(N1372+O1372)*(1/General!$B$20)*((D1372/100)*E1372-(G1372/100))*1000/B1372</f>
        <v>138.632880327116</v>
      </c>
      <c r="J1372" s="19" t="n">
        <f aca="false">I1372/H1372</f>
        <v>0.617018454210111</v>
      </c>
      <c r="K1372" s="19" t="n">
        <f aca="false">MAX(Online_RAW!$L$2-Online_RAW!L1372,0)</f>
        <v>0</v>
      </c>
      <c r="L1372" s="19" t="n">
        <f aca="false">0.0016*(Online_RAW!M1372)</f>
        <v>78.4736</v>
      </c>
      <c r="M1372" s="11" t="n">
        <f aca="false">Online_RAW!$N$2-Online_RAW!N1372</f>
        <v>173.26975</v>
      </c>
      <c r="N1372" s="19" t="n">
        <f aca="false">Online_RAW!C1372*60</f>
        <v>146.2145</v>
      </c>
      <c r="O1372" s="19" t="n">
        <f aca="false">MAX(0, Online_RAW!D1372*60)</f>
        <v>33.7605</v>
      </c>
      <c r="P1372" s="19" t="n">
        <f aca="false">_xlfn.IFNA(VLOOKUP(A1372,Sampling!$D$7:$E$14,2,FALSE()),0)</f>
        <v>0</v>
      </c>
      <c r="Q1372" s="0" t="n">
        <f aca="false">_xlfn.IFNA(VLOOKUP(A1372,Refill!$D$6:$G$8,2,FALSE()),0)</f>
        <v>0</v>
      </c>
    </row>
    <row r="1373" customFormat="false" ht="12.75" hidden="false" customHeight="false" outlineLevel="0" collapsed="false">
      <c r="A1373" s="19" t="n">
        <f aca="false">ROUND((Online_RAW!B1373-General!$B$10)*24,3)</f>
        <v>22.85</v>
      </c>
      <c r="B1373" s="19" t="n">
        <f aca="false">General!$B$12+Online_ANA!K1373/1000+Online_ANA!L1373/1000+Online_ANA!M1373/1000/General!$B$22-SUM($P$2:P1373)/1000/General!$B$24+SUM($Q$2:Q1373)/1000/General!$B$24</f>
        <v>1.3179750175146</v>
      </c>
      <c r="C1373" s="19" t="n">
        <f aca="false">Online_RAW!K1373</f>
        <v>32.1777777777778</v>
      </c>
      <c r="D1373" s="19" t="n">
        <f aca="false">Online_RAW!J1373</f>
        <v>2.33</v>
      </c>
      <c r="E1373" s="19" t="n">
        <f aca="false">(1-F1373/100-G1373/100)/(1-C1373/100-D1373/100-General!$B$17/100)</f>
        <v>0.989223958458098</v>
      </c>
      <c r="F1373" s="19" t="n">
        <f aca="false">N1373*General!$B$14/(N1373+O1373)+O1373*100/(N1373+O1373)</f>
        <v>35.6090335924209</v>
      </c>
      <c r="G1373" s="19" t="n">
        <f aca="false">N1373*General!$B$15/(N1373+O1373)</f>
        <v>0.032520690104838</v>
      </c>
      <c r="H1373" s="19" t="n">
        <f aca="false">(N1373+O1373)*(1/General!$B$20)*((F1373/100)-E1373*(C1373/100))*1000/B1373</f>
        <v>230.025184442434</v>
      </c>
      <c r="I1373" s="19" t="n">
        <f aca="false">(N1373+O1373)*(1/General!$B$20)*((D1373/100)*E1373-(G1373/100))*1000/B1373</f>
        <v>138.354132661407</v>
      </c>
      <c r="J1373" s="19" t="n">
        <f aca="false">I1373/H1373</f>
        <v>0.601473847295324</v>
      </c>
      <c r="K1373" s="19" t="n">
        <f aca="false">MAX(Online_RAW!$L$2-Online_RAW!L1373,0)</f>
        <v>0</v>
      </c>
      <c r="L1373" s="19" t="n">
        <f aca="false">0.0016*(Online_RAW!M1373)</f>
        <v>78.504</v>
      </c>
      <c r="M1373" s="11" t="n">
        <f aca="false">Online_RAW!$N$2-Online_RAW!N1373</f>
        <v>173.82340909091</v>
      </c>
      <c r="N1373" s="19" t="n">
        <f aca="false">Online_RAW!C1373*60</f>
        <v>146.230909090909</v>
      </c>
      <c r="O1373" s="19" t="n">
        <f aca="false">MAX(0, Online_RAW!D1373*60)</f>
        <v>33.6310909090909</v>
      </c>
      <c r="P1373" s="19" t="n">
        <f aca="false">_xlfn.IFNA(VLOOKUP(A1373,Sampling!$D$7:$E$14,2,FALSE()),0)</f>
        <v>0</v>
      </c>
      <c r="Q1373" s="0" t="n">
        <f aca="false">_xlfn.IFNA(VLOOKUP(A1373,Refill!$D$6:$G$8,2,FALSE()),0)</f>
        <v>0</v>
      </c>
    </row>
    <row r="1374" customFormat="false" ht="12.75" hidden="false" customHeight="false" outlineLevel="0" collapsed="false">
      <c r="A1374" s="19" t="n">
        <f aca="false">ROUND((Online_RAW!B1374-General!$B$10)*24,3)</f>
        <v>22.867</v>
      </c>
      <c r="B1374" s="19" t="n">
        <f aca="false">General!$B$12+Online_ANA!K1374/1000+Online_ANA!L1374/1000+Online_ANA!M1374/1000/General!$B$22-SUM($P$2:P1374)/1000/General!$B$24+SUM($Q$2:Q1374)/1000/General!$B$24</f>
        <v>1.31851594189603</v>
      </c>
      <c r="C1374" s="19" t="n">
        <f aca="false">Online_RAW!K1374</f>
        <v>32.0442857142857</v>
      </c>
      <c r="D1374" s="19" t="n">
        <f aca="false">Online_RAW!J1374</f>
        <v>2.335</v>
      </c>
      <c r="E1374" s="19" t="n">
        <f aca="false">(1-F1374/100-G1374/100)/(1-C1374/100-D1374/100-General!$B$17/100)</f>
        <v>1.03770150217549</v>
      </c>
      <c r="F1374" s="19" t="n">
        <f aca="false">N1374*General!$B$14/(N1374+O1374)+O1374*100/(N1374+O1374)</f>
        <v>32.3201099068844</v>
      </c>
      <c r="G1374" s="19" t="n">
        <f aca="false">N1374*General!$B$15/(N1374+O1374)</f>
        <v>0.0341817626732907</v>
      </c>
      <c r="H1374" s="19" t="n">
        <f aca="false">(N1374+O1374)*(1/General!$B$20)*((F1374/100)-E1374*(C1374/100))*1000/B1374</f>
        <v>-56.8313802557678</v>
      </c>
      <c r="I1374" s="19" t="n">
        <f aca="false">(N1374+O1374)*(1/General!$B$20)*((D1374/100)*E1374-(G1374/100))*1000/B1374</f>
        <v>145.621214020836</v>
      </c>
      <c r="J1374" s="19" t="n">
        <f aca="false">I1374/H1374</f>
        <v>-2.562338154827</v>
      </c>
      <c r="K1374" s="19" t="n">
        <f aca="false">MAX(Online_RAW!$L$2-Online_RAW!L1374,0)</f>
        <v>0</v>
      </c>
      <c r="L1374" s="19" t="n">
        <f aca="false">0.0016*(Online_RAW!M1374)</f>
        <v>78.544</v>
      </c>
      <c r="M1374" s="11" t="n">
        <f aca="false">Online_RAW!$N$2-Online_RAW!N1374</f>
        <v>174.36941666667</v>
      </c>
      <c r="N1374" s="19" t="n">
        <f aca="false">Online_RAW!C1374*60</f>
        <v>153.94825</v>
      </c>
      <c r="O1374" s="19" t="n">
        <f aca="false">MAX(0, Online_RAW!D1374*60)</f>
        <v>26.20425</v>
      </c>
      <c r="P1374" s="19" t="n">
        <f aca="false">_xlfn.IFNA(VLOOKUP(A1374,Sampling!$D$7:$E$14,2,FALSE()),0)</f>
        <v>0</v>
      </c>
      <c r="Q1374" s="0" t="n">
        <f aca="false">_xlfn.IFNA(VLOOKUP(A1374,Refill!$D$6:$G$8,2,FALSE()),0)</f>
        <v>0</v>
      </c>
    </row>
    <row r="1375" customFormat="false" ht="12.75" hidden="false" customHeight="false" outlineLevel="0" collapsed="false">
      <c r="A1375" s="19" t="n">
        <f aca="false">ROUND((Online_RAW!B1375-General!$B$10)*24,3)</f>
        <v>22.883</v>
      </c>
      <c r="B1375" s="19" t="n">
        <f aca="false">General!$B$12+Online_ANA!K1375/1000+Online_ANA!L1375/1000+Online_ANA!M1375/1000/General!$B$22-SUM($P$2:P1375)/1000/General!$B$24+SUM($Q$2:Q1375)/1000/General!$B$24</f>
        <v>1.31901797831527</v>
      </c>
      <c r="C1375" s="19" t="n">
        <f aca="false">Online_RAW!K1375</f>
        <v>30.5969230769231</v>
      </c>
      <c r="D1375" s="19" t="n">
        <f aca="false">Online_RAW!J1375</f>
        <v>2.315</v>
      </c>
      <c r="E1375" s="19" t="n">
        <f aca="false">(1-F1375/100-G1375/100)/(1-C1375/100-D1375/100-General!$B$17/100)</f>
        <v>0.996305629405381</v>
      </c>
      <c r="F1375" s="19" t="n">
        <f aca="false">N1375*General!$B$14/(N1375+O1375)+O1375*100/(N1375+O1375)</f>
        <v>33.557308162442</v>
      </c>
      <c r="G1375" s="19" t="n">
        <f aca="false">N1375*General!$B$15/(N1375+O1375)</f>
        <v>0.0335569150694737</v>
      </c>
      <c r="H1375" s="19" t="n">
        <f aca="false">(N1375+O1375)*(1/General!$B$20)*((F1375/100)-E1375*(C1375/100))*1000/B1375</f>
        <v>186.947786804057</v>
      </c>
      <c r="I1375" s="19" t="n">
        <f aca="false">(N1375+O1375)*(1/General!$B$20)*((D1375/100)*E1375-(G1375/100))*1000/B1375</f>
        <v>138.253694211865</v>
      </c>
      <c r="J1375" s="19" t="n">
        <f aca="false">I1375/H1375</f>
        <v>0.739531056105899</v>
      </c>
      <c r="K1375" s="19" t="n">
        <f aca="false">MAX(Online_RAW!$L$2-Online_RAW!L1375,0)</f>
        <v>0</v>
      </c>
      <c r="L1375" s="19" t="n">
        <f aca="false">0.0016*(Online_RAW!M1375)</f>
        <v>78.544</v>
      </c>
      <c r="M1375" s="11" t="n">
        <f aca="false">Online_RAW!$N$2-Online_RAW!N1375</f>
        <v>174.91663636364</v>
      </c>
      <c r="N1375" s="19" t="n">
        <f aca="false">Online_RAW!C1375*60</f>
        <v>150.865636363636</v>
      </c>
      <c r="O1375" s="19" t="n">
        <f aca="false">MAX(0, Online_RAW!D1375*60)</f>
        <v>28.9669090909091</v>
      </c>
      <c r="P1375" s="19" t="n">
        <f aca="false">_xlfn.IFNA(VLOOKUP(A1375,Sampling!$D$7:$E$14,2,FALSE()),0)</f>
        <v>0</v>
      </c>
      <c r="Q1375" s="0" t="n">
        <f aca="false">_xlfn.IFNA(VLOOKUP(A1375,Refill!$D$6:$G$8,2,FALSE()),0)</f>
        <v>0</v>
      </c>
    </row>
    <row r="1376" customFormat="false" ht="12.75" hidden="false" customHeight="false" outlineLevel="0" collapsed="false">
      <c r="A1376" s="19" t="n">
        <f aca="false">ROUND((Online_RAW!B1376-General!$B$10)*24,3)</f>
        <v>22.9</v>
      </c>
      <c r="B1376" s="19" t="n">
        <f aca="false">General!$B$12+Online_ANA!K1376/1000+Online_ANA!L1376/1000+Online_ANA!M1376/1000/General!$B$22-SUM($P$2:P1376)/1000/General!$B$24+SUM($Q$2:Q1376)/1000/General!$B$24</f>
        <v>1.3196052914095</v>
      </c>
      <c r="C1376" s="19" t="n">
        <f aca="false">Online_RAW!K1376</f>
        <v>29.58</v>
      </c>
      <c r="D1376" s="19" t="n">
        <f aca="false">Online_RAW!J1376</f>
        <v>2.295</v>
      </c>
      <c r="E1376" s="19" t="n">
        <f aca="false">(1-F1376/100-G1376/100)/(1-C1376/100-D1376/100-General!$B$17/100)</f>
        <v>0.94318004269766</v>
      </c>
      <c r="F1376" s="19" t="n">
        <f aca="false">N1376*General!$B$14/(N1376+O1376)+O1376*100/(N1376+O1376)</f>
        <v>36.1217045751</v>
      </c>
      <c r="G1376" s="19" t="n">
        <f aca="false">N1376*General!$B$15/(N1376+O1376)</f>
        <v>0.0322617653661111</v>
      </c>
      <c r="H1376" s="19" t="n">
        <f aca="false">(N1376+O1376)*(1/General!$B$20)*((F1376/100)-E1376*(C1376/100))*1000/B1376</f>
        <v>499.866640993522</v>
      </c>
      <c r="I1376" s="19" t="n">
        <f aca="false">(N1376+O1376)*(1/General!$B$20)*((D1376/100)*E1376-(G1376/100))*1000/B1376</f>
        <v>129.631105981879</v>
      </c>
      <c r="J1376" s="19" t="n">
        <f aca="false">I1376/H1376</f>
        <v>0.259331380314213</v>
      </c>
      <c r="K1376" s="19" t="n">
        <f aca="false">MAX(Online_RAW!$L$2-Online_RAW!L1376,0)</f>
        <v>0</v>
      </c>
      <c r="L1376" s="19" t="n">
        <f aca="false">0.0016*(Online_RAW!M1376)</f>
        <v>78.6256</v>
      </c>
      <c r="M1376" s="11" t="n">
        <f aca="false">Online_RAW!$N$2-Online_RAW!N1376</f>
        <v>175.46786363636</v>
      </c>
      <c r="N1376" s="19" t="n">
        <f aca="false">Online_RAW!C1376*60</f>
        <v>145.025727272727</v>
      </c>
      <c r="O1376" s="19" t="n">
        <f aca="false">MAX(0, Online_RAW!D1376*60)</f>
        <v>34.7855454545455</v>
      </c>
      <c r="P1376" s="19" t="n">
        <f aca="false">_xlfn.IFNA(VLOOKUP(A1376,Sampling!$D$7:$E$14,2,FALSE()),0)</f>
        <v>0</v>
      </c>
      <c r="Q1376" s="0" t="n">
        <f aca="false">_xlfn.IFNA(VLOOKUP(A1376,Refill!$D$6:$G$8,2,FALSE()),0)</f>
        <v>0</v>
      </c>
    </row>
    <row r="1377" customFormat="false" ht="12.75" hidden="false" customHeight="false" outlineLevel="0" collapsed="false">
      <c r="A1377" s="19" t="n">
        <f aca="false">ROUND((Online_RAW!B1377-General!$B$10)*24,3)</f>
        <v>22.917</v>
      </c>
      <c r="B1377" s="19" t="n">
        <f aca="false">General!$B$12+Online_ANA!K1377/1000+Online_ANA!L1377/1000+Online_ANA!M1377/1000/General!$B$22-SUM($P$2:P1377)/1000/General!$B$24+SUM($Q$2:Q1377)/1000/General!$B$24</f>
        <v>1.32018099582986</v>
      </c>
      <c r="C1377" s="19" t="n">
        <f aca="false">Online_RAW!K1377</f>
        <v>31.4016666666667</v>
      </c>
      <c r="D1377" s="19" t="n">
        <f aca="false">Online_RAW!J1377</f>
        <v>2.31</v>
      </c>
      <c r="E1377" s="19" t="n">
        <f aca="false">(1-F1377/100-G1377/100)/(1-C1377/100-D1377/100-General!$B$17/100)</f>
        <v>0.977416217746183</v>
      </c>
      <c r="F1377" s="19" t="n">
        <f aca="false">N1377*General!$B$14/(N1377+O1377)+O1377*100/(N1377+O1377)</f>
        <v>35.5991027257736</v>
      </c>
      <c r="G1377" s="19" t="n">
        <f aca="false">N1377*General!$B$15/(N1377+O1377)</f>
        <v>0.0325257056940537</v>
      </c>
      <c r="H1377" s="19" t="n">
        <f aca="false">(N1377+O1377)*(1/General!$B$20)*((F1377/100)-E1377*(C1377/100))*1000/B1377</f>
        <v>298.368717980163</v>
      </c>
      <c r="I1377" s="19" t="n">
        <f aca="false">(N1377+O1377)*(1/General!$B$20)*((D1377/100)*E1377-(G1377/100))*1000/B1377</f>
        <v>135.319981695552</v>
      </c>
      <c r="J1377" s="19" t="n">
        <f aca="false">I1377/H1377</f>
        <v>0.453532738323287</v>
      </c>
      <c r="K1377" s="19" t="n">
        <f aca="false">MAX(Online_RAW!$L$2-Online_RAW!L1377,0)</f>
        <v>0</v>
      </c>
      <c r="L1377" s="19" t="n">
        <f aca="false">0.0016*(Online_RAW!M1377)</f>
        <v>78.686</v>
      </c>
      <c r="M1377" s="11" t="n">
        <f aca="false">Online_RAW!$N$2-Online_RAW!N1377</f>
        <v>176.02954545455</v>
      </c>
      <c r="N1377" s="19" t="n">
        <f aca="false">Online_RAW!C1377*60</f>
        <v>146.316</v>
      </c>
      <c r="O1377" s="19" t="n">
        <f aca="false">MAX(0, Online_RAW!D1377*60)</f>
        <v>33.6229090909091</v>
      </c>
      <c r="P1377" s="19" t="n">
        <f aca="false">_xlfn.IFNA(VLOOKUP(A1377,Sampling!$D$7:$E$14,2,FALSE()),0)</f>
        <v>0</v>
      </c>
      <c r="Q1377" s="0" t="n">
        <f aca="false">_xlfn.IFNA(VLOOKUP(A1377,Refill!$D$6:$G$8,2,FALSE()),0)</f>
        <v>0</v>
      </c>
    </row>
    <row r="1378" customFormat="false" ht="12.75" hidden="false" customHeight="false" outlineLevel="0" collapsed="false">
      <c r="A1378" s="19" t="n">
        <f aca="false">ROUND((Online_RAW!B1378-General!$B$10)*24,3)</f>
        <v>22.933</v>
      </c>
      <c r="B1378" s="19" t="n">
        <f aca="false">General!$B$12+Online_ANA!K1378/1000+Online_ANA!L1378/1000+Online_ANA!M1378/1000/General!$B$22-SUM($P$2:P1378)/1000/General!$B$24+SUM($Q$2:Q1378)/1000/General!$B$24</f>
        <v>1.32068978938971</v>
      </c>
      <c r="C1378" s="19" t="n">
        <f aca="false">Online_RAW!K1378</f>
        <v>32.1</v>
      </c>
      <c r="D1378" s="19" t="n">
        <f aca="false">Online_RAW!J1378</f>
        <v>2.31666666666667</v>
      </c>
      <c r="E1378" s="19" t="n">
        <f aca="false">(1-F1378/100-G1378/100)/(1-C1378/100-D1378/100-General!$B$17/100)</f>
        <v>0.984727203143882</v>
      </c>
      <c r="F1378" s="19" t="n">
        <f aca="false">N1378*General!$B$14/(N1378+O1378)+O1378*100/(N1378+O1378)</f>
        <v>35.8119732844786</v>
      </c>
      <c r="G1378" s="19" t="n">
        <f aca="false">N1378*General!$B$15/(N1378+O1378)</f>
        <v>0.0324181953108694</v>
      </c>
      <c r="H1378" s="19" t="n">
        <f aca="false">(N1378+O1378)*(1/General!$B$20)*((F1378/100)-E1378*(C1378/100))*1000/B1378</f>
        <v>255.500561269992</v>
      </c>
      <c r="I1378" s="19" t="n">
        <f aca="false">(N1378+O1378)*(1/General!$B$20)*((D1378/100)*E1378-(G1378/100))*1000/B1378</f>
        <v>136.733744280882</v>
      </c>
      <c r="J1378" s="19" t="n">
        <f aca="false">I1378/H1378</f>
        <v>0.535160250142827</v>
      </c>
      <c r="K1378" s="19" t="n">
        <f aca="false">MAX(Online_RAW!$L$2-Online_RAW!L1378,0)</f>
        <v>0</v>
      </c>
      <c r="L1378" s="19" t="n">
        <f aca="false">0.0016*(Online_RAW!M1378)</f>
        <v>78.686</v>
      </c>
      <c r="M1378" s="11" t="n">
        <f aca="false">Online_RAW!$N$2-Online_RAW!N1378</f>
        <v>176.58413043478</v>
      </c>
      <c r="N1378" s="19" t="n">
        <f aca="false">Online_RAW!C1378*60</f>
        <v>145.868347826087</v>
      </c>
      <c r="O1378" s="19" t="n">
        <f aca="false">MAX(0, Online_RAW!D1378*60)</f>
        <v>34.1149565217391</v>
      </c>
      <c r="P1378" s="19" t="n">
        <f aca="false">_xlfn.IFNA(VLOOKUP(A1378,Sampling!$D$7:$E$14,2,FALSE()),0)</f>
        <v>0</v>
      </c>
      <c r="Q1378" s="0" t="n">
        <f aca="false">_xlfn.IFNA(VLOOKUP(A1378,Refill!$D$6:$G$8,2,FALSE()),0)</f>
        <v>0</v>
      </c>
    </row>
    <row r="1379" customFormat="false" ht="12.75" hidden="false" customHeight="false" outlineLevel="0" collapsed="false">
      <c r="A1379" s="19" t="n">
        <f aca="false">ROUND((Online_RAW!B1379-General!$B$10)*24,3)</f>
        <v>22.95</v>
      </c>
      <c r="B1379" s="19" t="n">
        <f aca="false">General!$B$12+Online_ANA!K1379/1000+Online_ANA!L1379/1000+Online_ANA!M1379/1000/General!$B$22-SUM($P$2:P1379)/1000/General!$B$24+SUM($Q$2:Q1379)/1000/General!$B$24</f>
        <v>1.32126667889908</v>
      </c>
      <c r="C1379" s="19" t="n">
        <f aca="false">Online_RAW!K1379</f>
        <v>32.06125</v>
      </c>
      <c r="D1379" s="19" t="n">
        <f aca="false">Online_RAW!J1379</f>
        <v>2.33</v>
      </c>
      <c r="E1379" s="19" t="n">
        <f aca="false">(1-F1379/100-G1379/100)/(1-C1379/100-D1379/100-General!$B$17/100)</f>
        <v>0.978714884931905</v>
      </c>
      <c r="F1379" s="19" t="n">
        <f aca="false">N1379*General!$B$14/(N1379+O1379)+O1379*100/(N1379+O1379)</f>
        <v>36.1789893617021</v>
      </c>
      <c r="G1379" s="19" t="n">
        <f aca="false">N1379*General!$B$15/(N1379+O1379)</f>
        <v>0.032232833655706</v>
      </c>
      <c r="H1379" s="19" t="n">
        <f aca="false">(N1379+O1379)*(1/General!$B$20)*((F1379/100)-E1379*(C1379/100))*1000/B1379</f>
        <v>292.533466164635</v>
      </c>
      <c r="I1379" s="19" t="n">
        <f aca="false">(N1379+O1379)*(1/General!$B$20)*((D1379/100)*E1379-(G1379/100))*1000/B1379</f>
        <v>137.008947626245</v>
      </c>
      <c r="J1379" s="19" t="n">
        <f aca="false">I1379/H1379</f>
        <v>0.468353072291351</v>
      </c>
      <c r="K1379" s="19" t="n">
        <f aca="false">MAX(Online_RAW!$L$2-Online_RAW!L1379,0)</f>
        <v>0</v>
      </c>
      <c r="L1379" s="19" t="n">
        <f aca="false">0.0016*(Online_RAW!M1379)</f>
        <v>78.752</v>
      </c>
      <c r="M1379" s="11" t="n">
        <f aca="false">Online_RAW!$N$2-Online_RAW!N1379</f>
        <v>177.141</v>
      </c>
      <c r="N1379" s="19" t="n">
        <f aca="false">Online_RAW!C1379*60</f>
        <v>145.434545454545</v>
      </c>
      <c r="O1379" s="19" t="n">
        <f aca="false">MAX(0, Online_RAW!D1379*60)</f>
        <v>35.0454545454545</v>
      </c>
      <c r="P1379" s="19" t="n">
        <f aca="false">_xlfn.IFNA(VLOOKUP(A1379,Sampling!$D$7:$E$14,2,FALSE()),0)</f>
        <v>0</v>
      </c>
      <c r="Q1379" s="0" t="n">
        <f aca="false">_xlfn.IFNA(VLOOKUP(A1379,Refill!$D$6:$G$8,2,FALSE()),0)</f>
        <v>0</v>
      </c>
    </row>
    <row r="1380" customFormat="false" ht="12.75" hidden="false" customHeight="false" outlineLevel="0" collapsed="false">
      <c r="A1380" s="19" t="n">
        <f aca="false">ROUND((Online_RAW!B1380-General!$B$10)*24,3)</f>
        <v>22.967</v>
      </c>
      <c r="B1380" s="19" t="n">
        <f aca="false">General!$B$12+Online_ANA!K1380/1000+Online_ANA!L1380/1000+Online_ANA!M1380/1000/General!$B$22-SUM($P$2:P1380)/1000/General!$B$24+SUM($Q$2:Q1380)/1000/General!$B$24</f>
        <v>1.32186674410318</v>
      </c>
      <c r="C1380" s="19" t="n">
        <f aca="false">Online_RAW!K1380</f>
        <v>32.23125</v>
      </c>
      <c r="D1380" s="19" t="n">
        <f aca="false">Online_RAW!J1380</f>
        <v>2.35</v>
      </c>
      <c r="E1380" s="19" t="n">
        <f aca="false">(1-F1380/100-G1380/100)/(1-C1380/100-D1380/100-General!$B$17/100)</f>
        <v>0.986530666133129</v>
      </c>
      <c r="F1380" s="19" t="n">
        <f aca="false">N1380*General!$B$14/(N1380+O1380)+O1380*100/(N1380+O1380)</f>
        <v>35.8568656930645</v>
      </c>
      <c r="G1380" s="19" t="n">
        <f aca="false">N1380*General!$B$15/(N1380+O1380)</f>
        <v>0.0323955223772401</v>
      </c>
      <c r="H1380" s="19" t="n">
        <f aca="false">(N1380+O1380)*(1/General!$B$20)*((F1380/100)-E1380*(C1380/100))*1000/B1380</f>
        <v>246.548073386966</v>
      </c>
      <c r="I1380" s="19" t="n">
        <f aca="false">(N1380+O1380)*(1/General!$B$20)*((D1380/100)*E1380-(G1380/100))*1000/B1380</f>
        <v>138.825559546429</v>
      </c>
      <c r="J1380" s="19" t="n">
        <f aca="false">I1380/H1380</f>
        <v>0.563077040673268</v>
      </c>
      <c r="K1380" s="19" t="n">
        <f aca="false">MAX(Online_RAW!$L$2-Online_RAW!L1380,0)</f>
        <v>0</v>
      </c>
      <c r="L1380" s="19" t="n">
        <f aca="false">0.0016*(Online_RAW!M1380)</f>
        <v>78.8277333333333</v>
      </c>
      <c r="M1380" s="11" t="n">
        <f aca="false">Online_RAW!$N$2-Online_RAW!N1380</f>
        <v>177.71252173913</v>
      </c>
      <c r="N1380" s="19" t="n">
        <f aca="false">Online_RAW!C1380*60</f>
        <v>145.725130434782</v>
      </c>
      <c r="O1380" s="19" t="n">
        <f aca="false">MAX(0, Online_RAW!D1380*60)</f>
        <v>34.2073043478261</v>
      </c>
      <c r="P1380" s="19" t="n">
        <f aca="false">_xlfn.IFNA(VLOOKUP(A1380,Sampling!$D$7:$E$14,2,FALSE()),0)</f>
        <v>0</v>
      </c>
      <c r="Q1380" s="0" t="n">
        <f aca="false">_xlfn.IFNA(VLOOKUP(A1380,Refill!$D$6:$G$8,2,FALSE()),0)</f>
        <v>0</v>
      </c>
    </row>
    <row r="1381" customFormat="false" ht="12.75" hidden="false" customHeight="false" outlineLevel="0" collapsed="false">
      <c r="A1381" s="19" t="n">
        <f aca="false">ROUND((Online_RAW!B1381-General!$B$10)*24,3)</f>
        <v>22.983</v>
      </c>
      <c r="B1381" s="19" t="n">
        <f aca="false">General!$B$12+Online_ANA!K1381/1000+Online_ANA!L1381/1000+Online_ANA!M1381/1000/General!$B$22-SUM($P$2:P1381)/1000/General!$B$24+SUM($Q$2:Q1381)/1000/General!$B$24</f>
        <v>1.32237325539537</v>
      </c>
      <c r="C1381" s="19" t="n">
        <f aca="false">Online_RAW!K1381</f>
        <v>32.2483333333333</v>
      </c>
      <c r="D1381" s="19" t="n">
        <f aca="false">Online_RAW!J1381</f>
        <v>2.365</v>
      </c>
      <c r="E1381" s="19" t="n">
        <f aca="false">(1-F1381/100-G1381/100)/(1-C1381/100-D1381/100-General!$B$17/100)</f>
        <v>0.985929180910074</v>
      </c>
      <c r="F1381" s="19" t="n">
        <f aca="false">N1381*General!$B$14/(N1381+O1381)+O1381*100/(N1381+O1381)</f>
        <v>35.9276214762692</v>
      </c>
      <c r="G1381" s="19" t="n">
        <f aca="false">N1381*General!$B$15/(N1381+O1381)</f>
        <v>0.0323597871331974</v>
      </c>
      <c r="H1381" s="19" t="n">
        <f aca="false">(N1381+O1381)*(1/General!$B$20)*((F1381/100)-E1381*(C1381/100))*1000/B1381</f>
        <v>250.911358555256</v>
      </c>
      <c r="I1381" s="19" t="n">
        <f aca="false">(N1381+O1381)*(1/General!$B$20)*((D1381/100)*E1381-(G1381/100))*1000/B1381</f>
        <v>139.590960607995</v>
      </c>
      <c r="J1381" s="19" t="n">
        <f aca="false">I1381/H1381</f>
        <v>0.556335757024942</v>
      </c>
      <c r="K1381" s="19" t="n">
        <f aca="false">MAX(Online_RAW!$L$2-Online_RAW!L1381,0)</f>
        <v>0</v>
      </c>
      <c r="L1381" s="19" t="n">
        <f aca="false">0.0016*(Online_RAW!M1381)</f>
        <v>78.8277333333333</v>
      </c>
      <c r="M1381" s="11" t="n">
        <f aca="false">Online_RAW!$N$2-Online_RAW!N1381</f>
        <v>178.26461904762</v>
      </c>
      <c r="N1381" s="19" t="n">
        <f aca="false">Online_RAW!C1381*60</f>
        <v>145.569</v>
      </c>
      <c r="O1381" s="19" t="n">
        <f aca="false">MAX(0, Online_RAW!D1381*60)</f>
        <v>34.3691428571429</v>
      </c>
      <c r="P1381" s="19" t="n">
        <f aca="false">_xlfn.IFNA(VLOOKUP(A1381,Sampling!$D$7:$E$14,2,FALSE()),0)</f>
        <v>0</v>
      </c>
      <c r="Q1381" s="0" t="n">
        <f aca="false">_xlfn.IFNA(VLOOKUP(A1381,Refill!$D$6:$G$8,2,FALSE()),0)</f>
        <v>0</v>
      </c>
    </row>
    <row r="1382" customFormat="false" ht="12.75" hidden="false" customHeight="false" outlineLevel="0" collapsed="false">
      <c r="A1382" s="19" t="n">
        <f aca="false">ROUND((Online_RAW!B1382-General!$B$10)*24,3)</f>
        <v>23</v>
      </c>
      <c r="B1382" s="19" t="n">
        <f aca="false">General!$B$12+Online_ANA!K1382/1000+Online_ANA!L1382/1000+Online_ANA!M1382/1000/General!$B$22-SUM($P$2:P1382)/1000/General!$B$24+SUM($Q$2:Q1382)/1000/General!$B$24</f>
        <v>1.32296478754518</v>
      </c>
      <c r="C1382" s="19" t="n">
        <f aca="false">Online_RAW!K1382</f>
        <v>32.19125</v>
      </c>
      <c r="D1382" s="19" t="n">
        <f aca="false">Online_RAW!J1382</f>
        <v>2.38</v>
      </c>
      <c r="E1382" s="19" t="n">
        <f aca="false">(1-F1382/100-G1382/100)/(1-C1382/100-D1382/100-General!$B$17/100)</f>
        <v>0.978782510810663</v>
      </c>
      <c r="F1382" s="19" t="n">
        <f aca="false">N1382*General!$B$14/(N1382+O1382)+O1382*100/(N1382+O1382)</f>
        <v>36.3508494234836</v>
      </c>
      <c r="G1382" s="19" t="n">
        <f aca="false">N1382*General!$B$15/(N1382+O1382)</f>
        <v>0.0321460356447052</v>
      </c>
      <c r="H1382" s="19" t="n">
        <f aca="false">(N1382+O1382)*(1/General!$B$20)*((F1382/100)-E1382*(C1382/100))*1000/B1382</f>
        <v>293.764041136361</v>
      </c>
      <c r="I1382" s="19" t="n">
        <f aca="false">(N1382+O1382)*(1/General!$B$20)*((D1382/100)*E1382-(G1382/100))*1000/B1382</f>
        <v>139.362805940477</v>
      </c>
      <c r="J1382" s="19" t="n">
        <f aca="false">I1382/H1382</f>
        <v>0.474403897091633</v>
      </c>
      <c r="K1382" s="19" t="n">
        <f aca="false">MAX(Online_RAW!$L$2-Online_RAW!L1382,0)</f>
        <v>0</v>
      </c>
      <c r="L1382" s="19" t="n">
        <f aca="false">0.0016*(Online_RAW!M1382)</f>
        <v>78.8997333333333</v>
      </c>
      <c r="M1382" s="11" t="n">
        <f aca="false">Online_RAW!$N$2-Online_RAW!N1382</f>
        <v>178.83090909091</v>
      </c>
      <c r="N1382" s="19" t="n">
        <f aca="false">Online_RAW!C1382*60</f>
        <v>144.561818181818</v>
      </c>
      <c r="O1382" s="19" t="n">
        <f aca="false">MAX(0, Online_RAW!D1382*60)</f>
        <v>35.3195454545455</v>
      </c>
      <c r="P1382" s="19" t="n">
        <f aca="false">_xlfn.IFNA(VLOOKUP(A1382,Sampling!$D$7:$E$14,2,FALSE()),0)</f>
        <v>0</v>
      </c>
      <c r="Q1382" s="0" t="n">
        <f aca="false">_xlfn.IFNA(VLOOKUP(A1382,Refill!$D$6:$G$8,2,FALSE()),0)</f>
        <v>0</v>
      </c>
    </row>
    <row r="1383" customFormat="false" ht="12.75" hidden="false" customHeight="false" outlineLevel="0" collapsed="false">
      <c r="A1383" s="19" t="n">
        <f aca="false">ROUND((Online_RAW!B1383-General!$B$10)*24,3)</f>
        <v>23.017</v>
      </c>
      <c r="B1383" s="19" t="n">
        <f aca="false">General!$B$12+Online_ANA!K1383/1000+Online_ANA!L1383/1000+Online_ANA!M1383/1000/General!$B$22-SUM($P$2:P1383)/1000/General!$B$24+SUM($Q$2:Q1383)/1000/General!$B$24</f>
        <v>1.32354780896157</v>
      </c>
      <c r="C1383" s="19" t="n">
        <f aca="false">Online_RAW!K1383</f>
        <v>32.4284615384615</v>
      </c>
      <c r="D1383" s="19" t="n">
        <f aca="false">Online_RAW!J1383</f>
        <v>2.39</v>
      </c>
      <c r="E1383" s="19" t="n">
        <f aca="false">(1-F1383/100-G1383/100)/(1-C1383/100-D1383/100-General!$B$17/100)</f>
        <v>0.982150209260312</v>
      </c>
      <c r="F1383" s="19" t="n">
        <f aca="false">N1383*General!$B$14/(N1383+O1383)+O1383*100/(N1383+O1383)</f>
        <v>36.374773247731</v>
      </c>
      <c r="G1383" s="19" t="n">
        <f aca="false">N1383*General!$B$15/(N1383+O1383)</f>
        <v>0.0321339529051864</v>
      </c>
      <c r="H1383" s="19" t="n">
        <f aca="false">(N1383+O1383)*(1/General!$B$20)*((F1383/100)-E1383*(C1383/100))*1000/B1383</f>
        <v>274.19912333098</v>
      </c>
      <c r="I1383" s="19" t="n">
        <f aca="false">(N1383+O1383)*(1/General!$B$20)*((D1383/100)*E1383-(G1383/100))*1000/B1383</f>
        <v>140.288560331193</v>
      </c>
      <c r="J1383" s="19" t="n">
        <f aca="false">I1383/H1383</f>
        <v>0.511630229254431</v>
      </c>
      <c r="K1383" s="19" t="n">
        <f aca="false">MAX(Online_RAW!$L$2-Online_RAW!L1383,0)</f>
        <v>0</v>
      </c>
      <c r="L1383" s="19" t="n">
        <f aca="false">0.0016*(Online_RAW!M1383)</f>
        <v>78.9605333333333</v>
      </c>
      <c r="M1383" s="11" t="n">
        <f aca="false">Online_RAW!$N$2-Online_RAW!N1383</f>
        <v>179.40013043478</v>
      </c>
      <c r="N1383" s="19" t="n">
        <f aca="false">Online_RAW!C1383*60</f>
        <v>144.409565217391</v>
      </c>
      <c r="O1383" s="19" t="n">
        <f aca="false">MAX(0, Online_RAW!D1383*60)</f>
        <v>35.3499130434782</v>
      </c>
      <c r="P1383" s="19" t="n">
        <f aca="false">_xlfn.IFNA(VLOOKUP(A1383,Sampling!$D$7:$E$14,2,FALSE()),0)</f>
        <v>0</v>
      </c>
      <c r="Q1383" s="0" t="n">
        <f aca="false">_xlfn.IFNA(VLOOKUP(A1383,Refill!$D$6:$G$8,2,FALSE()),0)</f>
        <v>0</v>
      </c>
    </row>
    <row r="1384" customFormat="false" ht="12.75" hidden="false" customHeight="false" outlineLevel="0" collapsed="false">
      <c r="A1384" s="19" t="n">
        <f aca="false">ROUND((Online_RAW!B1384-General!$B$10)*24,3)</f>
        <v>23.033</v>
      </c>
      <c r="B1384" s="19" t="n">
        <f aca="false">General!$B$12+Online_ANA!K1384/1000+Online_ANA!L1384/1000+Online_ANA!M1384/1000/General!$B$22-SUM($P$2:P1384)/1000/General!$B$24+SUM($Q$2:Q1384)/1000/General!$B$24</f>
        <v>1.32412673777423</v>
      </c>
      <c r="C1384" s="19" t="n">
        <f aca="false">Online_RAW!K1384</f>
        <v>32.7327272727273</v>
      </c>
      <c r="D1384" s="19" t="n">
        <f aca="false">Online_RAW!J1384</f>
        <v>2.4</v>
      </c>
      <c r="E1384" s="19" t="n">
        <f aca="false">(1-F1384/100-G1384/100)/(1-C1384/100-D1384/100-General!$B$17/100)</f>
        <v>0.989053221192173</v>
      </c>
      <c r="F1384" s="19" t="n">
        <f aca="false">N1384*General!$B$14/(N1384+O1384)+O1384*100/(N1384+O1384)</f>
        <v>36.2385679363814</v>
      </c>
      <c r="G1384" s="19" t="n">
        <f aca="false">N1384*General!$B$15/(N1384+O1384)</f>
        <v>0.032202743466474</v>
      </c>
      <c r="H1384" s="19" t="n">
        <f aca="false">(N1384+O1384)*(1/General!$B$20)*((F1384/100)-E1384*(C1384/100))*1000/B1384</f>
        <v>234.553035286545</v>
      </c>
      <c r="I1384" s="19" t="n">
        <f aca="false">(N1384+O1384)*(1/General!$B$20)*((D1384/100)*E1384-(G1384/100))*1000/B1384</f>
        <v>142.129723809062</v>
      </c>
      <c r="J1384" s="19" t="n">
        <f aca="false">I1384/H1384</f>
        <v>0.605959857374802</v>
      </c>
      <c r="K1384" s="19" t="n">
        <f aca="false">MAX(Online_RAW!$L$2-Online_RAW!L1384,0)</f>
        <v>0</v>
      </c>
      <c r="L1384" s="19" t="n">
        <f aca="false">0.0016*(Online_RAW!M1384)</f>
        <v>79.0188</v>
      </c>
      <c r="M1384" s="11" t="n">
        <f aca="false">Online_RAW!$N$2-Online_RAW!N1384</f>
        <v>179.96765217391</v>
      </c>
      <c r="N1384" s="19" t="n">
        <f aca="false">Online_RAW!C1384*60</f>
        <v>145.033363636364</v>
      </c>
      <c r="O1384" s="19" t="n">
        <f aca="false">MAX(0, Online_RAW!D1384*60)</f>
        <v>35.1169565217391</v>
      </c>
      <c r="P1384" s="19" t="n">
        <f aca="false">_xlfn.IFNA(VLOOKUP(A1384,Sampling!$D$7:$E$14,2,FALSE()),0)</f>
        <v>0</v>
      </c>
      <c r="Q1384" s="0" t="n">
        <f aca="false">_xlfn.IFNA(VLOOKUP(A1384,Refill!$D$6:$G$8,2,FALSE()),0)</f>
        <v>0</v>
      </c>
    </row>
    <row r="1385" customFormat="false" ht="12.75" hidden="false" customHeight="false" outlineLevel="0" collapsed="false">
      <c r="A1385" s="19" t="n">
        <f aca="false">ROUND((Online_RAW!B1385-General!$B$10)*24,3)</f>
        <v>23.05</v>
      </c>
      <c r="B1385" s="19" t="n">
        <f aca="false">General!$B$12+Online_ANA!K1385/1000+Online_ANA!L1385/1000+Online_ANA!M1385/1000/General!$B$22-SUM($P$2:P1385)/1000/General!$B$24+SUM($Q$2:Q1385)/1000/General!$B$24</f>
        <v>1.32464759936179</v>
      </c>
      <c r="C1385" s="19" t="n">
        <f aca="false">Online_RAW!K1385</f>
        <v>32.5561538461538</v>
      </c>
      <c r="D1385" s="19" t="n">
        <f aca="false">Online_RAW!J1385</f>
        <v>2.4</v>
      </c>
      <c r="E1385" s="19" t="n">
        <f aca="false">(1-F1385/100-G1385/100)/(1-C1385/100-D1385/100-General!$B$17/100)</f>
        <v>0.99135313786213</v>
      </c>
      <c r="F1385" s="19" t="n">
        <f aca="false">N1385*General!$B$14/(N1385+O1385)+O1385*100/(N1385+O1385)</f>
        <v>35.9151638148411</v>
      </c>
      <c r="G1385" s="19" t="n">
        <f aca="false">N1385*General!$B$15/(N1385+O1385)</f>
        <v>0.0323660788813934</v>
      </c>
      <c r="H1385" s="19" t="n">
        <f aca="false">(N1385+O1385)*(1/General!$B$20)*((F1385/100)-E1385*(C1385/100))*1000/B1385</f>
        <v>220.341353780592</v>
      </c>
      <c r="I1385" s="19" t="n">
        <f aca="false">(N1385+O1385)*(1/General!$B$20)*((D1385/100)*E1385-(G1385/100))*1000/B1385</f>
        <v>142.044335229549</v>
      </c>
      <c r="J1385" s="19" t="n">
        <f aca="false">I1385/H1385</f>
        <v>0.644655816043466</v>
      </c>
      <c r="K1385" s="19" t="n">
        <f aca="false">MAX(Online_RAW!$L$2-Online_RAW!L1385,0)</f>
        <v>0</v>
      </c>
      <c r="L1385" s="19" t="n">
        <f aca="false">0.0016*(Online_RAW!M1385)</f>
        <v>79.0188</v>
      </c>
      <c r="M1385" s="11" t="n">
        <f aca="false">Online_RAW!$N$2-Online_RAW!N1385</f>
        <v>180.53539130435</v>
      </c>
      <c r="N1385" s="19" t="n">
        <f aca="false">Online_RAW!C1385*60</f>
        <v>145.406086956522</v>
      </c>
      <c r="O1385" s="19" t="n">
        <f aca="false">MAX(0, Online_RAW!D1385*60)</f>
        <v>34.2957391304348</v>
      </c>
      <c r="P1385" s="19" t="n">
        <f aca="false">_xlfn.IFNA(VLOOKUP(A1385,Sampling!$D$7:$E$14,2,FALSE()),0)</f>
        <v>0</v>
      </c>
      <c r="Q1385" s="0" t="n">
        <f aca="false">_xlfn.IFNA(VLOOKUP(A1385,Refill!$D$6:$G$8,2,FALSE()),0)</f>
        <v>0</v>
      </c>
    </row>
    <row r="1386" customFormat="false" ht="12.75" hidden="false" customHeight="false" outlineLevel="0" collapsed="false">
      <c r="A1386" s="19" t="n">
        <f aca="false">ROUND((Online_RAW!B1386-General!$B$10)*24,3)</f>
        <v>23.067</v>
      </c>
      <c r="B1386" s="19" t="n">
        <f aca="false">General!$B$12+Online_ANA!K1386/1000+Online_ANA!L1386/1000+Online_ANA!M1386/1000/General!$B$22-SUM($P$2:P1386)/1000/General!$B$24+SUM($Q$2:Q1386)/1000/General!$B$24</f>
        <v>1.32523509331206</v>
      </c>
      <c r="C1386" s="19" t="n">
        <f aca="false">Online_RAW!K1386</f>
        <v>32.4025</v>
      </c>
      <c r="D1386" s="19" t="n">
        <f aca="false">Online_RAW!J1386</f>
        <v>2.41</v>
      </c>
      <c r="E1386" s="19" t="n">
        <f aca="false">(1-F1386/100-G1386/100)/(1-C1386/100-D1386/100-General!$B$17/100)</f>
        <v>0.98315613865742</v>
      </c>
      <c r="F1386" s="19" t="n">
        <f aca="false">N1386*General!$B$14/(N1386+O1386)+O1386*100/(N1386+O1386)</f>
        <v>36.3037434832033</v>
      </c>
      <c r="G1386" s="19" t="n">
        <f aca="false">N1386*General!$B$15/(N1386+O1386)</f>
        <v>0.0321698265236347</v>
      </c>
      <c r="H1386" s="19" t="n">
        <f aca="false">(N1386+O1386)*(1/General!$B$20)*((F1386/100)-E1386*(C1386/100))*1000/B1386</f>
        <v>269.012278459359</v>
      </c>
      <c r="I1386" s="19" t="n">
        <f aca="false">(N1386+O1386)*(1/General!$B$20)*((D1386/100)*E1386-(G1386/100))*1000/B1386</f>
        <v>141.385548102954</v>
      </c>
      <c r="J1386" s="19" t="n">
        <f aca="false">I1386/H1386</f>
        <v>0.525572843413219</v>
      </c>
      <c r="K1386" s="19" t="n">
        <f aca="false">MAX(Online_RAW!$L$2-Online_RAW!L1386,0)</f>
        <v>0</v>
      </c>
      <c r="L1386" s="19" t="n">
        <f aca="false">0.0016*(Online_RAW!M1386)</f>
        <v>79.0874666666667</v>
      </c>
      <c r="M1386" s="11" t="n">
        <f aca="false">Online_RAW!$N$2-Online_RAW!N1386</f>
        <v>181.10091304348</v>
      </c>
      <c r="N1386" s="19" t="n">
        <f aca="false">Online_RAW!C1386*60</f>
        <v>144.511826086957</v>
      </c>
      <c r="O1386" s="19" t="n">
        <f aca="false">MAX(0, Online_RAW!D1386*60)</f>
        <v>35.174347826087</v>
      </c>
      <c r="P1386" s="19" t="n">
        <f aca="false">_xlfn.IFNA(VLOOKUP(A1386,Sampling!$D$7:$E$14,2,FALSE()),0)</f>
        <v>0</v>
      </c>
      <c r="Q1386" s="0" t="n">
        <f aca="false">_xlfn.IFNA(VLOOKUP(A1386,Refill!$D$6:$G$8,2,FALSE()),0)</f>
        <v>0</v>
      </c>
    </row>
    <row r="1387" customFormat="false" ht="12.75" hidden="false" customHeight="false" outlineLevel="0" collapsed="false">
      <c r="A1387" s="19" t="n">
        <f aca="false">ROUND((Online_RAW!B1387-General!$B$10)*24,3)</f>
        <v>23.083</v>
      </c>
      <c r="B1387" s="19" t="n">
        <f aca="false">General!$B$12+Online_ANA!K1387/1000+Online_ANA!L1387/1000+Online_ANA!M1387/1000/General!$B$22-SUM($P$2:P1387)/1000/General!$B$24+SUM($Q$2:Q1387)/1000/General!$B$24</f>
        <v>1.32581737581317</v>
      </c>
      <c r="C1387" s="19" t="n">
        <f aca="false">Online_RAW!K1387</f>
        <v>32.504</v>
      </c>
      <c r="D1387" s="19" t="n">
        <f aca="false">Online_RAW!J1387</f>
        <v>2.415</v>
      </c>
      <c r="E1387" s="19" t="n">
        <f aca="false">(1-F1387/100-G1387/100)/(1-C1387/100-D1387/100-General!$B$17/100)</f>
        <v>0.987726379490762</v>
      </c>
      <c r="F1387" s="19" t="n">
        <f aca="false">N1387*General!$B$14/(N1387+O1387)+O1387*100/(N1387+O1387)</f>
        <v>36.1128948881692</v>
      </c>
      <c r="G1387" s="19" t="n">
        <f aca="false">N1387*General!$B$15/(N1387+O1387)</f>
        <v>0.0322662147029448</v>
      </c>
      <c r="H1387" s="19" t="n">
        <f aca="false">(N1387+O1387)*(1/General!$B$20)*((F1387/100)-E1387*(C1387/100))*1000/B1387</f>
        <v>243.062906286062</v>
      </c>
      <c r="I1387" s="19" t="n">
        <f aca="false">(N1387+O1387)*(1/General!$B$20)*((D1387/100)*E1387-(G1387/100))*1000/B1387</f>
        <v>142.707817558947</v>
      </c>
      <c r="J1387" s="19" t="n">
        <f aca="false">I1387/H1387</f>
        <v>0.587122978736186</v>
      </c>
      <c r="K1387" s="19" t="n">
        <f aca="false">MAX(Online_RAW!$L$2-Online_RAW!L1387,0)</f>
        <v>0</v>
      </c>
      <c r="L1387" s="19" t="n">
        <f aca="false">0.0016*(Online_RAW!M1387)</f>
        <v>79.1464</v>
      </c>
      <c r="M1387" s="11" t="n">
        <f aca="false">Online_RAW!$N$2-Online_RAW!N1387</f>
        <v>181.67136363636</v>
      </c>
      <c r="N1387" s="19" t="n">
        <f aca="false">Online_RAW!C1387*60</f>
        <v>145.378363636364</v>
      </c>
      <c r="O1387" s="19" t="n">
        <f aca="false">MAX(0, Online_RAW!D1387*60)</f>
        <v>34.8452727272727</v>
      </c>
      <c r="P1387" s="19" t="n">
        <f aca="false">_xlfn.IFNA(VLOOKUP(A1387,Sampling!$D$7:$E$14,2,FALSE()),0)</f>
        <v>0</v>
      </c>
      <c r="Q1387" s="0" t="n">
        <f aca="false">_xlfn.IFNA(VLOOKUP(A1387,Refill!$D$6:$G$8,2,FALSE()),0)</f>
        <v>0</v>
      </c>
    </row>
    <row r="1388" customFormat="false" ht="12.75" hidden="false" customHeight="false" outlineLevel="0" collapsed="false">
      <c r="A1388" s="19" t="n">
        <f aca="false">ROUND((Online_RAW!B1388-General!$B$10)*24,3)</f>
        <v>23.1</v>
      </c>
      <c r="B1388" s="19" t="n">
        <f aca="false">General!$B$12+Online_ANA!K1388/1000+Online_ANA!L1388/1000+Online_ANA!M1388/1000/General!$B$22-SUM($P$2:P1388)/1000/General!$B$24+SUM($Q$2:Q1388)/1000/General!$B$24</f>
        <v>1.3263984206839</v>
      </c>
      <c r="C1388" s="19" t="n">
        <f aca="false">Online_RAW!K1388</f>
        <v>32.467</v>
      </c>
      <c r="D1388" s="19" t="n">
        <f aca="false">Online_RAW!J1388</f>
        <v>2.41333333333333</v>
      </c>
      <c r="E1388" s="19" t="n">
        <f aca="false">(1-F1388/100-G1388/100)/(1-C1388/100-D1388/100-General!$B$17/100)</f>
        <v>0.992606798707604</v>
      </c>
      <c r="F1388" s="19" t="n">
        <f aca="false">N1388*General!$B$14/(N1388+O1388)+O1388*100/(N1388+O1388)</f>
        <v>35.7588244252886</v>
      </c>
      <c r="G1388" s="19" t="n">
        <f aca="false">N1388*General!$B$15/(N1388+O1388)</f>
        <v>0.0324450381690462</v>
      </c>
      <c r="H1388" s="19" t="n">
        <f aca="false">(N1388+O1388)*(1/General!$B$20)*((F1388/100)-E1388*(C1388/100))*1000/B1388</f>
        <v>213.661137207953</v>
      </c>
      <c r="I1388" s="19" t="n">
        <f aca="false">(N1388+O1388)*(1/General!$B$20)*((D1388/100)*E1388-(G1388/100))*1000/B1388</f>
        <v>142.953337903168</v>
      </c>
      <c r="J1388" s="19" t="n">
        <f aca="false">I1388/H1388</f>
        <v>0.669065698007746</v>
      </c>
      <c r="K1388" s="19" t="n">
        <f aca="false">MAX(Online_RAW!$L$2-Online_RAW!L1388,0)</f>
        <v>0</v>
      </c>
      <c r="L1388" s="19" t="n">
        <f aca="false">0.0016*(Online_RAW!M1388)</f>
        <v>79.2136</v>
      </c>
      <c r="M1388" s="11" t="n">
        <f aca="false">Online_RAW!$N$2-Online_RAW!N1388</f>
        <v>182.23145454545</v>
      </c>
      <c r="N1388" s="19" t="n">
        <f aca="false">Online_RAW!C1388*60</f>
        <v>145.882695652174</v>
      </c>
      <c r="O1388" s="19" t="n">
        <f aca="false">MAX(0, Online_RAW!D1388*60)</f>
        <v>33.9693913043478</v>
      </c>
      <c r="P1388" s="19" t="n">
        <f aca="false">_xlfn.IFNA(VLOOKUP(A1388,Sampling!$D$7:$E$14,2,FALSE()),0)</f>
        <v>0</v>
      </c>
      <c r="Q1388" s="0" t="n">
        <f aca="false">_xlfn.IFNA(VLOOKUP(A1388,Refill!$D$6:$G$8,2,FALSE()),0)</f>
        <v>0</v>
      </c>
    </row>
    <row r="1389" customFormat="false" ht="12.75" hidden="false" customHeight="false" outlineLevel="0" collapsed="false">
      <c r="A1389" s="19" t="n">
        <f aca="false">ROUND((Online_RAW!B1389-General!$B$10)*24,3)</f>
        <v>23.117</v>
      </c>
      <c r="B1389" s="19" t="n">
        <f aca="false">General!$B$12+Online_ANA!K1389/1000+Online_ANA!L1389/1000+Online_ANA!M1389/1000/General!$B$22-SUM($P$2:P1389)/1000/General!$B$24+SUM($Q$2:Q1389)/1000/General!$B$24</f>
        <v>1.3269267061599</v>
      </c>
      <c r="C1389" s="19" t="n">
        <f aca="false">Online_RAW!K1389</f>
        <v>32.19</v>
      </c>
      <c r="D1389" s="19" t="n">
        <f aca="false">Online_RAW!J1389</f>
        <v>2.415</v>
      </c>
      <c r="E1389" s="19" t="n">
        <f aca="false">(1-F1389/100-G1389/100)/(1-C1389/100-D1389/100-General!$B$17/100)</f>
        <v>0.983109340665396</v>
      </c>
      <c r="F1389" s="19" t="n">
        <f aca="false">N1389*General!$B$14/(N1389+O1389)+O1389*100/(N1389+O1389)</f>
        <v>36.1026771413317</v>
      </c>
      <c r="G1389" s="19" t="n">
        <f aca="false">N1389*General!$B$15/(N1389+O1389)</f>
        <v>0.0322713751811456</v>
      </c>
      <c r="H1389" s="19" t="n">
        <f aca="false">(N1389+O1389)*(1/General!$B$20)*((F1389/100)-E1389*(C1389/100))*1000/B1389</f>
        <v>269.417406951435</v>
      </c>
      <c r="I1389" s="19" t="n">
        <f aca="false">(N1389+O1389)*(1/General!$B$20)*((D1389/100)*E1389-(G1389/100))*1000/B1389</f>
        <v>141.58525993962</v>
      </c>
      <c r="J1389" s="19" t="n">
        <f aca="false">I1389/H1389</f>
        <v>0.525523801679012</v>
      </c>
      <c r="K1389" s="19" t="n">
        <f aca="false">MAX(Online_RAW!$L$2-Online_RAW!L1389,0)</f>
        <v>0</v>
      </c>
      <c r="L1389" s="19" t="n">
        <f aca="false">0.0016*(Online_RAW!M1389)</f>
        <v>79.2136</v>
      </c>
      <c r="M1389" s="11" t="n">
        <f aca="false">Online_RAW!$N$2-Online_RAW!N1389</f>
        <v>182.80728571429</v>
      </c>
      <c r="N1389" s="19" t="n">
        <f aca="false">Online_RAW!C1389*60</f>
        <v>145.066285714286</v>
      </c>
      <c r="O1389" s="19" t="n">
        <f aca="false">MAX(0, Online_RAW!D1389*60)</f>
        <v>34.7417142857143</v>
      </c>
      <c r="P1389" s="19" t="n">
        <f aca="false">_xlfn.IFNA(VLOOKUP(A1389,Sampling!$D$7:$E$14,2,FALSE()),0)</f>
        <v>0</v>
      </c>
      <c r="Q1389" s="0" t="n">
        <f aca="false">_xlfn.IFNA(VLOOKUP(A1389,Refill!$D$6:$G$8,2,FALSE()),0)</f>
        <v>0</v>
      </c>
    </row>
    <row r="1390" customFormat="false" ht="12.75" hidden="false" customHeight="false" outlineLevel="0" collapsed="false">
      <c r="A1390" s="19" t="n">
        <f aca="false">ROUND((Online_RAW!B1390-General!$B$10)*24,3)</f>
        <v>23.133</v>
      </c>
      <c r="B1390" s="19" t="n">
        <f aca="false">General!$B$12+Online_ANA!K1390/1000+Online_ANA!L1390/1000+Online_ANA!M1390/1000/General!$B$22-SUM($P$2:P1390)/1000/General!$B$24+SUM($Q$2:Q1390)/1000/General!$B$24</f>
        <v>1.32752575098296</v>
      </c>
      <c r="C1390" s="19" t="n">
        <f aca="false">Online_RAW!K1390</f>
        <v>32.2583333333333</v>
      </c>
      <c r="D1390" s="19" t="n">
        <f aca="false">Online_RAW!J1390</f>
        <v>2.415</v>
      </c>
      <c r="E1390" s="19" t="n">
        <f aca="false">(1-F1390/100-G1390/100)/(1-C1390/100-D1390/100-General!$B$17/100)</f>
        <v>0.986185501004655</v>
      </c>
      <c r="F1390" s="19" t="n">
        <f aca="false">N1390*General!$B$14/(N1390+O1390)+O1390*100/(N1390+O1390)</f>
        <v>35.9701650841491</v>
      </c>
      <c r="G1390" s="19" t="n">
        <f aca="false">N1390*General!$B$15/(N1390+O1390)</f>
        <v>0.032338300462551</v>
      </c>
      <c r="H1390" s="19" t="n">
        <f aca="false">(N1390+O1390)*(1/General!$B$20)*((F1390/100)-E1390*(C1390/100))*1000/B1390</f>
        <v>251.349147068768</v>
      </c>
      <c r="I1390" s="19" t="n">
        <f aca="false">(N1390+O1390)*(1/General!$B$20)*((D1390/100)*E1390-(G1390/100))*1000/B1390</f>
        <v>142.032355773059</v>
      </c>
      <c r="J1390" s="19" t="n">
        <f aca="false">I1390/H1390</f>
        <v>0.56507991942459</v>
      </c>
      <c r="K1390" s="19" t="n">
        <f aca="false">MAX(Online_RAW!$L$2-Online_RAW!L1390,0)</f>
        <v>0</v>
      </c>
      <c r="L1390" s="19" t="n">
        <f aca="false">0.0016*(Online_RAW!M1390)</f>
        <v>79.296</v>
      </c>
      <c r="M1390" s="11" t="n">
        <f aca="false">Online_RAW!$N$2-Online_RAW!N1390</f>
        <v>183.37042857143</v>
      </c>
      <c r="N1390" s="19" t="n">
        <f aca="false">Online_RAW!C1390*60</f>
        <v>145.434818181818</v>
      </c>
      <c r="O1390" s="19" t="n">
        <f aca="false">MAX(0, Online_RAW!D1390*60)</f>
        <v>34.4569090909091</v>
      </c>
      <c r="P1390" s="19" t="n">
        <f aca="false">_xlfn.IFNA(VLOOKUP(A1390,Sampling!$D$7:$E$14,2,FALSE()),0)</f>
        <v>0</v>
      </c>
      <c r="Q1390" s="0" t="n">
        <f aca="false">_xlfn.IFNA(VLOOKUP(A1390,Refill!$D$6:$G$8,2,FALSE()),0)</f>
        <v>0</v>
      </c>
    </row>
    <row r="1391" customFormat="false" ht="12.75" hidden="false" customHeight="false" outlineLevel="0" collapsed="false">
      <c r="A1391" s="19" t="n">
        <f aca="false">ROUND((Online_RAW!B1391-General!$B$10)*24,3)</f>
        <v>23.15</v>
      </c>
      <c r="B1391" s="19" t="n">
        <f aca="false">General!$B$12+Online_ANA!K1391/1000+Online_ANA!L1391/1000+Online_ANA!M1391/1000/General!$B$22-SUM($P$2:P1391)/1000/General!$B$24+SUM($Q$2:Q1391)/1000/General!$B$24</f>
        <v>1.32813933647122</v>
      </c>
      <c r="C1391" s="19" t="n">
        <f aca="false">Online_RAW!K1391</f>
        <v>32.37</v>
      </c>
      <c r="D1391" s="19" t="n">
        <f aca="false">Online_RAW!J1391</f>
        <v>2.415</v>
      </c>
      <c r="E1391" s="19" t="n">
        <f aca="false">(1-F1391/100-G1391/100)/(1-C1391/100-D1391/100-General!$B$17/100)</f>
        <v>0.990353823635091</v>
      </c>
      <c r="F1391" s="19" t="n">
        <f aca="false">N1391*General!$B$14/(N1391+O1391)+O1391*100/(N1391+O1391)</f>
        <v>35.8101747693663</v>
      </c>
      <c r="G1391" s="19" t="n">
        <f aca="false">N1391*General!$B$15/(N1391+O1391)</f>
        <v>0.0324191036518352</v>
      </c>
      <c r="H1391" s="19" t="n">
        <f aca="false">(N1391+O1391)*(1/General!$B$20)*((F1391/100)-E1391*(C1391/100))*1000/B1391</f>
        <v>226.713496731767</v>
      </c>
      <c r="I1391" s="19" t="n">
        <f aca="false">(N1391+O1391)*(1/General!$B$20)*((D1391/100)*E1391-(G1391/100))*1000/B1391</f>
        <v>142.543112128335</v>
      </c>
      <c r="J1391" s="19" t="n">
        <f aca="false">I1391/H1391</f>
        <v>0.628736772107497</v>
      </c>
      <c r="K1391" s="19" t="n">
        <f aca="false">MAX(Online_RAW!$L$2-Online_RAW!L1391,0)</f>
        <v>0</v>
      </c>
      <c r="L1391" s="19" t="n">
        <f aca="false">0.0016*(Online_RAW!M1391)</f>
        <v>79.3642666666667</v>
      </c>
      <c r="M1391" s="11" t="n">
        <f aca="false">Online_RAW!$N$2-Online_RAW!N1391</f>
        <v>183.96482608696</v>
      </c>
      <c r="N1391" s="19" t="n">
        <f aca="false">Online_RAW!C1391*60</f>
        <v>145.770545454545</v>
      </c>
      <c r="O1391" s="19" t="n">
        <f aca="false">MAX(0, Online_RAW!D1391*60)</f>
        <v>34.0870434782609</v>
      </c>
      <c r="P1391" s="19" t="n">
        <f aca="false">_xlfn.IFNA(VLOOKUP(A1391,Sampling!$D$7:$E$14,2,FALSE()),0)</f>
        <v>0</v>
      </c>
      <c r="Q1391" s="0" t="n">
        <f aca="false">_xlfn.IFNA(VLOOKUP(A1391,Refill!$D$6:$G$8,2,FALSE()),0)</f>
        <v>0</v>
      </c>
    </row>
    <row r="1392" customFormat="false" ht="12.75" hidden="false" customHeight="false" outlineLevel="0" collapsed="false">
      <c r="A1392" s="19" t="n">
        <f aca="false">ROUND((Online_RAW!B1392-General!$B$10)*24,3)</f>
        <v>23.167</v>
      </c>
      <c r="B1392" s="19" t="n">
        <f aca="false">General!$B$12+Online_ANA!K1392/1000+Online_ANA!L1392/1000+Online_ANA!M1392/1000/General!$B$22-SUM($P$2:P1392)/1000/General!$B$24+SUM($Q$2:Q1392)/1000/General!$B$24</f>
        <v>1.32869187140008</v>
      </c>
      <c r="C1392" s="19" t="n">
        <f aca="false">Online_RAW!K1392</f>
        <v>32.2375</v>
      </c>
      <c r="D1392" s="19" t="n">
        <f aca="false">Online_RAW!J1392</f>
        <v>2.415</v>
      </c>
      <c r="E1392" s="19" t="n">
        <f aca="false">(1-F1392/100-G1392/100)/(1-C1392/100-D1392/100-General!$B$17/100)</f>
        <v>0.986734439651058</v>
      </c>
      <c r="F1392" s="19" t="n">
        <f aca="false">N1392*General!$B$14/(N1392+O1392)+O1392*100/(N1392+O1392)</f>
        <v>35.9139569182494</v>
      </c>
      <c r="G1392" s="19" t="n">
        <f aca="false">N1392*General!$B$15/(N1392+O1392)</f>
        <v>0.0323666884251266</v>
      </c>
      <c r="H1392" s="19" t="n">
        <f aca="false">(N1392+O1392)*(1/General!$B$20)*((F1392/100)-E1392*(C1392/100))*1000/B1392</f>
        <v>248.385026866385</v>
      </c>
      <c r="I1392" s="19" t="n">
        <f aca="false">(N1392+O1392)*(1/General!$B$20)*((D1392/100)*E1392-(G1392/100))*1000/B1392</f>
        <v>142.26074506079</v>
      </c>
      <c r="J1392" s="19" t="n">
        <f aca="false">I1392/H1392</f>
        <v>0.572742837422794</v>
      </c>
      <c r="K1392" s="19" t="n">
        <f aca="false">MAX(Online_RAW!$L$2-Online_RAW!L1392,0)</f>
        <v>0</v>
      </c>
      <c r="L1392" s="19" t="n">
        <f aca="false">0.0016*(Online_RAW!M1392)</f>
        <v>79.3888</v>
      </c>
      <c r="M1392" s="11" t="n">
        <f aca="false">Online_RAW!$N$2-Online_RAW!N1392</f>
        <v>184.54034782609</v>
      </c>
      <c r="N1392" s="19" t="n">
        <f aca="false">Online_RAW!C1392*60</f>
        <v>145.844086956522</v>
      </c>
      <c r="O1392" s="19" t="n">
        <f aca="false">MAX(0, Online_RAW!D1392*60)</f>
        <v>34.395652173913</v>
      </c>
      <c r="P1392" s="19" t="n">
        <f aca="false">_xlfn.IFNA(VLOOKUP(A1392,Sampling!$D$7:$E$14,2,FALSE()),0)</f>
        <v>0</v>
      </c>
      <c r="Q1392" s="0" t="n">
        <f aca="false">_xlfn.IFNA(VLOOKUP(A1392,Refill!$D$6:$G$8,2,FALSE()),0)</f>
        <v>0</v>
      </c>
    </row>
    <row r="1393" customFormat="false" ht="12.75" hidden="false" customHeight="false" outlineLevel="0" collapsed="false">
      <c r="A1393" s="19" t="n">
        <f aca="false">ROUND((Online_RAW!B1393-General!$B$10)*24,3)</f>
        <v>23.183</v>
      </c>
      <c r="B1393" s="19" t="n">
        <f aca="false">General!$B$12+Online_ANA!K1393/1000+Online_ANA!L1393/1000+Online_ANA!M1393/1000/General!$B$22-SUM($P$2:P1393)/1000/General!$B$24+SUM($Q$2:Q1393)/1000/General!$B$24</f>
        <v>1.32928019582986</v>
      </c>
      <c r="C1393" s="19" t="n">
        <f aca="false">Online_RAW!K1393</f>
        <v>32.14</v>
      </c>
      <c r="D1393" s="19" t="n">
        <f aca="false">Online_RAW!J1393</f>
        <v>2.415</v>
      </c>
      <c r="E1393" s="19" t="n">
        <f aca="false">(1-F1393/100-G1393/100)/(1-C1393/100-D1393/100-General!$B$17/100)</f>
        <v>0.985864168391366</v>
      </c>
      <c r="F1393" s="19" t="n">
        <f aca="false">N1393*General!$B$14/(N1393+O1393)+O1393*100/(N1393+O1393)</f>
        <v>35.8743086289058</v>
      </c>
      <c r="G1393" s="19" t="n">
        <f aca="false">N1393*General!$B$15/(N1393+O1393)</f>
        <v>0.0323867128136839</v>
      </c>
      <c r="H1393" s="19" t="n">
        <f aca="false">(N1393+O1393)*(1/General!$B$20)*((F1393/100)-E1393*(C1393/100))*1000/B1393</f>
        <v>252.799289421816</v>
      </c>
      <c r="I1393" s="19" t="n">
        <f aca="false">(N1393+O1393)*(1/General!$B$20)*((D1393/100)*E1393-(G1393/100))*1000/B1393</f>
        <v>141.739010617486</v>
      </c>
      <c r="J1393" s="19" t="n">
        <f aca="false">I1393/H1393</f>
        <v>0.560678042021639</v>
      </c>
      <c r="K1393" s="19" t="n">
        <f aca="false">MAX(Online_RAW!$L$2-Online_RAW!L1393,0)</f>
        <v>0</v>
      </c>
      <c r="L1393" s="19" t="n">
        <f aca="false">0.0016*(Online_RAW!M1393)</f>
        <v>79.4352</v>
      </c>
      <c r="M1393" s="11" t="n">
        <f aca="false">Online_RAW!$N$2-Online_RAW!N1393</f>
        <v>185.13104545455</v>
      </c>
      <c r="N1393" s="19" t="n">
        <f aca="false">Online_RAW!C1393*60</f>
        <v>145.594909090909</v>
      </c>
      <c r="O1393" s="19" t="n">
        <f aca="false">MAX(0, Online_RAW!D1393*60)</f>
        <v>34.2256363636364</v>
      </c>
      <c r="P1393" s="19" t="n">
        <f aca="false">_xlfn.IFNA(VLOOKUP(A1393,Sampling!$D$7:$E$14,2,FALSE()),0)</f>
        <v>0</v>
      </c>
      <c r="Q1393" s="0" t="n">
        <f aca="false">_xlfn.IFNA(VLOOKUP(A1393,Refill!$D$6:$G$8,2,FALSE()),0)</f>
        <v>0</v>
      </c>
    </row>
    <row r="1394" customFormat="false" ht="12.75" hidden="false" customHeight="false" outlineLevel="0" collapsed="false">
      <c r="A1394" s="19" t="n">
        <f aca="false">ROUND((Online_RAW!B1394-General!$B$10)*24,3)</f>
        <v>23.2</v>
      </c>
      <c r="B1394" s="19" t="n">
        <f aca="false">General!$B$12+Online_ANA!K1394/1000+Online_ANA!L1394/1000+Online_ANA!M1394/1000/General!$B$22-SUM($P$2:P1394)/1000/General!$B$24+SUM($Q$2:Q1394)/1000/General!$B$24</f>
        <v>1.32987243486239</v>
      </c>
      <c r="C1394" s="19" t="n">
        <f aca="false">Online_RAW!K1394</f>
        <v>32.176</v>
      </c>
      <c r="D1394" s="19" t="n">
        <f aca="false">Online_RAW!J1394</f>
        <v>2.415</v>
      </c>
      <c r="E1394" s="19" t="n">
        <f aca="false">(1-F1394/100-G1394/100)/(1-C1394/100-D1394/100-General!$B$17/100)</f>
        <v>0.990499680132506</v>
      </c>
      <c r="F1394" s="19" t="n">
        <f aca="false">N1394*General!$B$14/(N1394+O1394)+O1394*100/(N1394+O1394)</f>
        <v>35.6084670383347</v>
      </c>
      <c r="G1394" s="19" t="n">
        <f aca="false">N1394*General!$B$15/(N1394+O1394)</f>
        <v>0.0325209762432653</v>
      </c>
      <c r="H1394" s="19" t="n">
        <f aca="false">(N1394+O1394)*(1/General!$B$20)*((F1394/100)-E1394*(C1394/100))*1000/B1394</f>
        <v>225.084628992153</v>
      </c>
      <c r="I1394" s="19" t="n">
        <f aca="false">(N1394+O1394)*(1/General!$B$20)*((D1394/100)*E1394-(G1394/100))*1000/B1394</f>
        <v>142.074374838918</v>
      </c>
      <c r="J1394" s="19" t="n">
        <f aca="false">I1394/H1394</f>
        <v>0.631204251818859</v>
      </c>
      <c r="K1394" s="19" t="n">
        <f aca="false">MAX(Online_RAW!$L$2-Online_RAW!L1394,0)</f>
        <v>0</v>
      </c>
      <c r="L1394" s="19" t="n">
        <f aca="false">0.0016*(Online_RAW!M1394)</f>
        <v>79.4956</v>
      </c>
      <c r="M1394" s="11" t="n">
        <f aca="false">Online_RAW!$N$2-Online_RAW!N1394</f>
        <v>185.71075</v>
      </c>
      <c r="N1394" s="19" t="n">
        <f aca="false">Online_RAW!C1394*60</f>
        <v>145.922454545455</v>
      </c>
      <c r="O1394" s="19" t="n">
        <f aca="false">MAX(0, Online_RAW!D1394*60)</f>
        <v>33.5585714285714</v>
      </c>
      <c r="P1394" s="19" t="n">
        <f aca="false">_xlfn.IFNA(VLOOKUP(A1394,Sampling!$D$7:$E$14,2,FALSE()),0)</f>
        <v>0</v>
      </c>
      <c r="Q1394" s="0" t="n">
        <f aca="false">_xlfn.IFNA(VLOOKUP(A1394,Refill!$D$6:$G$8,2,FALSE()),0)</f>
        <v>0</v>
      </c>
    </row>
    <row r="1395" customFormat="false" ht="12.75" hidden="false" customHeight="false" outlineLevel="0" collapsed="false">
      <c r="A1395" s="19" t="n">
        <f aca="false">ROUND((Online_RAW!B1395-General!$B$10)*24,3)</f>
        <v>23.217</v>
      </c>
      <c r="B1395" s="19" t="n">
        <f aca="false">General!$B$12+Online_ANA!K1395/1000+Online_ANA!L1395/1000+Online_ANA!M1395/1000/General!$B$22-SUM($P$2:P1395)/1000/General!$B$24+SUM($Q$2:Q1395)/1000/General!$B$24</f>
        <v>1.33039540055844</v>
      </c>
      <c r="C1395" s="19" t="n">
        <f aca="false">Online_RAW!K1395</f>
        <v>32.1275</v>
      </c>
      <c r="D1395" s="19" t="n">
        <f aca="false">Online_RAW!J1395</f>
        <v>2.425</v>
      </c>
      <c r="E1395" s="19" t="n">
        <f aca="false">(1-F1395/100-G1395/100)/(1-C1395/100-D1395/100-General!$B$17/100)</f>
        <v>0.981743861858291</v>
      </c>
      <c r="F1395" s="19" t="n">
        <f aca="false">N1395*General!$B$14/(N1395+O1395)+O1395*100/(N1395+O1395)</f>
        <v>36.1398590217261</v>
      </c>
      <c r="G1395" s="19" t="n">
        <f aca="false">N1395*General!$B$15/(N1395+O1395)</f>
        <v>0.0322525964536737</v>
      </c>
      <c r="H1395" s="19" t="n">
        <f aca="false">(N1395+O1395)*(1/General!$B$20)*((F1395/100)-E1395*(C1395/100))*1000/B1395</f>
        <v>277.788866199282</v>
      </c>
      <c r="I1395" s="19" t="n">
        <f aca="false">(N1395+O1395)*(1/General!$B$20)*((D1395/100)*E1395-(G1395/100))*1000/B1395</f>
        <v>141.85630418722</v>
      </c>
      <c r="J1395" s="19" t="n">
        <f aca="false">I1395/H1395</f>
        <v>0.5106623102938</v>
      </c>
      <c r="K1395" s="19" t="n">
        <f aca="false">MAX(Online_RAW!$L$2-Online_RAW!L1395,0)</f>
        <v>0</v>
      </c>
      <c r="L1395" s="19" t="n">
        <f aca="false">0.0016*(Online_RAW!M1395)</f>
        <v>79.4956</v>
      </c>
      <c r="M1395" s="11" t="n">
        <f aca="false">Online_RAW!$N$2-Online_RAW!N1395</f>
        <v>186.2807826087</v>
      </c>
      <c r="N1395" s="19" t="n">
        <f aca="false">Online_RAW!C1395*60</f>
        <v>145.233652173913</v>
      </c>
      <c r="O1395" s="19" t="n">
        <f aca="false">MAX(0, Online_RAW!D1395*60)</f>
        <v>34.8866086956522</v>
      </c>
      <c r="P1395" s="19" t="n">
        <f aca="false">_xlfn.IFNA(VLOOKUP(A1395,Sampling!$D$7:$E$14,2,FALSE()),0)</f>
        <v>0</v>
      </c>
      <c r="Q1395" s="0" t="n">
        <f aca="false">_xlfn.IFNA(VLOOKUP(A1395,Refill!$D$6:$G$8,2,FALSE()),0)</f>
        <v>0</v>
      </c>
    </row>
    <row r="1396" customFormat="false" ht="12.75" hidden="false" customHeight="false" outlineLevel="0" collapsed="false">
      <c r="A1396" s="19" t="n">
        <f aca="false">ROUND((Online_RAW!B1396-General!$B$10)*24,3)</f>
        <v>23.233</v>
      </c>
      <c r="B1396" s="19" t="n">
        <f aca="false">General!$B$12+Online_ANA!K1396/1000+Online_ANA!L1396/1000+Online_ANA!M1396/1000/General!$B$22-SUM($P$2:P1396)/1000/General!$B$24+SUM($Q$2:Q1396)/1000/General!$B$24</f>
        <v>1.33100772429198</v>
      </c>
      <c r="C1396" s="19" t="n">
        <f aca="false">Online_RAW!K1396</f>
        <v>32.2271428571429</v>
      </c>
      <c r="D1396" s="19" t="n">
        <f aca="false">Online_RAW!J1396</f>
        <v>2.42666666666667</v>
      </c>
      <c r="E1396" s="19" t="n">
        <f aca="false">(1-F1396/100-G1396/100)/(1-C1396/100-D1396/100-General!$B$17/100)</f>
        <v>0.98596049122938</v>
      </c>
      <c r="F1396" s="19" t="n">
        <f aca="false">N1396*General!$B$14/(N1396+O1396)+O1396*100/(N1396+O1396)</f>
        <v>35.9655148092839</v>
      </c>
      <c r="G1396" s="19" t="n">
        <f aca="false">N1396*General!$B$15/(N1396+O1396)</f>
        <v>0.0323406490862202</v>
      </c>
      <c r="H1396" s="19" t="n">
        <f aca="false">(N1396+O1396)*(1/General!$B$20)*((F1396/100)-E1396*(C1396/100))*1000/B1396</f>
        <v>252.511224804736</v>
      </c>
      <c r="I1396" s="19" t="n">
        <f aca="false">(N1396+O1396)*(1/General!$B$20)*((D1396/100)*E1396-(G1396/100))*1000/B1396</f>
        <v>142.21336095505</v>
      </c>
      <c r="J1396" s="19" t="n">
        <f aca="false">I1396/H1396</f>
        <v>0.56319619480291</v>
      </c>
      <c r="K1396" s="19" t="n">
        <f aca="false">MAX(Online_RAW!$L$2-Online_RAW!L1396,0)</f>
        <v>0</v>
      </c>
      <c r="L1396" s="19" t="n">
        <f aca="false">0.0016*(Online_RAW!M1396)</f>
        <v>79.5664</v>
      </c>
      <c r="M1396" s="11" t="n">
        <f aca="false">Online_RAW!$N$2-Online_RAW!N1396</f>
        <v>186.87104347826</v>
      </c>
      <c r="N1396" s="19" t="n">
        <f aca="false">Online_RAW!C1396*60</f>
        <v>145.334869565218</v>
      </c>
      <c r="O1396" s="19" t="n">
        <f aca="false">MAX(0, Online_RAW!D1396*60)</f>
        <v>34.4201739130435</v>
      </c>
      <c r="P1396" s="19" t="n">
        <f aca="false">_xlfn.IFNA(VLOOKUP(A1396,Sampling!$D$7:$E$14,2,FALSE()),0)</f>
        <v>0</v>
      </c>
      <c r="Q1396" s="0" t="n">
        <f aca="false">_xlfn.IFNA(VLOOKUP(A1396,Refill!$D$6:$G$8,2,FALSE()),0)</f>
        <v>0</v>
      </c>
    </row>
    <row r="1397" customFormat="false" ht="12.75" hidden="false" customHeight="false" outlineLevel="0" collapsed="false">
      <c r="A1397" s="19" t="n">
        <f aca="false">ROUND((Online_RAW!B1397-General!$B$10)*24,3)</f>
        <v>23.25</v>
      </c>
      <c r="B1397" s="19" t="n">
        <f aca="false">General!$B$12+Online_ANA!K1397/1000+Online_ANA!L1397/1000+Online_ANA!M1397/1000/General!$B$22-SUM($P$2:P1397)/1000/General!$B$24+SUM($Q$2:Q1397)/1000/General!$B$24</f>
        <v>1.33161296880734</v>
      </c>
      <c r="C1397" s="19" t="n">
        <f aca="false">Online_RAW!K1397</f>
        <v>32.334</v>
      </c>
      <c r="D1397" s="19" t="n">
        <f aca="false">Online_RAW!J1397</f>
        <v>2.42666666666667</v>
      </c>
      <c r="E1397" s="19" t="n">
        <f aca="false">(1-F1397/100-G1397/100)/(1-C1397/100-D1397/100-General!$B$17/100)</f>
        <v>0.988016835805757</v>
      </c>
      <c r="F1397" s="19" t="n">
        <f aca="false">N1397*General!$B$14/(N1397+O1397)+O1397*100/(N1397+O1397)</f>
        <v>35.9375928435575</v>
      </c>
      <c r="G1397" s="19" t="n">
        <f aca="false">N1397*General!$B$15/(N1397+O1397)</f>
        <v>0.0323547510891124</v>
      </c>
      <c r="H1397" s="19" t="n">
        <f aca="false">(N1397+O1397)*(1/General!$B$20)*((F1397/100)-E1397*(C1397/100))*1000/B1397</f>
        <v>239.896014179146</v>
      </c>
      <c r="I1397" s="19" t="n">
        <f aca="false">(N1397+O1397)*(1/General!$B$20)*((D1397/100)*E1397-(G1397/100))*1000/B1397</f>
        <v>142.170354604063</v>
      </c>
      <c r="J1397" s="19" t="n">
        <f aca="false">I1397/H1397</f>
        <v>0.592633250246064</v>
      </c>
      <c r="K1397" s="19" t="n">
        <f aca="false">MAX(Online_RAW!$L$2-Online_RAW!L1397,0)</f>
        <v>0</v>
      </c>
      <c r="L1397" s="19" t="n">
        <f aca="false">0.0016*(Online_RAW!M1397)</f>
        <v>79.6304</v>
      </c>
      <c r="M1397" s="11" t="n">
        <f aca="false">Online_RAW!$N$2-Online_RAW!N1397</f>
        <v>187.461</v>
      </c>
      <c r="N1397" s="19" t="n">
        <f aca="false">Online_RAW!C1397*60</f>
        <v>145.114434782609</v>
      </c>
      <c r="O1397" s="19" t="n">
        <f aca="false">MAX(0, Online_RAW!D1397*60)</f>
        <v>34.2897391304348</v>
      </c>
      <c r="P1397" s="19" t="n">
        <f aca="false">_xlfn.IFNA(VLOOKUP(A1397,Sampling!$D$7:$E$14,2,FALSE()),0)</f>
        <v>0</v>
      </c>
      <c r="Q1397" s="0" t="n">
        <f aca="false">_xlfn.IFNA(VLOOKUP(A1397,Refill!$D$6:$G$8,2,FALSE()),0)</f>
        <v>0</v>
      </c>
    </row>
    <row r="1398" customFormat="false" ht="12.75" hidden="false" customHeight="false" outlineLevel="0" collapsed="false">
      <c r="A1398" s="19" t="n">
        <f aca="false">ROUND((Online_RAW!B1398-General!$B$10)*24,3)</f>
        <v>23.267</v>
      </c>
      <c r="B1398" s="19" t="n">
        <f aca="false">General!$B$12+Online_ANA!K1398/1000+Online_ANA!L1398/1000+Online_ANA!M1398/1000/General!$B$22-SUM($P$2:P1398)/1000/General!$B$24+SUM($Q$2:Q1398)/1000/General!$B$24</f>
        <v>1.33221229198245</v>
      </c>
      <c r="C1398" s="19" t="n">
        <f aca="false">Online_RAW!K1398</f>
        <v>32.35</v>
      </c>
      <c r="D1398" s="19" t="n">
        <f aca="false">Online_RAW!J1398</f>
        <v>2.435</v>
      </c>
      <c r="E1398" s="19" t="n">
        <f aca="false">(1-F1398/100-G1398/100)/(1-C1398/100-D1398/100-General!$B$17/100)</f>
        <v>0.985349697013632</v>
      </c>
      <c r="F1398" s="19" t="n">
        <f aca="false">N1398*General!$B$14/(N1398+O1398)+O1398*100/(N1398+O1398)</f>
        <v>36.1345174493232</v>
      </c>
      <c r="G1398" s="19" t="n">
        <f aca="false">N1398*General!$B$15/(N1398+O1398)</f>
        <v>0.0322552942175135</v>
      </c>
      <c r="H1398" s="19" t="n">
        <f aca="false">(N1398+O1398)*(1/General!$B$20)*((F1398/100)-E1398*(C1398/100))*1000/B1398</f>
        <v>256.190096090659</v>
      </c>
      <c r="I1398" s="19" t="n">
        <f aca="false">(N1398+O1398)*(1/General!$B$20)*((D1398/100)*E1398-(G1398/100))*1000/B1398</f>
        <v>142.403815060577</v>
      </c>
      <c r="J1398" s="19" t="n">
        <f aca="false">I1398/H1398</f>
        <v>0.555852147423309</v>
      </c>
      <c r="K1398" s="19" t="n">
        <f aca="false">MAX(Online_RAW!$L$2-Online_RAW!L1398,0)</f>
        <v>0</v>
      </c>
      <c r="L1398" s="19" t="n">
        <f aca="false">0.0016*(Online_RAW!M1398)</f>
        <v>79.688</v>
      </c>
      <c r="M1398" s="11" t="n">
        <f aca="false">Online_RAW!$N$2-Online_RAW!N1398</f>
        <v>188.05147826087</v>
      </c>
      <c r="N1398" s="19" t="n">
        <f aca="false">Online_RAW!C1398*60</f>
        <v>144.858545454545</v>
      </c>
      <c r="O1398" s="19" t="n">
        <f aca="false">MAX(0, Online_RAW!D1398*60)</f>
        <v>34.7814782608696</v>
      </c>
      <c r="P1398" s="19" t="n">
        <f aca="false">_xlfn.IFNA(VLOOKUP(A1398,Sampling!$D$7:$E$14,2,FALSE()),0)</f>
        <v>0</v>
      </c>
      <c r="Q1398" s="0" t="n">
        <f aca="false">_xlfn.IFNA(VLOOKUP(A1398,Refill!$D$6:$G$8,2,FALSE()),0)</f>
        <v>0</v>
      </c>
    </row>
    <row r="1399" customFormat="false" ht="12.75" hidden="false" customHeight="false" outlineLevel="0" collapsed="false">
      <c r="A1399" s="19" t="n">
        <f aca="false">ROUND((Online_RAW!B1399-General!$B$10)*24,3)</f>
        <v>23.283</v>
      </c>
      <c r="B1399" s="19" t="n">
        <f aca="false">General!$B$12+Online_ANA!K1399/1000+Online_ANA!L1399/1000+Online_ANA!M1399/1000/General!$B$22-SUM($P$2:P1399)/1000/General!$B$24+SUM($Q$2:Q1399)/1000/General!$B$24</f>
        <v>1.33276604270225</v>
      </c>
      <c r="C1399" s="19" t="n">
        <f aca="false">Online_RAW!K1399</f>
        <v>32.433</v>
      </c>
      <c r="D1399" s="19" t="n">
        <f aca="false">Online_RAW!J1399</f>
        <v>2.445</v>
      </c>
      <c r="E1399" s="19" t="n">
        <f aca="false">(1-F1399/100-G1399/100)/(1-C1399/100-D1399/100-General!$B$17/100)</f>
        <v>0.982041446886458</v>
      </c>
      <c r="F1399" s="19" t="n">
        <f aca="false">N1399*General!$B$14/(N1399+O1399)+O1399*100/(N1399+O1399)</f>
        <v>36.4403178261801</v>
      </c>
      <c r="G1399" s="19" t="n">
        <f aca="false">N1399*General!$B$15/(N1399+O1399)</f>
        <v>0.0321008495827373</v>
      </c>
      <c r="H1399" s="19" t="n">
        <f aca="false">(N1399+O1399)*(1/General!$B$20)*((F1399/100)-E1399*(C1399/100))*1000/B1399</f>
        <v>276.837709656307</v>
      </c>
      <c r="I1399" s="19" t="n">
        <f aca="false">(N1399+O1399)*(1/General!$B$20)*((D1399/100)*E1399-(G1399/100))*1000/B1399</f>
        <v>142.888695250445</v>
      </c>
      <c r="J1399" s="19" t="n">
        <f aca="false">I1399/H1399</f>
        <v>0.516146067773211</v>
      </c>
      <c r="K1399" s="19" t="n">
        <f aca="false">MAX(Online_RAW!$L$2-Online_RAW!L1399,0)</f>
        <v>0</v>
      </c>
      <c r="L1399" s="19" t="n">
        <f aca="false">0.0016*(Online_RAW!M1399)</f>
        <v>79.7248</v>
      </c>
      <c r="M1399" s="11" t="n">
        <f aca="false">Online_RAW!$N$2-Online_RAW!N1399</f>
        <v>188.61495454545</v>
      </c>
      <c r="N1399" s="19" t="n">
        <f aca="false">Online_RAW!C1399*60</f>
        <v>144.598695652174</v>
      </c>
      <c r="O1399" s="19" t="n">
        <f aca="false">MAX(0, Online_RAW!D1399*60)</f>
        <v>35.5818260869565</v>
      </c>
      <c r="P1399" s="19" t="n">
        <f aca="false">_xlfn.IFNA(VLOOKUP(A1399,Sampling!$D$7:$E$14,2,FALSE()),0)</f>
        <v>0</v>
      </c>
      <c r="Q1399" s="0" t="n">
        <f aca="false">_xlfn.IFNA(VLOOKUP(A1399,Refill!$D$6:$G$8,2,FALSE()),0)</f>
        <v>0</v>
      </c>
    </row>
    <row r="1400" customFormat="false" ht="12.75" hidden="false" customHeight="false" outlineLevel="0" collapsed="false">
      <c r="A1400" s="19" t="n">
        <f aca="false">ROUND((Online_RAW!B1400-General!$B$10)*24,3)</f>
        <v>23.3</v>
      </c>
      <c r="B1400" s="19" t="n">
        <f aca="false">General!$B$12+Online_ANA!K1400/1000+Online_ANA!L1400/1000+Online_ANA!M1400/1000/General!$B$22-SUM($P$2:P1400)/1000/General!$B$24+SUM($Q$2:Q1400)/1000/General!$B$24</f>
        <v>1.33334389001947</v>
      </c>
      <c r="C1400" s="19" t="n">
        <f aca="false">Online_RAW!K1400</f>
        <v>32.5736363636364</v>
      </c>
      <c r="D1400" s="19" t="n">
        <f aca="false">Online_RAW!J1400</f>
        <v>2.445</v>
      </c>
      <c r="E1400" s="19" t="n">
        <f aca="false">(1-F1400/100-G1400/100)/(1-C1400/100-D1400/100-General!$B$17/100)</f>
        <v>0.985748169703374</v>
      </c>
      <c r="F1400" s="19" t="n">
        <f aca="false">N1400*General!$B$14/(N1400+O1400)+O1400*100/(N1400+O1400)</f>
        <v>36.3391134180574</v>
      </c>
      <c r="G1400" s="19" t="n">
        <f aca="false">N1400*General!$B$15/(N1400+O1400)</f>
        <v>0.032151962920173</v>
      </c>
      <c r="H1400" s="19" t="n">
        <f aca="false">(N1400+O1400)*(1/General!$B$20)*((F1400/100)-E1400*(C1400/100))*1000/B1400</f>
        <v>254.247571238443</v>
      </c>
      <c r="I1400" s="19" t="n">
        <f aca="false">(N1400+O1400)*(1/General!$B$20)*((D1400/100)*E1400-(G1400/100))*1000/B1400</f>
        <v>142.94151854992</v>
      </c>
      <c r="J1400" s="19" t="n">
        <f aca="false">I1400/H1400</f>
        <v>0.562213899836487</v>
      </c>
      <c r="K1400" s="19" t="n">
        <f aca="false">MAX(Online_RAW!$L$2-Online_RAW!L1400,0)</f>
        <v>0</v>
      </c>
      <c r="L1400" s="19" t="n">
        <f aca="false">0.0016*(Online_RAW!M1400)</f>
        <v>79.7658666666667</v>
      </c>
      <c r="M1400" s="11" t="n">
        <f aca="false">Online_RAW!$N$2-Online_RAW!N1400</f>
        <v>189.20004545455</v>
      </c>
      <c r="N1400" s="19" t="n">
        <f aca="false">Online_RAW!C1400*60</f>
        <v>144.396</v>
      </c>
      <c r="O1400" s="19" t="n">
        <f aca="false">MAX(0, Online_RAW!D1400*60)</f>
        <v>35.2459090909091</v>
      </c>
      <c r="P1400" s="19" t="n">
        <f aca="false">_xlfn.IFNA(VLOOKUP(A1400,Sampling!$D$7:$E$14,2,FALSE()),0)</f>
        <v>0</v>
      </c>
      <c r="Q1400" s="0" t="n">
        <f aca="false">_xlfn.IFNA(VLOOKUP(A1400,Refill!$D$6:$G$8,2,FALSE()),0)</f>
        <v>0</v>
      </c>
    </row>
    <row r="1401" customFormat="false" ht="12.75" hidden="false" customHeight="false" outlineLevel="0" collapsed="false">
      <c r="A1401" s="19" t="n">
        <f aca="false">ROUND((Online_RAW!B1401-General!$B$10)*24,3)</f>
        <v>23.317</v>
      </c>
      <c r="B1401" s="19" t="n">
        <f aca="false">General!$B$12+Online_ANA!K1401/1000+Online_ANA!L1401/1000+Online_ANA!M1401/1000/General!$B$22-SUM($P$2:P1401)/1000/General!$B$24+SUM($Q$2:Q1401)/1000/General!$B$24</f>
        <v>1.33391383180428</v>
      </c>
      <c r="C1401" s="19" t="n">
        <f aca="false">Online_RAW!K1401</f>
        <v>32.648</v>
      </c>
      <c r="D1401" s="19" t="n">
        <f aca="false">Online_RAW!J1401</f>
        <v>2.45</v>
      </c>
      <c r="E1401" s="19" t="n">
        <f aca="false">(1-F1401/100-G1401/100)/(1-C1401/100-D1401/100-General!$B$17/100)</f>
        <v>0.984878673384099</v>
      </c>
      <c r="F1401" s="19" t="n">
        <f aca="false">N1401*General!$B$14/(N1401+O1401)+O1401*100/(N1401+O1401)</f>
        <v>36.4734696597763</v>
      </c>
      <c r="G1401" s="19" t="n">
        <f aca="false">N1401*General!$B$15/(N1401+O1401)</f>
        <v>0.0320841062324362</v>
      </c>
      <c r="H1401" s="19" t="n">
        <f aca="false">(N1401+O1401)*(1/General!$B$20)*((F1401/100)-E1401*(C1401/100))*1000/B1401</f>
        <v>260.113946799691</v>
      </c>
      <c r="I1401" s="19" t="n">
        <f aca="false">(N1401+O1401)*(1/General!$B$20)*((D1401/100)*E1401-(G1401/100))*1000/B1401</f>
        <v>143.384007236373</v>
      </c>
      <c r="J1401" s="19" t="n">
        <f aca="false">I1401/H1401</f>
        <v>0.551235368193429</v>
      </c>
      <c r="K1401" s="19" t="n">
        <f aca="false">MAX(Online_RAW!$L$2-Online_RAW!L1401,0)</f>
        <v>0</v>
      </c>
      <c r="L1401" s="19" t="n">
        <f aca="false">0.0016*(Online_RAW!M1401)</f>
        <v>79.824</v>
      </c>
      <c r="M1401" s="11" t="n">
        <f aca="false">Online_RAW!$N$2-Online_RAW!N1401</f>
        <v>189.75791666667</v>
      </c>
      <c r="N1401" s="19" t="n">
        <f aca="false">Online_RAW!C1401*60</f>
        <v>144.425</v>
      </c>
      <c r="O1401" s="19" t="n">
        <f aca="false">MAX(0, Online_RAW!D1401*60)</f>
        <v>35.633</v>
      </c>
      <c r="P1401" s="19" t="n">
        <f aca="false">_xlfn.IFNA(VLOOKUP(A1401,Sampling!$D$7:$E$14,2,FALSE()),0)</f>
        <v>0</v>
      </c>
      <c r="Q1401" s="0" t="n">
        <f aca="false">_xlfn.IFNA(VLOOKUP(A1401,Refill!$D$6:$G$8,2,FALSE()),0)</f>
        <v>0</v>
      </c>
    </row>
    <row r="1402" customFormat="false" ht="12.75" hidden="false" customHeight="false" outlineLevel="0" collapsed="false">
      <c r="A1402" s="19" t="n">
        <f aca="false">ROUND((Online_RAW!B1402-General!$B$10)*24,3)</f>
        <v>23.333</v>
      </c>
      <c r="B1402" s="19" t="n">
        <f aca="false">General!$B$12+Online_ANA!K1402/1000+Online_ANA!L1402/1000+Online_ANA!M1402/1000/General!$B$22-SUM($P$2:P1402)/1000/General!$B$24+SUM($Q$2:Q1402)/1000/General!$B$24</f>
        <v>1.33451384092541</v>
      </c>
      <c r="C1402" s="19" t="n">
        <f aca="false">Online_RAW!K1402</f>
        <v>32.716</v>
      </c>
      <c r="D1402" s="19" t="n">
        <f aca="false">Online_RAW!J1402</f>
        <v>2.44428571428571</v>
      </c>
      <c r="E1402" s="19" t="n">
        <f aca="false">(1-F1402/100-G1402/100)/(1-C1402/100-D1402/100-General!$B$17/100)</f>
        <v>0.978543378797089</v>
      </c>
      <c r="F1402" s="19" t="n">
        <f aca="false">N1402*General!$B$14/(N1402+O1402)+O1402*100/(N1402+O1402)</f>
        <v>36.9430881702015</v>
      </c>
      <c r="G1402" s="19" t="n">
        <f aca="false">N1402*General!$B$15/(N1402+O1402)</f>
        <v>0.0318469251665649</v>
      </c>
      <c r="H1402" s="19" t="n">
        <f aca="false">(N1402+O1402)*(1/General!$B$20)*((F1402/100)-E1402*(C1402/100))*1000/B1402</f>
        <v>297.184195900797</v>
      </c>
      <c r="I1402" s="19" t="n">
        <f aca="false">(N1402+O1402)*(1/General!$B$20)*((D1402/100)*E1402-(G1402/100))*1000/B1402</f>
        <v>142.289219548599</v>
      </c>
      <c r="J1402" s="19" t="n">
        <f aca="false">I1402/H1402</f>
        <v>0.478791340560038</v>
      </c>
      <c r="K1402" s="19" t="n">
        <f aca="false">MAX(Online_RAW!$L$2-Online_RAW!L1402,0)</f>
        <v>0</v>
      </c>
      <c r="L1402" s="19" t="n">
        <f aca="false">0.0016*(Online_RAW!M1402)</f>
        <v>79.8856</v>
      </c>
      <c r="M1402" s="11" t="n">
        <f aca="false">Online_RAW!$N$2-Online_RAW!N1402</f>
        <v>190.3447826087</v>
      </c>
      <c r="N1402" s="19" t="n">
        <f aca="false">Online_RAW!C1402*60</f>
        <v>143.585739130435</v>
      </c>
      <c r="O1402" s="19" t="n">
        <f aca="false">MAX(0, Online_RAW!D1402*60)</f>
        <v>36.7591304347826</v>
      </c>
      <c r="P1402" s="19" t="n">
        <f aca="false">_xlfn.IFNA(VLOOKUP(A1402,Sampling!$D$7:$E$14,2,FALSE()),0)</f>
        <v>0</v>
      </c>
      <c r="Q1402" s="0" t="n">
        <f aca="false">_xlfn.IFNA(VLOOKUP(A1402,Refill!$D$6:$G$8,2,FALSE()),0)</f>
        <v>0</v>
      </c>
    </row>
    <row r="1403" customFormat="false" ht="12.75" hidden="false" customHeight="false" outlineLevel="0" collapsed="false">
      <c r="A1403" s="19" t="n">
        <f aca="false">ROUND((Online_RAW!B1403-General!$B$10)*24,3)</f>
        <v>23.35</v>
      </c>
      <c r="B1403" s="19" t="n">
        <f aca="false">General!$B$12+Online_ANA!K1403/1000+Online_ANA!L1403/1000+Online_ANA!M1403/1000/General!$B$22-SUM($P$2:P1403)/1000/General!$B$24+SUM($Q$2:Q1403)/1000/General!$B$24</f>
        <v>1.33510497848206</v>
      </c>
      <c r="C1403" s="19" t="n">
        <f aca="false">Online_RAW!K1403</f>
        <v>32.919</v>
      </c>
      <c r="D1403" s="19" t="n">
        <f aca="false">Online_RAW!J1403</f>
        <v>2.4</v>
      </c>
      <c r="E1403" s="19" t="n">
        <f aca="false">(1-F1403/100-G1403/100)/(1-C1403/100-D1403/100-General!$B$17/100)</f>
        <v>0.964332562135751</v>
      </c>
      <c r="F1403" s="19" t="n">
        <f aca="false">N1403*General!$B$14/(N1403+O1403)+O1403*100/(N1403+O1403)</f>
        <v>38.0119577381394</v>
      </c>
      <c r="G1403" s="19" t="n">
        <f aca="false">N1403*General!$B$15/(N1403+O1403)</f>
        <v>0.0313070920514447</v>
      </c>
      <c r="H1403" s="19" t="n">
        <f aca="false">(N1403+O1403)*(1/General!$B$20)*((F1403/100)-E1403*(C1403/100))*1000/B1403</f>
        <v>377.172573649149</v>
      </c>
      <c r="I1403" s="19" t="n">
        <f aca="false">(N1403+O1403)*(1/General!$B$20)*((D1403/100)*E1403-(G1403/100))*1000/B1403</f>
        <v>137.403286542409</v>
      </c>
      <c r="J1403" s="19" t="n">
        <f aca="false">I1403/H1403</f>
        <v>0.364298191708456</v>
      </c>
      <c r="K1403" s="19" t="n">
        <f aca="false">MAX(Online_RAW!$L$2-Online_RAW!L1403,0)</f>
        <v>0</v>
      </c>
      <c r="L1403" s="19" t="n">
        <f aca="false">0.0016*(Online_RAW!M1403)</f>
        <v>79.9408</v>
      </c>
      <c r="M1403" s="11" t="n">
        <f aca="false">Online_RAW!$N$2-Online_RAW!N1403</f>
        <v>190.92895454545</v>
      </c>
      <c r="N1403" s="19" t="n">
        <f aca="false">Online_RAW!C1403*60</f>
        <v>140.958545454545</v>
      </c>
      <c r="O1403" s="19" t="n">
        <f aca="false">MAX(0, Online_RAW!D1403*60)</f>
        <v>39.1393636363636</v>
      </c>
      <c r="P1403" s="19" t="n">
        <f aca="false">_xlfn.IFNA(VLOOKUP(A1403,Sampling!$D$7:$E$14,2,FALSE()),0)</f>
        <v>0</v>
      </c>
      <c r="Q1403" s="0" t="n">
        <f aca="false">_xlfn.IFNA(VLOOKUP(A1403,Refill!$D$6:$G$8,2,FALSE()),0)</f>
        <v>0</v>
      </c>
    </row>
    <row r="1404" customFormat="false" ht="12.75" hidden="false" customHeight="false" outlineLevel="0" collapsed="false">
      <c r="A1404" s="19" t="n">
        <f aca="false">ROUND((Online_RAW!B1404-General!$B$10)*24,3)</f>
        <v>23.367</v>
      </c>
      <c r="B1404" s="19" t="n">
        <f aca="false">General!$B$12+Online_ANA!K1404/1000+Online_ANA!L1404/1000+Online_ANA!M1404/1000/General!$B$22-SUM($P$2:P1404)/1000/General!$B$24+SUM($Q$2:Q1404)/1000/General!$B$24</f>
        <v>1.31570824617737</v>
      </c>
      <c r="C1404" s="19" t="n">
        <f aca="false">Online_RAW!K1404</f>
        <v>33.6092307692308</v>
      </c>
      <c r="D1404" s="19" t="n">
        <f aca="false">Online_RAW!J1404</f>
        <v>2.40166666666667</v>
      </c>
      <c r="E1404" s="19" t="n">
        <f aca="false">(1-F1404/100-G1404/100)/(1-C1404/100-D1404/100-General!$B$17/100)</f>
        <v>0.968799199921341</v>
      </c>
      <c r="F1404" s="19" t="n">
        <f aca="false">N1404*General!$B$14/(N1404+O1404)+O1404*100/(N1404+O1404)</f>
        <v>38.3954872034159</v>
      </c>
      <c r="G1404" s="19" t="n">
        <f aca="false">N1404*General!$B$15/(N1404+O1404)</f>
        <v>0.0311133903013051</v>
      </c>
      <c r="H1404" s="19" t="n">
        <f aca="false">(N1404+O1404)*(1/General!$B$20)*((F1404/100)-E1404*(C1404/100))*1000/B1404</f>
        <v>356.186917577286</v>
      </c>
      <c r="I1404" s="19" t="n">
        <f aca="false">(N1404+O1404)*(1/General!$B$20)*((D1404/100)*E1404-(G1404/100))*1000/B1404</f>
        <v>140.134500627148</v>
      </c>
      <c r="J1404" s="19" t="n">
        <f aca="false">I1404/H1404</f>
        <v>0.393429667715805</v>
      </c>
      <c r="K1404" s="19" t="n">
        <f aca="false">MAX(Online_RAW!$L$2-Online_RAW!L1404,0)</f>
        <v>0</v>
      </c>
      <c r="L1404" s="19" t="n">
        <f aca="false">0.0016*(Online_RAW!M1404)</f>
        <v>79.992</v>
      </c>
      <c r="M1404" s="11" t="n">
        <f aca="false">Online_RAW!$N$2-Online_RAW!N1404</f>
        <v>191.53070833333</v>
      </c>
      <c r="N1404" s="19" t="n">
        <f aca="false">Online_RAW!C1404*60</f>
        <v>140.026909090909</v>
      </c>
      <c r="O1404" s="19" t="n">
        <f aca="false">MAX(0, Online_RAW!D1404*60)</f>
        <v>39.9945</v>
      </c>
      <c r="P1404" s="19" t="n">
        <f aca="false">_xlfn.IFNA(VLOOKUP(A1404,Sampling!$D$7:$E$14,2,FALSE()),0)</f>
        <v>20</v>
      </c>
      <c r="Q1404" s="0" t="n">
        <f aca="false">_xlfn.IFNA(VLOOKUP(A1404,Refill!$D$6:$G$8,2,FALSE()),0)</f>
        <v>0</v>
      </c>
    </row>
    <row r="1405" customFormat="false" ht="12.75" hidden="false" customHeight="false" outlineLevel="0" collapsed="false">
      <c r="A1405" s="19" t="n">
        <f aca="false">ROUND((Online_RAW!B1405-General!$B$10)*24,3)</f>
        <v>23.383</v>
      </c>
      <c r="B1405" s="19" t="n">
        <f aca="false">General!$B$12+Online_ANA!K1405/1000+Online_ANA!L1405/1000+Online_ANA!M1405/1000/General!$B$22-SUM($P$2:P1405)/1000/General!$B$24+SUM($Q$2:Q1405)/1000/General!$B$24</f>
        <v>1.31631592054248</v>
      </c>
      <c r="C1405" s="19" t="n">
        <f aca="false">Online_RAW!K1405</f>
        <v>34.347</v>
      </c>
      <c r="D1405" s="19" t="n">
        <f aca="false">Online_RAW!J1405</f>
        <v>2.425</v>
      </c>
      <c r="E1405" s="19" t="n">
        <f aca="false">(1-F1405/100-G1405/100)/(1-C1405/100-D1405/100-General!$B$17/100)</f>
        <v>0.993086157592323</v>
      </c>
      <c r="F1405" s="19" t="n">
        <f aca="false">N1405*General!$B$14/(N1405+O1405)+O1405*100/(N1405+O1405)</f>
        <v>37.6073377234243</v>
      </c>
      <c r="G1405" s="19" t="n">
        <f aca="false">N1405*General!$B$15/(N1405+O1405)</f>
        <v>0.0315114455942302</v>
      </c>
      <c r="H1405" s="19" t="n">
        <f aca="false">(N1405+O1405)*(1/General!$B$20)*((F1405/100)-E1405*(C1405/100))*1000/B1405</f>
        <v>213.033588920287</v>
      </c>
      <c r="I1405" s="19" t="n">
        <f aca="false">(N1405+O1405)*(1/General!$B$20)*((D1405/100)*E1405-(G1405/100))*1000/B1405</f>
        <v>144.754028266599</v>
      </c>
      <c r="J1405" s="19" t="n">
        <f aca="false">I1405/H1405</f>
        <v>0.679489225151077</v>
      </c>
      <c r="K1405" s="19" t="n">
        <f aca="false">MAX(Online_RAW!$L$2-Online_RAW!L1405,0)</f>
        <v>0</v>
      </c>
      <c r="L1405" s="19" t="n">
        <f aca="false">0.0016*(Online_RAW!M1405)</f>
        <v>80.0304</v>
      </c>
      <c r="M1405" s="11" t="n">
        <f aca="false">Online_RAW!$N$2-Online_RAW!N1405</f>
        <v>192.1512173913</v>
      </c>
      <c r="N1405" s="19" t="n">
        <f aca="false">Online_RAW!C1405*60</f>
        <v>141.559826086957</v>
      </c>
      <c r="O1405" s="19" t="n">
        <f aca="false">MAX(0, Online_RAW!D1405*60)</f>
        <v>38.1333913043478</v>
      </c>
      <c r="P1405" s="19" t="n">
        <f aca="false">_xlfn.IFNA(VLOOKUP(A1405,Sampling!$D$7:$E$14,2,FALSE()),0)</f>
        <v>0</v>
      </c>
      <c r="Q1405" s="0" t="n">
        <f aca="false">_xlfn.IFNA(VLOOKUP(A1405,Refill!$D$6:$G$8,2,FALSE()),0)</f>
        <v>0</v>
      </c>
    </row>
    <row r="1406" customFormat="false" ht="12.75" hidden="false" customHeight="false" outlineLevel="0" collapsed="false">
      <c r="A1406" s="19" t="n">
        <f aca="false">ROUND((Online_RAW!B1406-General!$B$10)*24,3)</f>
        <v>23.4</v>
      </c>
      <c r="B1406" s="19" t="n">
        <f aca="false">General!$B$12+Online_ANA!K1406/1000+Online_ANA!L1406/1000+Online_ANA!M1406/1000/General!$B$22-SUM($P$2:P1406)/1000/General!$B$24+SUM($Q$2:Q1406)/1000/General!$B$24</f>
        <v>1.31694085371626</v>
      </c>
      <c r="C1406" s="19" t="n">
        <f aca="false">Online_RAW!K1406</f>
        <v>34.17</v>
      </c>
      <c r="D1406" s="19" t="n">
        <f aca="false">Online_RAW!J1406</f>
        <v>2.44333333333333</v>
      </c>
      <c r="E1406" s="19" t="n">
        <f aca="false">(1-F1406/100-G1406/100)/(1-C1406/100-D1406/100-General!$B$17/100)</f>
        <v>0.982936869902507</v>
      </c>
      <c r="F1406" s="19" t="n">
        <f aca="false">N1406*General!$B$14/(N1406+O1406)+O1406*100/(N1406+O1406)</f>
        <v>38.0889492882369</v>
      </c>
      <c r="G1406" s="19" t="n">
        <f aca="false">N1406*General!$B$15/(N1406+O1406)</f>
        <v>0.0312682074301834</v>
      </c>
      <c r="H1406" s="19" t="n">
        <f aca="false">(N1406+O1406)*(1/General!$B$20)*((F1406/100)-E1406*(C1406/100))*1000/B1406</f>
        <v>274.326489735117</v>
      </c>
      <c r="I1406" s="19" t="n">
        <f aca="false">(N1406+O1406)*(1/General!$B$20)*((D1406/100)*E1406-(G1406/100))*1000/B1406</f>
        <v>144.437350162045</v>
      </c>
      <c r="J1406" s="19" t="n">
        <f aca="false">I1406/H1406</f>
        <v>0.52651623363646</v>
      </c>
      <c r="K1406" s="19" t="n">
        <f aca="false">MAX(Online_RAW!$L$2-Online_RAW!L1406,0)</f>
        <v>0</v>
      </c>
      <c r="L1406" s="19" t="n">
        <f aca="false">0.0016*(Online_RAW!M1406)</f>
        <v>80.0981333333333</v>
      </c>
      <c r="M1406" s="11" t="n">
        <f aca="false">Online_RAW!$N$2-Online_RAW!N1406</f>
        <v>192.75856521739</v>
      </c>
      <c r="N1406" s="19" t="n">
        <f aca="false">Online_RAW!C1406*60</f>
        <v>140.601913043478</v>
      </c>
      <c r="O1406" s="19" t="n">
        <f aca="false">MAX(0, Online_RAW!D1406*60)</f>
        <v>39.2637391304348</v>
      </c>
      <c r="P1406" s="19" t="n">
        <f aca="false">_xlfn.IFNA(VLOOKUP(A1406,Sampling!$D$7:$E$14,2,FALSE()),0)</f>
        <v>0</v>
      </c>
      <c r="Q1406" s="0" t="n">
        <f aca="false">_xlfn.IFNA(VLOOKUP(A1406,Refill!$D$6:$G$8,2,FALSE()),0)</f>
        <v>0</v>
      </c>
    </row>
    <row r="1407" customFormat="false" ht="12.75" hidden="false" customHeight="false" outlineLevel="0" collapsed="false">
      <c r="A1407" s="19" t="n">
        <f aca="false">ROUND((Online_RAW!B1407-General!$B$10)*24,3)</f>
        <v>23.417</v>
      </c>
      <c r="B1407" s="19" t="n">
        <f aca="false">General!$B$12+Online_ANA!K1407/1000+Online_ANA!L1407/1000+Online_ANA!M1407/1000/General!$B$22-SUM($P$2:P1407)/1000/General!$B$24+SUM($Q$2:Q1407)/1000/General!$B$24</f>
        <v>1.31755149124271</v>
      </c>
      <c r="C1407" s="19" t="n">
        <f aca="false">Online_RAW!K1407</f>
        <v>34.118</v>
      </c>
      <c r="D1407" s="19" t="n">
        <f aca="false">Online_RAW!J1407</f>
        <v>2.455</v>
      </c>
      <c r="E1407" s="19" t="n">
        <f aca="false">(1-F1407/100-G1407/100)/(1-C1407/100-D1407/100-General!$B$17/100)</f>
        <v>0.981849793795898</v>
      </c>
      <c r="F1407" s="19" t="n">
        <f aca="false">N1407*General!$B$14/(N1407+O1407)+O1407*100/(N1407+O1407)</f>
        <v>38.1177983447927</v>
      </c>
      <c r="G1407" s="19" t="n">
        <f aca="false">N1407*General!$B$15/(N1407+O1407)</f>
        <v>0.0312536371995996</v>
      </c>
      <c r="H1407" s="19" t="n">
        <f aca="false">(N1407+O1407)*(1/General!$B$20)*((F1407/100)-E1407*(C1407/100))*1000/B1407</f>
        <v>280.874729020052</v>
      </c>
      <c r="I1407" s="19" t="n">
        <f aca="false">(N1407+O1407)*(1/General!$B$20)*((D1407/100)*E1407-(G1407/100))*1000/B1407</f>
        <v>144.673492757239</v>
      </c>
      <c r="J1407" s="19" t="n">
        <f aca="false">I1407/H1407</f>
        <v>0.515081913072038</v>
      </c>
      <c r="K1407" s="19" t="n">
        <f aca="false">MAX(Online_RAW!$L$2-Online_RAW!L1407,0)</f>
        <v>0</v>
      </c>
      <c r="L1407" s="19" t="n">
        <f aca="false">0.0016*(Online_RAW!M1407)</f>
        <v>80.162</v>
      </c>
      <c r="M1407" s="11" t="n">
        <f aca="false">Online_RAW!$N$2-Online_RAW!N1407</f>
        <v>193.35454545455</v>
      </c>
      <c r="N1407" s="19" t="n">
        <f aca="false">Online_RAW!C1407*60</f>
        <v>140.309739130435</v>
      </c>
      <c r="O1407" s="19" t="n">
        <f aca="false">MAX(0, Online_RAW!D1407*60)</f>
        <v>39.2658260869565</v>
      </c>
      <c r="P1407" s="19" t="n">
        <f aca="false">_xlfn.IFNA(VLOOKUP(A1407,Sampling!$D$7:$E$14,2,FALSE()),0)</f>
        <v>0</v>
      </c>
      <c r="Q1407" s="0" t="n">
        <f aca="false">_xlfn.IFNA(VLOOKUP(A1407,Refill!$D$6:$G$8,2,FALSE()),0)</f>
        <v>0</v>
      </c>
    </row>
    <row r="1408" customFormat="false" ht="12.75" hidden="false" customHeight="false" outlineLevel="0" collapsed="false">
      <c r="A1408" s="19" t="n">
        <f aca="false">ROUND((Online_RAW!B1408-General!$B$10)*24,3)</f>
        <v>23.433</v>
      </c>
      <c r="B1408" s="19" t="n">
        <f aca="false">General!$B$12+Online_ANA!K1408/1000+Online_ANA!L1408/1000+Online_ANA!M1408/1000/General!$B$22-SUM($P$2:P1408)/1000/General!$B$24+SUM($Q$2:Q1408)/1000/General!$B$24</f>
        <v>1.31807705421184</v>
      </c>
      <c r="C1408" s="19" t="n">
        <f aca="false">Online_RAW!K1408</f>
        <v>34.3190909090909</v>
      </c>
      <c r="D1408" s="19" t="n">
        <f aca="false">Online_RAW!J1408</f>
        <v>2.475</v>
      </c>
      <c r="E1408" s="19" t="n">
        <f aca="false">(1-F1408/100-G1408/100)/(1-C1408/100-D1408/100-General!$B$17/100)</f>
        <v>0.991893910281222</v>
      </c>
      <c r="F1408" s="19" t="n">
        <f aca="false">N1408*General!$B$14/(N1408+O1408)+O1408*100/(N1408+O1408)</f>
        <v>37.7041660015408</v>
      </c>
      <c r="G1408" s="19" t="n">
        <f aca="false">N1408*General!$B$15/(N1408+O1408)</f>
        <v>0.0314625424234642</v>
      </c>
      <c r="H1408" s="19" t="n">
        <f aca="false">(N1408+O1408)*(1/General!$B$20)*((F1408/100)-E1408*(C1408/100))*1000/B1408</f>
        <v>222.741869793633</v>
      </c>
      <c r="I1408" s="19" t="n">
        <f aca="false">(N1408+O1408)*(1/General!$B$20)*((D1408/100)*E1408-(G1408/100))*1000/B1408</f>
        <v>147.357283426846</v>
      </c>
      <c r="J1408" s="19" t="n">
        <f aca="false">I1408/H1408</f>
        <v>0.661560772401569</v>
      </c>
      <c r="K1408" s="19" t="n">
        <f aca="false">MAX(Online_RAW!$L$2-Online_RAW!L1408,0)</f>
        <v>0</v>
      </c>
      <c r="L1408" s="19" t="n">
        <f aca="false">0.0016*(Online_RAW!M1408)</f>
        <v>80.162</v>
      </c>
      <c r="M1408" s="11" t="n">
        <f aca="false">Online_RAW!$N$2-Online_RAW!N1408</f>
        <v>193.92740909091</v>
      </c>
      <c r="N1408" s="19" t="n">
        <f aca="false">Online_RAW!C1408*60</f>
        <v>141.295090909091</v>
      </c>
      <c r="O1408" s="19" t="n">
        <f aca="false">MAX(0, Online_RAW!D1408*60)</f>
        <v>38.3408571428572</v>
      </c>
      <c r="P1408" s="19" t="n">
        <f aca="false">_xlfn.IFNA(VLOOKUP(A1408,Sampling!$D$7:$E$14,2,FALSE()),0)</f>
        <v>0</v>
      </c>
      <c r="Q1408" s="0" t="n">
        <f aca="false">_xlfn.IFNA(VLOOKUP(A1408,Refill!$D$6:$G$8,2,FALSE()),0)</f>
        <v>0</v>
      </c>
    </row>
    <row r="1409" customFormat="false" ht="12.75" hidden="false" customHeight="false" outlineLevel="0" collapsed="false">
      <c r="A1409" s="19" t="n">
        <f aca="false">ROUND((Online_RAW!B1409-General!$B$10)*24,3)</f>
        <v>23.45</v>
      </c>
      <c r="B1409" s="19" t="n">
        <f aca="false">General!$B$12+Online_ANA!K1409/1000+Online_ANA!L1409/1000+Online_ANA!M1409/1000/General!$B$22-SUM($P$2:P1409)/1000/General!$B$24+SUM($Q$2:Q1409)/1000/General!$B$24</f>
        <v>1.31869650442035</v>
      </c>
      <c r="C1409" s="19" t="n">
        <f aca="false">Online_RAW!K1409</f>
        <v>34.2184615384615</v>
      </c>
      <c r="D1409" s="19" t="n">
        <f aca="false">Online_RAW!J1409</f>
        <v>2.475</v>
      </c>
      <c r="E1409" s="19" t="n">
        <f aca="false">(1-F1409/100-G1409/100)/(1-C1409/100-D1409/100-General!$B$17/100)</f>
        <v>0.990517700322556</v>
      </c>
      <c r="F1409" s="19" t="n">
        <f aca="false">N1409*General!$B$14/(N1409+O1409)+O1409*100/(N1409+O1409)</f>
        <v>37.6908732413194</v>
      </c>
      <c r="G1409" s="19" t="n">
        <f aca="false">N1409*General!$B$15/(N1409+O1409)</f>
        <v>0.0314692559387276</v>
      </c>
      <c r="H1409" s="19" t="n">
        <f aca="false">(N1409+O1409)*(1/General!$B$20)*((F1409/100)-E1409*(C1409/100))*1000/B1409</f>
        <v>230.631802460368</v>
      </c>
      <c r="I1409" s="19" t="n">
        <f aca="false">(N1409+O1409)*(1/General!$B$20)*((D1409/100)*E1409-(G1409/100))*1000/B1409</f>
        <v>147.000449311012</v>
      </c>
      <c r="J1409" s="19" t="n">
        <f aca="false">I1409/H1409</f>
        <v>0.637381522161378</v>
      </c>
      <c r="K1409" s="19" t="n">
        <f aca="false">MAX(Online_RAW!$L$2-Online_RAW!L1409,0)</f>
        <v>0</v>
      </c>
      <c r="L1409" s="19" t="n">
        <f aca="false">0.0016*(Online_RAW!M1409)</f>
        <v>80.2312</v>
      </c>
      <c r="M1409" s="11" t="n">
        <f aca="false">Online_RAW!$N$2-Online_RAW!N1409</f>
        <v>194.52718181818</v>
      </c>
      <c r="N1409" s="19" t="n">
        <f aca="false">Online_RAW!C1409*60</f>
        <v>141.248181818182</v>
      </c>
      <c r="O1409" s="19" t="n">
        <f aca="false">MAX(0, Online_RAW!D1409*60)</f>
        <v>38.2898181818182</v>
      </c>
      <c r="P1409" s="19" t="n">
        <f aca="false">_xlfn.IFNA(VLOOKUP(A1409,Sampling!$D$7:$E$14,2,FALSE()),0)</f>
        <v>0</v>
      </c>
      <c r="Q1409" s="0" t="n">
        <f aca="false">_xlfn.IFNA(VLOOKUP(A1409,Refill!$D$6:$G$8,2,FALSE()),0)</f>
        <v>0</v>
      </c>
    </row>
    <row r="1410" customFormat="false" ht="12.75" hidden="false" customHeight="false" outlineLevel="0" collapsed="false">
      <c r="A1410" s="19" t="n">
        <f aca="false">ROUND((Online_RAW!B1410-General!$B$10)*24,3)</f>
        <v>23.467</v>
      </c>
      <c r="B1410" s="19" t="n">
        <f aca="false">General!$B$12+Online_ANA!K1410/1000+Online_ANA!L1410/1000+Online_ANA!M1410/1000/General!$B$22-SUM($P$2:P1410)/1000/General!$B$24+SUM($Q$2:Q1410)/1000/General!$B$24</f>
        <v>1.31932025991225</v>
      </c>
      <c r="C1410" s="19" t="n">
        <f aca="false">Online_RAW!K1410</f>
        <v>34.0575</v>
      </c>
      <c r="D1410" s="19" t="n">
        <f aca="false">Online_RAW!J1410</f>
        <v>2.49</v>
      </c>
      <c r="E1410" s="19" t="n">
        <f aca="false">(1-F1410/100-G1410/100)/(1-C1410/100-D1410/100-General!$B$17/100)</f>
        <v>0.991338154070572</v>
      </c>
      <c r="F1410" s="19" t="n">
        <f aca="false">N1410*General!$B$14/(N1410+O1410)+O1410*100/(N1410+O1410)</f>
        <v>37.4944917339071</v>
      </c>
      <c r="G1410" s="19" t="n">
        <f aca="false">N1410*General!$B$15/(N1410+O1410)</f>
        <v>0.0315684385182288</v>
      </c>
      <c r="H1410" s="19" t="n">
        <f aca="false">(N1410+O1410)*(1/General!$B$20)*((F1410/100)-E1410*(C1410/100))*1000/B1410</f>
        <v>226.470464402499</v>
      </c>
      <c r="I1410" s="19" t="n">
        <f aca="false">(N1410+O1410)*(1/General!$B$20)*((D1410/100)*E1410-(G1410/100))*1000/B1410</f>
        <v>147.87747179021</v>
      </c>
      <c r="J1410" s="19" t="n">
        <f aca="false">I1410/H1410</f>
        <v>0.652965816890771</v>
      </c>
      <c r="K1410" s="19" t="n">
        <f aca="false">MAX(Online_RAW!$L$2-Online_RAW!L1410,0)</f>
        <v>0</v>
      </c>
      <c r="L1410" s="19" t="n">
        <f aca="false">0.0016*(Online_RAW!M1410)</f>
        <v>80.2988</v>
      </c>
      <c r="M1410" s="11" t="n">
        <f aca="false">Online_RAW!$N$2-Online_RAW!N1410</f>
        <v>195.13339130435</v>
      </c>
      <c r="N1410" s="19" t="n">
        <f aca="false">Online_RAW!C1410*60</f>
        <v>141.622909090909</v>
      </c>
      <c r="O1410" s="19" t="n">
        <f aca="false">MAX(0, Online_RAW!D1410*60)</f>
        <v>37.8258260869565</v>
      </c>
      <c r="P1410" s="19" t="n">
        <f aca="false">_xlfn.IFNA(VLOOKUP(A1410,Sampling!$D$7:$E$14,2,FALSE()),0)</f>
        <v>0</v>
      </c>
      <c r="Q1410" s="0" t="n">
        <f aca="false">_xlfn.IFNA(VLOOKUP(A1410,Refill!$D$6:$G$8,2,FALSE()),0)</f>
        <v>0</v>
      </c>
    </row>
    <row r="1411" customFormat="false" ht="12.75" hidden="false" customHeight="false" outlineLevel="0" collapsed="false">
      <c r="A1411" s="19" t="n">
        <f aca="false">ROUND((Online_RAW!B1411-General!$B$10)*24,3)</f>
        <v>23.483</v>
      </c>
      <c r="B1411" s="19" t="n">
        <f aca="false">General!$B$12+Online_ANA!K1411/1000+Online_ANA!L1411/1000+Online_ANA!M1411/1000/General!$B$22-SUM($P$2:P1411)/1000/General!$B$24+SUM($Q$2:Q1411)/1000/General!$B$24</f>
        <v>1.31995437231026</v>
      </c>
      <c r="C1411" s="19" t="n">
        <f aca="false">Online_RAW!K1411</f>
        <v>33.971</v>
      </c>
      <c r="D1411" s="19" t="n">
        <f aca="false">Online_RAW!J1411</f>
        <v>2.495</v>
      </c>
      <c r="E1411" s="19" t="n">
        <f aca="false">(1-F1411/100-G1411/100)/(1-C1411/100-D1411/100-General!$B$17/100)</f>
        <v>0.986567354088567</v>
      </c>
      <c r="F1411" s="19" t="n">
        <f aca="false">N1411*General!$B$14/(N1411+O1411)+O1411*100/(N1411+O1411)</f>
        <v>37.7148526853631</v>
      </c>
      <c r="G1411" s="19" t="n">
        <f aca="false">N1411*General!$B$15/(N1411+O1411)</f>
        <v>0.0314571451084025</v>
      </c>
      <c r="H1411" s="19" t="n">
        <f aca="false">(N1411+O1411)*(1/General!$B$20)*((F1411/100)-E1411*(C1411/100))*1000/B1411</f>
        <v>255.521347583109</v>
      </c>
      <c r="I1411" s="19" t="n">
        <f aca="false">(N1411+O1411)*(1/General!$B$20)*((D1411/100)*E1411-(G1411/100))*1000/B1411</f>
        <v>147.832986298457</v>
      </c>
      <c r="J1411" s="19" t="n">
        <f aca="false">I1411/H1411</f>
        <v>0.578554346620191</v>
      </c>
      <c r="K1411" s="19" t="n">
        <f aca="false">MAX(Online_RAW!$L$2-Online_RAW!L1411,0)</f>
        <v>0</v>
      </c>
      <c r="L1411" s="19" t="n">
        <f aca="false">0.0016*(Online_RAW!M1411)</f>
        <v>80.3776</v>
      </c>
      <c r="M1411" s="11" t="n">
        <f aca="false">Online_RAW!$N$2-Online_RAW!N1411</f>
        <v>195.73868181818</v>
      </c>
      <c r="N1411" s="19" t="n">
        <f aca="false">Online_RAW!C1411*60</f>
        <v>141.546</v>
      </c>
      <c r="O1411" s="19" t="n">
        <f aca="false">MAX(0, Online_RAW!D1411*60)</f>
        <v>38.4398181818182</v>
      </c>
      <c r="P1411" s="19" t="n">
        <f aca="false">_xlfn.IFNA(VLOOKUP(A1411,Sampling!$D$7:$E$14,2,FALSE()),0)</f>
        <v>0</v>
      </c>
      <c r="Q1411" s="0" t="n">
        <f aca="false">_xlfn.IFNA(VLOOKUP(A1411,Refill!$D$6:$G$8,2,FALSE()),0)</f>
        <v>0</v>
      </c>
    </row>
    <row r="1412" customFormat="false" ht="12.75" hidden="false" customHeight="false" outlineLevel="0" collapsed="false">
      <c r="A1412" s="19" t="n">
        <f aca="false">ROUND((Online_RAW!B1412-General!$B$10)*24,3)</f>
        <v>23.5</v>
      </c>
      <c r="B1412" s="19" t="n">
        <f aca="false">General!$B$12+Online_ANA!K1412/1000+Online_ANA!L1412/1000+Online_ANA!M1412/1000/General!$B$22-SUM($P$2:P1412)/1000/General!$B$24+SUM($Q$2:Q1412)/1000/General!$B$24</f>
        <v>1.32052323869892</v>
      </c>
      <c r="C1412" s="19" t="n">
        <f aca="false">Online_RAW!K1412</f>
        <v>33.864</v>
      </c>
      <c r="D1412" s="19" t="n">
        <f aca="false">Online_RAW!J1412</f>
        <v>2.504</v>
      </c>
      <c r="E1412" s="19" t="n">
        <f aca="false">(1-F1412/100-G1412/100)/(1-C1412/100-D1412/100-General!$B$17/100)</f>
        <v>0.983433984092692</v>
      </c>
      <c r="F1412" s="19" t="n">
        <f aca="false">N1412*General!$B$14/(N1412+O1412)+O1412*100/(N1412+O1412)</f>
        <v>37.8162471084501</v>
      </c>
      <c r="G1412" s="19" t="n">
        <f aca="false">N1412*General!$B$15/(N1412+O1412)</f>
        <v>0.0314059358038131</v>
      </c>
      <c r="H1412" s="19" t="n">
        <f aca="false">(N1412+O1412)*(1/General!$B$20)*((F1412/100)-E1412*(C1412/100))*1000/B1412</f>
        <v>275.056689153579</v>
      </c>
      <c r="I1412" s="19" t="n">
        <f aca="false">(N1412+O1412)*(1/General!$B$20)*((D1412/100)*E1412-(G1412/100))*1000/B1412</f>
        <v>148.162744217695</v>
      </c>
      <c r="J1412" s="19" t="n">
        <f aca="false">I1412/H1412</f>
        <v>0.538662574153824</v>
      </c>
      <c r="K1412" s="19" t="n">
        <f aca="false">MAX(Online_RAW!$L$2-Online_RAW!L1412,0)</f>
        <v>0</v>
      </c>
      <c r="L1412" s="19" t="n">
        <f aca="false">0.0016*(Online_RAW!M1412)</f>
        <v>80.3968</v>
      </c>
      <c r="M1412" s="11" t="n">
        <f aca="false">Online_RAW!$N$2-Online_RAW!N1412</f>
        <v>196.33781818182</v>
      </c>
      <c r="N1412" s="19" t="n">
        <f aca="false">Online_RAW!C1412*60</f>
        <v>141.628636363636</v>
      </c>
      <c r="O1412" s="19" t="n">
        <f aca="false">MAX(0, Online_RAW!D1412*60)</f>
        <v>38.7559090909091</v>
      </c>
      <c r="P1412" s="19" t="n">
        <f aca="false">_xlfn.IFNA(VLOOKUP(A1412,Sampling!$D$7:$E$14,2,FALSE()),0)</f>
        <v>0</v>
      </c>
      <c r="Q1412" s="0" t="n">
        <f aca="false">_xlfn.IFNA(VLOOKUP(A1412,Refill!$D$6:$G$8,2,FALSE()),0)</f>
        <v>0</v>
      </c>
    </row>
    <row r="1413" customFormat="false" ht="12.75" hidden="false" customHeight="false" outlineLevel="0" collapsed="false">
      <c r="A1413" s="19" t="n">
        <f aca="false">ROUND((Online_RAW!B1413-General!$B$10)*24,3)</f>
        <v>23.517</v>
      </c>
      <c r="B1413" s="19" t="n">
        <f aca="false">General!$B$12+Online_ANA!K1413/1000+Online_ANA!L1413/1000+Online_ANA!M1413/1000/General!$B$22-SUM($P$2:P1413)/1000/General!$B$24+SUM($Q$2:Q1413)/1000/General!$B$24</f>
        <v>1.32112188623853</v>
      </c>
      <c r="C1413" s="19" t="n">
        <f aca="false">Online_RAW!K1413</f>
        <v>33.9</v>
      </c>
      <c r="D1413" s="19" t="n">
        <f aca="false">Online_RAW!J1413</f>
        <v>2.51</v>
      </c>
      <c r="E1413" s="19" t="n">
        <f aca="false">(1-F1413/100-G1413/100)/(1-C1413/100-D1413/100-General!$B$17/100)</f>
        <v>0.98265170842041</v>
      </c>
      <c r="F1413" s="19" t="n">
        <f aca="false">N1413*General!$B$14/(N1413+O1413)+O1413*100/(N1413+O1413)</f>
        <v>37.9070035977273</v>
      </c>
      <c r="G1413" s="19" t="n">
        <f aca="false">N1413*General!$B$15/(N1413+O1413)</f>
        <v>0.031360099193067</v>
      </c>
      <c r="H1413" s="19" t="n">
        <f aca="false">(N1413+O1413)*(1/General!$B$20)*((F1413/100)-E1413*(C1413/100))*1000/B1413</f>
        <v>278.997924660601</v>
      </c>
      <c r="I1413" s="19" t="n">
        <f aca="false">(N1413+O1413)*(1/General!$B$20)*((D1413/100)*E1413-(G1413/100))*1000/B1413</f>
        <v>147.84989754119</v>
      </c>
      <c r="J1413" s="19" t="n">
        <f aca="false">I1413/H1413</f>
        <v>0.529931890070682</v>
      </c>
      <c r="K1413" s="19" t="n">
        <f aca="false">MAX(Online_RAW!$L$2-Online_RAW!L1413,0)</f>
        <v>0</v>
      </c>
      <c r="L1413" s="19" t="n">
        <f aca="false">0.0016*(Online_RAW!M1413)</f>
        <v>80.4384</v>
      </c>
      <c r="M1413" s="11" t="n">
        <f aca="false">Online_RAW!$N$2-Online_RAW!N1413</f>
        <v>196.945</v>
      </c>
      <c r="N1413" s="19" t="n">
        <f aca="false">Online_RAW!C1413*60</f>
        <v>140.956363636364</v>
      </c>
      <c r="O1413" s="19" t="n">
        <f aca="false">MAX(0, Online_RAW!D1413*60)</f>
        <v>38.834347826087</v>
      </c>
      <c r="P1413" s="19" t="n">
        <f aca="false">_xlfn.IFNA(VLOOKUP(A1413,Sampling!$D$7:$E$14,2,FALSE()),0)</f>
        <v>0</v>
      </c>
      <c r="Q1413" s="0" t="n">
        <f aca="false">_xlfn.IFNA(VLOOKUP(A1413,Refill!$D$6:$G$8,2,FALSE()),0)</f>
        <v>0</v>
      </c>
    </row>
    <row r="1414" customFormat="false" ht="12.75" hidden="false" customHeight="false" outlineLevel="0" collapsed="false">
      <c r="A1414" s="19" t="n">
        <f aca="false">ROUND((Online_RAW!B1414-General!$B$10)*24,3)</f>
        <v>23.533</v>
      </c>
      <c r="B1414" s="19" t="n">
        <f aca="false">General!$B$12+Online_ANA!K1414/1000+Online_ANA!L1414/1000+Online_ANA!M1414/1000/General!$B$22-SUM($P$2:P1414)/1000/General!$B$24+SUM($Q$2:Q1414)/1000/General!$B$24</f>
        <v>1.32175025874219</v>
      </c>
      <c r="C1414" s="19" t="n">
        <f aca="false">Online_RAW!K1414</f>
        <v>34.0218181818182</v>
      </c>
      <c r="D1414" s="19" t="n">
        <f aca="false">Online_RAW!J1414</f>
        <v>2.505</v>
      </c>
      <c r="E1414" s="19" t="n">
        <f aca="false">(1-F1414/100-G1414/100)/(1-C1414/100-D1414/100-General!$B$17/100)</f>
        <v>0.982662896270923</v>
      </c>
      <c r="F1414" s="19" t="n">
        <f aca="false">N1414*General!$B$14/(N1414+O1414)+O1414*100/(N1414+O1414)</f>
        <v>38.0211475445506</v>
      </c>
      <c r="G1414" s="19" t="n">
        <f aca="false">N1414*General!$B$15/(N1414+O1414)</f>
        <v>0.0313024507350755</v>
      </c>
      <c r="H1414" s="19" t="n">
        <f aca="false">(N1414+O1414)*(1/General!$B$20)*((F1414/100)-E1414*(C1414/100))*1000/B1414</f>
        <v>278.580387423927</v>
      </c>
      <c r="I1414" s="19" t="n">
        <f aca="false">(N1414+O1414)*(1/General!$B$20)*((D1414/100)*E1414-(G1414/100))*1000/B1414</f>
        <v>147.526710699451</v>
      </c>
      <c r="J1414" s="19" t="n">
        <f aca="false">I1414/H1414</f>
        <v>0.529566033214512</v>
      </c>
      <c r="K1414" s="19" t="n">
        <f aca="false">MAX(Online_RAW!$L$2-Online_RAW!L1414,0)</f>
        <v>0</v>
      </c>
      <c r="L1414" s="19" t="n">
        <f aca="false">0.0016*(Online_RAW!M1414)</f>
        <v>80.5093333333333</v>
      </c>
      <c r="M1414" s="11" t="n">
        <f aca="false">Online_RAW!$N$2-Online_RAW!N1414</f>
        <v>197.55260869565</v>
      </c>
      <c r="N1414" s="19" t="n">
        <f aca="false">Online_RAW!C1414*60</f>
        <v>140.73547826087</v>
      </c>
      <c r="O1414" s="19" t="n">
        <f aca="false">MAX(0, Online_RAW!D1414*60)</f>
        <v>39.1040869565218</v>
      </c>
      <c r="P1414" s="19" t="n">
        <f aca="false">_xlfn.IFNA(VLOOKUP(A1414,Sampling!$D$7:$E$14,2,FALSE()),0)</f>
        <v>0</v>
      </c>
      <c r="Q1414" s="0" t="n">
        <f aca="false">_xlfn.IFNA(VLOOKUP(A1414,Refill!$D$6:$G$8,2,FALSE()),0)</f>
        <v>0</v>
      </c>
    </row>
    <row r="1415" customFormat="false" ht="12.75" hidden="false" customHeight="false" outlineLevel="0" collapsed="false">
      <c r="A1415" s="19" t="n">
        <f aca="false">ROUND((Online_RAW!B1415-General!$B$10)*24,3)</f>
        <v>23.55</v>
      </c>
      <c r="B1415" s="19" t="n">
        <f aca="false">General!$B$12+Online_ANA!K1415/1000+Online_ANA!L1415/1000+Online_ANA!M1415/1000/General!$B$22-SUM($P$2:P1415)/1000/General!$B$24+SUM($Q$2:Q1415)/1000/General!$B$24</f>
        <v>1.32233480672783</v>
      </c>
      <c r="C1415" s="19" t="n">
        <f aca="false">Online_RAW!K1415</f>
        <v>34.2145454545455</v>
      </c>
      <c r="D1415" s="19" t="n">
        <f aca="false">Online_RAW!J1415</f>
        <v>2.51666666666667</v>
      </c>
      <c r="E1415" s="19" t="n">
        <f aca="false">(1-F1415/100-G1415/100)/(1-C1415/100-D1415/100-General!$B$17/100)</f>
        <v>0.991506622540669</v>
      </c>
      <c r="F1415" s="19" t="n">
        <f aca="false">N1415*General!$B$14/(N1415+O1415)+O1415*100/(N1415+O1415)</f>
        <v>37.6661133457239</v>
      </c>
      <c r="G1415" s="19" t="n">
        <f aca="false">N1415*General!$B$15/(N1415+O1415)</f>
        <v>0.0314817609365031</v>
      </c>
      <c r="H1415" s="19" t="n">
        <f aca="false">(N1415+O1415)*(1/General!$B$20)*((F1415/100)-E1415*(C1415/100))*1000/B1415</f>
        <v>227.575420877675</v>
      </c>
      <c r="I1415" s="19" t="n">
        <f aca="false">(N1415+O1415)*(1/General!$B$20)*((D1415/100)*E1415-(G1415/100))*1000/B1415</f>
        <v>149.833742022204</v>
      </c>
      <c r="J1415" s="19" t="n">
        <f aca="false">I1415/H1415</f>
        <v>0.658391584839657</v>
      </c>
      <c r="K1415" s="19" t="n">
        <f aca="false">MAX(Online_RAW!$L$2-Online_RAW!L1415,0)</f>
        <v>0</v>
      </c>
      <c r="L1415" s="19" t="n">
        <f aca="false">0.0016*(Online_RAW!M1415)</f>
        <v>80.5384</v>
      </c>
      <c r="M1415" s="11" t="n">
        <f aca="false">Online_RAW!$N$2-Online_RAW!N1415</f>
        <v>198.15808333333</v>
      </c>
      <c r="N1415" s="19" t="n">
        <f aca="false">Online_RAW!C1415*60</f>
        <v>141.86075</v>
      </c>
      <c r="O1415" s="19" t="n">
        <f aca="false">MAX(0, Online_RAW!D1415*60)</f>
        <v>38.38425</v>
      </c>
      <c r="P1415" s="19" t="n">
        <f aca="false">_xlfn.IFNA(VLOOKUP(A1415,Sampling!$D$7:$E$14,2,FALSE()),0)</f>
        <v>0</v>
      </c>
      <c r="Q1415" s="0" t="n">
        <f aca="false">_xlfn.IFNA(VLOOKUP(A1415,Refill!$D$6:$G$8,2,FALSE()),0)</f>
        <v>0</v>
      </c>
    </row>
    <row r="1416" customFormat="false" ht="12.75" hidden="false" customHeight="false" outlineLevel="0" collapsed="false">
      <c r="A1416" s="19" t="n">
        <f aca="false">ROUND((Online_RAW!B1416-General!$B$10)*24,3)</f>
        <v>23.567</v>
      </c>
      <c r="B1416" s="19" t="n">
        <f aca="false">General!$B$12+Online_ANA!K1416/1000+Online_ANA!L1416/1000+Online_ANA!M1416/1000/General!$B$22-SUM($P$2:P1416)/1000/General!$B$24+SUM($Q$2:Q1416)/1000/General!$B$24</f>
        <v>1.32297694398085</v>
      </c>
      <c r="C1416" s="19" t="n">
        <f aca="false">Online_RAW!K1416</f>
        <v>34.0209090909091</v>
      </c>
      <c r="D1416" s="19" t="n">
        <f aca="false">Online_RAW!J1416</f>
        <v>2.52</v>
      </c>
      <c r="E1416" s="19" t="n">
        <f aca="false">(1-F1416/100-G1416/100)/(1-C1416/100-D1416/100-General!$B$17/100)</f>
        <v>0.983481712815906</v>
      </c>
      <c r="F1416" s="19" t="n">
        <f aca="false">N1416*General!$B$14/(N1416+O1416)+O1416*100/(N1416+O1416)</f>
        <v>37.9833680195752</v>
      </c>
      <c r="G1416" s="19" t="n">
        <f aca="false">N1416*General!$B$15/(N1416+O1416)</f>
        <v>0.0313215313032448</v>
      </c>
      <c r="H1416" s="19" t="n">
        <f aca="false">(N1416+O1416)*(1/General!$B$20)*((F1416/100)-E1416*(C1416/100))*1000/B1416</f>
        <v>274.255862758445</v>
      </c>
      <c r="I1416" s="19" t="n">
        <f aca="false">(N1416+O1416)*(1/General!$B$20)*((D1416/100)*E1416-(G1416/100))*1000/B1416</f>
        <v>148.332286104985</v>
      </c>
      <c r="J1416" s="19" t="n">
        <f aca="false">I1416/H1416</f>
        <v>0.54085365619196</v>
      </c>
      <c r="K1416" s="19" t="n">
        <f aca="false">MAX(Online_RAW!$L$2-Online_RAW!L1416,0)</f>
        <v>0</v>
      </c>
      <c r="L1416" s="19" t="n">
        <f aca="false">0.0016*(Online_RAW!M1416)</f>
        <v>80.61408</v>
      </c>
      <c r="M1416" s="11" t="n">
        <f aca="false">Online_RAW!$N$2-Online_RAW!N1416</f>
        <v>198.77552173913</v>
      </c>
      <c r="N1416" s="19" t="n">
        <f aca="false">Online_RAW!C1416*60</f>
        <v>140.749565217391</v>
      </c>
      <c r="O1416" s="19" t="n">
        <f aca="false">MAX(0, Online_RAW!D1416*60)</f>
        <v>38.9984347826087</v>
      </c>
      <c r="P1416" s="19" t="n">
        <f aca="false">_xlfn.IFNA(VLOOKUP(A1416,Sampling!$D$7:$E$14,2,FALSE()),0)</f>
        <v>0</v>
      </c>
      <c r="Q1416" s="0" t="n">
        <f aca="false">_xlfn.IFNA(VLOOKUP(A1416,Refill!$D$6:$G$8,2,FALSE()),0)</f>
        <v>0</v>
      </c>
    </row>
    <row r="1417" customFormat="false" ht="12.75" hidden="false" customHeight="false" outlineLevel="0" collapsed="false">
      <c r="A1417" s="19" t="n">
        <f aca="false">ROUND((Online_RAW!B1417-General!$B$10)*24,3)</f>
        <v>23.583</v>
      </c>
      <c r="B1417" s="19" t="n">
        <f aca="false">General!$B$12+Online_ANA!K1417/1000+Online_ANA!L1417/1000+Online_ANA!M1417/1000/General!$B$22-SUM($P$2:P1417)/1000/General!$B$24+SUM($Q$2:Q1417)/1000/General!$B$24</f>
        <v>1.32356865353012</v>
      </c>
      <c r="C1417" s="19" t="n">
        <f aca="false">Online_RAW!K1417</f>
        <v>34.0358333333333</v>
      </c>
      <c r="D1417" s="19" t="n">
        <f aca="false">Online_RAW!J1417</f>
        <v>2.52333333333333</v>
      </c>
      <c r="E1417" s="19" t="n">
        <f aca="false">(1-F1417/100-G1417/100)/(1-C1417/100-D1417/100-General!$B$17/100)</f>
        <v>0.983891535686932</v>
      </c>
      <c r="F1417" s="19" t="n">
        <f aca="false">N1417*General!$B$14/(N1417+O1417)+O1417*100/(N1417+O1417)</f>
        <v>37.9754978593716</v>
      </c>
      <c r="G1417" s="19" t="n">
        <f aca="false">N1417*General!$B$15/(N1417+O1417)</f>
        <v>0.0313255061316305</v>
      </c>
      <c r="H1417" s="19" t="n">
        <f aca="false">(N1417+O1417)*(1/General!$B$20)*((F1417/100)-E1417*(C1417/100))*1000/B1417</f>
        <v>271.928257619188</v>
      </c>
      <c r="I1417" s="19" t="n">
        <f aca="false">(N1417+O1417)*(1/General!$B$20)*((D1417/100)*E1417-(G1417/100))*1000/B1417</f>
        <v>148.530467535688</v>
      </c>
      <c r="J1417" s="19" t="n">
        <f aca="false">I1417/H1417</f>
        <v>0.546211963538161</v>
      </c>
      <c r="K1417" s="19" t="n">
        <f aca="false">MAX(Online_RAW!$L$2-Online_RAW!L1417,0)</f>
        <v>0</v>
      </c>
      <c r="L1417" s="19" t="n">
        <f aca="false">0.0016*(Online_RAW!M1417)</f>
        <v>80.6592</v>
      </c>
      <c r="M1417" s="11" t="n">
        <f aca="false">Online_RAW!$N$2-Online_RAW!N1417</f>
        <v>199.37130434783</v>
      </c>
      <c r="N1417" s="19" t="n">
        <f aca="false">Online_RAW!C1417*60</f>
        <v>140.770695652174</v>
      </c>
      <c r="O1417" s="19" t="n">
        <f aca="false">MAX(0, Online_RAW!D1417*60)</f>
        <v>38.9814782608696</v>
      </c>
      <c r="P1417" s="19" t="n">
        <f aca="false">_xlfn.IFNA(VLOOKUP(A1417,Sampling!$D$7:$E$14,2,FALSE()),0)</f>
        <v>0</v>
      </c>
      <c r="Q1417" s="0" t="n">
        <f aca="false">_xlfn.IFNA(VLOOKUP(A1417,Refill!$D$6:$G$8,2,FALSE()),0)</f>
        <v>0</v>
      </c>
    </row>
    <row r="1418" customFormat="false" ht="12.75" hidden="false" customHeight="false" outlineLevel="0" collapsed="false">
      <c r="A1418" s="19" t="n">
        <f aca="false">ROUND((Online_RAW!B1418-General!$B$10)*24,3)</f>
        <v>23.6</v>
      </c>
      <c r="B1418" s="19" t="n">
        <f aca="false">General!$B$12+Online_ANA!K1418/1000+Online_ANA!L1418/1000+Online_ANA!M1418/1000/General!$B$22-SUM($P$2:P1418)/1000/General!$B$24+SUM($Q$2:Q1418)/1000/General!$B$24</f>
        <v>1.32419656262997</v>
      </c>
      <c r="C1418" s="19" t="n">
        <f aca="false">Online_RAW!K1418</f>
        <v>34.18</v>
      </c>
      <c r="D1418" s="19" t="n">
        <f aca="false">Online_RAW!J1418</f>
        <v>2.52</v>
      </c>
      <c r="E1418" s="19" t="n">
        <f aca="false">(1-F1418/100-G1418/100)/(1-C1418/100-D1418/100-General!$B$17/100)</f>
        <v>0.984023854012888</v>
      </c>
      <c r="F1418" s="19" t="n">
        <f aca="false">N1418*General!$B$14/(N1418+O1418)+O1418*100/(N1418+O1418)</f>
        <v>38.1058099012323</v>
      </c>
      <c r="G1418" s="19" t="n">
        <f aca="false">N1418*General!$B$15/(N1418+O1418)</f>
        <v>0.0312596919690746</v>
      </c>
      <c r="H1418" s="19" t="n">
        <f aca="false">(N1418+O1418)*(1/General!$B$20)*((F1418/100)-E1418*(C1418/100))*1000/B1418</f>
        <v>271.075327347661</v>
      </c>
      <c r="I1418" s="19" t="n">
        <f aca="false">(N1418+O1418)*(1/General!$B$20)*((D1418/100)*E1418-(G1418/100))*1000/B1418</f>
        <v>148.4215670288</v>
      </c>
      <c r="J1418" s="19" t="n">
        <f aca="false">I1418/H1418</f>
        <v>0.547528867643663</v>
      </c>
      <c r="K1418" s="19" t="n">
        <f aca="false">MAX(Online_RAW!$L$2-Online_RAW!L1418,0)</f>
        <v>0</v>
      </c>
      <c r="L1418" s="19" t="n">
        <f aca="false">0.0016*(Online_RAW!M1418)</f>
        <v>80.73024</v>
      </c>
      <c r="M1418" s="11" t="n">
        <f aca="false">Online_RAW!$N$2-Online_RAW!N1418</f>
        <v>199.97829166667</v>
      </c>
      <c r="N1418" s="19" t="n">
        <f aca="false">Online_RAW!C1418*60</f>
        <v>140.60375</v>
      </c>
      <c r="O1418" s="19" t="n">
        <f aca="false">MAX(0, Online_RAW!D1418*60)</f>
        <v>39.31325</v>
      </c>
      <c r="P1418" s="19" t="n">
        <f aca="false">_xlfn.IFNA(VLOOKUP(A1418,Sampling!$D$7:$E$14,2,FALSE()),0)</f>
        <v>0</v>
      </c>
      <c r="Q1418" s="0" t="n">
        <f aca="false">_xlfn.IFNA(VLOOKUP(A1418,Refill!$D$6:$G$8,2,FALSE()),0)</f>
        <v>0</v>
      </c>
    </row>
    <row r="1419" customFormat="false" ht="12.75" hidden="false" customHeight="false" outlineLevel="0" collapsed="false">
      <c r="A1419" s="19" t="n">
        <f aca="false">ROUND((Online_RAW!B1419-General!$B$10)*24,3)</f>
        <v>23.617</v>
      </c>
      <c r="B1419" s="19" t="n">
        <f aca="false">General!$B$12+Online_ANA!K1419/1000+Online_ANA!L1419/1000+Online_ANA!M1419/1000/General!$B$22-SUM($P$2:P1419)/1000/General!$B$24+SUM($Q$2:Q1419)/1000/General!$B$24</f>
        <v>1.32476729624252</v>
      </c>
      <c r="C1419" s="19" t="n">
        <f aca="false">Online_RAW!K1419</f>
        <v>34.21</v>
      </c>
      <c r="D1419" s="19" t="n">
        <f aca="false">Online_RAW!J1419</f>
        <v>2.545</v>
      </c>
      <c r="E1419" s="19" t="n">
        <f aca="false">(1-F1419/100-G1419/100)/(1-C1419/100-D1419/100-General!$B$17/100)</f>
        <v>0.981849857198815</v>
      </c>
      <c r="F1419" s="19" t="n">
        <f aca="false">N1419*General!$B$14/(N1419+O1419)+O1419*100/(N1419+O1419)</f>
        <v>38.2965813192116</v>
      </c>
      <c r="G1419" s="19" t="n">
        <f aca="false">N1419*General!$B$15/(N1419+O1419)</f>
        <v>0.0311633427680749</v>
      </c>
      <c r="H1419" s="19" t="n">
        <f aca="false">(N1419+O1419)*(1/General!$B$20)*((F1419/100)-E1419*(C1419/100))*1000/B1419</f>
        <v>285.368179217898</v>
      </c>
      <c r="I1419" s="19" t="n">
        <f aca="false">(N1419+O1419)*(1/General!$B$20)*((D1419/100)*E1419-(G1419/100))*1000/B1419</f>
        <v>149.588438409182</v>
      </c>
      <c r="J1419" s="19" t="n">
        <f aca="false">I1419/H1419</f>
        <v>0.524194529394117</v>
      </c>
      <c r="K1419" s="19" t="n">
        <f aca="false">MAX(Online_RAW!$L$2-Online_RAW!L1419,0)</f>
        <v>0</v>
      </c>
      <c r="L1419" s="19" t="n">
        <f aca="false">0.0016*(Online_RAW!M1419)</f>
        <v>80.73024</v>
      </c>
      <c r="M1419" s="11" t="n">
        <f aca="false">Online_RAW!$N$2-Online_RAW!N1419</f>
        <v>200.60039130435</v>
      </c>
      <c r="N1419" s="19" t="n">
        <f aca="false">Online_RAW!C1419*60</f>
        <v>140.235652173913</v>
      </c>
      <c r="O1419" s="19" t="n">
        <f aca="false">MAX(0, Online_RAW!D1419*60)</f>
        <v>39.7651304347826</v>
      </c>
      <c r="P1419" s="19" t="n">
        <f aca="false">_xlfn.IFNA(VLOOKUP(A1419,Sampling!$D$7:$E$14,2,FALSE()),0)</f>
        <v>0</v>
      </c>
      <c r="Q1419" s="0" t="n">
        <f aca="false">_xlfn.IFNA(VLOOKUP(A1419,Refill!$D$6:$G$8,2,FALSE()),0)</f>
        <v>0</v>
      </c>
    </row>
    <row r="1420" customFormat="false" ht="12.75" hidden="false" customHeight="false" outlineLevel="0" collapsed="false">
      <c r="A1420" s="19" t="n">
        <f aca="false">ROUND((Online_RAW!B1420-General!$B$10)*24,3)</f>
        <v>23.633</v>
      </c>
      <c r="B1420" s="19" t="n">
        <f aca="false">General!$B$12+Online_ANA!K1420/1000+Online_ANA!L1420/1000+Online_ANA!M1420/1000/General!$B$22-SUM($P$2:P1420)/1000/General!$B$24+SUM($Q$2:Q1420)/1000/General!$B$24</f>
        <v>1.32539409698559</v>
      </c>
      <c r="C1420" s="19" t="n">
        <f aca="false">Online_RAW!K1420</f>
        <v>34.3177777777778</v>
      </c>
      <c r="D1420" s="19" t="n">
        <f aca="false">Online_RAW!J1420</f>
        <v>2.555</v>
      </c>
      <c r="E1420" s="19" t="n">
        <f aca="false">(1-F1420/100-G1420/100)/(1-C1420/100-D1420/100-General!$B$17/100)</f>
        <v>0.984582155097846</v>
      </c>
      <c r="F1420" s="19" t="n">
        <f aca="false">N1420*General!$B$14/(N1420+O1420)+O1420*100/(N1420+O1420)</f>
        <v>38.2408931558027</v>
      </c>
      <c r="G1420" s="19" t="n">
        <f aca="false">N1420*General!$B$15/(N1420+O1420)</f>
        <v>0.03119146810313</v>
      </c>
      <c r="H1420" s="19" t="n">
        <f aca="false">(N1420+O1420)*(1/General!$B$20)*((F1420/100)-E1420*(C1420/100))*1000/B1420</f>
        <v>269.993260420383</v>
      </c>
      <c r="I1420" s="19" t="n">
        <f aca="false">(N1420+O1420)*(1/General!$B$20)*((D1420/100)*E1420-(G1420/100))*1000/B1420</f>
        <v>150.660867024214</v>
      </c>
      <c r="J1420" s="19" t="n">
        <f aca="false">I1420/H1420</f>
        <v>0.558017140093175</v>
      </c>
      <c r="K1420" s="19" t="n">
        <f aca="false">MAX(Online_RAW!$L$2-Online_RAW!L1420,0)</f>
        <v>0</v>
      </c>
      <c r="L1420" s="19" t="n">
        <f aca="false">0.0016*(Online_RAW!M1420)</f>
        <v>80.792</v>
      </c>
      <c r="M1420" s="11" t="n">
        <f aca="false">Online_RAW!$N$2-Online_RAW!N1420</f>
        <v>201.21628571429</v>
      </c>
      <c r="N1420" s="19" t="n">
        <f aca="false">Online_RAW!C1420*60</f>
        <v>140.480608695652</v>
      </c>
      <c r="O1420" s="19" t="n">
        <f aca="false">MAX(0, Online_RAW!D1420*60)</f>
        <v>39.672</v>
      </c>
      <c r="P1420" s="19" t="n">
        <f aca="false">_xlfn.IFNA(VLOOKUP(A1420,Sampling!$D$7:$E$14,2,FALSE()),0)</f>
        <v>0</v>
      </c>
      <c r="Q1420" s="0" t="n">
        <f aca="false">_xlfn.IFNA(VLOOKUP(A1420,Refill!$D$6:$G$8,2,FALSE()),0)</f>
        <v>0</v>
      </c>
    </row>
    <row r="1421" customFormat="false" ht="12.75" hidden="false" customHeight="false" outlineLevel="0" collapsed="false">
      <c r="A1421" s="19" t="n">
        <f aca="false">ROUND((Online_RAW!B1421-General!$B$10)*24,3)</f>
        <v>23.65</v>
      </c>
      <c r="B1421" s="19" t="n">
        <f aca="false">General!$B$12+Online_ANA!K1421/1000+Online_ANA!L1421/1000+Online_ANA!M1421/1000/General!$B$22-SUM($P$2:P1421)/1000/General!$B$24+SUM($Q$2:Q1421)/1000/General!$B$24</f>
        <v>1.32605254311927</v>
      </c>
      <c r="C1421" s="19" t="n">
        <f aca="false">Online_RAW!K1421</f>
        <v>34.338</v>
      </c>
      <c r="D1421" s="19" t="n">
        <f aca="false">Online_RAW!J1421</f>
        <v>2.55</v>
      </c>
      <c r="E1421" s="19" t="n">
        <f aca="false">(1-F1421/100-G1421/100)/(1-C1421/100-D1421/100-General!$B$17/100)</f>
        <v>0.989490671069457</v>
      </c>
      <c r="F1421" s="19" t="n">
        <f aca="false">N1421*General!$B$14/(N1421+O1421)+O1421*100/(N1421+O1421)</f>
        <v>37.9480704109912</v>
      </c>
      <c r="G1421" s="19" t="n">
        <f aca="false">N1421*General!$B$15/(N1421+O1421)</f>
        <v>0.0313393583782873</v>
      </c>
      <c r="H1421" s="19" t="n">
        <f aca="false">(N1421+O1421)*(1/General!$B$20)*((F1421/100)-E1421*(C1421/100))*1000/B1421</f>
        <v>240.891682576649</v>
      </c>
      <c r="I1421" s="19" t="n">
        <f aca="false">(N1421+O1421)*(1/General!$B$20)*((D1421/100)*E1421-(G1421/100))*1000/B1421</f>
        <v>151.165424963358</v>
      </c>
      <c r="J1421" s="19" t="n">
        <f aca="false">I1421/H1421</f>
        <v>0.627524468036621</v>
      </c>
      <c r="K1421" s="19" t="n">
        <f aca="false">MAX(Online_RAW!$L$2-Online_RAW!L1421,0)</f>
        <v>0</v>
      </c>
      <c r="L1421" s="19" t="n">
        <f aca="false">0.0016*(Online_RAW!M1421)</f>
        <v>80.8608</v>
      </c>
      <c r="M1421" s="11" t="n">
        <f aca="false">Online_RAW!$N$2-Online_RAW!N1421</f>
        <v>201.859</v>
      </c>
      <c r="N1421" s="19" t="n">
        <f aca="false">Online_RAW!C1421*60</f>
        <v>141.266347826087</v>
      </c>
      <c r="O1421" s="19" t="n">
        <f aca="false">MAX(0, Online_RAW!D1421*60)</f>
        <v>39.039</v>
      </c>
      <c r="P1421" s="19" t="n">
        <f aca="false">_xlfn.IFNA(VLOOKUP(A1421,Sampling!$D$7:$E$14,2,FALSE()),0)</f>
        <v>0</v>
      </c>
      <c r="Q1421" s="0" t="n">
        <f aca="false">_xlfn.IFNA(VLOOKUP(A1421,Refill!$D$6:$G$8,2,FALSE()),0)</f>
        <v>0</v>
      </c>
    </row>
    <row r="1422" customFormat="false" ht="12.75" hidden="false" customHeight="false" outlineLevel="0" collapsed="false">
      <c r="A1422" s="19" t="n">
        <f aca="false">ROUND((Online_RAW!B1422-General!$B$10)*24,3)</f>
        <v>23.667</v>
      </c>
      <c r="B1422" s="19" t="n">
        <f aca="false">General!$B$12+Online_ANA!K1422/1000+Online_ANA!L1422/1000+Online_ANA!M1422/1000/General!$B$22-SUM($P$2:P1422)/1000/General!$B$24+SUM($Q$2:Q1422)/1000/General!$B$24</f>
        <v>1.32669364904087</v>
      </c>
      <c r="C1422" s="19" t="n">
        <f aca="false">Online_RAW!K1422</f>
        <v>34.1177777777778</v>
      </c>
      <c r="D1422" s="19" t="n">
        <f aca="false">Online_RAW!J1422</f>
        <v>2.555</v>
      </c>
      <c r="E1422" s="19" t="n">
        <f aca="false">(1-F1422/100-G1422/100)/(1-C1422/100-D1422/100-General!$B$17/100)</f>
        <v>0.977343946788145</v>
      </c>
      <c r="F1422" s="19" t="n">
        <f aca="false">N1422*General!$B$14/(N1422+O1422)+O1422*100/(N1422+O1422)</f>
        <v>38.4993509680938</v>
      </c>
      <c r="G1422" s="19" t="n">
        <f aca="false">N1422*General!$B$15/(N1422+O1422)</f>
        <v>0.0310609338544981</v>
      </c>
      <c r="H1422" s="19" t="n">
        <f aca="false">(N1422+O1422)*(1/General!$B$20)*((F1422/100)-E1422*(C1422/100))*1000/B1422</f>
        <v>312.041604797214</v>
      </c>
      <c r="I1422" s="19" t="n">
        <f aca="false">(N1422+O1422)*(1/General!$B$20)*((D1422/100)*E1422-(G1422/100))*1000/B1422</f>
        <v>149.287809828847</v>
      </c>
      <c r="J1422" s="19" t="n">
        <f aca="false">I1422/H1422</f>
        <v>0.478422772905121</v>
      </c>
      <c r="K1422" s="19" t="n">
        <f aca="false">MAX(Online_RAW!$L$2-Online_RAW!L1422,0)</f>
        <v>0</v>
      </c>
      <c r="L1422" s="19" t="n">
        <f aca="false">0.0016*(Online_RAW!M1422)</f>
        <v>80.9248</v>
      </c>
      <c r="M1422" s="11" t="n">
        <f aca="false">Online_RAW!$N$2-Online_RAW!N1422</f>
        <v>202.48804545455</v>
      </c>
      <c r="N1422" s="19" t="n">
        <f aca="false">Online_RAW!C1422*60</f>
        <v>139.786909090909</v>
      </c>
      <c r="O1422" s="19" t="n">
        <f aca="false">MAX(0, Online_RAW!D1422*60)</f>
        <v>40.2294545454545</v>
      </c>
      <c r="P1422" s="19" t="n">
        <f aca="false">_xlfn.IFNA(VLOOKUP(A1422,Sampling!$D$7:$E$14,2,FALSE()),0)</f>
        <v>0</v>
      </c>
      <c r="Q1422" s="0" t="n">
        <f aca="false">_xlfn.IFNA(VLOOKUP(A1422,Refill!$D$6:$G$8,2,FALSE()),0)</f>
        <v>0</v>
      </c>
    </row>
    <row r="1423" customFormat="false" ht="12.75" hidden="false" customHeight="false" outlineLevel="0" collapsed="false">
      <c r="A1423" s="19" t="n">
        <f aca="false">ROUND((Online_RAW!B1423-General!$B$10)*24,3)</f>
        <v>23.683</v>
      </c>
      <c r="B1423" s="19" t="n">
        <f aca="false">General!$B$12+Online_ANA!K1423/1000+Online_ANA!L1423/1000+Online_ANA!M1423/1000/General!$B$22-SUM($P$2:P1423)/1000/General!$B$24+SUM($Q$2:Q1423)/1000/General!$B$24</f>
        <v>1.32727747889908</v>
      </c>
      <c r="C1423" s="19" t="n">
        <f aca="false">Online_RAW!K1423</f>
        <v>34.3858333333333</v>
      </c>
      <c r="D1423" s="19" t="n">
        <f aca="false">Online_RAW!J1423</f>
        <v>2.55666666666667</v>
      </c>
      <c r="E1423" s="19" t="n">
        <f aca="false">(1-F1423/100-G1423/100)/(1-C1423/100-D1423/100-General!$B$17/100)</f>
        <v>0.982559785471864</v>
      </c>
      <c r="F1423" s="19" t="n">
        <f aca="false">N1423*General!$B$14/(N1423+O1423)+O1423*100/(N1423+O1423)</f>
        <v>38.4362896056019</v>
      </c>
      <c r="G1423" s="19" t="n">
        <f aca="false">N1423*General!$B$15/(N1423+O1423)</f>
        <v>0.0310927830274738</v>
      </c>
      <c r="H1423" s="19" t="n">
        <f aca="false">(N1423+O1423)*(1/General!$B$20)*((F1423/100)-E1423*(C1423/100))*1000/B1423</f>
        <v>281.611206705595</v>
      </c>
      <c r="I1423" s="19" t="n">
        <f aca="false">(N1423+O1423)*(1/General!$B$20)*((D1423/100)*E1423-(G1423/100))*1000/B1423</f>
        <v>150.247370723357</v>
      </c>
      <c r="J1423" s="19" t="n">
        <f aca="false">I1423/H1423</f>
        <v>0.533527669161369</v>
      </c>
      <c r="K1423" s="19" t="n">
        <f aca="false">MAX(Online_RAW!$L$2-Online_RAW!L1423,0)</f>
        <v>0</v>
      </c>
      <c r="L1423" s="19" t="n">
        <f aca="false">0.0016*(Online_RAW!M1423)</f>
        <v>80.9628</v>
      </c>
      <c r="M1423" s="11" t="n">
        <f aca="false">Online_RAW!$N$2-Online_RAW!N1423</f>
        <v>203.083</v>
      </c>
      <c r="N1423" s="19" t="n">
        <f aca="false">Online_RAW!C1423*60</f>
        <v>140.043652173913</v>
      </c>
      <c r="O1423" s="19" t="n">
        <f aca="false">MAX(0, Online_RAW!D1423*60)</f>
        <v>40.1186086956522</v>
      </c>
      <c r="P1423" s="19" t="n">
        <f aca="false">_xlfn.IFNA(VLOOKUP(A1423,Sampling!$D$7:$E$14,2,FALSE()),0)</f>
        <v>0</v>
      </c>
      <c r="Q1423" s="0" t="n">
        <f aca="false">_xlfn.IFNA(VLOOKUP(A1423,Refill!$D$6:$G$8,2,FALSE()),0)</f>
        <v>0</v>
      </c>
    </row>
    <row r="1424" customFormat="false" ht="12.75" hidden="false" customHeight="false" outlineLevel="0" collapsed="false">
      <c r="A1424" s="19" t="n">
        <f aca="false">ROUND((Online_RAW!B1424-General!$B$10)*24,3)</f>
        <v>23.7</v>
      </c>
      <c r="B1424" s="19" t="n">
        <f aca="false">General!$B$12+Online_ANA!K1424/1000+Online_ANA!L1424/1000+Online_ANA!M1424/1000/General!$B$22-SUM($P$2:P1424)/1000/General!$B$24+SUM($Q$2:Q1424)/1000/General!$B$24</f>
        <v>1.32793139135753</v>
      </c>
      <c r="C1424" s="19" t="n">
        <f aca="false">Online_RAW!K1424</f>
        <v>34.6069230769231</v>
      </c>
      <c r="D1424" s="19" t="n">
        <f aca="false">Online_RAW!J1424</f>
        <v>2.565</v>
      </c>
      <c r="E1424" s="19" t="n">
        <f aca="false">(1-F1424/100-G1424/100)/(1-C1424/100-D1424/100-General!$B$17/100)</f>
        <v>0.989684627229558</v>
      </c>
      <c r="F1424" s="19" t="n">
        <f aca="false">N1424*General!$B$14/(N1424+O1424)+O1424*100/(N1424+O1424)</f>
        <v>38.2170435227058</v>
      </c>
      <c r="G1424" s="19" t="n">
        <f aca="false">N1424*General!$B$15/(N1424+O1424)</f>
        <v>0.0312035133723708</v>
      </c>
      <c r="H1424" s="19" t="n">
        <f aca="false">(N1424+O1424)*(1/General!$B$20)*((F1424/100)-E1424*(C1424/100))*1000/B1424</f>
        <v>239.908830656299</v>
      </c>
      <c r="I1424" s="19" t="n">
        <f aca="false">(N1424+O1424)*(1/General!$B$20)*((D1424/100)*E1424-(G1424/100))*1000/B1424</f>
        <v>151.630120542538</v>
      </c>
      <c r="J1424" s="19" t="n">
        <f aca="false">I1424/H1424</f>
        <v>0.632032260453839</v>
      </c>
      <c r="K1424" s="19" t="n">
        <f aca="false">MAX(Online_RAW!$L$2-Online_RAW!L1424,0)</f>
        <v>0</v>
      </c>
      <c r="L1424" s="19" t="n">
        <f aca="false">0.0016*(Online_RAW!M1424)</f>
        <v>81.0330666666667</v>
      </c>
      <c r="M1424" s="11" t="n">
        <f aca="false">Online_RAW!$N$2-Online_RAW!N1424</f>
        <v>203.71917391304</v>
      </c>
      <c r="N1424" s="19" t="n">
        <f aca="false">Online_RAW!C1424*60</f>
        <v>140.41425</v>
      </c>
      <c r="O1424" s="19" t="n">
        <f aca="false">MAX(0, Online_RAW!D1424*60)</f>
        <v>39.58375</v>
      </c>
      <c r="P1424" s="19" t="n">
        <f aca="false">_xlfn.IFNA(VLOOKUP(A1424,Sampling!$D$7:$E$14,2,FALSE()),0)</f>
        <v>0</v>
      </c>
      <c r="Q1424" s="0" t="n">
        <f aca="false">_xlfn.IFNA(VLOOKUP(A1424,Refill!$D$6:$G$8,2,FALSE()),0)</f>
        <v>0</v>
      </c>
    </row>
    <row r="1425" customFormat="false" ht="12.75" hidden="false" customHeight="false" outlineLevel="0" collapsed="false">
      <c r="A1425" s="19" t="n">
        <f aca="false">ROUND((Online_RAW!B1425-General!$B$10)*24,3)</f>
        <v>23.717</v>
      </c>
      <c r="B1425" s="19" t="n">
        <f aca="false">General!$B$12+Online_ANA!K1425/1000+Online_ANA!L1425/1000+Online_ANA!M1425/1000/General!$B$22-SUM($P$2:P1425)/1000/General!$B$24+SUM($Q$2:Q1425)/1000/General!$B$24</f>
        <v>1.32853574207077</v>
      </c>
      <c r="C1425" s="19" t="n">
        <f aca="false">Online_RAW!K1425</f>
        <v>34.4288888888889</v>
      </c>
      <c r="D1425" s="19" t="n">
        <f aca="false">Online_RAW!J1425</f>
        <v>2.59</v>
      </c>
      <c r="E1425" s="19" t="n">
        <f aca="false">(1-F1425/100-G1425/100)/(1-C1425/100-D1425/100-General!$B$17/100)</f>
        <v>0.985826473640007</v>
      </c>
      <c r="F1425" s="19" t="n">
        <f aca="false">N1425*General!$B$14/(N1425+O1425)+O1425*100/(N1425+O1425)</f>
        <v>38.3069547556085</v>
      </c>
      <c r="G1425" s="19" t="n">
        <f aca="false">N1425*General!$B$15/(N1425+O1425)</f>
        <v>0.0311581036587836</v>
      </c>
      <c r="H1425" s="19" t="n">
        <f aca="false">(N1425+O1425)*(1/General!$B$20)*((F1425/100)-E1425*(C1425/100))*1000/B1425</f>
        <v>264.40242125147</v>
      </c>
      <c r="I1425" s="19" t="n">
        <f aca="false">(N1425+O1425)*(1/General!$B$20)*((D1425/100)*E1425-(G1425/100))*1000/B1425</f>
        <v>152.737314050326</v>
      </c>
      <c r="J1425" s="19" t="n">
        <f aca="false">I1425/H1425</f>
        <v>0.577669876574462</v>
      </c>
      <c r="K1425" s="19" t="n">
        <f aca="false">MAX(Online_RAW!$L$2-Online_RAW!L1425,0)</f>
        <v>0</v>
      </c>
      <c r="L1425" s="19" t="n">
        <f aca="false">0.0016*(Online_RAW!M1425)</f>
        <v>81.0824</v>
      </c>
      <c r="M1425" s="11" t="n">
        <f aca="false">Online_RAW!$N$2-Online_RAW!N1425</f>
        <v>204.32414285714</v>
      </c>
      <c r="N1425" s="19" t="n">
        <f aca="false">Online_RAW!C1425*60</f>
        <v>140.469130434782</v>
      </c>
      <c r="O1425" s="19" t="n">
        <f aca="false">MAX(0, Online_RAW!D1425*60)</f>
        <v>39.861652173913</v>
      </c>
      <c r="P1425" s="19" t="n">
        <f aca="false">_xlfn.IFNA(VLOOKUP(A1425,Sampling!$D$7:$E$14,2,FALSE()),0)</f>
        <v>0</v>
      </c>
      <c r="Q1425" s="0" t="n">
        <f aca="false">_xlfn.IFNA(VLOOKUP(A1425,Refill!$D$6:$G$8,2,FALSE()),0)</f>
        <v>0</v>
      </c>
    </row>
    <row r="1426" customFormat="false" ht="12.75" hidden="false" customHeight="false" outlineLevel="0" collapsed="false">
      <c r="A1426" s="19" t="n">
        <f aca="false">ROUND((Online_RAW!B1426-General!$B$10)*24,3)</f>
        <v>23.733</v>
      </c>
      <c r="B1426" s="19" t="n">
        <f aca="false">General!$B$12+Online_ANA!K1426/1000+Online_ANA!L1426/1000+Online_ANA!M1426/1000/General!$B$22-SUM($P$2:P1426)/1000/General!$B$24+SUM($Q$2:Q1426)/1000/General!$B$24</f>
        <v>1.32911080047866</v>
      </c>
      <c r="C1426" s="19" t="n">
        <f aca="false">Online_RAW!K1426</f>
        <v>34.38</v>
      </c>
      <c r="D1426" s="19" t="n">
        <f aca="false">Online_RAW!J1426</f>
        <v>2.595</v>
      </c>
      <c r="E1426" s="19" t="n">
        <f aca="false">(1-F1426/100-G1426/100)/(1-C1426/100-D1426/100-General!$B$17/100)</f>
        <v>0.986138316174751</v>
      </c>
      <c r="F1426" s="19" t="n">
        <f aca="false">N1426*General!$B$14/(N1426+O1426)+O1426*100/(N1426+O1426)</f>
        <v>38.2441372571477</v>
      </c>
      <c r="G1426" s="19" t="n">
        <f aca="false">N1426*General!$B$15/(N1426+O1426)</f>
        <v>0.0311898296681072</v>
      </c>
      <c r="H1426" s="19" t="n">
        <f aca="false">(N1426+O1426)*(1/General!$B$20)*((F1426/100)-E1426*(C1426/100))*1000/B1426</f>
        <v>262.184949154922</v>
      </c>
      <c r="I1426" s="19" t="n">
        <f aca="false">(N1426+O1426)*(1/General!$B$20)*((D1426/100)*E1426-(G1426/100))*1000/B1426</f>
        <v>152.685297032527</v>
      </c>
      <c r="J1426" s="19" t="n">
        <f aca="false">I1426/H1426</f>
        <v>0.582357215868663</v>
      </c>
      <c r="K1426" s="19" t="n">
        <f aca="false">MAX(Online_RAW!$L$2-Online_RAW!L1426,0)</f>
        <v>0</v>
      </c>
      <c r="L1426" s="19" t="n">
        <f aca="false">0.0016*(Online_RAW!M1426)</f>
        <v>81.0824</v>
      </c>
      <c r="M1426" s="11" t="n">
        <f aca="false">Online_RAW!$N$2-Online_RAW!N1426</f>
        <v>204.95095652174</v>
      </c>
      <c r="N1426" s="19" t="n">
        <f aca="false">Online_RAW!C1426*60</f>
        <v>140.307652173913</v>
      </c>
      <c r="O1426" s="19" t="n">
        <f aca="false">MAX(0, Online_RAW!D1426*60)</f>
        <v>39.6326086956522</v>
      </c>
      <c r="P1426" s="19" t="n">
        <f aca="false">_xlfn.IFNA(VLOOKUP(A1426,Sampling!$D$7:$E$14,2,FALSE()),0)</f>
        <v>0</v>
      </c>
      <c r="Q1426" s="0" t="n">
        <f aca="false">_xlfn.IFNA(VLOOKUP(A1426,Refill!$D$6:$G$8,2,FALSE()),0)</f>
        <v>0</v>
      </c>
    </row>
    <row r="1427" customFormat="false" ht="12.75" hidden="false" customHeight="false" outlineLevel="0" collapsed="false">
      <c r="A1427" s="19" t="n">
        <f aca="false">ROUND((Online_RAW!B1427-General!$B$10)*24,3)</f>
        <v>23.75</v>
      </c>
      <c r="B1427" s="19" t="n">
        <f aca="false">General!$B$12+Online_ANA!K1427/1000+Online_ANA!L1427/1000+Online_ANA!M1427/1000/General!$B$22-SUM($P$2:P1427)/1000/General!$B$24+SUM($Q$2:Q1427)/1000/General!$B$24</f>
        <v>1.32975954495413</v>
      </c>
      <c r="C1427" s="19" t="n">
        <f aca="false">Online_RAW!K1427</f>
        <v>34.3728571428571</v>
      </c>
      <c r="D1427" s="19" t="n">
        <f aca="false">Online_RAW!J1427</f>
        <v>2.59666666666667</v>
      </c>
      <c r="E1427" s="19" t="n">
        <f aca="false">(1-F1427/100-G1427/100)/(1-C1427/100-D1427/100-General!$B$17/100)</f>
        <v>0.984931417205138</v>
      </c>
      <c r="F1427" s="19" t="n">
        <f aca="false">N1427*General!$B$14/(N1427+O1427)+O1427*100/(N1427+O1427)</f>
        <v>38.3143216234102</v>
      </c>
      <c r="G1427" s="19" t="n">
        <f aca="false">N1427*General!$B$15/(N1427+O1427)</f>
        <v>0.0311543830184797</v>
      </c>
      <c r="H1427" s="19" t="n">
        <f aca="false">(N1427+O1427)*(1/General!$B$20)*((F1427/100)-E1427*(C1427/100))*1000/B1427</f>
        <v>269.042542015597</v>
      </c>
      <c r="I1427" s="19" t="n">
        <f aca="false">(N1427+O1427)*(1/General!$B$20)*((D1427/100)*E1427-(G1427/100))*1000/B1427</f>
        <v>152.420187062149</v>
      </c>
      <c r="J1427" s="19" t="n">
        <f aca="false">I1427/H1427</f>
        <v>0.566528200039506</v>
      </c>
      <c r="K1427" s="19" t="n">
        <f aca="false">MAX(Online_RAW!$L$2-Online_RAW!L1427,0)</f>
        <v>0</v>
      </c>
      <c r="L1427" s="19" t="n">
        <f aca="false">0.0016*(Online_RAW!M1427)</f>
        <v>81.1589333333333</v>
      </c>
      <c r="M1427" s="11" t="n">
        <f aca="false">Online_RAW!$N$2-Online_RAW!N1427</f>
        <v>205.57466666667</v>
      </c>
      <c r="N1427" s="19" t="n">
        <f aca="false">Online_RAW!C1427*60</f>
        <v>140.05375</v>
      </c>
      <c r="O1427" s="19" t="n">
        <f aca="false">MAX(0, Online_RAW!D1427*60)</f>
        <v>39.76525</v>
      </c>
      <c r="P1427" s="19" t="n">
        <f aca="false">_xlfn.IFNA(VLOOKUP(A1427,Sampling!$D$7:$E$14,2,FALSE()),0)</f>
        <v>0</v>
      </c>
      <c r="Q1427" s="0" t="n">
        <f aca="false">_xlfn.IFNA(VLOOKUP(A1427,Refill!$D$6:$G$8,2,FALSE()),0)</f>
        <v>0</v>
      </c>
    </row>
    <row r="1428" customFormat="false" ht="12.75" hidden="false" customHeight="false" outlineLevel="0" collapsed="false">
      <c r="A1428" s="19" t="n">
        <f aca="false">ROUND((Online_RAW!B1428-General!$B$10)*24,3)</f>
        <v>23.767</v>
      </c>
      <c r="B1428" s="19" t="n">
        <f aca="false">General!$B$12+Online_ANA!K1428/1000+Online_ANA!L1428/1000+Online_ANA!M1428/1000/General!$B$22-SUM($P$2:P1428)/1000/General!$B$24+SUM($Q$2:Q1428)/1000/General!$B$24</f>
        <v>1.33040773543032</v>
      </c>
      <c r="C1428" s="19" t="n">
        <f aca="false">Online_RAW!K1428</f>
        <v>34.44875</v>
      </c>
      <c r="D1428" s="19" t="n">
        <f aca="false">Online_RAW!J1428</f>
        <v>2.605</v>
      </c>
      <c r="E1428" s="19" t="n">
        <f aca="false">(1-F1428/100-G1428/100)/(1-C1428/100-D1428/100-General!$B$17/100)</f>
        <v>0.994177290642205</v>
      </c>
      <c r="F1428" s="19" t="n">
        <f aca="false">N1428*General!$B$14/(N1428+O1428)+O1428*100/(N1428+O1428)</f>
        <v>37.8190360578128</v>
      </c>
      <c r="G1428" s="19" t="n">
        <f aca="false">N1428*General!$B$15/(N1428+O1428)</f>
        <v>0.0314045272435289</v>
      </c>
      <c r="H1428" s="19" t="n">
        <f aca="false">(N1428+O1428)*(1/General!$B$20)*((F1428/100)-E1428*(C1428/100))*1000/B1428</f>
        <v>214.957140063212</v>
      </c>
      <c r="I1428" s="19" t="n">
        <f aca="false">(N1428+O1428)*(1/General!$B$20)*((D1428/100)*E1428-(G1428/100))*1000/B1428</f>
        <v>154.010660333935</v>
      </c>
      <c r="J1428" s="19" t="n">
        <f aca="false">I1428/H1428</f>
        <v>0.716471480261813</v>
      </c>
      <c r="K1428" s="19" t="n">
        <f aca="false">MAX(Online_RAW!$L$2-Online_RAW!L1428,0)</f>
        <v>0</v>
      </c>
      <c r="L1428" s="19" t="n">
        <f aca="false">0.0016*(Online_RAW!M1428)</f>
        <v>81.2309333333333</v>
      </c>
      <c r="M1428" s="11" t="n">
        <f aca="false">Online_RAW!$N$2-Online_RAW!N1428</f>
        <v>206.20271428571</v>
      </c>
      <c r="N1428" s="19" t="n">
        <f aca="false">Online_RAW!C1428*60</f>
        <v>140.933454545455</v>
      </c>
      <c r="O1428" s="19" t="n">
        <f aca="false">MAX(0, Online_RAW!D1428*60)</f>
        <v>38.5737272727273</v>
      </c>
      <c r="P1428" s="19" t="n">
        <f aca="false">_xlfn.IFNA(VLOOKUP(A1428,Sampling!$D$7:$E$14,2,FALSE()),0)</f>
        <v>0</v>
      </c>
      <c r="Q1428" s="0" t="n">
        <f aca="false">_xlfn.IFNA(VLOOKUP(A1428,Refill!$D$6:$G$8,2,FALSE()),0)</f>
        <v>0</v>
      </c>
    </row>
    <row r="1429" customFormat="false" ht="12.75" hidden="false" customHeight="false" outlineLevel="0" collapsed="false">
      <c r="A1429" s="19" t="n">
        <f aca="false">ROUND((Online_RAW!B1429-General!$B$10)*24,3)</f>
        <v>23.783</v>
      </c>
      <c r="B1429" s="19" t="n">
        <f aca="false">General!$B$12+Online_ANA!K1429/1000+Online_ANA!L1429/1000+Online_ANA!M1429/1000/General!$B$22-SUM($P$2:P1429)/1000/General!$B$24+SUM($Q$2:Q1429)/1000/General!$B$24</f>
        <v>1.33103329445552</v>
      </c>
      <c r="C1429" s="19" t="n">
        <f aca="false">Online_RAW!K1429</f>
        <v>34.32</v>
      </c>
      <c r="D1429" s="19" t="n">
        <f aca="false">Online_RAW!J1429</f>
        <v>2.605</v>
      </c>
      <c r="E1429" s="19" t="n">
        <f aca="false">(1-F1429/100-G1429/100)/(1-C1429/100-D1429/100-General!$B$17/100)</f>
        <v>0.985410259029457</v>
      </c>
      <c r="F1429" s="19" t="n">
        <f aca="false">N1429*General!$B$14/(N1429+O1429)+O1429*100/(N1429+O1429)</f>
        <v>38.2404356515542</v>
      </c>
      <c r="G1429" s="19" t="n">
        <f aca="false">N1429*General!$B$15/(N1429+O1429)</f>
        <v>0.0311916991658817</v>
      </c>
      <c r="H1429" s="19" t="n">
        <f aca="false">(N1429+O1429)*(1/General!$B$20)*((F1429/100)-E1429*(C1429/100))*1000/B1429</f>
        <v>266.357219597819</v>
      </c>
      <c r="I1429" s="19" t="n">
        <f aca="false">(N1429+O1429)*(1/General!$B$20)*((D1429/100)*E1429-(G1429/100))*1000/B1429</f>
        <v>152.772090366527</v>
      </c>
      <c r="J1429" s="19" t="n">
        <f aca="false">I1429/H1429</f>
        <v>0.573560914163329</v>
      </c>
      <c r="K1429" s="19" t="n">
        <f aca="false">MAX(Online_RAW!$L$2-Online_RAW!L1429,0)</f>
        <v>0</v>
      </c>
      <c r="L1429" s="19" t="n">
        <f aca="false">0.0016*(Online_RAW!M1429)</f>
        <v>81.2956</v>
      </c>
      <c r="M1429" s="11" t="n">
        <f aca="false">Online_RAW!$N$2-Online_RAW!N1429</f>
        <v>206.81408695652</v>
      </c>
      <c r="N1429" s="19" t="n">
        <f aca="false">Online_RAW!C1429*60</f>
        <v>140.157391304348</v>
      </c>
      <c r="O1429" s="19" t="n">
        <f aca="false">MAX(0, Online_RAW!D1429*60)</f>
        <v>39.5793913043478</v>
      </c>
      <c r="P1429" s="19" t="n">
        <f aca="false">_xlfn.IFNA(VLOOKUP(A1429,Sampling!$D$7:$E$14,2,FALSE()),0)</f>
        <v>0</v>
      </c>
      <c r="Q1429" s="0" t="n">
        <f aca="false">_xlfn.IFNA(VLOOKUP(A1429,Refill!$D$6:$G$8,2,FALSE()),0)</f>
        <v>0</v>
      </c>
    </row>
    <row r="1430" customFormat="false" ht="12.75" hidden="false" customHeight="false" outlineLevel="0" collapsed="false">
      <c r="A1430" s="19" t="n">
        <f aca="false">ROUND((Online_RAW!B1430-General!$B$10)*24,3)</f>
        <v>23.8</v>
      </c>
      <c r="B1430" s="19" t="n">
        <f aca="false">General!$B$12+Online_ANA!K1430/1000+Online_ANA!L1430/1000+Online_ANA!M1430/1000/General!$B$22-SUM($P$2:P1430)/1000/General!$B$24+SUM($Q$2:Q1430)/1000/General!$B$24</f>
        <v>1.33162164706821</v>
      </c>
      <c r="C1430" s="19" t="n">
        <f aca="false">Online_RAW!K1430</f>
        <v>34.34</v>
      </c>
      <c r="D1430" s="19" t="n">
        <f aca="false">Online_RAW!J1430</f>
        <v>2.605</v>
      </c>
      <c r="E1430" s="19" t="n">
        <f aca="false">(1-F1430/100-G1430/100)/(1-C1430/100-D1430/100-General!$B$17/100)</f>
        <v>0.98421260842333</v>
      </c>
      <c r="F1430" s="19" t="n">
        <f aca="false">N1430*General!$B$14/(N1430+O1430)+O1430*100/(N1430+O1430)</f>
        <v>38.335191357917</v>
      </c>
      <c r="G1430" s="19" t="n">
        <f aca="false">N1430*General!$B$15/(N1430+O1430)</f>
        <v>0.0311438427485268</v>
      </c>
      <c r="H1430" s="19" t="n">
        <f aca="false">(N1430+O1430)*(1/General!$B$20)*((F1430/100)-E1430*(C1430/100))*1000/B1430</f>
        <v>272.688643169101</v>
      </c>
      <c r="I1430" s="19" t="n">
        <f aca="false">(N1430+O1430)*(1/General!$B$20)*((D1430/100)*E1430-(G1430/100))*1000/B1430</f>
        <v>152.214330732235</v>
      </c>
      <c r="J1430" s="19" t="n">
        <f aca="false">I1430/H1430</f>
        <v>0.558198276845152</v>
      </c>
      <c r="K1430" s="19" t="n">
        <f aca="false">MAX(Online_RAW!$L$2-Online_RAW!L1430,0)</f>
        <v>0</v>
      </c>
      <c r="L1430" s="19" t="n">
        <f aca="false">0.0016*(Online_RAW!M1430)</f>
        <v>81.2956</v>
      </c>
      <c r="M1430" s="11" t="n">
        <f aca="false">Online_RAW!$N$2-Online_RAW!N1430</f>
        <v>207.45539130435</v>
      </c>
      <c r="N1430" s="19" t="n">
        <f aca="false">Online_RAW!C1430*60</f>
        <v>139.662260869565</v>
      </c>
      <c r="O1430" s="19" t="n">
        <f aca="false">MAX(0, Online_RAW!D1430*60)</f>
        <v>39.7147826086957</v>
      </c>
      <c r="P1430" s="19" t="n">
        <f aca="false">_xlfn.IFNA(VLOOKUP(A1430,Sampling!$D$7:$E$14,2,FALSE()),0)</f>
        <v>0</v>
      </c>
      <c r="Q1430" s="0" t="n">
        <f aca="false">_xlfn.IFNA(VLOOKUP(A1430,Refill!$D$6:$G$8,2,FALSE()),0)</f>
        <v>0</v>
      </c>
    </row>
    <row r="1431" customFormat="false" ht="12.75" hidden="false" customHeight="false" outlineLevel="0" collapsed="false">
      <c r="A1431" s="19" t="n">
        <f aca="false">ROUND((Online_RAW!B1431-General!$B$10)*24,3)</f>
        <v>23.817</v>
      </c>
      <c r="B1431" s="19" t="n">
        <f aca="false">General!$B$12+Online_ANA!K1431/1000+Online_ANA!L1431/1000+Online_ANA!M1431/1000/General!$B$22-SUM($P$2:P1431)/1000/General!$B$24+SUM($Q$2:Q1431)/1000/General!$B$24</f>
        <v>1.33228754982485</v>
      </c>
      <c r="C1431" s="19" t="n">
        <f aca="false">Online_RAW!K1431</f>
        <v>34.5</v>
      </c>
      <c r="D1431" s="19" t="n">
        <f aca="false">Online_RAW!J1431</f>
        <v>2.595</v>
      </c>
      <c r="E1431" s="19" t="n">
        <f aca="false">(1-F1431/100-G1431/100)/(1-C1431/100-D1431/100-General!$B$17/100)</f>
        <v>0.977602870193024</v>
      </c>
      <c r="F1431" s="19" t="n">
        <f aca="false">N1431*General!$B$14/(N1431+O1431)+O1431*100/(N1431+O1431)</f>
        <v>38.8960321025711</v>
      </c>
      <c r="G1431" s="19" t="n">
        <f aca="false">N1431*General!$B$15/(N1431+O1431)</f>
        <v>0.0308605898471863</v>
      </c>
      <c r="H1431" s="19" t="n">
        <f aca="false">(N1431+O1431)*(1/General!$B$20)*((F1431/100)-E1431*(C1431/100))*1000/B1431</f>
        <v>312.588211016323</v>
      </c>
      <c r="I1431" s="19" t="n">
        <f aca="false">(N1431+O1431)*(1/General!$B$20)*((D1431/100)*E1431-(G1431/100))*1000/B1431</f>
        <v>151.555891826425</v>
      </c>
      <c r="J1431" s="19" t="n">
        <f aca="false">I1431/H1431</f>
        <v>0.484841994948142</v>
      </c>
      <c r="K1431" s="19" t="n">
        <f aca="false">MAX(Online_RAW!$L$2-Online_RAW!L1431,0)</f>
        <v>0</v>
      </c>
      <c r="L1431" s="19" t="n">
        <f aca="false">0.0016*(Online_RAW!M1431)</f>
        <v>81.38976</v>
      </c>
      <c r="M1431" s="11" t="n">
        <f aca="false">Online_RAW!$N$2-Online_RAW!N1431</f>
        <v>208.07859090909</v>
      </c>
      <c r="N1431" s="19" t="n">
        <f aca="false">Online_RAW!C1431*60</f>
        <v>139.331739130435</v>
      </c>
      <c r="O1431" s="19" t="n">
        <f aca="false">MAX(0, Online_RAW!D1431*60)</f>
        <v>41.2633043478261</v>
      </c>
      <c r="P1431" s="19" t="n">
        <f aca="false">_xlfn.IFNA(VLOOKUP(A1431,Sampling!$D$7:$E$14,2,FALSE()),0)</f>
        <v>0</v>
      </c>
      <c r="Q1431" s="0" t="n">
        <f aca="false">_xlfn.IFNA(VLOOKUP(A1431,Refill!$D$6:$G$8,2,FALSE()),0)</f>
        <v>0</v>
      </c>
    </row>
    <row r="1432" customFormat="false" ht="12.75" hidden="false" customHeight="false" outlineLevel="0" collapsed="false">
      <c r="A1432" s="19" t="n">
        <f aca="false">ROUND((Online_RAW!B1432-General!$B$10)*24,3)</f>
        <v>23.833</v>
      </c>
      <c r="B1432" s="19" t="n">
        <f aca="false">General!$B$12+Online_ANA!K1432/1000+Online_ANA!L1432/1000+Online_ANA!M1432/1000/General!$B$22-SUM($P$2:P1432)/1000/General!$B$24+SUM($Q$2:Q1432)/1000/General!$B$24</f>
        <v>1.332926558799</v>
      </c>
      <c r="C1432" s="19" t="n">
        <f aca="false">Online_RAW!K1432</f>
        <v>34.584</v>
      </c>
      <c r="D1432" s="19" t="n">
        <f aca="false">Online_RAW!J1432</f>
        <v>2.606</v>
      </c>
      <c r="E1432" s="19" t="n">
        <f aca="false">(1-F1432/100-G1432/100)/(1-C1432/100-D1432/100-General!$B$17/100)</f>
        <v>0.981970271741771</v>
      </c>
      <c r="F1432" s="19" t="n">
        <f aca="false">N1432*General!$B$14/(N1432+O1432)+O1432*100/(N1432+O1432)</f>
        <v>38.7163868951146</v>
      </c>
      <c r="G1432" s="19" t="n">
        <f aca="false">N1432*General!$B$15/(N1432+O1432)</f>
        <v>0.0309513197499421</v>
      </c>
      <c r="H1432" s="19" t="n">
        <f aca="false">(N1432+O1432)*(1/General!$B$20)*((F1432/100)-E1432*(C1432/100))*1000/B1432</f>
        <v>286.969798973483</v>
      </c>
      <c r="I1432" s="19" t="n">
        <f aca="false">(N1432+O1432)*(1/General!$B$20)*((D1432/100)*E1432-(G1432/100))*1000/B1432</f>
        <v>152.541825828306</v>
      </c>
      <c r="J1432" s="19" t="n">
        <f aca="false">I1432/H1432</f>
        <v>0.531560555758695</v>
      </c>
      <c r="K1432" s="19" t="n">
        <f aca="false">MAX(Online_RAW!$L$2-Online_RAW!L1432,0)</f>
        <v>0</v>
      </c>
      <c r="L1432" s="19" t="n">
        <f aca="false">0.0016*(Online_RAW!M1432)</f>
        <v>81.456</v>
      </c>
      <c r="M1432" s="11" t="n">
        <f aca="false">Online_RAW!$N$2-Online_RAW!N1432</f>
        <v>208.70290909091</v>
      </c>
      <c r="N1432" s="19" t="n">
        <f aca="false">Online_RAW!C1432*60</f>
        <v>139.490869565218</v>
      </c>
      <c r="O1432" s="19" t="n">
        <f aca="false">MAX(0, Online_RAW!D1432*60)</f>
        <v>40.7804347826087</v>
      </c>
      <c r="P1432" s="19" t="n">
        <f aca="false">_xlfn.IFNA(VLOOKUP(A1432,Sampling!$D$7:$E$14,2,FALSE()),0)</f>
        <v>0</v>
      </c>
      <c r="Q1432" s="0" t="n">
        <f aca="false">_xlfn.IFNA(VLOOKUP(A1432,Refill!$D$6:$G$8,2,FALSE()),0)</f>
        <v>0</v>
      </c>
    </row>
    <row r="1433" customFormat="false" ht="12.75" hidden="false" customHeight="false" outlineLevel="0" collapsed="false">
      <c r="A1433" s="19" t="n">
        <f aca="false">ROUND((Online_RAW!B1433-General!$B$10)*24,3)</f>
        <v>23.85</v>
      </c>
      <c r="B1433" s="19" t="n">
        <f aca="false">General!$B$12+Online_ANA!K1433/1000+Online_ANA!L1433/1000+Online_ANA!M1433/1000/General!$B$22-SUM($P$2:P1433)/1000/General!$B$24+SUM($Q$2:Q1433)/1000/General!$B$24</f>
        <v>1.33355821459912</v>
      </c>
      <c r="C1433" s="19" t="n">
        <f aca="false">Online_RAW!K1433</f>
        <v>34.6425</v>
      </c>
      <c r="D1433" s="19" t="n">
        <f aca="false">Online_RAW!J1433</f>
        <v>2.61</v>
      </c>
      <c r="E1433" s="19" t="n">
        <f aca="false">(1-F1433/100-G1433/100)/(1-C1433/100-D1433/100-General!$B$17/100)</f>
        <v>0.9862448421637</v>
      </c>
      <c r="F1433" s="19" t="n">
        <f aca="false">N1433*General!$B$14/(N1433+O1433)+O1433*100/(N1433+O1433)</f>
        <v>38.5112874176941</v>
      </c>
      <c r="G1433" s="19" t="n">
        <f aca="false">N1433*General!$B$15/(N1433+O1433)</f>
        <v>0.031054905344599</v>
      </c>
      <c r="H1433" s="19" t="n">
        <f aca="false">(N1433+O1433)*(1/General!$B$20)*((F1433/100)-E1433*(C1433/100))*1000/B1433</f>
        <v>261.945774370962</v>
      </c>
      <c r="I1433" s="19" t="n">
        <f aca="false">(N1433+O1433)*(1/General!$B$20)*((D1433/100)*E1433-(G1433/100))*1000/B1433</f>
        <v>153.301174161286</v>
      </c>
      <c r="J1433" s="19" t="n">
        <f aca="false">I1433/H1433</f>
        <v>0.585240111352908</v>
      </c>
      <c r="K1433" s="19" t="n">
        <f aca="false">MAX(Online_RAW!$L$2-Online_RAW!L1433,0)</f>
        <v>0</v>
      </c>
      <c r="L1433" s="19" t="n">
        <f aca="false">0.0016*(Online_RAW!M1433)</f>
        <v>81.492</v>
      </c>
      <c r="M1433" s="11" t="n">
        <f aca="false">Online_RAW!$N$2-Online_RAW!N1433</f>
        <v>209.35217391304</v>
      </c>
      <c r="N1433" s="19" t="n">
        <f aca="false">Online_RAW!C1433*60</f>
        <v>139.892086956522</v>
      </c>
      <c r="O1433" s="19" t="n">
        <f aca="false">MAX(0, Online_RAW!D1433*60)</f>
        <v>40.2946956521739</v>
      </c>
      <c r="P1433" s="19" t="n">
        <f aca="false">_xlfn.IFNA(VLOOKUP(A1433,Sampling!$D$7:$E$14,2,FALSE()),0)</f>
        <v>0</v>
      </c>
      <c r="Q1433" s="0" t="n">
        <f aca="false">_xlfn.IFNA(VLOOKUP(A1433,Refill!$D$6:$G$8,2,FALSE()),0)</f>
        <v>0</v>
      </c>
    </row>
    <row r="1434" customFormat="false" ht="12.75" hidden="false" customHeight="false" outlineLevel="0" collapsed="false">
      <c r="A1434" s="19" t="n">
        <f aca="false">ROUND((Online_RAW!B1434-General!$B$10)*24,3)</f>
        <v>23.867</v>
      </c>
      <c r="B1434" s="19" t="n">
        <f aca="false">General!$B$12+Online_ANA!K1434/1000+Online_ANA!L1434/1000+Online_ANA!M1434/1000/General!$B$22-SUM($P$2:P1434)/1000/General!$B$24+SUM($Q$2:Q1434)/1000/General!$B$24</f>
        <v>1.3341981962505</v>
      </c>
      <c r="C1434" s="19" t="n">
        <f aca="false">Online_RAW!K1434</f>
        <v>34.5388888888889</v>
      </c>
      <c r="D1434" s="19" t="n">
        <f aca="false">Online_RAW!J1434</f>
        <v>2.626</v>
      </c>
      <c r="E1434" s="19" t="n">
        <f aca="false">(1-F1434/100-G1434/100)/(1-C1434/100-D1434/100-General!$B$17/100)</f>
        <v>0.977661346097357</v>
      </c>
      <c r="F1434" s="19" t="n">
        <f aca="false">N1434*General!$B$14/(N1434+O1434)+O1434*100/(N1434+O1434)</f>
        <v>38.960739323486</v>
      </c>
      <c r="G1434" s="19" t="n">
        <f aca="false">N1434*General!$B$15/(N1434+O1434)</f>
        <v>0.0308279094325829</v>
      </c>
      <c r="H1434" s="19" t="n">
        <f aca="false">(N1434+O1434)*(1/General!$B$20)*((F1434/100)-E1434*(C1434/100))*1000/B1434</f>
        <v>312.319275214628</v>
      </c>
      <c r="I1434" s="19" t="n">
        <f aca="false">(N1434+O1434)*(1/General!$B$20)*((D1434/100)*E1434-(G1434/100))*1000/B1434</f>
        <v>152.539915126561</v>
      </c>
      <c r="J1434" s="19" t="n">
        <f aca="false">I1434/H1434</f>
        <v>0.488410185447998</v>
      </c>
      <c r="K1434" s="19" t="n">
        <f aca="false">MAX(Online_RAW!$L$2-Online_RAW!L1434,0)</f>
        <v>0</v>
      </c>
      <c r="L1434" s="19" t="n">
        <f aca="false">0.0016*(Online_RAW!M1434)</f>
        <v>81.554</v>
      </c>
      <c r="M1434" s="11" t="n">
        <f aca="false">Online_RAW!$N$2-Online_RAW!N1434</f>
        <v>209.98217391304</v>
      </c>
      <c r="N1434" s="19" t="n">
        <f aca="false">Online_RAW!C1434*60</f>
        <v>138.602347826087</v>
      </c>
      <c r="O1434" s="19" t="n">
        <f aca="false">MAX(0, Online_RAW!D1434*60)</f>
        <v>41.2377391304348</v>
      </c>
      <c r="P1434" s="19" t="n">
        <f aca="false">_xlfn.IFNA(VLOOKUP(A1434,Sampling!$D$7:$E$14,2,FALSE()),0)</f>
        <v>0</v>
      </c>
      <c r="Q1434" s="0" t="n">
        <f aca="false">_xlfn.IFNA(VLOOKUP(A1434,Refill!$D$6:$G$8,2,FALSE()),0)</f>
        <v>0</v>
      </c>
    </row>
    <row r="1435" customFormat="false" ht="12.75" hidden="false" customHeight="false" outlineLevel="0" collapsed="false">
      <c r="A1435" s="19" t="n">
        <f aca="false">ROUND((Online_RAW!B1435-General!$B$10)*24,3)</f>
        <v>23.883</v>
      </c>
      <c r="B1435" s="19" t="n">
        <f aca="false">General!$B$12+Online_ANA!K1435/1000+Online_ANA!L1435/1000+Online_ANA!M1435/1000/General!$B$22-SUM($P$2:P1435)/1000/General!$B$24+SUM($Q$2:Q1435)/1000/General!$B$24</f>
        <v>1.33487691562292</v>
      </c>
      <c r="C1435" s="19" t="n">
        <f aca="false">Online_RAW!K1435</f>
        <v>34.6915384615385</v>
      </c>
      <c r="D1435" s="19" t="n">
        <f aca="false">Online_RAW!J1435</f>
        <v>2.645</v>
      </c>
      <c r="E1435" s="19" t="n">
        <f aca="false">(1-F1435/100-G1435/100)/(1-C1435/100-D1435/100-General!$B$17/100)</f>
        <v>0.978578303689923</v>
      </c>
      <c r="F1435" s="19" t="n">
        <f aca="false">N1435*General!$B$14/(N1435+O1435)+O1435*100/(N1435+O1435)</f>
        <v>39.0715474631091</v>
      </c>
      <c r="G1435" s="19" t="n">
        <f aca="false">N1435*General!$B$15/(N1435+O1435)</f>
        <v>0.0307719457257025</v>
      </c>
      <c r="H1435" s="19" t="n">
        <f aca="false">(N1435+O1435)*(1/General!$B$20)*((F1435/100)-E1435*(C1435/100))*1000/B1435</f>
        <v>308.371134489545</v>
      </c>
      <c r="I1435" s="19" t="n">
        <f aca="false">(N1435+O1435)*(1/General!$B$20)*((D1435/100)*E1435-(G1435/100))*1000/B1435</f>
        <v>153.944040463207</v>
      </c>
      <c r="J1435" s="19" t="n">
        <f aca="false">I1435/H1435</f>
        <v>0.499216765920827</v>
      </c>
      <c r="K1435" s="19" t="n">
        <f aca="false">MAX(Online_RAW!$L$2-Online_RAW!L1435,0)</f>
        <v>0</v>
      </c>
      <c r="L1435" s="19" t="n">
        <f aca="false">0.0016*(Online_RAW!M1435)</f>
        <v>81.6277333333333</v>
      </c>
      <c r="M1435" s="11" t="n">
        <f aca="false">Online_RAW!$N$2-Online_RAW!N1435</f>
        <v>210.64160869565</v>
      </c>
      <c r="N1435" s="19" t="n">
        <f aca="false">Online_RAW!C1435*60</f>
        <v>138.545142857143</v>
      </c>
      <c r="O1435" s="19" t="n">
        <f aca="false">MAX(0, Online_RAW!D1435*60)</f>
        <v>41.547652173913</v>
      </c>
      <c r="P1435" s="19" t="n">
        <f aca="false">_xlfn.IFNA(VLOOKUP(A1435,Sampling!$D$7:$E$14,2,FALSE()),0)</f>
        <v>0</v>
      </c>
      <c r="Q1435" s="0" t="n">
        <f aca="false">_xlfn.IFNA(VLOOKUP(A1435,Refill!$D$6:$G$8,2,FALSE()),0)</f>
        <v>0</v>
      </c>
    </row>
    <row r="1436" customFormat="false" ht="12.75" hidden="false" customHeight="false" outlineLevel="0" collapsed="false">
      <c r="A1436" s="19" t="n">
        <f aca="false">ROUND((Online_RAW!B1436-General!$B$10)*24,3)</f>
        <v>23.9</v>
      </c>
      <c r="B1436" s="19" t="n">
        <f aca="false">General!$B$12+Online_ANA!K1436/1000+Online_ANA!L1436/1000+Online_ANA!M1436/1000/General!$B$22-SUM($P$2:P1436)/1000/General!$B$24+SUM($Q$2:Q1436)/1000/General!$B$24</f>
        <v>1.33580838525438</v>
      </c>
      <c r="C1436" s="19" t="n">
        <f aca="false">Online_RAW!K1436</f>
        <v>34.9325</v>
      </c>
      <c r="D1436" s="19" t="n">
        <f aca="false">Online_RAW!J1436</f>
        <v>2.67</v>
      </c>
      <c r="E1436" s="19" t="n">
        <f aca="false">(1-F1436/100-G1436/100)/(1-C1436/100-D1436/100-General!$B$17/100)</f>
        <v>0.922488624220796</v>
      </c>
      <c r="F1436" s="19" t="n">
        <f aca="false">N1436*General!$B$14/(N1436+O1436)+O1436*100/(N1436+O1436)</f>
        <v>42.8092856026263</v>
      </c>
      <c r="G1436" s="19" t="n">
        <f aca="false">N1436*General!$B$15/(N1436+O1436)</f>
        <v>0.0288841991905928</v>
      </c>
      <c r="H1436" s="19" t="n">
        <f aca="false">(N1436+O1436)*(1/General!$B$20)*((F1436/100)-E1436*(C1436/100))*1000/B1436</f>
        <v>637.130439799749</v>
      </c>
      <c r="I1436" s="19" t="n">
        <f aca="false">(N1436+O1436)*(1/General!$B$20)*((D1436/100)*E1436-(G1436/100))*1000/B1436</f>
        <v>146.524141470316</v>
      </c>
      <c r="J1436" s="19" t="n">
        <f aca="false">I1436/H1436</f>
        <v>0.229975107634739</v>
      </c>
      <c r="K1436" s="19" t="n">
        <f aca="false">MAX(Online_RAW!$L$2-Online_RAW!L1436,0)</f>
        <v>0</v>
      </c>
      <c r="L1436" s="19" t="n">
        <f aca="false">0.0016*(Online_RAW!M1436)</f>
        <v>81.74208</v>
      </c>
      <c r="M1436" s="11" t="n">
        <f aca="false">Online_RAW!$N$2-Online_RAW!N1436</f>
        <v>211.53227272727</v>
      </c>
      <c r="N1436" s="19" t="n">
        <f aca="false">Online_RAW!C1436*60</f>
        <v>130.143913043478</v>
      </c>
      <c r="O1436" s="19" t="n">
        <f aca="false">MAX(0, Online_RAW!D1436*60)</f>
        <v>50.0846086956522</v>
      </c>
      <c r="P1436" s="19" t="n">
        <f aca="false">_xlfn.IFNA(VLOOKUP(A1436,Sampling!$D$7:$E$14,2,FALSE()),0)</f>
        <v>0</v>
      </c>
      <c r="Q1436" s="0" t="n">
        <f aca="false">_xlfn.IFNA(VLOOKUP(A1436,Refill!$D$6:$G$8,2,FALSE()),0)</f>
        <v>0</v>
      </c>
    </row>
    <row r="1437" customFormat="false" ht="12.75" hidden="false" customHeight="false" outlineLevel="0" collapsed="false">
      <c r="A1437" s="19" t="n">
        <f aca="false">ROUND((Online_RAW!B1437-General!$B$10)*24,3)</f>
        <v>23.917</v>
      </c>
      <c r="B1437" s="19" t="n">
        <f aca="false">General!$B$12+Online_ANA!K1437/1000+Online_ANA!L1437/1000+Online_ANA!M1437/1000/General!$B$22-SUM($P$2:P1437)/1000/General!$B$24+SUM($Q$2:Q1437)/1000/General!$B$24</f>
        <v>1.3364111716907</v>
      </c>
      <c r="C1437" s="19" t="n">
        <f aca="false">Online_RAW!K1437</f>
        <v>36.03</v>
      </c>
      <c r="D1437" s="19" t="n">
        <f aca="false">Online_RAW!J1437</f>
        <v>2.79923076923077</v>
      </c>
      <c r="E1437" s="19" t="n">
        <f aca="false">(1-F1437/100-G1437/100)/(1-C1437/100-D1437/100-General!$B$17/100)</f>
        <v>0.832375516201224</v>
      </c>
      <c r="F1437" s="19" t="n">
        <f aca="false">N1437*General!$B$14/(N1437+O1437)+O1437*100/(N1437+O1437)</f>
        <v>49.4175651838336</v>
      </c>
      <c r="G1437" s="19" t="n">
        <f aca="false">N1437*General!$B$15/(N1437+O1437)</f>
        <v>0.0255466842505891</v>
      </c>
      <c r="H1437" s="19" t="n">
        <f aca="false">(N1437+O1437)*(1/General!$B$20)*((F1437/100)-E1437*(C1437/100))*1000/B1437</f>
        <v>1164.17757819797</v>
      </c>
      <c r="I1437" s="19" t="n">
        <f aca="false">(N1437+O1437)*(1/General!$B$20)*((D1437/100)*E1437-(G1437/100))*1000/B1437</f>
        <v>138.096230239274</v>
      </c>
      <c r="J1437" s="19" t="n">
        <f aca="false">I1437/H1437</f>
        <v>0.11862127636321</v>
      </c>
      <c r="K1437" s="19" t="n">
        <f aca="false">MAX(Online_RAW!$L$2-Online_RAW!L1437,0)</f>
        <v>0</v>
      </c>
      <c r="L1437" s="19" t="n">
        <f aca="false">0.0016*(Online_RAW!M1437)</f>
        <v>81.848</v>
      </c>
      <c r="M1437" s="11" t="n">
        <f aca="false">Online_RAW!$N$2-Online_RAW!N1437</f>
        <v>212.07385714286</v>
      </c>
      <c r="N1437" s="19" t="n">
        <f aca="false">Online_RAW!C1437*60</f>
        <v>114.642545454545</v>
      </c>
      <c r="O1437" s="19" t="n">
        <f aca="false">MAX(0, Online_RAW!D1437*60)</f>
        <v>64.860272727273</v>
      </c>
      <c r="P1437" s="19" t="n">
        <f aca="false">_xlfn.IFNA(VLOOKUP(A1437,Sampling!$D$7:$E$14,2,FALSE()),0)</f>
        <v>0</v>
      </c>
      <c r="Q1437" s="0" t="n">
        <f aca="false">_xlfn.IFNA(VLOOKUP(A1437,Refill!$D$6:$G$8,2,FALSE()),0)</f>
        <v>0</v>
      </c>
    </row>
    <row r="1438" customFormat="false" ht="12.75" hidden="false" customHeight="false" outlineLevel="0" collapsed="false">
      <c r="A1438" s="19" t="n">
        <f aca="false">ROUND((Online_RAW!B1438-General!$B$10)*24,3)</f>
        <v>23.933</v>
      </c>
      <c r="B1438" s="19" t="n">
        <f aca="false">General!$B$12+Online_ANA!K1438/1000+Online_ANA!L1438/1000+Online_ANA!M1438/1000/General!$B$22-SUM($P$2:P1438)/1000/General!$B$24+SUM($Q$2:Q1438)/1000/General!$B$24</f>
        <v>1.33690652955724</v>
      </c>
      <c r="C1438" s="19" t="n">
        <f aca="false">Online_RAW!K1438</f>
        <v>41.026</v>
      </c>
      <c r="D1438" s="19" t="n">
        <f aca="false">Online_RAW!J1438</f>
        <v>3.03222222222222</v>
      </c>
      <c r="E1438" s="19" t="n">
        <f aca="false">(1-F1438/100-G1438/100)/(1-C1438/100-D1438/100-General!$B$17/100)</f>
        <v>1.08081483626883</v>
      </c>
      <c r="F1438" s="19" t="n">
        <f aca="false">N1438*General!$B$14/(N1438+O1438)+O1438*100/(N1438+O1438)</f>
        <v>39.9746410383578</v>
      </c>
      <c r="G1438" s="19" t="n">
        <f aca="false">N1438*General!$B$15/(N1438+O1438)</f>
        <v>0.0303158378594152</v>
      </c>
      <c r="H1438" s="19" t="n">
        <f aca="false">(N1438+O1438)*(1/General!$B$20)*((F1438/100)-E1438*(C1438/100))*1000/B1438</f>
        <v>-262.851788510985</v>
      </c>
      <c r="I1438" s="19" t="n">
        <f aca="false">(N1438+O1438)*(1/General!$B$20)*((D1438/100)*E1438-(G1438/100))*1000/B1438</f>
        <v>195.441635702768</v>
      </c>
      <c r="J1438" s="19" t="n">
        <f aca="false">I1438/H1438</f>
        <v>-0.743543107733503</v>
      </c>
      <c r="K1438" s="19" t="n">
        <f aca="false">MAX(Online_RAW!$L$2-Online_RAW!L1438,0)</f>
        <v>0</v>
      </c>
      <c r="L1438" s="19" t="n">
        <f aca="false">0.0016*(Online_RAW!M1438)</f>
        <v>81.8528</v>
      </c>
      <c r="M1438" s="11" t="n">
        <f aca="false">Online_RAW!$N$2-Online_RAW!N1438</f>
        <v>212.60856521739</v>
      </c>
      <c r="N1438" s="19" t="n">
        <f aca="false">Online_RAW!C1438*60</f>
        <v>136.700727272727</v>
      </c>
      <c r="O1438" s="19" t="n">
        <f aca="false">MAX(0, Online_RAW!D1438*60)</f>
        <v>43.668</v>
      </c>
      <c r="P1438" s="19" t="n">
        <f aca="false">_xlfn.IFNA(VLOOKUP(A1438,Sampling!$D$7:$E$14,2,FALSE()),0)</f>
        <v>0</v>
      </c>
      <c r="Q1438" s="0" t="n">
        <f aca="false">_xlfn.IFNA(VLOOKUP(A1438,Refill!$D$6:$G$8,2,FALSE()),0)</f>
        <v>0</v>
      </c>
    </row>
    <row r="1439" customFormat="false" ht="12.75" hidden="false" customHeight="false" outlineLevel="0" collapsed="false">
      <c r="A1439" s="19" t="n">
        <f aca="false">ROUND((Online_RAW!B1439-General!$B$10)*24,3)</f>
        <v>23.95</v>
      </c>
      <c r="B1439" s="19" t="n">
        <f aca="false">General!$B$12+Online_ANA!K1439/1000+Online_ANA!L1439/1000+Online_ANA!M1439/1000/General!$B$22-SUM($P$2:P1439)/1000/General!$B$24+SUM($Q$2:Q1439)/1000/General!$B$24</f>
        <v>1.33737924595134</v>
      </c>
      <c r="C1439" s="19" t="n">
        <f aca="false">Online_RAW!K1439</f>
        <v>39.6763636363636</v>
      </c>
      <c r="D1439" s="19" t="n">
        <f aca="false">Online_RAW!J1439</f>
        <v>3.01666666666667</v>
      </c>
      <c r="E1439" s="19" t="n">
        <f aca="false">(1-F1439/100-G1439/100)/(1-C1439/100-D1439/100-General!$B$17/100)</f>
        <v>1.22596185420626</v>
      </c>
      <c r="F1439" s="19" t="n">
        <f aca="false">N1439*General!$B$14/(N1439+O1439)+O1439*100/(N1439+O1439)</f>
        <v>30.2390726436062</v>
      </c>
      <c r="G1439" s="19" t="n">
        <f aca="false">N1439*General!$B$15/(N1439+O1439)</f>
        <v>0.0352327915941383</v>
      </c>
      <c r="H1439" s="19" t="n">
        <f aca="false">(N1439+O1439)*(1/General!$B$20)*((F1439/100)-E1439*(C1439/100))*1000/B1439</f>
        <v>-1106.27312957445</v>
      </c>
      <c r="I1439" s="19" t="n">
        <f aca="false">(N1439+O1439)*(1/General!$B$20)*((D1439/100)*E1439-(G1439/100))*1000/B1439</f>
        <v>220.206121226496</v>
      </c>
      <c r="J1439" s="19" t="n">
        <f aca="false">I1439/H1439</f>
        <v>-0.199052218968025</v>
      </c>
      <c r="K1439" s="19" t="n">
        <f aca="false">MAX(Online_RAW!$L$2-Online_RAW!L1439,0)</f>
        <v>0</v>
      </c>
      <c r="L1439" s="19" t="n">
        <f aca="false">0.0016*(Online_RAW!M1439)</f>
        <v>81.8528</v>
      </c>
      <c r="M1439" s="11" t="n">
        <f aca="false">Online_RAW!$N$2-Online_RAW!N1439</f>
        <v>213.12382608696</v>
      </c>
      <c r="N1439" s="19" t="n">
        <f aca="false">Online_RAW!C1439*60</f>
        <v>158.724272727273</v>
      </c>
      <c r="O1439" s="19" t="n">
        <f aca="false">MAX(0, Online_RAW!D1439*60)</f>
        <v>21.476347826087</v>
      </c>
      <c r="P1439" s="19" t="n">
        <f aca="false">_xlfn.IFNA(VLOOKUP(A1439,Sampling!$D$7:$E$14,2,FALSE()),0)</f>
        <v>0</v>
      </c>
      <c r="Q1439" s="0" t="n">
        <f aca="false">_xlfn.IFNA(VLOOKUP(A1439,Refill!$D$6:$G$8,2,FALSE()),0)</f>
        <v>0</v>
      </c>
    </row>
    <row r="1440" customFormat="false" ht="12.75" hidden="false" customHeight="false" outlineLevel="0" collapsed="false">
      <c r="A1440" s="19" t="n">
        <f aca="false">ROUND((Online_RAW!B1440-General!$B$10)*24,3)</f>
        <v>23.967</v>
      </c>
      <c r="B1440" s="19" t="n">
        <f aca="false">General!$B$12+Online_ANA!K1440/1000+Online_ANA!L1440/1000+Online_ANA!M1440/1000/General!$B$22-SUM($P$2:P1440)/1000/General!$B$24+SUM($Q$2:Q1440)/1000/General!$B$24</f>
        <v>1.3378587433586</v>
      </c>
      <c r="C1440" s="19" t="n">
        <f aca="false">Online_RAW!K1440</f>
        <v>31.5261538461538</v>
      </c>
      <c r="D1440" s="19" t="n">
        <f aca="false">Online_RAW!J1440</f>
        <v>2.83583333333333</v>
      </c>
      <c r="E1440" s="19" t="n">
        <f aca="false">(1-F1440/100-G1440/100)/(1-C1440/100-D1440/100-General!$B$17/100)</f>
        <v>1.04684242908534</v>
      </c>
      <c r="F1440" s="19" t="n">
        <f aca="false">N1440*General!$B$14/(N1440+O1440)+O1440*100/(N1440+O1440)</f>
        <v>31.7058118708641</v>
      </c>
      <c r="G1440" s="19" t="n">
        <f aca="false">N1440*General!$B$15/(N1440+O1440)</f>
        <v>0.0344920142066343</v>
      </c>
      <c r="H1440" s="19" t="n">
        <f aca="false">(N1440+O1440)*(1/General!$B$20)*((F1440/100)-E1440*(C1440/100))*1000/B1440</f>
        <v>-77.8083177210902</v>
      </c>
      <c r="I1440" s="19" t="n">
        <f aca="false">(N1440+O1440)*(1/General!$B$20)*((D1440/100)*E1440-(G1440/100))*1000/B1440</f>
        <v>176.010230594008</v>
      </c>
      <c r="J1440" s="19" t="n">
        <f aca="false">I1440/H1440</f>
        <v>-2.26210045081466</v>
      </c>
      <c r="K1440" s="19" t="n">
        <f aca="false">MAX(Online_RAW!$L$2-Online_RAW!L1440,0)</f>
        <v>0</v>
      </c>
      <c r="L1440" s="19" t="n">
        <f aca="false">0.0016*(Online_RAW!M1440)</f>
        <v>81.8528</v>
      </c>
      <c r="M1440" s="11" t="n">
        <f aca="false">Online_RAW!$N$2-Online_RAW!N1440</f>
        <v>213.64647826087</v>
      </c>
      <c r="N1440" s="19" t="n">
        <f aca="false">Online_RAW!C1440*60</f>
        <v>155.109913043478</v>
      </c>
      <c r="O1440" s="19" t="n">
        <f aca="false">MAX(0, Online_RAW!D1440*60)</f>
        <v>24.7693043478261</v>
      </c>
      <c r="P1440" s="19" t="n">
        <f aca="false">_xlfn.IFNA(VLOOKUP(A1440,Sampling!$D$7:$E$14,2,FALSE()),0)</f>
        <v>0</v>
      </c>
      <c r="Q1440" s="0" t="n">
        <f aca="false">_xlfn.IFNA(VLOOKUP(A1440,Refill!$D$6:$G$8,2,FALSE()),0)</f>
        <v>0</v>
      </c>
    </row>
    <row r="1441" customFormat="false" ht="12.75" hidden="false" customHeight="false" outlineLevel="0" collapsed="false">
      <c r="A1441" s="19" t="n">
        <f aca="false">ROUND((Online_RAW!B1441-General!$B$10)*24,3)</f>
        <v>23.983</v>
      </c>
      <c r="B1441" s="19" t="n">
        <f aca="false">General!$B$12+Online_ANA!K1441/1000+Online_ANA!L1441/1000+Online_ANA!M1441/1000/General!$B$22-SUM($P$2:P1441)/1000/General!$B$24+SUM($Q$2:Q1441)/1000/General!$B$24</f>
        <v>1.33836076904667</v>
      </c>
      <c r="C1441" s="19" t="n">
        <f aca="false">Online_RAW!K1441</f>
        <v>28.2861538461538</v>
      </c>
      <c r="D1441" s="19" t="n">
        <f aca="false">Online_RAW!J1441</f>
        <v>2.6425</v>
      </c>
      <c r="E1441" s="19" t="n">
        <f aca="false">(1-F1441/100-G1441/100)/(1-C1441/100-D1441/100-General!$B$17/100)</f>
        <v>0.961984398077123</v>
      </c>
      <c r="F1441" s="19" t="n">
        <f aca="false">N1441*General!$B$14/(N1441+O1441)+O1441*100/(N1441+O1441)</f>
        <v>33.937320905542</v>
      </c>
      <c r="G1441" s="19" t="n">
        <f aca="false">N1441*General!$B$15/(N1441+O1441)</f>
        <v>0.0333649894416455</v>
      </c>
      <c r="H1441" s="19" t="n">
        <f aca="false">(N1441+O1441)*(1/General!$B$20)*((F1441/100)-E1441*(C1441/100))*1000/B1441</f>
        <v>404.44454935222</v>
      </c>
      <c r="I1441" s="19" t="n">
        <f aca="false">(N1441+O1441)*(1/General!$B$20)*((D1441/100)*E1441-(G1441/100))*1000/B1441</f>
        <v>150.839833641189</v>
      </c>
      <c r="J1441" s="19" t="n">
        <f aca="false">I1441/H1441</f>
        <v>0.372955535889363</v>
      </c>
      <c r="K1441" s="19" t="n">
        <f aca="false">MAX(Online_RAW!$L$2-Online_RAW!L1441,0)</f>
        <v>0</v>
      </c>
      <c r="L1441" s="19" t="n">
        <f aca="false">0.0016*(Online_RAW!M1441)</f>
        <v>81.864</v>
      </c>
      <c r="M1441" s="11" t="n">
        <f aca="false">Online_RAW!$N$2-Online_RAW!N1441</f>
        <v>214.18147826087</v>
      </c>
      <c r="N1441" s="19" t="n">
        <f aca="false">Online_RAW!C1441*60</f>
        <v>150.450818181818</v>
      </c>
      <c r="O1441" s="19" t="n">
        <f aca="false">MAX(0, Online_RAW!D1441*60)</f>
        <v>29.9188695652174</v>
      </c>
      <c r="P1441" s="19" t="n">
        <f aca="false">_xlfn.IFNA(VLOOKUP(A1441,Sampling!$D$7:$E$14,2,FALSE()),0)</f>
        <v>0</v>
      </c>
      <c r="Q1441" s="0" t="n">
        <f aca="false">_xlfn.IFNA(VLOOKUP(A1441,Refill!$D$6:$G$8,2,FALSE()),0)</f>
        <v>0</v>
      </c>
    </row>
    <row r="1442" customFormat="false" ht="12.75" hidden="false" customHeight="false" outlineLevel="0" collapsed="false">
      <c r="A1442" s="19" t="n">
        <f aca="false">ROUND((Online_RAW!B1442-General!$B$10)*24,3)</f>
        <v>24</v>
      </c>
      <c r="B1442" s="19" t="n">
        <f aca="false">General!$B$12+Online_ANA!K1442/1000+Online_ANA!L1442/1000+Online_ANA!M1442/1000/General!$B$22-SUM($P$2:P1442)/1000/General!$B$24+SUM($Q$2:Q1442)/1000/General!$B$24</f>
        <v>1.33889485440766</v>
      </c>
      <c r="C1442" s="19" t="n">
        <f aca="false">Online_RAW!K1442</f>
        <v>29.6261538461538</v>
      </c>
      <c r="D1442" s="19" t="n">
        <f aca="false">Online_RAW!J1442</f>
        <v>2.49</v>
      </c>
      <c r="E1442" s="19" t="n">
        <f aca="false">(1-F1442/100-G1442/100)/(1-C1442/100-D1442/100-General!$B$17/100)</f>
        <v>0.982835181613616</v>
      </c>
      <c r="F1442" s="19" t="n">
        <f aca="false">N1442*General!$B$14/(N1442+O1442)+O1442*100/(N1442+O1442)</f>
        <v>33.6731345426698</v>
      </c>
      <c r="G1442" s="19" t="n">
        <f aca="false">N1442*General!$B$15/(N1442+O1442)</f>
        <v>0.0334984168976415</v>
      </c>
      <c r="H1442" s="19" t="n">
        <f aca="false">(N1442+O1442)*(1/General!$B$20)*((F1442/100)-E1442*(C1442/100))*1000/B1442</f>
        <v>273.029237102533</v>
      </c>
      <c r="I1442" s="19" t="n">
        <f aca="false">(N1442+O1442)*(1/General!$B$20)*((D1442/100)*E1442-(G1442/100))*1000/B1442</f>
        <v>144.666048062285</v>
      </c>
      <c r="J1442" s="19" t="n">
        <f aca="false">I1442/H1442</f>
        <v>0.529855518762473</v>
      </c>
      <c r="K1442" s="19" t="n">
        <f aca="false">MAX(Online_RAW!$L$2-Online_RAW!L1442,0)</f>
        <v>0</v>
      </c>
      <c r="L1442" s="19" t="n">
        <f aca="false">0.0016*(Online_RAW!M1442)</f>
        <v>81.9</v>
      </c>
      <c r="M1442" s="11" t="n">
        <f aca="false">Online_RAW!$N$2-Online_RAW!N1442</f>
        <v>214.72439130435</v>
      </c>
      <c r="N1442" s="19" t="n">
        <f aca="false">Online_RAW!C1442*60</f>
        <v>150.626869565218</v>
      </c>
      <c r="O1442" s="19" t="n">
        <f aca="false">MAX(0, Online_RAW!D1442*60)</f>
        <v>29.2346086956522</v>
      </c>
      <c r="P1442" s="19" t="n">
        <f aca="false">_xlfn.IFNA(VLOOKUP(A1442,Sampling!$D$7:$E$14,2,FALSE()),0)</f>
        <v>0</v>
      </c>
      <c r="Q1442" s="0" t="n">
        <f aca="false">_xlfn.IFNA(VLOOKUP(A1442,Refill!$D$6:$G$8,2,FALSE()),0)</f>
        <v>0</v>
      </c>
    </row>
    <row r="1443" customFormat="false" ht="12.75" hidden="false" customHeight="false" outlineLevel="0" collapsed="false">
      <c r="A1443" s="19" t="n">
        <f aca="false">ROUND((Online_RAW!B1443-General!$B$10)*24,3)</f>
        <v>24.017</v>
      </c>
      <c r="B1443" s="19" t="n">
        <f aca="false">General!$B$12+Online_ANA!K1443/1000+Online_ANA!L1443/1000+Online_ANA!M1443/1000/General!$B$22-SUM($P$2:P1443)/1000/General!$B$24+SUM($Q$2:Q1443)/1000/General!$B$24</f>
        <v>1.33944406669326</v>
      </c>
      <c r="C1443" s="19" t="n">
        <f aca="false">Online_RAW!K1443</f>
        <v>30.3611111111111</v>
      </c>
      <c r="D1443" s="19" t="n">
        <f aca="false">Online_RAW!J1443</f>
        <v>2.395</v>
      </c>
      <c r="E1443" s="19" t="n">
        <f aca="false">(1-F1443/100-G1443/100)/(1-C1443/100-D1443/100-General!$B$17/100)</f>
        <v>0.993871149918884</v>
      </c>
      <c r="F1443" s="19" t="n">
        <f aca="false">N1443*General!$B$14/(N1443+O1443)+O1443*100/(N1443+O1443)</f>
        <v>33.5647260577318</v>
      </c>
      <c r="G1443" s="19" t="n">
        <f aca="false">N1443*General!$B$15/(N1443+O1443)</f>
        <v>0.0335531686577112</v>
      </c>
      <c r="H1443" s="19" t="n">
        <f aca="false">(N1443+O1443)*(1/General!$B$20)*((F1443/100)-E1443*(C1443/100))*1000/B1443</f>
        <v>202.837937447438</v>
      </c>
      <c r="I1443" s="19" t="n">
        <f aca="false">(N1443+O1443)*(1/General!$B$20)*((D1443/100)*E1443-(G1443/100))*1000/B1443</f>
        <v>140.429690231484</v>
      </c>
      <c r="J1443" s="19" t="n">
        <f aca="false">I1443/H1443</f>
        <v>0.692324581874007</v>
      </c>
      <c r="K1443" s="19" t="n">
        <f aca="false">MAX(Online_RAW!$L$2-Online_RAW!L1443,0)</f>
        <v>0</v>
      </c>
      <c r="L1443" s="19" t="n">
        <f aca="false">0.0016*(Online_RAW!M1443)</f>
        <v>81.9536</v>
      </c>
      <c r="M1443" s="11" t="n">
        <f aca="false">Online_RAW!$N$2-Online_RAW!N1443</f>
        <v>215.26460869565</v>
      </c>
      <c r="N1443" s="19" t="n">
        <f aca="false">Online_RAW!C1443*60</f>
        <v>150.697565217391</v>
      </c>
      <c r="O1443" s="19" t="n">
        <f aca="false">MAX(0, Online_RAW!D1443*60)</f>
        <v>28.9546956521739</v>
      </c>
      <c r="P1443" s="19" t="n">
        <f aca="false">_xlfn.IFNA(VLOOKUP(A1443,Sampling!$D$7:$E$14,2,FALSE()),0)</f>
        <v>0</v>
      </c>
      <c r="Q1443" s="0" t="n">
        <f aca="false">_xlfn.IFNA(VLOOKUP(A1443,Refill!$D$6:$G$8,2,FALSE()),0)</f>
        <v>0</v>
      </c>
    </row>
    <row r="1444" customFormat="false" ht="12.75" hidden="false" customHeight="false" outlineLevel="0" collapsed="false">
      <c r="A1444" s="19" t="n">
        <f aca="false">ROUND((Online_RAW!B1444-General!$B$10)*24,3)</f>
        <v>24.033</v>
      </c>
      <c r="B1444" s="19" t="n">
        <f aca="false">General!$B$12+Online_ANA!K1444/1000+Online_ANA!L1444/1000+Online_ANA!M1444/1000/General!$B$22-SUM($P$2:P1444)/1000/General!$B$24+SUM($Q$2:Q1444)/1000/General!$B$24</f>
        <v>1.34004149868369</v>
      </c>
      <c r="C1444" s="19" t="n">
        <f aca="false">Online_RAW!K1444</f>
        <v>30.308</v>
      </c>
      <c r="D1444" s="19" t="n">
        <f aca="false">Online_RAW!J1444</f>
        <v>2.345</v>
      </c>
      <c r="E1444" s="19" t="n">
        <f aca="false">(1-F1444/100-G1444/100)/(1-C1444/100-D1444/100-General!$B$17/100)</f>
        <v>0.982001270159673</v>
      </c>
      <c r="F1444" s="19" t="n">
        <f aca="false">N1444*General!$B$14/(N1444+O1444)+O1444*100/(N1444+O1444)</f>
        <v>34.2568612488688</v>
      </c>
      <c r="G1444" s="19" t="n">
        <f aca="false">N1444*General!$B$15/(N1444+O1444)</f>
        <v>0.0332036054298643</v>
      </c>
      <c r="H1444" s="19" t="n">
        <f aca="false">(N1444+O1444)*(1/General!$B$20)*((F1444/100)-E1444*(C1444/100))*1000/B1444</f>
        <v>269.585545935633</v>
      </c>
      <c r="I1444" s="19" t="n">
        <f aca="false">(N1444+O1444)*(1/General!$B$20)*((D1444/100)*E1444-(G1444/100))*1000/B1444</f>
        <v>136.136751591262</v>
      </c>
      <c r="J1444" s="19" t="n">
        <f aca="false">I1444/H1444</f>
        <v>0.504985351194483</v>
      </c>
      <c r="K1444" s="19" t="n">
        <f aca="false">MAX(Online_RAW!$L$2-Online_RAW!L1444,0)</f>
        <v>0</v>
      </c>
      <c r="L1444" s="19" t="n">
        <f aca="false">0.0016*(Online_RAW!M1444)</f>
        <v>82.0196</v>
      </c>
      <c r="M1444" s="11" t="n">
        <f aca="false">Online_RAW!$N$2-Online_RAW!N1444</f>
        <v>215.84386956522</v>
      </c>
      <c r="N1444" s="19" t="n">
        <f aca="false">Online_RAW!C1444*60</f>
        <v>149.551565217391</v>
      </c>
      <c r="O1444" s="19" t="n">
        <f aca="false">MAX(0, Online_RAW!D1444*60)</f>
        <v>30.6114782608696</v>
      </c>
      <c r="P1444" s="19" t="n">
        <f aca="false">_xlfn.IFNA(VLOOKUP(A1444,Sampling!$D$7:$E$14,2,FALSE()),0)</f>
        <v>0</v>
      </c>
      <c r="Q1444" s="0" t="n">
        <f aca="false">_xlfn.IFNA(VLOOKUP(A1444,Refill!$D$6:$G$8,2,FALSE()),0)</f>
        <v>0</v>
      </c>
    </row>
    <row r="1445" customFormat="false" ht="12.75" hidden="false" customHeight="false" outlineLevel="0" collapsed="false">
      <c r="A1445" s="19" t="n">
        <f aca="false">ROUND((Online_RAW!B1445-General!$B$10)*24,3)</f>
        <v>24.05</v>
      </c>
      <c r="B1445" s="19" t="n">
        <f aca="false">General!$B$12+Online_ANA!K1445/1000+Online_ANA!L1445/1000+Online_ANA!M1445/1000/General!$B$22-SUM($P$2:P1445)/1000/General!$B$24+SUM($Q$2:Q1445)/1000/General!$B$24</f>
        <v>1.34050372445153</v>
      </c>
      <c r="C1445" s="19" t="n">
        <f aca="false">Online_RAW!K1445</f>
        <v>30.6133333333333</v>
      </c>
      <c r="D1445" s="19" t="n">
        <f aca="false">Online_RAW!J1445</f>
        <v>2.32</v>
      </c>
      <c r="E1445" s="19" t="n">
        <f aca="false">(1-F1445/100-G1445/100)/(1-C1445/100-D1445/100-General!$B$17/100)</f>
        <v>0.985763740601548</v>
      </c>
      <c r="F1445" s="19" t="n">
        <f aca="false">N1445*General!$B$14/(N1445+O1445)+O1445*100/(N1445+O1445)</f>
        <v>34.2814529993959</v>
      </c>
      <c r="G1445" s="19" t="n">
        <f aca="false">N1445*General!$B$15/(N1445+O1445)</f>
        <v>0.0331911853538405</v>
      </c>
      <c r="H1445" s="19" t="n">
        <f aca="false">(N1445+O1445)*(1/General!$B$20)*((F1445/100)-E1445*(C1445/100))*1000/B1445</f>
        <v>245.385754427992</v>
      </c>
      <c r="I1445" s="19" t="n">
        <f aca="false">(N1445+O1445)*(1/General!$B$20)*((D1445/100)*E1445-(G1445/100))*1000/B1445</f>
        <v>134.759720569129</v>
      </c>
      <c r="J1445" s="19" t="n">
        <f aca="false">I1445/H1445</f>
        <v>0.549174995440391</v>
      </c>
      <c r="K1445" s="19" t="n">
        <f aca="false">MAX(Online_RAW!$L$2-Online_RAW!L1445,0)</f>
        <v>0</v>
      </c>
      <c r="L1445" s="19" t="n">
        <f aca="false">0.0016*(Online_RAW!M1445)</f>
        <v>82.0196</v>
      </c>
      <c r="M1445" s="11" t="n">
        <f aca="false">Online_RAW!$N$2-Online_RAW!N1445</f>
        <v>216.34769565217</v>
      </c>
      <c r="N1445" s="19" t="n">
        <f aca="false">Online_RAW!C1445*60</f>
        <v>149.072869565218</v>
      </c>
      <c r="O1445" s="19" t="n">
        <f aca="false">MAX(0, Online_RAW!D1445*60)</f>
        <v>30.5806956521739</v>
      </c>
      <c r="P1445" s="19" t="n">
        <f aca="false">_xlfn.IFNA(VLOOKUP(A1445,Sampling!$D$7:$E$14,2,FALSE()),0)</f>
        <v>0</v>
      </c>
      <c r="Q1445" s="0" t="n">
        <f aca="false">_xlfn.IFNA(VLOOKUP(A1445,Refill!$D$6:$G$8,2,FALSE()),0)</f>
        <v>0</v>
      </c>
    </row>
    <row r="1446" customFormat="false" ht="12.75" hidden="false" customHeight="false" outlineLevel="0" collapsed="false">
      <c r="A1446" s="19" t="n">
        <f aca="false">ROUND((Online_RAW!B1446-General!$B$10)*24,3)</f>
        <v>24.067</v>
      </c>
      <c r="B1446" s="19" t="n">
        <f aca="false">General!$B$12+Online_ANA!K1446/1000+Online_ANA!L1446/1000+Online_ANA!M1446/1000/General!$B$22-SUM($P$2:P1446)/1000/General!$B$24+SUM($Q$2:Q1446)/1000/General!$B$24</f>
        <v>1.341080733094</v>
      </c>
      <c r="C1446" s="19" t="n">
        <f aca="false">Online_RAW!K1446</f>
        <v>30.8066666666667</v>
      </c>
      <c r="D1446" s="19" t="n">
        <f aca="false">Online_RAW!J1446</f>
        <v>2.32666666666667</v>
      </c>
      <c r="E1446" s="19" t="n">
        <f aca="false">(1-F1446/100-G1446/100)/(1-C1446/100-D1446/100-General!$B$17/100)</f>
        <v>0.993516211768083</v>
      </c>
      <c r="F1446" s="19" t="n">
        <f aca="false">N1446*General!$B$14/(N1446+O1446)+O1446*100/(N1446+O1446)</f>
        <v>33.9634176529077</v>
      </c>
      <c r="G1446" s="19" t="n">
        <f aca="false">N1446*General!$B$15/(N1446+O1446)</f>
        <v>0.0333518092662082</v>
      </c>
      <c r="H1446" s="19" t="n">
        <f aca="false">(N1446+O1446)*(1/General!$B$20)*((F1446/100)-E1446*(C1446/100))*1000/B1446</f>
        <v>201.067616487343</v>
      </c>
      <c r="I1446" s="19" t="n">
        <f aca="false">(N1446+O1446)*(1/General!$B$20)*((D1446/100)*E1446-(G1446/100))*1000/B1446</f>
        <v>136.475144141489</v>
      </c>
      <c r="J1446" s="19" t="n">
        <f aca="false">I1446/H1446</f>
        <v>0.678752483993762</v>
      </c>
      <c r="K1446" s="19" t="n">
        <f aca="false">MAX(Online_RAW!$L$2-Online_RAW!L1446,0)</f>
        <v>0</v>
      </c>
      <c r="L1446" s="19" t="n">
        <f aca="false">0.0016*(Online_RAW!M1446)</f>
        <v>82.0949333333333</v>
      </c>
      <c r="M1446" s="11" t="n">
        <f aca="false">Online_RAW!$N$2-Online_RAW!N1446</f>
        <v>216.89452173913</v>
      </c>
      <c r="N1446" s="19" t="n">
        <f aca="false">Online_RAW!C1446*60</f>
        <v>150.137727272727</v>
      </c>
      <c r="O1446" s="19" t="n">
        <f aca="false">MAX(0, Online_RAW!D1446*60)</f>
        <v>29.9277391304348</v>
      </c>
      <c r="P1446" s="19" t="n">
        <f aca="false">_xlfn.IFNA(VLOOKUP(A1446,Sampling!$D$7:$E$14,2,FALSE()),0)</f>
        <v>0</v>
      </c>
      <c r="Q1446" s="0" t="n">
        <f aca="false">_xlfn.IFNA(VLOOKUP(A1446,Refill!$D$6:$G$8,2,FALSE()),0)</f>
        <v>0</v>
      </c>
    </row>
    <row r="1447" customFormat="false" ht="12.75" hidden="false" customHeight="false" outlineLevel="0" collapsed="false">
      <c r="A1447" s="19" t="n">
        <f aca="false">ROUND((Online_RAW!B1447-General!$B$10)*24,3)</f>
        <v>24.083</v>
      </c>
      <c r="B1447" s="19" t="n">
        <f aca="false">General!$B$12+Online_ANA!K1447/1000+Online_ANA!L1447/1000+Online_ANA!M1447/1000/General!$B$22-SUM($P$2:P1447)/1000/General!$B$24+SUM($Q$2:Q1447)/1000/General!$B$24</f>
        <v>1.34165133641803</v>
      </c>
      <c r="C1447" s="19" t="n">
        <f aca="false">Online_RAW!K1447</f>
        <v>30.6621428571429</v>
      </c>
      <c r="D1447" s="19" t="n">
        <f aca="false">Online_RAW!J1447</f>
        <v>2.325</v>
      </c>
      <c r="E1447" s="19" t="n">
        <f aca="false">(1-F1447/100-G1447/100)/(1-C1447/100-D1447/100-General!$B$17/100)</f>
        <v>0.993488208178686</v>
      </c>
      <c r="F1447" s="19" t="n">
        <f aca="false">N1447*General!$B$14/(N1447+O1447)+O1447*100/(N1447+O1447)</f>
        <v>33.8199670786194</v>
      </c>
      <c r="G1447" s="19" t="n">
        <f aca="false">N1447*General!$B$15/(N1447+O1447)</f>
        <v>0.0334242590512023</v>
      </c>
      <c r="H1447" s="19" t="n">
        <f aca="false">(N1447+O1447)*(1/General!$B$20)*((F1447/100)-E1447*(C1447/100))*1000/B1447</f>
        <v>200.652271395502</v>
      </c>
      <c r="I1447" s="19" t="n">
        <f aca="false">(N1447+O1447)*(1/General!$B$20)*((D1447/100)*E1447-(G1447/100))*1000/B1447</f>
        <v>136.045694274732</v>
      </c>
      <c r="J1447" s="19" t="n">
        <f aca="false">I1447/H1447</f>
        <v>0.678017215198002</v>
      </c>
      <c r="K1447" s="19" t="n">
        <f aca="false">MAX(Online_RAW!$L$2-Online_RAW!L1447,0)</f>
        <v>0</v>
      </c>
      <c r="L1447" s="19" t="n">
        <f aca="false">0.0016*(Online_RAW!M1447)</f>
        <v>82.1572</v>
      </c>
      <c r="M1447" s="11" t="n">
        <f aca="false">Online_RAW!$N$2-Online_RAW!N1447</f>
        <v>217.44860869565</v>
      </c>
      <c r="N1447" s="19" t="n">
        <f aca="false">Online_RAW!C1447*60</f>
        <v>150.172434782609</v>
      </c>
      <c r="O1447" s="19" t="n">
        <f aca="false">MAX(0, Online_RAW!D1447*60)</f>
        <v>29.5442608695652</v>
      </c>
      <c r="P1447" s="19" t="n">
        <f aca="false">_xlfn.IFNA(VLOOKUP(A1447,Sampling!$D$7:$E$14,2,FALSE()),0)</f>
        <v>0</v>
      </c>
      <c r="Q1447" s="0" t="n">
        <f aca="false">_xlfn.IFNA(VLOOKUP(A1447,Refill!$D$6:$G$8,2,FALSE()),0)</f>
        <v>0</v>
      </c>
    </row>
    <row r="1448" customFormat="false" ht="12.75" hidden="false" customHeight="false" outlineLevel="0" collapsed="false">
      <c r="A1448" s="19" t="n">
        <f aca="false">ROUND((Online_RAW!B1448-General!$B$10)*24,3)</f>
        <v>24.1</v>
      </c>
      <c r="B1448" s="19" t="n">
        <f aca="false">General!$B$12+Online_ANA!K1448/1000+Online_ANA!L1448/1000+Online_ANA!M1448/1000/General!$B$22-SUM($P$2:P1448)/1000/General!$B$24+SUM($Q$2:Q1448)/1000/General!$B$24</f>
        <v>1.34213347189325</v>
      </c>
      <c r="C1448" s="19" t="n">
        <f aca="false">Online_RAW!K1448</f>
        <v>30.4925</v>
      </c>
      <c r="D1448" s="19" t="n">
        <f aca="false">Online_RAW!J1448</f>
        <v>2.335</v>
      </c>
      <c r="E1448" s="19" t="n">
        <f aca="false">(1-F1448/100-G1448/100)/(1-C1448/100-D1448/100-General!$B$17/100)</f>
        <v>0.984724298150838</v>
      </c>
      <c r="F1448" s="19" t="n">
        <f aca="false">N1448*General!$B$14/(N1448+O1448)+O1448*100/(N1448+O1448)</f>
        <v>34.2464808634216</v>
      </c>
      <c r="G1448" s="19" t="n">
        <f aca="false">N1448*General!$B$15/(N1448+O1448)</f>
        <v>0.033208848048777</v>
      </c>
      <c r="H1448" s="19" t="n">
        <f aca="false">(N1448+O1448)*(1/General!$B$20)*((F1448/100)-E1448*(C1448/100))*1000/B1448</f>
        <v>253.270920505302</v>
      </c>
      <c r="I1448" s="19" t="n">
        <f aca="false">(N1448+O1448)*(1/General!$B$20)*((D1448/100)*E1448-(G1448/100))*1000/B1448</f>
        <v>136.012672651477</v>
      </c>
      <c r="J1448" s="19" t="n">
        <f aca="false">I1448/H1448</f>
        <v>0.537024433678045</v>
      </c>
      <c r="K1448" s="19" t="n">
        <f aca="false">MAX(Online_RAW!$L$2-Online_RAW!L1448,0)</f>
        <v>0</v>
      </c>
      <c r="L1448" s="19" t="n">
        <f aca="false">0.0016*(Online_RAW!M1448)</f>
        <v>82.1572</v>
      </c>
      <c r="M1448" s="11" t="n">
        <f aca="false">Online_RAW!$N$2-Online_RAW!N1448</f>
        <v>217.97413636364</v>
      </c>
      <c r="N1448" s="19" t="n">
        <f aca="false">Online_RAW!C1448*60</f>
        <v>149.901130434782</v>
      </c>
      <c r="O1448" s="19" t="n">
        <f aca="false">MAX(0, Online_RAW!D1448*60)</f>
        <v>30.6545217391304</v>
      </c>
      <c r="P1448" s="19" t="n">
        <f aca="false">_xlfn.IFNA(VLOOKUP(A1448,Sampling!$D$7:$E$14,2,FALSE()),0)</f>
        <v>0</v>
      </c>
      <c r="Q1448" s="0" t="n">
        <f aca="false">_xlfn.IFNA(VLOOKUP(A1448,Refill!$D$6:$G$8,2,FALSE()),0)</f>
        <v>0</v>
      </c>
    </row>
    <row r="1449" customFormat="false" ht="12.75" hidden="false" customHeight="false" outlineLevel="0" collapsed="false">
      <c r="A1449" s="19" t="n">
        <f aca="false">ROUND((Online_RAW!B1449-General!$B$10)*24,3)</f>
        <v>24.117</v>
      </c>
      <c r="B1449" s="19" t="n">
        <f aca="false">General!$B$12+Online_ANA!K1449/1000+Online_ANA!L1449/1000+Online_ANA!M1449/1000/General!$B$22-SUM($P$2:P1449)/1000/General!$B$24+SUM($Q$2:Q1449)/1000/General!$B$24</f>
        <v>1.34273989769252</v>
      </c>
      <c r="C1449" s="19" t="n">
        <f aca="false">Online_RAW!K1449</f>
        <v>30.545</v>
      </c>
      <c r="D1449" s="19" t="n">
        <f aca="false">Online_RAW!J1449</f>
        <v>2.335</v>
      </c>
      <c r="E1449" s="19" t="n">
        <f aca="false">(1-F1449/100-G1449/100)/(1-C1449/100-D1449/100-General!$B$17/100)</f>
        <v>0.986665777716038</v>
      </c>
      <c r="F1449" s="19" t="n">
        <f aca="false">N1449*General!$B$14/(N1449+O1449)+O1449*100/(N1449+O1449)</f>
        <v>34.1686675442756</v>
      </c>
      <c r="G1449" s="19" t="n">
        <f aca="false">N1449*General!$B$15/(N1449+O1449)</f>
        <v>0.0332481477049113</v>
      </c>
      <c r="H1449" s="19" t="n">
        <f aca="false">(N1449+O1449)*(1/General!$B$20)*((F1449/100)-E1449*(C1449/100))*1000/B1449</f>
        <v>241.131218196112</v>
      </c>
      <c r="I1449" s="19" t="n">
        <f aca="false">(N1449+O1449)*(1/General!$B$20)*((D1449/100)*E1449-(G1449/100))*1000/B1449</f>
        <v>135.827773969246</v>
      </c>
      <c r="J1449" s="19" t="n">
        <f aca="false">I1449/H1449</f>
        <v>0.56329402300277</v>
      </c>
      <c r="K1449" s="19" t="n">
        <f aca="false">MAX(Online_RAW!$L$2-Online_RAW!L1449,0)</f>
        <v>0</v>
      </c>
      <c r="L1449" s="19" t="n">
        <f aca="false">0.0016*(Online_RAW!M1449)</f>
        <v>82.2626666666667</v>
      </c>
      <c r="M1449" s="11" t="n">
        <f aca="false">Online_RAW!$N$2-Online_RAW!N1449</f>
        <v>218.52018181818</v>
      </c>
      <c r="N1449" s="19" t="n">
        <f aca="false">Online_RAW!C1449*60</f>
        <v>149.645454545455</v>
      </c>
      <c r="O1449" s="19" t="n">
        <f aca="false">MAX(0, Online_RAW!D1449*60)</f>
        <v>30.3891818181818</v>
      </c>
      <c r="P1449" s="19" t="n">
        <f aca="false">_xlfn.IFNA(VLOOKUP(A1449,Sampling!$D$7:$E$14,2,FALSE()),0)</f>
        <v>0</v>
      </c>
      <c r="Q1449" s="0" t="n">
        <f aca="false">_xlfn.IFNA(VLOOKUP(A1449,Refill!$D$6:$G$8,2,FALSE()),0)</f>
        <v>0</v>
      </c>
    </row>
    <row r="1450" customFormat="false" ht="12.75" hidden="false" customHeight="false" outlineLevel="0" collapsed="false">
      <c r="A1450" s="19" t="n">
        <f aca="false">ROUND((Online_RAW!B1450-General!$B$10)*24,3)</f>
        <v>24.133</v>
      </c>
      <c r="B1450" s="19" t="n">
        <f aca="false">General!$B$12+Online_ANA!K1450/1000+Online_ANA!L1450/1000+Online_ANA!M1450/1000/General!$B$22-SUM($P$2:P1450)/1000/General!$B$24+SUM($Q$2:Q1450)/1000/General!$B$24</f>
        <v>1.34331145943359</v>
      </c>
      <c r="C1450" s="19" t="n">
        <f aca="false">Online_RAW!K1450</f>
        <v>30.63</v>
      </c>
      <c r="D1450" s="19" t="n">
        <f aca="false">Online_RAW!J1450</f>
        <v>2.325</v>
      </c>
      <c r="E1450" s="19" t="n">
        <f aca="false">(1-F1450/100-G1450/100)/(1-C1450/100-D1450/100-General!$B$17/100)</f>
        <v>0.9886031565335</v>
      </c>
      <c r="F1450" s="19" t="n">
        <f aca="false">N1450*General!$B$14/(N1450+O1450)+O1450*100/(N1450+O1450)</f>
        <v>34.1135863849316</v>
      </c>
      <c r="G1450" s="19" t="n">
        <f aca="false">N1450*General!$B$15/(N1450+O1450)</f>
        <v>0.0332759664722568</v>
      </c>
      <c r="H1450" s="19" t="n">
        <f aca="false">(N1450+O1450)*(1/General!$B$20)*((F1450/100)-E1450*(C1450/100))*1000/B1450</f>
        <v>229.225561728673</v>
      </c>
      <c r="I1450" s="19" t="n">
        <f aca="false">(N1450+O1450)*(1/General!$B$20)*((D1450/100)*E1450-(G1450/100))*1000/B1450</f>
        <v>135.47932833108</v>
      </c>
      <c r="J1450" s="19" t="n">
        <f aca="false">I1450/H1450</f>
        <v>0.591030630743716</v>
      </c>
      <c r="K1450" s="19" t="n">
        <f aca="false">MAX(Online_RAW!$L$2-Online_RAW!L1450,0)</f>
        <v>0</v>
      </c>
      <c r="L1450" s="19" t="n">
        <f aca="false">0.0016*(Online_RAW!M1450)</f>
        <v>82.3184</v>
      </c>
      <c r="M1450" s="11" t="n">
        <f aca="false">Online_RAW!$N$2-Online_RAW!N1450</f>
        <v>219.08243478261</v>
      </c>
      <c r="N1450" s="19" t="n">
        <f aca="false">Online_RAW!C1450*60</f>
        <v>149.805652173913</v>
      </c>
      <c r="O1450" s="19" t="n">
        <f aca="false">MAX(0, Online_RAW!D1450*60)</f>
        <v>30.2710434782609</v>
      </c>
      <c r="P1450" s="19" t="n">
        <f aca="false">_xlfn.IFNA(VLOOKUP(A1450,Sampling!$D$7:$E$14,2,FALSE()),0)</f>
        <v>0</v>
      </c>
      <c r="Q1450" s="0" t="n">
        <f aca="false">_xlfn.IFNA(VLOOKUP(A1450,Refill!$D$6:$G$8,2,FALSE()),0)</f>
        <v>0</v>
      </c>
    </row>
    <row r="1451" customFormat="false" ht="12.75" hidden="false" customHeight="false" outlineLevel="0" collapsed="false">
      <c r="A1451" s="19" t="n">
        <f aca="false">ROUND((Online_RAW!B1451-General!$B$10)*24,3)</f>
        <v>24.15</v>
      </c>
      <c r="B1451" s="19" t="n">
        <f aca="false">General!$B$12+Online_ANA!K1451/1000+Online_ANA!L1451/1000+Online_ANA!M1451/1000/General!$B$22-SUM($P$2:P1451)/1000/General!$B$24+SUM($Q$2:Q1451)/1000/General!$B$24</f>
        <v>1.34383709038692</v>
      </c>
      <c r="C1451" s="19" t="n">
        <f aca="false">Online_RAW!K1451</f>
        <v>30.6283333333333</v>
      </c>
      <c r="D1451" s="19" t="n">
        <f aca="false">Online_RAW!J1451</f>
        <v>2.325</v>
      </c>
      <c r="E1451" s="19" t="n">
        <f aca="false">(1-F1451/100-G1451/100)/(1-C1451/100-D1451/100-General!$B$17/100)</f>
        <v>0.989599459343035</v>
      </c>
      <c r="F1451" s="19" t="n">
        <f aca="false">N1451*General!$B$14/(N1451+O1451)+O1451*100/(N1451+O1451)</f>
        <v>34.0455366546453</v>
      </c>
      <c r="G1451" s="19" t="n">
        <f aca="false">N1451*General!$B$15/(N1451+O1451)</f>
        <v>0.0333103350229064</v>
      </c>
      <c r="H1451" s="19" t="n">
        <f aca="false">(N1451+O1451)*(1/General!$B$20)*((F1451/100)-E1451*(C1451/100))*1000/B1451</f>
        <v>223.028527197027</v>
      </c>
      <c r="I1451" s="19" t="n">
        <f aca="false">(N1451+O1451)*(1/General!$B$20)*((D1451/100)*E1451-(G1451/100))*1000/B1451</f>
        <v>135.372668149144</v>
      </c>
      <c r="J1451" s="19" t="n">
        <f aca="false">I1451/H1451</f>
        <v>0.606974676515501</v>
      </c>
      <c r="K1451" s="19" t="n">
        <f aca="false">MAX(Online_RAW!$L$2-Online_RAW!L1451,0)</f>
        <v>0</v>
      </c>
      <c r="L1451" s="19" t="n">
        <f aca="false">0.0016*(Online_RAW!M1451)</f>
        <v>82.3408</v>
      </c>
      <c r="M1451" s="11" t="n">
        <f aca="false">Online_RAW!$N$2-Online_RAW!N1451</f>
        <v>219.63095652174</v>
      </c>
      <c r="N1451" s="19" t="n">
        <f aca="false">Online_RAW!C1451*60</f>
        <v>149.750086956522</v>
      </c>
      <c r="O1451" s="19" t="n">
        <f aca="false">MAX(0, Online_RAW!D1451*60)</f>
        <v>30.0740869565218</v>
      </c>
      <c r="P1451" s="19" t="n">
        <f aca="false">_xlfn.IFNA(VLOOKUP(A1451,Sampling!$D$7:$E$14,2,FALSE()),0)</f>
        <v>0</v>
      </c>
      <c r="Q1451" s="0" t="n">
        <f aca="false">_xlfn.IFNA(VLOOKUP(A1451,Refill!$D$6:$G$8,2,FALSE()),0)</f>
        <v>0</v>
      </c>
    </row>
    <row r="1452" customFormat="false" ht="12.75" hidden="false" customHeight="false" outlineLevel="0" collapsed="false">
      <c r="A1452" s="19" t="n">
        <f aca="false">ROUND((Online_RAW!B1452-General!$B$10)*24,3)</f>
        <v>24.167</v>
      </c>
      <c r="B1452" s="19" t="n">
        <f aca="false">General!$B$12+Online_ANA!K1452/1000+Online_ANA!L1452/1000+Online_ANA!M1452/1000/General!$B$22-SUM($P$2:P1452)/1000/General!$B$24+SUM($Q$2:Q1452)/1000/General!$B$24</f>
        <v>1.34437770208507</v>
      </c>
      <c r="C1452" s="19" t="n">
        <f aca="false">Online_RAW!K1452</f>
        <v>30.582</v>
      </c>
      <c r="D1452" s="19" t="n">
        <f aca="false">Online_RAW!J1452</f>
        <v>2.335</v>
      </c>
      <c r="E1452" s="19" t="n">
        <f aca="false">(1-F1452/100-G1452/100)/(1-C1452/100-D1452/100-General!$B$17/100)</f>
        <v>0.988135163522379</v>
      </c>
      <c r="F1452" s="19" t="n">
        <f aca="false">N1452*General!$B$14/(N1452+O1452)+O1452*100/(N1452+O1452)</f>
        <v>34.1072081218274</v>
      </c>
      <c r="G1452" s="19" t="n">
        <f aca="false">N1452*General!$B$15/(N1452+O1452)</f>
        <v>0.0332791878172589</v>
      </c>
      <c r="H1452" s="19" t="n">
        <f aca="false">(N1452+O1452)*(1/General!$B$20)*((F1452/100)-E1452*(C1452/100))*1000/B1452</f>
        <v>232.237170179883</v>
      </c>
      <c r="I1452" s="19" t="n">
        <f aca="false">(N1452+O1452)*(1/General!$B$20)*((D1452/100)*E1452-(G1452/100))*1000/B1452</f>
        <v>135.82900853151</v>
      </c>
      <c r="J1452" s="19" t="n">
        <f aca="false">I1452/H1452</f>
        <v>0.584871958379023</v>
      </c>
      <c r="K1452" s="19" t="n">
        <f aca="false">MAX(Online_RAW!$L$2-Online_RAW!L1452,0)</f>
        <v>0</v>
      </c>
      <c r="L1452" s="19" t="n">
        <f aca="false">0.0016*(Online_RAW!M1452)</f>
        <v>82.3752</v>
      </c>
      <c r="M1452" s="11" t="n">
        <f aca="false">Online_RAW!$N$2-Online_RAW!N1452</f>
        <v>220.18272727273</v>
      </c>
      <c r="N1452" s="19" t="n">
        <f aca="false">Online_RAW!C1452*60</f>
        <v>149.745</v>
      </c>
      <c r="O1452" s="19" t="n">
        <f aca="false">MAX(0, Online_RAW!D1452*60)</f>
        <v>30.2413636363636</v>
      </c>
      <c r="P1452" s="19" t="n">
        <f aca="false">_xlfn.IFNA(VLOOKUP(A1452,Sampling!$D$7:$E$14,2,FALSE()),0)</f>
        <v>0</v>
      </c>
      <c r="Q1452" s="0" t="n">
        <f aca="false">_xlfn.IFNA(VLOOKUP(A1452,Refill!$D$6:$G$8,2,FALSE()),0)</f>
        <v>0</v>
      </c>
    </row>
    <row r="1453" customFormat="false" ht="12.75" hidden="false" customHeight="false" outlineLevel="0" collapsed="false">
      <c r="A1453" s="19" t="n">
        <f aca="false">ROUND((Online_RAW!B1453-General!$B$10)*24,3)</f>
        <v>24.183</v>
      </c>
      <c r="B1453" s="19" t="n">
        <f aca="false">General!$B$12+Online_ANA!K1453/1000+Online_ANA!L1453/1000+Online_ANA!M1453/1000/General!$B$22-SUM($P$2:P1453)/1000/General!$B$24+SUM($Q$2:Q1453)/1000/General!$B$24</f>
        <v>1.34493643345299</v>
      </c>
      <c r="C1453" s="19" t="n">
        <f aca="false">Online_RAW!K1453</f>
        <v>30.575</v>
      </c>
      <c r="D1453" s="19" t="n">
        <f aca="false">Online_RAW!J1453</f>
        <v>2.35</v>
      </c>
      <c r="E1453" s="19" t="n">
        <f aca="false">(1-F1453/100-G1453/100)/(1-C1453/100-D1453/100-General!$B$17/100)</f>
        <v>0.991581110661443</v>
      </c>
      <c r="F1453" s="19" t="n">
        <f aca="false">N1453*General!$B$14/(N1453+O1453)+O1453*100/(N1453+O1453)</f>
        <v>33.8853552867162</v>
      </c>
      <c r="G1453" s="19" t="n">
        <f aca="false">N1453*General!$B$15/(N1453+O1453)</f>
        <v>0.0333912347036787</v>
      </c>
      <c r="H1453" s="19" t="n">
        <f aca="false">(N1453+O1453)*(1/General!$B$20)*((F1453/100)-E1453*(C1453/100))*1000/B1453</f>
        <v>212.791793906146</v>
      </c>
      <c r="I1453" s="19" t="n">
        <f aca="false">(N1453+O1453)*(1/General!$B$20)*((D1453/100)*E1453-(G1453/100))*1000/B1453</f>
        <v>136.989313092593</v>
      </c>
      <c r="J1453" s="19" t="n">
        <f aca="false">I1453/H1453</f>
        <v>0.64377159747529</v>
      </c>
      <c r="K1453" s="19" t="n">
        <f aca="false">MAX(Online_RAW!$L$2-Online_RAW!L1453,0)</f>
        <v>0</v>
      </c>
      <c r="L1453" s="19" t="n">
        <f aca="false">0.0016*(Online_RAW!M1453)</f>
        <v>82.4293333333333</v>
      </c>
      <c r="M1453" s="11" t="n">
        <f aca="false">Online_RAW!$N$2-Online_RAW!N1453</f>
        <v>220.73273913043</v>
      </c>
      <c r="N1453" s="19" t="n">
        <f aca="false">Online_RAW!C1453*60</f>
        <v>150.090260869565</v>
      </c>
      <c r="O1453" s="19" t="n">
        <f aca="false">MAX(0, Online_RAW!D1453*60)</f>
        <v>29.7057391304348</v>
      </c>
      <c r="P1453" s="19" t="n">
        <f aca="false">_xlfn.IFNA(VLOOKUP(A1453,Sampling!$D$7:$E$14,2,FALSE()),0)</f>
        <v>0</v>
      </c>
      <c r="Q1453" s="0" t="n">
        <f aca="false">_xlfn.IFNA(VLOOKUP(A1453,Refill!$D$6:$G$8,2,FALSE()),0)</f>
        <v>0</v>
      </c>
    </row>
    <row r="1454" customFormat="false" ht="12.75" hidden="false" customHeight="false" outlineLevel="0" collapsed="false">
      <c r="A1454" s="19" t="n">
        <f aca="false">ROUND((Online_RAW!B1454-General!$B$10)*24,3)</f>
        <v>24.2</v>
      </c>
      <c r="B1454" s="19" t="n">
        <f aca="false">General!$B$12+Online_ANA!K1454/1000+Online_ANA!L1454/1000+Online_ANA!M1454/1000/General!$B$22-SUM($P$2:P1454)/1000/General!$B$24+SUM($Q$2:Q1454)/1000/General!$B$24</f>
        <v>1.34548578623853</v>
      </c>
      <c r="C1454" s="19" t="n">
        <f aca="false">Online_RAW!K1454</f>
        <v>30.5</v>
      </c>
      <c r="D1454" s="19" t="n">
        <f aca="false">Online_RAW!J1454</f>
        <v>2.34333333333333</v>
      </c>
      <c r="E1454" s="19" t="n">
        <f aca="false">(1-F1454/100-G1454/100)/(1-C1454/100-D1454/100-General!$B$17/100)</f>
        <v>0.994995696289199</v>
      </c>
      <c r="F1454" s="19" t="n">
        <f aca="false">N1454*General!$B$14/(N1454+O1454)+O1454*100/(N1454+O1454)</f>
        <v>33.5763853934053</v>
      </c>
      <c r="G1454" s="19" t="n">
        <f aca="false">N1454*General!$B$15/(N1454+O1454)</f>
        <v>0.0335472801043408</v>
      </c>
      <c r="H1454" s="19" t="n">
        <f aca="false">(N1454+O1454)*(1/General!$B$20)*((F1454/100)-E1454*(C1454/100))*1000/B1454</f>
        <v>192.508815266849</v>
      </c>
      <c r="I1454" s="19" t="n">
        <f aca="false">(N1454+O1454)*(1/General!$B$20)*((D1454/100)*E1454-(G1454/100))*1000/B1454</f>
        <v>137.006624802939</v>
      </c>
      <c r="J1454" s="19" t="n">
        <f aca="false">I1454/H1454</f>
        <v>0.711690135399905</v>
      </c>
      <c r="K1454" s="19" t="n">
        <f aca="false">MAX(Online_RAW!$L$2-Online_RAW!L1454,0)</f>
        <v>0</v>
      </c>
      <c r="L1454" s="19" t="n">
        <f aca="false">0.0016*(Online_RAW!M1454)</f>
        <v>82.4648</v>
      </c>
      <c r="M1454" s="11" t="n">
        <f aca="false">Online_RAW!$N$2-Online_RAW!N1454</f>
        <v>221.292875</v>
      </c>
      <c r="N1454" s="19" t="n">
        <f aca="false">Online_RAW!C1454*60</f>
        <v>150.79125</v>
      </c>
      <c r="O1454" s="19" t="n">
        <f aca="false">MAX(0, Online_RAW!D1454*60)</f>
        <v>29.00425</v>
      </c>
      <c r="P1454" s="19" t="n">
        <f aca="false">_xlfn.IFNA(VLOOKUP(A1454,Sampling!$D$7:$E$14,2,FALSE()),0)</f>
        <v>0</v>
      </c>
      <c r="Q1454" s="0" t="n">
        <f aca="false">_xlfn.IFNA(VLOOKUP(A1454,Refill!$D$6:$G$8,2,FALSE()),0)</f>
        <v>0</v>
      </c>
    </row>
    <row r="1455" customFormat="false" ht="12.75" hidden="false" customHeight="false" outlineLevel="0" collapsed="false">
      <c r="A1455" s="19" t="n">
        <f aca="false">ROUND((Online_RAW!B1455-General!$B$10)*24,3)</f>
        <v>24.217</v>
      </c>
      <c r="B1455" s="19" t="n">
        <f aca="false">General!$B$12+Online_ANA!K1455/1000+Online_ANA!L1455/1000+Online_ANA!M1455/1000/General!$B$22-SUM($P$2:P1455)/1000/General!$B$24+SUM($Q$2:Q1455)/1000/General!$B$24</f>
        <v>1.34604003031512</v>
      </c>
      <c r="C1455" s="19" t="n">
        <f aca="false">Online_RAW!K1455</f>
        <v>30.2827272727273</v>
      </c>
      <c r="D1455" s="19" t="n">
        <f aca="false">Online_RAW!J1455</f>
        <v>2.355</v>
      </c>
      <c r="E1455" s="19" t="n">
        <f aca="false">(1-F1455/100-G1455/100)/(1-C1455/100-D1455/100-General!$B$17/100)</f>
        <v>0.988766218447027</v>
      </c>
      <c r="F1455" s="19" t="n">
        <f aca="false">N1455*General!$B$14/(N1455+O1455)+O1455*100/(N1455+O1455)</f>
        <v>33.7888518924936</v>
      </c>
      <c r="G1455" s="19" t="n">
        <f aca="false">N1455*General!$B$15/(N1455+O1455)</f>
        <v>0.0334399737916699</v>
      </c>
      <c r="H1455" s="19" t="n">
        <f aca="false">(N1455+O1455)*(1/General!$B$20)*((F1455/100)-E1455*(C1455/100))*1000/B1455</f>
        <v>229.429839112758</v>
      </c>
      <c r="I1455" s="19" t="n">
        <f aca="false">(N1455+O1455)*(1/General!$B$20)*((D1455/100)*E1455-(G1455/100))*1000/B1455</f>
        <v>136.901310492109</v>
      </c>
      <c r="J1455" s="19" t="n">
        <f aca="false">I1455/H1455</f>
        <v>0.596702290432352</v>
      </c>
      <c r="K1455" s="19" t="n">
        <f aca="false">MAX(Online_RAW!$L$2-Online_RAW!L1455,0)</f>
        <v>0</v>
      </c>
      <c r="L1455" s="19" t="n">
        <f aca="false">0.0016*(Online_RAW!M1455)</f>
        <v>82.508</v>
      </c>
      <c r="M1455" s="11" t="n">
        <f aca="false">Online_RAW!$N$2-Online_RAW!N1455</f>
        <v>221.84991304348</v>
      </c>
      <c r="N1455" s="19" t="n">
        <f aca="false">Online_RAW!C1455*60</f>
        <v>150.448695652174</v>
      </c>
      <c r="O1455" s="19" t="n">
        <f aca="false">MAX(0, Online_RAW!D1455*60)</f>
        <v>29.514</v>
      </c>
      <c r="P1455" s="19" t="n">
        <f aca="false">_xlfn.IFNA(VLOOKUP(A1455,Sampling!$D$7:$E$14,2,FALSE()),0)</f>
        <v>0</v>
      </c>
      <c r="Q1455" s="0" t="n">
        <f aca="false">_xlfn.IFNA(VLOOKUP(A1455,Refill!$D$6:$G$8,2,FALSE()),0)</f>
        <v>0</v>
      </c>
    </row>
    <row r="1456" customFormat="false" ht="12.75" hidden="false" customHeight="false" outlineLevel="0" collapsed="false">
      <c r="A1456" s="19" t="n">
        <f aca="false">ROUND((Online_RAW!B1456-General!$B$10)*24,3)</f>
        <v>24.233</v>
      </c>
      <c r="B1456" s="19" t="n">
        <f aca="false">General!$B$12+Online_ANA!K1456/1000+Online_ANA!L1456/1000+Online_ANA!M1456/1000/General!$B$22-SUM($P$2:P1456)/1000/General!$B$24+SUM($Q$2:Q1456)/1000/General!$B$24</f>
        <v>1.34660280324424</v>
      </c>
      <c r="C1456" s="19" t="n">
        <f aca="false">Online_RAW!K1456</f>
        <v>30.3107692307692</v>
      </c>
      <c r="D1456" s="19" t="n">
        <f aca="false">Online_RAW!J1456</f>
        <v>2.365</v>
      </c>
      <c r="E1456" s="19" t="n">
        <f aca="false">(1-F1456/100-G1456/100)/(1-C1456/100-D1456/100-General!$B$17/100)</f>
        <v>0.980380176112663</v>
      </c>
      <c r="F1456" s="19" t="n">
        <f aca="false">N1456*General!$B$14/(N1456+O1456)+O1456*100/(N1456+O1456)</f>
        <v>34.3877242296146</v>
      </c>
      <c r="G1456" s="19" t="n">
        <f aca="false">N1456*General!$B$15/(N1456+O1456)</f>
        <v>0.0331375130153462</v>
      </c>
      <c r="H1456" s="19" t="n">
        <f aca="false">(N1456+O1456)*(1/General!$B$20)*((F1456/100)-E1456*(C1456/100))*1000/B1456</f>
        <v>278.816022507568</v>
      </c>
      <c r="I1456" s="19" t="n">
        <f aca="false">(N1456+O1456)*(1/General!$B$20)*((D1456/100)*E1456-(G1456/100))*1000/B1456</f>
        <v>136.402283880658</v>
      </c>
      <c r="J1456" s="19" t="n">
        <f aca="false">I1456/H1456</f>
        <v>0.489219674873439</v>
      </c>
      <c r="K1456" s="19" t="n">
        <f aca="false">MAX(Online_RAW!$L$2-Online_RAW!L1456,0)</f>
        <v>0</v>
      </c>
      <c r="L1456" s="19" t="n">
        <f aca="false">0.0016*(Online_RAW!M1456)</f>
        <v>82.5658666666667</v>
      </c>
      <c r="M1456" s="11" t="n">
        <f aca="false">Online_RAW!$N$2-Online_RAW!N1456</f>
        <v>222.40026086956</v>
      </c>
      <c r="N1456" s="19" t="n">
        <f aca="false">Online_RAW!C1456*60</f>
        <v>149.233565217391</v>
      </c>
      <c r="O1456" s="19" t="n">
        <f aca="false">MAX(0, Online_RAW!D1456*60)</f>
        <v>30.9049565217391</v>
      </c>
      <c r="P1456" s="19" t="n">
        <f aca="false">_xlfn.IFNA(VLOOKUP(A1456,Sampling!$D$7:$E$14,2,FALSE()),0)</f>
        <v>0</v>
      </c>
      <c r="Q1456" s="0" t="n">
        <f aca="false">_xlfn.IFNA(VLOOKUP(A1456,Refill!$D$6:$G$8,2,FALSE()),0)</f>
        <v>0</v>
      </c>
    </row>
    <row r="1457" customFormat="false" ht="12.75" hidden="false" customHeight="false" outlineLevel="0" collapsed="false">
      <c r="A1457" s="19" t="n">
        <f aca="false">ROUND((Online_RAW!B1457-General!$B$10)*24,3)</f>
        <v>24.25</v>
      </c>
      <c r="B1457" s="19" t="n">
        <f aca="false">General!$B$12+Online_ANA!K1457/1000+Online_ANA!L1457/1000+Online_ANA!M1457/1000/General!$B$22-SUM($P$2:P1457)/1000/General!$B$24+SUM($Q$2:Q1457)/1000/General!$B$24</f>
        <v>1.34718523514039</v>
      </c>
      <c r="C1457" s="19" t="n">
        <f aca="false">Online_RAW!K1457</f>
        <v>30.6353846153846</v>
      </c>
      <c r="D1457" s="19" t="n">
        <f aca="false">Online_RAW!J1457</f>
        <v>2.37</v>
      </c>
      <c r="E1457" s="19" t="n">
        <f aca="false">(1-F1457/100-G1457/100)/(1-C1457/100-D1457/100-General!$B$17/100)</f>
        <v>0.985320695489901</v>
      </c>
      <c r="F1457" s="19" t="n">
        <f aca="false">N1457*General!$B$14/(N1457+O1457)+O1457*100/(N1457+O1457)</f>
        <v>34.382019266391</v>
      </c>
      <c r="G1457" s="19" t="n">
        <f aca="false">N1457*General!$B$15/(N1457+O1457)</f>
        <v>0.0331403943099036</v>
      </c>
      <c r="H1457" s="19" t="n">
        <f aca="false">(N1457+O1457)*(1/General!$B$20)*((F1457/100)-E1457*(C1457/100))*1000/B1457</f>
        <v>250.164428899084</v>
      </c>
      <c r="I1457" s="19" t="n">
        <f aca="false">(N1457+O1457)*(1/General!$B$20)*((D1457/100)*E1457-(G1457/100))*1000/B1457</f>
        <v>137.23764799434</v>
      </c>
      <c r="J1457" s="19" t="n">
        <f aca="false">I1457/H1457</f>
        <v>0.548589775925744</v>
      </c>
      <c r="K1457" s="19" t="n">
        <f aca="false">MAX(Online_RAW!$L$2-Online_RAW!L1457,0)</f>
        <v>0</v>
      </c>
      <c r="L1457" s="19" t="n">
        <f aca="false">0.0016*(Online_RAW!M1457)</f>
        <v>82.6330666666667</v>
      </c>
      <c r="M1457" s="11" t="n">
        <f aca="false">Online_RAW!$N$2-Online_RAW!N1457</f>
        <v>222.96186363636</v>
      </c>
      <c r="N1457" s="19" t="n">
        <f aca="false">Online_RAW!C1457*60</f>
        <v>149.141727272727</v>
      </c>
      <c r="O1457" s="19" t="n">
        <f aca="false">MAX(0, Online_RAW!D1457*60)</f>
        <v>30.8702857142857</v>
      </c>
      <c r="P1457" s="19" t="n">
        <f aca="false">_xlfn.IFNA(VLOOKUP(A1457,Sampling!$D$7:$E$14,2,FALSE()),0)</f>
        <v>0</v>
      </c>
      <c r="Q1457" s="0" t="n">
        <f aca="false">_xlfn.IFNA(VLOOKUP(A1457,Refill!$D$6:$G$8,2,FALSE()),0)</f>
        <v>0</v>
      </c>
    </row>
    <row r="1458" customFormat="false" ht="12.75" hidden="false" customHeight="false" outlineLevel="0" collapsed="false">
      <c r="A1458" s="19" t="n">
        <f aca="false">ROUND((Online_RAW!B1458-General!$B$10)*24,3)</f>
        <v>24.267</v>
      </c>
      <c r="B1458" s="19" t="n">
        <f aca="false">General!$B$12+Online_ANA!K1458/1000+Online_ANA!L1458/1000+Online_ANA!M1458/1000/General!$B$22-SUM($P$2:P1458)/1000/General!$B$24+SUM($Q$2:Q1458)/1000/General!$B$24</f>
        <v>1.34770554373089</v>
      </c>
      <c r="C1458" s="19" t="n">
        <f aca="false">Online_RAW!K1458</f>
        <v>30.849</v>
      </c>
      <c r="D1458" s="19" t="n">
        <f aca="false">Online_RAW!J1458</f>
        <v>2.375</v>
      </c>
      <c r="E1458" s="19" t="n">
        <f aca="false">(1-F1458/100-G1458/100)/(1-C1458/100-D1458/100-General!$B$17/100)</f>
        <v>0.991469832503823</v>
      </c>
      <c r="F1458" s="19" t="n">
        <f aca="false">N1458*General!$B$14/(N1458+O1458)+O1458*100/(N1458+O1458)</f>
        <v>34.1893741447322</v>
      </c>
      <c r="G1458" s="19" t="n">
        <f aca="false">N1458*General!$B$15/(N1458+O1458)</f>
        <v>0.0332376898258929</v>
      </c>
      <c r="H1458" s="19" t="n">
        <f aca="false">(N1458+O1458)*(1/General!$B$20)*((F1458/100)-E1458*(C1458/100))*1000/B1458</f>
        <v>214.68757096092</v>
      </c>
      <c r="I1458" s="19" t="n">
        <f aca="false">(N1458+O1458)*(1/General!$B$20)*((D1458/100)*E1458-(G1458/100))*1000/B1458</f>
        <v>138.308569848517</v>
      </c>
      <c r="J1458" s="19" t="n">
        <f aca="false">I1458/H1458</f>
        <v>0.644231844579831</v>
      </c>
      <c r="K1458" s="19" t="n">
        <f aca="false">MAX(Online_RAW!$L$2-Online_RAW!L1458,0)</f>
        <v>0</v>
      </c>
      <c r="L1458" s="19" t="n">
        <f aca="false">0.0016*(Online_RAW!M1458)</f>
        <v>82.6330666666667</v>
      </c>
      <c r="M1458" s="11" t="n">
        <f aca="false">Online_RAW!$N$2-Online_RAW!N1458</f>
        <v>223.529</v>
      </c>
      <c r="N1458" s="19" t="n">
        <f aca="false">Online_RAW!C1458*60</f>
        <v>149.542636363636</v>
      </c>
      <c r="O1458" s="19" t="n">
        <f aca="false">MAX(0, Online_RAW!D1458*60)</f>
        <v>30.4249090909091</v>
      </c>
      <c r="P1458" s="19" t="n">
        <f aca="false">_xlfn.IFNA(VLOOKUP(A1458,Sampling!$D$7:$E$14,2,FALSE()),0)</f>
        <v>0</v>
      </c>
      <c r="Q1458" s="0" t="n">
        <f aca="false">_xlfn.IFNA(VLOOKUP(A1458,Refill!$D$6:$G$8,2,FALSE()),0)</f>
        <v>0</v>
      </c>
    </row>
    <row r="1459" customFormat="false" ht="12.75" hidden="false" customHeight="false" outlineLevel="0" collapsed="false">
      <c r="A1459" s="19" t="n">
        <f aca="false">ROUND((Online_RAW!B1459-General!$B$10)*24,3)</f>
        <v>24.283</v>
      </c>
      <c r="B1459" s="19" t="n">
        <f aca="false">General!$B$12+Online_ANA!K1459/1000+Online_ANA!L1459/1000+Online_ANA!M1459/1000/General!$B$22-SUM($P$2:P1459)/1000/General!$B$24+SUM($Q$2:Q1459)/1000/General!$B$24</f>
        <v>1.34827706921952</v>
      </c>
      <c r="C1459" s="19" t="n">
        <f aca="false">Online_RAW!K1459</f>
        <v>30.725</v>
      </c>
      <c r="D1459" s="19" t="n">
        <f aca="false">Online_RAW!J1459</f>
        <v>2.385</v>
      </c>
      <c r="E1459" s="19" t="n">
        <f aca="false">(1-F1459/100-G1459/100)/(1-C1459/100-D1459/100-General!$B$17/100)</f>
        <v>0.983918058222073</v>
      </c>
      <c r="F1459" s="19" t="n">
        <f aca="false">N1459*General!$B$14/(N1459+O1459)+O1459*100/(N1459+O1459)</f>
        <v>34.5784136554933</v>
      </c>
      <c r="G1459" s="19" t="n">
        <f aca="false">N1459*General!$B$15/(N1459+O1459)</f>
        <v>0.0330412052244983</v>
      </c>
      <c r="H1459" s="19" t="n">
        <f aca="false">(N1459+O1459)*(1/General!$B$20)*((F1459/100)-E1459*(C1459/100))*1000/B1459</f>
        <v>258.425816573202</v>
      </c>
      <c r="I1459" s="19" t="n">
        <f aca="false">(N1459+O1459)*(1/General!$B$20)*((D1459/100)*E1459-(G1459/100))*1000/B1459</f>
        <v>137.525136665084</v>
      </c>
      <c r="J1459" s="19" t="n">
        <f aca="false">I1459/H1459</f>
        <v>0.532164852911005</v>
      </c>
      <c r="K1459" s="19" t="n">
        <f aca="false">MAX(Online_RAW!$L$2-Online_RAW!L1459,0)</f>
        <v>0</v>
      </c>
      <c r="L1459" s="19" t="n">
        <f aca="false">0.0016*(Online_RAW!M1459)</f>
        <v>82.6922666666667</v>
      </c>
      <c r="M1459" s="11" t="n">
        <f aca="false">Online_RAW!$N$2-Online_RAW!N1459</f>
        <v>224.08743478261</v>
      </c>
      <c r="N1459" s="19" t="n">
        <f aca="false">Online_RAW!C1459*60</f>
        <v>148.384173913043</v>
      </c>
      <c r="O1459" s="19" t="n">
        <f aca="false">MAX(0, Online_RAW!D1459*60)</f>
        <v>31.2511304347826</v>
      </c>
      <c r="P1459" s="19" t="n">
        <f aca="false">_xlfn.IFNA(VLOOKUP(A1459,Sampling!$D$7:$E$14,2,FALSE()),0)</f>
        <v>0</v>
      </c>
      <c r="Q1459" s="0" t="n">
        <f aca="false">_xlfn.IFNA(VLOOKUP(A1459,Refill!$D$6:$G$8,2,FALSE()),0)</f>
        <v>0</v>
      </c>
    </row>
    <row r="1460" customFormat="false" ht="12.75" hidden="false" customHeight="false" outlineLevel="0" collapsed="false">
      <c r="A1460" s="19" t="n">
        <f aca="false">ROUND((Online_RAW!B1460-General!$B$10)*24,3)</f>
        <v>24.3</v>
      </c>
      <c r="B1460" s="19" t="n">
        <f aca="false">General!$B$12+Online_ANA!K1460/1000+Online_ANA!L1460/1000+Online_ANA!M1460/1000/General!$B$22-SUM($P$2:P1460)/1000/General!$B$24+SUM($Q$2:Q1460)/1000/General!$B$24</f>
        <v>1.34887791293711</v>
      </c>
      <c r="C1460" s="19" t="n">
        <f aca="false">Online_RAW!K1460</f>
        <v>30.9064285714286</v>
      </c>
      <c r="D1460" s="19" t="n">
        <f aca="false">Online_RAW!J1460</f>
        <v>2.38666666666667</v>
      </c>
      <c r="E1460" s="19" t="n">
        <f aca="false">(1-F1460/100-G1460/100)/(1-C1460/100-D1460/100-General!$B$17/100)</f>
        <v>0.989312330016183</v>
      </c>
      <c r="F1460" s="19" t="n">
        <f aca="false">N1460*General!$B$14/(N1460+O1460)+O1460*100/(N1460+O1460)</f>
        <v>34.4009736355394</v>
      </c>
      <c r="G1460" s="19" t="n">
        <f aca="false">N1460*General!$B$15/(N1460+O1460)</f>
        <v>0.0331308213961922</v>
      </c>
      <c r="H1460" s="19" t="n">
        <f aca="false">(N1460+O1460)*(1/General!$B$20)*((F1460/100)-E1460*(C1460/100))*1000/B1460</f>
        <v>227.51120541548</v>
      </c>
      <c r="I1460" s="19" t="n">
        <f aca="false">(N1460+O1460)*(1/General!$B$20)*((D1460/100)*E1460-(G1460/100))*1000/B1460</f>
        <v>138.476194885802</v>
      </c>
      <c r="J1460" s="19" t="n">
        <f aca="false">I1460/H1460</f>
        <v>0.60865659180574</v>
      </c>
      <c r="K1460" s="19" t="n">
        <f aca="false">MAX(Online_RAW!$L$2-Online_RAW!L1460,0)</f>
        <v>0</v>
      </c>
      <c r="L1460" s="19" t="n">
        <f aca="false">0.0016*(Online_RAW!M1460)</f>
        <v>82.7658666666667</v>
      </c>
      <c r="M1460" s="11" t="n">
        <f aca="false">Online_RAW!$N$2-Online_RAW!N1460</f>
        <v>224.66213043478</v>
      </c>
      <c r="N1460" s="19" t="n">
        <f aca="false">Online_RAW!C1460*60</f>
        <v>148.953652173913</v>
      </c>
      <c r="O1460" s="19" t="n">
        <f aca="false">MAX(0, Online_RAW!D1460*60)</f>
        <v>30.8833043478261</v>
      </c>
      <c r="P1460" s="19" t="n">
        <f aca="false">_xlfn.IFNA(VLOOKUP(A1460,Sampling!$D$7:$E$14,2,FALSE()),0)</f>
        <v>0</v>
      </c>
      <c r="Q1460" s="0" t="n">
        <f aca="false">_xlfn.IFNA(VLOOKUP(A1460,Refill!$D$6:$G$8,2,FALSE()),0)</f>
        <v>0</v>
      </c>
    </row>
    <row r="1461" customFormat="false" ht="12.75" hidden="false" customHeight="false" outlineLevel="0" collapsed="false">
      <c r="A1461" s="19" t="n">
        <f aca="false">ROUND((Online_RAW!B1461-General!$B$10)*24,3)</f>
        <v>24.317</v>
      </c>
      <c r="B1461" s="19" t="n">
        <f aca="false">General!$B$12+Online_ANA!K1461/1000+Online_ANA!L1461/1000+Online_ANA!M1461/1000/General!$B$22-SUM($P$2:P1461)/1000/General!$B$24+SUM($Q$2:Q1461)/1000/General!$B$24</f>
        <v>1.3494393033905</v>
      </c>
      <c r="C1461" s="19" t="n">
        <f aca="false">Online_RAW!K1461</f>
        <v>30.9836363636364</v>
      </c>
      <c r="D1461" s="19" t="n">
        <f aca="false">Online_RAW!J1461</f>
        <v>2.4</v>
      </c>
      <c r="E1461" s="19" t="n">
        <f aca="false">(1-F1461/100-G1461/100)/(1-C1461/100-D1461/100-General!$B$17/100)</f>
        <v>0.991082408527306</v>
      </c>
      <c r="F1461" s="19" t="n">
        <f aca="false">N1461*General!$B$14/(N1461+O1461)+O1461*100/(N1461+O1461)</f>
        <v>34.3733828582687</v>
      </c>
      <c r="G1461" s="19" t="n">
        <f aca="false">N1461*General!$B$15/(N1461+O1461)</f>
        <v>0.0331447561321875</v>
      </c>
      <c r="H1461" s="19" t="n">
        <f aca="false">(N1461+O1461)*(1/General!$B$20)*((F1461/100)-E1461*(C1461/100))*1000/B1461</f>
        <v>218.263658625357</v>
      </c>
      <c r="I1461" s="19" t="n">
        <f aca="false">(N1461+O1461)*(1/General!$B$20)*((D1461/100)*E1461-(G1461/100))*1000/B1461</f>
        <v>139.640138542304</v>
      </c>
      <c r="J1461" s="19" t="n">
        <f aca="false">I1461/H1461</f>
        <v>0.639777319878947</v>
      </c>
      <c r="K1461" s="19" t="n">
        <f aca="false">MAX(Online_RAW!$L$2-Online_RAW!L1461,0)</f>
        <v>0</v>
      </c>
      <c r="L1461" s="19" t="n">
        <f aca="false">0.0016*(Online_RAW!M1461)</f>
        <v>82.8048</v>
      </c>
      <c r="M1461" s="11" t="n">
        <f aca="false">Online_RAW!$N$2-Online_RAW!N1461</f>
        <v>225.23160869565</v>
      </c>
      <c r="N1461" s="19" t="n">
        <f aca="false">Online_RAW!C1461*60</f>
        <v>149.21452173913</v>
      </c>
      <c r="O1461" s="19" t="n">
        <f aca="false">MAX(0, Online_RAW!D1461*60)</f>
        <v>30.861652173913</v>
      </c>
      <c r="P1461" s="19" t="n">
        <f aca="false">_xlfn.IFNA(VLOOKUP(A1461,Sampling!$D$7:$E$14,2,FALSE()),0)</f>
        <v>0</v>
      </c>
      <c r="Q1461" s="0" t="n">
        <f aca="false">_xlfn.IFNA(VLOOKUP(A1461,Refill!$D$6:$G$8,2,FALSE()),0)</f>
        <v>0</v>
      </c>
    </row>
    <row r="1462" customFormat="false" ht="12.75" hidden="false" customHeight="false" outlineLevel="0" collapsed="false">
      <c r="A1462" s="19" t="n">
        <f aca="false">ROUND((Online_RAW!B1462-General!$B$10)*24,3)</f>
        <v>24.333</v>
      </c>
      <c r="B1462" s="19" t="n">
        <f aca="false">General!$B$12+Online_ANA!K1462/1000+Online_ANA!L1462/1000+Online_ANA!M1462/1000/General!$B$22-SUM($P$2:P1462)/1000/General!$B$24+SUM($Q$2:Q1462)/1000/General!$B$24</f>
        <v>1.34999622241723</v>
      </c>
      <c r="C1462" s="19" t="n">
        <f aca="false">Online_RAW!K1462</f>
        <v>30.7833333333333</v>
      </c>
      <c r="D1462" s="19" t="n">
        <f aca="false">Online_RAW!J1462</f>
        <v>2.405</v>
      </c>
      <c r="E1462" s="19" t="n">
        <f aca="false">(1-F1462/100-G1462/100)/(1-C1462/100-D1462/100-General!$B$17/100)</f>
        <v>0.988878168086581</v>
      </c>
      <c r="F1462" s="19" t="n">
        <f aca="false">N1462*General!$B$14/(N1462+O1462)+O1462*100/(N1462+O1462)</f>
        <v>34.3261128065356</v>
      </c>
      <c r="G1462" s="19" t="n">
        <f aca="false">N1462*General!$B$15/(N1462+O1462)</f>
        <v>0.0331686298956891</v>
      </c>
      <c r="H1462" s="19" t="n">
        <f aca="false">(N1462+O1462)*(1/General!$B$20)*((F1462/100)-E1462*(C1462/100))*1000/B1462</f>
        <v>231.036209391279</v>
      </c>
      <c r="I1462" s="19" t="n">
        <f aca="false">(N1462+O1462)*(1/General!$B$20)*((D1462/100)*E1462-(G1462/100))*1000/B1462</f>
        <v>139.453986279882</v>
      </c>
      <c r="J1462" s="19" t="n">
        <f aca="false">I1462/H1462</f>
        <v>0.603602295273573</v>
      </c>
      <c r="K1462" s="19" t="n">
        <f aca="false">MAX(Online_RAW!$L$2-Online_RAW!L1462,0)</f>
        <v>0</v>
      </c>
      <c r="L1462" s="19" t="n">
        <f aca="false">0.0016*(Online_RAW!M1462)</f>
        <v>82.8328</v>
      </c>
      <c r="M1462" s="11" t="n">
        <f aca="false">Online_RAW!$N$2-Online_RAW!N1462</f>
        <v>225.80813043478</v>
      </c>
      <c r="N1462" s="19" t="n">
        <f aca="false">Online_RAW!C1462*60</f>
        <v>149.208</v>
      </c>
      <c r="O1462" s="19" t="n">
        <f aca="false">MAX(0, Online_RAW!D1462*60)</f>
        <v>30.7306956521739</v>
      </c>
      <c r="P1462" s="19" t="n">
        <f aca="false">_xlfn.IFNA(VLOOKUP(A1462,Sampling!$D$7:$E$14,2,FALSE()),0)</f>
        <v>0</v>
      </c>
      <c r="Q1462" s="0" t="n">
        <f aca="false">_xlfn.IFNA(VLOOKUP(A1462,Refill!$D$6:$G$8,2,FALSE()),0)</f>
        <v>0</v>
      </c>
    </row>
    <row r="1463" customFormat="false" ht="12.75" hidden="false" customHeight="false" outlineLevel="0" collapsed="false">
      <c r="A1463" s="19" t="n">
        <f aca="false">ROUND((Online_RAW!B1463-General!$B$10)*24,3)</f>
        <v>24.35</v>
      </c>
      <c r="B1463" s="19" t="n">
        <f aca="false">General!$B$12+Online_ANA!K1463/1000+Online_ANA!L1463/1000+Online_ANA!M1463/1000/General!$B$22-SUM($P$2:P1463)/1000/General!$B$24+SUM($Q$2:Q1463)/1000/General!$B$24</f>
        <v>1.3505820655308</v>
      </c>
      <c r="C1463" s="19" t="n">
        <f aca="false">Online_RAW!K1463</f>
        <v>30.7885714285714</v>
      </c>
      <c r="D1463" s="19" t="n">
        <f aca="false">Online_RAW!J1463</f>
        <v>2.41</v>
      </c>
      <c r="E1463" s="19" t="n">
        <f aca="false">(1-F1463/100-G1463/100)/(1-C1463/100-D1463/100-General!$B$17/100)</f>
        <v>0.989077138600925</v>
      </c>
      <c r="F1463" s="19" t="n">
        <f aca="false">N1463*General!$B$14/(N1463+O1463)+O1463*100/(N1463+O1463)</f>
        <v>34.3230300568643</v>
      </c>
      <c r="G1463" s="19" t="n">
        <f aca="false">N1463*General!$B$15/(N1463+O1463)</f>
        <v>0.0331701868399675</v>
      </c>
      <c r="H1463" s="19" t="n">
        <f aca="false">(N1463+O1463)*(1/General!$B$20)*((F1463/100)-E1463*(C1463/100))*1000/B1463</f>
        <v>230.258481034883</v>
      </c>
      <c r="I1463" s="19" t="n">
        <f aca="false">(N1463+O1463)*(1/General!$B$20)*((D1463/100)*E1463-(G1463/100))*1000/B1463</f>
        <v>139.823746758405</v>
      </c>
      <c r="J1463" s="19" t="n">
        <f aca="false">I1463/H1463</f>
        <v>0.607246891102451</v>
      </c>
      <c r="K1463" s="19" t="n">
        <f aca="false">MAX(Online_RAW!$L$2-Online_RAW!L1463,0)</f>
        <v>0</v>
      </c>
      <c r="L1463" s="19" t="n">
        <f aca="false">0.0016*(Online_RAW!M1463)</f>
        <v>82.8986666666667</v>
      </c>
      <c r="M1463" s="11" t="n">
        <f aca="false">Online_RAW!$N$2-Online_RAW!N1463</f>
        <v>226.3749047619</v>
      </c>
      <c r="N1463" s="19" t="n">
        <f aca="false">Online_RAW!C1463*60</f>
        <v>149.330285714286</v>
      </c>
      <c r="O1463" s="19" t="n">
        <f aca="false">MAX(0, Online_RAW!D1463*60)</f>
        <v>30.7474285714286</v>
      </c>
      <c r="P1463" s="19" t="n">
        <f aca="false">_xlfn.IFNA(VLOOKUP(A1463,Sampling!$D$7:$E$14,2,FALSE()),0)</f>
        <v>0</v>
      </c>
      <c r="Q1463" s="0" t="n">
        <f aca="false">_xlfn.IFNA(VLOOKUP(A1463,Refill!$D$6:$G$8,2,FALSE()),0)</f>
        <v>0</v>
      </c>
    </row>
    <row r="1464" customFormat="false" ht="12.75" hidden="false" customHeight="false" outlineLevel="0" collapsed="false">
      <c r="A1464" s="19" t="n">
        <f aca="false">ROUND((Online_RAW!B1464-General!$B$10)*24,3)</f>
        <v>24.367</v>
      </c>
      <c r="B1464" s="19" t="n">
        <f aca="false">General!$B$12+Online_ANA!K1464/1000+Online_ANA!L1464/1000+Online_ANA!M1464/1000/General!$B$22-SUM($P$2:P1464)/1000/General!$B$24+SUM($Q$2:Q1464)/1000/General!$B$24</f>
        <v>1.35116895115012</v>
      </c>
      <c r="C1464" s="19" t="n">
        <f aca="false">Online_RAW!K1464</f>
        <v>30.7071428571429</v>
      </c>
      <c r="D1464" s="19" t="n">
        <f aca="false">Online_RAW!J1464</f>
        <v>2.425</v>
      </c>
      <c r="E1464" s="19" t="n">
        <f aca="false">(1-F1464/100-G1464/100)/(1-C1464/100-D1464/100-General!$B$17/100)</f>
        <v>0.989290678063487</v>
      </c>
      <c r="F1464" s="19" t="n">
        <f aca="false">N1464*General!$B$14/(N1464+O1464)+O1464*100/(N1464+O1464)</f>
        <v>34.2431001774944</v>
      </c>
      <c r="G1464" s="19" t="n">
        <f aca="false">N1464*General!$B$15/(N1464+O1464)</f>
        <v>0.0332105554659119</v>
      </c>
      <c r="H1464" s="19" t="n">
        <f aca="false">(N1464+O1464)*(1/General!$B$20)*((F1464/100)-E1464*(C1464/100))*1000/B1464</f>
        <v>229.009516239765</v>
      </c>
      <c r="I1464" s="19" t="n">
        <f aca="false">(N1464+O1464)*(1/General!$B$20)*((D1464/100)*E1464-(G1464/100))*1000/B1464</f>
        <v>140.186747199447</v>
      </c>
      <c r="J1464" s="19" t="n">
        <f aca="false">I1464/H1464</f>
        <v>0.612143763723236</v>
      </c>
      <c r="K1464" s="19" t="n">
        <f aca="false">MAX(Online_RAW!$L$2-Online_RAW!L1464,0)</f>
        <v>0</v>
      </c>
      <c r="L1464" s="19" t="n">
        <f aca="false">0.0016*(Online_RAW!M1464)</f>
        <v>82.9562666666667</v>
      </c>
      <c r="M1464" s="11" t="n">
        <f aca="false">Online_RAW!$N$2-Online_RAW!N1464</f>
        <v>226.95182608696</v>
      </c>
      <c r="N1464" s="19" t="n">
        <f aca="false">Online_RAW!C1464*60</f>
        <v>148.994608695652</v>
      </c>
      <c r="O1464" s="19" t="n">
        <f aca="false">MAX(0, Online_RAW!D1464*60)</f>
        <v>30.4599130434782</v>
      </c>
      <c r="P1464" s="19" t="n">
        <f aca="false">_xlfn.IFNA(VLOOKUP(A1464,Sampling!$D$7:$E$14,2,FALSE()),0)</f>
        <v>0</v>
      </c>
      <c r="Q1464" s="0" t="n">
        <f aca="false">_xlfn.IFNA(VLOOKUP(A1464,Refill!$D$6:$G$8,2,FALSE()),0)</f>
        <v>0</v>
      </c>
    </row>
    <row r="1465" customFormat="false" ht="12.75" hidden="false" customHeight="false" outlineLevel="0" collapsed="false">
      <c r="A1465" s="19" t="n">
        <f aca="false">ROUND((Online_RAW!B1465-General!$B$10)*24,3)</f>
        <v>24.383</v>
      </c>
      <c r="B1465" s="19" t="n">
        <f aca="false">General!$B$12+Online_ANA!K1465/1000+Online_ANA!L1465/1000+Online_ANA!M1465/1000/General!$B$22-SUM($P$2:P1465)/1000/General!$B$24+SUM($Q$2:Q1465)/1000/General!$B$24</f>
        <v>1.351779077144</v>
      </c>
      <c r="C1465" s="19" t="n">
        <f aca="false">Online_RAW!K1465</f>
        <v>30.76</v>
      </c>
      <c r="D1465" s="19" t="n">
        <f aca="false">Online_RAW!J1465</f>
        <v>2.425</v>
      </c>
      <c r="E1465" s="19" t="n">
        <f aca="false">(1-F1465/100-G1465/100)/(1-C1465/100-D1465/100-General!$B$17/100)</f>
        <v>0.990500095864006</v>
      </c>
      <c r="F1465" s="19" t="n">
        <f aca="false">N1465*General!$B$14/(N1465+O1465)+O1465*100/(N1465+O1465)</f>
        <v>34.2150931666744</v>
      </c>
      <c r="G1465" s="19" t="n">
        <f aca="false">N1465*General!$B$15/(N1465+O1465)</f>
        <v>0.0332247004208715</v>
      </c>
      <c r="H1465" s="19" t="n">
        <f aca="false">(N1465+O1465)*(1/General!$B$20)*((F1465/100)-E1465*(C1465/100))*1000/B1465</f>
        <v>221.981623261788</v>
      </c>
      <c r="I1465" s="19" t="n">
        <f aca="false">(N1465+O1465)*(1/General!$B$20)*((D1465/100)*E1465-(G1465/100))*1000/B1465</f>
        <v>140.318330445365</v>
      </c>
      <c r="J1465" s="19" t="n">
        <f aca="false">I1465/H1465</f>
        <v>0.632116876989788</v>
      </c>
      <c r="K1465" s="19" t="n">
        <f aca="false">MAX(Online_RAW!$L$2-Online_RAW!L1465,0)</f>
        <v>0</v>
      </c>
      <c r="L1465" s="19" t="n">
        <f aca="false">0.0016*(Online_RAW!M1465)</f>
        <v>83.0352</v>
      </c>
      <c r="M1465" s="11" t="n">
        <f aca="false">Online_RAW!$N$2-Online_RAW!N1465</f>
        <v>227.53082608696</v>
      </c>
      <c r="N1465" s="19" t="n">
        <f aca="false">Online_RAW!C1465*60</f>
        <v>149.081428571429</v>
      </c>
      <c r="O1465" s="19" t="n">
        <f aca="false">MAX(0, Online_RAW!D1465*60)</f>
        <v>30.4012173913043</v>
      </c>
      <c r="P1465" s="19" t="n">
        <f aca="false">_xlfn.IFNA(VLOOKUP(A1465,Sampling!$D$7:$E$14,2,FALSE()),0)</f>
        <v>0</v>
      </c>
      <c r="Q1465" s="0" t="n">
        <f aca="false">_xlfn.IFNA(VLOOKUP(A1465,Refill!$D$6:$G$8,2,FALSE()),0)</f>
        <v>0</v>
      </c>
    </row>
    <row r="1466" customFormat="false" ht="12.75" hidden="false" customHeight="false" outlineLevel="0" collapsed="false">
      <c r="A1466" s="19" t="n">
        <f aca="false">ROUND((Online_RAW!B1466-General!$B$10)*24,3)</f>
        <v>24.4</v>
      </c>
      <c r="B1466" s="19" t="n">
        <f aca="false">General!$B$12+Online_ANA!K1466/1000+Online_ANA!L1466/1000+Online_ANA!M1466/1000/General!$B$22-SUM($P$2:P1466)/1000/General!$B$24+SUM($Q$2:Q1466)/1000/General!$B$24</f>
        <v>1.35235563717591</v>
      </c>
      <c r="C1466" s="19" t="n">
        <f aca="false">Online_RAW!K1466</f>
        <v>30.76</v>
      </c>
      <c r="D1466" s="19" t="n">
        <f aca="false">Online_RAW!J1466</f>
        <v>2.435</v>
      </c>
      <c r="E1466" s="19" t="n">
        <f aca="false">(1-F1466/100-G1466/100)/(1-C1466/100-D1466/100-General!$B$17/100)</f>
        <v>0.988922567216531</v>
      </c>
      <c r="F1466" s="19" t="n">
        <f aca="false">N1466*General!$B$14/(N1466+O1466)+O1466*100/(N1466+O1466)</f>
        <v>34.3297602971088</v>
      </c>
      <c r="G1466" s="19" t="n">
        <f aca="false">N1466*General!$B$15/(N1466+O1466)</f>
        <v>0.0331667877287329</v>
      </c>
      <c r="H1466" s="19" t="n">
        <f aca="false">(N1466+O1466)*(1/General!$B$20)*((F1466/100)-E1466*(C1466/100))*1000/B1466</f>
        <v>231.894478034377</v>
      </c>
      <c r="I1466" s="19" t="n">
        <f aca="false">(N1466+O1466)*(1/General!$B$20)*((D1466/100)*E1466-(G1466/100))*1000/B1466</f>
        <v>140.83021152211</v>
      </c>
      <c r="J1466" s="19" t="n">
        <f aca="false">I1466/H1466</f>
        <v>0.607302997103849</v>
      </c>
      <c r="K1466" s="19" t="n">
        <f aca="false">MAX(Online_RAW!$L$2-Online_RAW!L1466,0)</f>
        <v>0</v>
      </c>
      <c r="L1466" s="19" t="n">
        <f aca="false">0.0016*(Online_RAW!M1466)</f>
        <v>83.0832</v>
      </c>
      <c r="M1466" s="11" t="n">
        <f aca="false">Online_RAW!$N$2-Online_RAW!N1466</f>
        <v>228.10695652174</v>
      </c>
      <c r="N1466" s="19" t="n">
        <f aca="false">Online_RAW!C1466*60</f>
        <v>149.043</v>
      </c>
      <c r="O1466" s="19" t="n">
        <f aca="false">MAX(0, Online_RAW!D1466*60)</f>
        <v>30.7066956521739</v>
      </c>
      <c r="P1466" s="19" t="n">
        <f aca="false">_xlfn.IFNA(VLOOKUP(A1466,Sampling!$D$7:$E$14,2,FALSE()),0)</f>
        <v>0</v>
      </c>
      <c r="Q1466" s="0" t="n">
        <f aca="false">_xlfn.IFNA(VLOOKUP(A1466,Refill!$D$6:$G$8,2,FALSE()),0)</f>
        <v>0</v>
      </c>
    </row>
    <row r="1467" customFormat="false" ht="12.75" hidden="false" customHeight="false" outlineLevel="0" collapsed="false">
      <c r="A1467" s="19" t="n">
        <f aca="false">ROUND((Online_RAW!B1467-General!$B$10)*24,3)</f>
        <v>24.417</v>
      </c>
      <c r="B1467" s="19" t="n">
        <f aca="false">General!$B$12+Online_ANA!K1467/1000+Online_ANA!L1467/1000+Online_ANA!M1467/1000/General!$B$22-SUM($P$2:P1467)/1000/General!$B$24+SUM($Q$2:Q1467)/1000/General!$B$24</f>
        <v>1.35293705020851</v>
      </c>
      <c r="C1467" s="19" t="n">
        <f aca="false">Online_RAW!K1467</f>
        <v>30.74</v>
      </c>
      <c r="D1467" s="19" t="n">
        <f aca="false">Online_RAW!J1467</f>
        <v>2.44</v>
      </c>
      <c r="E1467" s="19" t="n">
        <f aca="false">(1-F1467/100-G1467/100)/(1-C1467/100-D1467/100-General!$B$17/100)</f>
        <v>0.988004490180569</v>
      </c>
      <c r="F1467" s="19" t="n">
        <f aca="false">N1467*General!$B$14/(N1467+O1467)+O1467*100/(N1467+O1467)</f>
        <v>34.3758984233562</v>
      </c>
      <c r="G1467" s="19" t="n">
        <f aca="false">N1467*General!$B$15/(N1467+O1467)</f>
        <v>0.0331434856447696</v>
      </c>
      <c r="H1467" s="19" t="n">
        <f aca="false">(N1467+O1467)*(1/General!$B$20)*((F1467/100)-E1467*(C1467/100))*1000/B1467</f>
        <v>237.731704480925</v>
      </c>
      <c r="I1467" s="19" t="n">
        <f aca="false">(N1467+O1467)*(1/General!$B$20)*((D1467/100)*E1467-(G1467/100))*1000/B1467</f>
        <v>141.143240368448</v>
      </c>
      <c r="J1467" s="19" t="n">
        <f aca="false">I1467/H1467</f>
        <v>0.593708107535035</v>
      </c>
      <c r="K1467" s="19" t="n">
        <f aca="false">MAX(Online_RAW!$L$2-Online_RAW!L1467,0)</f>
        <v>0</v>
      </c>
      <c r="L1467" s="19" t="n">
        <f aca="false">0.0016*(Online_RAW!M1467)</f>
        <v>83.1368</v>
      </c>
      <c r="M1467" s="11" t="n">
        <f aca="false">Online_RAW!$N$2-Online_RAW!N1467</f>
        <v>228.68227272727</v>
      </c>
      <c r="N1467" s="19" t="n">
        <f aca="false">Online_RAW!C1467*60</f>
        <v>149.162181818182</v>
      </c>
      <c r="O1467" s="19" t="n">
        <f aca="false">MAX(0, Online_RAW!D1467*60)</f>
        <v>30.8577272727272</v>
      </c>
      <c r="P1467" s="19" t="n">
        <f aca="false">_xlfn.IFNA(VLOOKUP(A1467,Sampling!$D$7:$E$14,2,FALSE()),0)</f>
        <v>0</v>
      </c>
      <c r="Q1467" s="0" t="n">
        <f aca="false">_xlfn.IFNA(VLOOKUP(A1467,Refill!$D$6:$G$8,2,FALSE()),0)</f>
        <v>0</v>
      </c>
    </row>
    <row r="1468" customFormat="false" ht="12.75" hidden="false" customHeight="false" outlineLevel="0" collapsed="false">
      <c r="A1468" s="19" t="n">
        <f aca="false">ROUND((Online_RAW!B1468-General!$B$10)*24,3)</f>
        <v>24.433</v>
      </c>
      <c r="B1468" s="19" t="n">
        <f aca="false">General!$B$12+Online_ANA!K1468/1000+Online_ANA!L1468/1000+Online_ANA!M1468/1000/General!$B$22-SUM($P$2:P1468)/1000/General!$B$24+SUM($Q$2:Q1468)/1000/General!$B$24</f>
        <v>1.35354715245313</v>
      </c>
      <c r="C1468" s="19" t="n">
        <f aca="false">Online_RAW!K1468</f>
        <v>30.76</v>
      </c>
      <c r="D1468" s="19" t="n">
        <f aca="false">Online_RAW!J1468</f>
        <v>2.44</v>
      </c>
      <c r="E1468" s="19" t="n">
        <f aca="false">(1-F1468/100-G1468/100)/(1-C1468/100-D1468/100-General!$B$17/100)</f>
        <v>0.987379083302534</v>
      </c>
      <c r="F1468" s="19" t="n">
        <f aca="false">N1468*General!$B$14/(N1468+O1468)+O1468*100/(N1468+O1468)</f>
        <v>34.4371960422606</v>
      </c>
      <c r="G1468" s="19" t="n">
        <f aca="false">N1468*General!$B$15/(N1468+O1468)</f>
        <v>0.0331125272513835</v>
      </c>
      <c r="H1468" s="19" t="n">
        <f aca="false">(N1468+O1468)*(1/General!$B$20)*((F1468/100)-E1468*(C1468/100))*1000/B1468</f>
        <v>241.801164475208</v>
      </c>
      <c r="I1468" s="19" t="n">
        <f aca="false">(N1468+O1468)*(1/General!$B$20)*((D1468/100)*E1468-(G1468/100))*1000/B1468</f>
        <v>141.324281964377</v>
      </c>
      <c r="J1468" s="19" t="n">
        <f aca="false">I1468/H1468</f>
        <v>0.58446485264494</v>
      </c>
      <c r="K1468" s="19" t="n">
        <f aca="false">MAX(Online_RAW!$L$2-Online_RAW!L1468,0)</f>
        <v>0</v>
      </c>
      <c r="L1468" s="19" t="n">
        <f aca="false">0.0016*(Online_RAW!M1468)</f>
        <v>83.2016</v>
      </c>
      <c r="M1468" s="11" t="n">
        <f aca="false">Online_RAW!$N$2-Online_RAW!N1468</f>
        <v>229.27665217391</v>
      </c>
      <c r="N1468" s="19" t="n">
        <f aca="false">Online_RAW!C1468*60</f>
        <v>149.375217391304</v>
      </c>
      <c r="O1468" s="19" t="n">
        <f aca="false">MAX(0, Online_RAW!D1468*60)</f>
        <v>31.070347826087</v>
      </c>
      <c r="P1468" s="19" t="n">
        <f aca="false">_xlfn.IFNA(VLOOKUP(A1468,Sampling!$D$7:$E$14,2,FALSE()),0)</f>
        <v>0</v>
      </c>
      <c r="Q1468" s="0" t="n">
        <f aca="false">_xlfn.IFNA(VLOOKUP(A1468,Refill!$D$6:$G$8,2,FALSE()),0)</f>
        <v>0</v>
      </c>
    </row>
    <row r="1469" customFormat="false" ht="12.75" hidden="false" customHeight="false" outlineLevel="0" collapsed="false">
      <c r="A1469" s="19" t="n">
        <f aca="false">ROUND((Online_RAW!B1469-General!$B$10)*24,3)</f>
        <v>24.45</v>
      </c>
      <c r="B1469" s="19" t="n">
        <f aca="false">General!$B$12+Online_ANA!K1469/1000+Online_ANA!L1469/1000+Online_ANA!M1469/1000/General!$B$22-SUM($P$2:P1469)/1000/General!$B$24+SUM($Q$2:Q1469)/1000/General!$B$24</f>
        <v>1.35414431272438</v>
      </c>
      <c r="C1469" s="19" t="n">
        <f aca="false">Online_RAW!K1469</f>
        <v>30.6777777777778</v>
      </c>
      <c r="D1469" s="19" t="n">
        <f aca="false">Online_RAW!J1469</f>
        <v>2.44</v>
      </c>
      <c r="E1469" s="19" t="n">
        <f aca="false">(1-F1469/100-G1469/100)/(1-C1469/100-D1469/100-General!$B$17/100)</f>
        <v>0.988457292888808</v>
      </c>
      <c r="F1469" s="19" t="n">
        <f aca="false">N1469*General!$B$14/(N1469+O1469)+O1469*100/(N1469+O1469)</f>
        <v>34.2842877933102</v>
      </c>
      <c r="G1469" s="19" t="n">
        <f aca="false">N1469*General!$B$15/(N1469+O1469)</f>
        <v>0.0331897536397423</v>
      </c>
      <c r="H1469" s="19" t="n">
        <f aca="false">(N1469+O1469)*(1/General!$B$20)*((F1469/100)-E1469*(C1469/100))*1000/B1469</f>
        <v>234.843073549947</v>
      </c>
      <c r="I1469" s="19" t="n">
        <f aca="false">(N1469+O1469)*(1/General!$B$20)*((D1469/100)*E1469-(G1469/100))*1000/B1469</f>
        <v>141.04087391988</v>
      </c>
      <c r="J1469" s="19" t="n">
        <f aca="false">I1469/H1469</f>
        <v>0.600574978805507</v>
      </c>
      <c r="K1469" s="19" t="n">
        <f aca="false">MAX(Online_RAW!$L$2-Online_RAW!L1469,0)</f>
        <v>0</v>
      </c>
      <c r="L1469" s="19" t="n">
        <f aca="false">0.0016*(Online_RAW!M1469)</f>
        <v>83.256</v>
      </c>
      <c r="M1469" s="11" t="n">
        <f aca="false">Online_RAW!$N$2-Online_RAW!N1469</f>
        <v>229.86826086957</v>
      </c>
      <c r="N1469" s="19" t="n">
        <f aca="false">Online_RAW!C1469*60</f>
        <v>149.328782608696</v>
      </c>
      <c r="O1469" s="19" t="n">
        <f aca="false">MAX(0, Online_RAW!D1469*60)</f>
        <v>30.6409565217391</v>
      </c>
      <c r="P1469" s="19" t="n">
        <f aca="false">_xlfn.IFNA(VLOOKUP(A1469,Sampling!$D$7:$E$14,2,FALSE()),0)</f>
        <v>0</v>
      </c>
      <c r="Q1469" s="0" t="n">
        <f aca="false">_xlfn.IFNA(VLOOKUP(A1469,Refill!$D$6:$G$8,2,FALSE()),0)</f>
        <v>0</v>
      </c>
    </row>
    <row r="1470" customFormat="false" ht="12.75" hidden="false" customHeight="false" outlineLevel="0" collapsed="false">
      <c r="A1470" s="19" t="n">
        <f aca="false">ROUND((Online_RAW!B1470-General!$B$10)*24,3)</f>
        <v>24.467</v>
      </c>
      <c r="B1470" s="19" t="n">
        <f aca="false">General!$B$12+Online_ANA!K1470/1000+Online_ANA!L1470/1000+Online_ANA!M1470/1000/General!$B$22-SUM($P$2:P1470)/1000/General!$B$24+SUM($Q$2:Q1470)/1000/General!$B$24</f>
        <v>1.35470873928273</v>
      </c>
      <c r="C1470" s="19" t="n">
        <f aca="false">Online_RAW!K1470</f>
        <v>30.6244444444444</v>
      </c>
      <c r="D1470" s="19" t="n">
        <f aca="false">Online_RAW!J1470</f>
        <v>2.44</v>
      </c>
      <c r="E1470" s="19" t="n">
        <f aca="false">(1-F1470/100-G1470/100)/(1-C1470/100-D1470/100-General!$B$17/100)</f>
        <v>0.985926869981704</v>
      </c>
      <c r="F1470" s="19" t="n">
        <f aca="false">N1470*General!$B$14/(N1470+O1470)+O1470*100/(N1470+O1470)</f>
        <v>34.3999088340381</v>
      </c>
      <c r="G1470" s="19" t="n">
        <f aca="false">N1470*General!$B$15/(N1470+O1470)</f>
        <v>0.0331313591747282</v>
      </c>
      <c r="H1470" s="19" t="n">
        <f aca="false">(N1470+O1470)*(1/General!$B$20)*((F1470/100)-E1470*(C1470/100))*1000/B1470</f>
        <v>248.812842511722</v>
      </c>
      <c r="I1470" s="19" t="n">
        <f aca="false">(N1470+O1470)*(1/General!$B$20)*((D1470/100)*E1470-(G1470/100))*1000/B1470</f>
        <v>140.336036387538</v>
      </c>
      <c r="J1470" s="19" t="n">
        <f aca="false">I1470/H1470</f>
        <v>0.564022479590967</v>
      </c>
      <c r="K1470" s="19" t="n">
        <f aca="false">MAX(Online_RAW!$L$2-Online_RAW!L1470,0)</f>
        <v>0</v>
      </c>
      <c r="L1470" s="19" t="n">
        <f aca="false">0.0016*(Online_RAW!M1470)</f>
        <v>83.2916</v>
      </c>
      <c r="M1470" s="11" t="n">
        <f aca="false">Online_RAW!$N$2-Online_RAW!N1470</f>
        <v>230.44468181818</v>
      </c>
      <c r="N1470" s="19" t="n">
        <f aca="false">Online_RAW!C1470*60</f>
        <v>148.765428571429</v>
      </c>
      <c r="O1470" s="19" t="n">
        <f aca="false">MAX(0, Online_RAW!D1470*60)</f>
        <v>30.8413636363636</v>
      </c>
      <c r="P1470" s="19" t="n">
        <f aca="false">_xlfn.IFNA(VLOOKUP(A1470,Sampling!$D$7:$E$14,2,FALSE()),0)</f>
        <v>0</v>
      </c>
      <c r="Q1470" s="0" t="n">
        <f aca="false">_xlfn.IFNA(VLOOKUP(A1470,Refill!$D$6:$G$8,2,FALSE()),0)</f>
        <v>0</v>
      </c>
    </row>
    <row r="1471" customFormat="false" ht="12.75" hidden="false" customHeight="false" outlineLevel="0" collapsed="false">
      <c r="A1471" s="19" t="n">
        <f aca="false">ROUND((Online_RAW!B1471-General!$B$10)*24,3)</f>
        <v>24.483</v>
      </c>
      <c r="B1471" s="19" t="n">
        <f aca="false">General!$B$12+Online_ANA!K1471/1000+Online_ANA!L1471/1000+Online_ANA!M1471/1000/General!$B$22-SUM($P$2:P1471)/1000/General!$B$24+SUM($Q$2:Q1471)/1000/General!$B$24</f>
        <v>1.35531756106901</v>
      </c>
      <c r="C1471" s="19" t="n">
        <f aca="false">Online_RAW!K1471</f>
        <v>30.786</v>
      </c>
      <c r="D1471" s="19" t="n">
        <f aca="false">Online_RAW!J1471</f>
        <v>2.435</v>
      </c>
      <c r="E1471" s="19" t="n">
        <f aca="false">(1-F1471/100-G1471/100)/(1-C1471/100-D1471/100-General!$B$17/100)</f>
        <v>0.990690677710262</v>
      </c>
      <c r="F1471" s="19" t="n">
        <f aca="false">N1471*General!$B$14/(N1471+O1471)+O1471*100/(N1471+O1471)</f>
        <v>34.2381183972176</v>
      </c>
      <c r="G1471" s="19" t="n">
        <f aca="false">N1471*General!$B$15/(N1471+O1471)</f>
        <v>0.0332130715165568</v>
      </c>
      <c r="H1471" s="19" t="n">
        <f aca="false">(N1471+O1471)*(1/General!$B$20)*((F1471/100)-E1471*(C1471/100))*1000/B1471</f>
        <v>221.547025855227</v>
      </c>
      <c r="I1471" s="19" t="n">
        <f aca="false">(N1471+O1471)*(1/General!$B$20)*((D1471/100)*E1471-(G1471/100))*1000/B1471</f>
        <v>140.980698250626</v>
      </c>
      <c r="J1471" s="19" t="n">
        <f aca="false">I1471/H1471</f>
        <v>0.636346607255977</v>
      </c>
      <c r="K1471" s="19" t="n">
        <f aca="false">MAX(Online_RAW!$L$2-Online_RAW!L1471,0)</f>
        <v>0</v>
      </c>
      <c r="L1471" s="19" t="n">
        <f aca="false">0.0016*(Online_RAW!M1471)</f>
        <v>83.3608</v>
      </c>
      <c r="M1471" s="11" t="n">
        <f aca="false">Online_RAW!$N$2-Online_RAW!N1471</f>
        <v>231.03286956522</v>
      </c>
      <c r="N1471" s="19" t="n">
        <f aca="false">Online_RAW!C1471*60</f>
        <v>149.469652173913</v>
      </c>
      <c r="O1471" s="19" t="n">
        <f aca="false">MAX(0, Online_RAW!D1471*60)</f>
        <v>30.5433913043478</v>
      </c>
      <c r="P1471" s="19" t="n">
        <f aca="false">_xlfn.IFNA(VLOOKUP(A1471,Sampling!$D$7:$E$14,2,FALSE()),0)</f>
        <v>0</v>
      </c>
      <c r="Q1471" s="0" t="n">
        <f aca="false">_xlfn.IFNA(VLOOKUP(A1471,Refill!$D$6:$G$8,2,FALSE()),0)</f>
        <v>0</v>
      </c>
    </row>
    <row r="1472" customFormat="false" ht="12.75" hidden="false" customHeight="false" outlineLevel="0" collapsed="false">
      <c r="A1472" s="19" t="n">
        <f aca="false">ROUND((Online_RAW!B1472-General!$B$10)*24,3)</f>
        <v>24.5</v>
      </c>
      <c r="B1472" s="19" t="n">
        <f aca="false">General!$B$12+Online_ANA!K1472/1000+Online_ANA!L1472/1000+Online_ANA!M1472/1000/General!$B$22-SUM($P$2:P1472)/1000/General!$B$24+SUM($Q$2:Q1472)/1000/General!$B$24</f>
        <v>1.35590560223374</v>
      </c>
      <c r="C1472" s="19" t="n">
        <f aca="false">Online_RAW!K1472</f>
        <v>30.7283333333333</v>
      </c>
      <c r="D1472" s="19" t="n">
        <f aca="false">Online_RAW!J1472</f>
        <v>2.445</v>
      </c>
      <c r="E1472" s="19" t="n">
        <f aca="false">(1-F1472/100-G1472/100)/(1-C1472/100-D1472/100-General!$B$17/100)</f>
        <v>0.992246031849127</v>
      </c>
      <c r="F1472" s="19" t="n">
        <f aca="false">N1472*General!$B$14/(N1472+O1472)+O1472*100/(N1472+O1472)</f>
        <v>34.0875532891145</v>
      </c>
      <c r="G1472" s="19" t="n">
        <f aca="false">N1472*General!$B$15/(N1472+O1472)</f>
        <v>0.0332891145004472</v>
      </c>
      <c r="H1472" s="19" t="n">
        <f aca="false">(N1472+O1472)*(1/General!$B$20)*((F1472/100)-E1472*(C1472/100))*1000/B1472</f>
        <v>212.667596049712</v>
      </c>
      <c r="I1472" s="19" t="n">
        <f aca="false">(N1472+O1472)*(1/General!$B$20)*((D1472/100)*E1472-(G1472/100))*1000/B1472</f>
        <v>141.449012152295</v>
      </c>
      <c r="J1472" s="19" t="n">
        <f aca="false">I1472/H1472</f>
        <v>0.66511784013974</v>
      </c>
      <c r="K1472" s="19" t="n">
        <f aca="false">MAX(Online_RAW!$L$2-Online_RAW!L1472,0)</f>
        <v>0</v>
      </c>
      <c r="L1472" s="19" t="n">
        <f aca="false">0.0016*(Online_RAW!M1472)</f>
        <v>83.4064</v>
      </c>
      <c r="M1472" s="11" t="n">
        <f aca="false">Online_RAW!$N$2-Online_RAW!N1472</f>
        <v>231.62413043478</v>
      </c>
      <c r="N1472" s="19" t="n">
        <f aca="false">Online_RAW!C1472*60</f>
        <v>149.517913043478</v>
      </c>
      <c r="O1472" s="19" t="n">
        <f aca="false">MAX(0, Online_RAW!D1472*60)</f>
        <v>30.1419130434782</v>
      </c>
      <c r="P1472" s="19" t="n">
        <f aca="false">_xlfn.IFNA(VLOOKUP(A1472,Sampling!$D$7:$E$14,2,FALSE()),0)</f>
        <v>0</v>
      </c>
      <c r="Q1472" s="0" t="n">
        <f aca="false">_xlfn.IFNA(VLOOKUP(A1472,Refill!$D$6:$G$8,2,FALSE()),0)</f>
        <v>0</v>
      </c>
    </row>
    <row r="1473" customFormat="false" ht="12.75" hidden="false" customHeight="false" outlineLevel="0" collapsed="false">
      <c r="A1473" s="19" t="n">
        <f aca="false">ROUND((Online_RAW!B1473-General!$B$10)*24,3)</f>
        <v>24.517</v>
      </c>
      <c r="B1473" s="19" t="n">
        <f aca="false">General!$B$12+Online_ANA!K1473/1000+Online_ANA!L1473/1000+Online_ANA!M1473/1000/General!$B$22-SUM($P$2:P1473)/1000/General!$B$24+SUM($Q$2:Q1473)/1000/General!$B$24</f>
        <v>1.35652201938838</v>
      </c>
      <c r="C1473" s="19" t="n">
        <f aca="false">Online_RAW!K1473</f>
        <v>30.57375</v>
      </c>
      <c r="D1473" s="19" t="n">
        <f aca="false">Online_RAW!J1473</f>
        <v>2.44</v>
      </c>
      <c r="E1473" s="19" t="n">
        <f aca="false">(1-F1473/100-G1473/100)/(1-C1473/100-D1473/100-General!$B$17/100)</f>
        <v>0.986725441586074</v>
      </c>
      <c r="F1473" s="19" t="n">
        <f aca="false">N1473*General!$B$14/(N1473+O1473)+O1473*100/(N1473+O1473)</f>
        <v>34.2967279261891</v>
      </c>
      <c r="G1473" s="19" t="n">
        <f aca="false">N1473*General!$B$15/(N1473+O1473)</f>
        <v>0.033183470744349</v>
      </c>
      <c r="H1473" s="19" t="n">
        <f aca="false">(N1473+O1473)*(1/General!$B$20)*((F1473/100)-E1473*(C1473/100))*1000/B1473</f>
        <v>244.834717419601</v>
      </c>
      <c r="I1473" s="19" t="n">
        <f aca="false">(N1473+O1473)*(1/General!$B$20)*((D1473/100)*E1473-(G1473/100))*1000/B1473</f>
        <v>140.800646337071</v>
      </c>
      <c r="J1473" s="19" t="n">
        <f aca="false">I1473/H1473</f>
        <v>0.575084480751007</v>
      </c>
      <c r="K1473" s="19" t="n">
        <f aca="false">MAX(Online_RAW!$L$2-Online_RAW!L1473,0)</f>
        <v>0</v>
      </c>
      <c r="L1473" s="19" t="n">
        <f aca="false">0.0016*(Online_RAW!M1473)</f>
        <v>83.48192</v>
      </c>
      <c r="M1473" s="11" t="n">
        <f aca="false">Online_RAW!$N$2-Online_RAW!N1473</f>
        <v>232.21370833333</v>
      </c>
      <c r="N1473" s="19" t="n">
        <f aca="false">Online_RAW!C1473*60</f>
        <v>149.57325</v>
      </c>
      <c r="O1473" s="19" t="n">
        <f aca="false">MAX(0, Online_RAW!D1473*60)</f>
        <v>30.72525</v>
      </c>
      <c r="P1473" s="19" t="n">
        <f aca="false">_xlfn.IFNA(VLOOKUP(A1473,Sampling!$D$7:$E$14,2,FALSE()),0)</f>
        <v>0</v>
      </c>
      <c r="Q1473" s="0" t="n">
        <f aca="false">_xlfn.IFNA(VLOOKUP(A1473,Refill!$D$6:$G$8,2,FALSE()),0)</f>
        <v>0</v>
      </c>
    </row>
    <row r="1474" customFormat="false" ht="12.75" hidden="false" customHeight="false" outlineLevel="0" collapsed="false">
      <c r="A1474" s="19" t="n">
        <f aca="false">ROUND((Online_RAW!B1474-General!$B$10)*24,3)</f>
        <v>24.533</v>
      </c>
      <c r="B1474" s="19" t="n">
        <f aca="false">General!$B$12+Online_ANA!K1474/1000+Online_ANA!L1474/1000+Online_ANA!M1474/1000/General!$B$22-SUM($P$2:P1474)/1000/General!$B$24+SUM($Q$2:Q1474)/1000/General!$B$24</f>
        <v>1.35712074606616</v>
      </c>
      <c r="C1474" s="19" t="n">
        <f aca="false">Online_RAW!K1474</f>
        <v>30.502</v>
      </c>
      <c r="D1474" s="19" t="n">
        <f aca="false">Online_RAW!J1474</f>
        <v>2.44</v>
      </c>
      <c r="E1474" s="19" t="n">
        <f aca="false">(1-F1474/100-G1474/100)/(1-C1474/100-D1474/100-General!$B$17/100)</f>
        <v>0.992132340270562</v>
      </c>
      <c r="F1474" s="19" t="n">
        <f aca="false">N1474*General!$B$14/(N1474+O1474)+O1474*100/(N1474+O1474)</f>
        <v>33.8654762833802</v>
      </c>
      <c r="G1474" s="19" t="n">
        <f aca="false">N1474*General!$B$15/(N1474+O1474)</f>
        <v>0.0334012746043535</v>
      </c>
      <c r="H1474" s="19" t="n">
        <f aca="false">(N1474+O1474)*(1/General!$B$20)*((F1474/100)-E1474*(C1474/100))*1000/B1474</f>
        <v>213.700838159692</v>
      </c>
      <c r="I1474" s="19" t="n">
        <f aca="false">(N1474+O1474)*(1/General!$B$20)*((D1474/100)*E1474-(G1474/100))*1000/B1474</f>
        <v>141.583463616638</v>
      </c>
      <c r="J1474" s="19" t="n">
        <f aca="false">I1474/H1474</f>
        <v>0.66253115727528</v>
      </c>
      <c r="K1474" s="19" t="n">
        <f aca="false">MAX(Online_RAW!$L$2-Online_RAW!L1474,0)</f>
        <v>0</v>
      </c>
      <c r="L1474" s="19" t="n">
        <f aca="false">0.0016*(Online_RAW!M1474)</f>
        <v>83.5354666666667</v>
      </c>
      <c r="M1474" s="11" t="n">
        <f aca="false">Online_RAW!$N$2-Online_RAW!N1474</f>
        <v>232.80795454545</v>
      </c>
      <c r="N1474" s="19" t="n">
        <f aca="false">Online_RAW!C1474*60</f>
        <v>150.635714285714</v>
      </c>
      <c r="O1474" s="19" t="n">
        <f aca="false">MAX(0, Online_RAW!D1474*60)</f>
        <v>29.7594545454545</v>
      </c>
      <c r="P1474" s="19" t="n">
        <f aca="false">_xlfn.IFNA(VLOOKUP(A1474,Sampling!$D$7:$E$14,2,FALSE()),0)</f>
        <v>0</v>
      </c>
      <c r="Q1474" s="0" t="n">
        <f aca="false">_xlfn.IFNA(VLOOKUP(A1474,Refill!$D$6:$G$8,2,FALSE()),0)</f>
        <v>0</v>
      </c>
    </row>
    <row r="1475" customFormat="false" ht="12.75" hidden="false" customHeight="false" outlineLevel="0" collapsed="false">
      <c r="A1475" s="19" t="n">
        <f aca="false">ROUND((Online_RAW!B1475-General!$B$10)*24,3)</f>
        <v>24.55</v>
      </c>
      <c r="B1475" s="19" t="n">
        <f aca="false">General!$B$12+Online_ANA!K1475/1000+Online_ANA!L1475/1000+Online_ANA!M1475/1000/General!$B$22-SUM($P$2:P1475)/1000/General!$B$24+SUM($Q$2:Q1475)/1000/General!$B$24</f>
        <v>1.35769636282409</v>
      </c>
      <c r="C1475" s="19" t="n">
        <f aca="false">Online_RAW!K1475</f>
        <v>30.3408333333333</v>
      </c>
      <c r="D1475" s="19" t="n">
        <f aca="false">Online_RAW!J1475</f>
        <v>2.455</v>
      </c>
      <c r="E1475" s="19" t="n">
        <f aca="false">(1-F1475/100-G1475/100)/(1-C1475/100-D1475/100-General!$B$17/100)</f>
        <v>0.993042703843803</v>
      </c>
      <c r="F1475" s="19" t="n">
        <f aca="false">N1475*General!$B$14/(N1475+O1475)+O1475*100/(N1475+O1475)</f>
        <v>33.659569294894</v>
      </c>
      <c r="G1475" s="19" t="n">
        <f aca="false">N1475*General!$B$15/(N1475+O1475)</f>
        <v>0.0335052680328818</v>
      </c>
      <c r="H1475" s="19" t="n">
        <f aca="false">(N1475+O1475)*(1/General!$B$20)*((F1475/100)-E1475*(C1475/100))*1000/B1475</f>
        <v>209.077650866388</v>
      </c>
      <c r="I1475" s="19" t="n">
        <f aca="false">(N1475+O1475)*(1/General!$B$20)*((D1475/100)*E1475-(G1475/100))*1000/B1475</f>
        <v>142.417595719112</v>
      </c>
      <c r="J1475" s="19" t="n">
        <f aca="false">I1475/H1475</f>
        <v>0.681170823992685</v>
      </c>
      <c r="K1475" s="19" t="n">
        <f aca="false">MAX(Online_RAW!$L$2-Online_RAW!L1475,0)</f>
        <v>0</v>
      </c>
      <c r="L1475" s="19" t="n">
        <f aca="false">0.0016*(Online_RAW!M1475)</f>
        <v>83.5688</v>
      </c>
      <c r="M1475" s="11" t="n">
        <f aca="false">Online_RAW!$N$2-Online_RAW!N1475</f>
        <v>233.39904347826</v>
      </c>
      <c r="N1475" s="19" t="n">
        <f aca="false">Online_RAW!C1475*60</f>
        <v>150.98347826087</v>
      </c>
      <c r="O1475" s="19" t="n">
        <f aca="false">MAX(0, Online_RAW!D1475*60)</f>
        <v>29.2669565217391</v>
      </c>
      <c r="P1475" s="19" t="n">
        <f aca="false">_xlfn.IFNA(VLOOKUP(A1475,Sampling!$D$7:$E$14,2,FALSE()),0)</f>
        <v>0</v>
      </c>
      <c r="Q1475" s="0" t="n">
        <f aca="false">_xlfn.IFNA(VLOOKUP(A1475,Refill!$D$6:$G$8,2,FALSE()),0)</f>
        <v>0</v>
      </c>
    </row>
    <row r="1476" customFormat="false" ht="12.75" hidden="false" customHeight="false" outlineLevel="0" collapsed="false">
      <c r="A1476" s="19" t="n">
        <f aca="false">ROUND((Online_RAW!B1476-General!$B$10)*24,3)</f>
        <v>24.567</v>
      </c>
      <c r="B1476" s="19" t="n">
        <f aca="false">General!$B$12+Online_ANA!K1476/1000+Online_ANA!L1476/1000+Online_ANA!M1476/1000/General!$B$22-SUM($P$2:P1476)/1000/General!$B$24+SUM($Q$2:Q1476)/1000/General!$B$24</f>
        <v>1.3582922498749</v>
      </c>
      <c r="C1476" s="19" t="n">
        <f aca="false">Online_RAW!K1476</f>
        <v>29.9663636363636</v>
      </c>
      <c r="D1476" s="19" t="n">
        <f aca="false">Online_RAW!J1476</f>
        <v>2.455</v>
      </c>
      <c r="E1476" s="19" t="n">
        <f aca="false">(1-F1476/100-G1476/100)/(1-C1476/100-D1476/100-General!$B$17/100)</f>
        <v>0.975457047069118</v>
      </c>
      <c r="F1476" s="19" t="n">
        <f aca="false">N1476*General!$B$14/(N1476+O1476)+O1476*100/(N1476+O1476)</f>
        <v>34.4689191830575</v>
      </c>
      <c r="G1476" s="19" t="n">
        <f aca="false">N1476*General!$B$15/(N1476+O1476)</f>
        <v>0.0330965054631023</v>
      </c>
      <c r="H1476" s="19" t="n">
        <f aca="false">(N1476+O1476)*(1/General!$B$20)*((F1476/100)-E1476*(C1476/100))*1000/B1476</f>
        <v>309.677166078529</v>
      </c>
      <c r="I1476" s="19" t="n">
        <f aca="false">(N1476+O1476)*(1/General!$B$20)*((D1476/100)*E1476-(G1476/100))*1000/B1476</f>
        <v>139.623262930194</v>
      </c>
      <c r="J1476" s="19" t="n">
        <f aca="false">I1476/H1476</f>
        <v>0.450867155296778</v>
      </c>
      <c r="K1476" s="19" t="n">
        <f aca="false">MAX(Online_RAW!$L$2-Online_RAW!L1476,0)</f>
        <v>0</v>
      </c>
      <c r="L1476" s="19" t="n">
        <f aca="false">0.0016*(Online_RAW!M1476)</f>
        <v>83.6224</v>
      </c>
      <c r="M1476" s="11" t="n">
        <f aca="false">Online_RAW!$N$2-Online_RAW!N1476</f>
        <v>233.99013636364</v>
      </c>
      <c r="N1476" s="19" t="n">
        <f aca="false">Online_RAW!C1476*60</f>
        <v>148.928181818182</v>
      </c>
      <c r="O1476" s="19" t="n">
        <f aca="false">MAX(0, Online_RAW!D1476*60)</f>
        <v>31.0644545454545</v>
      </c>
      <c r="P1476" s="19" t="n">
        <f aca="false">_xlfn.IFNA(VLOOKUP(A1476,Sampling!$D$7:$E$14,2,FALSE()),0)</f>
        <v>0</v>
      </c>
      <c r="Q1476" s="0" t="n">
        <f aca="false">_xlfn.IFNA(VLOOKUP(A1476,Refill!$D$6:$G$8,2,FALSE()),0)</f>
        <v>0</v>
      </c>
    </row>
    <row r="1477" customFormat="false" ht="12.75" hidden="false" customHeight="false" outlineLevel="0" collapsed="false">
      <c r="A1477" s="19" t="n">
        <f aca="false">ROUND((Online_RAW!B1477-General!$B$10)*24,3)</f>
        <v>24.583</v>
      </c>
      <c r="B1477" s="19" t="n">
        <f aca="false">General!$B$12+Online_ANA!K1477/1000+Online_ANA!L1477/1000+Online_ANA!M1477/1000/General!$B$22-SUM($P$2:P1477)/1000/General!$B$24+SUM($Q$2:Q1477)/1000/General!$B$24</f>
        <v>1.35891644025576</v>
      </c>
      <c r="C1477" s="19" t="n">
        <f aca="false">Online_RAW!K1477</f>
        <v>30.3941666666667</v>
      </c>
      <c r="D1477" s="19" t="n">
        <f aca="false">Online_RAW!J1477</f>
        <v>2.45333333333333</v>
      </c>
      <c r="E1477" s="19" t="n">
        <f aca="false">(1-F1477/100-G1477/100)/(1-C1477/100-D1477/100-General!$B$17/100)</f>
        <v>0.990019641908072</v>
      </c>
      <c r="F1477" s="19" t="n">
        <f aca="false">N1477*General!$B$14/(N1477+O1477)+O1477*100/(N1477+O1477)</f>
        <v>33.9127024572847</v>
      </c>
      <c r="G1477" s="19" t="n">
        <f aca="false">N1477*General!$B$15/(N1477+O1477)</f>
        <v>0.0333774230013713</v>
      </c>
      <c r="H1477" s="19" t="n">
        <f aca="false">(N1477+O1477)*(1/General!$B$20)*((F1477/100)-E1477*(C1477/100))*1000/B1477</f>
        <v>225.113871110151</v>
      </c>
      <c r="I1477" s="19" t="n">
        <f aca="false">(N1477+O1477)*(1/General!$B$20)*((D1477/100)*E1477-(G1477/100))*1000/B1477</f>
        <v>141.096432245728</v>
      </c>
      <c r="J1477" s="19" t="n">
        <f aca="false">I1477/H1477</f>
        <v>0.626778045928089</v>
      </c>
      <c r="K1477" s="19" t="n">
        <f aca="false">MAX(Online_RAW!$L$2-Online_RAW!L1477,0)</f>
        <v>0</v>
      </c>
      <c r="L1477" s="19" t="n">
        <f aca="false">0.0016*(Online_RAW!M1477)</f>
        <v>83.6981333333333</v>
      </c>
      <c r="M1477" s="11" t="n">
        <f aca="false">Online_RAW!$N$2-Online_RAW!N1477</f>
        <v>234.58795454545</v>
      </c>
      <c r="N1477" s="19" t="n">
        <f aca="false">Online_RAW!C1477*60</f>
        <v>149.702857142857</v>
      </c>
      <c r="O1477" s="19" t="n">
        <f aca="false">MAX(0, Online_RAW!D1477*60)</f>
        <v>29.7032727272727</v>
      </c>
      <c r="P1477" s="19" t="n">
        <f aca="false">_xlfn.IFNA(VLOOKUP(A1477,Sampling!$D$7:$E$14,2,FALSE()),0)</f>
        <v>0</v>
      </c>
      <c r="Q1477" s="0" t="n">
        <f aca="false">_xlfn.IFNA(VLOOKUP(A1477,Refill!$D$6:$G$8,2,FALSE()),0)</f>
        <v>0</v>
      </c>
    </row>
    <row r="1478" customFormat="false" ht="12.75" hidden="false" customHeight="false" outlineLevel="0" collapsed="false">
      <c r="A1478" s="19" t="n">
        <f aca="false">ROUND((Online_RAW!B1478-General!$B$10)*24,3)</f>
        <v>24.6</v>
      </c>
      <c r="B1478" s="19" t="n">
        <f aca="false">General!$B$12+Online_ANA!K1478/1000+Online_ANA!L1478/1000+Online_ANA!M1478/1000/General!$B$22-SUM($P$2:P1478)/1000/General!$B$24+SUM($Q$2:Q1478)/1000/General!$B$24</f>
        <v>1.35954832165936</v>
      </c>
      <c r="C1478" s="19" t="n">
        <f aca="false">Online_RAW!K1478</f>
        <v>30.5425</v>
      </c>
      <c r="D1478" s="19" t="n">
        <f aca="false">Online_RAW!J1478</f>
        <v>2.47</v>
      </c>
      <c r="E1478" s="19" t="n">
        <f aca="false">(1-F1478/100-G1478/100)/(1-C1478/100-D1478/100-General!$B$17/100)</f>
        <v>1.0226423962883</v>
      </c>
      <c r="F1478" s="19" t="n">
        <f aca="false">N1478*General!$B$14/(N1478+O1478)+O1478*100/(N1478+O1478)</f>
        <v>31.9038399770202</v>
      </c>
      <c r="G1478" s="19" t="n">
        <f aca="false">N1478*General!$B$15/(N1478+O1478)</f>
        <v>0.034392000011606</v>
      </c>
      <c r="H1478" s="19" t="n">
        <f aca="false">(N1478+O1478)*(1/General!$B$20)*((F1478/100)-E1478*(C1478/100))*1000/B1478</f>
        <v>39.5233235384663</v>
      </c>
      <c r="I1478" s="19" t="n">
        <f aca="false">(N1478+O1478)*(1/General!$B$20)*((D1478/100)*E1478-(G1478/100))*1000/B1478</f>
        <v>147.022989938774</v>
      </c>
      <c r="J1478" s="19" t="n">
        <f aca="false">I1478/H1478</f>
        <v>3.71990452158415</v>
      </c>
      <c r="K1478" s="19" t="n">
        <f aca="false">MAX(Online_RAW!$L$2-Online_RAW!L1478,0)</f>
        <v>0</v>
      </c>
      <c r="L1478" s="19" t="n">
        <f aca="false">0.0016*(Online_RAW!M1478)</f>
        <v>83.7632</v>
      </c>
      <c r="M1478" s="11" t="n">
        <f aca="false">Online_RAW!$N$2-Online_RAW!N1478</f>
        <v>235.2057826087</v>
      </c>
      <c r="N1478" s="19" t="n">
        <f aca="false">Online_RAW!C1478*60</f>
        <v>154.607217391304</v>
      </c>
      <c r="O1478" s="19" t="n">
        <f aca="false">MAX(0, Online_RAW!D1478*60)</f>
        <v>25.2104347826087</v>
      </c>
      <c r="P1478" s="19" t="n">
        <f aca="false">_xlfn.IFNA(VLOOKUP(A1478,Sampling!$D$7:$E$14,2,FALSE()),0)</f>
        <v>0</v>
      </c>
      <c r="Q1478" s="0" t="n">
        <f aca="false">_xlfn.IFNA(VLOOKUP(A1478,Refill!$D$6:$G$8,2,FALSE()),0)</f>
        <v>0</v>
      </c>
    </row>
    <row r="1479" customFormat="false" ht="12.75" hidden="false" customHeight="false" outlineLevel="0" collapsed="false">
      <c r="A1479" s="19" t="n">
        <f aca="false">ROUND((Online_RAW!B1479-General!$B$10)*24,3)</f>
        <v>24.617</v>
      </c>
      <c r="B1479" s="19" t="n">
        <f aca="false">General!$B$12+Online_ANA!K1479/1000+Online_ANA!L1479/1000+Online_ANA!M1479/1000/General!$B$22-SUM($P$2:P1479)/1000/General!$B$24+SUM($Q$2:Q1479)/1000/General!$B$24</f>
        <v>1.36014371344236</v>
      </c>
      <c r="C1479" s="19" t="n">
        <f aca="false">Online_RAW!K1479</f>
        <v>29.4015384615385</v>
      </c>
      <c r="D1479" s="19" t="n">
        <f aca="false">Online_RAW!J1479</f>
        <v>2.49</v>
      </c>
      <c r="E1479" s="19" t="n">
        <f aca="false">(1-F1479/100-G1479/100)/(1-C1479/100-D1479/100-General!$B$17/100)</f>
        <v>1.01531583603414</v>
      </c>
      <c r="F1479" s="19" t="n">
        <f aca="false">N1479*General!$B$14/(N1479+O1479)+O1479*100/(N1479+O1479)</f>
        <v>31.2529990766711</v>
      </c>
      <c r="G1479" s="19" t="n">
        <f aca="false">N1479*General!$B$15/(N1479+O1479)</f>
        <v>0.0347207075370348</v>
      </c>
      <c r="H1479" s="19" t="n">
        <f aca="false">(N1479+O1479)*(1/General!$B$20)*((F1479/100)-E1479*(C1479/100))*1000/B1479</f>
        <v>82.5857353942906</v>
      </c>
      <c r="I1479" s="19" t="n">
        <f aca="false">(N1479+O1479)*(1/General!$B$20)*((D1479/100)*E1479-(G1479/100))*1000/B1479</f>
        <v>146.965246233456</v>
      </c>
      <c r="J1479" s="19" t="n">
        <f aca="false">I1479/H1479</f>
        <v>1.77954758811309</v>
      </c>
      <c r="K1479" s="19" t="n">
        <f aca="false">MAX(Online_RAW!$L$2-Online_RAW!L1479,0)</f>
        <v>0</v>
      </c>
      <c r="L1479" s="19" t="n">
        <f aca="false">0.0016*(Online_RAW!M1479)</f>
        <v>83.8128</v>
      </c>
      <c r="M1479" s="11" t="n">
        <f aca="false">Online_RAW!$N$2-Online_RAW!N1479</f>
        <v>235.80069565217</v>
      </c>
      <c r="N1479" s="19" t="n">
        <f aca="false">Online_RAW!C1479*60</f>
        <v>155.974173913043</v>
      </c>
      <c r="O1479" s="19" t="n">
        <f aca="false">MAX(0, Online_RAW!D1479*60)</f>
        <v>23.7159130434782</v>
      </c>
      <c r="P1479" s="19" t="n">
        <f aca="false">_xlfn.IFNA(VLOOKUP(A1479,Sampling!$D$7:$E$14,2,FALSE()),0)</f>
        <v>0</v>
      </c>
      <c r="Q1479" s="0" t="n">
        <f aca="false">_xlfn.IFNA(VLOOKUP(A1479,Refill!$D$6:$G$8,2,FALSE()),0)</f>
        <v>0</v>
      </c>
    </row>
    <row r="1480" customFormat="false" ht="12.75" hidden="false" customHeight="false" outlineLevel="0" collapsed="false">
      <c r="A1480" s="19" t="n">
        <f aca="false">ROUND((Online_RAW!B1480-General!$B$10)*24,3)</f>
        <v>24.633</v>
      </c>
      <c r="B1480" s="19" t="n">
        <f aca="false">General!$B$12+Online_ANA!K1480/1000+Online_ANA!L1480/1000+Online_ANA!M1480/1000/General!$B$22-SUM($P$2:P1480)/1000/General!$B$24+SUM($Q$2:Q1480)/1000/General!$B$24</f>
        <v>1.36072407786199</v>
      </c>
      <c r="C1480" s="19" t="n">
        <f aca="false">Online_RAW!K1480</f>
        <v>28.1390909090909</v>
      </c>
      <c r="D1480" s="19" t="n">
        <f aca="false">Online_RAW!J1480</f>
        <v>2.48333333333333</v>
      </c>
      <c r="E1480" s="19" t="n">
        <f aca="false">(1-F1480/100-G1480/100)/(1-C1480/100-D1480/100-General!$B$17/100)</f>
        <v>0.987183465220394</v>
      </c>
      <c r="F1480" s="19" t="n">
        <f aca="false">N1480*General!$B$14/(N1480+O1480)+O1480*100/(N1480+O1480)</f>
        <v>31.9043593090051</v>
      </c>
      <c r="G1480" s="19" t="n">
        <f aca="false">N1480*General!$B$15/(N1480+O1480)</f>
        <v>0.0343917377227247</v>
      </c>
      <c r="H1480" s="19" t="n">
        <f aca="false">(N1480+O1480)*(1/General!$B$20)*((F1480/100)-E1480*(C1480/100))*1000/B1480</f>
        <v>243.493527689313</v>
      </c>
      <c r="I1480" s="19" t="n">
        <f aca="false">(N1480+O1480)*(1/General!$B$20)*((D1480/100)*E1480-(G1480/100))*1000/B1480</f>
        <v>142.647562972366</v>
      </c>
      <c r="J1480" s="19" t="n">
        <f aca="false">I1480/H1480</f>
        <v>0.585837185596068</v>
      </c>
      <c r="K1480" s="19" t="n">
        <f aca="false">MAX(Online_RAW!$L$2-Online_RAW!L1480,0)</f>
        <v>0</v>
      </c>
      <c r="L1480" s="19" t="n">
        <f aca="false">0.0016*(Online_RAW!M1480)</f>
        <v>83.8376</v>
      </c>
      <c r="M1480" s="11" t="n">
        <f aca="false">Online_RAW!$N$2-Online_RAW!N1480</f>
        <v>236.40626086957</v>
      </c>
      <c r="N1480" s="19" t="n">
        <f aca="false">Online_RAW!C1480*60</f>
        <v>154.757181818182</v>
      </c>
      <c r="O1480" s="19" t="n">
        <f aca="false">MAX(0, Online_RAW!D1480*60)</f>
        <v>25.2362608695652</v>
      </c>
      <c r="P1480" s="19" t="n">
        <f aca="false">_xlfn.IFNA(VLOOKUP(A1480,Sampling!$D$7:$E$14,2,FALSE()),0)</f>
        <v>0</v>
      </c>
      <c r="Q1480" s="0" t="n">
        <f aca="false">_xlfn.IFNA(VLOOKUP(A1480,Refill!$D$6:$G$8,2,FALSE()),0)</f>
        <v>0</v>
      </c>
    </row>
    <row r="1481" customFormat="false" ht="12.75" hidden="false" customHeight="false" outlineLevel="0" collapsed="false">
      <c r="A1481" s="19" t="n">
        <f aca="false">ROUND((Online_RAW!B1481-General!$B$10)*24,3)</f>
        <v>24.65</v>
      </c>
      <c r="B1481" s="19" t="n">
        <f aca="false">General!$B$12+Online_ANA!K1481/1000+Online_ANA!L1481/1000+Online_ANA!M1481/1000/General!$B$22-SUM($P$2:P1481)/1000/General!$B$24+SUM($Q$2:Q1481)/1000/General!$B$24</f>
        <v>1.36133727270309</v>
      </c>
      <c r="C1481" s="19" t="n">
        <f aca="false">Online_RAW!K1481</f>
        <v>28.087</v>
      </c>
      <c r="D1481" s="19" t="n">
        <f aca="false">Online_RAW!J1481</f>
        <v>2.475</v>
      </c>
      <c r="E1481" s="19" t="n">
        <f aca="false">(1-F1481/100-G1481/100)/(1-C1481/100-D1481/100-General!$B$17/100)</f>
        <v>0.982045514864236</v>
      </c>
      <c r="F1481" s="19" t="n">
        <f aca="false">N1481*General!$B$14/(N1481+O1481)+O1481*100/(N1481+O1481)</f>
        <v>32.1994043538689</v>
      </c>
      <c r="G1481" s="19" t="n">
        <f aca="false">N1481*General!$B$15/(N1481+O1481)</f>
        <v>0.0342427250738036</v>
      </c>
      <c r="H1481" s="19" t="n">
        <f aca="false">(N1481+O1481)*(1/General!$B$20)*((F1481/100)-E1481*(C1481/100))*1000/B1481</f>
        <v>272.347070192974</v>
      </c>
      <c r="I1481" s="19" t="n">
        <f aca="false">(N1481+O1481)*(1/General!$B$20)*((D1481/100)*E1481-(G1481/100))*1000/B1481</f>
        <v>141.363277804199</v>
      </c>
      <c r="J1481" s="19" t="n">
        <f aca="false">I1481/H1481</f>
        <v>0.519055621578872</v>
      </c>
      <c r="K1481" s="19" t="n">
        <f aca="false">MAX(Online_RAW!$L$2-Online_RAW!L1481,0)</f>
        <v>0</v>
      </c>
      <c r="L1481" s="19" t="n">
        <f aca="false">0.0016*(Online_RAW!M1481)</f>
        <v>83.9013333333333</v>
      </c>
      <c r="M1481" s="11" t="n">
        <f aca="false">Online_RAW!$N$2-Online_RAW!N1481</f>
        <v>237.00517391304</v>
      </c>
      <c r="N1481" s="19" t="n">
        <f aca="false">Online_RAW!C1481*60</f>
        <v>154.093826086957</v>
      </c>
      <c r="O1481" s="19" t="n">
        <f aca="false">MAX(0, Online_RAW!D1481*60)</f>
        <v>25.908</v>
      </c>
      <c r="P1481" s="19" t="n">
        <f aca="false">_xlfn.IFNA(VLOOKUP(A1481,Sampling!$D$7:$E$14,2,FALSE()),0)</f>
        <v>0</v>
      </c>
      <c r="Q1481" s="0" t="n">
        <f aca="false">_xlfn.IFNA(VLOOKUP(A1481,Refill!$D$6:$G$8,2,FALSE()),0)</f>
        <v>0</v>
      </c>
    </row>
    <row r="1482" customFormat="false" ht="12.75" hidden="false" customHeight="false" outlineLevel="0" collapsed="false">
      <c r="A1482" s="19" t="n">
        <f aca="false">ROUND((Online_RAW!B1482-General!$B$10)*24,3)</f>
        <v>24.667</v>
      </c>
      <c r="B1482" s="19" t="n">
        <f aca="false">General!$B$12+Online_ANA!K1482/1000+Online_ANA!L1482/1000+Online_ANA!M1482/1000/General!$B$22-SUM($P$2:P1482)/1000/General!$B$24+SUM($Q$2:Q1482)/1000/General!$B$24</f>
        <v>1.3619659450605</v>
      </c>
      <c r="C1482" s="19" t="n">
        <f aca="false">Online_RAW!K1482</f>
        <v>28.4341666666667</v>
      </c>
      <c r="D1482" s="19" t="n">
        <f aca="false">Online_RAW!J1482</f>
        <v>2.46</v>
      </c>
      <c r="E1482" s="19" t="n">
        <f aca="false">(1-F1482/100-G1482/100)/(1-C1482/100-D1482/100-General!$B$17/100)</f>
        <v>0.991668358317674</v>
      </c>
      <c r="F1482" s="19" t="n">
        <f aca="false">N1482*General!$B$14/(N1482+O1482)+O1482*100/(N1482+O1482)</f>
        <v>31.8646071640208</v>
      </c>
      <c r="G1482" s="19" t="n">
        <f aca="false">N1482*General!$B$15/(N1482+O1482)</f>
        <v>0.0344118145636259</v>
      </c>
      <c r="H1482" s="19" t="n">
        <f aca="false">(N1482+O1482)*(1/General!$B$20)*((F1482/100)-E1482*(C1482/100))*1000/B1482</f>
        <v>216.303600039048</v>
      </c>
      <c r="I1482" s="19" t="n">
        <f aca="false">(N1482+O1482)*(1/General!$B$20)*((D1482/100)*E1482-(G1482/100))*1000/B1482</f>
        <v>141.854749235475</v>
      </c>
      <c r="J1482" s="19" t="n">
        <f aca="false">I1482/H1482</f>
        <v>0.655813168203704</v>
      </c>
      <c r="K1482" s="19" t="n">
        <f aca="false">MAX(Online_RAW!$L$2-Online_RAW!L1482,0)</f>
        <v>0</v>
      </c>
      <c r="L1482" s="19" t="n">
        <f aca="false">0.0016*(Online_RAW!M1482)</f>
        <v>83.9701333333333</v>
      </c>
      <c r="M1482" s="11" t="n">
        <f aca="false">Online_RAW!$N$2-Online_RAW!N1482</f>
        <v>237.61543478261</v>
      </c>
      <c r="N1482" s="19" t="n">
        <f aca="false">Online_RAW!C1482*60</f>
        <v>154.897826086957</v>
      </c>
      <c r="O1482" s="19" t="n">
        <f aca="false">MAX(0, Online_RAW!D1482*60)</f>
        <v>25.1540869565218</v>
      </c>
      <c r="P1482" s="19" t="n">
        <f aca="false">_xlfn.IFNA(VLOOKUP(A1482,Sampling!$D$7:$E$14,2,FALSE()),0)</f>
        <v>0</v>
      </c>
      <c r="Q1482" s="0" t="n">
        <f aca="false">_xlfn.IFNA(VLOOKUP(A1482,Refill!$D$6:$G$8,2,FALSE()),0)</f>
        <v>0</v>
      </c>
    </row>
    <row r="1483" customFormat="false" ht="12.75" hidden="false" customHeight="false" outlineLevel="0" collapsed="false">
      <c r="A1483" s="19" t="n">
        <f aca="false">ROUND((Online_RAW!B1483-General!$B$10)*24,3)</f>
        <v>24.683</v>
      </c>
      <c r="B1483" s="19" t="n">
        <f aca="false">General!$B$12+Online_ANA!K1483/1000+Online_ANA!L1483/1000+Online_ANA!M1483/1000/General!$B$22-SUM($P$2:P1483)/1000/General!$B$24+SUM($Q$2:Q1483)/1000/General!$B$24</f>
        <v>1.36259149469002</v>
      </c>
      <c r="C1483" s="19" t="n">
        <f aca="false">Online_RAW!K1483</f>
        <v>28.37</v>
      </c>
      <c r="D1483" s="19" t="n">
        <f aca="false">Online_RAW!J1483</f>
        <v>2.455</v>
      </c>
      <c r="E1483" s="19" t="n">
        <f aca="false">(1-F1483/100-G1483/100)/(1-C1483/100-D1483/100-General!$B$17/100)</f>
        <v>0.991550772491417</v>
      </c>
      <c r="F1483" s="19" t="n">
        <f aca="false">N1483*General!$B$14/(N1483+O1483)+O1483*100/(N1483+O1483)</f>
        <v>31.8040693156151</v>
      </c>
      <c r="G1483" s="19" t="n">
        <f aca="false">N1483*General!$B$15/(N1483+O1483)</f>
        <v>0.0344423892345378</v>
      </c>
      <c r="H1483" s="19" t="n">
        <f aca="false">(N1483+O1483)*(1/General!$B$20)*((F1483/100)-E1483*(C1483/100))*1000/B1483</f>
        <v>216.557347072219</v>
      </c>
      <c r="I1483" s="19" t="n">
        <f aca="false">(N1483+O1483)*(1/General!$B$20)*((D1483/100)*E1483-(G1483/100))*1000/B1483</f>
        <v>141.461486589077</v>
      </c>
      <c r="J1483" s="19" t="n">
        <f aca="false">I1483/H1483</f>
        <v>0.653228756731589</v>
      </c>
      <c r="K1483" s="19" t="n">
        <f aca="false">MAX(Online_RAW!$L$2-Online_RAW!L1483,0)</f>
        <v>0</v>
      </c>
      <c r="L1483" s="19" t="n">
        <f aca="false">0.0016*(Online_RAW!M1483)</f>
        <v>84.0378666666667</v>
      </c>
      <c r="M1483" s="11" t="n">
        <f aca="false">Online_RAW!$N$2-Online_RAW!N1483</f>
        <v>238.22345454545</v>
      </c>
      <c r="N1483" s="19" t="n">
        <f aca="false">Online_RAW!C1483*60</f>
        <v>155.016818181818</v>
      </c>
      <c r="O1483" s="19" t="n">
        <f aca="false">MAX(0, Online_RAW!D1483*60)</f>
        <v>25.0134545454545</v>
      </c>
      <c r="P1483" s="19" t="n">
        <f aca="false">_xlfn.IFNA(VLOOKUP(A1483,Sampling!$D$7:$E$14,2,FALSE()),0)</f>
        <v>0</v>
      </c>
      <c r="Q1483" s="0" t="n">
        <f aca="false">_xlfn.IFNA(VLOOKUP(A1483,Refill!$D$6:$G$8,2,FALSE()),0)</f>
        <v>0</v>
      </c>
    </row>
    <row r="1484" customFormat="false" ht="12.75" hidden="false" customHeight="false" outlineLevel="0" collapsed="false">
      <c r="A1484" s="19" t="n">
        <f aca="false">ROUND((Online_RAW!B1484-General!$B$10)*24,3)</f>
        <v>24.7</v>
      </c>
      <c r="B1484" s="19" t="n">
        <f aca="false">General!$B$12+Online_ANA!K1484/1000+Online_ANA!L1484/1000+Online_ANA!M1484/1000/General!$B$22-SUM($P$2:P1484)/1000/General!$B$24+SUM($Q$2:Q1484)/1000/General!$B$24</f>
        <v>1.3632081600851</v>
      </c>
      <c r="C1484" s="19" t="n">
        <f aca="false">Online_RAW!K1484</f>
        <v>28.1814285714286</v>
      </c>
      <c r="D1484" s="19" t="n">
        <f aca="false">Online_RAW!J1484</f>
        <v>2.455</v>
      </c>
      <c r="E1484" s="19" t="n">
        <f aca="false">(1-F1484/100-G1484/100)/(1-C1484/100-D1484/100-General!$B$17/100)</f>
        <v>0.989730567925797</v>
      </c>
      <c r="F1484" s="19" t="n">
        <f aca="false">N1484*General!$B$14/(N1484+O1484)+O1484*100/(N1484+O1484)</f>
        <v>31.7425283895576</v>
      </c>
      <c r="G1484" s="19" t="n">
        <f aca="false">N1484*General!$B$15/(N1484+O1484)</f>
        <v>0.0344734705103245</v>
      </c>
      <c r="H1484" s="19" t="n">
        <f aca="false">(N1484+O1484)*(1/General!$B$20)*((F1484/100)-E1484*(C1484/100))*1000/B1484</f>
        <v>227.108886890746</v>
      </c>
      <c r="I1484" s="19" t="n">
        <f aca="false">(N1484+O1484)*(1/General!$B$20)*((D1484/100)*E1484-(G1484/100))*1000/B1484</f>
        <v>141.279402478575</v>
      </c>
      <c r="J1484" s="19" t="n">
        <f aca="false">I1484/H1484</f>
        <v>0.622077825367262</v>
      </c>
      <c r="K1484" s="19" t="n">
        <f aca="false">MAX(Online_RAW!$L$2-Online_RAW!L1484,0)</f>
        <v>0</v>
      </c>
      <c r="L1484" s="19" t="n">
        <f aca="false">0.0016*(Online_RAW!M1484)</f>
        <v>84.0986666666667</v>
      </c>
      <c r="M1484" s="11" t="n">
        <f aca="false">Online_RAW!$N$2-Online_RAW!N1484</f>
        <v>238.82934782609</v>
      </c>
      <c r="N1484" s="19" t="n">
        <f aca="false">Online_RAW!C1484*60</f>
        <v>155.318347826087</v>
      </c>
      <c r="O1484" s="19" t="n">
        <f aca="false">MAX(0, Online_RAW!D1484*60)</f>
        <v>24.8994782608696</v>
      </c>
      <c r="P1484" s="19" t="n">
        <f aca="false">_xlfn.IFNA(VLOOKUP(A1484,Sampling!$D$7:$E$14,2,FALSE()),0)</f>
        <v>0</v>
      </c>
      <c r="Q1484" s="0" t="n">
        <f aca="false">_xlfn.IFNA(VLOOKUP(A1484,Refill!$D$6:$G$8,2,FALSE()),0)</f>
        <v>0</v>
      </c>
    </row>
    <row r="1485" customFormat="false" ht="12.75" hidden="false" customHeight="false" outlineLevel="0" collapsed="false">
      <c r="A1485" s="19" t="n">
        <f aca="false">ROUND((Online_RAW!B1485-General!$B$10)*24,3)</f>
        <v>24.717</v>
      </c>
      <c r="B1485" s="19" t="n">
        <f aca="false">General!$B$12+Online_ANA!K1485/1000+Online_ANA!L1485/1000+Online_ANA!M1485/1000/General!$B$22-SUM($P$2:P1485)/1000/General!$B$24+SUM($Q$2:Q1485)/1000/General!$B$24</f>
        <v>1.36388902151794</v>
      </c>
      <c r="C1485" s="19" t="n">
        <f aca="false">Online_RAW!K1485</f>
        <v>28.1</v>
      </c>
      <c r="D1485" s="19" t="n">
        <f aca="false">Online_RAW!J1485</f>
        <v>2.455</v>
      </c>
      <c r="E1485" s="19" t="n">
        <f aca="false">(1-F1485/100-G1485/100)/(1-C1485/100-D1485/100-General!$B$17/100)</f>
        <v>0.990157328675689</v>
      </c>
      <c r="F1485" s="19" t="n">
        <f aca="false">N1485*General!$B$14/(N1485+O1485)+O1485*100/(N1485+O1485)</f>
        <v>31.6324286932223</v>
      </c>
      <c r="G1485" s="19" t="n">
        <f aca="false">N1485*General!$B$15/(N1485+O1485)</f>
        <v>0.0345290764175645</v>
      </c>
      <c r="H1485" s="19" t="n">
        <f aca="false">(N1485+O1485)*(1/General!$B$20)*((F1485/100)-E1485*(C1485/100))*1000/B1485</f>
        <v>224.003740944265</v>
      </c>
      <c r="I1485" s="19" t="n">
        <f aca="false">(N1485+O1485)*(1/General!$B$20)*((D1485/100)*E1485-(G1485/100))*1000/B1485</f>
        <v>140.924304622774</v>
      </c>
      <c r="J1485" s="19" t="n">
        <f aca="false">I1485/H1485</f>
        <v>0.629115853283175</v>
      </c>
      <c r="K1485" s="19" t="n">
        <f aca="false">MAX(Online_RAW!$L$2-Online_RAW!L1485,0)</f>
        <v>0</v>
      </c>
      <c r="L1485" s="19" t="n">
        <f aca="false">0.0016*(Online_RAW!M1485)</f>
        <v>84.2032</v>
      </c>
      <c r="M1485" s="11" t="n">
        <f aca="false">Online_RAW!$N$2-Online_RAW!N1485</f>
        <v>239.45754545455</v>
      </c>
      <c r="N1485" s="19" t="n">
        <f aca="false">Online_RAW!C1485*60</f>
        <v>155.191090909091</v>
      </c>
      <c r="O1485" s="19" t="n">
        <f aca="false">MAX(0, Online_RAW!D1485*60)</f>
        <v>24.5890909090909</v>
      </c>
      <c r="P1485" s="19" t="n">
        <f aca="false">_xlfn.IFNA(VLOOKUP(A1485,Sampling!$D$7:$E$14,2,FALSE()),0)</f>
        <v>0</v>
      </c>
      <c r="Q1485" s="0" t="n">
        <f aca="false">_xlfn.IFNA(VLOOKUP(A1485,Refill!$D$6:$G$8,2,FALSE()),0)</f>
        <v>0</v>
      </c>
    </row>
    <row r="1486" customFormat="false" ht="12.75" hidden="false" customHeight="false" outlineLevel="0" collapsed="false">
      <c r="A1486" s="19" t="n">
        <f aca="false">ROUND((Online_RAW!B1486-General!$B$10)*24,3)</f>
        <v>24.733</v>
      </c>
      <c r="B1486" s="19" t="n">
        <f aca="false">General!$B$12+Online_ANA!K1486/1000+Online_ANA!L1486/1000+Online_ANA!M1486/1000/General!$B$22-SUM($P$2:P1486)/1000/General!$B$24+SUM($Q$2:Q1486)/1000/General!$B$24</f>
        <v>1.36445042776227</v>
      </c>
      <c r="C1486" s="19" t="n">
        <f aca="false">Online_RAW!K1486</f>
        <v>28.0633333333333</v>
      </c>
      <c r="D1486" s="19" t="n">
        <f aca="false">Online_RAW!J1486</f>
        <v>2.45</v>
      </c>
      <c r="E1486" s="19" t="n">
        <f aca="false">(1-F1486/100-G1486/100)/(1-C1486/100-D1486/100-General!$B$17/100)</f>
        <v>0.990179249140788</v>
      </c>
      <c r="F1486" s="19" t="n">
        <f aca="false">N1486*General!$B$14/(N1486+O1486)+O1486*100/(N1486+O1486)</f>
        <v>31.5896368305741</v>
      </c>
      <c r="G1486" s="19" t="n">
        <f aca="false">N1486*General!$B$15/(N1486+O1486)</f>
        <v>0.034550688469407</v>
      </c>
      <c r="H1486" s="19" t="n">
        <f aca="false">(N1486+O1486)*(1/General!$B$20)*((F1486/100)-E1486*(C1486/100))*1000/B1486</f>
        <v>223.511198572038</v>
      </c>
      <c r="I1486" s="19" t="n">
        <f aca="false">(N1486+O1486)*(1/General!$B$20)*((D1486/100)*E1486-(G1486/100))*1000/B1486</f>
        <v>140.587913801676</v>
      </c>
      <c r="J1486" s="19" t="n">
        <f aca="false">I1486/H1486</f>
        <v>0.62899718090127</v>
      </c>
      <c r="K1486" s="19" t="n">
        <f aca="false">MAX(Online_RAW!$L$2-Online_RAW!L1486,0)</f>
        <v>0</v>
      </c>
      <c r="L1486" s="19" t="n">
        <f aca="false">0.0016*(Online_RAW!M1486)</f>
        <v>84.2032</v>
      </c>
      <c r="M1486" s="11" t="n">
        <f aca="false">Online_RAW!$N$2-Online_RAW!N1486</f>
        <v>240.06947826087</v>
      </c>
      <c r="N1486" s="19" t="n">
        <f aca="false">Online_RAW!C1486*60</f>
        <v>155.300086956522</v>
      </c>
      <c r="O1486" s="19" t="n">
        <f aca="false">MAX(0, Online_RAW!D1486*60)</f>
        <v>24.4938260869565</v>
      </c>
      <c r="P1486" s="19" t="n">
        <f aca="false">_xlfn.IFNA(VLOOKUP(A1486,Sampling!$D$7:$E$14,2,FALSE()),0)</f>
        <v>0</v>
      </c>
      <c r="Q1486" s="0" t="n">
        <f aca="false">_xlfn.IFNA(VLOOKUP(A1486,Refill!$D$6:$G$8,2,FALSE()),0)</f>
        <v>0</v>
      </c>
    </row>
    <row r="1487" customFormat="false" ht="12.75" hidden="false" customHeight="false" outlineLevel="0" collapsed="false">
      <c r="A1487" s="19" t="n">
        <f aca="false">ROUND((Online_RAW!B1487-General!$B$10)*24,3)</f>
        <v>24.75</v>
      </c>
      <c r="B1487" s="19" t="n">
        <f aca="false">General!$B$12+Online_ANA!K1487/1000+Online_ANA!L1487/1000+Online_ANA!M1487/1000/General!$B$22-SUM($P$2:P1487)/1000/General!$B$24+SUM($Q$2:Q1487)/1000/General!$B$24</f>
        <v>1.36513057401942</v>
      </c>
      <c r="C1487" s="19" t="n">
        <f aca="false">Online_RAW!K1487</f>
        <v>28.04</v>
      </c>
      <c r="D1487" s="19" t="n">
        <f aca="false">Online_RAW!J1487</f>
        <v>2.445</v>
      </c>
      <c r="E1487" s="19" t="n">
        <f aca="false">(1-F1487/100-G1487/100)/(1-C1487/100-D1487/100-General!$B$17/100)</f>
        <v>0.98909423563573</v>
      </c>
      <c r="F1487" s="19" t="n">
        <f aca="false">N1487*General!$B$14/(N1487+O1487)+O1487*100/(N1487+O1487)</f>
        <v>31.6365606875729</v>
      </c>
      <c r="G1487" s="19" t="n">
        <f aca="false">N1487*General!$B$15/(N1487+O1487)</f>
        <v>0.0345269895517309</v>
      </c>
      <c r="H1487" s="19" t="n">
        <f aca="false">(N1487+O1487)*(1/General!$B$20)*((F1487/100)-E1487*(C1487/100))*1000/B1487</f>
        <v>229.746541723368</v>
      </c>
      <c r="I1487" s="19" t="n">
        <f aca="false">(N1487+O1487)*(1/General!$B$20)*((D1487/100)*E1487-(G1487/100))*1000/B1487</f>
        <v>140.343785701122</v>
      </c>
      <c r="J1487" s="19" t="n">
        <f aca="false">I1487/H1487</f>
        <v>0.610863539657132</v>
      </c>
      <c r="K1487" s="19" t="n">
        <f aca="false">MAX(Online_RAW!$L$2-Online_RAW!L1487,0)</f>
        <v>0</v>
      </c>
      <c r="L1487" s="19" t="n">
        <f aca="false">0.0016*(Online_RAW!M1487)</f>
        <v>84.3165333333333</v>
      </c>
      <c r="M1487" s="11" t="n">
        <f aca="false">Online_RAW!$N$2-Online_RAW!N1487</f>
        <v>240.68730434783</v>
      </c>
      <c r="N1487" s="19" t="n">
        <f aca="false">Online_RAW!C1487*60</f>
        <v>155.494173913043</v>
      </c>
      <c r="O1487" s="19" t="n">
        <f aca="false">MAX(0, Online_RAW!D1487*60)</f>
        <v>24.648</v>
      </c>
      <c r="P1487" s="19" t="n">
        <f aca="false">_xlfn.IFNA(VLOOKUP(A1487,Sampling!$D$7:$E$14,2,FALSE()),0)</f>
        <v>0</v>
      </c>
      <c r="Q1487" s="0" t="n">
        <f aca="false">_xlfn.IFNA(VLOOKUP(A1487,Refill!$D$6:$G$8,2,FALSE()),0)</f>
        <v>0</v>
      </c>
    </row>
    <row r="1488" customFormat="false" ht="12.75" hidden="false" customHeight="false" outlineLevel="0" collapsed="false">
      <c r="A1488" s="19" t="n">
        <f aca="false">ROUND((Online_RAW!B1488-General!$B$10)*24,3)</f>
        <v>24.767</v>
      </c>
      <c r="B1488" s="19" t="n">
        <f aca="false">General!$B$12+Online_ANA!K1488/1000+Online_ANA!L1488/1000+Online_ANA!M1488/1000/General!$B$22-SUM($P$2:P1488)/1000/General!$B$24+SUM($Q$2:Q1488)/1000/General!$B$24</f>
        <v>1.36569205460106</v>
      </c>
      <c r="C1488" s="19" t="n">
        <f aca="false">Online_RAW!K1488</f>
        <v>27.99</v>
      </c>
      <c r="D1488" s="19" t="n">
        <f aca="false">Online_RAW!J1488</f>
        <v>2.46</v>
      </c>
      <c r="E1488" s="19" t="n">
        <f aca="false">(1-F1488/100-G1488/100)/(1-C1488/100-D1488/100-General!$B$17/100)</f>
        <v>0.986914659713449</v>
      </c>
      <c r="F1488" s="19" t="n">
        <f aca="false">N1488*General!$B$14/(N1488+O1488)+O1488*100/(N1488+O1488)</f>
        <v>31.7526474386569</v>
      </c>
      <c r="G1488" s="19" t="n">
        <f aca="false">N1488*General!$B$15/(N1488+O1488)</f>
        <v>0.0344683598794662</v>
      </c>
      <c r="H1488" s="19" t="n">
        <f aca="false">(N1488+O1488)*(1/General!$B$20)*((F1488/100)-E1488*(C1488/100))*1000/B1488</f>
        <v>242.693964821208</v>
      </c>
      <c r="I1488" s="19" t="n">
        <f aca="false">(N1488+O1488)*(1/General!$B$20)*((D1488/100)*E1488-(G1488/100))*1000/B1488</f>
        <v>140.678807204878</v>
      </c>
      <c r="J1488" s="19" t="n">
        <f aca="false">I1488/H1488</f>
        <v>0.579655152564323</v>
      </c>
      <c r="K1488" s="19" t="n">
        <f aca="false">MAX(Online_RAW!$L$2-Online_RAW!L1488,0)</f>
        <v>0</v>
      </c>
      <c r="L1488" s="19" t="n">
        <f aca="false">0.0016*(Online_RAW!M1488)</f>
        <v>84.3165333333333</v>
      </c>
      <c r="M1488" s="11" t="n">
        <f aca="false">Online_RAW!$N$2-Online_RAW!N1488</f>
        <v>241.29931818182</v>
      </c>
      <c r="N1488" s="19" t="n">
        <f aca="false">Online_RAW!C1488*60</f>
        <v>155.044636363636</v>
      </c>
      <c r="O1488" s="19" t="n">
        <f aca="false">MAX(0, Online_RAW!D1488*60)</f>
        <v>24.8822727272727</v>
      </c>
      <c r="P1488" s="19" t="n">
        <f aca="false">_xlfn.IFNA(VLOOKUP(A1488,Sampling!$D$7:$E$14,2,FALSE()),0)</f>
        <v>0</v>
      </c>
      <c r="Q1488" s="0" t="n">
        <f aca="false">_xlfn.IFNA(VLOOKUP(A1488,Refill!$D$6:$G$8,2,FALSE()),0)</f>
        <v>0</v>
      </c>
    </row>
    <row r="1489" customFormat="false" ht="12.75" hidden="false" customHeight="false" outlineLevel="0" collapsed="false">
      <c r="A1489" s="19" t="n">
        <f aca="false">ROUND((Online_RAW!B1489-General!$B$10)*24,3)</f>
        <v>24.783</v>
      </c>
      <c r="B1489" s="19" t="n">
        <f aca="false">General!$B$12+Online_ANA!K1489/1000+Online_ANA!L1489/1000+Online_ANA!M1489/1000/General!$B$22-SUM($P$2:P1489)/1000/General!$B$24+SUM($Q$2:Q1489)/1000/General!$B$24</f>
        <v>1.36636169356203</v>
      </c>
      <c r="C1489" s="19" t="n">
        <f aca="false">Online_RAW!K1489</f>
        <v>28.0055555555556</v>
      </c>
      <c r="D1489" s="19" t="n">
        <f aca="false">Online_RAW!J1489</f>
        <v>2.45666666666667</v>
      </c>
      <c r="E1489" s="19" t="n">
        <f aca="false">(1-F1489/100-G1489/100)/(1-C1489/100-D1489/100-General!$B$17/100)</f>
        <v>0.986412981155513</v>
      </c>
      <c r="F1489" s="19" t="n">
        <f aca="false">N1489*General!$B$14/(N1489+O1489)+O1489*100/(N1489+O1489)</f>
        <v>31.7994018819223</v>
      </c>
      <c r="G1489" s="19" t="n">
        <f aca="false">N1489*General!$B$15/(N1489+O1489)</f>
        <v>0.0344447465242817</v>
      </c>
      <c r="H1489" s="19" t="n">
        <f aca="false">(N1489+O1489)*(1/General!$B$20)*((F1489/100)-E1489*(C1489/100))*1000/B1489</f>
        <v>245.403558433059</v>
      </c>
      <c r="I1489" s="19" t="n">
        <f aca="false">(N1489+O1489)*(1/General!$B$20)*((D1489/100)*E1489-(G1489/100))*1000/B1489</f>
        <v>140.436100748533</v>
      </c>
      <c r="J1489" s="19" t="n">
        <f aca="false">I1489/H1489</f>
        <v>0.572265951012449</v>
      </c>
      <c r="K1489" s="19" t="n">
        <f aca="false">MAX(Online_RAW!$L$2-Online_RAW!L1489,0)</f>
        <v>0</v>
      </c>
      <c r="L1489" s="19" t="n">
        <f aca="false">0.0016*(Online_RAW!M1489)</f>
        <v>84.42368</v>
      </c>
      <c r="M1489" s="11" t="n">
        <f aca="false">Online_RAW!$N$2-Online_RAW!N1489</f>
        <v>241.91243478261</v>
      </c>
      <c r="N1489" s="19" t="n">
        <f aca="false">Online_RAW!C1489*60</f>
        <v>155.038363636364</v>
      </c>
      <c r="O1489" s="19" t="n">
        <f aca="false">MAX(0, Online_RAW!D1489*60)</f>
        <v>25.0046086956522</v>
      </c>
      <c r="P1489" s="19" t="n">
        <f aca="false">_xlfn.IFNA(VLOOKUP(A1489,Sampling!$D$7:$E$14,2,FALSE()),0)</f>
        <v>0</v>
      </c>
      <c r="Q1489" s="0" t="n">
        <f aca="false">_xlfn.IFNA(VLOOKUP(A1489,Refill!$D$6:$G$8,2,FALSE()),0)</f>
        <v>0</v>
      </c>
    </row>
    <row r="1490" customFormat="false" ht="12.75" hidden="false" customHeight="false" outlineLevel="0" collapsed="false">
      <c r="A1490" s="19" t="n">
        <f aca="false">ROUND((Online_RAW!B1490-General!$B$10)*24,3)</f>
        <v>24.8</v>
      </c>
      <c r="B1490" s="19" t="n">
        <f aca="false">General!$B$12+Online_ANA!K1490/1000+Online_ANA!L1490/1000+Online_ANA!M1490/1000/General!$B$22-SUM($P$2:P1490)/1000/General!$B$24+SUM($Q$2:Q1490)/1000/General!$B$24</f>
        <v>1.36700781699242</v>
      </c>
      <c r="C1490" s="19" t="n">
        <f aca="false">Online_RAW!K1490</f>
        <v>28.0933333333333</v>
      </c>
      <c r="D1490" s="19" t="n">
        <f aca="false">Online_RAW!J1490</f>
        <v>2.47</v>
      </c>
      <c r="E1490" s="19" t="n">
        <f aca="false">(1-F1490/100-G1490/100)/(1-C1490/100-D1490/100-General!$B$17/100)</f>
        <v>0.990943110313269</v>
      </c>
      <c r="F1490" s="19" t="n">
        <f aca="false">N1490*General!$B$14/(N1490+O1490)+O1490*100/(N1490+O1490)</f>
        <v>31.5864347190434</v>
      </c>
      <c r="G1490" s="19" t="n">
        <f aca="false">N1490*General!$B$15/(N1490+O1490)</f>
        <v>0.0345523056974528</v>
      </c>
      <c r="H1490" s="19" t="n">
        <f aca="false">(N1490+O1490)*(1/General!$B$20)*((F1490/100)-E1490*(C1490/100))*1000/B1490</f>
        <v>219.984526823923</v>
      </c>
      <c r="I1490" s="19" t="n">
        <f aca="false">(N1490+O1490)*(1/General!$B$20)*((D1490/100)*E1490-(G1490/100))*1000/B1490</f>
        <v>141.650174952604</v>
      </c>
      <c r="J1490" s="19" t="n">
        <f aca="false">I1490/H1490</f>
        <v>0.64390971945941</v>
      </c>
      <c r="K1490" s="19" t="n">
        <f aca="false">MAX(Online_RAW!$L$2-Online_RAW!L1490,0)</f>
        <v>0</v>
      </c>
      <c r="L1490" s="19" t="n">
        <f aca="false">0.0016*(Online_RAW!M1490)</f>
        <v>84.4996</v>
      </c>
      <c r="M1490" s="11" t="n">
        <f aca="false">Online_RAW!$N$2-Online_RAW!N1490</f>
        <v>242.53395652174</v>
      </c>
      <c r="N1490" s="19" t="n">
        <f aca="false">Online_RAW!C1490*60</f>
        <v>155.365043478261</v>
      </c>
      <c r="O1490" s="19" t="n">
        <f aca="false">MAX(0, Online_RAW!D1490*60)</f>
        <v>24.495652173913</v>
      </c>
      <c r="P1490" s="19" t="n">
        <f aca="false">_xlfn.IFNA(VLOOKUP(A1490,Sampling!$D$7:$E$14,2,FALSE()),0)</f>
        <v>0</v>
      </c>
      <c r="Q1490" s="0" t="n">
        <f aca="false">_xlfn.IFNA(VLOOKUP(A1490,Refill!$D$6:$G$8,2,FALSE()),0)</f>
        <v>0</v>
      </c>
    </row>
    <row r="1491" customFormat="false" ht="12.75" hidden="false" customHeight="false" outlineLevel="0" collapsed="false">
      <c r="A1491" s="19" t="n">
        <f aca="false">ROUND((Online_RAW!B1491-General!$B$10)*24,3)</f>
        <v>24.817</v>
      </c>
      <c r="B1491" s="19" t="n">
        <f aca="false">General!$B$12+Online_ANA!K1491/1000+Online_ANA!L1491/1000+Online_ANA!M1491/1000/General!$B$22-SUM($P$2:P1491)/1000/General!$B$24+SUM($Q$2:Q1491)/1000/General!$B$24</f>
        <v>1.36761742544874</v>
      </c>
      <c r="C1491" s="19" t="n">
        <f aca="false">Online_RAW!K1491</f>
        <v>28.0233333333333</v>
      </c>
      <c r="D1491" s="19" t="n">
        <f aca="false">Online_RAW!J1491</f>
        <v>2.47</v>
      </c>
      <c r="E1491" s="19" t="n">
        <f aca="false">(1-F1491/100-G1491/100)/(1-C1491/100-D1491/100-General!$B$17/100)</f>
        <v>0.988783772759557</v>
      </c>
      <c r="F1491" s="19" t="n">
        <f aca="false">N1491*General!$B$14/(N1491+O1491)+O1491*100/(N1491+O1491)</f>
        <v>31.6662630454755</v>
      </c>
      <c r="G1491" s="19" t="n">
        <f aca="false">N1491*General!$B$15/(N1491+O1491)</f>
        <v>0.034511988360871</v>
      </c>
      <c r="H1491" s="19" t="n">
        <f aca="false">(N1491+O1491)*(1/General!$B$20)*((F1491/100)-E1491*(C1491/100))*1000/B1491</f>
        <v>232.399753604537</v>
      </c>
      <c r="I1491" s="19" t="n">
        <f aca="false">(N1491+O1491)*(1/General!$B$20)*((D1491/100)*E1491-(G1491/100))*1000/B1491</f>
        <v>141.40349684821</v>
      </c>
      <c r="J1491" s="19" t="n">
        <f aca="false">I1491/H1491</f>
        <v>0.608449426709931</v>
      </c>
      <c r="K1491" s="19" t="n">
        <f aca="false">MAX(Online_RAW!$L$2-Online_RAW!L1491,0)</f>
        <v>0</v>
      </c>
      <c r="L1491" s="19" t="n">
        <f aca="false">0.0016*(Online_RAW!M1491)</f>
        <v>84.5408</v>
      </c>
      <c r="M1491" s="11" t="n">
        <f aca="false">Online_RAW!$N$2-Online_RAW!N1491</f>
        <v>243.15352173913</v>
      </c>
      <c r="N1491" s="19" t="n">
        <f aca="false">Online_RAW!C1491*60</f>
        <v>155.323304347826</v>
      </c>
      <c r="O1491" s="19" t="n">
        <f aca="false">MAX(0, Online_RAW!D1491*60)</f>
        <v>24.6991304347826</v>
      </c>
      <c r="P1491" s="19" t="n">
        <f aca="false">_xlfn.IFNA(VLOOKUP(A1491,Sampling!$D$7:$E$14,2,FALSE()),0)</f>
        <v>0</v>
      </c>
      <c r="Q1491" s="0" t="n">
        <f aca="false">_xlfn.IFNA(VLOOKUP(A1491,Refill!$D$6:$G$8,2,FALSE()),0)</f>
        <v>0</v>
      </c>
    </row>
    <row r="1492" customFormat="false" ht="12.75" hidden="false" customHeight="false" outlineLevel="0" collapsed="false">
      <c r="A1492" s="19" t="n">
        <f aca="false">ROUND((Online_RAW!B1492-General!$B$10)*24,3)</f>
        <v>24.833</v>
      </c>
      <c r="B1492" s="19" t="n">
        <f aca="false">General!$B$12+Online_ANA!K1492/1000+Online_ANA!L1492/1000+Online_ANA!M1492/1000/General!$B$22-SUM($P$2:P1492)/1000/General!$B$24+SUM($Q$2:Q1492)/1000/General!$B$24</f>
        <v>1.36826570977263</v>
      </c>
      <c r="C1492" s="19" t="n">
        <f aca="false">Online_RAW!K1492</f>
        <v>27.988</v>
      </c>
      <c r="D1492" s="19" t="n">
        <f aca="false">Online_RAW!J1492</f>
        <v>2.475</v>
      </c>
      <c r="E1492" s="19" t="n">
        <f aca="false">(1-F1492/100-G1492/100)/(1-C1492/100-D1492/100-General!$B$17/100)</f>
        <v>0.991142515389621</v>
      </c>
      <c r="F1492" s="19" t="n">
        <f aca="false">N1492*General!$B$14/(N1492+O1492)+O1492*100/(N1492+O1492)</f>
        <v>31.4731731410732</v>
      </c>
      <c r="G1492" s="19" t="n">
        <f aca="false">N1492*General!$B$15/(N1492+O1492)</f>
        <v>0.0346095085146095</v>
      </c>
      <c r="H1492" s="19" t="n">
        <f aca="false">(N1492+O1492)*(1/General!$B$20)*((F1492/100)-E1492*(C1492/100))*1000/B1492</f>
        <v>218.703110163109</v>
      </c>
      <c r="I1492" s="19" t="n">
        <f aca="false">(N1492+O1492)*(1/General!$B$20)*((D1492/100)*E1492-(G1492/100))*1000/B1492</f>
        <v>141.686496965815</v>
      </c>
      <c r="J1492" s="19" t="n">
        <f aca="false">I1492/H1492</f>
        <v>0.647848569049363</v>
      </c>
      <c r="K1492" s="19" t="n">
        <f aca="false">MAX(Online_RAW!$L$2-Online_RAW!L1492,0)</f>
        <v>0</v>
      </c>
      <c r="L1492" s="19" t="n">
        <f aca="false">0.0016*(Online_RAW!M1492)</f>
        <v>84.6192</v>
      </c>
      <c r="M1492" s="11" t="n">
        <f aca="false">Online_RAW!$N$2-Online_RAW!N1492</f>
        <v>243.77469565217</v>
      </c>
      <c r="N1492" s="19" t="n">
        <f aca="false">Online_RAW!C1492*60</f>
        <v>155.458090909091</v>
      </c>
      <c r="O1492" s="19" t="n">
        <f aca="false">MAX(0, Online_RAW!D1492*60)</f>
        <v>24.2128695652174</v>
      </c>
      <c r="P1492" s="19" t="n">
        <f aca="false">_xlfn.IFNA(VLOOKUP(A1492,Sampling!$D$7:$E$14,2,FALSE()),0)</f>
        <v>0</v>
      </c>
      <c r="Q1492" s="0" t="n">
        <f aca="false">_xlfn.IFNA(VLOOKUP(A1492,Refill!$D$6:$G$8,2,FALSE()),0)</f>
        <v>0</v>
      </c>
    </row>
    <row r="1493" customFormat="false" ht="12.75" hidden="false" customHeight="false" outlineLevel="0" collapsed="false">
      <c r="A1493" s="19" t="n">
        <f aca="false">ROUND((Online_RAW!B1493-General!$B$10)*24,3)</f>
        <v>24.85</v>
      </c>
      <c r="B1493" s="19" t="n">
        <f aca="false">General!$B$12+Online_ANA!K1493/1000+Online_ANA!L1493/1000+Online_ANA!M1493/1000/General!$B$22-SUM($P$2:P1493)/1000/General!$B$24+SUM($Q$2:Q1493)/1000/General!$B$24</f>
        <v>1.36888620023933</v>
      </c>
      <c r="C1493" s="19" t="n">
        <f aca="false">Online_RAW!K1493</f>
        <v>27.9342857142857</v>
      </c>
      <c r="D1493" s="19" t="n">
        <f aca="false">Online_RAW!J1493</f>
        <v>2.475</v>
      </c>
      <c r="E1493" s="19" t="n">
        <f aca="false">(1-F1493/100-G1493/100)/(1-C1493/100-D1493/100-General!$B$17/100)</f>
        <v>0.992021347892801</v>
      </c>
      <c r="F1493" s="19" t="n">
        <f aca="false">N1493*General!$B$14/(N1493+O1493)+O1493*100/(N1493+O1493)</f>
        <v>31.3590986978929</v>
      </c>
      <c r="G1493" s="19" t="n">
        <f aca="false">N1493*General!$B$15/(N1493+O1493)</f>
        <v>0.0346671218697511</v>
      </c>
      <c r="H1493" s="19" t="n">
        <f aca="false">(N1493+O1493)*(1/General!$B$20)*((F1493/100)-E1493*(C1493/100))*1000/B1493</f>
        <v>213.892400344026</v>
      </c>
      <c r="I1493" s="19" t="n">
        <f aca="false">(N1493+O1493)*(1/General!$B$20)*((D1493/100)*E1493-(G1493/100))*1000/B1493</f>
        <v>141.937707554916</v>
      </c>
      <c r="J1493" s="19" t="n">
        <f aca="false">I1493/H1493</f>
        <v>0.663593972140302</v>
      </c>
      <c r="K1493" s="19" t="n">
        <f aca="false">MAX(Online_RAW!$L$2-Online_RAW!L1493,0)</f>
        <v>0</v>
      </c>
      <c r="L1493" s="19" t="n">
        <f aca="false">0.0016*(Online_RAW!M1493)</f>
        <v>84.672</v>
      </c>
      <c r="M1493" s="11" t="n">
        <f aca="false">Online_RAW!$N$2-Online_RAW!N1493</f>
        <v>244.39347826087</v>
      </c>
      <c r="N1493" s="19" t="n">
        <f aca="false">Online_RAW!C1493*60</f>
        <v>155.927181818182</v>
      </c>
      <c r="O1493" s="19" t="n">
        <f aca="false">MAX(0, Online_RAW!D1493*60)</f>
        <v>23.9864347826087</v>
      </c>
      <c r="P1493" s="19" t="n">
        <f aca="false">_xlfn.IFNA(VLOOKUP(A1493,Sampling!$D$7:$E$14,2,FALSE()),0)</f>
        <v>0</v>
      </c>
      <c r="Q1493" s="0" t="n">
        <f aca="false">_xlfn.IFNA(VLOOKUP(A1493,Refill!$D$6:$G$8,2,FALSE()),0)</f>
        <v>0</v>
      </c>
    </row>
    <row r="1494" customFormat="false" ht="12.75" hidden="false" customHeight="false" outlineLevel="0" collapsed="false">
      <c r="A1494" s="19" t="n">
        <f aca="false">ROUND((Online_RAW!B1494-General!$B$10)*24,3)</f>
        <v>24.867</v>
      </c>
      <c r="B1494" s="19" t="n">
        <f aca="false">General!$B$12+Online_ANA!K1494/1000+Online_ANA!L1494/1000+Online_ANA!M1494/1000/General!$B$22-SUM($P$2:P1494)/1000/General!$B$24+SUM($Q$2:Q1494)/1000/General!$B$24</f>
        <v>1.3695149986438</v>
      </c>
      <c r="C1494" s="19" t="n">
        <f aca="false">Online_RAW!K1494</f>
        <v>27.81</v>
      </c>
      <c r="D1494" s="19" t="n">
        <f aca="false">Online_RAW!J1494</f>
        <v>2.48</v>
      </c>
      <c r="E1494" s="19" t="n">
        <f aca="false">(1-F1494/100-G1494/100)/(1-C1494/100-D1494/100-General!$B$17/100)</f>
        <v>0.989930090385079</v>
      </c>
      <c r="F1494" s="19" t="n">
        <f aca="false">N1494*General!$B$14/(N1494+O1494)+O1494*100/(N1494+O1494)</f>
        <v>31.3856548248345</v>
      </c>
      <c r="G1494" s="19" t="n">
        <f aca="false">N1494*General!$B$15/(N1494+O1494)</f>
        <v>0.034653709684427</v>
      </c>
      <c r="H1494" s="19" t="n">
        <f aca="false">(N1494+O1494)*(1/General!$B$20)*((F1494/100)-E1494*(C1494/100))*1000/B1494</f>
        <v>226.254784206822</v>
      </c>
      <c r="I1494" s="19" t="n">
        <f aca="false">(N1494+O1494)*(1/General!$B$20)*((D1494/100)*E1494-(G1494/100))*1000/B1494</f>
        <v>142.028967994968</v>
      </c>
      <c r="J1494" s="19" t="n">
        <f aca="false">I1494/H1494</f>
        <v>0.627739070768722</v>
      </c>
      <c r="K1494" s="19" t="n">
        <f aca="false">MAX(Online_RAW!$L$2-Online_RAW!L1494,0)</f>
        <v>0</v>
      </c>
      <c r="L1494" s="19" t="n">
        <f aca="false">0.0016*(Online_RAW!M1494)</f>
        <v>84.7288</v>
      </c>
      <c r="M1494" s="11" t="n">
        <f aca="false">Online_RAW!$N$2-Online_RAW!N1494</f>
        <v>245.01695652174</v>
      </c>
      <c r="N1494" s="19" t="n">
        <f aca="false">Online_RAW!C1494*60</f>
        <v>156.052434782609</v>
      </c>
      <c r="O1494" s="19" t="n">
        <f aca="false">MAX(0, Online_RAW!D1494*60)</f>
        <v>24.0753913043478</v>
      </c>
      <c r="P1494" s="19" t="n">
        <f aca="false">_xlfn.IFNA(VLOOKUP(A1494,Sampling!$D$7:$E$14,2,FALSE()),0)</f>
        <v>0</v>
      </c>
      <c r="Q1494" s="0" t="n">
        <f aca="false">_xlfn.IFNA(VLOOKUP(A1494,Refill!$D$6:$G$8,2,FALSE()),0)</f>
        <v>0</v>
      </c>
    </row>
    <row r="1495" customFormat="false" ht="12.75" hidden="false" customHeight="false" outlineLevel="0" collapsed="false">
      <c r="A1495" s="19" t="n">
        <f aca="false">ROUND((Online_RAW!B1495-General!$B$10)*24,3)</f>
        <v>24.883</v>
      </c>
      <c r="B1495" s="19" t="n">
        <f aca="false">General!$B$12+Online_ANA!K1495/1000+Online_ANA!L1495/1000+Online_ANA!M1495/1000/General!$B$22-SUM($P$2:P1495)/1000/General!$B$24+SUM($Q$2:Q1495)/1000/General!$B$24</f>
        <v>1.37015029884324</v>
      </c>
      <c r="C1495" s="19" t="n">
        <f aca="false">Online_RAW!K1495</f>
        <v>27.7</v>
      </c>
      <c r="D1495" s="19" t="n">
        <f aca="false">Online_RAW!J1495</f>
        <v>2.486</v>
      </c>
      <c r="E1495" s="19" t="n">
        <f aca="false">(1-F1495/100-G1495/100)/(1-C1495/100-D1495/100-General!$B$17/100)</f>
        <v>0.987728538160615</v>
      </c>
      <c r="F1495" s="19" t="n">
        <f aca="false">N1495*General!$B$14/(N1495+O1495)+O1495*100/(N1495+O1495)</f>
        <v>31.4354738288338</v>
      </c>
      <c r="G1495" s="19" t="n">
        <f aca="false">N1495*General!$B$15/(N1495+O1495)</f>
        <v>0.0346285485712961</v>
      </c>
      <c r="H1495" s="19" t="n">
        <f aca="false">(N1495+O1495)*(1/General!$B$20)*((F1495/100)-E1495*(C1495/100))*1000/B1495</f>
        <v>238.864681369089</v>
      </c>
      <c r="I1495" s="19" t="n">
        <f aca="false">(N1495+O1495)*(1/General!$B$20)*((D1495/100)*E1495-(G1495/100))*1000/B1495</f>
        <v>141.890366159205</v>
      </c>
      <c r="J1495" s="19" t="n">
        <f aca="false">I1495/H1495</f>
        <v>0.594019866586967</v>
      </c>
      <c r="K1495" s="19" t="n">
        <f aca="false">MAX(Online_RAW!$L$2-Online_RAW!L1495,0)</f>
        <v>0</v>
      </c>
      <c r="L1495" s="19" t="n">
        <f aca="false">0.0016*(Online_RAW!M1495)</f>
        <v>84.7856</v>
      </c>
      <c r="M1495" s="11" t="n">
        <f aca="false">Online_RAW!$N$2-Online_RAW!N1495</f>
        <v>245.64752173913</v>
      </c>
      <c r="N1495" s="19" t="n">
        <f aca="false">Online_RAW!C1495*60</f>
        <v>155.827565217391</v>
      </c>
      <c r="O1495" s="19" t="n">
        <f aca="false">MAX(0, Online_RAW!D1495*60)</f>
        <v>24.1713913043478</v>
      </c>
      <c r="P1495" s="19" t="n">
        <f aca="false">_xlfn.IFNA(VLOOKUP(A1495,Sampling!$D$7:$E$14,2,FALSE()),0)</f>
        <v>0</v>
      </c>
      <c r="Q1495" s="0" t="n">
        <f aca="false">_xlfn.IFNA(VLOOKUP(A1495,Refill!$D$6:$G$8,2,FALSE()),0)</f>
        <v>0</v>
      </c>
    </row>
    <row r="1496" customFormat="false" ht="12.75" hidden="false" customHeight="false" outlineLevel="0" collapsed="false">
      <c r="A1496" s="19" t="n">
        <f aca="false">ROUND((Online_RAW!B1496-General!$B$10)*24,3)</f>
        <v>24.9</v>
      </c>
      <c r="B1496" s="19" t="n">
        <f aca="false">General!$B$12+Online_ANA!K1496/1000+Online_ANA!L1496/1000+Online_ANA!M1496/1000/General!$B$22-SUM($P$2:P1496)/1000/General!$B$24+SUM($Q$2:Q1496)/1000/General!$B$24</f>
        <v>1.37079129328547</v>
      </c>
      <c r="C1496" s="19" t="n">
        <f aca="false">Online_RAW!K1496</f>
        <v>27.7216666666667</v>
      </c>
      <c r="D1496" s="19" t="n">
        <f aca="false">Online_RAW!J1496</f>
        <v>2.485</v>
      </c>
      <c r="E1496" s="19" t="n">
        <f aca="false">(1-F1496/100-G1496/100)/(1-C1496/100-D1496/100-General!$B$17/100)</f>
        <v>0.988483572496629</v>
      </c>
      <c r="F1496" s="19" t="n">
        <f aca="false">N1496*General!$B$14/(N1496+O1496)+O1496*100/(N1496+O1496)</f>
        <v>31.4035010718898</v>
      </c>
      <c r="G1496" s="19" t="n">
        <f aca="false">N1496*General!$B$15/(N1496+O1496)</f>
        <v>0.0346446964283385</v>
      </c>
      <c r="H1496" s="19" t="n">
        <f aca="false">(N1496+O1496)*(1/General!$B$20)*((F1496/100)-E1496*(C1496/100))*1000/B1496</f>
        <v>234.368344074337</v>
      </c>
      <c r="I1496" s="19" t="n">
        <f aca="false">(N1496+O1496)*(1/General!$B$20)*((D1496/100)*E1496-(G1496/100))*1000/B1496</f>
        <v>141.856002297635</v>
      </c>
      <c r="J1496" s="19" t="n">
        <f aca="false">I1496/H1496</f>
        <v>0.605269465285128</v>
      </c>
      <c r="K1496" s="19" t="n">
        <f aca="false">MAX(Online_RAW!$L$2-Online_RAW!L1496,0)</f>
        <v>0</v>
      </c>
      <c r="L1496" s="19" t="n">
        <f aca="false">0.0016*(Online_RAW!M1496)</f>
        <v>84.8341333333333</v>
      </c>
      <c r="M1496" s="11" t="n">
        <f aca="false">Online_RAW!$N$2-Online_RAW!N1496</f>
        <v>246.29330434783</v>
      </c>
      <c r="N1496" s="19" t="n">
        <f aca="false">Online_RAW!C1496*60</f>
        <v>155.879217391304</v>
      </c>
      <c r="O1496" s="19" t="n">
        <f aca="false">MAX(0, Online_RAW!D1496*60)</f>
        <v>24.0954782608696</v>
      </c>
      <c r="P1496" s="19" t="n">
        <f aca="false">_xlfn.IFNA(VLOOKUP(A1496,Sampling!$D$7:$E$14,2,FALSE()),0)</f>
        <v>0</v>
      </c>
      <c r="Q1496" s="0" t="n">
        <f aca="false">_xlfn.IFNA(VLOOKUP(A1496,Refill!$D$6:$G$8,2,FALSE()),0)</f>
        <v>0</v>
      </c>
    </row>
    <row r="1497" customFormat="false" ht="12.75" hidden="false" customHeight="false" outlineLevel="0" collapsed="false">
      <c r="A1497" s="19" t="n">
        <f aca="false">ROUND((Online_RAW!B1497-General!$B$10)*24,3)</f>
        <v>24.917</v>
      </c>
      <c r="B1497" s="19" t="n">
        <f aca="false">General!$B$12+Online_ANA!K1497/1000+Online_ANA!L1497/1000+Online_ANA!M1497/1000/General!$B$22-SUM($P$2:P1497)/1000/General!$B$24+SUM($Q$2:Q1497)/1000/General!$B$24</f>
        <v>1.37144809722112</v>
      </c>
      <c r="C1497" s="19" t="n">
        <f aca="false">Online_RAW!K1497</f>
        <v>27.685</v>
      </c>
      <c r="D1497" s="19" t="n">
        <f aca="false">Online_RAW!J1497</f>
        <v>2.48</v>
      </c>
      <c r="E1497" s="19" t="n">
        <f aca="false">(1-F1497/100-G1497/100)/(1-C1497/100-D1497/100-General!$B$17/100)</f>
        <v>0.986721957278246</v>
      </c>
      <c r="F1497" s="19" t="n">
        <f aca="false">N1497*General!$B$14/(N1497+O1497)+O1497*100/(N1497+O1497)</f>
        <v>31.4846153846154</v>
      </c>
      <c r="G1497" s="19" t="n">
        <f aca="false">N1497*General!$B$15/(N1497+O1497)</f>
        <v>0.0346037296037296</v>
      </c>
      <c r="H1497" s="19" t="n">
        <f aca="false">(N1497+O1497)*(1/General!$B$20)*((F1497/100)-E1497*(C1497/100))*1000/B1497</f>
        <v>243.957529746805</v>
      </c>
      <c r="I1497" s="19" t="n">
        <f aca="false">(N1497+O1497)*(1/General!$B$20)*((D1497/100)*E1497-(G1497/100))*1000/B1497</f>
        <v>141.230773879392</v>
      </c>
      <c r="J1497" s="19" t="n">
        <f aca="false">I1497/H1497</f>
        <v>0.57891541214559</v>
      </c>
      <c r="K1497" s="19" t="n">
        <f aca="false">MAX(Online_RAW!$L$2-Online_RAW!L1497,0)</f>
        <v>0</v>
      </c>
      <c r="L1497" s="19" t="n">
        <f aca="false">0.0016*(Online_RAW!M1497)</f>
        <v>84.9018666666667</v>
      </c>
      <c r="M1497" s="11" t="n">
        <f aca="false">Online_RAW!$N$2-Online_RAW!N1497</f>
        <v>246.93539130435</v>
      </c>
      <c r="N1497" s="19" t="n">
        <f aca="false">Online_RAW!C1497*60</f>
        <v>155.678869565218</v>
      </c>
      <c r="O1497" s="19" t="n">
        <f aca="false">MAX(0, Online_RAW!D1497*60)</f>
        <v>24.2773043478261</v>
      </c>
      <c r="P1497" s="19" t="n">
        <f aca="false">_xlfn.IFNA(VLOOKUP(A1497,Sampling!$D$7:$E$14,2,FALSE()),0)</f>
        <v>0</v>
      </c>
      <c r="Q1497" s="0" t="n">
        <f aca="false">_xlfn.IFNA(VLOOKUP(A1497,Refill!$D$6:$G$8,2,FALSE()),0)</f>
        <v>0</v>
      </c>
    </row>
    <row r="1498" customFormat="false" ht="12.75" hidden="false" customHeight="false" outlineLevel="0" collapsed="false">
      <c r="A1498" s="19" t="n">
        <f aca="false">ROUND((Online_RAW!B1498-General!$B$10)*24,3)</f>
        <v>24.933</v>
      </c>
      <c r="B1498" s="19" t="n">
        <f aca="false">General!$B$12+Online_ANA!K1498/1000+Online_ANA!L1498/1000+Online_ANA!M1498/1000/General!$B$22-SUM($P$2:P1498)/1000/General!$B$24+SUM($Q$2:Q1498)/1000/General!$B$24</f>
        <v>1.37208692310259</v>
      </c>
      <c r="C1498" s="19" t="n">
        <f aca="false">Online_RAW!K1498</f>
        <v>27.7371428571429</v>
      </c>
      <c r="D1498" s="19" t="n">
        <f aca="false">Online_RAW!J1498</f>
        <v>2.49</v>
      </c>
      <c r="E1498" s="19" t="n">
        <f aca="false">(1-F1498/100-G1498/100)/(1-C1498/100-D1498/100-General!$B$17/100)</f>
        <v>0.989620835917311</v>
      </c>
      <c r="F1498" s="19" t="n">
        <f aca="false">N1498*General!$B$14/(N1498+O1498)+O1498*100/(N1498+O1498)</f>
        <v>31.3448537969159</v>
      </c>
      <c r="G1498" s="19" t="n">
        <f aca="false">N1498*General!$B$15/(N1498+O1498)</f>
        <v>0.0346743162641839</v>
      </c>
      <c r="H1498" s="19" t="n">
        <f aca="false">(N1498+O1498)*(1/General!$B$20)*((F1498/100)-E1498*(C1498/100))*1000/B1498</f>
        <v>227.972581093802</v>
      </c>
      <c r="I1498" s="19" t="n">
        <f aca="false">(N1498+O1498)*(1/General!$B$20)*((D1498/100)*E1498-(G1498/100))*1000/B1498</f>
        <v>142.174577247898</v>
      </c>
      <c r="J1498" s="19" t="n">
        <f aca="false">I1498/H1498</f>
        <v>0.623647706078297</v>
      </c>
      <c r="K1498" s="19" t="n">
        <f aca="false">MAX(Online_RAW!$L$2-Online_RAW!L1498,0)</f>
        <v>0</v>
      </c>
      <c r="L1498" s="19" t="n">
        <f aca="false">0.0016*(Online_RAW!M1498)</f>
        <v>84.9692</v>
      </c>
      <c r="M1498" s="11" t="n">
        <f aca="false">Online_RAW!$N$2-Online_RAW!N1498</f>
        <v>247.55831818182</v>
      </c>
      <c r="N1498" s="19" t="n">
        <f aca="false">Online_RAW!C1498*60</f>
        <v>156.011727272727</v>
      </c>
      <c r="O1498" s="19" t="n">
        <f aca="false">MAX(0, Online_RAW!D1498*60)</f>
        <v>23.9620909090909</v>
      </c>
      <c r="P1498" s="19" t="n">
        <f aca="false">_xlfn.IFNA(VLOOKUP(A1498,Sampling!$D$7:$E$14,2,FALSE()),0)</f>
        <v>0</v>
      </c>
      <c r="Q1498" s="0" t="n">
        <f aca="false">_xlfn.IFNA(VLOOKUP(A1498,Refill!$D$6:$G$8,2,FALSE()),0)</f>
        <v>0</v>
      </c>
    </row>
    <row r="1499" customFormat="false" ht="12.75" hidden="false" customHeight="false" outlineLevel="0" collapsed="false">
      <c r="A1499" s="19" t="n">
        <f aca="false">ROUND((Online_RAW!B1499-General!$B$10)*24,3)</f>
        <v>24.95</v>
      </c>
      <c r="B1499" s="19" t="n">
        <f aca="false">General!$B$12+Online_ANA!K1499/1000+Online_ANA!L1499/1000+Online_ANA!M1499/1000/General!$B$22-SUM($P$2:P1499)/1000/General!$B$24+SUM($Q$2:Q1499)/1000/General!$B$24</f>
        <v>1.37273628201279</v>
      </c>
      <c r="C1499" s="19" t="n">
        <f aca="false">Online_RAW!K1499</f>
        <v>27.67</v>
      </c>
      <c r="D1499" s="19" t="n">
        <f aca="false">Online_RAW!J1499</f>
        <v>2.49</v>
      </c>
      <c r="E1499" s="19" t="n">
        <f aca="false">(1-F1499/100-G1499/100)/(1-C1499/100-D1499/100-General!$B$17/100)</f>
        <v>0.989135903937291</v>
      </c>
      <c r="F1499" s="19" t="n">
        <f aca="false">N1499*General!$B$14/(N1499+O1499)+O1499*100/(N1499+O1499)</f>
        <v>31.3120490816133</v>
      </c>
      <c r="G1499" s="19" t="n">
        <f aca="false">N1499*General!$B$15/(N1499+O1499)</f>
        <v>0.0346908843022155</v>
      </c>
      <c r="H1499" s="19" t="n">
        <f aca="false">(N1499+O1499)*(1/General!$B$20)*((F1499/100)-E1499*(C1499/100))*1000/B1499</f>
        <v>230.694608451925</v>
      </c>
      <c r="I1499" s="19" t="n">
        <f aca="false">(N1499+O1499)*(1/General!$B$20)*((D1499/100)*E1499-(G1499/100))*1000/B1499</f>
        <v>142.083292272687</v>
      </c>
      <c r="J1499" s="19" t="n">
        <f aca="false">I1499/H1499</f>
        <v>0.615893423891164</v>
      </c>
      <c r="K1499" s="19" t="n">
        <f aca="false">MAX(Online_RAW!$L$2-Online_RAW!L1499,0)</f>
        <v>0</v>
      </c>
      <c r="L1499" s="19" t="n">
        <f aca="false">0.0016*(Online_RAW!M1499)</f>
        <v>85.0378666666667</v>
      </c>
      <c r="M1499" s="11" t="n">
        <f aca="false">Online_RAW!$N$2-Online_RAW!N1499</f>
        <v>248.19127272727</v>
      </c>
      <c r="N1499" s="19" t="n">
        <f aca="false">Online_RAW!C1499*60</f>
        <v>156.138545454545</v>
      </c>
      <c r="O1499" s="19" t="n">
        <f aca="false">MAX(0, Online_RAW!D1499*60)</f>
        <v>23.8955454545455</v>
      </c>
      <c r="P1499" s="19" t="n">
        <f aca="false">_xlfn.IFNA(VLOOKUP(A1499,Sampling!$D$7:$E$14,2,FALSE()),0)</f>
        <v>0</v>
      </c>
      <c r="Q1499" s="0" t="n">
        <f aca="false">_xlfn.IFNA(VLOOKUP(A1499,Refill!$D$6:$G$8,2,FALSE()),0)</f>
        <v>0</v>
      </c>
    </row>
    <row r="1500" customFormat="false" ht="12.75" hidden="false" customHeight="false" outlineLevel="0" collapsed="false">
      <c r="A1500" s="19" t="n">
        <f aca="false">ROUND((Online_RAW!B1500-General!$B$10)*24,3)</f>
        <v>24.967</v>
      </c>
      <c r="B1500" s="19" t="n">
        <f aca="false">General!$B$12+Online_ANA!K1500/1000+Online_ANA!L1500/1000+Online_ANA!M1500/1000/General!$B$22-SUM($P$2:P1500)/1000/General!$B$24+SUM($Q$2:Q1500)/1000/General!$B$24</f>
        <v>1.37338725722643</v>
      </c>
      <c r="C1500" s="19" t="n">
        <f aca="false">Online_RAW!K1500</f>
        <v>27.5671428571429</v>
      </c>
      <c r="D1500" s="19" t="n">
        <f aca="false">Online_RAW!J1500</f>
        <v>2.5</v>
      </c>
      <c r="E1500" s="19" t="n">
        <f aca="false">(1-F1500/100-G1500/100)/(1-C1500/100-D1500/100-General!$B$17/100)</f>
        <v>0.987543254547153</v>
      </c>
      <c r="F1500" s="19" t="n">
        <f aca="false">N1500*General!$B$14/(N1500+O1500)+O1500*100/(N1500+O1500)</f>
        <v>31.3308996633114</v>
      </c>
      <c r="G1500" s="19" t="n">
        <f aca="false">N1500*General!$B$15/(N1500+O1500)</f>
        <v>0.0346813638064084</v>
      </c>
      <c r="H1500" s="19" t="n">
        <f aca="false">(N1500+O1500)*(1/General!$B$20)*((F1500/100)-E1500*(C1500/100))*1000/B1500</f>
        <v>240.041187086152</v>
      </c>
      <c r="I1500" s="19" t="n">
        <f aca="false">(N1500+O1500)*(1/General!$B$20)*((D1500/100)*E1500-(G1500/100))*1000/B1500</f>
        <v>142.264625700997</v>
      </c>
      <c r="J1500" s="19" t="n">
        <f aca="false">I1500/H1500</f>
        <v>0.592667564379013</v>
      </c>
      <c r="K1500" s="19" t="n">
        <f aca="false">MAX(Online_RAW!$L$2-Online_RAW!L1500,0)</f>
        <v>0</v>
      </c>
      <c r="L1500" s="19" t="n">
        <f aca="false">0.0016*(Online_RAW!M1500)</f>
        <v>85.1029333333333</v>
      </c>
      <c r="M1500" s="11" t="n">
        <f aca="false">Online_RAW!$N$2-Online_RAW!N1500</f>
        <v>248.82991304348</v>
      </c>
      <c r="N1500" s="19" t="n">
        <f aca="false">Online_RAW!C1500*60</f>
        <v>155.988782608696</v>
      </c>
      <c r="O1500" s="19" t="n">
        <f aca="false">MAX(0, Online_RAW!D1500*60)</f>
        <v>23.922</v>
      </c>
      <c r="P1500" s="19" t="n">
        <f aca="false">_xlfn.IFNA(VLOOKUP(A1500,Sampling!$D$7:$E$14,2,FALSE()),0)</f>
        <v>0</v>
      </c>
      <c r="Q1500" s="0" t="n">
        <f aca="false">_xlfn.IFNA(VLOOKUP(A1500,Refill!$D$6:$G$8,2,FALSE()),0)</f>
        <v>0</v>
      </c>
    </row>
    <row r="1501" customFormat="false" ht="12.75" hidden="false" customHeight="false" outlineLevel="0" collapsed="false">
      <c r="A1501" s="19" t="n">
        <f aca="false">ROUND((Online_RAW!B1501-General!$B$10)*24,3)</f>
        <v>24.983</v>
      </c>
      <c r="B1501" s="19" t="n">
        <f aca="false">General!$B$12+Online_ANA!K1501/1000+Online_ANA!L1501/1000+Online_ANA!M1501/1000/General!$B$22-SUM($P$2:P1501)/1000/General!$B$24+SUM($Q$2:Q1501)/1000/General!$B$24</f>
        <v>1.37404018073395</v>
      </c>
      <c r="C1501" s="19" t="n">
        <f aca="false">Online_RAW!K1501</f>
        <v>27.5933333333333</v>
      </c>
      <c r="D1501" s="19" t="n">
        <f aca="false">Online_RAW!J1501</f>
        <v>2.5</v>
      </c>
      <c r="E1501" s="19" t="n">
        <f aca="false">(1-F1501/100-G1501/100)/(1-C1501/100-D1501/100-General!$B$17/100)</f>
        <v>0.990575113782699</v>
      </c>
      <c r="F1501" s="19" t="n">
        <f aca="false">N1501*General!$B$14/(N1501+O1501)+O1501*100/(N1501+O1501)</f>
        <v>31.1460352147331</v>
      </c>
      <c r="G1501" s="19" t="n">
        <f aca="false">N1501*General!$B$15/(N1501+O1501)</f>
        <v>0.0347747296895287</v>
      </c>
      <c r="H1501" s="19" t="n">
        <f aca="false">(N1501+O1501)*(1/General!$B$20)*((F1501/100)-E1501*(C1501/100))*1000/B1501</f>
        <v>222.641658135197</v>
      </c>
      <c r="I1501" s="19" t="n">
        <f aca="false">(N1501+O1501)*(1/General!$B$20)*((D1501/100)*E1501-(G1501/100))*1000/B1501</f>
        <v>142.577835665168</v>
      </c>
      <c r="J1501" s="19" t="n">
        <f aca="false">I1501/H1501</f>
        <v>0.640391546035777</v>
      </c>
      <c r="K1501" s="19" t="n">
        <f aca="false">MAX(Online_RAW!$L$2-Online_RAW!L1501,0)</f>
        <v>0</v>
      </c>
      <c r="L1501" s="19" t="n">
        <f aca="false">0.0016*(Online_RAW!M1501)</f>
        <v>85.1708</v>
      </c>
      <c r="M1501" s="11" t="n">
        <f aca="false">Online_RAW!$N$2-Online_RAW!N1501</f>
        <v>249.467625</v>
      </c>
      <c r="N1501" s="19" t="n">
        <f aca="false">Online_RAW!C1501*60</f>
        <v>156.34675</v>
      </c>
      <c r="O1501" s="19" t="n">
        <f aca="false">MAX(0, Online_RAW!D1501*60)</f>
        <v>23.49275</v>
      </c>
      <c r="P1501" s="19" t="n">
        <f aca="false">_xlfn.IFNA(VLOOKUP(A1501,Sampling!$D$7:$E$14,2,FALSE()),0)</f>
        <v>0</v>
      </c>
      <c r="Q1501" s="0" t="n">
        <f aca="false">_xlfn.IFNA(VLOOKUP(A1501,Refill!$D$6:$G$8,2,FALSE()),0)</f>
        <v>0</v>
      </c>
    </row>
    <row r="1502" customFormat="false" ht="12.75" hidden="false" customHeight="false" outlineLevel="0" collapsed="false">
      <c r="A1502" s="19" t="n">
        <f aca="false">ROUND((Online_RAW!B1502-General!$B$10)*24,3)</f>
        <v>25</v>
      </c>
      <c r="B1502" s="19" t="n">
        <f aca="false">General!$B$12+Online_ANA!K1502/1000+Online_ANA!L1502/1000+Online_ANA!M1502/1000/General!$B$22-SUM($P$2:P1502)/1000/General!$B$24+SUM($Q$2:Q1502)/1000/General!$B$24</f>
        <v>1.37470041000834</v>
      </c>
      <c r="C1502" s="19" t="n">
        <f aca="false">Online_RAW!K1502</f>
        <v>27.53</v>
      </c>
      <c r="D1502" s="19" t="n">
        <f aca="false">Online_RAW!J1502</f>
        <v>2.5</v>
      </c>
      <c r="E1502" s="19" t="n">
        <f aca="false">(1-F1502/100-G1502/100)/(1-C1502/100-D1502/100-General!$B$17/100)</f>
        <v>0.989313694965767</v>
      </c>
      <c r="F1502" s="19" t="n">
        <f aca="false">N1502*General!$B$14/(N1502+O1502)+O1502*100/(N1502+O1502)</f>
        <v>31.171027081417</v>
      </c>
      <c r="G1502" s="19" t="n">
        <f aca="false">N1502*General!$B$15/(N1502+O1502)</f>
        <v>0.0347621075346379</v>
      </c>
      <c r="H1502" s="19" t="n">
        <f aca="false">(N1502+O1502)*(1/General!$B$20)*((F1502/100)-E1502*(C1502/100))*1000/B1502</f>
        <v>229.851712428213</v>
      </c>
      <c r="I1502" s="19" t="n">
        <f aca="false">(N1502+O1502)*(1/General!$B$20)*((D1502/100)*E1502-(G1502/100))*1000/B1502</f>
        <v>142.431258356817</v>
      </c>
      <c r="J1502" s="19" t="n">
        <f aca="false">I1502/H1502</f>
        <v>0.619665856965503</v>
      </c>
      <c r="K1502" s="19" t="n">
        <f aca="false">MAX(Online_RAW!$L$2-Online_RAW!L1502,0)</f>
        <v>0</v>
      </c>
      <c r="L1502" s="19" t="n">
        <f aca="false">0.0016*(Online_RAW!M1502)</f>
        <v>85.2384</v>
      </c>
      <c r="M1502" s="11" t="n">
        <f aca="false">Online_RAW!$N$2-Online_RAW!N1502</f>
        <v>250.11359090909</v>
      </c>
      <c r="N1502" s="19" t="n">
        <f aca="false">Online_RAW!C1502*60</f>
        <v>156.405545454545</v>
      </c>
      <c r="O1502" s="19" t="n">
        <f aca="false">MAX(0, Online_RAW!D1502*60)</f>
        <v>23.5669090909091</v>
      </c>
      <c r="P1502" s="19" t="n">
        <f aca="false">_xlfn.IFNA(VLOOKUP(A1502,Sampling!$D$7:$E$14,2,FALSE()),0)</f>
        <v>0</v>
      </c>
      <c r="Q1502" s="0" t="n">
        <f aca="false">_xlfn.IFNA(VLOOKUP(A1502,Refill!$D$6:$G$8,2,FALSE()),0)</f>
        <v>0</v>
      </c>
    </row>
    <row r="1503" customFormat="false" ht="12.75" hidden="false" customHeight="false" outlineLevel="0" collapsed="false">
      <c r="A1503" s="19" t="n">
        <f aca="false">ROUND((Online_RAW!B1503-General!$B$10)*24,3)</f>
        <v>25.017</v>
      </c>
      <c r="B1503" s="19" t="n">
        <f aca="false">General!$B$12+Online_ANA!K1503/1000+Online_ANA!L1503/1000+Online_ANA!M1503/1000/General!$B$22-SUM($P$2:P1503)/1000/General!$B$24+SUM($Q$2:Q1503)/1000/General!$B$24</f>
        <v>1.37534417447873</v>
      </c>
      <c r="C1503" s="19" t="n">
        <f aca="false">Online_RAW!K1503</f>
        <v>27.4766666666667</v>
      </c>
      <c r="D1503" s="19" t="n">
        <f aca="false">Online_RAW!J1503</f>
        <v>2.505</v>
      </c>
      <c r="E1503" s="19" t="n">
        <f aca="false">(1-F1503/100-G1503/100)/(1-C1503/100-D1503/100-General!$B$17/100)</f>
        <v>0.985480748207608</v>
      </c>
      <c r="F1503" s="19" t="n">
        <f aca="false">N1503*General!$B$14/(N1503+O1503)+O1503*100/(N1503+O1503)</f>
        <v>31.3900389220514</v>
      </c>
      <c r="G1503" s="19" t="n">
        <f aca="false">N1503*General!$B$15/(N1503+O1503)</f>
        <v>0.0346514954939134</v>
      </c>
      <c r="H1503" s="19" t="n">
        <f aca="false">(N1503+O1503)*(1/General!$B$20)*((F1503/100)-E1503*(C1503/100))*1000/B1503</f>
        <v>252.008059006133</v>
      </c>
      <c r="I1503" s="19" t="n">
        <f aca="false">(N1503+O1503)*(1/General!$B$20)*((D1503/100)*E1503-(G1503/100))*1000/B1503</f>
        <v>142.239682120149</v>
      </c>
      <c r="J1503" s="19" t="n">
        <f aca="false">I1503/H1503</f>
        <v>0.564425132597396</v>
      </c>
      <c r="K1503" s="19" t="n">
        <f aca="false">MAX(Online_RAW!$L$2-Online_RAW!L1503,0)</f>
        <v>0</v>
      </c>
      <c r="L1503" s="19" t="n">
        <f aca="false">0.0016*(Online_RAW!M1503)</f>
        <v>85.2948</v>
      </c>
      <c r="M1503" s="11" t="n">
        <f aca="false">Online_RAW!$N$2-Online_RAW!N1503</f>
        <v>250.75381818182</v>
      </c>
      <c r="N1503" s="19" t="n">
        <f aca="false">Online_RAW!C1503*60</f>
        <v>156.061909090909</v>
      </c>
      <c r="O1503" s="19" t="n">
        <f aca="false">MAX(0, Online_RAW!D1503*60)</f>
        <v>24.0883636363636</v>
      </c>
      <c r="P1503" s="19" t="n">
        <f aca="false">_xlfn.IFNA(VLOOKUP(A1503,Sampling!$D$7:$E$14,2,FALSE()),0)</f>
        <v>0</v>
      </c>
      <c r="Q1503" s="0" t="n">
        <f aca="false">_xlfn.IFNA(VLOOKUP(A1503,Refill!$D$6:$G$8,2,FALSE()),0)</f>
        <v>0</v>
      </c>
    </row>
    <row r="1504" customFormat="false" ht="12.75" hidden="false" customHeight="false" outlineLevel="0" collapsed="false">
      <c r="A1504" s="19" t="n">
        <f aca="false">ROUND((Online_RAW!B1504-General!$B$10)*24,3)</f>
        <v>25.033</v>
      </c>
      <c r="B1504" s="19" t="n">
        <f aca="false">General!$B$12+Online_ANA!K1504/1000+Online_ANA!L1504/1000+Online_ANA!M1504/1000/General!$B$22-SUM($P$2:P1504)/1000/General!$B$24+SUM($Q$2:Q1504)/1000/General!$B$24</f>
        <v>1.37600539460178</v>
      </c>
      <c r="C1504" s="19" t="n">
        <f aca="false">Online_RAW!K1504</f>
        <v>27.58375</v>
      </c>
      <c r="D1504" s="19" t="n">
        <f aca="false">Online_RAW!J1504</f>
        <v>2.505</v>
      </c>
      <c r="E1504" s="19" t="n">
        <f aca="false">(1-F1504/100-G1504/100)/(1-C1504/100-D1504/100-General!$B$17/100)</f>
        <v>0.988130351431438</v>
      </c>
      <c r="F1504" s="19" t="n">
        <f aca="false">N1504*General!$B$14/(N1504+O1504)+O1504*100/(N1504+O1504)</f>
        <v>31.3114371772058</v>
      </c>
      <c r="G1504" s="19" t="n">
        <f aca="false">N1504*General!$B$15/(N1504+O1504)</f>
        <v>0.0346911933448456</v>
      </c>
      <c r="H1504" s="19" t="n">
        <f aca="false">(N1504+O1504)*(1/General!$B$20)*((F1504/100)-E1504*(C1504/100))*1000/B1504</f>
        <v>236.797113352066</v>
      </c>
      <c r="I1504" s="19" t="n">
        <f aca="false">(N1504+O1504)*(1/General!$B$20)*((D1504/100)*E1504-(G1504/100))*1000/B1504</f>
        <v>142.517244916127</v>
      </c>
      <c r="J1504" s="19" t="n">
        <f aca="false">I1504/H1504</f>
        <v>0.601853810203481</v>
      </c>
      <c r="K1504" s="19" t="n">
        <f aca="false">MAX(Online_RAW!$L$2-Online_RAW!L1504,0)</f>
        <v>0</v>
      </c>
      <c r="L1504" s="19" t="n">
        <f aca="false">0.0016*(Online_RAW!M1504)</f>
        <v>85.3701333333333</v>
      </c>
      <c r="M1504" s="11" t="n">
        <f aca="false">Online_RAW!$N$2-Online_RAW!N1504</f>
        <v>251.39243478261</v>
      </c>
      <c r="N1504" s="19" t="n">
        <f aca="false">Online_RAW!C1504*60</f>
        <v>156.197454545455</v>
      </c>
      <c r="O1504" s="19" t="n">
        <f aca="false">MAX(0, Online_RAW!D1504*60)</f>
        <v>23.9029565217391</v>
      </c>
      <c r="P1504" s="19" t="n">
        <f aca="false">_xlfn.IFNA(VLOOKUP(A1504,Sampling!$D$7:$E$14,2,FALSE()),0)</f>
        <v>0</v>
      </c>
      <c r="Q1504" s="0" t="n">
        <f aca="false">_xlfn.IFNA(VLOOKUP(A1504,Refill!$D$6:$G$8,2,FALSE()),0)</f>
        <v>0</v>
      </c>
    </row>
    <row r="1505" customFormat="false" ht="12.75" hidden="false" customHeight="false" outlineLevel="0" collapsed="false">
      <c r="A1505" s="19" t="n">
        <f aca="false">ROUND((Online_RAW!B1505-General!$B$10)*24,3)</f>
        <v>25.05</v>
      </c>
      <c r="B1505" s="19" t="n">
        <f aca="false">General!$B$12+Online_ANA!K1505/1000+Online_ANA!L1505/1000+Online_ANA!M1505/1000/General!$B$22-SUM($P$2:P1505)/1000/General!$B$24+SUM($Q$2:Q1505)/1000/General!$B$24</f>
        <v>1.37667485653503</v>
      </c>
      <c r="C1505" s="19" t="n">
        <f aca="false">Online_RAW!K1505</f>
        <v>27.6536363636364</v>
      </c>
      <c r="D1505" s="19" t="n">
        <f aca="false">Online_RAW!J1505</f>
        <v>2.52</v>
      </c>
      <c r="E1505" s="19" t="n">
        <f aca="false">(1-F1505/100-G1505/100)/(1-C1505/100-D1505/100-General!$B$17/100)</f>
        <v>0.985958371781246</v>
      </c>
      <c r="F1505" s="19" t="n">
        <f aca="false">N1505*General!$B$14/(N1505+O1505)+O1505*100/(N1505+O1505)</f>
        <v>31.5461561564545</v>
      </c>
      <c r="G1505" s="19" t="n">
        <f aca="false">N1505*General!$B$15/(N1505+O1505)</f>
        <v>0.0345726484058311</v>
      </c>
      <c r="H1505" s="19" t="n">
        <f aca="false">(N1505+O1505)*(1/General!$B$20)*((F1505/100)-E1505*(C1505/100))*1000/B1505</f>
        <v>250.0380324048</v>
      </c>
      <c r="I1505" s="19" t="n">
        <f aca="false">(N1505+O1505)*(1/General!$B$20)*((D1505/100)*E1505-(G1505/100))*1000/B1505</f>
        <v>143.104247554532</v>
      </c>
      <c r="J1505" s="19" t="n">
        <f aca="false">I1505/H1505</f>
        <v>0.572329921885053</v>
      </c>
      <c r="K1505" s="19" t="n">
        <f aca="false">MAX(Online_RAW!$L$2-Online_RAW!L1505,0)</f>
        <v>0</v>
      </c>
      <c r="L1505" s="19" t="n">
        <f aca="false">0.0016*(Online_RAW!M1505)</f>
        <v>85.4426666666667</v>
      </c>
      <c r="M1505" s="11" t="n">
        <f aca="false">Online_RAW!$N$2-Online_RAW!N1505</f>
        <v>252.04308695652</v>
      </c>
      <c r="N1505" s="19" t="n">
        <f aca="false">Online_RAW!C1505*60</f>
        <v>155.776636363636</v>
      </c>
      <c r="O1505" s="19" t="n">
        <f aca="false">MAX(0, Online_RAW!D1505*60)</f>
        <v>24.4544347826087</v>
      </c>
      <c r="P1505" s="19" t="n">
        <f aca="false">_xlfn.IFNA(VLOOKUP(A1505,Sampling!$D$7:$E$14,2,FALSE()),0)</f>
        <v>0</v>
      </c>
      <c r="Q1505" s="0" t="n">
        <f aca="false">_xlfn.IFNA(VLOOKUP(A1505,Refill!$D$6:$G$8,2,FALSE()),0)</f>
        <v>0</v>
      </c>
    </row>
    <row r="1506" customFormat="false" ht="12.75" hidden="false" customHeight="false" outlineLevel="0" collapsed="false">
      <c r="A1506" s="19" t="n">
        <f aca="false">ROUND((Online_RAW!B1506-General!$B$10)*24,3)</f>
        <v>25.067</v>
      </c>
      <c r="B1506" s="19" t="n">
        <f aca="false">General!$B$12+Online_ANA!K1506/1000+Online_ANA!L1506/1000+Online_ANA!M1506/1000/General!$B$22-SUM($P$2:P1506)/1000/General!$B$24+SUM($Q$2:Q1506)/1000/General!$B$24</f>
        <v>1.37733965456721</v>
      </c>
      <c r="C1506" s="19" t="n">
        <f aca="false">Online_RAW!K1506</f>
        <v>27.6722222222222</v>
      </c>
      <c r="D1506" s="19" t="n">
        <f aca="false">Online_RAW!J1506</f>
        <v>2.52</v>
      </c>
      <c r="E1506" s="19" t="n">
        <f aca="false">(1-F1506/100-G1506/100)/(1-C1506/100-D1506/100-General!$B$17/100)</f>
        <v>0.989791455456415</v>
      </c>
      <c r="F1506" s="19" t="n">
        <f aca="false">N1506*General!$B$14/(N1506+O1506)+O1506*100/(N1506+O1506)</f>
        <v>31.2984354202622</v>
      </c>
      <c r="G1506" s="19" t="n">
        <f aca="false">N1506*General!$B$15/(N1506+O1506)</f>
        <v>0.0346977598887565</v>
      </c>
      <c r="H1506" s="19" t="n">
        <f aca="false">(N1506+O1506)*(1/General!$B$20)*((F1506/100)-E1506*(C1506/100))*1000/B1506</f>
        <v>227.549982180059</v>
      </c>
      <c r="I1506" s="19" t="n">
        <f aca="false">(N1506+O1506)*(1/General!$B$20)*((D1506/100)*E1506-(G1506/100))*1000/B1506</f>
        <v>143.187180484355</v>
      </c>
      <c r="J1506" s="19" t="n">
        <f aca="false">I1506/H1506</f>
        <v>0.629255951209226</v>
      </c>
      <c r="K1506" s="19" t="n">
        <f aca="false">MAX(Online_RAW!$L$2-Online_RAW!L1506,0)</f>
        <v>0</v>
      </c>
      <c r="L1506" s="19" t="n">
        <f aca="false">0.0016*(Online_RAW!M1506)</f>
        <v>85.502</v>
      </c>
      <c r="M1506" s="11" t="n">
        <f aca="false">Online_RAW!$N$2-Online_RAW!N1506</f>
        <v>252.70304347826</v>
      </c>
      <c r="N1506" s="19" t="n">
        <f aca="false">Online_RAW!C1506*60</f>
        <v>155.899826086957</v>
      </c>
      <c r="O1506" s="19" t="n">
        <f aca="false">MAX(0, Online_RAW!D1506*60)</f>
        <v>23.8233913043478</v>
      </c>
      <c r="P1506" s="19" t="n">
        <f aca="false">_xlfn.IFNA(VLOOKUP(A1506,Sampling!$D$7:$E$14,2,FALSE()),0)</f>
        <v>0</v>
      </c>
      <c r="Q1506" s="0" t="n">
        <f aca="false">_xlfn.IFNA(VLOOKUP(A1506,Refill!$D$6:$G$8,2,FALSE()),0)</f>
        <v>0</v>
      </c>
    </row>
    <row r="1507" customFormat="false" ht="12.75" hidden="false" customHeight="false" outlineLevel="0" collapsed="false">
      <c r="A1507" s="19" t="n">
        <f aca="false">ROUND((Online_RAW!B1507-General!$B$10)*24,3)</f>
        <v>25.083</v>
      </c>
      <c r="B1507" s="19" t="n">
        <f aca="false">General!$B$12+Online_ANA!K1507/1000+Online_ANA!L1507/1000+Online_ANA!M1507/1000/General!$B$22-SUM($P$2:P1507)/1000/General!$B$24+SUM($Q$2:Q1507)/1000/General!$B$24</f>
        <v>1.37798862640606</v>
      </c>
      <c r="C1507" s="19" t="n">
        <f aca="false">Online_RAW!K1507</f>
        <v>27.6485714285714</v>
      </c>
      <c r="D1507" s="19" t="n">
        <f aca="false">Online_RAW!J1507</f>
        <v>2.53</v>
      </c>
      <c r="E1507" s="19" t="n">
        <f aca="false">(1-F1507/100-G1507/100)/(1-C1507/100-D1507/100-General!$B$17/100)</f>
        <v>0.991411603016928</v>
      </c>
      <c r="F1507" s="19" t="n">
        <f aca="false">N1507*General!$B$14/(N1507+O1507)+O1507*100/(N1507+O1507)</f>
        <v>31.1724403556906</v>
      </c>
      <c r="G1507" s="19" t="n">
        <f aca="false">N1507*General!$B$15/(N1507+O1507)</f>
        <v>0.0347613937597522</v>
      </c>
      <c r="H1507" s="19" t="n">
        <f aca="false">(N1507+O1507)*(1/General!$B$20)*((F1507/100)-E1507*(C1507/100))*1000/B1507</f>
        <v>219.073106211957</v>
      </c>
      <c r="I1507" s="19" t="n">
        <f aca="false">(N1507+O1507)*(1/General!$B$20)*((D1507/100)*E1507-(G1507/100))*1000/B1507</f>
        <v>144.066091167761</v>
      </c>
      <c r="J1507" s="19" t="n">
        <f aca="false">I1507/H1507</f>
        <v>0.657616508291869</v>
      </c>
      <c r="K1507" s="19" t="n">
        <f aca="false">MAX(Online_RAW!$L$2-Online_RAW!L1507,0)</f>
        <v>0</v>
      </c>
      <c r="L1507" s="19" t="n">
        <f aca="false">0.0016*(Online_RAW!M1507)</f>
        <v>85.5552</v>
      </c>
      <c r="M1507" s="11" t="n">
        <f aca="false">Online_RAW!$N$2-Online_RAW!N1507</f>
        <v>253.35243478261</v>
      </c>
      <c r="N1507" s="19" t="n">
        <f aca="false">Online_RAW!C1507*60</f>
        <v>156.332869565218</v>
      </c>
      <c r="O1507" s="19" t="n">
        <f aca="false">MAX(0, Online_RAW!D1507*60)</f>
        <v>23.559652173913</v>
      </c>
      <c r="P1507" s="19" t="n">
        <f aca="false">_xlfn.IFNA(VLOOKUP(A1507,Sampling!$D$7:$E$14,2,FALSE()),0)</f>
        <v>0</v>
      </c>
      <c r="Q1507" s="0" t="n">
        <f aca="false">_xlfn.IFNA(VLOOKUP(A1507,Refill!$D$6:$G$8,2,FALSE()),0)</f>
        <v>0</v>
      </c>
    </row>
    <row r="1508" customFormat="false" ht="12.75" hidden="false" customHeight="false" outlineLevel="0" collapsed="false">
      <c r="A1508" s="19" t="n">
        <f aca="false">ROUND((Online_RAW!B1508-General!$B$10)*24,3)</f>
        <v>25.1</v>
      </c>
      <c r="B1508" s="19" t="n">
        <f aca="false">General!$B$12+Online_ANA!K1508/1000+Online_ANA!L1508/1000+Online_ANA!M1508/1000/General!$B$22-SUM($P$2:P1508)/1000/General!$B$24+SUM($Q$2:Q1508)/1000/General!$B$24</f>
        <v>1.37863897311528</v>
      </c>
      <c r="C1508" s="19" t="n">
        <f aca="false">Online_RAW!K1508</f>
        <v>27.5309090909091</v>
      </c>
      <c r="D1508" s="19" t="n">
        <f aca="false">Online_RAW!J1508</f>
        <v>2.53</v>
      </c>
      <c r="E1508" s="19" t="n">
        <f aca="false">(1-F1508/100-G1508/100)/(1-C1508/100-D1508/100-General!$B$17/100)</f>
        <v>0.988798620115715</v>
      </c>
      <c r="F1508" s="19" t="n">
        <f aca="false">N1508*General!$B$14/(N1508+O1508)+O1508*100/(N1508+O1508)</f>
        <v>31.2374404082738</v>
      </c>
      <c r="G1508" s="19" t="n">
        <f aca="false">N1508*General!$B$15/(N1508+O1508)</f>
        <v>0.0347285654503668</v>
      </c>
      <c r="H1508" s="19" t="n">
        <f aca="false">(N1508+O1508)*(1/General!$B$20)*((F1508/100)-E1508*(C1508/100))*1000/B1508</f>
        <v>233.745753892298</v>
      </c>
      <c r="I1508" s="19" t="n">
        <f aca="false">(N1508+O1508)*(1/General!$B$20)*((D1508/100)*E1508-(G1508/100))*1000/B1508</f>
        <v>143.623164310884</v>
      </c>
      <c r="J1508" s="19" t="n">
        <f aca="false">I1508/H1508</f>
        <v>0.614441810896212</v>
      </c>
      <c r="K1508" s="19" t="n">
        <f aca="false">MAX(Online_RAW!$L$2-Online_RAW!L1508,0)</f>
        <v>0</v>
      </c>
      <c r="L1508" s="19" t="n">
        <f aca="false">0.0016*(Online_RAW!M1508)</f>
        <v>85.6008</v>
      </c>
      <c r="M1508" s="11" t="n">
        <f aca="false">Online_RAW!$N$2-Online_RAW!N1508</f>
        <v>254.01160869565</v>
      </c>
      <c r="N1508" s="19" t="n">
        <f aca="false">Online_RAW!C1508*60</f>
        <v>156.193909090909</v>
      </c>
      <c r="O1508" s="19" t="n">
        <f aca="false">MAX(0, Online_RAW!D1508*60)</f>
        <v>23.7086086956522</v>
      </c>
      <c r="P1508" s="19" t="n">
        <f aca="false">_xlfn.IFNA(VLOOKUP(A1508,Sampling!$D$7:$E$14,2,FALSE()),0)</f>
        <v>0</v>
      </c>
      <c r="Q1508" s="0" t="n">
        <f aca="false">_xlfn.IFNA(VLOOKUP(A1508,Refill!$D$6:$G$8,2,FALSE()),0)</f>
        <v>0</v>
      </c>
    </row>
    <row r="1509" customFormat="false" ht="12.75" hidden="false" customHeight="false" outlineLevel="0" collapsed="false">
      <c r="A1509" s="19" t="n">
        <f aca="false">ROUND((Online_RAW!B1509-General!$B$10)*24,3)</f>
        <v>25.117</v>
      </c>
      <c r="B1509" s="19" t="n">
        <f aca="false">General!$B$12+Online_ANA!K1509/1000+Online_ANA!L1509/1000+Online_ANA!M1509/1000/General!$B$22-SUM($P$2:P1509)/1000/General!$B$24+SUM($Q$2:Q1509)/1000/General!$B$24</f>
        <v>1.37928648552054</v>
      </c>
      <c r="C1509" s="19" t="n">
        <f aca="false">Online_RAW!K1509</f>
        <v>27.5071428571429</v>
      </c>
      <c r="D1509" s="19" t="n">
        <f aca="false">Online_RAW!J1509</f>
        <v>2.545</v>
      </c>
      <c r="E1509" s="19" t="n">
        <f aca="false">(1-F1509/100-G1509/100)/(1-C1509/100-D1509/100-General!$B$17/100)</f>
        <v>0.984715464015251</v>
      </c>
      <c r="F1509" s="19" t="n">
        <f aca="false">N1509*General!$B$14/(N1509+O1509)+O1509*100/(N1509+O1509)</f>
        <v>31.5127526843978</v>
      </c>
      <c r="G1509" s="19" t="n">
        <f aca="false">N1509*General!$B$15/(N1509+O1509)</f>
        <v>0.0345895188462638</v>
      </c>
      <c r="H1509" s="19" t="n">
        <f aca="false">(N1509+O1509)*(1/General!$B$20)*((F1509/100)-E1509*(C1509/100))*1000/B1509</f>
        <v>257.493430776777</v>
      </c>
      <c r="I1509" s="19" t="n">
        <f aca="false">(N1509+O1509)*(1/General!$B$20)*((D1509/100)*E1509-(G1509/100))*1000/B1509</f>
        <v>143.784826917603</v>
      </c>
      <c r="J1509" s="19" t="n">
        <f aca="false">I1509/H1509</f>
        <v>0.558401923046539</v>
      </c>
      <c r="K1509" s="19" t="n">
        <f aca="false">MAX(Online_RAW!$L$2-Online_RAW!L1509,0)</f>
        <v>0</v>
      </c>
      <c r="L1509" s="19" t="n">
        <f aca="false">0.0016*(Online_RAW!M1509)</f>
        <v>85.6456</v>
      </c>
      <c r="M1509" s="11" t="n">
        <f aca="false">Online_RAW!$N$2-Online_RAW!N1509</f>
        <v>254.66856521739</v>
      </c>
      <c r="N1509" s="19" t="n">
        <f aca="false">Online_RAW!C1509*60</f>
        <v>155.528086956522</v>
      </c>
      <c r="O1509" s="19" t="n">
        <f aca="false">MAX(0, Online_RAW!D1509*60)</f>
        <v>24.327652173913</v>
      </c>
      <c r="P1509" s="19" t="n">
        <f aca="false">_xlfn.IFNA(VLOOKUP(A1509,Sampling!$D$7:$E$14,2,FALSE()),0)</f>
        <v>0</v>
      </c>
      <c r="Q1509" s="0" t="n">
        <f aca="false">_xlfn.IFNA(VLOOKUP(A1509,Refill!$D$6:$G$8,2,FALSE()),0)</f>
        <v>0</v>
      </c>
    </row>
    <row r="1510" customFormat="false" ht="12.75" hidden="false" customHeight="false" outlineLevel="0" collapsed="false">
      <c r="A1510" s="19" t="n">
        <f aca="false">ROUND((Online_RAW!B1510-General!$B$10)*24,3)</f>
        <v>25.133</v>
      </c>
      <c r="B1510" s="19" t="n">
        <f aca="false">General!$B$12+Online_ANA!K1510/1000+Online_ANA!L1510/1000+Online_ANA!M1510/1000/General!$B$22-SUM($P$2:P1510)/1000/General!$B$24+SUM($Q$2:Q1510)/1000/General!$B$24</f>
        <v>1.37994542919099</v>
      </c>
      <c r="C1510" s="19" t="n">
        <f aca="false">Online_RAW!K1510</f>
        <v>27.645</v>
      </c>
      <c r="D1510" s="19" t="n">
        <f aca="false">Online_RAW!J1510</f>
        <v>2.54</v>
      </c>
      <c r="E1510" s="19" t="n">
        <f aca="false">(1-F1510/100-G1510/100)/(1-C1510/100-D1510/100-General!$B$17/100)</f>
        <v>0.986256115371155</v>
      </c>
      <c r="F1510" s="19" t="n">
        <f aca="false">N1510*General!$B$14/(N1510+O1510)+O1510*100/(N1510+O1510)</f>
        <v>31.5366973142996</v>
      </c>
      <c r="G1510" s="19" t="n">
        <f aca="false">N1510*General!$B$15/(N1510+O1510)</f>
        <v>0.0345774255988386</v>
      </c>
      <c r="H1510" s="19" t="n">
        <f aca="false">(N1510+O1510)*(1/General!$B$20)*((F1510/100)-E1510*(C1510/100))*1000/B1510</f>
        <v>249.073792995438</v>
      </c>
      <c r="I1510" s="19" t="n">
        <f aca="false">(N1510+O1510)*(1/General!$B$20)*((D1510/100)*E1510-(G1510/100))*1000/B1510</f>
        <v>144.05218165624</v>
      </c>
      <c r="J1510" s="19" t="n">
        <f aca="false">I1510/H1510</f>
        <v>0.578351419167083</v>
      </c>
      <c r="K1510" s="19" t="n">
        <f aca="false">MAX(Online_RAW!$L$2-Online_RAW!L1510,0)</f>
        <v>0</v>
      </c>
      <c r="L1510" s="19" t="n">
        <f aca="false">0.0016*(Online_RAW!M1510)</f>
        <v>85.7104</v>
      </c>
      <c r="M1510" s="11" t="n">
        <f aca="false">Online_RAW!$N$2-Online_RAW!N1510</f>
        <v>255.31618181818</v>
      </c>
      <c r="N1510" s="19" t="n">
        <f aca="false">Online_RAW!C1510*60</f>
        <v>155.900181818182</v>
      </c>
      <c r="O1510" s="19" t="n">
        <f aca="false">MAX(0, Online_RAW!D1510*60)</f>
        <v>24.4489090909091</v>
      </c>
      <c r="P1510" s="19" t="n">
        <f aca="false">_xlfn.IFNA(VLOOKUP(A1510,Sampling!$D$7:$E$14,2,FALSE()),0)</f>
        <v>0</v>
      </c>
      <c r="Q1510" s="0" t="n">
        <f aca="false">_xlfn.IFNA(VLOOKUP(A1510,Refill!$D$6:$G$8,2,FALSE()),0)</f>
        <v>0</v>
      </c>
    </row>
    <row r="1511" customFormat="false" ht="12.75" hidden="false" customHeight="false" outlineLevel="0" collapsed="false">
      <c r="A1511" s="19" t="n">
        <f aca="false">ROUND((Online_RAW!B1511-General!$B$10)*24,3)</f>
        <v>25.15</v>
      </c>
      <c r="B1511" s="19" t="n">
        <f aca="false">General!$B$12+Online_ANA!K1511/1000+Online_ANA!L1511/1000+Online_ANA!M1511/1000/General!$B$22-SUM($P$2:P1511)/1000/General!$B$24+SUM($Q$2:Q1511)/1000/General!$B$24</f>
        <v>1.38059361276426</v>
      </c>
      <c r="C1511" s="19" t="n">
        <f aca="false">Online_RAW!K1511</f>
        <v>27.7422222222222</v>
      </c>
      <c r="D1511" s="19" t="n">
        <f aca="false">Online_RAW!J1511</f>
        <v>2.555</v>
      </c>
      <c r="E1511" s="19" t="n">
        <f aca="false">(1-F1511/100-G1511/100)/(1-C1511/100-D1511/100-General!$B$17/100)</f>
        <v>0.993725082912717</v>
      </c>
      <c r="F1511" s="19" t="n">
        <f aca="false">N1511*General!$B$14/(N1511+O1511)+O1511*100/(N1511+O1511)</f>
        <v>31.129795641374</v>
      </c>
      <c r="G1511" s="19" t="n">
        <f aca="false">N1511*General!$B$15/(N1511+O1511)</f>
        <v>0.0347829314942555</v>
      </c>
      <c r="H1511" s="19" t="n">
        <f aca="false">(N1511+O1511)*(1/General!$B$20)*((F1511/100)-E1511*(C1511/100))*1000/B1511</f>
        <v>207.061968719329</v>
      </c>
      <c r="I1511" s="19" t="n">
        <f aca="false">(N1511+O1511)*(1/General!$B$20)*((D1511/100)*E1511-(G1511/100))*1000/B1511</f>
        <v>145.584458325622</v>
      </c>
      <c r="J1511" s="19" t="n">
        <f aca="false">I1511/H1511</f>
        <v>0.703096079043665</v>
      </c>
      <c r="K1511" s="19" t="n">
        <f aca="false">MAX(Online_RAW!$L$2-Online_RAW!L1511,0)</f>
        <v>0</v>
      </c>
      <c r="L1511" s="19" t="n">
        <f aca="false">0.0016*(Online_RAW!M1511)</f>
        <v>85.7696</v>
      </c>
      <c r="M1511" s="11" t="n">
        <f aca="false">Online_RAW!$N$2-Online_RAW!N1511</f>
        <v>255.95817391304</v>
      </c>
      <c r="N1511" s="19" t="n">
        <f aca="false">Online_RAW!C1511*60</f>
        <v>156.437217391304</v>
      </c>
      <c r="O1511" s="19" t="n">
        <f aca="false">MAX(0, Online_RAW!D1511*60)</f>
        <v>23.4639130434782</v>
      </c>
      <c r="P1511" s="19" t="n">
        <f aca="false">_xlfn.IFNA(VLOOKUP(A1511,Sampling!$D$7:$E$14,2,FALSE()),0)</f>
        <v>0</v>
      </c>
      <c r="Q1511" s="0" t="n">
        <f aca="false">_xlfn.IFNA(VLOOKUP(A1511,Refill!$D$6:$G$8,2,FALSE()),0)</f>
        <v>0</v>
      </c>
    </row>
    <row r="1512" customFormat="false" ht="12.75" hidden="false" customHeight="false" outlineLevel="0" collapsed="false">
      <c r="A1512" s="19" t="n">
        <f aca="false">ROUND((Online_RAW!B1512-General!$B$10)*24,3)</f>
        <v>25.167</v>
      </c>
      <c r="B1512" s="19" t="n">
        <f aca="false">General!$B$12+Online_ANA!K1512/1000+Online_ANA!L1512/1000+Online_ANA!M1512/1000/General!$B$22-SUM($P$2:P1512)/1000/General!$B$24+SUM($Q$2:Q1512)/1000/General!$B$24</f>
        <v>1.38127628496211</v>
      </c>
      <c r="C1512" s="19" t="n">
        <f aca="false">Online_RAW!K1512</f>
        <v>27.5718181818182</v>
      </c>
      <c r="D1512" s="19" t="n">
        <f aca="false">Online_RAW!J1512</f>
        <v>2.555</v>
      </c>
      <c r="E1512" s="19" t="n">
        <f aca="false">(1-F1512/100-G1512/100)/(1-C1512/100-D1512/100-General!$B$17/100)</f>
        <v>0.989927532545722</v>
      </c>
      <c r="F1512" s="19" t="n">
        <f aca="false">N1512*General!$B$14/(N1512+O1512)+O1512*100/(N1512+O1512)</f>
        <v>31.2242123138079</v>
      </c>
      <c r="G1512" s="19" t="n">
        <f aca="false">N1512*General!$B$15/(N1512+O1512)</f>
        <v>0.0347352463061576</v>
      </c>
      <c r="H1512" s="19" t="n">
        <f aca="false">(N1512+O1512)*(1/General!$B$20)*((F1512/100)-E1512*(C1512/100))*1000/B1512</f>
        <v>228.296563630103</v>
      </c>
      <c r="I1512" s="19" t="n">
        <f aca="false">(N1512+O1512)*(1/General!$B$20)*((D1512/100)*E1512-(G1512/100))*1000/B1512</f>
        <v>144.904972459915</v>
      </c>
      <c r="J1512" s="19" t="n">
        <f aca="false">I1512/H1512</f>
        <v>0.634722530010121</v>
      </c>
      <c r="K1512" s="19" t="n">
        <f aca="false">MAX(Online_RAW!$L$2-Online_RAW!L1512,0)</f>
        <v>0</v>
      </c>
      <c r="L1512" s="19" t="n">
        <f aca="false">0.0016*(Online_RAW!M1512)</f>
        <v>85.8352</v>
      </c>
      <c r="M1512" s="11" t="n">
        <f aca="false">Online_RAW!$N$2-Online_RAW!N1512</f>
        <v>256.6307826087</v>
      </c>
      <c r="N1512" s="19" t="n">
        <f aca="false">Online_RAW!C1512*60</f>
        <v>156.172636363636</v>
      </c>
      <c r="O1512" s="19" t="n">
        <f aca="false">MAX(0, Online_RAW!D1512*60)</f>
        <v>23.6707826086957</v>
      </c>
      <c r="P1512" s="19" t="n">
        <f aca="false">_xlfn.IFNA(VLOOKUP(A1512,Sampling!$D$7:$E$14,2,FALSE()),0)</f>
        <v>0</v>
      </c>
      <c r="Q1512" s="0" t="n">
        <f aca="false">_xlfn.IFNA(VLOOKUP(A1512,Refill!$D$6:$G$8,2,FALSE()),0)</f>
        <v>0</v>
      </c>
    </row>
    <row r="1513" customFormat="false" ht="12.75" hidden="false" customHeight="false" outlineLevel="0" collapsed="false">
      <c r="A1513" s="19" t="n">
        <f aca="false">ROUND((Online_RAW!B1513-General!$B$10)*24,3)</f>
        <v>25.183</v>
      </c>
      <c r="B1513" s="19" t="n">
        <f aca="false">General!$B$12+Online_ANA!K1513/1000+Online_ANA!L1513/1000+Online_ANA!M1513/1000/General!$B$22-SUM($P$2:P1513)/1000/General!$B$24+SUM($Q$2:Q1513)/1000/General!$B$24</f>
        <v>1.38196338646456</v>
      </c>
      <c r="C1513" s="19" t="n">
        <f aca="false">Online_RAW!K1513</f>
        <v>27.4914285714286</v>
      </c>
      <c r="D1513" s="19" t="n">
        <f aca="false">Online_RAW!J1513</f>
        <v>2.555</v>
      </c>
      <c r="E1513" s="19" t="n">
        <f aca="false">(1-F1513/100-G1513/100)/(1-C1513/100-D1513/100-General!$B$17/100)</f>
        <v>0.984409930338747</v>
      </c>
      <c r="F1513" s="19" t="n">
        <f aca="false">N1513*General!$B$14/(N1513+O1513)+O1513*100/(N1513+O1513)</f>
        <v>31.5283745985363</v>
      </c>
      <c r="G1513" s="19" t="n">
        <f aca="false">N1513*General!$B$15/(N1513+O1513)</f>
        <v>0.0345816289906382</v>
      </c>
      <c r="H1513" s="19" t="n">
        <f aca="false">(N1513+O1513)*(1/General!$B$20)*((F1513/100)-E1513*(C1513/100))*1000/B1513</f>
        <v>259.907086478625</v>
      </c>
      <c r="I1513" s="19" t="n">
        <f aca="false">(N1513+O1513)*(1/General!$B$20)*((D1513/100)*E1513-(G1513/100))*1000/B1513</f>
        <v>144.377144158839</v>
      </c>
      <c r="J1513" s="19" t="n">
        <f aca="false">I1513/H1513</f>
        <v>0.555495219907029</v>
      </c>
      <c r="K1513" s="19" t="n">
        <f aca="false">MAX(Online_RAW!$L$2-Online_RAW!L1513,0)</f>
        <v>0</v>
      </c>
      <c r="L1513" s="19" t="n">
        <f aca="false">0.0016*(Online_RAW!M1513)</f>
        <v>85.9109333333333</v>
      </c>
      <c r="M1513" s="11" t="n">
        <f aca="false">Online_RAW!$N$2-Online_RAW!N1513</f>
        <v>257.29717391304</v>
      </c>
      <c r="N1513" s="19" t="n">
        <f aca="false">Online_RAW!C1513*60</f>
        <v>155.863909090909</v>
      </c>
      <c r="O1513" s="19" t="n">
        <f aca="false">MAX(0, Online_RAW!D1513*60)</f>
        <v>24.4213043478261</v>
      </c>
      <c r="P1513" s="19" t="n">
        <f aca="false">_xlfn.IFNA(VLOOKUP(A1513,Sampling!$D$7:$E$14,2,FALSE()),0)</f>
        <v>0</v>
      </c>
      <c r="Q1513" s="0" t="n">
        <f aca="false">_xlfn.IFNA(VLOOKUP(A1513,Refill!$D$6:$G$8,2,FALSE()),0)</f>
        <v>0</v>
      </c>
    </row>
    <row r="1514" customFormat="false" ht="12.75" hidden="false" customHeight="false" outlineLevel="0" collapsed="false">
      <c r="A1514" s="19" t="n">
        <f aca="false">ROUND((Online_RAW!B1514-General!$B$10)*24,3)</f>
        <v>25.2</v>
      </c>
      <c r="B1514" s="19" t="n">
        <f aca="false">General!$B$12+Online_ANA!K1514/1000+Online_ANA!L1514/1000+Online_ANA!M1514/1000/General!$B$22-SUM($P$2:P1514)/1000/General!$B$24+SUM($Q$2:Q1514)/1000/General!$B$24</f>
        <v>1.38263622550192</v>
      </c>
      <c r="C1514" s="19" t="n">
        <f aca="false">Online_RAW!K1514</f>
        <v>27.55</v>
      </c>
      <c r="D1514" s="19" t="n">
        <f aca="false">Online_RAW!J1514</f>
        <v>2.55</v>
      </c>
      <c r="E1514" s="19" t="n">
        <f aca="false">(1-F1514/100-G1514/100)/(1-C1514/100-D1514/100-General!$B$17/100)</f>
        <v>0.989290558081775</v>
      </c>
      <c r="F1514" s="19" t="n">
        <f aca="false">N1514*General!$B$14/(N1514+O1514)+O1514*100/(N1514+O1514)</f>
        <v>31.2419221026702</v>
      </c>
      <c r="G1514" s="19" t="n">
        <f aca="false">N1514*General!$B$15/(N1514+O1514)</f>
        <v>0.0347263019683484</v>
      </c>
      <c r="H1514" s="19" t="n">
        <f aca="false">(N1514+O1514)*(1/General!$B$20)*((F1514/100)-E1514*(C1514/100))*1000/B1514</f>
        <v>231.068211411486</v>
      </c>
      <c r="I1514" s="19" t="n">
        <f aca="false">(N1514+O1514)*(1/General!$B$20)*((D1514/100)*E1514-(G1514/100))*1000/B1514</f>
        <v>144.192189766232</v>
      </c>
      <c r="J1514" s="19" t="n">
        <f aca="false">I1514/H1514</f>
        <v>0.624024347119972</v>
      </c>
      <c r="K1514" s="19" t="n">
        <f aca="false">MAX(Online_RAW!$L$2-Online_RAW!L1514,0)</f>
        <v>0</v>
      </c>
      <c r="L1514" s="19" t="n">
        <f aca="false">0.0016*(Online_RAW!M1514)</f>
        <v>85.9786666666667</v>
      </c>
      <c r="M1514" s="11" t="n">
        <f aca="false">Online_RAW!$N$2-Online_RAW!N1514</f>
        <v>257.95673913043</v>
      </c>
      <c r="N1514" s="19" t="n">
        <f aca="false">Online_RAW!C1514*60</f>
        <v>155.927739130435</v>
      </c>
      <c r="O1514" s="19" t="n">
        <f aca="false">MAX(0, Online_RAW!D1514*60)</f>
        <v>23.6799130434782</v>
      </c>
      <c r="P1514" s="19" t="n">
        <f aca="false">_xlfn.IFNA(VLOOKUP(A1514,Sampling!$D$7:$E$14,2,FALSE()),0)</f>
        <v>0</v>
      </c>
      <c r="Q1514" s="0" t="n">
        <f aca="false">_xlfn.IFNA(VLOOKUP(A1514,Refill!$D$6:$G$8,2,FALSE()),0)</f>
        <v>0</v>
      </c>
    </row>
    <row r="1515" customFormat="false" ht="12.75" hidden="false" customHeight="false" outlineLevel="0" collapsed="false">
      <c r="A1515" s="19" t="n">
        <f aca="false">ROUND((Online_RAW!B1515-General!$B$10)*24,3)</f>
        <v>25.217</v>
      </c>
      <c r="B1515" s="19" t="n">
        <f aca="false">General!$B$12+Online_ANA!K1515/1000+Online_ANA!L1515/1000+Online_ANA!M1515/1000/General!$B$22-SUM($P$2:P1515)/1000/General!$B$24+SUM($Q$2:Q1515)/1000/General!$B$24</f>
        <v>1.38333902219385</v>
      </c>
      <c r="C1515" s="19" t="n">
        <f aca="false">Online_RAW!K1515</f>
        <v>27.57</v>
      </c>
      <c r="D1515" s="19" t="n">
        <f aca="false">Online_RAW!J1515</f>
        <v>2.555</v>
      </c>
      <c r="E1515" s="19" t="n">
        <f aca="false">(1-F1515/100-G1515/100)/(1-C1515/100-D1515/100-General!$B$17/100)</f>
        <v>0.987454121519763</v>
      </c>
      <c r="F1515" s="19" t="n">
        <f aca="false">N1515*General!$B$14/(N1515+O1515)+O1515*100/(N1515+O1515)</f>
        <v>31.3942576965876</v>
      </c>
      <c r="G1515" s="19" t="n">
        <f aca="false">N1515*General!$B$15/(N1515+O1515)</f>
        <v>0.0346493647997033</v>
      </c>
      <c r="H1515" s="19" t="n">
        <f aca="false">(N1515+O1515)*(1/General!$B$20)*((F1515/100)-E1515*(C1515/100))*1000/B1515</f>
        <v>242.151238874464</v>
      </c>
      <c r="I1515" s="19" t="n">
        <f aca="false">(N1515+O1515)*(1/General!$B$20)*((D1515/100)*E1515-(G1515/100))*1000/B1515</f>
        <v>144.489836172721</v>
      </c>
      <c r="J1515" s="19" t="n">
        <f aca="false">I1515/H1515</f>
        <v>0.596692533328838</v>
      </c>
      <c r="K1515" s="19" t="n">
        <f aca="false">MAX(Online_RAW!$L$2-Online_RAW!L1515,0)</f>
        <v>0</v>
      </c>
      <c r="L1515" s="19" t="n">
        <f aca="false">0.0016*(Online_RAW!M1515)</f>
        <v>86.07552</v>
      </c>
      <c r="M1515" s="11" t="n">
        <f aca="false">Online_RAW!$N$2-Online_RAW!N1515</f>
        <v>258.6172173913</v>
      </c>
      <c r="N1515" s="19" t="n">
        <f aca="false">Online_RAW!C1515*60</f>
        <v>155.961913043478</v>
      </c>
      <c r="O1515" s="19" t="n">
        <f aca="false">MAX(0, Online_RAW!D1515*60)</f>
        <v>24.084</v>
      </c>
      <c r="P1515" s="19" t="n">
        <f aca="false">_xlfn.IFNA(VLOOKUP(A1515,Sampling!$D$7:$E$14,2,FALSE()),0)</f>
        <v>0</v>
      </c>
      <c r="Q1515" s="0" t="n">
        <f aca="false">_xlfn.IFNA(VLOOKUP(A1515,Refill!$D$6:$G$8,2,FALSE()),0)</f>
        <v>0</v>
      </c>
    </row>
    <row r="1516" customFormat="false" ht="12.75" hidden="false" customHeight="false" outlineLevel="0" collapsed="false">
      <c r="A1516" s="19" t="n">
        <f aca="false">ROUND((Online_RAW!B1516-General!$B$10)*24,3)</f>
        <v>25.233</v>
      </c>
      <c r="B1516" s="19" t="n">
        <f aca="false">General!$B$12+Online_ANA!K1516/1000+Online_ANA!L1516/1000+Online_ANA!M1516/1000/General!$B$22-SUM($P$2:P1516)/1000/General!$B$24+SUM($Q$2:Q1516)/1000/General!$B$24</f>
        <v>1.38395286343838</v>
      </c>
      <c r="C1516" s="19" t="n">
        <f aca="false">Online_RAW!K1516</f>
        <v>27.59</v>
      </c>
      <c r="D1516" s="19" t="n">
        <f aca="false">Online_RAW!J1516</f>
        <v>2.565</v>
      </c>
      <c r="E1516" s="19" t="n">
        <f aca="false">(1-F1516/100-G1516/100)/(1-C1516/100-D1516/100-General!$B$17/100)</f>
        <v>0.987722919785347</v>
      </c>
      <c r="F1516" s="19" t="n">
        <f aca="false">N1516*General!$B$14/(N1516+O1516)+O1516*100/(N1516+O1516)</f>
        <v>31.405228953354</v>
      </c>
      <c r="G1516" s="19" t="n">
        <f aca="false">N1516*General!$B$15/(N1516+O1516)</f>
        <v>0.0346438237609323</v>
      </c>
      <c r="H1516" s="19" t="n">
        <f aca="false">(N1516+O1516)*(1/General!$B$20)*((F1516/100)-E1516*(C1516/100))*1000/B1516</f>
        <v>240.977094453182</v>
      </c>
      <c r="I1516" s="19" t="n">
        <f aca="false">(N1516+O1516)*(1/General!$B$20)*((D1516/100)*E1516-(G1516/100))*1000/B1516</f>
        <v>144.962943209962</v>
      </c>
      <c r="J1516" s="19" t="n">
        <f aca="false">I1516/H1516</f>
        <v>0.601563163249632</v>
      </c>
      <c r="K1516" s="19" t="n">
        <f aca="false">MAX(Online_RAW!$L$2-Online_RAW!L1516,0)</f>
        <v>0</v>
      </c>
      <c r="L1516" s="19" t="n">
        <f aca="false">0.0016*(Online_RAW!M1516)</f>
        <v>86.07552</v>
      </c>
      <c r="M1516" s="11" t="n">
        <f aca="false">Online_RAW!$N$2-Online_RAW!N1516</f>
        <v>259.28630434783</v>
      </c>
      <c r="N1516" s="19" t="n">
        <f aca="false">Online_RAW!C1516*60</f>
        <v>155.854956521739</v>
      </c>
      <c r="O1516" s="19" t="n">
        <f aca="false">MAX(0, Online_RAW!D1516*60)</f>
        <v>24.0962608695652</v>
      </c>
      <c r="P1516" s="19" t="n">
        <f aca="false">_xlfn.IFNA(VLOOKUP(A1516,Sampling!$D$7:$E$14,2,FALSE()),0)</f>
        <v>0</v>
      </c>
      <c r="Q1516" s="0" t="n">
        <f aca="false">_xlfn.IFNA(VLOOKUP(A1516,Refill!$D$6:$G$8,2,FALSE()),0)</f>
        <v>0</v>
      </c>
    </row>
    <row r="1517" customFormat="false" ht="12.75" hidden="false" customHeight="false" outlineLevel="0" collapsed="false">
      <c r="A1517" s="19" t="n">
        <f aca="false">ROUND((Online_RAW!B1517-General!$B$10)*24,3)</f>
        <v>25.25</v>
      </c>
      <c r="B1517" s="19" t="n">
        <f aca="false">General!$B$12+Online_ANA!K1517/1000+Online_ANA!L1517/1000+Online_ANA!M1517/1000/General!$B$22-SUM($P$2:P1517)/1000/General!$B$24+SUM($Q$2:Q1517)/1000/General!$B$24</f>
        <v>1.38468770364124</v>
      </c>
      <c r="C1517" s="19" t="n">
        <f aca="false">Online_RAW!K1517</f>
        <v>27.671</v>
      </c>
      <c r="D1517" s="19" t="n">
        <f aca="false">Online_RAW!J1517</f>
        <v>2.565</v>
      </c>
      <c r="E1517" s="19" t="n">
        <f aca="false">(1-F1517/100-G1517/100)/(1-C1517/100-D1517/100-General!$B$17/100)</f>
        <v>0.991078137592242</v>
      </c>
      <c r="F1517" s="19" t="n">
        <f aca="false">N1517*General!$B$14/(N1517+O1517)+O1517*100/(N1517+O1517)</f>
        <v>31.2525357539346</v>
      </c>
      <c r="G1517" s="19" t="n">
        <f aca="false">N1517*General!$B$15/(N1517+O1517)</f>
        <v>0.0347209415384169</v>
      </c>
      <c r="H1517" s="19" t="n">
        <f aca="false">(N1517+O1517)*(1/General!$B$20)*((F1517/100)-E1517*(C1517/100))*1000/B1517</f>
        <v>221.739847935616</v>
      </c>
      <c r="I1517" s="19" t="n">
        <f aca="false">(N1517+O1517)*(1/General!$B$20)*((D1517/100)*E1517-(G1517/100))*1000/B1517</f>
        <v>145.227102680955</v>
      </c>
      <c r="J1517" s="19" t="n">
        <f aca="false">I1517/H1517</f>
        <v>0.65494363792981</v>
      </c>
      <c r="K1517" s="19" t="n">
        <f aca="false">MAX(Online_RAW!$L$2-Online_RAW!L1517,0)</f>
        <v>0</v>
      </c>
      <c r="L1517" s="19" t="n">
        <f aca="false">0.0016*(Online_RAW!M1517)</f>
        <v>86.2002285714286</v>
      </c>
      <c r="M1517" s="11" t="n">
        <f aca="false">Online_RAW!$N$2-Online_RAW!N1517</f>
        <v>259.95134782609</v>
      </c>
      <c r="N1517" s="19" t="n">
        <f aca="false">Online_RAW!C1517*60</f>
        <v>156.037043478261</v>
      </c>
      <c r="O1517" s="19" t="n">
        <f aca="false">MAX(0, Online_RAW!D1517*60)</f>
        <v>23.7242608695652</v>
      </c>
      <c r="P1517" s="19" t="n">
        <f aca="false">_xlfn.IFNA(VLOOKUP(A1517,Sampling!$D$7:$E$14,2,FALSE()),0)</f>
        <v>0</v>
      </c>
      <c r="Q1517" s="0" t="n">
        <f aca="false">_xlfn.IFNA(VLOOKUP(A1517,Refill!$D$6:$G$8,2,FALSE()),0)</f>
        <v>0</v>
      </c>
    </row>
    <row r="1518" customFormat="false" ht="12.75" hidden="false" customHeight="false" outlineLevel="0" collapsed="false">
      <c r="A1518" s="19" t="n">
        <f aca="false">ROUND((Online_RAW!B1518-General!$B$10)*24,3)</f>
        <v>25.267</v>
      </c>
      <c r="B1518" s="19" t="n">
        <f aca="false">General!$B$12+Online_ANA!K1518/1000+Online_ANA!L1518/1000+Online_ANA!M1518/1000/General!$B$22-SUM($P$2:P1518)/1000/General!$B$24+SUM($Q$2:Q1518)/1000/General!$B$24</f>
        <v>1.38529192998927</v>
      </c>
      <c r="C1518" s="19" t="n">
        <f aca="false">Online_RAW!K1518</f>
        <v>27.6</v>
      </c>
      <c r="D1518" s="19" t="n">
        <f aca="false">Online_RAW!J1518</f>
        <v>2.565</v>
      </c>
      <c r="E1518" s="19" t="n">
        <f aca="false">(1-F1518/100-G1518/100)/(1-C1518/100-D1518/100-General!$B$17/100)</f>
        <v>0.987067381353655</v>
      </c>
      <c r="F1518" s="19" t="n">
        <f aca="false">N1518*General!$B$14/(N1518+O1518)+O1518*100/(N1518+O1518)</f>
        <v>31.4606300428405</v>
      </c>
      <c r="G1518" s="19" t="n">
        <f aca="false">N1518*General!$B$15/(N1518+O1518)</f>
        <v>0.0346158434127068</v>
      </c>
      <c r="H1518" s="19" t="n">
        <f aca="false">(N1518+O1518)*(1/General!$B$20)*((F1518/100)-E1518*(C1518/100))*1000/B1518</f>
        <v>244.715920884891</v>
      </c>
      <c r="I1518" s="19" t="n">
        <f aca="false">(N1518+O1518)*(1/General!$B$20)*((D1518/100)*E1518-(G1518/100))*1000/B1518</f>
        <v>144.895635571516</v>
      </c>
      <c r="J1518" s="19" t="n">
        <f aca="false">I1518/H1518</f>
        <v>0.592097298155242</v>
      </c>
      <c r="K1518" s="19" t="n">
        <f aca="false">MAX(Online_RAW!$L$2-Online_RAW!L1518,0)</f>
        <v>0</v>
      </c>
      <c r="L1518" s="19" t="n">
        <f aca="false">0.0016*(Online_RAW!M1518)</f>
        <v>86.2002285714286</v>
      </c>
      <c r="M1518" s="11" t="n">
        <f aca="false">Online_RAW!$N$2-Online_RAW!N1518</f>
        <v>260.60995454545</v>
      </c>
      <c r="N1518" s="19" t="n">
        <f aca="false">Online_RAW!C1518*60</f>
        <v>155.910545454545</v>
      </c>
      <c r="O1518" s="19" t="n">
        <f aca="false">MAX(0, Online_RAW!D1518*60)</f>
        <v>24.2503636363636</v>
      </c>
      <c r="P1518" s="19" t="n">
        <f aca="false">_xlfn.IFNA(VLOOKUP(A1518,Sampling!$D$7:$E$14,2,FALSE()),0)</f>
        <v>0</v>
      </c>
      <c r="Q1518" s="0" t="n">
        <f aca="false">_xlfn.IFNA(VLOOKUP(A1518,Refill!$D$6:$G$8,2,FALSE()),0)</f>
        <v>0</v>
      </c>
    </row>
    <row r="1519" customFormat="false" ht="12.75" hidden="false" customHeight="false" outlineLevel="0" collapsed="false">
      <c r="A1519" s="19" t="n">
        <f aca="false">ROUND((Online_RAW!B1519-General!$B$10)*24,3)</f>
        <v>25.283</v>
      </c>
      <c r="B1519" s="19" t="n">
        <f aca="false">General!$B$12+Online_ANA!K1519/1000+Online_ANA!L1519/1000+Online_ANA!M1519/1000/General!$B$22-SUM($P$2:P1519)/1000/General!$B$24+SUM($Q$2:Q1519)/1000/General!$B$24</f>
        <v>1.38599873608006</v>
      </c>
      <c r="C1519" s="19" t="n">
        <f aca="false">Online_RAW!K1519</f>
        <v>27.6114285714286</v>
      </c>
      <c r="D1519" s="19" t="n">
        <f aca="false">Online_RAW!J1519</f>
        <v>2.585</v>
      </c>
      <c r="E1519" s="19" t="n">
        <f aca="false">(1-F1519/100-G1519/100)/(1-C1519/100-D1519/100-General!$B$17/100)</f>
        <v>0.986343493655458</v>
      </c>
      <c r="F1519" s="19" t="n">
        <f aca="false">N1519*General!$B$14/(N1519+O1519)+O1519*100/(N1519+O1519)</f>
        <v>31.5419099370006</v>
      </c>
      <c r="G1519" s="19" t="n">
        <f aca="false">N1519*General!$B$15/(N1519+O1519)</f>
        <v>0.0345747929611108</v>
      </c>
      <c r="H1519" s="19" t="n">
        <f aca="false">(N1519+O1519)*(1/General!$B$20)*((F1519/100)-E1519*(C1519/100))*1000/B1519</f>
        <v>249.50323024276</v>
      </c>
      <c r="I1519" s="19" t="n">
        <f aca="false">(N1519+O1519)*(1/General!$B$20)*((D1519/100)*E1519-(G1519/100))*1000/B1519</f>
        <v>145.681495388874</v>
      </c>
      <c r="J1519" s="19" t="n">
        <f aca="false">I1519/H1519</f>
        <v>0.583886209597889</v>
      </c>
      <c r="K1519" s="19" t="n">
        <f aca="false">MAX(Online_RAW!$L$2-Online_RAW!L1519,0)</f>
        <v>0</v>
      </c>
      <c r="L1519" s="19" t="n">
        <f aca="false">0.0016*(Online_RAW!M1519)</f>
        <v>86.29344</v>
      </c>
      <c r="M1519" s="11" t="n">
        <f aca="false">Online_RAW!$N$2-Online_RAW!N1519</f>
        <v>261.27877272727</v>
      </c>
      <c r="N1519" s="19" t="n">
        <f aca="false">Online_RAW!C1519*60</f>
        <v>155.534571428572</v>
      </c>
      <c r="O1519" s="19" t="n">
        <f aca="false">MAX(0, Online_RAW!D1519*60)</f>
        <v>24.4052727272727</v>
      </c>
      <c r="P1519" s="19" t="n">
        <f aca="false">_xlfn.IFNA(VLOOKUP(A1519,Sampling!$D$7:$E$14,2,FALSE()),0)</f>
        <v>0</v>
      </c>
      <c r="Q1519" s="0" t="n">
        <f aca="false">_xlfn.IFNA(VLOOKUP(A1519,Refill!$D$6:$G$8,2,FALSE()),0)</f>
        <v>0</v>
      </c>
    </row>
    <row r="1520" customFormat="false" ht="12.75" hidden="false" customHeight="false" outlineLevel="0" collapsed="false">
      <c r="A1520" s="19" t="n">
        <f aca="false">ROUND((Online_RAW!B1520-General!$B$10)*24,3)</f>
        <v>25.3</v>
      </c>
      <c r="B1520" s="19" t="n">
        <f aca="false">General!$B$12+Online_ANA!K1520/1000+Online_ANA!L1520/1000+Online_ANA!M1520/1000/General!$B$22-SUM($P$2:P1520)/1000/General!$B$24+SUM($Q$2:Q1520)/1000/General!$B$24</f>
        <v>1.3867129911593</v>
      </c>
      <c r="C1520" s="19" t="n">
        <f aca="false">Online_RAW!K1520</f>
        <v>27.6966666666667</v>
      </c>
      <c r="D1520" s="19" t="n">
        <f aca="false">Online_RAW!J1520</f>
        <v>2.585</v>
      </c>
      <c r="E1520" s="19" t="n">
        <f aca="false">(1-F1520/100-G1520/100)/(1-C1520/100-D1520/100-General!$B$17/100)</f>
        <v>0.985894105009773</v>
      </c>
      <c r="F1520" s="19" t="n">
        <f aca="false">N1520*General!$B$14/(N1520+O1520)+O1520*100/(N1520+O1520)</f>
        <v>31.6571783744187</v>
      </c>
      <c r="G1520" s="19" t="n">
        <f aca="false">N1520*General!$B$15/(N1520+O1520)</f>
        <v>0.0345165765785764</v>
      </c>
      <c r="H1520" s="19" t="n">
        <f aca="false">(N1520+O1520)*(1/General!$B$20)*((F1520/100)-E1520*(C1520/100))*1000/B1520</f>
        <v>252.256995245015</v>
      </c>
      <c r="I1520" s="19" t="n">
        <f aca="false">(N1520+O1520)*(1/General!$B$20)*((D1520/100)*E1520-(G1520/100))*1000/B1520</f>
        <v>145.74814906262</v>
      </c>
      <c r="J1520" s="19" t="n">
        <f aca="false">I1520/H1520</f>
        <v>0.577776441525658</v>
      </c>
      <c r="K1520" s="19" t="n">
        <f aca="false">MAX(Online_RAW!$L$2-Online_RAW!L1520,0)</f>
        <v>0</v>
      </c>
      <c r="L1520" s="19" t="n">
        <f aca="false">0.0016*(Online_RAW!M1520)</f>
        <v>86.3936</v>
      </c>
      <c r="M1520" s="11" t="n">
        <f aca="false">Online_RAW!$N$2-Online_RAW!N1520</f>
        <v>261.94813636364</v>
      </c>
      <c r="N1520" s="19" t="n">
        <f aca="false">Online_RAW!C1520*60</f>
        <v>155.492</v>
      </c>
      <c r="O1520" s="19" t="n">
        <f aca="false">MAX(0, Online_RAW!D1520*60)</f>
        <v>24.702</v>
      </c>
      <c r="P1520" s="19" t="n">
        <f aca="false">_xlfn.IFNA(VLOOKUP(A1520,Sampling!$D$7:$E$14,2,FALSE()),0)</f>
        <v>0</v>
      </c>
      <c r="Q1520" s="0" t="n">
        <f aca="false">_xlfn.IFNA(VLOOKUP(A1520,Refill!$D$6:$G$8,2,FALSE()),0)</f>
        <v>0</v>
      </c>
    </row>
    <row r="1521" customFormat="false" ht="12.75" hidden="false" customHeight="false" outlineLevel="0" collapsed="false">
      <c r="A1521" s="19" t="n">
        <f aca="false">ROUND((Online_RAW!B1521-General!$B$10)*24,3)</f>
        <v>25.317</v>
      </c>
      <c r="B1521" s="19" t="n">
        <f aca="false">General!$B$12+Online_ANA!K1521/1000+Online_ANA!L1521/1000+Online_ANA!M1521/1000/General!$B$22-SUM($P$2:P1521)/1000/General!$B$24+SUM($Q$2:Q1521)/1000/General!$B$24</f>
        <v>1.38734996952533</v>
      </c>
      <c r="C1521" s="19" t="n">
        <f aca="false">Online_RAW!K1521</f>
        <v>27.75</v>
      </c>
      <c r="D1521" s="19" t="n">
        <f aca="false">Online_RAW!J1521</f>
        <v>2.596</v>
      </c>
      <c r="E1521" s="19" t="n">
        <f aca="false">(1-F1521/100-G1521/100)/(1-C1521/100-D1521/100-General!$B$17/100)</f>
        <v>0.991101155085533</v>
      </c>
      <c r="F1521" s="19" t="n">
        <f aca="false">N1521*General!$B$14/(N1521+O1521)+O1521*100/(N1521+O1521)</f>
        <v>31.3600153306989</v>
      </c>
      <c r="G1521" s="19" t="n">
        <f aca="false">N1521*General!$B$15/(N1521+O1521)</f>
        <v>0.0346666589238895</v>
      </c>
      <c r="H1521" s="19" t="n">
        <f aca="false">(N1521+O1521)*(1/General!$B$20)*((F1521/100)-E1521*(C1521/100))*1000/B1521</f>
        <v>222.876831055421</v>
      </c>
      <c r="I1521" s="19" t="n">
        <f aca="false">(N1521+O1521)*(1/General!$B$20)*((D1521/100)*E1521-(G1521/100))*1000/B1521</f>
        <v>146.673375898714</v>
      </c>
      <c r="J1521" s="19" t="n">
        <f aca="false">I1521/H1521</f>
        <v>0.658091624886042</v>
      </c>
      <c r="K1521" s="19" t="n">
        <f aca="false">MAX(Online_RAW!$L$2-Online_RAW!L1521,0)</f>
        <v>0</v>
      </c>
      <c r="L1521" s="19" t="n">
        <f aca="false">0.0016*(Online_RAW!M1521)</f>
        <v>86.4248</v>
      </c>
      <c r="M1521" s="11" t="n">
        <f aca="false">Online_RAW!$N$2-Online_RAW!N1521</f>
        <v>262.60843478261</v>
      </c>
      <c r="N1521" s="19" t="n">
        <f aca="false">Online_RAW!C1521*60</f>
        <v>155.731826086957</v>
      </c>
      <c r="O1521" s="19" t="n">
        <f aca="false">MAX(0, Online_RAW!D1521*60)</f>
        <v>23.9587826086957</v>
      </c>
      <c r="P1521" s="19" t="n">
        <f aca="false">_xlfn.IFNA(VLOOKUP(A1521,Sampling!$D$7:$E$14,2,FALSE()),0)</f>
        <v>0</v>
      </c>
      <c r="Q1521" s="0" t="n">
        <f aca="false">_xlfn.IFNA(VLOOKUP(A1521,Refill!$D$6:$G$8,2,FALSE()),0)</f>
        <v>0</v>
      </c>
    </row>
    <row r="1522" customFormat="false" ht="12.75" hidden="false" customHeight="false" outlineLevel="0" collapsed="false">
      <c r="A1522" s="19" t="n">
        <f aca="false">ROUND((Online_RAW!B1522-General!$B$10)*24,3)</f>
        <v>25.333</v>
      </c>
      <c r="B1522" s="19" t="n">
        <f aca="false">General!$B$12+Online_ANA!K1522/1000+Online_ANA!L1522/1000+Online_ANA!M1522/1000/General!$B$22-SUM($P$2:P1522)/1000/General!$B$24+SUM($Q$2:Q1522)/1000/General!$B$24</f>
        <v>1.38803183725569</v>
      </c>
      <c r="C1522" s="19" t="n">
        <f aca="false">Online_RAW!K1522</f>
        <v>27.685</v>
      </c>
      <c r="D1522" s="19" t="n">
        <f aca="false">Online_RAW!J1522</f>
        <v>2.61</v>
      </c>
      <c r="E1522" s="19" t="n">
        <f aca="false">(1-F1522/100-G1522/100)/(1-C1522/100-D1522/100-General!$B$17/100)</f>
        <v>0.989271705080236</v>
      </c>
      <c r="F1522" s="19" t="n">
        <f aca="false">N1522*General!$B$14/(N1522+O1522)+O1522*100/(N1522+O1522)</f>
        <v>31.436237891707</v>
      </c>
      <c r="G1522" s="19" t="n">
        <f aca="false">N1522*General!$B$15/(N1522+O1522)</f>
        <v>0.034628162680956</v>
      </c>
      <c r="H1522" s="19" t="n">
        <f aca="false">(N1522+O1522)*(1/General!$B$20)*((F1522/100)-E1522*(C1522/100))*1000/B1522</f>
        <v>234.180052043424</v>
      </c>
      <c r="I1522" s="19" t="n">
        <f aca="false">(N1522+O1522)*(1/General!$B$20)*((D1522/100)*E1522-(G1522/100))*1000/B1522</f>
        <v>147.358330613643</v>
      </c>
      <c r="J1522" s="19" t="n">
        <f aca="false">I1522/H1522</f>
        <v>0.629252275451361</v>
      </c>
      <c r="K1522" s="19" t="n">
        <f aca="false">MAX(Online_RAW!$L$2-Online_RAW!L1522,0)</f>
        <v>0</v>
      </c>
      <c r="L1522" s="19" t="n">
        <f aca="false">0.0016*(Online_RAW!M1522)</f>
        <v>86.488</v>
      </c>
      <c r="M1522" s="11" t="n">
        <f aca="false">Online_RAW!$N$2-Online_RAW!N1522</f>
        <v>263.2827826087</v>
      </c>
      <c r="N1522" s="19" t="n">
        <f aca="false">Online_RAW!C1522*60</f>
        <v>155.801181818182</v>
      </c>
      <c r="O1522" s="19" t="n">
        <f aca="false">MAX(0, Online_RAW!D1522*60)</f>
        <v>24.1693043478261</v>
      </c>
      <c r="P1522" s="19" t="n">
        <f aca="false">_xlfn.IFNA(VLOOKUP(A1522,Sampling!$D$7:$E$14,2,FALSE()),0)</f>
        <v>0</v>
      </c>
      <c r="Q1522" s="0" t="n">
        <f aca="false">_xlfn.IFNA(VLOOKUP(A1522,Refill!$D$6:$G$8,2,FALSE()),0)</f>
        <v>0</v>
      </c>
    </row>
    <row r="1523" customFormat="false" ht="12.75" hidden="false" customHeight="false" outlineLevel="0" collapsed="false">
      <c r="A1523" s="19" t="n">
        <f aca="false">ROUND((Online_RAW!B1523-General!$B$10)*24,3)</f>
        <v>25.35</v>
      </c>
      <c r="B1523" s="19" t="n">
        <f aca="false">General!$B$12+Online_ANA!K1523/1000+Online_ANA!L1523/1000+Online_ANA!M1523/1000/General!$B$22-SUM($P$2:P1523)/1000/General!$B$24+SUM($Q$2:Q1523)/1000/General!$B$24</f>
        <v>1.38871641850817</v>
      </c>
      <c r="C1523" s="19" t="n">
        <f aca="false">Online_RAW!K1523</f>
        <v>27.61</v>
      </c>
      <c r="D1523" s="19" t="n">
        <f aca="false">Online_RAW!J1523</f>
        <v>2.625</v>
      </c>
      <c r="E1523" s="19" t="n">
        <f aca="false">(1-F1523/100-G1523/100)/(1-C1523/100-D1523/100-General!$B$17/100)</f>
        <v>0.986540592900858</v>
      </c>
      <c r="F1523" s="19" t="n">
        <f aca="false">N1523*General!$B$14/(N1523+O1523)+O1523*100/(N1523+O1523)</f>
        <v>31.5663015881007</v>
      </c>
      <c r="G1523" s="19" t="n">
        <f aca="false">N1523*General!$B$15/(N1523+O1523)</f>
        <v>0.0345624739454037</v>
      </c>
      <c r="H1523" s="19" t="n">
        <f aca="false">(N1523+O1523)*(1/General!$B$20)*((F1523/100)-E1523*(C1523/100))*1000/B1523</f>
        <v>250.546816553639</v>
      </c>
      <c r="I1523" s="19" t="n">
        <f aca="false">(N1523+O1523)*(1/General!$B$20)*((D1523/100)*E1523-(G1523/100))*1000/B1523</f>
        <v>147.917345689104</v>
      </c>
      <c r="J1523" s="19" t="n">
        <f aca="false">I1523/H1523</f>
        <v>0.590378068752818</v>
      </c>
      <c r="K1523" s="19" t="n">
        <f aca="false">MAX(Online_RAW!$L$2-Online_RAW!L1523,0)</f>
        <v>0</v>
      </c>
      <c r="L1523" s="19" t="n">
        <f aca="false">0.0016*(Online_RAW!M1523)</f>
        <v>86.5516</v>
      </c>
      <c r="M1523" s="11" t="n">
        <f aca="false">Online_RAW!$N$2-Online_RAW!N1523</f>
        <v>263.95965217391</v>
      </c>
      <c r="N1523" s="19" t="n">
        <f aca="false">Online_RAW!C1523*60</f>
        <v>155.699727272727</v>
      </c>
      <c r="O1523" s="19" t="n">
        <f aca="false">MAX(0, Online_RAW!D1523*60)</f>
        <v>24.4953913043478</v>
      </c>
      <c r="P1523" s="19" t="n">
        <f aca="false">_xlfn.IFNA(VLOOKUP(A1523,Sampling!$D$7:$E$14,2,FALSE()),0)</f>
        <v>0</v>
      </c>
      <c r="Q1523" s="0" t="n">
        <f aca="false">_xlfn.IFNA(VLOOKUP(A1523,Refill!$D$6:$G$8,2,FALSE()),0)</f>
        <v>0</v>
      </c>
    </row>
    <row r="1524" customFormat="false" ht="12.75" hidden="false" customHeight="false" outlineLevel="0" collapsed="false">
      <c r="A1524" s="19" t="n">
        <f aca="false">ROUND((Online_RAW!B1524-General!$B$10)*24,3)</f>
        <v>25.367</v>
      </c>
      <c r="B1524" s="19" t="n">
        <f aca="false">General!$B$12+Online_ANA!K1524/1000+Online_ANA!L1524/1000+Online_ANA!M1524/1000/General!$B$22-SUM($P$2:P1524)/1000/General!$B$24+SUM($Q$2:Q1524)/1000/General!$B$24</f>
        <v>1.3894110442035</v>
      </c>
      <c r="C1524" s="19" t="n">
        <f aca="false">Online_RAW!K1524</f>
        <v>27.63</v>
      </c>
      <c r="D1524" s="19" t="n">
        <f aca="false">Online_RAW!J1524</f>
        <v>2.616</v>
      </c>
      <c r="E1524" s="19" t="n">
        <f aca="false">(1-F1524/100-G1524/100)/(1-C1524/100-D1524/100-General!$B$17/100)</f>
        <v>0.985398749132995</v>
      </c>
      <c r="F1524" s="19" t="n">
        <f aca="false">N1524*General!$B$14/(N1524+O1524)+O1524*100/(N1524+O1524)</f>
        <v>31.656353118362</v>
      </c>
      <c r="G1524" s="19" t="n">
        <f aca="false">N1524*General!$B$15/(N1524+O1524)</f>
        <v>0.0345169933745647</v>
      </c>
      <c r="H1524" s="19" t="n">
        <f aca="false">(N1524+O1524)*(1/General!$B$20)*((F1524/100)-E1524*(C1524/100))*1000/B1524</f>
        <v>256.165728940668</v>
      </c>
      <c r="I1524" s="19" t="n">
        <f aca="false">(N1524+O1524)*(1/General!$B$20)*((D1524/100)*E1524-(G1524/100))*1000/B1524</f>
        <v>147.073198028672</v>
      </c>
      <c r="J1524" s="19" t="n">
        <f aca="false">I1524/H1524</f>
        <v>0.574132998340057</v>
      </c>
      <c r="K1524" s="19" t="n">
        <f aca="false">MAX(Online_RAW!$L$2-Online_RAW!L1524,0)</f>
        <v>0</v>
      </c>
      <c r="L1524" s="19" t="n">
        <f aca="false">0.0016*(Online_RAW!M1524)</f>
        <v>86.608</v>
      </c>
      <c r="M1524" s="11" t="n">
        <f aca="false">Online_RAW!$N$2-Online_RAW!N1524</f>
        <v>264.65531818182</v>
      </c>
      <c r="N1524" s="19" t="n">
        <f aca="false">Online_RAW!C1524*60</f>
        <v>155.403714285714</v>
      </c>
      <c r="O1524" s="19" t="n">
        <f aca="false">MAX(0, Online_RAW!D1524*60)</f>
        <v>24.6858</v>
      </c>
      <c r="P1524" s="19" t="n">
        <f aca="false">_xlfn.IFNA(VLOOKUP(A1524,Sampling!$D$7:$E$14,2,FALSE()),0)</f>
        <v>0</v>
      </c>
      <c r="Q1524" s="0" t="n">
        <f aca="false">_xlfn.IFNA(VLOOKUP(A1524,Refill!$D$6:$G$8,2,FALSE()),0)</f>
        <v>0</v>
      </c>
    </row>
    <row r="1525" customFormat="false" ht="12.75" hidden="false" customHeight="false" outlineLevel="0" collapsed="false">
      <c r="A1525" s="19" t="n">
        <f aca="false">ROUND((Online_RAW!B1525-General!$B$10)*24,3)</f>
        <v>25.383</v>
      </c>
      <c r="B1525" s="19" t="n">
        <f aca="false">General!$B$12+Online_ANA!K1525/1000+Online_ANA!L1525/1000+Online_ANA!M1525/1000/General!$B$22-SUM($P$2:P1525)/1000/General!$B$24+SUM($Q$2:Q1525)/1000/General!$B$24</f>
        <v>1.39010885801356</v>
      </c>
      <c r="C1525" s="19" t="n">
        <f aca="false">Online_RAW!K1525</f>
        <v>27.6922222222222</v>
      </c>
      <c r="D1525" s="19" t="n">
        <f aca="false">Online_RAW!J1525</f>
        <v>2.63</v>
      </c>
      <c r="E1525" s="19" t="n">
        <f aca="false">(1-F1525/100-G1525/100)/(1-C1525/100-D1525/100-General!$B$17/100)</f>
        <v>0.985301953154948</v>
      </c>
      <c r="F1525" s="19" t="n">
        <f aca="false">N1525*General!$B$14/(N1525+O1525)+O1525*100/(N1525+O1525)</f>
        <v>31.7382063866034</v>
      </c>
      <c r="G1525" s="19" t="n">
        <f aca="false">N1525*General!$B$15/(N1525+O1525)</f>
        <v>0.0344756533400993</v>
      </c>
      <c r="H1525" s="19" t="n">
        <f aca="false">(N1525+O1525)*(1/General!$B$20)*((F1525/100)-E1525*(C1525/100))*1000/B1525</f>
        <v>257.148774655881</v>
      </c>
      <c r="I1525" s="19" t="n">
        <f aca="false">(N1525+O1525)*(1/General!$B$20)*((D1525/100)*E1525-(G1525/100))*1000/B1525</f>
        <v>147.652088341863</v>
      </c>
      <c r="J1525" s="19" t="n">
        <f aca="false">I1525/H1525</f>
        <v>0.574189352212364</v>
      </c>
      <c r="K1525" s="19" t="n">
        <f aca="false">MAX(Online_RAW!$L$2-Online_RAW!L1525,0)</f>
        <v>0</v>
      </c>
      <c r="L1525" s="19" t="n">
        <f aca="false">0.0016*(Online_RAW!M1525)</f>
        <v>86.68672</v>
      </c>
      <c r="M1525" s="11" t="n">
        <f aca="false">Online_RAW!$N$2-Online_RAW!N1525</f>
        <v>265.33013043478</v>
      </c>
      <c r="N1525" s="19" t="n">
        <f aca="false">Online_RAW!C1525*60</f>
        <v>155.078608695652</v>
      </c>
      <c r="O1525" s="19" t="n">
        <f aca="false">MAX(0, Online_RAW!D1525*60)</f>
        <v>24.849652173913</v>
      </c>
      <c r="P1525" s="19" t="n">
        <f aca="false">_xlfn.IFNA(VLOOKUP(A1525,Sampling!$D$7:$E$14,2,FALSE()),0)</f>
        <v>0</v>
      </c>
      <c r="Q1525" s="0" t="n">
        <f aca="false">_xlfn.IFNA(VLOOKUP(A1525,Refill!$D$6:$G$8,2,FALSE()),0)</f>
        <v>0</v>
      </c>
    </row>
    <row r="1526" customFormat="false" ht="12.75" hidden="false" customHeight="false" outlineLevel="0" collapsed="false">
      <c r="A1526" s="19" t="n">
        <f aca="false">ROUND((Online_RAW!B1526-General!$B$10)*24,3)</f>
        <v>25.4</v>
      </c>
      <c r="B1526" s="19" t="n">
        <f aca="false">General!$B$12+Online_ANA!K1526/1000+Online_ANA!L1526/1000+Online_ANA!M1526/1000/General!$B$22-SUM($P$2:P1526)/1000/General!$B$24+SUM($Q$2:Q1526)/1000/General!$B$24</f>
        <v>1.3907781839649</v>
      </c>
      <c r="C1526" s="19" t="n">
        <f aca="false">Online_RAW!K1526</f>
        <v>27.8088888888889</v>
      </c>
      <c r="D1526" s="19" t="n">
        <f aca="false">Online_RAW!J1526</f>
        <v>2.63</v>
      </c>
      <c r="E1526" s="19" t="n">
        <f aca="false">(1-F1526/100-G1526/100)/(1-C1526/100-D1526/100-General!$B$17/100)</f>
        <v>0.98574246499005</v>
      </c>
      <c r="F1526" s="19" t="n">
        <f aca="false">N1526*General!$B$14/(N1526+O1526)+O1526*100/(N1526+O1526)</f>
        <v>31.8227490928498</v>
      </c>
      <c r="G1526" s="19" t="n">
        <f aca="false">N1526*General!$B$15/(N1526+O1526)</f>
        <v>0.0344329550036112</v>
      </c>
      <c r="H1526" s="19" t="n">
        <f aca="false">(N1526+O1526)*(1/General!$B$20)*((F1526/100)-E1526*(C1526/100))*1000/B1526</f>
        <v>254.487823256033</v>
      </c>
      <c r="I1526" s="19" t="n">
        <f aca="false">(N1526+O1526)*(1/General!$B$20)*((D1526/100)*E1526-(G1526/100))*1000/B1526</f>
        <v>147.606907971967</v>
      </c>
      <c r="J1526" s="19" t="n">
        <f aca="false">I1526/H1526</f>
        <v>0.580015601860306</v>
      </c>
      <c r="K1526" s="19" t="n">
        <f aca="false">MAX(Online_RAW!$L$2-Online_RAW!L1526,0)</f>
        <v>0</v>
      </c>
      <c r="L1526" s="19" t="n">
        <f aca="false">0.0016*(Online_RAW!M1526)</f>
        <v>86.7296</v>
      </c>
      <c r="M1526" s="11" t="n">
        <f aca="false">Online_RAW!$N$2-Online_RAW!N1526</f>
        <v>266.01295652174</v>
      </c>
      <c r="N1526" s="19" t="n">
        <f aca="false">Online_RAW!C1526*60</f>
        <v>154.840956521739</v>
      </c>
      <c r="O1526" s="19" t="n">
        <f aca="false">MAX(0, Online_RAW!D1526*60)</f>
        <v>25.034347826087</v>
      </c>
      <c r="P1526" s="19" t="n">
        <f aca="false">_xlfn.IFNA(VLOOKUP(A1526,Sampling!$D$7:$E$14,2,FALSE()),0)</f>
        <v>0</v>
      </c>
      <c r="Q1526" s="0" t="n">
        <f aca="false">_xlfn.IFNA(VLOOKUP(A1526,Refill!$D$6:$G$8,2,FALSE()),0)</f>
        <v>0</v>
      </c>
    </row>
    <row r="1527" customFormat="false" ht="12.75" hidden="false" customHeight="false" outlineLevel="0" collapsed="false">
      <c r="A1527" s="19" t="n">
        <f aca="false">ROUND((Online_RAW!B1527-General!$B$10)*24,3)</f>
        <v>25.417</v>
      </c>
      <c r="B1527" s="19" t="n">
        <f aca="false">General!$B$12+Online_ANA!K1527/1000+Online_ANA!L1527/1000+Online_ANA!M1527/1000/General!$B$22-SUM($P$2:P1527)/1000/General!$B$24+SUM($Q$2:Q1527)/1000/General!$B$24</f>
        <v>1.3914569174312</v>
      </c>
      <c r="C1527" s="19" t="n">
        <f aca="false">Online_RAW!K1527</f>
        <v>27.9355555555556</v>
      </c>
      <c r="D1527" s="19" t="n">
        <f aca="false">Online_RAW!J1527</f>
        <v>2.645</v>
      </c>
      <c r="E1527" s="19" t="n">
        <f aca="false">(1-F1527/100-G1527/100)/(1-C1527/100-D1527/100-General!$B$17/100)</f>
        <v>0.985169203675155</v>
      </c>
      <c r="F1527" s="19" t="n">
        <f aca="false">N1527*General!$B$14/(N1527+O1527)+O1527*100/(N1527+O1527)</f>
        <v>32.0020339261927</v>
      </c>
      <c r="G1527" s="19" t="n">
        <f aca="false">N1527*General!$B$15/(N1527+O1527)</f>
        <v>0.0343424071079835</v>
      </c>
      <c r="H1527" s="19" t="n">
        <f aca="false">(N1527+O1527)*(1/General!$B$20)*((F1527/100)-E1527*(C1527/100))*1000/B1527</f>
        <v>259.45831607744</v>
      </c>
      <c r="I1527" s="19" t="n">
        <f aca="false">(N1527+O1527)*(1/General!$B$20)*((D1527/100)*E1527-(G1527/100))*1000/B1527</f>
        <v>148.897781807546</v>
      </c>
      <c r="J1527" s="19" t="n">
        <f aca="false">I1527/H1527</f>
        <v>0.573879396346289</v>
      </c>
      <c r="K1527" s="19" t="n">
        <f aca="false">MAX(Online_RAW!$L$2-Online_RAW!L1527,0)</f>
        <v>0</v>
      </c>
      <c r="L1527" s="19" t="n">
        <f aca="false">0.0016*(Online_RAW!M1527)</f>
        <v>86.7893333333333</v>
      </c>
      <c r="M1527" s="11" t="n">
        <f aca="false">Online_RAW!$N$2-Online_RAW!N1527</f>
        <v>266.68766666667</v>
      </c>
      <c r="N1527" s="19" t="n">
        <f aca="false">Online_RAW!C1527*60</f>
        <v>155.050571428571</v>
      </c>
      <c r="O1527" s="19" t="n">
        <f aca="false">MAX(0, Online_RAW!D1527*60)</f>
        <v>25.5431428571429</v>
      </c>
      <c r="P1527" s="19" t="n">
        <f aca="false">_xlfn.IFNA(VLOOKUP(A1527,Sampling!$D$7:$E$14,2,FALSE()),0)</f>
        <v>0</v>
      </c>
      <c r="Q1527" s="0" t="n">
        <f aca="false">_xlfn.IFNA(VLOOKUP(A1527,Refill!$D$6:$G$8,2,FALSE()),0)</f>
        <v>0</v>
      </c>
    </row>
    <row r="1528" customFormat="false" ht="12.75" hidden="false" customHeight="false" outlineLevel="0" collapsed="false">
      <c r="A1528" s="19" t="n">
        <f aca="false">ROUND((Online_RAW!B1528-General!$B$10)*24,3)</f>
        <v>25.433</v>
      </c>
      <c r="B1528" s="19" t="n">
        <f aca="false">General!$B$12+Online_ANA!K1528/1000+Online_ANA!L1528/1000+Online_ANA!M1528/1000/General!$B$22-SUM($P$2:P1528)/1000/General!$B$24+SUM($Q$2:Q1528)/1000/General!$B$24</f>
        <v>1.39216941587555</v>
      </c>
      <c r="C1528" s="19" t="n">
        <f aca="false">Online_RAW!K1528</f>
        <v>27.9383333333333</v>
      </c>
      <c r="D1528" s="19" t="n">
        <f aca="false">Online_RAW!J1528</f>
        <v>2.645</v>
      </c>
      <c r="E1528" s="19" t="n">
        <f aca="false">(1-F1528/100-G1528/100)/(1-C1528/100-D1528/100-General!$B$17/100)</f>
        <v>0.985121865116114</v>
      </c>
      <c r="F1528" s="19" t="n">
        <f aca="false">N1528*General!$B$14/(N1528+O1528)+O1528*100/(N1528+O1528)</f>
        <v>32.0080391421944</v>
      </c>
      <c r="G1528" s="19" t="n">
        <f aca="false">N1528*General!$B$15/(N1528+O1528)</f>
        <v>0.0343393741706089</v>
      </c>
      <c r="H1528" s="19" t="n">
        <f aca="false">(N1528+O1528)*(1/General!$B$20)*((F1528/100)-E1528*(C1528/100))*1000/B1528</f>
        <v>259.119926330773</v>
      </c>
      <c r="I1528" s="19" t="n">
        <f aca="false">(N1528+O1528)*(1/General!$B$20)*((D1528/100)*E1528-(G1528/100))*1000/B1528</f>
        <v>148.544316904185</v>
      </c>
      <c r="J1528" s="19" t="n">
        <f aca="false">I1528/H1528</f>
        <v>0.57326473887062</v>
      </c>
      <c r="K1528" s="19" t="n">
        <f aca="false">MAX(Online_RAW!$L$2-Online_RAW!L1528,0)</f>
        <v>0</v>
      </c>
      <c r="L1528" s="19" t="n">
        <f aca="false">0.0016*(Online_RAW!M1528)</f>
        <v>86.8608</v>
      </c>
      <c r="M1528" s="11" t="n">
        <f aca="false">Online_RAW!$N$2-Online_RAW!N1528</f>
        <v>267.38639130435</v>
      </c>
      <c r="N1528" s="19" t="n">
        <f aca="false">Online_RAW!C1528*60</f>
        <v>154.755391304348</v>
      </c>
      <c r="O1528" s="19" t="n">
        <f aca="false">MAX(0, Online_RAW!D1528*60)</f>
        <v>25.5104347826087</v>
      </c>
      <c r="P1528" s="19" t="n">
        <f aca="false">_xlfn.IFNA(VLOOKUP(A1528,Sampling!$D$7:$E$14,2,FALSE()),0)</f>
        <v>0</v>
      </c>
      <c r="Q1528" s="0" t="n">
        <f aca="false">_xlfn.IFNA(VLOOKUP(A1528,Refill!$D$6:$G$8,2,FALSE()),0)</f>
        <v>0</v>
      </c>
    </row>
    <row r="1529" customFormat="false" ht="12.75" hidden="false" customHeight="false" outlineLevel="0" collapsed="false">
      <c r="A1529" s="19" t="n">
        <f aca="false">ROUND((Online_RAW!B1529-General!$B$10)*24,3)</f>
        <v>25.45</v>
      </c>
      <c r="B1529" s="19" t="n">
        <f aca="false">General!$B$12+Online_ANA!K1529/1000+Online_ANA!L1529/1000+Online_ANA!M1529/1000/General!$B$22-SUM($P$2:P1529)/1000/General!$B$24+SUM($Q$2:Q1529)/1000/General!$B$24</f>
        <v>1.39284974545454</v>
      </c>
      <c r="C1529" s="19" t="n">
        <f aca="false">Online_RAW!K1529</f>
        <v>27.9555555555556</v>
      </c>
      <c r="D1529" s="19" t="n">
        <f aca="false">Online_RAW!J1529</f>
        <v>2.645</v>
      </c>
      <c r="E1529" s="19" t="n">
        <f aca="false">(1-F1529/100-G1529/100)/(1-C1529/100-D1529/100-General!$B$17/100)</f>
        <v>0.989823065797275</v>
      </c>
      <c r="F1529" s="19" t="n">
        <f aca="false">N1529*General!$B$14/(N1529+O1529)+O1529*100/(N1529+O1529)</f>
        <v>31.700623327236</v>
      </c>
      <c r="G1529" s="19" t="n">
        <f aca="false">N1529*General!$B$15/(N1529+O1529)</f>
        <v>0.0344946346832141</v>
      </c>
      <c r="H1529" s="19" t="n">
        <f aca="false">(N1529+O1529)*(1/General!$B$20)*((F1529/100)-E1529*(C1529/100))*1000/B1529</f>
        <v>231.841341371727</v>
      </c>
      <c r="I1529" s="19" t="n">
        <f aca="false">(N1529+O1529)*(1/General!$B$20)*((D1529/100)*E1529-(G1529/100))*1000/B1529</f>
        <v>148.646733704178</v>
      </c>
      <c r="J1529" s="19" t="n">
        <f aca="false">I1529/H1529</f>
        <v>0.641157150078091</v>
      </c>
      <c r="K1529" s="19" t="n">
        <f aca="false">MAX(Online_RAW!$L$2-Online_RAW!L1529,0)</f>
        <v>0</v>
      </c>
      <c r="L1529" s="19" t="n">
        <f aca="false">0.0016*(Online_RAW!M1529)</f>
        <v>86.8952</v>
      </c>
      <c r="M1529" s="11" t="n">
        <f aca="false">Online_RAW!$N$2-Online_RAW!N1529</f>
        <v>268.09045454545</v>
      </c>
      <c r="N1529" s="19" t="n">
        <f aca="false">Online_RAW!C1529*60</f>
        <v>154.898571428572</v>
      </c>
      <c r="O1529" s="19" t="n">
        <f aca="false">MAX(0, Online_RAW!D1529*60)</f>
        <v>24.7219090909091</v>
      </c>
      <c r="P1529" s="19" t="n">
        <f aca="false">_xlfn.IFNA(VLOOKUP(A1529,Sampling!$D$7:$E$14,2,FALSE()),0)</f>
        <v>0</v>
      </c>
      <c r="Q1529" s="0" t="n">
        <f aca="false">_xlfn.IFNA(VLOOKUP(A1529,Refill!$D$6:$G$8,2,FALSE()),0)</f>
        <v>0</v>
      </c>
    </row>
    <row r="1530" customFormat="false" ht="12.75" hidden="false" customHeight="false" outlineLevel="0" collapsed="false">
      <c r="A1530" s="19" t="n">
        <f aca="false">ROUND((Online_RAW!B1530-General!$B$10)*24,3)</f>
        <v>25.467</v>
      </c>
      <c r="B1530" s="19" t="n">
        <f aca="false">General!$B$12+Online_ANA!K1530/1000+Online_ANA!L1530/1000+Online_ANA!M1530/1000/General!$B$22-SUM($P$2:P1530)/1000/General!$B$24+SUM($Q$2:Q1530)/1000/General!$B$24</f>
        <v>1.39358363853211</v>
      </c>
      <c r="C1530" s="19" t="n">
        <f aca="false">Online_RAW!K1530</f>
        <v>27.963</v>
      </c>
      <c r="D1530" s="19" t="n">
        <f aca="false">Online_RAW!J1530</f>
        <v>2.665</v>
      </c>
      <c r="E1530" s="19" t="n">
        <f aca="false">(1-F1530/100-G1530/100)/(1-C1530/100-D1530/100-General!$B$17/100)</f>
        <v>0.990261183761163</v>
      </c>
      <c r="F1530" s="19" t="n">
        <f aca="false">N1530*General!$B$14/(N1530+O1530)+O1530*100/(N1530+O1530)</f>
        <v>31.6975833869337</v>
      </c>
      <c r="G1530" s="19" t="n">
        <f aca="false">N1530*General!$B$15/(N1530+O1530)</f>
        <v>0.0344961700065991</v>
      </c>
      <c r="H1530" s="19" t="n">
        <f aca="false">(N1530+O1530)*(1/General!$B$20)*((F1530/100)-E1530*(C1530/100))*1000/B1530</f>
        <v>230.350810394087</v>
      </c>
      <c r="I1530" s="19" t="n">
        <f aca="false">(N1530+O1530)*(1/General!$B$20)*((D1530/100)*E1530-(G1530/100))*1000/B1530</f>
        <v>149.731386733894</v>
      </c>
      <c r="J1530" s="19" t="n">
        <f aca="false">I1530/H1530</f>
        <v>0.650014586350841</v>
      </c>
      <c r="K1530" s="19" t="n">
        <f aca="false">MAX(Online_RAW!$L$2-Online_RAW!L1530,0)</f>
        <v>0</v>
      </c>
      <c r="L1530" s="19" t="n">
        <f aca="false">0.0016*(Online_RAW!M1530)</f>
        <v>86.9890666666667</v>
      </c>
      <c r="M1530" s="11" t="n">
        <f aca="false">Online_RAW!$N$2-Online_RAW!N1530</f>
        <v>268.78808333333</v>
      </c>
      <c r="N1530" s="19" t="n">
        <f aca="false">Online_RAW!C1530*60</f>
        <v>154.8615</v>
      </c>
      <c r="O1530" s="19" t="n">
        <f aca="false">MAX(0, Online_RAW!D1530*60)</f>
        <v>24.708</v>
      </c>
      <c r="P1530" s="19" t="n">
        <f aca="false">_xlfn.IFNA(VLOOKUP(A1530,Sampling!$D$7:$E$14,2,FALSE()),0)</f>
        <v>0</v>
      </c>
      <c r="Q1530" s="0" t="n">
        <f aca="false">_xlfn.IFNA(VLOOKUP(A1530,Refill!$D$6:$G$8,2,FALSE()),0)</f>
        <v>0</v>
      </c>
    </row>
    <row r="1531" customFormat="false" ht="12.75" hidden="false" customHeight="false" outlineLevel="0" collapsed="false">
      <c r="A1531" s="19" t="n">
        <f aca="false">ROUND((Online_RAW!B1531-General!$B$10)*24,3)</f>
        <v>25.483</v>
      </c>
      <c r="B1531" s="19" t="n">
        <f aca="false">General!$B$12+Online_ANA!K1531/1000+Online_ANA!L1531/1000+Online_ANA!M1531/1000/General!$B$22-SUM($P$2:P1531)/1000/General!$B$24+SUM($Q$2:Q1531)/1000/General!$B$24</f>
        <v>1.39421870368302</v>
      </c>
      <c r="C1531" s="19" t="n">
        <f aca="false">Online_RAW!K1531</f>
        <v>27.935</v>
      </c>
      <c r="D1531" s="19" t="n">
        <f aca="false">Online_RAW!J1531</f>
        <v>2.665</v>
      </c>
      <c r="E1531" s="19" t="n">
        <f aca="false">(1-F1531/100-G1531/100)/(1-C1531/100-D1531/100-General!$B$17/100)</f>
        <v>0.984111350014324</v>
      </c>
      <c r="F1531" s="19" t="n">
        <f aca="false">N1531*General!$B$14/(N1531+O1531)+O1531*100/(N1531+O1531)</f>
        <v>32.0941938583821</v>
      </c>
      <c r="G1531" s="19" t="n">
        <f aca="false">N1531*General!$B$15/(N1531+O1531)</f>
        <v>0.0342958616876858</v>
      </c>
      <c r="H1531" s="19" t="n">
        <f aca="false">(N1531+O1531)*(1/General!$B$20)*((F1531/100)-E1531*(C1531/100))*1000/B1531</f>
        <v>265.503256076372</v>
      </c>
      <c r="I1531" s="19" t="n">
        <f aca="false">(N1531+O1531)*(1/General!$B$20)*((D1531/100)*E1531-(G1531/100))*1000/B1531</f>
        <v>149.2964977752</v>
      </c>
      <c r="J1531" s="19" t="n">
        <f aca="false">I1531/H1531</f>
        <v>0.562315129318999</v>
      </c>
      <c r="K1531" s="19" t="n">
        <f aca="false">MAX(Online_RAW!$L$2-Online_RAW!L1531,0)</f>
        <v>0</v>
      </c>
      <c r="L1531" s="19" t="n">
        <f aca="false">0.0016*(Online_RAW!M1531)</f>
        <v>86.9890666666667</v>
      </c>
      <c r="M1531" s="11" t="n">
        <f aca="false">Online_RAW!$N$2-Online_RAW!N1531</f>
        <v>269.48030434783</v>
      </c>
      <c r="N1531" s="19" t="n">
        <f aca="false">Online_RAW!C1531*60</f>
        <v>154.545652173913</v>
      </c>
      <c r="O1531" s="19" t="n">
        <f aca="false">MAX(0, Online_RAW!D1531*60)</f>
        <v>25.7042608695652</v>
      </c>
      <c r="P1531" s="19" t="n">
        <f aca="false">_xlfn.IFNA(VLOOKUP(A1531,Sampling!$D$7:$E$14,2,FALSE()),0)</f>
        <v>0</v>
      </c>
      <c r="Q1531" s="0" t="n">
        <f aca="false">_xlfn.IFNA(VLOOKUP(A1531,Refill!$D$6:$G$8,2,FALSE()),0)</f>
        <v>0</v>
      </c>
    </row>
    <row r="1532" customFormat="false" ht="12.75" hidden="false" customHeight="false" outlineLevel="0" collapsed="false">
      <c r="A1532" s="19" t="n">
        <f aca="false">ROUND((Online_RAW!B1532-General!$B$10)*24,3)</f>
        <v>25.5</v>
      </c>
      <c r="B1532" s="19" t="n">
        <f aca="false">General!$B$12+Online_ANA!K1532/1000+Online_ANA!L1532/1000+Online_ANA!M1532/1000/General!$B$22-SUM($P$2:P1532)/1000/General!$B$24+SUM($Q$2:Q1532)/1000/General!$B$24</f>
        <v>1.39497822982506</v>
      </c>
      <c r="C1532" s="19" t="n">
        <f aca="false">Online_RAW!K1532</f>
        <v>28.0409090909091</v>
      </c>
      <c r="D1532" s="19" t="n">
        <f aca="false">Online_RAW!J1532</f>
        <v>2.665</v>
      </c>
      <c r="E1532" s="19" t="n">
        <f aca="false">(1-F1532/100-G1532/100)/(1-C1532/100-D1532/100-General!$B$17/100)</f>
        <v>0.98702739864404</v>
      </c>
      <c r="F1532" s="19" t="n">
        <f aca="false">N1532*General!$B$14/(N1532+O1532)+O1532*100/(N1532+O1532)</f>
        <v>31.9975682089505</v>
      </c>
      <c r="G1532" s="19" t="n">
        <f aca="false">N1532*General!$B$15/(N1532+O1532)</f>
        <v>0.0343446625207321</v>
      </c>
      <c r="H1532" s="19" t="n">
        <f aca="false">(N1532+O1532)*(1/General!$B$20)*((F1532/100)-E1532*(C1532/100))*1000/B1532</f>
        <v>248.196590335931</v>
      </c>
      <c r="I1532" s="19" t="n">
        <f aca="false">(N1532+O1532)*(1/General!$B$20)*((D1532/100)*E1532-(G1532/100))*1000/B1532</f>
        <v>149.137963714714</v>
      </c>
      <c r="J1532" s="19" t="n">
        <f aca="false">I1532/H1532</f>
        <v>0.600886432456052</v>
      </c>
      <c r="K1532" s="19" t="n">
        <f aca="false">MAX(Online_RAW!$L$2-Online_RAW!L1532,0)</f>
        <v>0</v>
      </c>
      <c r="L1532" s="19" t="n">
        <f aca="false">0.0016*(Online_RAW!M1532)</f>
        <v>87.1133714285714</v>
      </c>
      <c r="M1532" s="11" t="n">
        <f aca="false">Online_RAW!$N$2-Online_RAW!N1532</f>
        <v>270.17269565217</v>
      </c>
      <c r="N1532" s="19" t="n">
        <f aca="false">Online_RAW!C1532*60</f>
        <v>154.225304347826</v>
      </c>
      <c r="O1532" s="19" t="n">
        <f aca="false">MAX(0, Online_RAW!D1532*60)</f>
        <v>25.3953913043478</v>
      </c>
      <c r="P1532" s="19" t="n">
        <f aca="false">_xlfn.IFNA(VLOOKUP(A1532,Sampling!$D$7:$E$14,2,FALSE()),0)</f>
        <v>0</v>
      </c>
      <c r="Q1532" s="0" t="n">
        <f aca="false">_xlfn.IFNA(VLOOKUP(A1532,Refill!$D$6:$G$8,2,FALSE()),0)</f>
        <v>0</v>
      </c>
    </row>
    <row r="1533" customFormat="false" ht="12.75" hidden="false" customHeight="false" outlineLevel="0" collapsed="false">
      <c r="A1533" s="19" t="n">
        <f aca="false">ROUND((Online_RAW!B1533-General!$B$10)*24,3)</f>
        <v>25.517</v>
      </c>
      <c r="B1533" s="19" t="n">
        <f aca="false">General!$B$12+Online_ANA!K1533/1000+Online_ANA!L1533/1000+Online_ANA!M1533/1000/General!$B$22-SUM($P$2:P1533)/1000/General!$B$24+SUM($Q$2:Q1533)/1000/General!$B$24</f>
        <v>1.39561532595589</v>
      </c>
      <c r="C1533" s="19" t="n">
        <f aca="false">Online_RAW!K1533</f>
        <v>28.14</v>
      </c>
      <c r="D1533" s="19" t="n">
        <f aca="false">Online_RAW!J1533</f>
        <v>2.684</v>
      </c>
      <c r="E1533" s="19" t="n">
        <f aca="false">(1-F1533/100-G1533/100)/(1-C1533/100-D1533/100-General!$B$17/100)</f>
        <v>0.990878414956616</v>
      </c>
      <c r="F1533" s="19" t="n">
        <f aca="false">N1533*General!$B$14/(N1533+O1533)+O1533*100/(N1533+O1533)</f>
        <v>31.8493206999712</v>
      </c>
      <c r="G1533" s="19" t="n">
        <f aca="false">N1533*General!$B$15/(N1533+O1533)</f>
        <v>0.0344195350000145</v>
      </c>
      <c r="H1533" s="19" t="n">
        <f aca="false">(N1533+O1533)*(1/General!$B$20)*((F1533/100)-E1533*(C1533/100))*1000/B1533</f>
        <v>227.523052121884</v>
      </c>
      <c r="I1533" s="19" t="n">
        <f aca="false">(N1533+O1533)*(1/General!$B$20)*((D1533/100)*E1533-(G1533/100))*1000/B1533</f>
        <v>150.597584998901</v>
      </c>
      <c r="J1533" s="19" t="n">
        <f aca="false">I1533/H1533</f>
        <v>0.661900337545692</v>
      </c>
      <c r="K1533" s="19" t="n">
        <f aca="false">MAX(Online_RAW!$L$2-Online_RAW!L1533,0)</f>
        <v>0</v>
      </c>
      <c r="L1533" s="19" t="n">
        <f aca="false">0.0016*(Online_RAW!M1533)</f>
        <v>87.1133714285714</v>
      </c>
      <c r="M1533" s="11" t="n">
        <f aca="false">Online_RAW!$N$2-Online_RAW!N1533</f>
        <v>270.86713043478</v>
      </c>
      <c r="N1533" s="19" t="n">
        <f aca="false">Online_RAW!C1533*60</f>
        <v>154.419652173913</v>
      </c>
      <c r="O1533" s="19" t="n">
        <f aca="false">MAX(0, Online_RAW!D1533*60)</f>
        <v>25.0361739130435</v>
      </c>
      <c r="P1533" s="19" t="n">
        <f aca="false">_xlfn.IFNA(VLOOKUP(A1533,Sampling!$D$7:$E$14,2,FALSE()),0)</f>
        <v>0</v>
      </c>
      <c r="Q1533" s="0" t="n">
        <f aca="false">_xlfn.IFNA(VLOOKUP(A1533,Refill!$D$6:$G$8,2,FALSE()),0)</f>
        <v>0</v>
      </c>
    </row>
    <row r="1534" customFormat="false" ht="12.75" hidden="false" customHeight="false" outlineLevel="0" collapsed="false">
      <c r="A1534" s="19" t="n">
        <f aca="false">ROUND((Online_RAW!B1534-General!$B$10)*24,3)</f>
        <v>25.533</v>
      </c>
      <c r="B1534" s="19" t="n">
        <f aca="false">General!$B$12+Online_ANA!K1534/1000+Online_ANA!L1534/1000+Online_ANA!M1534/1000/General!$B$22-SUM($P$2:P1534)/1000/General!$B$24+SUM($Q$2:Q1534)/1000/General!$B$24</f>
        <v>1.39636363169307</v>
      </c>
      <c r="C1534" s="19" t="n">
        <f aca="false">Online_RAW!K1534</f>
        <v>28.09</v>
      </c>
      <c r="D1534" s="19" t="n">
        <f aca="false">Online_RAW!J1534</f>
        <v>2.674</v>
      </c>
      <c r="E1534" s="19" t="n">
        <f aca="false">(1-F1534/100-G1534/100)/(1-C1534/100-D1534/100-General!$B$17/100)</f>
        <v>0.985792830406013</v>
      </c>
      <c r="F1534" s="19" t="n">
        <f aca="false">N1534*General!$B$14/(N1534+O1534)+O1534*100/(N1534+O1534)</f>
        <v>32.1399198009269</v>
      </c>
      <c r="G1534" s="19" t="n">
        <f aca="false">N1534*General!$B$15/(N1534+O1534)</f>
        <v>0.0342727677773097</v>
      </c>
      <c r="H1534" s="19" t="n">
        <f aca="false">(N1534+O1534)*(1/General!$B$20)*((F1534/100)-E1534*(C1534/100))*1000/B1534</f>
        <v>255.813515732719</v>
      </c>
      <c r="I1534" s="19" t="n">
        <f aca="false">(N1534+O1534)*(1/General!$B$20)*((D1534/100)*E1534-(G1534/100))*1000/B1534</f>
        <v>149.597589600458</v>
      </c>
      <c r="J1534" s="19" t="n">
        <f aca="false">I1534/H1534</f>
        <v>0.584791578239991</v>
      </c>
      <c r="K1534" s="19" t="n">
        <f aca="false">MAX(Online_RAW!$L$2-Online_RAW!L1534,0)</f>
        <v>0</v>
      </c>
      <c r="L1534" s="19" t="n">
        <f aca="false">0.0016*(Online_RAW!M1534)</f>
        <v>87.2256</v>
      </c>
      <c r="M1534" s="11" t="n">
        <f aca="false">Online_RAW!$N$2-Online_RAW!N1534</f>
        <v>271.56045454545</v>
      </c>
      <c r="N1534" s="19" t="n">
        <f aca="false">Online_RAW!C1534*60</f>
        <v>154.194272727273</v>
      </c>
      <c r="O1534" s="19" t="n">
        <f aca="false">MAX(0, Online_RAW!D1534*60)</f>
        <v>25.767</v>
      </c>
      <c r="P1534" s="19" t="n">
        <f aca="false">_xlfn.IFNA(VLOOKUP(A1534,Sampling!$D$7:$E$14,2,FALSE()),0)</f>
        <v>0</v>
      </c>
      <c r="Q1534" s="0" t="n">
        <f aca="false">_xlfn.IFNA(VLOOKUP(A1534,Refill!$D$6:$G$8,2,FALSE()),0)</f>
        <v>0</v>
      </c>
    </row>
    <row r="1535" customFormat="false" ht="12.75" hidden="false" customHeight="false" outlineLevel="0" collapsed="false">
      <c r="A1535" s="19" t="n">
        <f aca="false">ROUND((Online_RAW!B1535-General!$B$10)*24,3)</f>
        <v>25.55</v>
      </c>
      <c r="B1535" s="19" t="n">
        <f aca="false">General!$B$12+Online_ANA!K1535/1000+Online_ANA!L1535/1000+Online_ANA!M1535/1000/General!$B$22-SUM($P$2:P1535)/1000/General!$B$24+SUM($Q$2:Q1535)/1000/General!$B$24</f>
        <v>1.39708274862385</v>
      </c>
      <c r="C1535" s="19" t="n">
        <f aca="false">Online_RAW!K1535</f>
        <v>28.085</v>
      </c>
      <c r="D1535" s="19" t="n">
        <f aca="false">Online_RAW!J1535</f>
        <v>2.69</v>
      </c>
      <c r="E1535" s="19" t="n">
        <f aca="false">(1-F1535/100-G1535/100)/(1-C1535/100-D1535/100-General!$B$17/100)</f>
        <v>0.986117158273395</v>
      </c>
      <c r="F1535" s="19" t="n">
        <f aca="false">N1535*General!$B$14/(N1535+O1535)+O1535*100/(N1535+O1535)</f>
        <v>32.1284464650011</v>
      </c>
      <c r="G1535" s="19" t="n">
        <f aca="false">N1535*General!$B$15/(N1535+O1535)</f>
        <v>0.0342785623914136</v>
      </c>
      <c r="H1535" s="19" t="n">
        <f aca="false">(N1535+O1535)*(1/General!$B$20)*((F1535/100)-E1535*(C1535/100))*1000/B1535</f>
        <v>255.13208603982</v>
      </c>
      <c r="I1535" s="19" t="n">
        <f aca="false">(N1535+O1535)*(1/General!$B$20)*((D1535/100)*E1535-(G1535/100))*1000/B1535</f>
        <v>150.683450156539</v>
      </c>
      <c r="J1535" s="19" t="n">
        <f aca="false">I1535/H1535</f>
        <v>0.590609564227922</v>
      </c>
      <c r="K1535" s="19" t="n">
        <f aca="false">MAX(Online_RAW!$L$2-Online_RAW!L1535,0)</f>
        <v>0</v>
      </c>
      <c r="L1535" s="19" t="n">
        <f aca="false">0.0016*(Online_RAW!M1535)</f>
        <v>87.3144</v>
      </c>
      <c r="M1535" s="11" t="n">
        <f aca="false">Online_RAW!$N$2-Online_RAW!N1535</f>
        <v>272.2475</v>
      </c>
      <c r="N1535" s="19" t="n">
        <f aca="false">Online_RAW!C1535*60</f>
        <v>154.432090909091</v>
      </c>
      <c r="O1535" s="19" t="n">
        <f aca="false">MAX(0, Online_RAW!D1535*60)</f>
        <v>25.7762727272727</v>
      </c>
      <c r="P1535" s="19" t="n">
        <f aca="false">_xlfn.IFNA(VLOOKUP(A1535,Sampling!$D$7:$E$14,2,FALSE()),0)</f>
        <v>0</v>
      </c>
      <c r="Q1535" s="0" t="n">
        <f aca="false">_xlfn.IFNA(VLOOKUP(A1535,Refill!$D$6:$G$8,2,FALSE()),0)</f>
        <v>0</v>
      </c>
    </row>
    <row r="1536" customFormat="false" ht="12.75" hidden="false" customHeight="false" outlineLevel="0" collapsed="false">
      <c r="A1536" s="19" t="n">
        <f aca="false">ROUND((Online_RAW!B1536-General!$B$10)*24,3)</f>
        <v>25.567</v>
      </c>
      <c r="B1536" s="19" t="n">
        <f aca="false">General!$B$12+Online_ANA!K1536/1000+Online_ANA!L1536/1000+Online_ANA!M1536/1000/General!$B$22-SUM($P$2:P1536)/1000/General!$B$24+SUM($Q$2:Q1536)/1000/General!$B$24</f>
        <v>1.39774655045872</v>
      </c>
      <c r="C1536" s="19" t="n">
        <f aca="false">Online_RAW!K1536</f>
        <v>28.0457142857143</v>
      </c>
      <c r="D1536" s="19" t="n">
        <f aca="false">Online_RAW!J1536</f>
        <v>2.695</v>
      </c>
      <c r="E1536" s="19" t="n">
        <f aca="false">(1-F1536/100-G1536/100)/(1-C1536/100-D1536/100-General!$B$17/100)</f>
        <v>0.985448540650623</v>
      </c>
      <c r="F1536" s="19" t="n">
        <f aca="false">N1536*General!$B$14/(N1536+O1536)+O1536*100/(N1536+O1536)</f>
        <v>32.1406615763755</v>
      </c>
      <c r="G1536" s="19" t="n">
        <f aca="false">N1536*General!$B$15/(N1536+O1536)</f>
        <v>0.0342723931432447</v>
      </c>
      <c r="H1536" s="19" t="n">
        <f aca="false">(N1536+O1536)*(1/General!$B$20)*((F1536/100)-E1536*(C1536/100))*1000/B1536</f>
        <v>258.957840860829</v>
      </c>
      <c r="I1536" s="19" t="n">
        <f aca="false">(N1536+O1536)*(1/General!$B$20)*((D1536/100)*E1536-(G1536/100))*1000/B1536</f>
        <v>150.755694759111</v>
      </c>
      <c r="J1536" s="19" t="n">
        <f aca="false">I1536/H1536</f>
        <v>0.582163082059873</v>
      </c>
      <c r="K1536" s="19" t="n">
        <f aca="false">MAX(Online_RAW!$L$2-Online_RAW!L1536,0)</f>
        <v>0</v>
      </c>
      <c r="L1536" s="19" t="n">
        <f aca="false">0.0016*(Online_RAW!M1536)</f>
        <v>87.336</v>
      </c>
      <c r="M1536" s="11" t="n">
        <f aca="false">Online_RAW!$N$2-Online_RAW!N1536</f>
        <v>272.9475</v>
      </c>
      <c r="N1536" s="19" t="n">
        <f aca="false">Online_RAW!C1536*60</f>
        <v>154.366909090909</v>
      </c>
      <c r="O1536" s="19" t="n">
        <f aca="false">MAX(0, Online_RAW!D1536*60)</f>
        <v>25.7978181818182</v>
      </c>
      <c r="P1536" s="19" t="n">
        <f aca="false">_xlfn.IFNA(VLOOKUP(A1536,Sampling!$D$7:$E$14,2,FALSE()),0)</f>
        <v>0</v>
      </c>
      <c r="Q1536" s="0" t="n">
        <f aca="false">_xlfn.IFNA(VLOOKUP(A1536,Refill!$D$6:$G$8,2,FALSE()),0)</f>
        <v>0</v>
      </c>
    </row>
    <row r="1537" customFormat="false" ht="12.75" hidden="false" customHeight="false" outlineLevel="0" collapsed="false">
      <c r="A1537" s="19" t="n">
        <f aca="false">ROUND((Online_RAW!B1537-General!$B$10)*24,3)</f>
        <v>25.583</v>
      </c>
      <c r="B1537" s="19" t="n">
        <f aca="false">General!$B$12+Online_ANA!K1537/1000+Online_ANA!L1537/1000+Online_ANA!M1537/1000/General!$B$22-SUM($P$2:P1537)/1000/General!$B$24+SUM($Q$2:Q1537)/1000/General!$B$24</f>
        <v>1.3984644419625</v>
      </c>
      <c r="C1537" s="19" t="n">
        <f aca="false">Online_RAW!K1537</f>
        <v>28.04875</v>
      </c>
      <c r="D1537" s="19" t="n">
        <f aca="false">Online_RAW!J1537</f>
        <v>2.71</v>
      </c>
      <c r="E1537" s="19" t="n">
        <f aca="false">(1-F1537/100-G1537/100)/(1-C1537/100-D1537/100-General!$B$17/100)</f>
        <v>0.983331158593373</v>
      </c>
      <c r="F1537" s="19" t="n">
        <f aca="false">N1537*General!$B$14/(N1537+O1537)+O1537*100/(N1537+O1537)</f>
        <v>32.3042114510877</v>
      </c>
      <c r="G1537" s="19" t="n">
        <f aca="false">N1537*General!$B$15/(N1537+O1537)</f>
        <v>0.0341897921964203</v>
      </c>
      <c r="H1537" s="19" t="n">
        <f aca="false">(N1537+O1537)*(1/General!$B$20)*((F1537/100)-E1537*(C1537/100))*1000/B1537</f>
        <v>271.134691197956</v>
      </c>
      <c r="I1537" s="19" t="n">
        <f aca="false">(N1537+O1537)*(1/General!$B$20)*((D1537/100)*E1537-(G1537/100))*1000/B1537</f>
        <v>151.01776034607</v>
      </c>
      <c r="J1537" s="19" t="n">
        <f aca="false">I1537/H1537</f>
        <v>0.55698427847365</v>
      </c>
      <c r="K1537" s="19" t="n">
        <f aca="false">MAX(Online_RAW!$L$2-Online_RAW!L1537,0)</f>
        <v>0</v>
      </c>
      <c r="L1537" s="19" t="n">
        <f aca="false">0.0016*(Online_RAW!M1537)</f>
        <v>87.408</v>
      </c>
      <c r="M1537" s="11" t="n">
        <f aca="false">Online_RAW!$N$2-Online_RAW!N1537</f>
        <v>273.65152173913</v>
      </c>
      <c r="N1537" s="19" t="n">
        <f aca="false">Online_RAW!C1537*60</f>
        <v>153.806347826087</v>
      </c>
      <c r="O1537" s="19" t="n">
        <f aca="false">MAX(0, Online_RAW!D1537*60)</f>
        <v>26.1378260869565</v>
      </c>
      <c r="P1537" s="19" t="n">
        <f aca="false">_xlfn.IFNA(VLOOKUP(A1537,Sampling!$D$7:$E$14,2,FALSE()),0)</f>
        <v>0</v>
      </c>
      <c r="Q1537" s="0" t="n">
        <f aca="false">_xlfn.IFNA(VLOOKUP(A1537,Refill!$D$6:$G$8,2,FALSE()),0)</f>
        <v>0</v>
      </c>
    </row>
    <row r="1538" customFormat="false" ht="12.75" hidden="false" customHeight="false" outlineLevel="0" collapsed="false">
      <c r="A1538" s="19" t="n">
        <f aca="false">ROUND((Online_RAW!B1538-General!$B$10)*24,3)</f>
        <v>25.6</v>
      </c>
      <c r="B1538" s="19" t="n">
        <f aca="false">General!$B$12+Online_ANA!K1538/1000+Online_ANA!L1538/1000+Online_ANA!M1538/1000/General!$B$22-SUM($P$2:P1538)/1000/General!$B$24+SUM($Q$2:Q1538)/1000/General!$B$24</f>
        <v>1.39917523573993</v>
      </c>
      <c r="C1538" s="19" t="n">
        <f aca="false">Online_RAW!K1538</f>
        <v>28.1890909090909</v>
      </c>
      <c r="D1538" s="19" t="n">
        <f aca="false">Online_RAW!J1538</f>
        <v>2.72666666666667</v>
      </c>
      <c r="E1538" s="19" t="n">
        <f aca="false">(1-F1538/100-G1538/100)/(1-C1538/100-D1538/100-General!$B$17/100)</f>
        <v>0.985205325096841</v>
      </c>
      <c r="F1538" s="19" t="n">
        <f aca="false">N1538*General!$B$14/(N1538+O1538)+O1538*100/(N1538+O1538)</f>
        <v>32.3299504563233</v>
      </c>
      <c r="G1538" s="19" t="n">
        <f aca="false">N1538*General!$B$15/(N1538+O1538)</f>
        <v>0.0341767926988266</v>
      </c>
      <c r="H1538" s="19" t="n">
        <f aca="false">(N1538+O1538)*(1/General!$B$20)*((F1538/100)-E1538*(C1538/100))*1000/B1538</f>
        <v>261.719067044559</v>
      </c>
      <c r="I1538" s="19" t="n">
        <f aca="false">(N1538+O1538)*(1/General!$B$20)*((D1538/100)*E1538-(G1538/100))*1000/B1538</f>
        <v>152.288759407076</v>
      </c>
      <c r="J1538" s="19" t="n">
        <f aca="false">I1538/H1538</f>
        <v>0.581878734044042</v>
      </c>
      <c r="K1538" s="19" t="n">
        <f aca="false">MAX(Online_RAW!$L$2-Online_RAW!L1538,0)</f>
        <v>0</v>
      </c>
      <c r="L1538" s="19" t="n">
        <f aca="false">0.0016*(Online_RAW!M1538)</f>
        <v>87.488</v>
      </c>
      <c r="M1538" s="11" t="n">
        <f aca="false">Online_RAW!$N$2-Online_RAW!N1538</f>
        <v>274.33908695652</v>
      </c>
      <c r="N1538" s="19" t="n">
        <f aca="false">Online_RAW!C1538*60</f>
        <v>153.862434782609</v>
      </c>
      <c r="O1538" s="19" t="n">
        <f aca="false">MAX(0, Online_RAW!D1538*60)</f>
        <v>26.2158260869565</v>
      </c>
      <c r="P1538" s="19" t="n">
        <f aca="false">_xlfn.IFNA(VLOOKUP(A1538,Sampling!$D$7:$E$14,2,FALSE()),0)</f>
        <v>0</v>
      </c>
      <c r="Q1538" s="0" t="n">
        <f aca="false">_xlfn.IFNA(VLOOKUP(A1538,Refill!$D$6:$G$8,2,FALSE()),0)</f>
        <v>0</v>
      </c>
    </row>
    <row r="1539" customFormat="false" ht="12.75" hidden="false" customHeight="false" outlineLevel="0" collapsed="false">
      <c r="A1539" s="19" t="n">
        <f aca="false">ROUND((Online_RAW!B1539-General!$B$10)*24,3)</f>
        <v>25.617</v>
      </c>
      <c r="B1539" s="19" t="n">
        <f aca="false">General!$B$12+Online_ANA!K1539/1000+Online_ANA!L1539/1000+Online_ANA!M1539/1000/General!$B$22-SUM($P$2:P1539)/1000/General!$B$24+SUM($Q$2:Q1539)/1000/General!$B$24</f>
        <v>1.39991210115676</v>
      </c>
      <c r="C1539" s="19" t="n">
        <f aca="false">Online_RAW!K1539</f>
        <v>28.286</v>
      </c>
      <c r="D1539" s="19" t="n">
        <f aca="false">Online_RAW!J1539</f>
        <v>2.73</v>
      </c>
      <c r="E1539" s="19" t="n">
        <f aca="false">(1-F1539/100-G1539/100)/(1-C1539/100-D1539/100-General!$B$17/100)</f>
        <v>0.986501119421345</v>
      </c>
      <c r="F1539" s="19" t="n">
        <f aca="false">N1539*General!$B$14/(N1539+O1539)+O1539*100/(N1539+O1539)</f>
        <v>32.3398864492208</v>
      </c>
      <c r="G1539" s="19" t="n">
        <f aca="false">N1539*General!$B$15/(N1539+O1539)</f>
        <v>0.0341717745205956</v>
      </c>
      <c r="H1539" s="19" t="n">
        <f aca="false">(N1539+O1539)*(1/General!$B$20)*((F1539/100)-E1539*(C1539/100))*1000/B1539</f>
        <v>254.620246516549</v>
      </c>
      <c r="I1539" s="19" t="n">
        <f aca="false">(N1539+O1539)*(1/General!$B$20)*((D1539/100)*E1539-(G1539/100))*1000/B1539</f>
        <v>152.631329204089</v>
      </c>
      <c r="J1539" s="19" t="n">
        <f aca="false">I1539/H1539</f>
        <v>0.599446946157003</v>
      </c>
      <c r="K1539" s="19" t="n">
        <f aca="false">MAX(Online_RAW!$L$2-Online_RAW!L1539,0)</f>
        <v>0</v>
      </c>
      <c r="L1539" s="19" t="n">
        <f aca="false">0.0016*(Online_RAW!M1539)</f>
        <v>87.5768</v>
      </c>
      <c r="M1539" s="11" t="n">
        <f aca="false">Online_RAW!$N$2-Online_RAW!N1539</f>
        <v>275.04547826087</v>
      </c>
      <c r="N1539" s="19" t="n">
        <f aca="false">Online_RAW!C1539*60</f>
        <v>153.871043478261</v>
      </c>
      <c r="O1539" s="19" t="n">
        <f aca="false">MAX(0, Online_RAW!D1539*60)</f>
        <v>26.2437391304348</v>
      </c>
      <c r="P1539" s="19" t="n">
        <f aca="false">_xlfn.IFNA(VLOOKUP(A1539,Sampling!$D$7:$E$14,2,FALSE()),0)</f>
        <v>0</v>
      </c>
      <c r="Q1539" s="0" t="n">
        <f aca="false">_xlfn.IFNA(VLOOKUP(A1539,Refill!$D$6:$G$8,2,FALSE()),0)</f>
        <v>0</v>
      </c>
    </row>
    <row r="1540" customFormat="false" ht="12.75" hidden="false" customHeight="false" outlineLevel="0" collapsed="false">
      <c r="A1540" s="19" t="n">
        <f aca="false">ROUND((Online_RAW!B1540-General!$B$10)*24,3)</f>
        <v>25.633</v>
      </c>
      <c r="B1540" s="19" t="n">
        <f aca="false">General!$B$12+Online_ANA!K1540/1000+Online_ANA!L1540/1000+Online_ANA!M1540/1000/General!$B$22-SUM($P$2:P1540)/1000/General!$B$24+SUM($Q$2:Q1540)/1000/General!$B$24</f>
        <v>1.40058414508709</v>
      </c>
      <c r="C1540" s="19" t="n">
        <f aca="false">Online_RAW!K1540</f>
        <v>28.275</v>
      </c>
      <c r="D1540" s="19" t="n">
        <f aca="false">Online_RAW!J1540</f>
        <v>2.735</v>
      </c>
      <c r="E1540" s="19" t="n">
        <f aca="false">(1-F1540/100-G1540/100)/(1-C1540/100-D1540/100-General!$B$17/100)</f>
        <v>0.985965894160997</v>
      </c>
      <c r="F1540" s="19" t="n">
        <f aca="false">N1540*General!$B$14/(N1540+O1540)+O1540*100/(N1540+O1540)</f>
        <v>32.3706765959418</v>
      </c>
      <c r="G1540" s="19" t="n">
        <f aca="false">N1540*General!$B$15/(N1540+O1540)</f>
        <v>0.0341562239414435</v>
      </c>
      <c r="H1540" s="19" t="n">
        <f aca="false">(N1540+O1540)*(1/General!$B$20)*((F1540/100)-E1540*(C1540/100))*1000/B1540</f>
        <v>257.872007903967</v>
      </c>
      <c r="I1540" s="19" t="n">
        <f aca="false">(N1540+O1540)*(1/General!$B$20)*((D1540/100)*E1540-(G1540/100))*1000/B1540</f>
        <v>152.827027057633</v>
      </c>
      <c r="J1540" s="19" t="n">
        <f aca="false">I1540/H1540</f>
        <v>0.592646826229184</v>
      </c>
      <c r="K1540" s="19" t="n">
        <f aca="false">MAX(Online_RAW!$L$2-Online_RAW!L1540,0)</f>
        <v>0</v>
      </c>
      <c r="L1540" s="19" t="n">
        <f aca="false">0.0016*(Online_RAW!M1540)</f>
        <v>87.5978666666667</v>
      </c>
      <c r="M1540" s="11" t="n">
        <f aca="false">Online_RAW!$N$2-Online_RAW!N1540</f>
        <v>275.75504347826</v>
      </c>
      <c r="N1540" s="19" t="n">
        <f aca="false">Online_RAW!C1540*60</f>
        <v>153.87052173913</v>
      </c>
      <c r="O1540" s="19" t="n">
        <f aca="false">MAX(0, Online_RAW!D1540*60)</f>
        <v>26.325652173913</v>
      </c>
      <c r="P1540" s="19" t="n">
        <f aca="false">_xlfn.IFNA(VLOOKUP(A1540,Sampling!$D$7:$E$14,2,FALSE()),0)</f>
        <v>0</v>
      </c>
      <c r="Q1540" s="0" t="n">
        <f aca="false">_xlfn.IFNA(VLOOKUP(A1540,Refill!$D$6:$G$8,2,FALSE()),0)</f>
        <v>0</v>
      </c>
    </row>
    <row r="1541" customFormat="false" ht="12.75" hidden="false" customHeight="false" outlineLevel="0" collapsed="false">
      <c r="A1541" s="19" t="n">
        <f aca="false">ROUND((Online_RAW!B1541-General!$B$10)*24,3)</f>
        <v>25.65</v>
      </c>
      <c r="B1541" s="19" t="n">
        <f aca="false">General!$B$12+Online_ANA!K1541/1000+Online_ANA!L1541/1000+Online_ANA!M1541/1000/General!$B$22-SUM($P$2:P1541)/1000/General!$B$24+SUM($Q$2:Q1541)/1000/General!$B$24</f>
        <v>1.40131605318442</v>
      </c>
      <c r="C1541" s="19" t="n">
        <f aca="false">Online_RAW!K1541</f>
        <v>28.28</v>
      </c>
      <c r="D1541" s="19" t="n">
        <f aca="false">Online_RAW!J1541</f>
        <v>2.745</v>
      </c>
      <c r="E1541" s="19" t="n">
        <f aca="false">(1-F1541/100-G1541/100)/(1-C1541/100-D1541/100-General!$B$17/100)</f>
        <v>0.985743193097308</v>
      </c>
      <c r="F1541" s="19" t="n">
        <f aca="false">N1541*General!$B$14/(N1541+O1541)+O1541*100/(N1541+O1541)</f>
        <v>32.4007457156091</v>
      </c>
      <c r="G1541" s="19" t="n">
        <f aca="false">N1541*General!$B$15/(N1541+O1541)</f>
        <v>0.0341410375173692</v>
      </c>
      <c r="H1541" s="19" t="n">
        <f aca="false">(N1541+O1541)*(1/General!$B$20)*((F1541/100)-E1541*(C1541/100))*1000/B1541</f>
        <v>259.588993868557</v>
      </c>
      <c r="I1541" s="19" t="n">
        <f aca="false">(N1541+O1541)*(1/General!$B$20)*((D1541/100)*E1541-(G1541/100))*1000/B1541</f>
        <v>153.307063965031</v>
      </c>
      <c r="J1541" s="19" t="n">
        <f aca="false">I1541/H1541</f>
        <v>0.590576132217141</v>
      </c>
      <c r="K1541" s="19" t="n">
        <f aca="false">MAX(Online_RAW!$L$2-Online_RAW!L1541,0)</f>
        <v>0</v>
      </c>
      <c r="L1541" s="19" t="n">
        <f aca="false">0.0016*(Online_RAW!M1541)</f>
        <v>87.6826666666667</v>
      </c>
      <c r="M1541" s="11" t="n">
        <f aca="false">Online_RAW!$N$2-Online_RAW!N1541</f>
        <v>276.46039130435</v>
      </c>
      <c r="N1541" s="19" t="n">
        <f aca="false">Online_RAW!C1541*60</f>
        <v>153.830608695652</v>
      </c>
      <c r="O1541" s="19" t="n">
        <f aca="false">MAX(0, Online_RAW!D1541*60)</f>
        <v>26.3989565217391</v>
      </c>
      <c r="P1541" s="19" t="n">
        <f aca="false">_xlfn.IFNA(VLOOKUP(A1541,Sampling!$D$7:$E$14,2,FALSE()),0)</f>
        <v>0</v>
      </c>
      <c r="Q1541" s="0" t="n">
        <f aca="false">_xlfn.IFNA(VLOOKUP(A1541,Refill!$D$6:$G$8,2,FALSE()),0)</f>
        <v>0</v>
      </c>
    </row>
    <row r="1542" customFormat="false" ht="12.75" hidden="false" customHeight="false" outlineLevel="0" collapsed="false">
      <c r="A1542" s="19" t="n">
        <f aca="false">ROUND((Online_RAW!B1542-General!$B$10)*24,3)</f>
        <v>25.667</v>
      </c>
      <c r="B1542" s="19" t="n">
        <f aca="false">General!$B$12+Online_ANA!K1542/1000+Online_ANA!L1542/1000+Online_ANA!M1542/1000/General!$B$22-SUM($P$2:P1542)/1000/General!$B$24+SUM($Q$2:Q1542)/1000/General!$B$24</f>
        <v>1.40201154399681</v>
      </c>
      <c r="C1542" s="19" t="n">
        <f aca="false">Online_RAW!K1542</f>
        <v>28.26</v>
      </c>
      <c r="D1542" s="19" t="n">
        <f aca="false">Online_RAW!J1542</f>
        <v>2.765</v>
      </c>
      <c r="E1542" s="19" t="n">
        <f aca="false">(1-F1542/100-G1542/100)/(1-C1542/100-D1542/100-General!$B$17/100)</f>
        <v>0.984383200294651</v>
      </c>
      <c r="F1542" s="19" t="n">
        <f aca="false">N1542*General!$B$14/(N1542+O1542)+O1542*100/(N1542+O1542)</f>
        <v>32.4940098638533</v>
      </c>
      <c r="G1542" s="19" t="n">
        <f aca="false">N1542*General!$B$15/(N1542+O1542)</f>
        <v>0.0340939344121953</v>
      </c>
      <c r="H1542" s="19" t="n">
        <f aca="false">(N1542+O1542)*(1/General!$B$20)*((F1542/100)-E1542*(C1542/100))*1000/B1542</f>
        <v>267.485515963431</v>
      </c>
      <c r="I1542" s="19" t="n">
        <f aca="false">(N1542+O1542)*(1/General!$B$20)*((D1542/100)*E1542-(G1542/100))*1000/B1542</f>
        <v>153.770116581222</v>
      </c>
      <c r="J1542" s="19" t="n">
        <f aca="false">I1542/H1542</f>
        <v>0.574872684329736</v>
      </c>
      <c r="K1542" s="19" t="n">
        <f aca="false">MAX(Online_RAW!$L$2-Online_RAW!L1542,0)</f>
        <v>0</v>
      </c>
      <c r="L1542" s="19" t="n">
        <f aca="false">0.0016*(Online_RAW!M1542)</f>
        <v>87.7344</v>
      </c>
      <c r="M1542" s="11" t="n">
        <f aca="false">Online_RAW!$N$2-Online_RAW!N1542</f>
        <v>277.16208695652</v>
      </c>
      <c r="N1542" s="19" t="n">
        <f aca="false">Online_RAW!C1542*60</f>
        <v>153.241043478261</v>
      </c>
      <c r="O1542" s="19" t="n">
        <f aca="false">MAX(0, Online_RAW!D1542*60)</f>
        <v>26.5458260869565</v>
      </c>
      <c r="P1542" s="19" t="n">
        <f aca="false">_xlfn.IFNA(VLOOKUP(A1542,Sampling!$D$7:$E$14,2,FALSE()),0)</f>
        <v>0</v>
      </c>
      <c r="Q1542" s="0" t="n">
        <f aca="false">_xlfn.IFNA(VLOOKUP(A1542,Refill!$D$6:$G$8,2,FALSE()),0)</f>
        <v>0</v>
      </c>
    </row>
    <row r="1543" customFormat="false" ht="12.75" hidden="false" customHeight="false" outlineLevel="0" collapsed="false">
      <c r="A1543" s="19" t="n">
        <f aca="false">ROUND((Online_RAW!B1543-General!$B$10)*24,3)</f>
        <v>25.683</v>
      </c>
      <c r="B1543" s="19" t="n">
        <f aca="false">General!$B$12+Online_ANA!K1543/1000+Online_ANA!L1543/1000+Online_ANA!M1543/1000/General!$B$22-SUM($P$2:P1543)/1000/General!$B$24+SUM($Q$2:Q1543)/1000/General!$B$24</f>
        <v>1.40272768974145</v>
      </c>
      <c r="C1543" s="19" t="n">
        <f aca="false">Online_RAW!K1543</f>
        <v>28.3954545454545</v>
      </c>
      <c r="D1543" s="19" t="n">
        <f aca="false">Online_RAW!J1543</f>
        <v>2.77</v>
      </c>
      <c r="E1543" s="19" t="n">
        <f aca="false">(1-F1543/100-G1543/100)/(1-C1543/100-D1543/100-General!$B$17/100)</f>
        <v>0.987252332433446</v>
      </c>
      <c r="F1543" s="19" t="n">
        <f aca="false">N1543*General!$B$14/(N1543+O1543)+O1543*100/(N1543+O1543)</f>
        <v>32.4359876994635</v>
      </c>
      <c r="G1543" s="19" t="n">
        <f aca="false">N1543*General!$B$15/(N1543+O1543)</f>
        <v>0.0341232385356245</v>
      </c>
      <c r="H1543" s="19" t="n">
        <f aca="false">(N1543+O1543)*(1/General!$B$20)*((F1543/100)-E1543*(C1543/100))*1000/B1543</f>
        <v>252.22140696743</v>
      </c>
      <c r="I1543" s="19" t="n">
        <f aca="false">(N1543+O1543)*(1/General!$B$20)*((D1543/100)*E1543-(G1543/100))*1000/B1543</f>
        <v>154.716433490732</v>
      </c>
      <c r="J1543" s="19" t="n">
        <f aca="false">I1543/H1543</f>
        <v>0.61341515516449</v>
      </c>
      <c r="K1543" s="19" t="n">
        <f aca="false">MAX(Online_RAW!$L$2-Online_RAW!L1543,0)</f>
        <v>0</v>
      </c>
      <c r="L1543" s="19" t="n">
        <f aca="false">0.0016*(Online_RAW!M1543)</f>
        <v>87.8</v>
      </c>
      <c r="M1543" s="11" t="n">
        <f aca="false">Online_RAW!$N$2-Online_RAW!N1543</f>
        <v>277.87118181818</v>
      </c>
      <c r="N1543" s="19" t="n">
        <f aca="false">Online_RAW!C1543*60</f>
        <v>153.661363636364</v>
      </c>
      <c r="O1543" s="19" t="n">
        <f aca="false">MAX(0, Online_RAW!D1543*60)</f>
        <v>26.4638181818182</v>
      </c>
      <c r="P1543" s="19" t="n">
        <f aca="false">_xlfn.IFNA(VLOOKUP(A1543,Sampling!$D$7:$E$14,2,FALSE()),0)</f>
        <v>0</v>
      </c>
      <c r="Q1543" s="0" t="n">
        <f aca="false">_xlfn.IFNA(VLOOKUP(A1543,Refill!$D$6:$G$8,2,FALSE()),0)</f>
        <v>0</v>
      </c>
    </row>
    <row r="1544" customFormat="false" ht="12.75" hidden="false" customHeight="false" outlineLevel="0" collapsed="false">
      <c r="A1544" s="19" t="n">
        <f aca="false">ROUND((Online_RAW!B1544-General!$B$10)*24,3)</f>
        <v>25.7</v>
      </c>
      <c r="B1544" s="19" t="n">
        <f aca="false">General!$B$12+Online_ANA!K1544/1000+Online_ANA!L1544/1000+Online_ANA!M1544/1000/General!$B$22-SUM($P$2:P1544)/1000/General!$B$24+SUM($Q$2:Q1544)/1000/General!$B$24</f>
        <v>1.40341849158357</v>
      </c>
      <c r="C1544" s="19" t="n">
        <f aca="false">Online_RAW!K1544</f>
        <v>28.437</v>
      </c>
      <c r="D1544" s="19" t="n">
        <f aca="false">Online_RAW!J1544</f>
        <v>2.77</v>
      </c>
      <c r="E1544" s="19" t="n">
        <f aca="false">(1-F1544/100-G1544/100)/(1-C1544/100-D1544/100-General!$B$17/100)</f>
        <v>0.989332105094238</v>
      </c>
      <c r="F1544" s="19" t="n">
        <f aca="false">N1544*General!$B$14/(N1544+O1544)+O1544*100/(N1544+O1544)</f>
        <v>32.3347785316024</v>
      </c>
      <c r="G1544" s="19" t="n">
        <f aca="false">N1544*General!$B$15/(N1544+O1544)</f>
        <v>0.0341743542769685</v>
      </c>
      <c r="H1544" s="19" t="n">
        <f aca="false">(N1544+O1544)*(1/General!$B$20)*((F1544/100)-E1544*(C1544/100))*1000/B1544</f>
        <v>240.386436358298</v>
      </c>
      <c r="I1544" s="19" t="n">
        <f aca="false">(N1544+O1544)*(1/General!$B$20)*((D1544/100)*E1544-(G1544/100))*1000/B1544</f>
        <v>154.851234613669</v>
      </c>
      <c r="J1544" s="19" t="n">
        <f aca="false">I1544/H1544</f>
        <v>0.644176256196343</v>
      </c>
      <c r="K1544" s="19" t="n">
        <f aca="false">MAX(Online_RAW!$L$2-Online_RAW!L1544,0)</f>
        <v>0</v>
      </c>
      <c r="L1544" s="19" t="n">
        <f aca="false">0.0016*(Online_RAW!M1544)</f>
        <v>87.8512</v>
      </c>
      <c r="M1544" s="11" t="n">
        <f aca="false">Online_RAW!$N$2-Online_RAW!N1544</f>
        <v>278.56834782609</v>
      </c>
      <c r="N1544" s="19" t="n">
        <f aca="false">Online_RAW!C1544*60</f>
        <v>153.776347826087</v>
      </c>
      <c r="O1544" s="19" t="n">
        <f aca="false">MAX(0, Online_RAW!D1544*60)</f>
        <v>26.214</v>
      </c>
      <c r="P1544" s="19" t="n">
        <f aca="false">_xlfn.IFNA(VLOOKUP(A1544,Sampling!$D$7:$E$14,2,FALSE()),0)</f>
        <v>0</v>
      </c>
      <c r="Q1544" s="0" t="n">
        <f aca="false">_xlfn.IFNA(VLOOKUP(A1544,Refill!$D$6:$G$8,2,FALSE()),0)</f>
        <v>0</v>
      </c>
    </row>
    <row r="1545" customFormat="false" ht="12.75" hidden="false" customHeight="false" outlineLevel="0" collapsed="false">
      <c r="A1545" s="19" t="n">
        <f aca="false">ROUND((Online_RAW!B1545-General!$B$10)*24,3)</f>
        <v>25.717</v>
      </c>
      <c r="B1545" s="19" t="n">
        <f aca="false">General!$B$12+Online_ANA!K1545/1000+Online_ANA!L1545/1000+Online_ANA!M1545/1000/General!$B$22-SUM($P$2:P1545)/1000/General!$B$24+SUM($Q$2:Q1545)/1000/General!$B$24</f>
        <v>1.404149822554</v>
      </c>
      <c r="C1545" s="19" t="n">
        <f aca="false">Online_RAW!K1545</f>
        <v>28.304</v>
      </c>
      <c r="D1545" s="19" t="n">
        <f aca="false">Online_RAW!J1545</f>
        <v>2.77</v>
      </c>
      <c r="E1545" s="19" t="n">
        <f aca="false">(1-F1545/100-G1545/100)/(1-C1545/100-D1545/100-General!$B$17/100)</f>
        <v>0.985479023714814</v>
      </c>
      <c r="F1545" s="19" t="n">
        <f aca="false">N1545*General!$B$14/(N1545+O1545)+O1545*100/(N1545+O1545)</f>
        <v>32.4671745167685</v>
      </c>
      <c r="G1545" s="19" t="n">
        <f aca="false">N1545*General!$B$15/(N1545+O1545)</f>
        <v>0.0341074876177937</v>
      </c>
      <c r="H1545" s="19" t="n">
        <f aca="false">(N1545+O1545)*(1/General!$B$20)*((F1545/100)-E1545*(C1545/100))*1000/B1545</f>
        <v>261.578470452016</v>
      </c>
      <c r="I1545" s="19" t="n">
        <f aca="false">(N1545+O1545)*(1/General!$B$20)*((D1545/100)*E1545-(G1545/100))*1000/B1545</f>
        <v>154.154331888972</v>
      </c>
      <c r="J1545" s="19" t="n">
        <f aca="false">I1545/H1545</f>
        <v>0.58932347001872</v>
      </c>
      <c r="K1545" s="19" t="n">
        <f aca="false">MAX(Online_RAW!$L$2-Online_RAW!L1545,0)</f>
        <v>0</v>
      </c>
      <c r="L1545" s="19" t="n">
        <f aca="false">0.0016*(Online_RAW!M1545)</f>
        <v>87.9211428571429</v>
      </c>
      <c r="M1545" s="11" t="n">
        <f aca="false">Online_RAW!$N$2-Online_RAW!N1545</f>
        <v>279.28926086957</v>
      </c>
      <c r="N1545" s="19" t="n">
        <f aca="false">Online_RAW!C1545*60</f>
        <v>153.465818181818</v>
      </c>
      <c r="O1545" s="19" t="n">
        <f aca="false">MAX(0, Online_RAW!D1545*60)</f>
        <v>26.5132173913043</v>
      </c>
      <c r="P1545" s="19" t="n">
        <f aca="false">_xlfn.IFNA(VLOOKUP(A1545,Sampling!$D$7:$E$14,2,FALSE()),0)</f>
        <v>0</v>
      </c>
      <c r="Q1545" s="0" t="n">
        <f aca="false">_xlfn.IFNA(VLOOKUP(A1545,Refill!$D$6:$G$8,2,FALSE()),0)</f>
        <v>0</v>
      </c>
    </row>
    <row r="1546" customFormat="false" ht="12.75" hidden="false" customHeight="false" outlineLevel="0" collapsed="false">
      <c r="A1546" s="19" t="n">
        <f aca="false">ROUND((Online_RAW!B1546-General!$B$10)*24,3)</f>
        <v>25.733</v>
      </c>
      <c r="B1546" s="19" t="n">
        <f aca="false">General!$B$12+Online_ANA!K1546/1000+Online_ANA!L1546/1000+Online_ANA!M1546/1000/General!$B$22-SUM($P$2:P1546)/1000/General!$B$24+SUM($Q$2:Q1546)/1000/General!$B$24</f>
        <v>1.40487737854009</v>
      </c>
      <c r="C1546" s="19" t="n">
        <f aca="false">Online_RAW!K1546</f>
        <v>28.315</v>
      </c>
      <c r="D1546" s="19" t="n">
        <f aca="false">Online_RAW!J1546</f>
        <v>2.79</v>
      </c>
      <c r="E1546" s="19" t="n">
        <f aca="false">(1-F1546/100-G1546/100)/(1-C1546/100-D1546/100-General!$B$17/100)</f>
        <v>0.983624418232206</v>
      </c>
      <c r="F1546" s="19" t="n">
        <f aca="false">N1546*General!$B$14/(N1546+O1546)+O1546*100/(N1546+O1546)</f>
        <v>32.6247745336699</v>
      </c>
      <c r="G1546" s="19" t="n">
        <f aca="false">N1546*General!$B$15/(N1546+O1546)</f>
        <v>0.0340278916496617</v>
      </c>
      <c r="H1546" s="19" t="n">
        <f aca="false">(N1546+O1546)*(1/General!$B$20)*((F1546/100)-E1546*(C1546/100))*1000/B1546</f>
        <v>272.826307802622</v>
      </c>
      <c r="I1546" s="19" t="n">
        <f aca="false">(N1546+O1546)*(1/General!$B$20)*((D1546/100)*E1546-(G1546/100))*1000/B1546</f>
        <v>154.906194793677</v>
      </c>
      <c r="J1546" s="19" t="n">
        <f aca="false">I1546/H1546</f>
        <v>0.567783202585233</v>
      </c>
      <c r="K1546" s="19" t="n">
        <f aca="false">MAX(Online_RAW!$L$2-Online_RAW!L1546,0)</f>
        <v>0</v>
      </c>
      <c r="L1546" s="19" t="n">
        <f aca="false">0.0016*(Online_RAW!M1546)</f>
        <v>87.984</v>
      </c>
      <c r="M1546" s="11" t="n">
        <f aca="false">Online_RAW!$N$2-Online_RAW!N1546</f>
        <v>280.0137826087</v>
      </c>
      <c r="N1546" s="19" t="n">
        <f aca="false">Online_RAW!C1546*60</f>
        <v>153.104086956522</v>
      </c>
      <c r="O1546" s="19" t="n">
        <f aca="false">MAX(0, Online_RAW!D1546*60)</f>
        <v>26.8707272727273</v>
      </c>
      <c r="P1546" s="19" t="n">
        <f aca="false">_xlfn.IFNA(VLOOKUP(A1546,Sampling!$D$7:$E$14,2,FALSE()),0)</f>
        <v>0</v>
      </c>
      <c r="Q1546" s="0" t="n">
        <f aca="false">_xlfn.IFNA(VLOOKUP(A1546,Refill!$D$6:$G$8,2,FALSE()),0)</f>
        <v>0</v>
      </c>
    </row>
    <row r="1547" customFormat="false" ht="12.75" hidden="false" customHeight="false" outlineLevel="0" collapsed="false">
      <c r="A1547" s="19" t="n">
        <f aca="false">ROUND((Online_RAW!B1547-General!$B$10)*24,3)</f>
        <v>25.75</v>
      </c>
      <c r="B1547" s="19" t="n">
        <f aca="false">General!$B$12+Online_ANA!K1547/1000+Online_ANA!L1547/1000+Online_ANA!M1547/1000/General!$B$22-SUM($P$2:P1547)/1000/General!$B$24+SUM($Q$2:Q1547)/1000/General!$B$24</f>
        <v>1.40557902585488</v>
      </c>
      <c r="C1547" s="19" t="n">
        <f aca="false">Online_RAW!K1547</f>
        <v>28.4225</v>
      </c>
      <c r="D1547" s="19" t="n">
        <f aca="false">Online_RAW!J1547</f>
        <v>2.785</v>
      </c>
      <c r="E1547" s="19" t="n">
        <f aca="false">(1-F1547/100-G1547/100)/(1-C1547/100-D1547/100-General!$B$17/100)</f>
        <v>0.984503507523439</v>
      </c>
      <c r="F1547" s="19" t="n">
        <f aca="false">N1547*General!$B$14/(N1547+O1547)+O1547*100/(N1547+O1547)</f>
        <v>32.665522241296</v>
      </c>
      <c r="G1547" s="19" t="n">
        <f aca="false">N1547*General!$B$15/(N1547+O1547)</f>
        <v>0.0340073119993455</v>
      </c>
      <c r="H1547" s="19" t="n">
        <f aca="false">(N1547+O1547)*(1/General!$B$20)*((F1547/100)-E1547*(C1547/100))*1000/B1547</f>
        <v>267.591904706198</v>
      </c>
      <c r="I1547" s="19" t="n">
        <f aca="false">(N1547+O1547)*(1/General!$B$20)*((D1547/100)*E1547-(G1547/100))*1000/B1547</f>
        <v>154.713174782734</v>
      </c>
      <c r="J1547" s="19" t="n">
        <f aca="false">I1547/H1547</f>
        <v>0.57816836780844</v>
      </c>
      <c r="K1547" s="19" t="n">
        <f aca="false">MAX(Online_RAW!$L$2-Online_RAW!L1547,0)</f>
        <v>0</v>
      </c>
      <c r="L1547" s="19" t="n">
        <f aca="false">0.0016*(Online_RAW!M1547)</f>
        <v>88.048</v>
      </c>
      <c r="M1547" s="11" t="n">
        <f aca="false">Online_RAW!$N$2-Online_RAW!N1547</f>
        <v>280.70881818182</v>
      </c>
      <c r="N1547" s="19" t="n">
        <f aca="false">Online_RAW!C1547*60</f>
        <v>153.035454545455</v>
      </c>
      <c r="O1547" s="19" t="n">
        <f aca="false">MAX(0, Online_RAW!D1547*60)</f>
        <v>26.9675454545455</v>
      </c>
      <c r="P1547" s="19" t="n">
        <f aca="false">_xlfn.IFNA(VLOOKUP(A1547,Sampling!$D$7:$E$14,2,FALSE()),0)</f>
        <v>0</v>
      </c>
      <c r="Q1547" s="0" t="n">
        <f aca="false">_xlfn.IFNA(VLOOKUP(A1547,Refill!$D$6:$G$8,2,FALSE()),0)</f>
        <v>0</v>
      </c>
    </row>
    <row r="1548" customFormat="false" ht="12.75" hidden="false" customHeight="false" outlineLevel="0" collapsed="false">
      <c r="A1548" s="19" t="n">
        <f aca="false">ROUND((Online_RAW!B1548-General!$B$10)*24,3)</f>
        <v>25.767</v>
      </c>
      <c r="B1548" s="19" t="n">
        <f aca="false">General!$B$12+Online_ANA!K1548/1000+Online_ANA!L1548/1000+Online_ANA!M1548/1000/General!$B$22-SUM($P$2:P1548)/1000/General!$B$24+SUM($Q$2:Q1548)/1000/General!$B$24</f>
        <v>1.40626789157631</v>
      </c>
      <c r="C1548" s="19" t="n">
        <f aca="false">Online_RAW!K1548</f>
        <v>28.495</v>
      </c>
      <c r="D1548" s="19" t="n">
        <f aca="false">Online_RAW!J1548</f>
        <v>2.80333333333333</v>
      </c>
      <c r="E1548" s="19" t="n">
        <f aca="false">(1-F1548/100-G1548/100)/(1-C1548/100-D1548/100-General!$B$17/100)</f>
        <v>0.983862722100745</v>
      </c>
      <c r="F1548" s="19" t="n">
        <f aca="false">N1548*General!$B$14/(N1548+O1548)+O1548*100/(N1548+O1548)</f>
        <v>32.7987610324729</v>
      </c>
      <c r="G1548" s="19" t="n">
        <f aca="false">N1548*General!$B$15/(N1548+O1548)</f>
        <v>0.0339400196805692</v>
      </c>
      <c r="H1548" s="19" t="n">
        <f aca="false">(N1548+O1548)*(1/General!$B$20)*((F1548/100)-E1548*(C1548/100))*1000/B1548</f>
        <v>272.258511025385</v>
      </c>
      <c r="I1548" s="19" t="n">
        <f aca="false">(N1548+O1548)*(1/General!$B$20)*((D1548/100)*E1548-(G1548/100))*1000/B1548</f>
        <v>155.696437515377</v>
      </c>
      <c r="J1548" s="19" t="n">
        <f aca="false">I1548/H1548</f>
        <v>0.571869863421313</v>
      </c>
      <c r="K1548" s="19" t="n">
        <f aca="false">MAX(Online_RAW!$L$2-Online_RAW!L1548,0)</f>
        <v>0</v>
      </c>
      <c r="L1548" s="19" t="n">
        <f aca="false">0.0016*(Online_RAW!M1548)</f>
        <v>88.048</v>
      </c>
      <c r="M1548" s="11" t="n">
        <f aca="false">Online_RAW!$N$2-Online_RAW!N1548</f>
        <v>281.45968181818</v>
      </c>
      <c r="N1548" s="19" t="n">
        <f aca="false">Online_RAW!C1548*60</f>
        <v>152.857363636364</v>
      </c>
      <c r="O1548" s="19" t="n">
        <f aca="false">MAX(0, Online_RAW!D1548*60)</f>
        <v>27.2926363636364</v>
      </c>
      <c r="P1548" s="19" t="n">
        <f aca="false">_xlfn.IFNA(VLOOKUP(A1548,Sampling!$D$7:$E$14,2,FALSE()),0)</f>
        <v>0</v>
      </c>
      <c r="Q1548" s="0" t="n">
        <f aca="false">_xlfn.IFNA(VLOOKUP(A1548,Refill!$D$6:$G$8,2,FALSE()),0)</f>
        <v>0</v>
      </c>
    </row>
    <row r="1549" customFormat="false" ht="12.75" hidden="false" customHeight="false" outlineLevel="0" collapsed="false">
      <c r="A1549" s="19" t="n">
        <f aca="false">ROUND((Online_RAW!B1549-General!$B$10)*24,3)</f>
        <v>25.783</v>
      </c>
      <c r="B1549" s="19" t="n">
        <f aca="false">General!$B$12+Online_ANA!K1549/1000+Online_ANA!L1549/1000+Online_ANA!M1549/1000/General!$B$22-SUM($P$2:P1549)/1000/General!$B$24+SUM($Q$2:Q1549)/1000/General!$B$24</f>
        <v>1.40704903829278</v>
      </c>
      <c r="C1549" s="19" t="n">
        <f aca="false">Online_RAW!K1549</f>
        <v>28.633</v>
      </c>
      <c r="D1549" s="19" t="n">
        <f aca="false">Online_RAW!J1549</f>
        <v>2.81</v>
      </c>
      <c r="E1549" s="19" t="n">
        <f aca="false">(1-F1549/100-G1549/100)/(1-C1549/100-D1549/100-General!$B$17/100)</f>
        <v>0.986535983460963</v>
      </c>
      <c r="F1549" s="19" t="n">
        <f aca="false">N1549*General!$B$14/(N1549+O1549)+O1549*100/(N1549+O1549)</f>
        <v>32.7589589914505</v>
      </c>
      <c r="G1549" s="19" t="n">
        <f aca="false">N1549*General!$B$15/(N1549+O1549)</f>
        <v>0.0339601217214897</v>
      </c>
      <c r="H1549" s="19" t="n">
        <f aca="false">(N1549+O1549)*(1/General!$B$20)*((F1549/100)-E1549*(C1549/100))*1000/B1549</f>
        <v>257.528510741325</v>
      </c>
      <c r="I1549" s="19" t="n">
        <f aca="false">(N1549+O1549)*(1/General!$B$20)*((D1549/100)*E1549-(G1549/100))*1000/B1549</f>
        <v>156.305031017408</v>
      </c>
      <c r="J1549" s="19" t="n">
        <f aca="false">I1549/H1549</f>
        <v>0.606942627701553</v>
      </c>
      <c r="K1549" s="19" t="n">
        <f aca="false">MAX(Online_RAW!$L$2-Online_RAW!L1549,0)</f>
        <v>0</v>
      </c>
      <c r="L1549" s="19" t="n">
        <f aca="false">0.0016*(Online_RAW!M1549)</f>
        <v>88.177</v>
      </c>
      <c r="M1549" s="11" t="n">
        <f aca="false">Online_RAW!$N$2-Online_RAW!N1549</f>
        <v>282.17052173913</v>
      </c>
      <c r="N1549" s="19" t="n">
        <f aca="false">Online_RAW!C1549*60</f>
        <v>152.842695652174</v>
      </c>
      <c r="O1549" s="19" t="n">
        <f aca="false">MAX(0, Online_RAW!D1549*60)</f>
        <v>27.1833913043478</v>
      </c>
      <c r="P1549" s="19" t="n">
        <f aca="false">_xlfn.IFNA(VLOOKUP(A1549,Sampling!$D$7:$E$14,2,FALSE()),0)</f>
        <v>0</v>
      </c>
      <c r="Q1549" s="0" t="n">
        <f aca="false">_xlfn.IFNA(VLOOKUP(A1549,Refill!$D$6:$G$8,2,FALSE()),0)</f>
        <v>0</v>
      </c>
    </row>
    <row r="1550" customFormat="false" ht="12.75" hidden="false" customHeight="false" outlineLevel="0" collapsed="false">
      <c r="A1550" s="19" t="n">
        <f aca="false">ROUND((Online_RAW!B1550-General!$B$10)*24,3)</f>
        <v>25.8</v>
      </c>
      <c r="B1550" s="19" t="n">
        <f aca="false">General!$B$12+Online_ANA!K1550/1000+Online_ANA!L1550/1000+Online_ANA!M1550/1000/General!$B$22-SUM($P$2:P1550)/1000/General!$B$24+SUM($Q$2:Q1550)/1000/General!$B$24</f>
        <v>1.40771369724771</v>
      </c>
      <c r="C1550" s="19" t="n">
        <f aca="false">Online_RAW!K1550</f>
        <v>28.696</v>
      </c>
      <c r="D1550" s="19" t="n">
        <f aca="false">Online_RAW!J1550</f>
        <v>2.815</v>
      </c>
      <c r="E1550" s="19" t="n">
        <f aca="false">(1-F1550/100-G1550/100)/(1-C1550/100-D1550/100-General!$B$17/100)</f>
        <v>0.98798439693487</v>
      </c>
      <c r="F1550" s="19" t="n">
        <f aca="false">N1550*General!$B$14/(N1550+O1550)+O1550*100/(N1550+O1550)</f>
        <v>32.7274538535941</v>
      </c>
      <c r="G1550" s="19" t="n">
        <f aca="false">N1550*General!$B$15/(N1550+O1550)</f>
        <v>0.0339760334072757</v>
      </c>
      <c r="H1550" s="19" t="n">
        <f aca="false">(N1550+O1550)*(1/General!$B$20)*((F1550/100)-E1550*(C1550/100))*1000/B1550</f>
        <v>249.88280549443</v>
      </c>
      <c r="I1550" s="19" t="n">
        <f aca="false">(N1550+O1550)*(1/General!$B$20)*((D1550/100)*E1550-(G1550/100))*1000/B1550</f>
        <v>156.864322116388</v>
      </c>
      <c r="J1550" s="19" t="n">
        <f aca="false">I1550/H1550</f>
        <v>0.62775156460249</v>
      </c>
      <c r="K1550" s="19" t="n">
        <f aca="false">MAX(Online_RAW!$L$2-Online_RAW!L1550,0)</f>
        <v>0</v>
      </c>
      <c r="L1550" s="19" t="n">
        <f aca="false">0.0016*(Online_RAW!M1550)</f>
        <v>88.177</v>
      </c>
      <c r="M1550" s="11" t="n">
        <f aca="false">Online_RAW!$N$2-Online_RAW!N1550</f>
        <v>282.895</v>
      </c>
      <c r="N1550" s="19" t="n">
        <f aca="false">Online_RAW!C1550*60</f>
        <v>153.031304347826</v>
      </c>
      <c r="O1550" s="19" t="n">
        <f aca="false">MAX(0, Online_RAW!D1550*60)</f>
        <v>27.1325217391304</v>
      </c>
      <c r="P1550" s="19" t="n">
        <f aca="false">_xlfn.IFNA(VLOOKUP(A1550,Sampling!$D$7:$E$14,2,FALSE()),0)</f>
        <v>0</v>
      </c>
      <c r="Q1550" s="0" t="n">
        <f aca="false">_xlfn.IFNA(VLOOKUP(A1550,Refill!$D$6:$G$8,2,FALSE()),0)</f>
        <v>0</v>
      </c>
    </row>
    <row r="1551" customFormat="false" ht="12.75" hidden="false" customHeight="false" outlineLevel="0" collapsed="false">
      <c r="A1551" s="19" t="n">
        <f aca="false">ROUND((Online_RAW!B1551-General!$B$10)*24,3)</f>
        <v>25.817</v>
      </c>
      <c r="B1551" s="19" t="n">
        <f aca="false">General!$B$12+Online_ANA!K1551/1000+Online_ANA!L1551/1000+Online_ANA!M1551/1000/General!$B$22-SUM($P$2:P1551)/1000/General!$B$24+SUM($Q$2:Q1551)/1000/General!$B$24</f>
        <v>1.40847481628023</v>
      </c>
      <c r="C1551" s="19" t="n">
        <f aca="false">Online_RAW!K1551</f>
        <v>28.654</v>
      </c>
      <c r="D1551" s="19" t="n">
        <f aca="false">Online_RAW!J1551</f>
        <v>2.83</v>
      </c>
      <c r="E1551" s="19" t="n">
        <f aca="false">(1-F1551/100-G1551/100)/(1-C1551/100-D1551/100-General!$B$17/100)</f>
        <v>0.987378237500622</v>
      </c>
      <c r="F1551" s="19" t="n">
        <f aca="false">N1551*General!$B$14/(N1551+O1551)+O1551*100/(N1551+O1551)</f>
        <v>32.74205498846</v>
      </c>
      <c r="G1551" s="19" t="n">
        <f aca="false">N1551*General!$B$15/(N1551+O1551)</f>
        <v>0.0339686590967374</v>
      </c>
      <c r="H1551" s="19" t="n">
        <f aca="false">(N1551+O1551)*(1/General!$B$20)*((F1551/100)-E1551*(C1551/100))*1000/B1551</f>
        <v>253.329264885664</v>
      </c>
      <c r="I1551" s="19" t="n">
        <f aca="false">(N1551+O1551)*(1/General!$B$20)*((D1551/100)*E1551-(G1551/100))*1000/B1551</f>
        <v>157.148743951979</v>
      </c>
      <c r="J1551" s="19" t="n">
        <f aca="false">I1551/H1551</f>
        <v>0.620333951637628</v>
      </c>
      <c r="K1551" s="19" t="n">
        <f aca="false">MAX(Online_RAW!$L$2-Online_RAW!L1551,0)</f>
        <v>0</v>
      </c>
      <c r="L1551" s="19" t="n">
        <f aca="false">0.0016*(Online_RAW!M1551)</f>
        <v>88.28128</v>
      </c>
      <c r="M1551" s="11" t="n">
        <f aca="false">Online_RAW!$N$2-Online_RAW!N1551</f>
        <v>283.61095454545</v>
      </c>
      <c r="N1551" s="19" t="n">
        <f aca="false">Online_RAW!C1551*60</f>
        <v>152.629909090909</v>
      </c>
      <c r="O1551" s="19" t="n">
        <f aca="false">MAX(0, Online_RAW!D1551*60)</f>
        <v>27.1003636363636</v>
      </c>
      <c r="P1551" s="19" t="n">
        <f aca="false">_xlfn.IFNA(VLOOKUP(A1551,Sampling!$D$7:$E$14,2,FALSE()),0)</f>
        <v>0</v>
      </c>
      <c r="Q1551" s="0" t="n">
        <f aca="false">_xlfn.IFNA(VLOOKUP(A1551,Refill!$D$6:$G$8,2,FALSE()),0)</f>
        <v>0</v>
      </c>
    </row>
    <row r="1552" customFormat="false" ht="12.75" hidden="false" customHeight="false" outlineLevel="0" collapsed="false">
      <c r="A1552" s="19" t="n">
        <f aca="false">ROUND((Online_RAW!B1552-General!$B$10)*24,3)</f>
        <v>25.833</v>
      </c>
      <c r="B1552" s="19" t="n">
        <f aca="false">General!$B$12+Online_ANA!K1552/1000+Online_ANA!L1552/1000+Online_ANA!M1552/1000/General!$B$22-SUM($P$2:P1552)/1000/General!$B$24+SUM($Q$2:Q1552)/1000/General!$B$24</f>
        <v>1.40919786597527</v>
      </c>
      <c r="C1552" s="19" t="n">
        <f aca="false">Online_RAW!K1552</f>
        <v>28.68</v>
      </c>
      <c r="D1552" s="19" t="n">
        <f aca="false">Online_RAW!J1552</f>
        <v>2.84</v>
      </c>
      <c r="E1552" s="19" t="n">
        <f aca="false">(1-F1552/100-G1552/100)/(1-C1552/100-D1552/100-General!$B$17/100)</f>
        <v>0.984922563940046</v>
      </c>
      <c r="F1552" s="19" t="n">
        <f aca="false">N1552*General!$B$14/(N1552+O1552)+O1552*100/(N1552+O1552)</f>
        <v>32.9448049783631</v>
      </c>
      <c r="G1552" s="19" t="n">
        <f aca="false">N1552*General!$B$15/(N1552+O1552)</f>
        <v>0.0338662601119378</v>
      </c>
      <c r="H1552" s="19" t="n">
        <f aca="false">(N1552+O1552)*(1/General!$B$20)*((F1552/100)-E1552*(C1552/100))*1000/B1552</f>
        <v>267.694203196043</v>
      </c>
      <c r="I1552" s="19" t="n">
        <f aca="false">(N1552+O1552)*(1/General!$B$20)*((D1552/100)*E1552-(G1552/100))*1000/B1552</f>
        <v>157.480844247119</v>
      </c>
      <c r="J1552" s="19" t="n">
        <f aca="false">I1552/H1552</f>
        <v>0.588286344518973</v>
      </c>
      <c r="K1552" s="19" t="n">
        <f aca="false">MAX(Online_RAW!$L$2-Online_RAW!L1552,0)</f>
        <v>0</v>
      </c>
      <c r="L1552" s="19" t="n">
        <f aca="false">0.0016*(Online_RAW!M1552)</f>
        <v>88.35</v>
      </c>
      <c r="M1552" s="11" t="n">
        <f aca="false">Online_RAW!$N$2-Online_RAW!N1552</f>
        <v>284.32417391304</v>
      </c>
      <c r="N1552" s="19" t="n">
        <f aca="false">Online_RAW!C1552*60</f>
        <v>152.403913043478</v>
      </c>
      <c r="O1552" s="19" t="n">
        <f aca="false">MAX(0, Online_RAW!D1552*60)</f>
        <v>27.6028695652174</v>
      </c>
      <c r="P1552" s="19" t="n">
        <f aca="false">_xlfn.IFNA(VLOOKUP(A1552,Sampling!$D$7:$E$14,2,FALSE()),0)</f>
        <v>0</v>
      </c>
      <c r="Q1552" s="0" t="n">
        <f aca="false">_xlfn.IFNA(VLOOKUP(A1552,Refill!$D$6:$G$8,2,FALSE()),0)</f>
        <v>0</v>
      </c>
    </row>
    <row r="1553" customFormat="false" ht="12.75" hidden="false" customHeight="false" outlineLevel="0" collapsed="false">
      <c r="A1553" s="19" t="n">
        <f aca="false">ROUND((Online_RAW!B1553-General!$B$10)*24,3)</f>
        <v>25.85</v>
      </c>
      <c r="B1553" s="19" t="n">
        <f aca="false">General!$B$12+Online_ANA!K1553/1000+Online_ANA!L1553/1000+Online_ANA!M1553/1000/General!$B$22-SUM($P$2:P1553)/1000/General!$B$24+SUM($Q$2:Q1553)/1000/General!$B$24</f>
        <v>1.40994607387316</v>
      </c>
      <c r="C1553" s="19" t="n">
        <f aca="false">Online_RAW!K1553</f>
        <v>28.7555555555556</v>
      </c>
      <c r="D1553" s="19" t="n">
        <f aca="false">Online_RAW!J1553</f>
        <v>2.86</v>
      </c>
      <c r="E1553" s="19" t="n">
        <f aca="false">(1-F1553/100-G1553/100)/(1-C1553/100-D1553/100-General!$B$17/100)</f>
        <v>0.98601391239356</v>
      </c>
      <c r="F1553" s="19" t="n">
        <f aca="false">N1553*General!$B$14/(N1553+O1553)+O1553*100/(N1553+O1553)</f>
        <v>32.9647708453029</v>
      </c>
      <c r="G1553" s="19" t="n">
        <f aca="false">N1553*General!$B$15/(N1553+O1553)</f>
        <v>0.0338561763407561</v>
      </c>
      <c r="H1553" s="19" t="n">
        <f aca="false">(N1553+O1553)*(1/General!$B$20)*((F1553/100)-E1553*(C1553/100))*1000/B1553</f>
        <v>262.579000237526</v>
      </c>
      <c r="I1553" s="19" t="n">
        <f aca="false">(N1553+O1553)*(1/General!$B$20)*((D1553/100)*E1553-(G1553/100))*1000/B1553</f>
        <v>158.646813019894</v>
      </c>
      <c r="J1553" s="19" t="n">
        <f aca="false">I1553/H1553</f>
        <v>0.604186979447647</v>
      </c>
      <c r="K1553" s="19" t="n">
        <f aca="false">MAX(Online_RAW!$L$2-Online_RAW!L1553,0)</f>
        <v>0</v>
      </c>
      <c r="L1553" s="19" t="n">
        <f aca="false">0.0016*(Online_RAW!M1553)</f>
        <v>88.4296</v>
      </c>
      <c r="M1553" s="11" t="n">
        <f aca="false">Online_RAW!$N$2-Online_RAW!N1553</f>
        <v>285.05295652174</v>
      </c>
      <c r="N1553" s="19" t="n">
        <f aca="false">Online_RAW!C1553*60</f>
        <v>152.309727272727</v>
      </c>
      <c r="O1553" s="19" t="n">
        <f aca="false">MAX(0, Online_RAW!D1553*60)</f>
        <v>27.6393913043478</v>
      </c>
      <c r="P1553" s="19" t="n">
        <f aca="false">_xlfn.IFNA(VLOOKUP(A1553,Sampling!$D$7:$E$14,2,FALSE()),0)</f>
        <v>0</v>
      </c>
      <c r="Q1553" s="0" t="n">
        <f aca="false">_xlfn.IFNA(VLOOKUP(A1553,Refill!$D$6:$G$8,2,FALSE()),0)</f>
        <v>0</v>
      </c>
    </row>
    <row r="1554" customFormat="false" ht="12.75" hidden="false" customHeight="false" outlineLevel="0" collapsed="false">
      <c r="A1554" s="19" t="n">
        <f aca="false">ROUND((Online_RAW!B1554-General!$B$10)*24,3)</f>
        <v>25.867</v>
      </c>
      <c r="B1554" s="19" t="n">
        <f aca="false">General!$B$12+Online_ANA!K1554/1000+Online_ANA!L1554/1000+Online_ANA!M1554/1000/General!$B$22-SUM($P$2:P1554)/1000/General!$B$24+SUM($Q$2:Q1554)/1000/General!$B$24</f>
        <v>1.3756304934982</v>
      </c>
      <c r="C1554" s="19" t="n">
        <f aca="false">Online_RAW!K1554</f>
        <v>28.825</v>
      </c>
      <c r="D1554" s="19" t="n">
        <f aca="false">Online_RAW!J1554</f>
        <v>2.855</v>
      </c>
      <c r="E1554" s="19" t="n">
        <f aca="false">(1-F1554/100-G1554/100)/(1-C1554/100-D1554/100-General!$B$17/100)</f>
        <v>0.987457236943425</v>
      </c>
      <c r="F1554" s="19" t="n">
        <f aca="false">N1554*General!$B$14/(N1554+O1554)+O1554*100/(N1554+O1554)</f>
        <v>32.9303131434052</v>
      </c>
      <c r="G1554" s="19" t="n">
        <f aca="false">N1554*General!$B$15/(N1554+O1554)</f>
        <v>0.0338735792205024</v>
      </c>
      <c r="H1554" s="19" t="n">
        <f aca="false">(N1554+O1554)*(1/General!$B$20)*((F1554/100)-E1554*(C1554/100))*1000/B1554</f>
        <v>260.491768500972</v>
      </c>
      <c r="I1554" s="19" t="n">
        <f aca="false">(N1554+O1554)*(1/General!$B$20)*((D1554/100)*E1554-(G1554/100))*1000/B1554</f>
        <v>162.430070668521</v>
      </c>
      <c r="J1554" s="19" t="n">
        <f aca="false">I1554/H1554</f>
        <v>0.623551644657496</v>
      </c>
      <c r="K1554" s="19" t="n">
        <f aca="false">MAX(Online_RAW!$L$2-Online_RAW!L1554,0)</f>
        <v>0</v>
      </c>
      <c r="L1554" s="19" t="n">
        <f aca="false">0.0016*(Online_RAW!M1554)</f>
        <v>88.4496</v>
      </c>
      <c r="M1554" s="11" t="n">
        <f aca="false">Online_RAW!$N$2-Online_RAW!N1554</f>
        <v>285.77717391304</v>
      </c>
      <c r="N1554" s="19" t="n">
        <f aca="false">Online_RAW!C1554*60</f>
        <v>152.269909090909</v>
      </c>
      <c r="O1554" s="19" t="n">
        <f aca="false">MAX(0, Online_RAW!D1554*60)</f>
        <v>27.5397391304348</v>
      </c>
      <c r="P1554" s="19" t="n">
        <f aca="false">_xlfn.IFNA(VLOOKUP(A1554,Sampling!$D$7:$E$14,2,FALSE()),0)</f>
        <v>35</v>
      </c>
      <c r="Q1554" s="0" t="n">
        <f aca="false">_xlfn.IFNA(VLOOKUP(A1554,Refill!$D$6:$G$8,2,FALSE()),0)</f>
        <v>0</v>
      </c>
    </row>
    <row r="1555" customFormat="false" ht="12.75" hidden="false" customHeight="false" outlineLevel="0" collapsed="false">
      <c r="A1555" s="19" t="n">
        <f aca="false">ROUND((Online_RAW!B1555-General!$B$10)*24,3)</f>
        <v>25.883</v>
      </c>
      <c r="B1555" s="19" t="n">
        <f aca="false">General!$B$12+Online_ANA!K1555/1000+Online_ANA!L1555/1000+Online_ANA!M1555/1000/General!$B$22-SUM($P$2:P1555)/1000/General!$B$24+SUM($Q$2:Q1555)/1000/General!$B$24</f>
        <v>1.37638610476266</v>
      </c>
      <c r="C1555" s="19" t="n">
        <f aca="false">Online_RAW!K1555</f>
        <v>28.815</v>
      </c>
      <c r="D1555" s="19" t="n">
        <f aca="false">Online_RAW!J1555</f>
        <v>2.86</v>
      </c>
      <c r="E1555" s="19" t="n">
        <f aca="false">(1-F1555/100-G1555/100)/(1-C1555/100-D1555/100-General!$B$17/100)</f>
        <v>0.985277944992016</v>
      </c>
      <c r="F1555" s="19" t="n">
        <f aca="false">N1555*General!$B$14/(N1555+O1555)+O1555*100/(N1555+O1555)</f>
        <v>33.0734052856956</v>
      </c>
      <c r="G1555" s="19" t="n">
        <f aca="false">N1555*General!$B$15/(N1555+O1555)</f>
        <v>0.0338013104617699</v>
      </c>
      <c r="H1555" s="19" t="n">
        <f aca="false">(N1555+O1555)*(1/General!$B$20)*((F1555/100)-E1555*(C1555/100))*1000/B1555</f>
        <v>273.464540559883</v>
      </c>
      <c r="I1555" s="19" t="n">
        <f aca="false">(N1555+O1555)*(1/General!$B$20)*((D1555/100)*E1555-(G1555/100))*1000/B1555</f>
        <v>162.590743867785</v>
      </c>
      <c r="J1555" s="19" t="n">
        <f aca="false">I1555/H1555</f>
        <v>0.594558780947984</v>
      </c>
      <c r="K1555" s="19" t="n">
        <f aca="false">MAX(Online_RAW!$L$2-Online_RAW!L1555,0)</f>
        <v>0</v>
      </c>
      <c r="L1555" s="19" t="n">
        <f aca="false">0.0016*(Online_RAW!M1555)</f>
        <v>88.52352</v>
      </c>
      <c r="M1555" s="11" t="n">
        <f aca="false">Online_RAW!$N$2-Online_RAW!N1555</f>
        <v>286.5202173913</v>
      </c>
      <c r="N1555" s="19" t="n">
        <f aca="false">Online_RAW!C1555*60</f>
        <v>152.24575</v>
      </c>
      <c r="O1555" s="19" t="n">
        <f aca="false">MAX(0, Online_RAW!D1555*60)</f>
        <v>27.91975</v>
      </c>
      <c r="P1555" s="19" t="n">
        <f aca="false">_xlfn.IFNA(VLOOKUP(A1555,Sampling!$D$7:$E$14,2,FALSE()),0)</f>
        <v>0</v>
      </c>
      <c r="Q1555" s="0" t="n">
        <f aca="false">_xlfn.IFNA(VLOOKUP(A1555,Refill!$D$6:$G$8,2,FALSE()),0)</f>
        <v>0</v>
      </c>
    </row>
    <row r="1556" customFormat="false" ht="12.75" hidden="false" customHeight="false" outlineLevel="0" collapsed="false">
      <c r="A1556" s="19" t="n">
        <f aca="false">ROUND((Online_RAW!B1556-General!$B$10)*24,3)</f>
        <v>25.9</v>
      </c>
      <c r="B1556" s="19" t="n">
        <f aca="false">General!$B$12+Online_ANA!K1556/1000+Online_ANA!L1556/1000+Online_ANA!M1556/1000/General!$B$22-SUM($P$2:P1556)/1000/General!$B$24+SUM($Q$2:Q1556)/1000/General!$B$24</f>
        <v>1.37716507379338</v>
      </c>
      <c r="C1556" s="19" t="n">
        <f aca="false">Online_RAW!K1556</f>
        <v>28.825</v>
      </c>
      <c r="D1556" s="19" t="n">
        <f aca="false">Online_RAW!J1556</f>
        <v>2.87666666666667</v>
      </c>
      <c r="E1556" s="19" t="n">
        <f aca="false">(1-F1556/100-G1556/100)/(1-C1556/100-D1556/100-General!$B$17/100)</f>
        <v>0.985219030157243</v>
      </c>
      <c r="F1556" s="19" t="n">
        <f aca="false">N1556*General!$B$14/(N1556+O1556)+O1556*100/(N1556+O1556)</f>
        <v>33.1036929540588</v>
      </c>
      <c r="G1556" s="19" t="n">
        <f aca="false">N1556*General!$B$15/(N1556+O1556)</f>
        <v>0.0337860136595663</v>
      </c>
      <c r="H1556" s="19" t="n">
        <f aca="false">(N1556+O1556)*(1/General!$B$20)*((F1556/100)-E1556*(C1556/100))*1000/B1556</f>
        <v>274.259193993185</v>
      </c>
      <c r="I1556" s="19" t="n">
        <f aca="false">(N1556+O1556)*(1/General!$B$20)*((D1556/100)*E1556-(G1556/100))*1000/B1556</f>
        <v>163.244371488992</v>
      </c>
      <c r="J1556" s="19" t="n">
        <f aca="false">I1556/H1556</f>
        <v>0.595219321956619</v>
      </c>
      <c r="K1556" s="19" t="n">
        <f aca="false">MAX(Online_RAW!$L$2-Online_RAW!L1556,0)</f>
        <v>0</v>
      </c>
      <c r="L1556" s="19" t="n">
        <f aca="false">0.0016*(Online_RAW!M1556)</f>
        <v>88.62</v>
      </c>
      <c r="M1556" s="11" t="n">
        <f aca="false">Online_RAW!$N$2-Online_RAW!N1556</f>
        <v>287.26413043478</v>
      </c>
      <c r="N1556" s="19" t="n">
        <f aca="false">Online_RAW!C1556*60</f>
        <v>151.987043478261</v>
      </c>
      <c r="O1556" s="19" t="n">
        <f aca="false">MAX(0, Online_RAW!D1556*60)</f>
        <v>27.9537391304348</v>
      </c>
      <c r="P1556" s="19" t="n">
        <f aca="false">_xlfn.IFNA(VLOOKUP(A1556,Sampling!$D$7:$E$14,2,FALSE()),0)</f>
        <v>0</v>
      </c>
      <c r="Q1556" s="0" t="n">
        <f aca="false">_xlfn.IFNA(VLOOKUP(A1556,Refill!$D$6:$G$8,2,FALSE()),0)</f>
        <v>0</v>
      </c>
    </row>
    <row r="1557" customFormat="false" ht="12.75" hidden="false" customHeight="false" outlineLevel="0" collapsed="false">
      <c r="A1557" s="19" t="n">
        <f aca="false">ROUND((Online_RAW!B1557-General!$B$10)*24,3)</f>
        <v>25.917</v>
      </c>
      <c r="B1557" s="19" t="n">
        <f aca="false">General!$B$12+Online_ANA!K1557/1000+Online_ANA!L1557/1000+Online_ANA!M1557/1000/General!$B$22-SUM($P$2:P1557)/1000/General!$B$24+SUM($Q$2:Q1557)/1000/General!$B$24</f>
        <v>1.37787990128972</v>
      </c>
      <c r="C1557" s="19" t="n">
        <f aca="false">Online_RAW!K1557</f>
        <v>28.8944444444444</v>
      </c>
      <c r="D1557" s="19" t="n">
        <f aca="false">Online_RAW!J1557</f>
        <v>2.875</v>
      </c>
      <c r="E1557" s="19" t="n">
        <f aca="false">(1-F1557/100-G1557/100)/(1-C1557/100-D1557/100-General!$B$17/100)</f>
        <v>0.986300707410581</v>
      </c>
      <c r="F1557" s="19" t="n">
        <f aca="false">N1557*General!$B$14/(N1557+O1557)+O1557*100/(N1557+O1557)</f>
        <v>33.0971301895195</v>
      </c>
      <c r="G1557" s="19" t="n">
        <f aca="false">N1557*General!$B$15/(N1557+O1557)</f>
        <v>0.0337893281871114</v>
      </c>
      <c r="H1557" s="19" t="n">
        <f aca="false">(N1557+O1557)*(1/General!$B$20)*((F1557/100)-E1557*(C1557/100))*1000/B1557</f>
        <v>267.604918572827</v>
      </c>
      <c r="I1557" s="19" t="n">
        <f aca="false">(N1557+O1557)*(1/General!$B$20)*((D1557/100)*E1557-(G1557/100))*1000/B1557</f>
        <v>163.048619439791</v>
      </c>
      <c r="J1557" s="19" t="n">
        <f aca="false">I1557/H1557</f>
        <v>0.609288574774155</v>
      </c>
      <c r="K1557" s="19" t="n">
        <f aca="false">MAX(Online_RAW!$L$2-Online_RAW!L1557,0)</f>
        <v>0</v>
      </c>
      <c r="L1557" s="19" t="n">
        <f aca="false">0.0016*(Online_RAW!M1557)</f>
        <v>88.6922666666667</v>
      </c>
      <c r="M1557" s="11" t="n">
        <f aca="false">Online_RAW!$N$2-Online_RAW!N1557</f>
        <v>287.96452173913</v>
      </c>
      <c r="N1557" s="19" t="n">
        <f aca="false">Online_RAW!C1557*60</f>
        <v>151.819090909091</v>
      </c>
      <c r="O1557" s="19" t="n">
        <f aca="false">MAX(0, Online_RAW!D1557*60)</f>
        <v>27.9052173913043</v>
      </c>
      <c r="P1557" s="19" t="n">
        <f aca="false">_xlfn.IFNA(VLOOKUP(A1557,Sampling!$D$7:$E$14,2,FALSE()),0)</f>
        <v>0</v>
      </c>
      <c r="Q1557" s="0" t="n">
        <f aca="false">_xlfn.IFNA(VLOOKUP(A1557,Refill!$D$6:$G$8,2,FALSE()),0)</f>
        <v>0</v>
      </c>
    </row>
    <row r="1558" customFormat="false" ht="12.75" hidden="false" customHeight="false" outlineLevel="0" collapsed="false">
      <c r="A1558" s="19" t="n">
        <f aca="false">ROUND((Online_RAW!B1558-General!$B$10)*24,3)</f>
        <v>25.933</v>
      </c>
      <c r="B1558" s="19" t="n">
        <f aca="false">General!$B$12+Online_ANA!K1558/1000+Online_ANA!L1558/1000+Online_ANA!M1558/1000/General!$B$22-SUM($P$2:P1558)/1000/General!$B$24+SUM($Q$2:Q1558)/1000/General!$B$24</f>
        <v>1.37872273027523</v>
      </c>
      <c r="C1558" s="19" t="n">
        <f aca="false">Online_RAW!K1558</f>
        <v>28.98</v>
      </c>
      <c r="D1558" s="19" t="n">
        <f aca="false">Online_RAW!J1558</f>
        <v>2.875</v>
      </c>
      <c r="E1558" s="19" t="n">
        <f aca="false">(1-F1558/100-G1558/100)/(1-C1558/100-D1558/100-General!$B$17/100)</f>
        <v>0.98414932763867</v>
      </c>
      <c r="F1558" s="19" t="n">
        <f aca="false">N1558*General!$B$14/(N1558+O1558)+O1558*100/(N1558+O1558)</f>
        <v>33.3273048333857</v>
      </c>
      <c r="G1558" s="19" t="n">
        <f aca="false">N1558*General!$B$15/(N1558+O1558)</f>
        <v>0.0336730783669769</v>
      </c>
      <c r="H1558" s="19" t="n">
        <f aca="false">(N1558+O1558)*(1/General!$B$20)*((F1558/100)-E1558*(C1558/100))*1000/B1558</f>
        <v>279.666320356275</v>
      </c>
      <c r="I1558" s="19" t="n">
        <f aca="false">(N1558+O1558)*(1/General!$B$20)*((D1558/100)*E1558-(G1558/100))*1000/B1558</f>
        <v>162.665821186152</v>
      </c>
      <c r="J1558" s="19" t="n">
        <f aca="false">I1558/H1558</f>
        <v>0.581642512330148</v>
      </c>
      <c r="K1558" s="19" t="n">
        <f aca="false">MAX(Online_RAW!$L$2-Online_RAW!L1558,0)</f>
        <v>0</v>
      </c>
      <c r="L1558" s="19" t="n">
        <f aca="false">0.0016*(Online_RAW!M1558)</f>
        <v>88.7264</v>
      </c>
      <c r="M1558" s="11" t="n">
        <f aca="false">Online_RAW!$N$2-Online_RAW!N1558</f>
        <v>288.846</v>
      </c>
      <c r="N1558" s="19" t="n">
        <f aca="false">Online_RAW!C1558*60</f>
        <v>151.36175</v>
      </c>
      <c r="O1558" s="19" t="n">
        <f aca="false">MAX(0, Online_RAW!D1558*60)</f>
        <v>28.43975</v>
      </c>
      <c r="P1558" s="19" t="n">
        <f aca="false">_xlfn.IFNA(VLOOKUP(A1558,Sampling!$D$7:$E$14,2,FALSE()),0)</f>
        <v>0</v>
      </c>
      <c r="Q1558" s="0" t="n">
        <f aca="false">_xlfn.IFNA(VLOOKUP(A1558,Refill!$D$6:$G$8,2,FALSE()),0)</f>
        <v>0</v>
      </c>
    </row>
    <row r="1559" customFormat="false" ht="12.75" hidden="false" customHeight="false" outlineLevel="0" collapsed="false">
      <c r="A1559" s="19" t="n">
        <f aca="false">ROUND((Online_RAW!B1559-General!$B$10)*24,3)</f>
        <v>25.95</v>
      </c>
      <c r="B1559" s="19" t="n">
        <f aca="false">General!$B$12+Online_ANA!K1559/1000+Online_ANA!L1559/1000+Online_ANA!M1559/1000/General!$B$22-SUM($P$2:P1559)/1000/General!$B$24+SUM($Q$2:Q1559)/1000/General!$B$24</f>
        <v>1.37954393194328</v>
      </c>
      <c r="C1559" s="19" t="n">
        <f aca="false">Online_RAW!K1559</f>
        <v>29.107</v>
      </c>
      <c r="D1559" s="19" t="n">
        <f aca="false">Online_RAW!J1559</f>
        <v>2.875</v>
      </c>
      <c r="E1559" s="19" t="n">
        <f aca="false">(1-F1559/100-G1559/100)/(1-C1559/100-D1559/100-General!$B$17/100)</f>
        <v>0.972900018869851</v>
      </c>
      <c r="F1559" s="19" t="n">
        <f aca="false">N1559*General!$B$14/(N1559+O1559)+O1559*100/(N1559+O1559)</f>
        <v>34.2130271269539</v>
      </c>
      <c r="G1559" s="19" t="n">
        <f aca="false">N1559*General!$B$15/(N1559+O1559)</f>
        <v>0.0332257438752758</v>
      </c>
      <c r="H1559" s="19" t="n">
        <f aca="false">(N1559+O1559)*(1/General!$B$20)*((F1559/100)-E1559*(C1559/100))*1000/B1559</f>
        <v>343.070057512521</v>
      </c>
      <c r="I1559" s="19" t="n">
        <f aca="false">(N1559+O1559)*(1/General!$B$20)*((D1559/100)*E1559-(G1559/100))*1000/B1559</f>
        <v>160.852616442277</v>
      </c>
      <c r="J1559" s="19" t="n">
        <f aca="false">I1559/H1559</f>
        <v>0.468862300629097</v>
      </c>
      <c r="K1559" s="19" t="n">
        <f aca="false">MAX(Online_RAW!$L$2-Online_RAW!L1559,0)</f>
        <v>0</v>
      </c>
      <c r="L1559" s="19" t="n">
        <f aca="false">0.0016*(Online_RAW!M1559)</f>
        <v>88.7956</v>
      </c>
      <c r="M1559" s="11" t="n">
        <f aca="false">Online_RAW!$N$2-Online_RAW!N1559</f>
        <v>289.66568181818</v>
      </c>
      <c r="N1559" s="19" t="n">
        <f aca="false">Online_RAW!C1559*60</f>
        <v>149.479428571429</v>
      </c>
      <c r="O1559" s="19" t="n">
        <f aca="false">MAX(0, Online_RAW!D1559*60)</f>
        <v>30.4767272727272</v>
      </c>
      <c r="P1559" s="19" t="n">
        <f aca="false">_xlfn.IFNA(VLOOKUP(A1559,Sampling!$D$7:$E$14,2,FALSE()),0)</f>
        <v>0</v>
      </c>
      <c r="Q1559" s="0" t="n">
        <f aca="false">_xlfn.IFNA(VLOOKUP(A1559,Refill!$D$6:$G$8,2,FALSE()),0)</f>
        <v>0</v>
      </c>
    </row>
    <row r="1560" customFormat="false" ht="12.75" hidden="false" customHeight="false" outlineLevel="0" collapsed="false">
      <c r="A1560" s="19" t="n">
        <f aca="false">ROUND((Online_RAW!B1560-General!$B$10)*24,3)</f>
        <v>25.967</v>
      </c>
      <c r="B1560" s="19" t="n">
        <f aca="false">General!$B$12+Online_ANA!K1560/1000+Online_ANA!L1560/1000+Online_ANA!M1560/1000/General!$B$22-SUM($P$2:P1560)/1000/General!$B$24+SUM($Q$2:Q1560)/1000/General!$B$24</f>
        <v>1.38026159744715</v>
      </c>
      <c r="C1560" s="19" t="n">
        <f aca="false">Online_RAW!K1560</f>
        <v>29.5433333333333</v>
      </c>
      <c r="D1560" s="19" t="n">
        <f aca="false">Online_RAW!J1560</f>
        <v>2.865</v>
      </c>
      <c r="E1560" s="19" t="n">
        <f aca="false">(1-F1560/100-G1560/100)/(1-C1560/100-D1560/100-General!$B$17/100)</f>
        <v>0.974555369104992</v>
      </c>
      <c r="F1560" s="19" t="n">
        <f aca="false">N1560*General!$B$14/(N1560+O1560)+O1560*100/(N1560+O1560)</f>
        <v>34.5167886259002</v>
      </c>
      <c r="G1560" s="19" t="n">
        <f aca="false">N1560*General!$B$15/(N1560+O1560)</f>
        <v>0.0330723289768181</v>
      </c>
      <c r="H1560" s="19" t="n">
        <f aca="false">(N1560+O1560)*(1/General!$B$20)*((F1560/100)-E1560*(C1560/100))*1000/B1560</f>
        <v>333.031090902646</v>
      </c>
      <c r="I1560" s="19" t="n">
        <f aca="false">(N1560+O1560)*(1/General!$B$20)*((D1560/100)*E1560-(G1560/100))*1000/B1560</f>
        <v>160.491592268404</v>
      </c>
      <c r="J1560" s="19" t="n">
        <f aca="false">I1560/H1560</f>
        <v>0.481911739331629</v>
      </c>
      <c r="K1560" s="19" t="n">
        <f aca="false">MAX(Online_RAW!$L$2-Online_RAW!L1560,0)</f>
        <v>0</v>
      </c>
      <c r="L1560" s="19" t="n">
        <f aca="false">0.0016*(Online_RAW!M1560)</f>
        <v>88.8464</v>
      </c>
      <c r="M1560" s="11" t="n">
        <f aca="false">Online_RAW!$N$2-Online_RAW!N1560</f>
        <v>290.39256521739</v>
      </c>
      <c r="N1560" s="19" t="n">
        <f aca="false">Online_RAW!C1560*60</f>
        <v>148.792695652174</v>
      </c>
      <c r="O1560" s="19" t="n">
        <f aca="false">MAX(0, Online_RAW!D1560*60)</f>
        <v>31.167652173913</v>
      </c>
      <c r="P1560" s="19" t="n">
        <f aca="false">_xlfn.IFNA(VLOOKUP(A1560,Sampling!$D$7:$E$14,2,FALSE()),0)</f>
        <v>0</v>
      </c>
      <c r="Q1560" s="0" t="n">
        <f aca="false">_xlfn.IFNA(VLOOKUP(A1560,Refill!$D$6:$G$8,2,FALSE()),0)</f>
        <v>0</v>
      </c>
    </row>
    <row r="1561" customFormat="false" ht="12.75" hidden="false" customHeight="false" outlineLevel="0" collapsed="false">
      <c r="A1561" s="19" t="n">
        <f aca="false">ROUND((Online_RAW!B1561-General!$B$10)*24,3)</f>
        <v>25.983</v>
      </c>
      <c r="B1561" s="19" t="n">
        <f aca="false">General!$B$12+Online_ANA!K1561/1000+Online_ANA!L1561/1000+Online_ANA!M1561/1000/General!$B$22-SUM($P$2:P1561)/1000/General!$B$24+SUM($Q$2:Q1561)/1000/General!$B$24</f>
        <v>1.38102415681957</v>
      </c>
      <c r="C1561" s="19" t="n">
        <f aca="false">Online_RAW!K1561</f>
        <v>30.105</v>
      </c>
      <c r="D1561" s="19" t="n">
        <f aca="false">Online_RAW!J1561</f>
        <v>2.88</v>
      </c>
      <c r="E1561" s="19" t="n">
        <f aca="false">(1-F1561/100-G1561/100)/(1-C1561/100-D1561/100-General!$B$17/100)</f>
        <v>0.982791332397935</v>
      </c>
      <c r="F1561" s="19" t="n">
        <f aca="false">N1561*General!$B$14/(N1561+O1561)+O1561*100/(N1561+O1561)</f>
        <v>34.5304196643337</v>
      </c>
      <c r="G1561" s="19" t="n">
        <f aca="false">N1561*General!$B$15/(N1561+O1561)</f>
        <v>0.0330654446139729</v>
      </c>
      <c r="H1561" s="19" t="n">
        <f aca="false">(N1561+O1561)*(1/General!$B$20)*((F1561/100)-E1561*(C1561/100))*1000/B1561</f>
        <v>287.732319625776</v>
      </c>
      <c r="I1561" s="19" t="n">
        <f aca="false">(N1561+O1561)*(1/General!$B$20)*((D1561/100)*E1561-(G1561/100))*1000/B1561</f>
        <v>162.819252363126</v>
      </c>
      <c r="J1561" s="19" t="n">
        <f aca="false">I1561/H1561</f>
        <v>0.565870572255797</v>
      </c>
      <c r="K1561" s="19" t="n">
        <f aca="false">MAX(Online_RAW!$L$2-Online_RAW!L1561,0)</f>
        <v>0</v>
      </c>
      <c r="L1561" s="19" t="n">
        <f aca="false">0.0016*(Online_RAW!M1561)</f>
        <v>88.92064</v>
      </c>
      <c r="M1561" s="11" t="n">
        <f aca="false">Online_RAW!$N$2-Online_RAW!N1561</f>
        <v>291.14283333333</v>
      </c>
      <c r="N1561" s="19" t="n">
        <f aca="false">Online_RAW!C1561*60</f>
        <v>148.932782608696</v>
      </c>
      <c r="O1561" s="19" t="n">
        <f aca="false">MAX(0, Online_RAW!D1561*60)</f>
        <v>31.2345</v>
      </c>
      <c r="P1561" s="19" t="n">
        <f aca="false">_xlfn.IFNA(VLOOKUP(A1561,Sampling!$D$7:$E$14,2,FALSE()),0)</f>
        <v>0</v>
      </c>
      <c r="Q1561" s="0" t="n">
        <f aca="false">_xlfn.IFNA(VLOOKUP(A1561,Refill!$D$6:$G$8,2,FALSE()),0)</f>
        <v>0</v>
      </c>
    </row>
    <row r="1562" customFormat="false" ht="12.75" hidden="false" customHeight="false" outlineLevel="0" collapsed="false">
      <c r="A1562" s="19" t="n">
        <f aca="false">ROUND((Online_RAW!B1562-General!$B$10)*24,3)</f>
        <v>26</v>
      </c>
      <c r="B1562" s="19" t="n">
        <f aca="false">General!$B$12+Online_ANA!K1562/1000+Online_ANA!L1562/1000+Online_ANA!M1562/1000/General!$B$22-SUM($P$2:P1562)/1000/General!$B$24+SUM($Q$2:Q1562)/1000/General!$B$24</f>
        <v>1.38184632266889</v>
      </c>
      <c r="C1562" s="19" t="n">
        <f aca="false">Online_RAW!K1562</f>
        <v>30.2025</v>
      </c>
      <c r="D1562" s="19" t="n">
        <f aca="false">Online_RAW!J1562</f>
        <v>2.895</v>
      </c>
      <c r="E1562" s="19" t="n">
        <f aca="false">(1-F1562/100-G1562/100)/(1-C1562/100-D1562/100-General!$B$17/100)</f>
        <v>0.989915991060118</v>
      </c>
      <c r="F1562" s="19" t="n">
        <f aca="false">N1562*General!$B$14/(N1562+O1562)+O1562*100/(N1562+O1562)</f>
        <v>34.1672255667174</v>
      </c>
      <c r="G1562" s="19" t="n">
        <f aca="false">N1562*General!$B$15/(N1562+O1562)</f>
        <v>0.0332488759764054</v>
      </c>
      <c r="H1562" s="19" t="n">
        <f aca="false">(N1562+O1562)*(1/General!$B$20)*((F1562/100)-E1562*(C1562/100))*1000/B1562</f>
        <v>247.659234981794</v>
      </c>
      <c r="I1562" s="19" t="n">
        <f aca="false">(N1562+O1562)*(1/General!$B$20)*((D1562/100)*E1562-(G1562/100))*1000/B1562</f>
        <v>164.315256369303</v>
      </c>
      <c r="J1562" s="19" t="n">
        <f aca="false">I1562/H1562</f>
        <v>0.663473164573823</v>
      </c>
      <c r="K1562" s="19" t="n">
        <f aca="false">MAX(Online_RAW!$L$2-Online_RAW!L1562,0)</f>
        <v>0</v>
      </c>
      <c r="L1562" s="19" t="n">
        <f aca="false">0.0016*(Online_RAW!M1562)</f>
        <v>89.05312</v>
      </c>
      <c r="M1562" s="11" t="n">
        <f aca="false">Online_RAW!$N$2-Online_RAW!N1562</f>
        <v>291.89459090909</v>
      </c>
      <c r="N1562" s="19" t="n">
        <f aca="false">Online_RAW!C1562*60</f>
        <v>149.346545454545</v>
      </c>
      <c r="O1562" s="19" t="n">
        <f aca="false">MAX(0, Online_RAW!D1562*60)</f>
        <v>30.3245454545455</v>
      </c>
      <c r="P1562" s="19" t="n">
        <f aca="false">_xlfn.IFNA(VLOOKUP(A1562,Sampling!$D$7:$E$14,2,FALSE()),0)</f>
        <v>0</v>
      </c>
      <c r="Q1562" s="0" t="n">
        <f aca="false">_xlfn.IFNA(VLOOKUP(A1562,Refill!$D$6:$G$8,2,FALSE()),0)</f>
        <v>0</v>
      </c>
    </row>
    <row r="1563" customFormat="false" ht="12.75" hidden="false" customHeight="false" outlineLevel="0" collapsed="false">
      <c r="A1563" s="19" t="n">
        <f aca="false">ROUND((Online_RAW!B1563-General!$B$10)*24,3)</f>
        <v>26.017</v>
      </c>
      <c r="B1563" s="19" t="n">
        <f aca="false">General!$B$12+Online_ANA!K1563/1000+Online_ANA!L1563/1000+Online_ANA!M1563/1000/General!$B$22-SUM($P$2:P1563)/1000/General!$B$24+SUM($Q$2:Q1563)/1000/General!$B$24</f>
        <v>1.38250758205171</v>
      </c>
      <c r="C1563" s="19" t="n">
        <f aca="false">Online_RAW!K1563</f>
        <v>30.07625</v>
      </c>
      <c r="D1563" s="19" t="n">
        <f aca="false">Online_RAW!J1563</f>
        <v>2.905</v>
      </c>
      <c r="E1563" s="19" t="n">
        <f aca="false">(1-F1563/100-G1563/100)/(1-C1563/100-D1563/100-General!$B$17/100)</f>
        <v>0.982869288478234</v>
      </c>
      <c r="F1563" s="19" t="n">
        <f aca="false">N1563*General!$B$14/(N1563+O1563)+O1563*100/(N1563+O1563)</f>
        <v>34.5215389235543</v>
      </c>
      <c r="G1563" s="19" t="n">
        <f aca="false">N1563*General!$B$15/(N1563+O1563)</f>
        <v>0.0330699298365887</v>
      </c>
      <c r="H1563" s="19" t="n">
        <f aca="false">(N1563+O1563)*(1/General!$B$20)*((F1563/100)-E1563*(C1563/100))*1000/B1563</f>
        <v>287.848194722049</v>
      </c>
      <c r="I1563" s="19" t="n">
        <f aca="false">(N1563+O1563)*(1/General!$B$20)*((D1563/100)*E1563-(G1563/100))*1000/B1563</f>
        <v>163.764237942307</v>
      </c>
      <c r="J1563" s="19" t="n">
        <f aca="false">I1563/H1563</f>
        <v>0.568925707873346</v>
      </c>
      <c r="K1563" s="19" t="n">
        <f aca="false">MAX(Online_RAW!$L$2-Online_RAW!L1563,0)</f>
        <v>0</v>
      </c>
      <c r="L1563" s="19" t="n">
        <f aca="false">0.0016*(Online_RAW!M1563)</f>
        <v>89.05312</v>
      </c>
      <c r="M1563" s="11" t="n">
        <f aca="false">Online_RAW!$N$2-Online_RAW!N1563</f>
        <v>292.61536363636</v>
      </c>
      <c r="N1563" s="19" t="n">
        <f aca="false">Online_RAW!C1563*60</f>
        <v>148.660909090909</v>
      </c>
      <c r="O1563" s="19" t="n">
        <f aca="false">MAX(0, Online_RAW!D1563*60)</f>
        <v>31.1530909090909</v>
      </c>
      <c r="P1563" s="19" t="n">
        <f aca="false">_xlfn.IFNA(VLOOKUP(A1563,Sampling!$D$7:$E$14,2,FALSE()),0)</f>
        <v>0</v>
      </c>
      <c r="Q1563" s="0" t="n">
        <f aca="false">_xlfn.IFNA(VLOOKUP(A1563,Refill!$D$6:$G$8,2,FALSE()),0)</f>
        <v>0</v>
      </c>
    </row>
    <row r="1564" customFormat="false" ht="12.75" hidden="false" customHeight="false" outlineLevel="0" collapsed="false">
      <c r="A1564" s="19" t="n">
        <f aca="false">ROUND((Online_RAW!B1564-General!$B$10)*24,3)</f>
        <v>26.033</v>
      </c>
      <c r="B1564" s="19" t="n">
        <f aca="false">General!$B$12+Online_ANA!K1564/1000+Online_ANA!L1564/1000+Online_ANA!M1564/1000/General!$B$22-SUM($P$2:P1564)/1000/General!$B$24+SUM($Q$2:Q1564)/1000/General!$B$24</f>
        <v>1.38324705097727</v>
      </c>
      <c r="C1564" s="19" t="n">
        <f aca="false">Online_RAW!K1564</f>
        <v>30.1630769230769</v>
      </c>
      <c r="D1564" s="19" t="n">
        <f aca="false">Online_RAW!J1564</f>
        <v>2.91</v>
      </c>
      <c r="E1564" s="19" t="n">
        <f aca="false">(1-F1564/100-G1564/100)/(1-C1564/100-D1564/100-General!$B$17/100)</f>
        <v>0.984441758473164</v>
      </c>
      <c r="F1564" s="19" t="n">
        <f aca="false">N1564*General!$B$14/(N1564+O1564)+O1564*100/(N1564+O1564)</f>
        <v>34.5072253743162</v>
      </c>
      <c r="G1564" s="19" t="n">
        <f aca="false">N1564*General!$B$15/(N1564+O1564)</f>
        <v>0.0330771589018605</v>
      </c>
      <c r="H1564" s="19" t="n">
        <f aca="false">(N1564+O1564)*(1/General!$B$20)*((F1564/100)-E1564*(C1564/100))*1000/B1564</f>
        <v>278.745965224591</v>
      </c>
      <c r="I1564" s="19" t="n">
        <f aca="false">(N1564+O1564)*(1/General!$B$20)*((D1564/100)*E1564-(G1564/100))*1000/B1564</f>
        <v>163.980795680606</v>
      </c>
      <c r="J1564" s="19" t="n">
        <f aca="false">I1564/H1564</f>
        <v>0.588280427838602</v>
      </c>
      <c r="K1564" s="19" t="n">
        <f aca="false">MAX(Online_RAW!$L$2-Online_RAW!L1564,0)</f>
        <v>0</v>
      </c>
      <c r="L1564" s="19" t="n">
        <f aca="false">0.0016*(Online_RAW!M1564)</f>
        <v>89.1224</v>
      </c>
      <c r="M1564" s="11" t="n">
        <f aca="false">Online_RAW!$N$2-Online_RAW!N1564</f>
        <v>293.34586956522</v>
      </c>
      <c r="N1564" s="19" t="n">
        <f aca="false">Online_RAW!C1564*60</f>
        <v>148.470782608696</v>
      </c>
      <c r="O1564" s="19" t="n">
        <f aca="false">MAX(0, Online_RAW!D1564*60)</f>
        <v>31.074</v>
      </c>
      <c r="P1564" s="19" t="n">
        <f aca="false">_xlfn.IFNA(VLOOKUP(A1564,Sampling!$D$7:$E$14,2,FALSE()),0)</f>
        <v>0</v>
      </c>
      <c r="Q1564" s="0" t="n">
        <f aca="false">_xlfn.IFNA(VLOOKUP(A1564,Refill!$D$6:$G$8,2,FALSE()),0)</f>
        <v>0</v>
      </c>
    </row>
    <row r="1565" customFormat="false" ht="12.75" hidden="false" customHeight="false" outlineLevel="0" collapsed="false">
      <c r="A1565" s="19" t="n">
        <f aca="false">ROUND((Online_RAW!B1565-General!$B$10)*24,3)</f>
        <v>26.05</v>
      </c>
      <c r="B1565" s="19" t="n">
        <f aca="false">General!$B$12+Online_ANA!K1565/1000+Online_ANA!L1565/1000+Online_ANA!M1565/1000/General!$B$22-SUM($P$2:P1565)/1000/General!$B$24+SUM($Q$2:Q1565)/1000/General!$B$24</f>
        <v>1.38400069230156</v>
      </c>
      <c r="C1565" s="19" t="n">
        <f aca="false">Online_RAW!K1565</f>
        <v>30.313</v>
      </c>
      <c r="D1565" s="19" t="n">
        <f aca="false">Online_RAW!J1565</f>
        <v>2.935</v>
      </c>
      <c r="E1565" s="19" t="n">
        <f aca="false">(1-F1565/100-G1565/100)/(1-C1565/100-D1565/100-General!$B$17/100)</f>
        <v>0.987357158206492</v>
      </c>
      <c r="F1565" s="19" t="n">
        <f aca="false">N1565*General!$B$14/(N1565+O1565)+O1565*100/(N1565+O1565)</f>
        <v>34.486068978751</v>
      </c>
      <c r="G1565" s="19" t="n">
        <f aca="false">N1565*General!$B$15/(N1565+O1565)</f>
        <v>0.0330878439501258</v>
      </c>
      <c r="H1565" s="19" t="n">
        <f aca="false">(N1565+O1565)*(1/General!$B$20)*((F1565/100)-E1565*(C1565/100))*1000/B1565</f>
        <v>264.301854622257</v>
      </c>
      <c r="I1565" s="19" t="n">
        <f aca="false">(N1565+O1565)*(1/General!$B$20)*((D1565/100)*E1565-(G1565/100))*1000/B1565</f>
        <v>166.181217866833</v>
      </c>
      <c r="J1565" s="19" t="n">
        <f aca="false">I1565/H1565</f>
        <v>0.628755398271195</v>
      </c>
      <c r="K1565" s="19" t="n">
        <f aca="false">MAX(Online_RAW!$L$2-Online_RAW!L1565,0)</f>
        <v>0</v>
      </c>
      <c r="L1565" s="19" t="n">
        <f aca="false">0.0016*(Online_RAW!M1565)</f>
        <v>89.1908</v>
      </c>
      <c r="M1565" s="11" t="n">
        <f aca="false">Online_RAW!$N$2-Online_RAW!N1565</f>
        <v>294.0927826087</v>
      </c>
      <c r="N1565" s="19" t="n">
        <f aca="false">Online_RAW!C1565*60</f>
        <v>148.850727272727</v>
      </c>
      <c r="O1565" s="19" t="n">
        <f aca="false">MAX(0, Online_RAW!D1565*60)</f>
        <v>31.0953913043478</v>
      </c>
      <c r="P1565" s="19" t="n">
        <f aca="false">_xlfn.IFNA(VLOOKUP(A1565,Sampling!$D$7:$E$14,2,FALSE()),0)</f>
        <v>0</v>
      </c>
      <c r="Q1565" s="0" t="n">
        <f aca="false">_xlfn.IFNA(VLOOKUP(A1565,Refill!$D$6:$G$8,2,FALSE()),0)</f>
        <v>0</v>
      </c>
    </row>
    <row r="1566" customFormat="false" ht="12.75" hidden="false" customHeight="false" outlineLevel="0" collapsed="false">
      <c r="A1566" s="19" t="n">
        <f aca="false">ROUND((Online_RAW!B1566-General!$B$10)*24,3)</f>
        <v>26.067</v>
      </c>
      <c r="B1566" s="19" t="n">
        <f aca="false">General!$B$12+Online_ANA!K1566/1000+Online_ANA!L1566/1000+Online_ANA!M1566/1000/General!$B$22-SUM($P$2:P1566)/1000/General!$B$24+SUM($Q$2:Q1566)/1000/General!$B$24</f>
        <v>1.38474735285202</v>
      </c>
      <c r="C1566" s="19" t="n">
        <f aca="false">Online_RAW!K1566</f>
        <v>30.26125</v>
      </c>
      <c r="D1566" s="19" t="n">
        <f aca="false">Online_RAW!J1566</f>
        <v>2.94666666666667</v>
      </c>
      <c r="E1566" s="19" t="n">
        <f aca="false">(1-F1566/100-G1566/100)/(1-C1566/100-D1566/100-General!$B$17/100)</f>
        <v>0.984060379964913</v>
      </c>
      <c r="F1566" s="19" t="n">
        <f aca="false">N1566*General!$B$14/(N1566+O1566)+O1566*100/(N1566+O1566)</f>
        <v>34.6653551576925</v>
      </c>
      <c r="G1566" s="19" t="n">
        <f aca="false">N1566*General!$B$15/(N1566+O1566)</f>
        <v>0.0329972953749028</v>
      </c>
      <c r="H1566" s="19" t="n">
        <f aca="false">(N1566+O1566)*(1/General!$B$20)*((F1566/100)-E1566*(C1566/100))*1000/B1566</f>
        <v>283.507737599292</v>
      </c>
      <c r="I1566" s="19" t="n">
        <f aca="false">(N1566+O1566)*(1/General!$B$20)*((D1566/100)*E1566-(G1566/100))*1000/B1566</f>
        <v>166.323298171902</v>
      </c>
      <c r="J1566" s="19" t="n">
        <f aca="false">I1566/H1566</f>
        <v>0.58666228858622</v>
      </c>
      <c r="K1566" s="19" t="n">
        <f aca="false">MAX(Online_RAW!$L$2-Online_RAW!L1566,0)</f>
        <v>0</v>
      </c>
      <c r="L1566" s="19" t="n">
        <f aca="false">0.0016*(Online_RAW!M1566)</f>
        <v>89.2448</v>
      </c>
      <c r="M1566" s="11" t="n">
        <f aca="false">Online_RAW!$N$2-Online_RAW!N1566</f>
        <v>294.8477826087</v>
      </c>
      <c r="N1566" s="19" t="n">
        <f aca="false">Online_RAW!C1566*60</f>
        <v>148.552173913043</v>
      </c>
      <c r="O1566" s="19" t="n">
        <f aca="false">MAX(0, Online_RAW!D1566*60)</f>
        <v>31.5258260869565</v>
      </c>
      <c r="P1566" s="19" t="n">
        <f aca="false">_xlfn.IFNA(VLOOKUP(A1566,Sampling!$D$7:$E$14,2,FALSE()),0)</f>
        <v>0</v>
      </c>
      <c r="Q1566" s="0" t="n">
        <f aca="false">_xlfn.IFNA(VLOOKUP(A1566,Refill!$D$6:$G$8,2,FALSE()),0)</f>
        <v>0</v>
      </c>
    </row>
    <row r="1567" customFormat="false" ht="12.75" hidden="false" customHeight="false" outlineLevel="0" collapsed="false">
      <c r="A1567" s="19" t="n">
        <f aca="false">ROUND((Online_RAW!B1567-General!$B$10)*24,3)</f>
        <v>26.083</v>
      </c>
      <c r="B1567" s="19" t="n">
        <f aca="false">General!$B$12+Online_ANA!K1567/1000+Online_ANA!L1567/1000+Online_ANA!M1567/1000/General!$B$22-SUM($P$2:P1567)/1000/General!$B$24+SUM($Q$2:Q1567)/1000/General!$B$24</f>
        <v>1.38551713097422</v>
      </c>
      <c r="C1567" s="19" t="n">
        <f aca="false">Online_RAW!K1567</f>
        <v>30.235</v>
      </c>
      <c r="D1567" s="19" t="n">
        <f aca="false">Online_RAW!J1567</f>
        <v>2.95</v>
      </c>
      <c r="E1567" s="19" t="n">
        <f aca="false">(1-F1567/100-G1567/100)/(1-C1567/100-D1567/100-General!$B$17/100)</f>
        <v>0.983739955818907</v>
      </c>
      <c r="F1567" s="19" t="n">
        <f aca="false">N1567*General!$B$14/(N1567+O1567)+O1567*100/(N1567+O1567)</f>
        <v>34.6640736209965</v>
      </c>
      <c r="G1567" s="19" t="n">
        <f aca="false">N1567*General!$B$15/(N1567+O1567)</f>
        <v>0.0329979426156584</v>
      </c>
      <c r="H1567" s="19" t="n">
        <f aca="false">(N1567+O1567)*(1/General!$B$20)*((F1567/100)-E1567*(C1567/100))*1000/B1567</f>
        <v>284.958467566836</v>
      </c>
      <c r="I1567" s="19" t="n">
        <f aca="false">(N1567+O1567)*(1/General!$B$20)*((D1567/100)*E1567-(G1567/100))*1000/B1567</f>
        <v>166.14637172645</v>
      </c>
      <c r="J1567" s="19" t="n">
        <f aca="false">I1567/H1567</f>
        <v>0.5830546926544</v>
      </c>
      <c r="K1567" s="19" t="n">
        <f aca="false">MAX(Online_RAW!$L$2-Online_RAW!L1567,0)</f>
        <v>0</v>
      </c>
      <c r="L1567" s="19" t="n">
        <f aca="false">0.0016*(Online_RAW!M1567)</f>
        <v>89.3094857142858</v>
      </c>
      <c r="M1567" s="11" t="n">
        <f aca="false">Online_RAW!$N$2-Online_RAW!N1567</f>
        <v>295.61633333333</v>
      </c>
      <c r="N1567" s="19" t="n">
        <f aca="false">Online_RAW!C1567*60</f>
        <v>148.35875</v>
      </c>
      <c r="O1567" s="19" t="n">
        <f aca="false">MAX(0, Online_RAW!D1567*60)</f>
        <v>31.48125</v>
      </c>
      <c r="P1567" s="19" t="n">
        <f aca="false">_xlfn.IFNA(VLOOKUP(A1567,Sampling!$D$7:$E$14,2,FALSE()),0)</f>
        <v>0</v>
      </c>
      <c r="Q1567" s="0" t="n">
        <f aca="false">_xlfn.IFNA(VLOOKUP(A1567,Refill!$D$6:$G$8,2,FALSE()),0)</f>
        <v>0</v>
      </c>
    </row>
    <row r="1568" customFormat="false" ht="12.75" hidden="false" customHeight="false" outlineLevel="0" collapsed="false">
      <c r="A1568" s="19" t="n">
        <f aca="false">ROUND((Online_RAW!B1568-General!$B$10)*24,3)</f>
        <v>26.1</v>
      </c>
      <c r="B1568" s="19" t="n">
        <f aca="false">General!$B$12+Online_ANA!K1568/1000+Online_ANA!L1568/1000+Online_ANA!M1568/1000/General!$B$22-SUM($P$2:P1568)/1000/General!$B$24+SUM($Q$2:Q1568)/1000/General!$B$24</f>
        <v>1.38628534280016</v>
      </c>
      <c r="C1568" s="19" t="n">
        <f aca="false">Online_RAW!K1568</f>
        <v>30.285</v>
      </c>
      <c r="D1568" s="19" t="n">
        <f aca="false">Online_RAW!J1568</f>
        <v>2.97333333333333</v>
      </c>
      <c r="E1568" s="19" t="n">
        <f aca="false">(1-F1568/100-G1568/100)/(1-C1568/100-D1568/100-General!$B$17/100)</f>
        <v>0.979390215172455</v>
      </c>
      <c r="F1568" s="19" t="n">
        <f aca="false">N1568*General!$B$14/(N1568+O1568)+O1568*100/(N1568+O1568)</f>
        <v>35.0248235890372</v>
      </c>
      <c r="G1568" s="19" t="n">
        <f aca="false">N1568*General!$B$15/(N1568+O1568)</f>
        <v>0.0328157456621024</v>
      </c>
      <c r="H1568" s="19" t="n">
        <f aca="false">(N1568+O1568)*(1/General!$B$20)*((F1568/100)-E1568*(C1568/100))*1000/B1568</f>
        <v>311.886248803033</v>
      </c>
      <c r="I1568" s="19" t="n">
        <f aca="false">(N1568+O1568)*(1/General!$B$20)*((D1568/100)*E1568-(G1568/100))*1000/B1568</f>
        <v>167.411671343816</v>
      </c>
      <c r="J1568" s="19" t="n">
        <f aca="false">I1568/H1568</f>
        <v>0.536771569719133</v>
      </c>
      <c r="K1568" s="19" t="n">
        <f aca="false">MAX(Online_RAW!$L$2-Online_RAW!L1568,0)</f>
        <v>0</v>
      </c>
      <c r="L1568" s="19" t="n">
        <f aca="false">0.0016*(Online_RAW!M1568)</f>
        <v>89.3792</v>
      </c>
      <c r="M1568" s="11" t="n">
        <f aca="false">Online_RAW!$N$2-Online_RAW!N1568</f>
        <v>296.37769565217</v>
      </c>
      <c r="N1568" s="19" t="n">
        <f aca="false">Online_RAW!C1568*60</f>
        <v>148.21852173913</v>
      </c>
      <c r="O1568" s="19" t="n">
        <f aca="false">MAX(0, Online_RAW!D1568*60)</f>
        <v>32.4490434782609</v>
      </c>
      <c r="P1568" s="19" t="n">
        <f aca="false">_xlfn.IFNA(VLOOKUP(A1568,Sampling!$D$7:$E$14,2,FALSE()),0)</f>
        <v>0</v>
      </c>
      <c r="Q1568" s="0" t="n">
        <f aca="false">_xlfn.IFNA(VLOOKUP(A1568,Refill!$D$6:$G$8,2,FALSE()),0)</f>
        <v>0</v>
      </c>
    </row>
    <row r="1569" customFormat="false" ht="12.75" hidden="false" customHeight="false" outlineLevel="0" collapsed="false">
      <c r="A1569" s="19" t="n">
        <f aca="false">ROUND((Online_RAW!B1569-General!$B$10)*24,3)</f>
        <v>26.117</v>
      </c>
      <c r="B1569" s="19" t="n">
        <f aca="false">General!$B$12+Online_ANA!K1569/1000+Online_ANA!L1569/1000+Online_ANA!M1569/1000/General!$B$22-SUM($P$2:P1569)/1000/General!$B$24+SUM($Q$2:Q1569)/1000/General!$B$24</f>
        <v>1.38705333918362</v>
      </c>
      <c r="C1569" s="19" t="n">
        <f aca="false">Online_RAW!K1569</f>
        <v>30.36</v>
      </c>
      <c r="D1569" s="19" t="n">
        <f aca="false">Online_RAW!J1569</f>
        <v>2.984</v>
      </c>
      <c r="E1569" s="19" t="n">
        <f aca="false">(1-F1569/100-G1569/100)/(1-C1569/100-D1569/100-General!$B$17/100)</f>
        <v>0.982997729174255</v>
      </c>
      <c r="F1569" s="19" t="n">
        <f aca="false">N1569*General!$B$14/(N1569+O1569)+O1569*100/(N1569+O1569)</f>
        <v>34.8697448517969</v>
      </c>
      <c r="G1569" s="19" t="n">
        <f aca="false">N1569*General!$B$15/(N1569+O1569)</f>
        <v>0.0328940682566682</v>
      </c>
      <c r="H1569" s="19" t="n">
        <f aca="false">(N1569+O1569)*(1/General!$B$20)*((F1569/100)-E1569*(C1569/100))*1000/B1569</f>
        <v>291.315947255994</v>
      </c>
      <c r="I1569" s="19" t="n">
        <f aca="false">(N1569+O1569)*(1/General!$B$20)*((D1569/100)*E1569-(G1569/100))*1000/B1569</f>
        <v>168.112912984422</v>
      </c>
      <c r="J1569" s="19" t="n">
        <f aca="false">I1569/H1569</f>
        <v>0.577081050893149</v>
      </c>
      <c r="K1569" s="19" t="n">
        <f aca="false">MAX(Online_RAW!$L$2-Online_RAW!L1569,0)</f>
        <v>0</v>
      </c>
      <c r="L1569" s="19" t="n">
        <f aca="false">0.0016*(Online_RAW!M1569)</f>
        <v>89.4506666666667</v>
      </c>
      <c r="M1569" s="11" t="n">
        <f aca="false">Online_RAW!$N$2-Online_RAW!N1569</f>
        <v>297.13691304348</v>
      </c>
      <c r="N1569" s="19" t="n">
        <f aca="false">Online_RAW!C1569*60</f>
        <v>148.189565217391</v>
      </c>
      <c r="O1569" s="19" t="n">
        <f aca="false">MAX(0, Online_RAW!D1569*60)</f>
        <v>32.0126086956522</v>
      </c>
      <c r="P1569" s="19" t="n">
        <f aca="false">_xlfn.IFNA(VLOOKUP(A1569,Sampling!$D$7:$E$14,2,FALSE()),0)</f>
        <v>0</v>
      </c>
      <c r="Q1569" s="0" t="n">
        <f aca="false">_xlfn.IFNA(VLOOKUP(A1569,Refill!$D$6:$G$8,2,FALSE()),0)</f>
        <v>0</v>
      </c>
    </row>
    <row r="1570" customFormat="false" ht="12.75" hidden="false" customHeight="false" outlineLevel="0" collapsed="false">
      <c r="A1570" s="19" t="n">
        <f aca="false">ROUND((Online_RAW!B1570-General!$B$10)*24,3)</f>
        <v>26.133</v>
      </c>
      <c r="B1570" s="19" t="n">
        <f aca="false">General!$B$12+Online_ANA!K1570/1000+Online_ANA!L1570/1000+Online_ANA!M1570/1000/General!$B$22-SUM($P$2:P1570)/1000/General!$B$24+SUM($Q$2:Q1570)/1000/General!$B$24</f>
        <v>1.38770975757576</v>
      </c>
      <c r="C1570" s="19" t="n">
        <f aca="false">Online_RAW!K1570</f>
        <v>30.38</v>
      </c>
      <c r="D1570" s="19" t="n">
        <f aca="false">Online_RAW!J1570</f>
        <v>3.005</v>
      </c>
      <c r="E1570" s="19" t="n">
        <f aca="false">(1-F1570/100-G1570/100)/(1-C1570/100-D1570/100-General!$B$17/100)</f>
        <v>0.986201483961962</v>
      </c>
      <c r="F1570" s="19" t="n">
        <f aca="false">N1570*General!$B$14/(N1570+O1570)+O1570*100/(N1570+O1570)</f>
        <v>34.6979290979291</v>
      </c>
      <c r="G1570" s="19" t="n">
        <f aca="false">N1570*General!$B$15/(N1570+O1570)</f>
        <v>0.0329808438899348</v>
      </c>
      <c r="H1570" s="19" t="n">
        <f aca="false">(N1570+O1570)*(1/General!$B$20)*((F1570/100)-E1570*(C1570/100))*1000/B1570</f>
        <v>273.356943775794</v>
      </c>
      <c r="I1570" s="19" t="n">
        <f aca="false">(N1570+O1570)*(1/General!$B$20)*((D1570/100)*E1570-(G1570/100))*1000/B1570</f>
        <v>169.108255186185</v>
      </c>
      <c r="J1570" s="19" t="n">
        <f aca="false">I1570/H1570</f>
        <v>0.618635300974418</v>
      </c>
      <c r="K1570" s="19" t="n">
        <f aca="false">MAX(Online_RAW!$L$2-Online_RAW!L1570,0)</f>
        <v>0</v>
      </c>
      <c r="L1570" s="19" t="n">
        <f aca="false">0.0016*(Online_RAW!M1570)</f>
        <v>89.4506666666667</v>
      </c>
      <c r="M1570" s="11" t="n">
        <f aca="false">Online_RAW!$N$2-Online_RAW!N1570</f>
        <v>297.85240909091</v>
      </c>
      <c r="N1570" s="19" t="n">
        <f aca="false">Online_RAW!C1570*60</f>
        <v>147.990818181818</v>
      </c>
      <c r="O1570" s="19" t="n">
        <f aca="false">MAX(0, Online_RAW!D1570*60)</f>
        <v>31.4961818181818</v>
      </c>
      <c r="P1570" s="19" t="n">
        <f aca="false">_xlfn.IFNA(VLOOKUP(A1570,Sampling!$D$7:$E$14,2,FALSE()),0)</f>
        <v>0</v>
      </c>
      <c r="Q1570" s="0" t="n">
        <f aca="false">_xlfn.IFNA(VLOOKUP(A1570,Refill!$D$6:$G$8,2,FALSE()),0)</f>
        <v>0</v>
      </c>
    </row>
    <row r="1571" customFormat="false" ht="12.75" hidden="false" customHeight="false" outlineLevel="0" collapsed="false">
      <c r="A1571" s="19" t="n">
        <f aca="false">ROUND((Online_RAW!B1571-General!$B$10)*24,3)</f>
        <v>26.15</v>
      </c>
      <c r="B1571" s="19" t="n">
        <f aca="false">General!$B$12+Online_ANA!K1571/1000+Online_ANA!L1571/1000+Online_ANA!M1571/1000/General!$B$22-SUM($P$2:P1571)/1000/General!$B$24+SUM($Q$2:Q1571)/1000/General!$B$24</f>
        <v>1.38849610833666</v>
      </c>
      <c r="C1571" s="19" t="n">
        <f aca="false">Online_RAW!K1571</f>
        <v>30.41</v>
      </c>
      <c r="D1571" s="19" t="n">
        <f aca="false">Online_RAW!J1571</f>
        <v>3</v>
      </c>
      <c r="E1571" s="19" t="n">
        <f aca="false">(1-F1571/100-G1571/100)/(1-C1571/100-D1571/100-General!$B$17/100)</f>
        <v>0.981645893709013</v>
      </c>
      <c r="F1571" s="19" t="n">
        <f aca="false">N1571*General!$B$14/(N1571+O1571)+O1571*100/(N1571+O1571)</f>
        <v>35.0241344713011</v>
      </c>
      <c r="G1571" s="19" t="n">
        <f aca="false">N1571*General!$B$15/(N1571+O1571)</f>
        <v>0.0328160937013631</v>
      </c>
      <c r="H1571" s="19" t="n">
        <f aca="false">(N1571+O1571)*(1/General!$B$20)*((F1571/100)-E1571*(C1571/100))*1000/B1571</f>
        <v>299.45684579364</v>
      </c>
      <c r="I1571" s="19" t="n">
        <f aca="false">(N1571+O1571)*(1/General!$B$20)*((D1571/100)*E1571-(G1571/100))*1000/B1571</f>
        <v>168.601519194841</v>
      </c>
      <c r="J1571" s="19" t="n">
        <f aca="false">I1571/H1571</f>
        <v>0.563024427603258</v>
      </c>
      <c r="K1571" s="19" t="n">
        <f aca="false">MAX(Online_RAW!$L$2-Online_RAW!L1571,0)</f>
        <v>0</v>
      </c>
      <c r="L1571" s="19" t="n">
        <f aca="false">0.0016*(Online_RAW!M1571)</f>
        <v>89.5348</v>
      </c>
      <c r="M1571" s="11" t="n">
        <f aca="false">Online_RAW!$N$2-Online_RAW!N1571</f>
        <v>298.61782608696</v>
      </c>
      <c r="N1571" s="19" t="n">
        <f aca="false">Online_RAW!C1571*60</f>
        <v>147.823304347826</v>
      </c>
      <c r="O1571" s="19" t="n">
        <f aca="false">MAX(0, Online_RAW!D1571*60)</f>
        <v>32.3606086956522</v>
      </c>
      <c r="P1571" s="19" t="n">
        <f aca="false">_xlfn.IFNA(VLOOKUP(A1571,Sampling!$D$7:$E$14,2,FALSE()),0)</f>
        <v>0</v>
      </c>
      <c r="Q1571" s="0" t="n">
        <f aca="false">_xlfn.IFNA(VLOOKUP(A1571,Refill!$D$6:$G$8,2,FALSE()),0)</f>
        <v>0</v>
      </c>
    </row>
    <row r="1572" customFormat="false" ht="12.75" hidden="false" customHeight="false" outlineLevel="0" collapsed="false">
      <c r="A1572" s="19" t="n">
        <f aca="false">ROUND((Online_RAW!B1572-General!$B$10)*24,3)</f>
        <v>26.167</v>
      </c>
      <c r="B1572" s="19" t="n">
        <f aca="false">General!$B$12+Online_ANA!K1572/1000+Online_ANA!L1572/1000+Online_ANA!M1572/1000/General!$B$22-SUM($P$2:P1572)/1000/General!$B$24+SUM($Q$2:Q1572)/1000/General!$B$24</f>
        <v>1.38928370386917</v>
      </c>
      <c r="C1572" s="19" t="n">
        <f aca="false">Online_RAW!K1572</f>
        <v>30.47</v>
      </c>
      <c r="D1572" s="19" t="n">
        <f aca="false">Online_RAW!J1572</f>
        <v>3.025</v>
      </c>
      <c r="E1572" s="19" t="n">
        <f aca="false">(1-F1572/100-G1572/100)/(1-C1572/100-D1572/100-General!$B$17/100)</f>
        <v>0.9860914187476</v>
      </c>
      <c r="F1572" s="19" t="n">
        <f aca="false">N1572*General!$B$14/(N1572+O1572)+O1572*100/(N1572+O1572)</f>
        <v>34.8137420152468</v>
      </c>
      <c r="G1572" s="19" t="n">
        <f aca="false">N1572*General!$B$15/(N1572+O1572)</f>
        <v>0.0329223525175521</v>
      </c>
      <c r="H1572" s="19" t="n">
        <f aca="false">(N1572+O1572)*(1/General!$B$20)*((F1572/100)-E1572*(C1572/100))*1000/B1572</f>
        <v>275.079970307546</v>
      </c>
      <c r="I1572" s="19" t="n">
        <f aca="false">(N1572+O1572)*(1/General!$B$20)*((D1572/100)*E1572-(G1572/100))*1000/B1572</f>
        <v>170.210981531509</v>
      </c>
      <c r="J1572" s="19" t="n">
        <f aca="false">I1572/H1572</f>
        <v>0.618769085009022</v>
      </c>
      <c r="K1572" s="19" t="n">
        <f aca="false">MAX(Online_RAW!$L$2-Online_RAW!L1572,0)</f>
        <v>0</v>
      </c>
      <c r="L1572" s="19" t="n">
        <f aca="false">0.0016*(Online_RAW!M1572)</f>
        <v>89.6208</v>
      </c>
      <c r="M1572" s="11" t="n">
        <f aca="false">Online_RAW!$N$2-Online_RAW!N1572</f>
        <v>299.38256521739</v>
      </c>
      <c r="N1572" s="19" t="n">
        <f aca="false">Online_RAW!C1572*60</f>
        <v>147.878869565218</v>
      </c>
      <c r="O1572" s="19" t="n">
        <f aca="false">MAX(0, Online_RAW!D1572*60)</f>
        <v>31.791</v>
      </c>
      <c r="P1572" s="19" t="n">
        <f aca="false">_xlfn.IFNA(VLOOKUP(A1572,Sampling!$D$7:$E$14,2,FALSE()),0)</f>
        <v>0</v>
      </c>
      <c r="Q1572" s="0" t="n">
        <f aca="false">_xlfn.IFNA(VLOOKUP(A1572,Refill!$D$6:$G$8,2,FALSE()),0)</f>
        <v>0</v>
      </c>
    </row>
    <row r="1573" customFormat="false" ht="12.75" hidden="false" customHeight="false" outlineLevel="0" collapsed="false">
      <c r="A1573" s="19" t="n">
        <f aca="false">ROUND((Online_RAW!B1573-General!$B$10)*24,3)</f>
        <v>26.183</v>
      </c>
      <c r="B1573" s="19" t="n">
        <f aca="false">General!$B$12+Online_ANA!K1573/1000+Online_ANA!L1573/1000+Online_ANA!M1573/1000/General!$B$22-SUM($P$2:P1573)/1000/General!$B$24+SUM($Q$2:Q1573)/1000/General!$B$24</f>
        <v>1.39002885704754</v>
      </c>
      <c r="C1573" s="19" t="n">
        <f aca="false">Online_RAW!K1573</f>
        <v>30.4766666666667</v>
      </c>
      <c r="D1573" s="19" t="n">
        <f aca="false">Online_RAW!J1573</f>
        <v>3.04</v>
      </c>
      <c r="E1573" s="19" t="n">
        <f aca="false">(1-F1573/100-G1573/100)/(1-C1573/100-D1573/100-General!$B$17/100)</f>
        <v>0.979204590987983</v>
      </c>
      <c r="F1573" s="19" t="n">
        <f aca="false">N1573*General!$B$14/(N1573+O1573)+O1573*100/(N1573+O1573)</f>
        <v>35.2902273666429</v>
      </c>
      <c r="G1573" s="19" t="n">
        <f aca="false">N1573*General!$B$15/(N1573+O1573)</f>
        <v>0.0326817033501803</v>
      </c>
      <c r="H1573" s="19" t="n">
        <f aca="false">(N1573+O1573)*(1/General!$B$20)*((F1573/100)-E1573*(C1573/100))*1000/B1573</f>
        <v>315.022520831588</v>
      </c>
      <c r="I1573" s="19" t="n">
        <f aca="false">(N1573+O1573)*(1/General!$B$20)*((D1573/100)*E1573-(G1573/100))*1000/B1573</f>
        <v>170.258999488201</v>
      </c>
      <c r="J1573" s="19" t="n">
        <f aca="false">I1573/H1573</f>
        <v>0.540466119815039</v>
      </c>
      <c r="K1573" s="19" t="n">
        <f aca="false">MAX(Online_RAW!$L$2-Online_RAW!L1573,0)</f>
        <v>0</v>
      </c>
      <c r="L1573" s="19" t="n">
        <f aca="false">0.0016*(Online_RAW!M1573)</f>
        <v>89.6804</v>
      </c>
      <c r="M1573" s="11" t="n">
        <f aca="false">Online_RAW!$N$2-Online_RAW!N1573</f>
        <v>300.12981818182</v>
      </c>
      <c r="N1573" s="19" t="n">
        <f aca="false">Online_RAW!C1573*60</f>
        <v>147.212727272727</v>
      </c>
      <c r="O1573" s="19" t="n">
        <f aca="false">MAX(0, Online_RAW!D1573*60)</f>
        <v>32.9648181818182</v>
      </c>
      <c r="P1573" s="19" t="n">
        <f aca="false">_xlfn.IFNA(VLOOKUP(A1573,Sampling!$D$7:$E$14,2,FALSE()),0)</f>
        <v>0</v>
      </c>
      <c r="Q1573" s="0" t="n">
        <f aca="false">_xlfn.IFNA(VLOOKUP(A1573,Refill!$D$6:$G$8,2,FALSE()),0)</f>
        <v>0</v>
      </c>
    </row>
    <row r="1574" customFormat="false" ht="12.75" hidden="false" customHeight="false" outlineLevel="0" collapsed="false">
      <c r="A1574" s="19" t="n">
        <f aca="false">ROUND((Online_RAW!B1574-General!$B$10)*24,3)</f>
        <v>26.2</v>
      </c>
      <c r="B1574" s="19" t="n">
        <f aca="false">General!$B$12+Online_ANA!K1574/1000+Online_ANA!L1574/1000+Online_ANA!M1574/1000/General!$B$22-SUM($P$2:P1574)/1000/General!$B$24+SUM($Q$2:Q1574)/1000/General!$B$24</f>
        <v>1.39077921401168</v>
      </c>
      <c r="C1574" s="19" t="n">
        <f aca="false">Online_RAW!K1574</f>
        <v>30.6058333333333</v>
      </c>
      <c r="D1574" s="19" t="n">
        <f aca="false">Online_RAW!J1574</f>
        <v>3.04</v>
      </c>
      <c r="E1574" s="19" t="n">
        <f aca="false">(1-F1574/100-G1574/100)/(1-C1574/100-D1574/100-General!$B$17/100)</f>
        <v>0.985008815386182</v>
      </c>
      <c r="F1574" s="19" t="n">
        <f aca="false">N1574*General!$B$14/(N1574+O1574)+O1574*100/(N1574+O1574)</f>
        <v>35.03395549957</v>
      </c>
      <c r="G1574" s="19" t="n">
        <f aca="false">N1574*General!$B$15/(N1574+O1574)</f>
        <v>0.0328111335860758</v>
      </c>
      <c r="H1574" s="19" t="n">
        <f aca="false">(N1574+O1574)*(1/General!$B$20)*((F1574/100)-E1574*(C1574/100))*1000/B1574</f>
        <v>282.392356263026</v>
      </c>
      <c r="I1574" s="19" t="n">
        <f aca="false">(N1574+O1574)*(1/General!$B$20)*((D1574/100)*E1574-(G1574/100))*1000/B1574</f>
        <v>171.137286177687</v>
      </c>
      <c r="J1574" s="19" t="n">
        <f aca="false">I1574/H1574</f>
        <v>0.606026623533275</v>
      </c>
      <c r="K1574" s="19" t="n">
        <f aca="false">MAX(Online_RAW!$L$2-Online_RAW!L1574,0)</f>
        <v>0</v>
      </c>
      <c r="L1574" s="19" t="n">
        <f aca="false">0.0016*(Online_RAW!M1574)</f>
        <v>89.7524</v>
      </c>
      <c r="M1574" s="11" t="n">
        <f aca="false">Online_RAW!$N$2-Online_RAW!N1574</f>
        <v>300.86922727273</v>
      </c>
      <c r="N1574" s="19" t="n">
        <f aca="false">Online_RAW!C1574*60</f>
        <v>147.759272727273</v>
      </c>
      <c r="O1574" s="19" t="n">
        <f aca="false">MAX(0, Online_RAW!D1574*60)</f>
        <v>32.3738181818182</v>
      </c>
      <c r="P1574" s="19" t="n">
        <f aca="false">_xlfn.IFNA(VLOOKUP(A1574,Sampling!$D$7:$E$14,2,FALSE()),0)</f>
        <v>0</v>
      </c>
      <c r="Q1574" s="0" t="n">
        <f aca="false">_xlfn.IFNA(VLOOKUP(A1574,Refill!$D$6:$G$8,2,FALSE()),0)</f>
        <v>0</v>
      </c>
    </row>
    <row r="1575" customFormat="false" ht="12.75" hidden="false" customHeight="false" outlineLevel="0" collapsed="false">
      <c r="A1575" s="19" t="n">
        <f aca="false">ROUND((Online_RAW!B1575-General!$B$10)*24,3)</f>
        <v>26.217</v>
      </c>
      <c r="B1575" s="19" t="n">
        <f aca="false">General!$B$12+Online_ANA!K1575/1000+Online_ANA!L1575/1000+Online_ANA!M1575/1000/General!$B$22-SUM($P$2:P1575)/1000/General!$B$24+SUM($Q$2:Q1575)/1000/General!$B$24</f>
        <v>1.3915957126765</v>
      </c>
      <c r="C1575" s="19" t="n">
        <f aca="false">Online_RAW!K1575</f>
        <v>30.6309090909091</v>
      </c>
      <c r="D1575" s="19" t="n">
        <f aca="false">Online_RAW!J1575</f>
        <v>3.04571428571429</v>
      </c>
      <c r="E1575" s="19" t="n">
        <f aca="false">(1-F1575/100-G1575/100)/(1-C1575/100-D1575/100-General!$B$17/100)</f>
        <v>0.984289873340985</v>
      </c>
      <c r="F1575" s="19" t="n">
        <f aca="false">N1575*General!$B$14/(N1575+O1575)+O1575*100/(N1575+O1575)</f>
        <v>35.1116948092558</v>
      </c>
      <c r="G1575" s="19" t="n">
        <f aca="false">N1575*General!$B$15/(N1575+O1575)</f>
        <v>0.0327718713084567</v>
      </c>
      <c r="H1575" s="19" t="n">
        <f aca="false">(N1575+O1575)*(1/General!$B$20)*((F1575/100)-E1575*(C1575/100))*1000/B1575</f>
        <v>286.668542560298</v>
      </c>
      <c r="I1575" s="19" t="n">
        <f aca="false">(N1575+O1575)*(1/General!$B$20)*((D1575/100)*E1575-(G1575/100))*1000/B1575</f>
        <v>171.301679260655</v>
      </c>
      <c r="J1575" s="19" t="n">
        <f aca="false">I1575/H1575</f>
        <v>0.597560087098231</v>
      </c>
      <c r="K1575" s="19" t="n">
        <f aca="false">MAX(Online_RAW!$L$2-Online_RAW!L1575,0)</f>
        <v>0</v>
      </c>
      <c r="L1575" s="19" t="n">
        <f aca="false">0.0016*(Online_RAW!M1575)</f>
        <v>89.85024</v>
      </c>
      <c r="M1575" s="11" t="n">
        <f aca="false">Online_RAW!$N$2-Online_RAW!N1575</f>
        <v>301.65256521739</v>
      </c>
      <c r="N1575" s="19" t="n">
        <f aca="false">Online_RAW!C1575*60</f>
        <v>147.637565217391</v>
      </c>
      <c r="O1575" s="19" t="n">
        <f aca="false">MAX(0, Online_RAW!D1575*60)</f>
        <v>32.5627826086957</v>
      </c>
      <c r="P1575" s="19" t="n">
        <f aca="false">_xlfn.IFNA(VLOOKUP(A1575,Sampling!$D$7:$E$14,2,FALSE()),0)</f>
        <v>0</v>
      </c>
      <c r="Q1575" s="0" t="n">
        <f aca="false">_xlfn.IFNA(VLOOKUP(A1575,Refill!$D$6:$G$8,2,FALSE()),0)</f>
        <v>0</v>
      </c>
    </row>
    <row r="1576" customFormat="false" ht="12.75" hidden="false" customHeight="false" outlineLevel="0" collapsed="false">
      <c r="A1576" s="19" t="n">
        <f aca="false">ROUND((Online_RAW!B1576-General!$B$10)*24,3)</f>
        <v>26.233</v>
      </c>
      <c r="B1576" s="19" t="n">
        <f aca="false">General!$B$12+Online_ANA!K1576/1000+Online_ANA!L1576/1000+Online_ANA!M1576/1000/General!$B$22-SUM($P$2:P1576)/1000/General!$B$24+SUM($Q$2:Q1576)/1000/General!$B$24</f>
        <v>1.39230843704827</v>
      </c>
      <c r="C1576" s="19" t="n">
        <f aca="false">Online_RAW!K1576</f>
        <v>30.564</v>
      </c>
      <c r="D1576" s="19" t="n">
        <f aca="false">Online_RAW!J1576</f>
        <v>3.055</v>
      </c>
      <c r="E1576" s="19" t="n">
        <f aca="false">(1-F1576/100-G1576/100)/(1-C1576/100-D1576/100-General!$B$17/100)</f>
        <v>0.984264647159456</v>
      </c>
      <c r="F1576" s="19" t="n">
        <f aca="false">N1576*General!$B$14/(N1576+O1576)+O1576*100/(N1576+O1576)</f>
        <v>35.0566125078149</v>
      </c>
      <c r="G1576" s="19" t="n">
        <f aca="false">N1576*General!$B$15/(N1576+O1576)</f>
        <v>0.0327996906526188</v>
      </c>
      <c r="H1576" s="19" t="n">
        <f aca="false">(N1576+O1576)*(1/General!$B$20)*((F1576/100)-E1576*(C1576/100))*1000/B1576</f>
        <v>286.826889164387</v>
      </c>
      <c r="I1576" s="19" t="n">
        <f aca="false">(N1576+O1576)*(1/General!$B$20)*((D1576/100)*E1576-(G1576/100))*1000/B1576</f>
        <v>171.519434884124</v>
      </c>
      <c r="J1576" s="19" t="n">
        <f aca="false">I1576/H1576</f>
        <v>0.597989384411662</v>
      </c>
      <c r="K1576" s="19" t="n">
        <f aca="false">MAX(Online_RAW!$L$2-Online_RAW!L1576,0)</f>
        <v>0</v>
      </c>
      <c r="L1576" s="19" t="n">
        <f aca="false">0.0016*(Online_RAW!M1576)</f>
        <v>89.85024</v>
      </c>
      <c r="M1576" s="11" t="n">
        <f aca="false">Online_RAW!$N$2-Online_RAW!N1576</f>
        <v>302.42943478261</v>
      </c>
      <c r="N1576" s="19" t="n">
        <f aca="false">Online_RAW!C1576*60</f>
        <v>147.576818181818</v>
      </c>
      <c r="O1576" s="19" t="n">
        <f aca="false">MAX(0, Online_RAW!D1576*60)</f>
        <v>32.3966086956522</v>
      </c>
      <c r="P1576" s="19" t="n">
        <f aca="false">_xlfn.IFNA(VLOOKUP(A1576,Sampling!$D$7:$E$14,2,FALSE()),0)</f>
        <v>0</v>
      </c>
      <c r="Q1576" s="0" t="n">
        <f aca="false">_xlfn.IFNA(VLOOKUP(A1576,Refill!$D$6:$G$8,2,FALSE()),0)</f>
        <v>0</v>
      </c>
    </row>
    <row r="1577" customFormat="false" ht="12.75" hidden="false" customHeight="false" outlineLevel="0" collapsed="false">
      <c r="A1577" s="19" t="n">
        <f aca="false">ROUND((Online_RAW!B1577-General!$B$10)*24,3)</f>
        <v>26.25</v>
      </c>
      <c r="B1577" s="19" t="n">
        <f aca="false">General!$B$12+Online_ANA!K1577/1000+Online_ANA!L1577/1000+Online_ANA!M1577/1000/General!$B$22-SUM($P$2:P1577)/1000/General!$B$24+SUM($Q$2:Q1577)/1000/General!$B$24</f>
        <v>1.3930899242122</v>
      </c>
      <c r="C1577" s="19" t="n">
        <f aca="false">Online_RAW!K1577</f>
        <v>30.595</v>
      </c>
      <c r="D1577" s="19" t="n">
        <f aca="false">Online_RAW!J1577</f>
        <v>3.056</v>
      </c>
      <c r="E1577" s="19" t="n">
        <f aca="false">(1-F1577/100-G1577/100)/(1-C1577/100-D1577/100-General!$B$17/100)</f>
        <v>0.982562109876899</v>
      </c>
      <c r="F1577" s="19" t="n">
        <f aca="false">N1577*General!$B$14/(N1577+O1577)+O1577*100/(N1577+O1577)</f>
        <v>35.200406571163</v>
      </c>
      <c r="G1577" s="19" t="n">
        <f aca="false">N1577*General!$B$15/(N1577+O1577)</f>
        <v>0.0327270673883015</v>
      </c>
      <c r="H1577" s="19" t="n">
        <f aca="false">(N1577+O1577)*(1/General!$B$20)*((F1577/100)-E1577*(C1577/100))*1000/B1577</f>
        <v>296.522179880625</v>
      </c>
      <c r="I1577" s="19" t="n">
        <f aca="false">(N1577+O1577)*(1/General!$B$20)*((D1577/100)*E1577-(G1577/100))*1000/B1577</f>
        <v>171.371797711944</v>
      </c>
      <c r="J1577" s="19" t="n">
        <f aca="false">I1577/H1577</f>
        <v>0.577939221210825</v>
      </c>
      <c r="K1577" s="19" t="n">
        <f aca="false">MAX(Online_RAW!$L$2-Online_RAW!L1577,0)</f>
        <v>0</v>
      </c>
      <c r="L1577" s="19" t="n">
        <f aca="false">0.0016*(Online_RAW!M1577)</f>
        <v>89.92</v>
      </c>
      <c r="M1577" s="11" t="n">
        <f aca="false">Online_RAW!$N$2-Online_RAW!N1577</f>
        <v>303.2052173913</v>
      </c>
      <c r="N1577" s="19" t="n">
        <f aca="false">Online_RAW!C1577*60</f>
        <v>147.411391304348</v>
      </c>
      <c r="O1577" s="19" t="n">
        <f aca="false">MAX(0, Online_RAW!D1577*60)</f>
        <v>32.7592173913043</v>
      </c>
      <c r="P1577" s="19" t="n">
        <f aca="false">_xlfn.IFNA(VLOOKUP(A1577,Sampling!$D$7:$E$14,2,FALSE()),0)</f>
        <v>0</v>
      </c>
      <c r="Q1577" s="0" t="n">
        <f aca="false">_xlfn.IFNA(VLOOKUP(A1577,Refill!$D$6:$G$8,2,FALSE()),0)</f>
        <v>0</v>
      </c>
    </row>
    <row r="1578" customFormat="false" ht="12.75" hidden="false" customHeight="false" outlineLevel="0" collapsed="false">
      <c r="A1578" s="19" t="n">
        <f aca="false">ROUND((Online_RAW!B1578-General!$B$10)*24,3)</f>
        <v>26.267</v>
      </c>
      <c r="B1578" s="19" t="n">
        <f aca="false">General!$B$12+Online_ANA!K1578/1000+Online_ANA!L1578/1000+Online_ANA!M1578/1000/General!$B$22-SUM($P$2:P1578)/1000/General!$B$24+SUM($Q$2:Q1578)/1000/General!$B$24</f>
        <v>1.39386327806506</v>
      </c>
      <c r="C1578" s="19" t="n">
        <f aca="false">Online_RAW!K1578</f>
        <v>30.625</v>
      </c>
      <c r="D1578" s="19" t="n">
        <f aca="false">Online_RAW!J1578</f>
        <v>3.07</v>
      </c>
      <c r="E1578" s="19" t="n">
        <f aca="false">(1-F1578/100-G1578/100)/(1-C1578/100-D1578/100-General!$B$17/100)</f>
        <v>0.985104900148854</v>
      </c>
      <c r="F1578" s="19" t="n">
        <f aca="false">N1578*General!$B$14/(N1578+O1578)+O1578*100/(N1578+O1578)</f>
        <v>35.0760770481179</v>
      </c>
      <c r="G1578" s="19" t="n">
        <f aca="false">N1578*General!$B$15/(N1578+O1578)</f>
        <v>0.0327898600767081</v>
      </c>
      <c r="H1578" s="19" t="n">
        <f aca="false">(N1578+O1578)*(1/General!$B$20)*((F1578/100)-E1578*(C1578/100))*1000/B1578</f>
        <v>282.240985087714</v>
      </c>
      <c r="I1578" s="19" t="n">
        <f aca="false">(N1578+O1578)*(1/General!$B$20)*((D1578/100)*E1578-(G1578/100))*1000/B1578</f>
        <v>172.05577220522</v>
      </c>
      <c r="J1578" s="19" t="n">
        <f aca="false">I1578/H1578</f>
        <v>0.609605908765339</v>
      </c>
      <c r="K1578" s="19" t="n">
        <f aca="false">MAX(Online_RAW!$L$2-Online_RAW!L1578,0)</f>
        <v>0</v>
      </c>
      <c r="L1578" s="19" t="n">
        <f aca="false">0.0016*(Online_RAW!M1578)</f>
        <v>89.9996</v>
      </c>
      <c r="M1578" s="11" t="n">
        <f aca="false">Online_RAW!$N$2-Online_RAW!N1578</f>
        <v>303.96140909091</v>
      </c>
      <c r="N1578" s="19" t="n">
        <f aca="false">Online_RAW!C1578*60</f>
        <v>147.299727272727</v>
      </c>
      <c r="O1578" s="19" t="n">
        <f aca="false">MAX(0, Online_RAW!D1578*60)</f>
        <v>32.3896363636364</v>
      </c>
      <c r="P1578" s="19" t="n">
        <f aca="false">_xlfn.IFNA(VLOOKUP(A1578,Sampling!$D$7:$E$14,2,FALSE()),0)</f>
        <v>0</v>
      </c>
      <c r="Q1578" s="0" t="n">
        <f aca="false">_xlfn.IFNA(VLOOKUP(A1578,Refill!$D$6:$G$8,2,FALSE()),0)</f>
        <v>0</v>
      </c>
    </row>
    <row r="1579" customFormat="false" ht="12.75" hidden="false" customHeight="false" outlineLevel="0" collapsed="false">
      <c r="A1579" s="19" t="n">
        <f aca="false">ROUND((Online_RAW!B1579-General!$B$10)*24,3)</f>
        <v>26.283</v>
      </c>
      <c r="B1579" s="19" t="n">
        <f aca="false">General!$B$12+Online_ANA!K1579/1000+Online_ANA!L1579/1000+Online_ANA!M1579/1000/General!$B$22-SUM($P$2:P1579)/1000/General!$B$24+SUM($Q$2:Q1579)/1000/General!$B$24</f>
        <v>1.39461336800957</v>
      </c>
      <c r="C1579" s="19" t="n">
        <f aca="false">Online_RAW!K1579</f>
        <v>30.68</v>
      </c>
      <c r="D1579" s="19" t="n">
        <f aca="false">Online_RAW!J1579</f>
        <v>3.07666666666667</v>
      </c>
      <c r="E1579" s="19" t="n">
        <f aca="false">(1-F1579/100-G1579/100)/(1-C1579/100-D1579/100-General!$B$17/100)</f>
        <v>0.983153721099524</v>
      </c>
      <c r="F1579" s="19" t="n">
        <f aca="false">N1579*General!$B$14/(N1579+O1579)+O1579*100/(N1579+O1579)</f>
        <v>35.2653291094685</v>
      </c>
      <c r="G1579" s="19" t="n">
        <f aca="false">N1579*General!$B$15/(N1579+O1579)</f>
        <v>0.0326942782275412</v>
      </c>
      <c r="H1579" s="19" t="n">
        <f aca="false">(N1579+O1579)*(1/General!$B$20)*((F1579/100)-E1579*(C1579/100))*1000/B1579</f>
        <v>293.956390417909</v>
      </c>
      <c r="I1579" s="19" t="n">
        <f aca="false">(N1579+O1579)*(1/General!$B$20)*((D1579/100)*E1579-(G1579/100))*1000/B1579</f>
        <v>172.389151114213</v>
      </c>
      <c r="J1579" s="19" t="n">
        <f aca="false">I1579/H1579</f>
        <v>0.586444645306512</v>
      </c>
      <c r="K1579" s="19" t="n">
        <f aca="false">MAX(Online_RAW!$L$2-Online_RAW!L1579,0)</f>
        <v>0</v>
      </c>
      <c r="L1579" s="19" t="n">
        <f aca="false">0.0016*(Online_RAW!M1579)</f>
        <v>90.0448</v>
      </c>
      <c r="M1579" s="11" t="n">
        <f aca="false">Online_RAW!$N$2-Online_RAW!N1579</f>
        <v>304.72973913043</v>
      </c>
      <c r="N1579" s="19" t="n">
        <f aca="false">Online_RAW!C1579*60</f>
        <v>147.201652173913</v>
      </c>
      <c r="O1579" s="19" t="n">
        <f aca="false">MAX(0, Online_RAW!D1579*60)</f>
        <v>32.8930434782609</v>
      </c>
      <c r="P1579" s="19" t="n">
        <f aca="false">_xlfn.IFNA(VLOOKUP(A1579,Sampling!$D$7:$E$14,2,FALSE()),0)</f>
        <v>0</v>
      </c>
      <c r="Q1579" s="0" t="n">
        <f aca="false">_xlfn.IFNA(VLOOKUP(A1579,Refill!$D$6:$G$8,2,FALSE()),0)</f>
        <v>0</v>
      </c>
    </row>
    <row r="1580" customFormat="false" ht="12.75" hidden="false" customHeight="false" outlineLevel="0" collapsed="false">
      <c r="A1580" s="19" t="n">
        <f aca="false">ROUND((Online_RAW!B1580-General!$B$10)*24,3)</f>
        <v>26.3</v>
      </c>
      <c r="B1580" s="19" t="n">
        <f aca="false">General!$B$12+Online_ANA!K1580/1000+Online_ANA!L1580/1000+Online_ANA!M1580/1000/General!$B$22-SUM($P$2:P1580)/1000/General!$B$24+SUM($Q$2:Q1580)/1000/General!$B$24</f>
        <v>1.39535374902273</v>
      </c>
      <c r="C1580" s="19" t="n">
        <f aca="false">Online_RAW!K1580</f>
        <v>30.71</v>
      </c>
      <c r="D1580" s="19" t="n">
        <f aca="false">Online_RAW!J1580</f>
        <v>3.08666666666667</v>
      </c>
      <c r="E1580" s="19" t="n">
        <f aca="false">(1-F1580/100-G1580/100)/(1-C1580/100-D1580/100-General!$B$17/100)</f>
        <v>0.984726658318866</v>
      </c>
      <c r="F1580" s="19" t="n">
        <f aca="false">N1580*General!$B$14/(N1580+O1580)+O1580*100/(N1580+O1580)</f>
        <v>35.2011697653942</v>
      </c>
      <c r="G1580" s="19" t="n">
        <f aca="false">N1580*General!$B$15/(N1580+O1580)</f>
        <v>0.0327266819366696</v>
      </c>
      <c r="H1580" s="19" t="n">
        <f aca="false">(N1580+O1580)*(1/General!$B$20)*((F1580/100)-E1580*(C1580/100))*1000/B1580</f>
        <v>285.214692939979</v>
      </c>
      <c r="I1580" s="19" t="n">
        <f aca="false">(N1580+O1580)*(1/General!$B$20)*((D1580/100)*E1580-(G1580/100))*1000/B1580</f>
        <v>172.89222997533</v>
      </c>
      <c r="J1580" s="19" t="n">
        <f aca="false">I1580/H1580</f>
        <v>0.606182760758802</v>
      </c>
      <c r="K1580" s="19" t="n">
        <f aca="false">MAX(Online_RAW!$L$2-Online_RAW!L1580,0)</f>
        <v>0</v>
      </c>
      <c r="L1580" s="19" t="n">
        <f aca="false">0.0016*(Online_RAW!M1580)</f>
        <v>90.0784</v>
      </c>
      <c r="M1580" s="11" t="n">
        <f aca="false">Online_RAW!$N$2-Online_RAW!N1580</f>
        <v>305.50013043478</v>
      </c>
      <c r="N1580" s="19" t="n">
        <f aca="false">Online_RAW!C1580*60</f>
        <v>147.135391304348</v>
      </c>
      <c r="O1580" s="19" t="n">
        <f aca="false">MAX(0, Online_RAW!D1580*60)</f>
        <v>32.7</v>
      </c>
      <c r="P1580" s="19" t="n">
        <f aca="false">_xlfn.IFNA(VLOOKUP(A1580,Sampling!$D$7:$E$14,2,FALSE()),0)</f>
        <v>0</v>
      </c>
      <c r="Q1580" s="0" t="n">
        <f aca="false">_xlfn.IFNA(VLOOKUP(A1580,Refill!$D$6:$G$8,2,FALSE()),0)</f>
        <v>0</v>
      </c>
    </row>
    <row r="1581" customFormat="false" ht="12.75" hidden="false" customHeight="false" outlineLevel="0" collapsed="false">
      <c r="A1581" s="19" t="n">
        <f aca="false">ROUND((Online_RAW!B1581-General!$B$10)*24,3)</f>
        <v>26.317</v>
      </c>
      <c r="B1581" s="19" t="n">
        <f aca="false">General!$B$12+Online_ANA!K1581/1000+Online_ANA!L1581/1000+Online_ANA!M1581/1000/General!$B$22-SUM($P$2:P1581)/1000/General!$B$24+SUM($Q$2:Q1581)/1000/General!$B$24</f>
        <v>1.39613209573195</v>
      </c>
      <c r="C1581" s="19" t="n">
        <f aca="false">Online_RAW!K1581</f>
        <v>30.725</v>
      </c>
      <c r="D1581" s="19" t="n">
        <f aca="false">Online_RAW!J1581</f>
        <v>3.105</v>
      </c>
      <c r="E1581" s="19" t="n">
        <f aca="false">(1-F1581/100-G1581/100)/(1-C1581/100-D1581/100-General!$B$17/100)</f>
        <v>0.983682300510545</v>
      </c>
      <c r="F1581" s="19" t="n">
        <f aca="false">N1581*General!$B$14/(N1581+O1581)+O1581*100/(N1581+O1581)</f>
        <v>35.302698535081</v>
      </c>
      <c r="G1581" s="19" t="n">
        <f aca="false">N1581*General!$B$15/(N1581+O1581)</f>
        <v>0.0326754047802621</v>
      </c>
      <c r="H1581" s="19" t="n">
        <f aca="false">(N1581+O1581)*(1/General!$B$20)*((F1581/100)-E1581*(C1581/100))*1000/B1581</f>
        <v>292.154429016942</v>
      </c>
      <c r="I1581" s="19" t="n">
        <f aca="false">(N1581+O1581)*(1/General!$B$20)*((D1581/100)*E1581-(G1581/100))*1000/B1581</f>
        <v>173.809884865131</v>
      </c>
      <c r="J1581" s="19" t="n">
        <f aca="false">I1581/H1581</f>
        <v>0.594924695990324</v>
      </c>
      <c r="K1581" s="19" t="n">
        <f aca="false">MAX(Online_RAW!$L$2-Online_RAW!L1581,0)</f>
        <v>0</v>
      </c>
      <c r="L1581" s="19" t="n">
        <f aca="false">0.0016*(Online_RAW!M1581)</f>
        <v>90.152</v>
      </c>
      <c r="M1581" s="11" t="n">
        <f aca="false">Online_RAW!$N$2-Online_RAW!N1581</f>
        <v>306.26830434783</v>
      </c>
      <c r="N1581" s="19" t="n">
        <f aca="false">Online_RAW!C1581*60</f>
        <v>147.040173913043</v>
      </c>
      <c r="O1581" s="19" t="n">
        <f aca="false">MAX(0, Online_RAW!D1581*60)</f>
        <v>32.9608695652174</v>
      </c>
      <c r="P1581" s="19" t="n">
        <f aca="false">_xlfn.IFNA(VLOOKUP(A1581,Sampling!$D$7:$E$14,2,FALSE()),0)</f>
        <v>0</v>
      </c>
      <c r="Q1581" s="0" t="n">
        <f aca="false">_xlfn.IFNA(VLOOKUP(A1581,Refill!$D$6:$G$8,2,FALSE()),0)</f>
        <v>0</v>
      </c>
    </row>
    <row r="1582" customFormat="false" ht="12.75" hidden="false" customHeight="false" outlineLevel="0" collapsed="false">
      <c r="A1582" s="19" t="n">
        <f aca="false">ROUND((Online_RAW!B1582-General!$B$10)*24,3)</f>
        <v>26.333</v>
      </c>
      <c r="B1582" s="19" t="n">
        <f aca="false">General!$B$12+Online_ANA!K1582/1000+Online_ANA!L1582/1000+Online_ANA!M1582/1000/General!$B$22-SUM($P$2:P1582)/1000/General!$B$24+SUM($Q$2:Q1582)/1000/General!$B$24</f>
        <v>1.39692370737934</v>
      </c>
      <c r="C1582" s="19" t="n">
        <f aca="false">Online_RAW!K1582</f>
        <v>30.7977777777778</v>
      </c>
      <c r="D1582" s="19" t="n">
        <f aca="false">Online_RAW!J1582</f>
        <v>3.12</v>
      </c>
      <c r="E1582" s="19" t="n">
        <f aca="false">(1-F1582/100-G1582/100)/(1-C1582/100-D1582/100-General!$B$17/100)</f>
        <v>0.980476749660531</v>
      </c>
      <c r="F1582" s="19" t="n">
        <f aca="false">N1582*General!$B$14/(N1582+O1582)+O1582*100/(N1582+O1582)</f>
        <v>35.599636856729</v>
      </c>
      <c r="G1582" s="19" t="n">
        <f aca="false">N1582*General!$B$15/(N1582+O1582)</f>
        <v>0.0325254359309449</v>
      </c>
      <c r="H1582" s="19" t="n">
        <f aca="false">(N1582+O1582)*(1/General!$B$20)*((F1582/100)-E1582*(C1582/100))*1000/B1582</f>
        <v>311.399961597548</v>
      </c>
      <c r="I1582" s="19" t="n">
        <f aca="false">(N1582+O1582)*(1/General!$B$20)*((D1582/100)*E1582-(G1582/100))*1000/B1582</f>
        <v>174.430558397507</v>
      </c>
      <c r="J1582" s="19" t="n">
        <f aca="false">I1582/H1582</f>
        <v>0.560149582237072</v>
      </c>
      <c r="K1582" s="19" t="n">
        <f aca="false">MAX(Online_RAW!$L$2-Online_RAW!L1582,0)</f>
        <v>0</v>
      </c>
      <c r="L1582" s="19" t="n">
        <f aca="false">0.0016*(Online_RAW!M1582)</f>
        <v>90.2192</v>
      </c>
      <c r="M1582" s="11" t="n">
        <f aca="false">Online_RAW!$N$2-Online_RAW!N1582</f>
        <v>307.05791304348</v>
      </c>
      <c r="N1582" s="19" t="n">
        <f aca="false">Online_RAW!C1582*60</f>
        <v>146.733130434782</v>
      </c>
      <c r="O1582" s="19" t="n">
        <f aca="false">MAX(0, Online_RAW!D1582*60)</f>
        <v>33.7202608695652</v>
      </c>
      <c r="P1582" s="19" t="n">
        <f aca="false">_xlfn.IFNA(VLOOKUP(A1582,Sampling!$D$7:$E$14,2,FALSE()),0)</f>
        <v>0</v>
      </c>
      <c r="Q1582" s="0" t="n">
        <f aca="false">_xlfn.IFNA(VLOOKUP(A1582,Refill!$D$6:$G$8,2,FALSE()),0)</f>
        <v>0</v>
      </c>
    </row>
    <row r="1583" customFormat="false" ht="12.75" hidden="false" customHeight="false" outlineLevel="0" collapsed="false">
      <c r="A1583" s="19" t="n">
        <f aca="false">ROUND((Online_RAW!B1583-General!$B$10)*24,3)</f>
        <v>26.35</v>
      </c>
      <c r="B1583" s="19" t="n">
        <f aca="false">General!$B$12+Online_ANA!K1583/1000+Online_ANA!L1583/1000+Online_ANA!M1583/1000/General!$B$22-SUM($P$2:P1583)/1000/General!$B$24+SUM($Q$2:Q1583)/1000/General!$B$24</f>
        <v>1.39769616146789</v>
      </c>
      <c r="C1583" s="19" t="n">
        <f aca="false">Online_RAW!K1583</f>
        <v>30.875</v>
      </c>
      <c r="D1583" s="19" t="n">
        <f aca="false">Online_RAW!J1583</f>
        <v>3.125</v>
      </c>
      <c r="E1583" s="19" t="n">
        <f aca="false">(1-F1583/100-G1583/100)/(1-C1583/100-D1583/100-General!$B$17/100)</f>
        <v>0.986380439664283</v>
      </c>
      <c r="F1583" s="19" t="n">
        <f aca="false">N1583*General!$B$14/(N1583+O1583)+O1583*100/(N1583+O1583)</f>
        <v>35.2930099128344</v>
      </c>
      <c r="G1583" s="19" t="n">
        <f aca="false">N1583*General!$B$15/(N1583+O1583)</f>
        <v>0.032680298023821</v>
      </c>
      <c r="H1583" s="19" t="n">
        <f aca="false">(N1583+O1583)*(1/General!$B$20)*((F1583/100)-E1583*(C1583/100))*1000/B1583</f>
        <v>277.522962116655</v>
      </c>
      <c r="I1583" s="19" t="n">
        <f aca="false">(N1583+O1583)*(1/General!$B$20)*((D1583/100)*E1583-(G1583/100))*1000/B1583</f>
        <v>174.925206795909</v>
      </c>
      <c r="J1583" s="19" t="n">
        <f aca="false">I1583/H1583</f>
        <v>0.630308949795587</v>
      </c>
      <c r="K1583" s="19" t="n">
        <f aca="false">MAX(Online_RAW!$L$2-Online_RAW!L1583,0)</f>
        <v>0</v>
      </c>
      <c r="L1583" s="19" t="n">
        <f aca="false">0.0016*(Online_RAW!M1583)</f>
        <v>90.2824</v>
      </c>
      <c r="M1583" s="11" t="n">
        <f aca="false">Online_RAW!$N$2-Online_RAW!N1583</f>
        <v>307.831</v>
      </c>
      <c r="N1583" s="19" t="n">
        <f aca="false">Online_RAW!C1583*60</f>
        <v>146.806434782609</v>
      </c>
      <c r="O1583" s="19" t="n">
        <f aca="false">MAX(0, Online_RAW!D1583*60)</f>
        <v>32.8815652173913</v>
      </c>
      <c r="P1583" s="19" t="n">
        <f aca="false">_xlfn.IFNA(VLOOKUP(A1583,Sampling!$D$7:$E$14,2,FALSE()),0)</f>
        <v>0</v>
      </c>
      <c r="Q1583" s="0" t="n">
        <f aca="false">_xlfn.IFNA(VLOOKUP(A1583,Refill!$D$6:$G$8,2,FALSE()),0)</f>
        <v>0</v>
      </c>
    </row>
    <row r="1584" customFormat="false" ht="12.75" hidden="false" customHeight="false" outlineLevel="0" collapsed="false">
      <c r="A1584" s="19" t="n">
        <f aca="false">ROUND((Online_RAW!B1584-General!$B$10)*24,3)</f>
        <v>26.367</v>
      </c>
      <c r="B1584" s="19" t="n">
        <f aca="false">General!$B$12+Online_ANA!K1584/1000+Online_ANA!L1584/1000+Online_ANA!M1584/1000/General!$B$22-SUM($P$2:P1584)/1000/General!$B$24+SUM($Q$2:Q1584)/1000/General!$B$24</f>
        <v>1.39847329841535</v>
      </c>
      <c r="C1584" s="19" t="n">
        <f aca="false">Online_RAW!K1584</f>
        <v>30.88</v>
      </c>
      <c r="D1584" s="19" t="n">
        <f aca="false">Online_RAW!J1584</f>
        <v>3.125</v>
      </c>
      <c r="E1584" s="19" t="n">
        <f aca="false">(1-F1584/100-G1584/100)/(1-C1584/100-D1584/100-General!$B$17/100)</f>
        <v>0.987134518267084</v>
      </c>
      <c r="F1584" s="19" t="n">
        <f aca="false">N1584*General!$B$14/(N1584+O1584)+O1584*100/(N1584+O1584)</f>
        <v>35.2484801918936</v>
      </c>
      <c r="G1584" s="19" t="n">
        <f aca="false">N1584*General!$B$15/(N1584+O1584)</f>
        <v>0.0327027877818719</v>
      </c>
      <c r="H1584" s="19" t="n">
        <f aca="false">(N1584+O1584)*(1/General!$B$20)*((F1584/100)-E1584*(C1584/100))*1000/B1584</f>
        <v>273.231882417071</v>
      </c>
      <c r="I1584" s="19" t="n">
        <f aca="false">(N1584+O1584)*(1/General!$B$20)*((D1584/100)*E1584-(G1584/100))*1000/B1584</f>
        <v>174.98319358852</v>
      </c>
      <c r="J1584" s="19" t="n">
        <f aca="false">I1584/H1584</f>
        <v>0.640420115107281</v>
      </c>
      <c r="K1584" s="19" t="n">
        <f aca="false">MAX(Online_RAW!$L$2-Online_RAW!L1584,0)</f>
        <v>0</v>
      </c>
      <c r="L1584" s="19" t="n">
        <f aca="false">0.0016*(Online_RAW!M1584)</f>
        <v>90.3552</v>
      </c>
      <c r="M1584" s="11" t="n">
        <f aca="false">Online_RAW!$N$2-Online_RAW!N1584</f>
        <v>308.59872727273</v>
      </c>
      <c r="N1584" s="19" t="n">
        <f aca="false">Online_RAW!C1584*60</f>
        <v>146.925428571428</v>
      </c>
      <c r="O1584" s="19" t="n">
        <f aca="false">MAX(0, Online_RAW!D1584*60)</f>
        <v>32.7845454545455</v>
      </c>
      <c r="P1584" s="19" t="n">
        <f aca="false">_xlfn.IFNA(VLOOKUP(A1584,Sampling!$D$7:$E$14,2,FALSE()),0)</f>
        <v>0</v>
      </c>
      <c r="Q1584" s="0" t="n">
        <f aca="false">_xlfn.IFNA(VLOOKUP(A1584,Refill!$D$6:$G$8,2,FALSE()),0)</f>
        <v>0</v>
      </c>
    </row>
    <row r="1585" customFormat="false" ht="12.75" hidden="false" customHeight="false" outlineLevel="0" collapsed="false">
      <c r="A1585" s="19" t="n">
        <f aca="false">ROUND((Online_RAW!B1585-General!$B$10)*24,3)</f>
        <v>26.383</v>
      </c>
      <c r="B1585" s="19" t="n">
        <f aca="false">General!$B$12+Online_ANA!K1585/1000+Online_ANA!L1585/1000+Online_ANA!M1585/1000/General!$B$22-SUM($P$2:P1585)/1000/General!$B$24+SUM($Q$2:Q1585)/1000/General!$B$24</f>
        <v>1.39926035062552</v>
      </c>
      <c r="C1585" s="19" t="n">
        <f aca="false">Online_RAW!K1585</f>
        <v>30.835</v>
      </c>
      <c r="D1585" s="19" t="n">
        <f aca="false">Online_RAW!J1585</f>
        <v>3.14</v>
      </c>
      <c r="E1585" s="19" t="n">
        <f aca="false">(1-F1585/100-G1585/100)/(1-C1585/100-D1585/100-General!$B$17/100)</f>
        <v>0.983820684704433</v>
      </c>
      <c r="F1585" s="19" t="n">
        <f aca="false">N1585*General!$B$14/(N1585+O1585)+O1585*100/(N1585+O1585)</f>
        <v>35.4363230171419</v>
      </c>
      <c r="G1585" s="19" t="n">
        <f aca="false">N1585*General!$B$15/(N1585+O1585)</f>
        <v>0.0326079176681102</v>
      </c>
      <c r="H1585" s="19" t="n">
        <f aca="false">(N1585+O1585)*(1/General!$B$20)*((F1585/100)-E1585*(C1585/100))*1000/B1585</f>
        <v>293.214286928777</v>
      </c>
      <c r="I1585" s="19" t="n">
        <f aca="false">(N1585+O1585)*(1/General!$B$20)*((D1585/100)*E1585-(G1585/100))*1000/B1585</f>
        <v>175.725153708126</v>
      </c>
      <c r="J1585" s="19" t="n">
        <f aca="false">I1585/H1585</f>
        <v>0.599306246461346</v>
      </c>
      <c r="K1585" s="19" t="n">
        <f aca="false">MAX(Online_RAW!$L$2-Online_RAW!L1585,0)</f>
        <v>0</v>
      </c>
      <c r="L1585" s="19" t="n">
        <f aca="false">0.0016*(Online_RAW!M1585)</f>
        <v>90.4096</v>
      </c>
      <c r="M1585" s="11" t="n">
        <f aca="false">Online_RAW!$N$2-Online_RAW!N1585</f>
        <v>309.39731818182</v>
      </c>
      <c r="N1585" s="19" t="n">
        <f aca="false">Online_RAW!C1585*60</f>
        <v>146.986636363636</v>
      </c>
      <c r="O1585" s="19" t="n">
        <f aca="false">MAX(0, Online_RAW!D1585*60)</f>
        <v>33.3212727272727</v>
      </c>
      <c r="P1585" s="19" t="n">
        <f aca="false">_xlfn.IFNA(VLOOKUP(A1585,Sampling!$D$7:$E$14,2,FALSE()),0)</f>
        <v>0</v>
      </c>
      <c r="Q1585" s="0" t="n">
        <f aca="false">_xlfn.IFNA(VLOOKUP(A1585,Refill!$D$6:$G$8,2,FALSE()),0)</f>
        <v>0</v>
      </c>
    </row>
    <row r="1586" customFormat="false" ht="12.75" hidden="false" customHeight="false" outlineLevel="0" collapsed="false">
      <c r="A1586" s="19" t="n">
        <f aca="false">ROUND((Online_RAW!B1586-General!$B$10)*24,3)</f>
        <v>26.4</v>
      </c>
      <c r="B1586" s="19" t="n">
        <f aca="false">General!$B$12+Online_ANA!K1586/1000+Online_ANA!L1586/1000+Online_ANA!M1586/1000/General!$B$22-SUM($P$2:P1586)/1000/General!$B$24+SUM($Q$2:Q1586)/1000/General!$B$24</f>
        <v>1.40004644276028</v>
      </c>
      <c r="C1586" s="19" t="n">
        <f aca="false">Online_RAW!K1586</f>
        <v>30.792</v>
      </c>
      <c r="D1586" s="19" t="n">
        <f aca="false">Online_RAW!J1586</f>
        <v>3.135</v>
      </c>
      <c r="E1586" s="19" t="n">
        <f aca="false">(1-F1586/100-G1586/100)/(1-C1586/100-D1586/100-General!$B$17/100)</f>
        <v>0.984277702381142</v>
      </c>
      <c r="F1586" s="19" t="n">
        <f aca="false">N1586*General!$B$14/(N1586+O1586)+O1586*100/(N1586+O1586)</f>
        <v>35.3590618225507</v>
      </c>
      <c r="G1586" s="19" t="n">
        <f aca="false">N1586*General!$B$15/(N1586+O1586)</f>
        <v>0.0326469384734592</v>
      </c>
      <c r="H1586" s="19" t="n">
        <f aca="false">(N1586+O1586)*(1/General!$B$20)*((F1586/100)-E1586*(C1586/100))*1000/B1586</f>
        <v>289.386677980348</v>
      </c>
      <c r="I1586" s="19" t="n">
        <f aca="false">(N1586+O1586)*(1/General!$B$20)*((D1586/100)*E1586-(G1586/100))*1000/B1586</f>
        <v>174.912685381125</v>
      </c>
      <c r="J1586" s="19" t="n">
        <f aca="false">I1586/H1586</f>
        <v>0.604425492568815</v>
      </c>
      <c r="K1586" s="19" t="n">
        <f aca="false">MAX(Online_RAW!$L$2-Online_RAW!L1586,0)</f>
        <v>0</v>
      </c>
      <c r="L1586" s="19" t="n">
        <f aca="false">0.0016*(Online_RAW!M1586)</f>
        <v>90.476</v>
      </c>
      <c r="M1586" s="11" t="n">
        <f aca="false">Online_RAW!$N$2-Online_RAW!N1586</f>
        <v>310.1817826087</v>
      </c>
      <c r="N1586" s="19" t="n">
        <f aca="false">Online_RAW!C1586*60</f>
        <v>146.733652173913</v>
      </c>
      <c r="O1586" s="19" t="n">
        <f aca="false">MAX(0, Online_RAW!D1586*60)</f>
        <v>33.0487826086957</v>
      </c>
      <c r="P1586" s="19" t="n">
        <f aca="false">_xlfn.IFNA(VLOOKUP(A1586,Sampling!$D$7:$E$14,2,FALSE()),0)</f>
        <v>0</v>
      </c>
      <c r="Q1586" s="0" t="n">
        <f aca="false">_xlfn.IFNA(VLOOKUP(A1586,Refill!$D$6:$G$8,2,FALSE()),0)</f>
        <v>0</v>
      </c>
    </row>
    <row r="1587" customFormat="false" ht="12.75" hidden="false" customHeight="false" outlineLevel="0" collapsed="false">
      <c r="A1587" s="19" t="n">
        <f aca="false">ROUND((Online_RAW!B1587-General!$B$10)*24,3)</f>
        <v>26.417</v>
      </c>
      <c r="B1587" s="19" t="n">
        <f aca="false">General!$B$12+Online_ANA!K1587/1000+Online_ANA!L1587/1000+Online_ANA!M1587/1000/General!$B$22-SUM($P$2:P1587)/1000/General!$B$24+SUM($Q$2:Q1587)/1000/General!$B$24</f>
        <v>1.4009591085228</v>
      </c>
      <c r="C1587" s="19" t="n">
        <f aca="false">Online_RAW!K1587</f>
        <v>30.84</v>
      </c>
      <c r="D1587" s="19" t="n">
        <f aca="false">Online_RAW!J1587</f>
        <v>3.155</v>
      </c>
      <c r="E1587" s="19" t="n">
        <f aca="false">(1-F1587/100-G1587/100)/(1-C1587/100-D1587/100-General!$B$17/100)</f>
        <v>0.983681682246572</v>
      </c>
      <c r="F1587" s="19" t="n">
        <f aca="false">N1587*General!$B$14/(N1587+O1587)+O1587*100/(N1587+O1587)</f>
        <v>35.465128691093</v>
      </c>
      <c r="G1587" s="19" t="n">
        <f aca="false">N1587*General!$B$15/(N1587+O1587)</f>
        <v>0.0325933693479328</v>
      </c>
      <c r="H1587" s="19" t="n">
        <f aca="false">(N1587+O1587)*(1/General!$B$20)*((F1587/100)-E1587*(C1587/100))*1000/B1587</f>
        <v>293.972742398975</v>
      </c>
      <c r="I1587" s="19" t="n">
        <f aca="false">(N1587+O1587)*(1/General!$B$20)*((D1587/100)*E1587-(G1587/100))*1000/B1587</f>
        <v>176.0334596466</v>
      </c>
      <c r="J1587" s="19" t="n">
        <f aca="false">I1587/H1587</f>
        <v>0.598808781419913</v>
      </c>
      <c r="K1587" s="19" t="n">
        <f aca="false">MAX(Online_RAW!$L$2-Online_RAW!L1587,0)</f>
        <v>0</v>
      </c>
      <c r="L1587" s="19" t="n">
        <f aca="false">0.0016*(Online_RAW!M1587)</f>
        <v>90.6645333333333</v>
      </c>
      <c r="M1587" s="11" t="n">
        <f aca="false">Online_RAW!$N$2-Online_RAW!N1587</f>
        <v>310.97108695652</v>
      </c>
      <c r="N1587" s="19" t="n">
        <f aca="false">Online_RAW!C1587*60</f>
        <v>146.669727272727</v>
      </c>
      <c r="O1587" s="19" t="n">
        <f aca="false">MAX(0, Online_RAW!D1587*60)</f>
        <v>33.3297391304348</v>
      </c>
      <c r="P1587" s="19" t="n">
        <f aca="false">_xlfn.IFNA(VLOOKUP(A1587,Sampling!$D$7:$E$14,2,FALSE()),0)</f>
        <v>0</v>
      </c>
      <c r="Q1587" s="0" t="n">
        <f aca="false">_xlfn.IFNA(VLOOKUP(A1587,Refill!$D$6:$G$8,2,FALSE()),0)</f>
        <v>0</v>
      </c>
    </row>
    <row r="1588" customFormat="false" ht="12.75" hidden="false" customHeight="false" outlineLevel="0" collapsed="false">
      <c r="A1588" s="19" t="n">
        <f aca="false">ROUND((Online_RAW!B1588-General!$B$10)*24,3)</f>
        <v>26.433</v>
      </c>
      <c r="B1588" s="19" t="n">
        <f aca="false">General!$B$12+Online_ANA!K1588/1000+Online_ANA!L1588/1000+Online_ANA!M1588/1000/General!$B$22-SUM($P$2:P1588)/1000/General!$B$24+SUM($Q$2:Q1588)/1000/General!$B$24</f>
        <v>1.40179578181818</v>
      </c>
      <c r="C1588" s="19" t="n">
        <f aca="false">Online_RAW!K1588</f>
        <v>30.89</v>
      </c>
      <c r="D1588" s="19" t="n">
        <f aca="false">Online_RAW!J1588</f>
        <v>3.15</v>
      </c>
      <c r="E1588" s="19" t="n">
        <f aca="false">(1-F1588/100-G1588/100)/(1-C1588/100-D1588/100-General!$B$17/100)</f>
        <v>0.984506485166015</v>
      </c>
      <c r="F1588" s="19" t="n">
        <f aca="false">N1588*General!$B$14/(N1588+O1588)+O1588*100/(N1588+O1588)</f>
        <v>35.4553423094893</v>
      </c>
      <c r="G1588" s="19" t="n">
        <f aca="false">N1588*General!$B$15/(N1588+O1588)</f>
        <v>0.0325983119649044</v>
      </c>
      <c r="H1588" s="19" t="n">
        <f aca="false">(N1588+O1588)*(1/General!$B$20)*((F1588/100)-E1588*(C1588/100))*1000/B1588</f>
        <v>288.622211760025</v>
      </c>
      <c r="I1588" s="19" t="n">
        <f aca="false">(N1588+O1588)*(1/General!$B$20)*((D1588/100)*E1588-(G1588/100))*1000/B1588</f>
        <v>175.590077700222</v>
      </c>
      <c r="J1588" s="19" t="n">
        <f aca="false">I1588/H1588</f>
        <v>0.608373404906955</v>
      </c>
      <c r="K1588" s="19" t="n">
        <f aca="false">MAX(Online_RAW!$L$2-Online_RAW!L1588,0)</f>
        <v>0</v>
      </c>
      <c r="L1588" s="19" t="n">
        <f aca="false">0.0016*(Online_RAW!M1588)</f>
        <v>90.7776</v>
      </c>
      <c r="M1588" s="11" t="n">
        <f aca="false">Online_RAW!$N$2-Online_RAW!N1588</f>
        <v>311.75981818182</v>
      </c>
      <c r="N1588" s="19" t="n">
        <f aca="false">Online_RAW!C1588*60</f>
        <v>146.520818181818</v>
      </c>
      <c r="O1588" s="19" t="n">
        <f aca="false">MAX(0, Online_RAW!D1588*60)</f>
        <v>33.2686363636364</v>
      </c>
      <c r="P1588" s="19" t="n">
        <f aca="false">_xlfn.IFNA(VLOOKUP(A1588,Sampling!$D$7:$E$14,2,FALSE()),0)</f>
        <v>0</v>
      </c>
      <c r="Q1588" s="0" t="n">
        <f aca="false">_xlfn.IFNA(VLOOKUP(A1588,Refill!$D$6:$G$8,2,FALSE()),0)</f>
        <v>0</v>
      </c>
    </row>
    <row r="1589" customFormat="false" ht="12.75" hidden="false" customHeight="false" outlineLevel="0" collapsed="false">
      <c r="A1589" s="19" t="n">
        <f aca="false">ROUND((Online_RAW!B1589-General!$B$10)*24,3)</f>
        <v>26.45</v>
      </c>
      <c r="B1589" s="19" t="n">
        <f aca="false">General!$B$12+Online_ANA!K1589/1000+Online_ANA!L1589/1000+Online_ANA!M1589/1000/General!$B$22-SUM($P$2:P1589)/1000/General!$B$24+SUM($Q$2:Q1589)/1000/General!$B$24</f>
        <v>1.40251214327882</v>
      </c>
      <c r="C1589" s="19" t="n">
        <f aca="false">Online_RAW!K1589</f>
        <v>30.93</v>
      </c>
      <c r="D1589" s="19" t="n">
        <f aca="false">Online_RAW!J1589</f>
        <v>3.11666666666667</v>
      </c>
      <c r="E1589" s="19" t="n">
        <f aca="false">(1-F1589/100-G1589/100)/(1-C1589/100-D1589/100-General!$B$17/100)</f>
        <v>0.981983695342891</v>
      </c>
      <c r="F1589" s="19" t="n">
        <f aca="false">N1589*General!$B$14/(N1589+O1589)+O1589*100/(N1589+O1589)</f>
        <v>35.6272873333623</v>
      </c>
      <c r="G1589" s="19" t="n">
        <f aca="false">N1589*General!$B$15/(N1589+O1589)</f>
        <v>0.0325114710437564</v>
      </c>
      <c r="H1589" s="19" t="n">
        <f aca="false">(N1589+O1589)*(1/General!$B$20)*((F1589/100)-E1589*(C1589/100))*1000/B1589</f>
        <v>301.250490202423</v>
      </c>
      <c r="I1589" s="19" t="n">
        <f aca="false">(N1589+O1589)*(1/General!$B$20)*((D1589/100)*E1589-(G1589/100))*1000/B1589</f>
        <v>173.600211543435</v>
      </c>
      <c r="J1589" s="19" t="n">
        <f aca="false">I1589/H1589</f>
        <v>0.576265324669798</v>
      </c>
      <c r="K1589" s="19" t="n">
        <f aca="false">MAX(Online_RAW!$L$2-Online_RAW!L1589,0)</f>
        <v>0</v>
      </c>
      <c r="L1589" s="19" t="n">
        <f aca="false">0.0016*(Online_RAW!M1589)</f>
        <v>90.7776</v>
      </c>
      <c r="M1589" s="11" t="n">
        <f aca="false">Online_RAW!$N$2-Online_RAW!N1589</f>
        <v>312.54065217391</v>
      </c>
      <c r="N1589" s="19" t="n">
        <f aca="false">Online_RAW!C1589*60</f>
        <v>146.486086956522</v>
      </c>
      <c r="O1589" s="19" t="n">
        <f aca="false">MAX(0, Online_RAW!D1589*60)</f>
        <v>33.7408695652174</v>
      </c>
      <c r="P1589" s="19" t="n">
        <f aca="false">_xlfn.IFNA(VLOOKUP(A1589,Sampling!$D$7:$E$14,2,FALSE()),0)</f>
        <v>0</v>
      </c>
      <c r="Q1589" s="0" t="n">
        <f aca="false">_xlfn.IFNA(VLOOKUP(A1589,Refill!$D$6:$G$8,2,FALSE()),0)</f>
        <v>0</v>
      </c>
    </row>
    <row r="1590" customFormat="false" ht="12.75" hidden="false" customHeight="false" outlineLevel="0" collapsed="false">
      <c r="A1590" s="19" t="n">
        <f aca="false">ROUND((Online_RAW!B1590-General!$B$10)*24,3)</f>
        <v>26.467</v>
      </c>
      <c r="B1590" s="19" t="n">
        <f aca="false">General!$B$12+Online_ANA!K1590/1000+Online_ANA!L1590/1000+Online_ANA!M1590/1000/General!$B$22-SUM($P$2:P1590)/1000/General!$B$24+SUM($Q$2:Q1590)/1000/General!$B$24</f>
        <v>1.40328992144662</v>
      </c>
      <c r="C1590" s="19" t="n">
        <f aca="false">Online_RAW!K1590</f>
        <v>30.915</v>
      </c>
      <c r="D1590" s="19" t="n">
        <f aca="false">Online_RAW!J1590</f>
        <v>3.145</v>
      </c>
      <c r="E1590" s="19" t="n">
        <f aca="false">(1-F1590/100-G1590/100)/(1-C1590/100-D1590/100-General!$B$17/100)</f>
        <v>0.981271453691348</v>
      </c>
      <c r="F1590" s="19" t="n">
        <f aca="false">N1590*General!$B$14/(N1590+O1590)+O1590*100/(N1590+O1590)</f>
        <v>35.6870676744105</v>
      </c>
      <c r="G1590" s="19" t="n">
        <f aca="false">N1590*General!$B$15/(N1590+O1590)</f>
        <v>0.0324812789523179</v>
      </c>
      <c r="H1590" s="19" t="n">
        <f aca="false">(N1590+O1590)*(1/General!$B$20)*((F1590/100)-E1590*(C1590/100))*1000/B1590</f>
        <v>305.813094716965</v>
      </c>
      <c r="I1590" s="19" t="n">
        <f aca="false">(N1590+O1590)*(1/General!$B$20)*((D1590/100)*E1590-(G1590/100))*1000/B1590</f>
        <v>174.514223538738</v>
      </c>
      <c r="J1590" s="19" t="n">
        <f aca="false">I1590/H1590</f>
        <v>0.570656477938768</v>
      </c>
      <c r="K1590" s="19" t="n">
        <f aca="false">MAX(Online_RAW!$L$2-Online_RAW!L1590,0)</f>
        <v>0</v>
      </c>
      <c r="L1590" s="19" t="n">
        <f aca="false">0.0016*(Online_RAW!M1590)</f>
        <v>90.8285333333333</v>
      </c>
      <c r="M1590" s="11" t="n">
        <f aca="false">Online_RAW!$N$2-Online_RAW!N1590</f>
        <v>313.33291304348</v>
      </c>
      <c r="N1590" s="19" t="n">
        <f aca="false">Online_RAW!C1590*60</f>
        <v>145.96747826087</v>
      </c>
      <c r="O1590" s="19" t="n">
        <f aca="false">MAX(0, Online_RAW!D1590*60)</f>
        <v>33.788347826087</v>
      </c>
      <c r="P1590" s="19" t="n">
        <f aca="false">_xlfn.IFNA(VLOOKUP(A1590,Sampling!$D$7:$E$14,2,FALSE()),0)</f>
        <v>0</v>
      </c>
      <c r="Q1590" s="0" t="n">
        <f aca="false">_xlfn.IFNA(VLOOKUP(A1590,Refill!$D$6:$G$8,2,FALSE()),0)</f>
        <v>0</v>
      </c>
    </row>
    <row r="1591" customFormat="false" ht="12.75" hidden="false" customHeight="false" outlineLevel="0" collapsed="false">
      <c r="A1591" s="19" t="n">
        <f aca="false">ROUND((Online_RAW!B1591-General!$B$10)*24,3)</f>
        <v>26.483</v>
      </c>
      <c r="B1591" s="19" t="n">
        <f aca="false">General!$B$12+Online_ANA!K1591/1000+Online_ANA!L1591/1000+Online_ANA!M1591/1000/General!$B$22-SUM($P$2:P1591)/1000/General!$B$24+SUM($Q$2:Q1591)/1000/General!$B$24</f>
        <v>1.4040214440923</v>
      </c>
      <c r="C1591" s="19" t="n">
        <f aca="false">Online_RAW!K1591</f>
        <v>31.0008333333333</v>
      </c>
      <c r="D1591" s="19" t="n">
        <f aca="false">Online_RAW!J1591</f>
        <v>3.18</v>
      </c>
      <c r="E1591" s="19" t="n">
        <f aca="false">(1-F1591/100-G1591/100)/(1-C1591/100-D1591/100-General!$B$17/100)</f>
        <v>0.980814959922701</v>
      </c>
      <c r="F1591" s="19" t="n">
        <f aca="false">N1591*General!$B$14/(N1591+O1591)+O1591*100/(N1591+O1591)</f>
        <v>35.8355614900401</v>
      </c>
      <c r="G1591" s="19" t="n">
        <f aca="false">N1591*General!$B$15/(N1591+O1591)</f>
        <v>0.0324062820757374</v>
      </c>
      <c r="H1591" s="19" t="n">
        <f aca="false">(N1591+O1591)*(1/General!$B$20)*((F1591/100)-E1591*(C1591/100))*1000/B1591</f>
        <v>310.811297700764</v>
      </c>
      <c r="I1591" s="19" t="n">
        <f aca="false">(N1591+O1591)*(1/General!$B$20)*((D1591/100)*E1591-(G1591/100))*1000/B1591</f>
        <v>176.691968896128</v>
      </c>
      <c r="J1591" s="19" t="n">
        <f aca="false">I1591/H1591</f>
        <v>0.568486313731876</v>
      </c>
      <c r="K1591" s="19" t="n">
        <f aca="false">MAX(Online_RAW!$L$2-Online_RAW!L1591,0)</f>
        <v>0</v>
      </c>
      <c r="L1591" s="19" t="n">
        <f aca="false">0.0016*(Online_RAW!M1591)</f>
        <v>90.8285333333333</v>
      </c>
      <c r="M1591" s="11" t="n">
        <f aca="false">Online_RAW!$N$2-Online_RAW!N1591</f>
        <v>314.13027272727</v>
      </c>
      <c r="N1591" s="19" t="n">
        <f aca="false">Online_RAW!C1591*60</f>
        <v>145.948909090909</v>
      </c>
      <c r="O1591" s="19" t="n">
        <f aca="false">MAX(0, Online_RAW!D1591*60)</f>
        <v>34.2</v>
      </c>
      <c r="P1591" s="19" t="n">
        <f aca="false">_xlfn.IFNA(VLOOKUP(A1591,Sampling!$D$7:$E$14,2,FALSE()),0)</f>
        <v>0</v>
      </c>
      <c r="Q1591" s="0" t="n">
        <f aca="false">_xlfn.IFNA(VLOOKUP(A1591,Refill!$D$6:$G$8,2,FALSE()),0)</f>
        <v>0</v>
      </c>
    </row>
    <row r="1592" customFormat="false" ht="12.75" hidden="false" customHeight="false" outlineLevel="0" collapsed="false">
      <c r="A1592" s="19" t="n">
        <f aca="false">ROUND((Online_RAW!B1592-General!$B$10)*24,3)</f>
        <v>26.5</v>
      </c>
      <c r="B1592" s="19" t="n">
        <f aca="false">General!$B$12+Online_ANA!K1592/1000+Online_ANA!L1592/1000+Online_ANA!M1592/1000/General!$B$22-SUM($P$2:P1592)/1000/General!$B$24+SUM($Q$2:Q1592)/1000/General!$B$24</f>
        <v>1.40488429507923</v>
      </c>
      <c r="C1592" s="19" t="n">
        <f aca="false">Online_RAW!K1592</f>
        <v>31.17125</v>
      </c>
      <c r="D1592" s="19" t="n">
        <f aca="false">Online_RAW!J1592</f>
        <v>3.19</v>
      </c>
      <c r="E1592" s="19" t="n">
        <f aca="false">(1-F1592/100-G1592/100)/(1-C1592/100-D1592/100-General!$B$17/100)</f>
        <v>0.989011851163758</v>
      </c>
      <c r="F1592" s="19" t="n">
        <f aca="false">N1592*General!$B$14/(N1592+O1592)+O1592*100/(N1592+O1592)</f>
        <v>35.4778492298066</v>
      </c>
      <c r="G1592" s="19" t="n">
        <f aca="false">N1592*General!$B$15/(N1592+O1592)</f>
        <v>0.032586944833431</v>
      </c>
      <c r="H1592" s="19" t="n">
        <f aca="false">(N1592+O1592)*(1/General!$B$20)*((F1592/100)-E1592*(C1592/100))*1000/B1592</f>
        <v>265.113949186597</v>
      </c>
      <c r="I1592" s="19" t="n">
        <f aca="false">(N1592+O1592)*(1/General!$B$20)*((D1592/100)*E1592-(G1592/100))*1000/B1592</f>
        <v>178.051451539432</v>
      </c>
      <c r="J1592" s="19" t="n">
        <f aca="false">I1592/H1592</f>
        <v>0.671603482524087</v>
      </c>
      <c r="K1592" s="19" t="n">
        <f aca="false">MAX(Online_RAW!$L$2-Online_RAW!L1592,0)</f>
        <v>0</v>
      </c>
      <c r="L1592" s="19" t="n">
        <f aca="false">0.0016*(Online_RAW!M1592)</f>
        <v>90.9702</v>
      </c>
      <c r="M1592" s="11" t="n">
        <f aca="false">Online_RAW!$N$2-Online_RAW!N1592</f>
        <v>314.91636363636</v>
      </c>
      <c r="N1592" s="19" t="n">
        <f aca="false">Online_RAW!C1592*60</f>
        <v>146.287090909091</v>
      </c>
      <c r="O1592" s="19" t="n">
        <f aca="false">MAX(0, Online_RAW!D1592*60)</f>
        <v>33.2781818181818</v>
      </c>
      <c r="P1592" s="19" t="n">
        <f aca="false">_xlfn.IFNA(VLOOKUP(A1592,Sampling!$D$7:$E$14,2,FALSE()),0)</f>
        <v>0</v>
      </c>
      <c r="Q1592" s="0" t="n">
        <f aca="false">_xlfn.IFNA(VLOOKUP(A1592,Refill!$D$6:$G$8,2,FALSE()),0)</f>
        <v>0</v>
      </c>
    </row>
    <row r="1593" customFormat="false" ht="12.75" hidden="false" customHeight="false" outlineLevel="0" collapsed="false">
      <c r="A1593" s="19" t="n">
        <f aca="false">ROUND((Online_RAW!B1593-General!$B$10)*24,3)</f>
        <v>26.517</v>
      </c>
      <c r="B1593" s="19" t="n">
        <f aca="false">General!$B$12+Online_ANA!K1593/1000+Online_ANA!L1593/1000+Online_ANA!M1593/1000/General!$B$22-SUM($P$2:P1593)/1000/General!$B$24+SUM($Q$2:Q1593)/1000/General!$B$24</f>
        <v>1.40561244172317</v>
      </c>
      <c r="C1593" s="19" t="n">
        <f aca="false">Online_RAW!K1593</f>
        <v>31.0911111111111</v>
      </c>
      <c r="D1593" s="19" t="n">
        <f aca="false">Online_RAW!J1593</f>
        <v>3.2</v>
      </c>
      <c r="E1593" s="19" t="n">
        <f aca="false">(1-F1593/100-G1593/100)/(1-C1593/100-D1593/100-General!$B$17/100)</f>
        <v>0.986516695855702</v>
      </c>
      <c r="F1593" s="19" t="n">
        <f aca="false">N1593*General!$B$14/(N1593+O1593)+O1593*100/(N1593+O1593)</f>
        <v>35.5714025350013</v>
      </c>
      <c r="G1593" s="19" t="n">
        <f aca="false">N1593*General!$B$15/(N1593+O1593)</f>
        <v>0.0325396956893933</v>
      </c>
      <c r="H1593" s="19" t="n">
        <f aca="false">(N1593+O1593)*(1/General!$B$20)*((F1593/100)-E1593*(C1593/100))*1000/B1593</f>
        <v>279.131293658663</v>
      </c>
      <c r="I1593" s="19" t="n">
        <f aca="false">(N1593+O1593)*(1/General!$B$20)*((D1593/100)*E1593-(G1593/100))*1000/B1593</f>
        <v>177.996391182896</v>
      </c>
      <c r="J1593" s="19" t="n">
        <f aca="false">I1593/H1593</f>
        <v>0.637679813143989</v>
      </c>
      <c r="K1593" s="19" t="n">
        <f aca="false">MAX(Online_RAW!$L$2-Online_RAW!L1593,0)</f>
        <v>0</v>
      </c>
      <c r="L1593" s="19" t="n">
        <f aca="false">0.0016*(Online_RAW!M1593)</f>
        <v>90.9702</v>
      </c>
      <c r="M1593" s="11" t="n">
        <f aca="false">Online_RAW!$N$2-Online_RAW!N1593</f>
        <v>315.71004347826</v>
      </c>
      <c r="N1593" s="19" t="n">
        <f aca="false">Online_RAW!C1593*60</f>
        <v>146.014173913043</v>
      </c>
      <c r="O1593" s="19" t="n">
        <f aca="false">MAX(0, Online_RAW!D1593*60)</f>
        <v>33.476347826087</v>
      </c>
      <c r="P1593" s="19" t="n">
        <f aca="false">_xlfn.IFNA(VLOOKUP(A1593,Sampling!$D$7:$E$14,2,FALSE()),0)</f>
        <v>0</v>
      </c>
      <c r="Q1593" s="0" t="n">
        <f aca="false">_xlfn.IFNA(VLOOKUP(A1593,Refill!$D$6:$G$8,2,FALSE()),0)</f>
        <v>0</v>
      </c>
    </row>
    <row r="1594" customFormat="false" ht="12.75" hidden="false" customHeight="false" outlineLevel="0" collapsed="false">
      <c r="A1594" s="19" t="n">
        <f aca="false">ROUND((Online_RAW!B1594-General!$B$10)*24,3)</f>
        <v>26.533</v>
      </c>
      <c r="B1594" s="19" t="n">
        <f aca="false">General!$B$12+Online_ANA!K1594/1000+Online_ANA!L1594/1000+Online_ANA!M1594/1000/General!$B$22-SUM($P$2:P1594)/1000/General!$B$24+SUM($Q$2:Q1594)/1000/General!$B$24</f>
        <v>1.40643639973311</v>
      </c>
      <c r="C1594" s="19" t="n">
        <f aca="false">Online_RAW!K1594</f>
        <v>31.0344444444444</v>
      </c>
      <c r="D1594" s="19" t="n">
        <f aca="false">Online_RAW!J1594</f>
        <v>3.195</v>
      </c>
      <c r="E1594" s="19" t="n">
        <f aca="false">(1-F1594/100-G1594/100)/(1-C1594/100-D1594/100-General!$B$17/100)</f>
        <v>0.98153067131716</v>
      </c>
      <c r="F1594" s="19" t="n">
        <f aca="false">N1594*General!$B$14/(N1594+O1594)+O1594*100/(N1594+O1594)</f>
        <v>35.8364774044032</v>
      </c>
      <c r="G1594" s="19" t="n">
        <f aca="false">N1594*General!$B$15/(N1594+O1594)</f>
        <v>0.0324058194927257</v>
      </c>
      <c r="H1594" s="19" t="n">
        <f aca="false">(N1594+O1594)*(1/General!$B$20)*((F1594/100)-E1594*(C1594/100))*1000/B1594</f>
        <v>307.013478940505</v>
      </c>
      <c r="I1594" s="19" t="n">
        <f aca="false">(N1594+O1594)*(1/General!$B$20)*((D1594/100)*E1594-(G1594/100))*1000/B1594</f>
        <v>177.265791368973</v>
      </c>
      <c r="J1594" s="19" t="n">
        <f aca="false">I1594/H1594</f>
        <v>0.57738765079863</v>
      </c>
      <c r="K1594" s="19" t="n">
        <f aca="false">MAX(Online_RAW!$L$2-Online_RAW!L1594,0)</f>
        <v>0</v>
      </c>
      <c r="L1594" s="19" t="n">
        <f aca="false">0.0016*(Online_RAW!M1594)</f>
        <v>91.07072</v>
      </c>
      <c r="M1594" s="11" t="n">
        <f aca="false">Online_RAW!$N$2-Online_RAW!N1594</f>
        <v>316.49859090909</v>
      </c>
      <c r="N1594" s="19" t="n">
        <f aca="false">Online_RAW!C1594*60</f>
        <v>145.869272727273</v>
      </c>
      <c r="O1594" s="19" t="n">
        <f aca="false">MAX(0, Online_RAW!D1594*60)</f>
        <v>34.1839090909091</v>
      </c>
      <c r="P1594" s="19" t="n">
        <f aca="false">_xlfn.IFNA(VLOOKUP(A1594,Sampling!$D$7:$E$14,2,FALSE()),0)</f>
        <v>0</v>
      </c>
      <c r="Q1594" s="0" t="n">
        <f aca="false">_xlfn.IFNA(VLOOKUP(A1594,Refill!$D$6:$G$8,2,FALSE()),0)</f>
        <v>0</v>
      </c>
    </row>
    <row r="1595" customFormat="false" ht="12.75" hidden="false" customHeight="false" outlineLevel="0" collapsed="false">
      <c r="A1595" s="19" t="n">
        <f aca="false">ROUND((Online_RAW!B1595-General!$B$10)*24,3)</f>
        <v>26.55</v>
      </c>
      <c r="B1595" s="19" t="n">
        <f aca="false">General!$B$12+Online_ANA!K1595/1000+Online_ANA!L1595/1000+Online_ANA!M1595/1000/General!$B$22-SUM($P$2:P1595)/1000/General!$B$24+SUM($Q$2:Q1595)/1000/General!$B$24</f>
        <v>1.40724309262066</v>
      </c>
      <c r="C1595" s="19" t="n">
        <f aca="false">Online_RAW!K1595</f>
        <v>31.1328571428571</v>
      </c>
      <c r="D1595" s="19" t="n">
        <f aca="false">Online_RAW!J1595</f>
        <v>3.21</v>
      </c>
      <c r="E1595" s="19" t="n">
        <f aca="false">(1-F1595/100-G1595/100)/(1-C1595/100-D1595/100-General!$B$17/100)</f>
        <v>0.98215311409815</v>
      </c>
      <c r="F1595" s="19" t="n">
        <f aca="false">N1595*General!$B$14/(N1595+O1595)+O1595*100/(N1595+O1595)</f>
        <v>35.9072326930178</v>
      </c>
      <c r="G1595" s="19" t="n">
        <f aca="false">N1595*General!$B$15/(N1595+O1595)</f>
        <v>0.0323700844984758</v>
      </c>
      <c r="H1595" s="19" t="n">
        <f aca="false">(N1595+O1595)*(1/General!$B$20)*((F1595/100)-E1595*(C1595/100))*1000/B1595</f>
        <v>304.406641309233</v>
      </c>
      <c r="I1595" s="19" t="n">
        <f aca="false">(N1595+O1595)*(1/General!$B$20)*((D1595/100)*E1595-(G1595/100))*1000/B1595</f>
        <v>178.208748814097</v>
      </c>
      <c r="J1595" s="19" t="n">
        <f aca="false">I1595/H1595</f>
        <v>0.585429897480664</v>
      </c>
      <c r="K1595" s="19" t="n">
        <f aca="false">MAX(Online_RAW!$L$2-Online_RAW!L1595,0)</f>
        <v>0</v>
      </c>
      <c r="L1595" s="19" t="n">
        <f aca="false">0.0016*(Online_RAW!M1595)</f>
        <v>91.1476</v>
      </c>
      <c r="M1595" s="11" t="n">
        <f aca="false">Online_RAW!$N$2-Online_RAW!N1595</f>
        <v>317.29408695652</v>
      </c>
      <c r="N1595" s="19" t="n">
        <f aca="false">Online_RAW!C1595*60</f>
        <v>145.780434782609</v>
      </c>
      <c r="O1595" s="19" t="n">
        <f aca="false">MAX(0, Online_RAW!D1595*60)</f>
        <v>34.3617391304348</v>
      </c>
      <c r="P1595" s="19" t="n">
        <f aca="false">_xlfn.IFNA(VLOOKUP(A1595,Sampling!$D$7:$E$14,2,FALSE()),0)</f>
        <v>0</v>
      </c>
      <c r="Q1595" s="0" t="n">
        <f aca="false">_xlfn.IFNA(VLOOKUP(A1595,Refill!$D$6:$G$8,2,FALSE()),0)</f>
        <v>0</v>
      </c>
    </row>
    <row r="1596" customFormat="false" ht="12.75" hidden="false" customHeight="false" outlineLevel="0" collapsed="false">
      <c r="A1596" s="19" t="n">
        <f aca="false">ROUND((Online_RAW!B1596-General!$B$10)*24,3)</f>
        <v>26.567</v>
      </c>
      <c r="B1596" s="19" t="n">
        <f aca="false">General!$B$12+Online_ANA!K1596/1000+Online_ANA!L1596/1000+Online_ANA!M1596/1000/General!$B$22-SUM($P$2:P1596)/1000/General!$B$24+SUM($Q$2:Q1596)/1000/General!$B$24</f>
        <v>1.40806627756463</v>
      </c>
      <c r="C1596" s="19" t="n">
        <f aca="false">Online_RAW!K1596</f>
        <v>31.19</v>
      </c>
      <c r="D1596" s="19" t="n">
        <f aca="false">Online_RAW!J1596</f>
        <v>3.22</v>
      </c>
      <c r="E1596" s="19" t="n">
        <f aca="false">(1-F1596/100-G1596/100)/(1-C1596/100-D1596/100-General!$B$17/100)</f>
        <v>0.981654702926547</v>
      </c>
      <c r="F1596" s="19" t="n">
        <f aca="false">N1596*General!$B$14/(N1596+O1596)+O1596*100/(N1596+O1596)</f>
        <v>36.0057021213501</v>
      </c>
      <c r="G1596" s="19" t="n">
        <f aca="false">N1596*General!$B$15/(N1596+O1596)</f>
        <v>0.0323203524639646</v>
      </c>
      <c r="H1596" s="19" t="n">
        <f aca="false">(N1596+O1596)*(1/General!$B$20)*((F1596/100)-E1596*(C1596/100))*1000/B1596</f>
        <v>307.731261249981</v>
      </c>
      <c r="I1596" s="19" t="n">
        <f aca="false">(N1596+O1596)*(1/General!$B$20)*((D1596/100)*E1596-(G1596/100))*1000/B1596</f>
        <v>178.691486895682</v>
      </c>
      <c r="J1596" s="19" t="n">
        <f aca="false">I1596/H1596</f>
        <v>0.580673819649817</v>
      </c>
      <c r="K1596" s="19" t="n">
        <f aca="false">MAX(Online_RAW!$L$2-Online_RAW!L1596,0)</f>
        <v>0</v>
      </c>
      <c r="L1596" s="19" t="n">
        <f aca="false">0.0016*(Online_RAW!M1596)</f>
        <v>91.2232</v>
      </c>
      <c r="M1596" s="11" t="n">
        <f aca="false">Online_RAW!$N$2-Online_RAW!N1596</f>
        <v>318.10895454545</v>
      </c>
      <c r="N1596" s="19" t="n">
        <f aca="false">Online_RAW!C1596*60</f>
        <v>145.650272727273</v>
      </c>
      <c r="O1596" s="19" t="n">
        <f aca="false">MAX(0, Online_RAW!D1596*60)</f>
        <v>34.608</v>
      </c>
      <c r="P1596" s="19" t="n">
        <f aca="false">_xlfn.IFNA(VLOOKUP(A1596,Sampling!$D$7:$E$14,2,FALSE()),0)</f>
        <v>0</v>
      </c>
      <c r="Q1596" s="0" t="n">
        <f aca="false">_xlfn.IFNA(VLOOKUP(A1596,Refill!$D$6:$G$8,2,FALSE()),0)</f>
        <v>0</v>
      </c>
    </row>
    <row r="1597" customFormat="false" ht="12.75" hidden="false" customHeight="false" outlineLevel="0" collapsed="false">
      <c r="A1597" s="19" t="n">
        <f aca="false">ROUND((Online_RAW!B1597-General!$B$10)*24,3)</f>
        <v>26.583</v>
      </c>
      <c r="B1597" s="19" t="n">
        <f aca="false">General!$B$12+Online_ANA!K1597/1000+Online_ANA!L1597/1000+Online_ANA!M1597/1000/General!$B$22-SUM($P$2:P1597)/1000/General!$B$24+SUM($Q$2:Q1597)/1000/General!$B$24</f>
        <v>1.40887872080841</v>
      </c>
      <c r="C1597" s="19" t="n">
        <f aca="false">Online_RAW!K1597</f>
        <v>31.22</v>
      </c>
      <c r="D1597" s="19" t="n">
        <f aca="false">Online_RAW!J1597</f>
        <v>3.225</v>
      </c>
      <c r="E1597" s="19" t="n">
        <f aca="false">(1-F1597/100-G1597/100)/(1-C1597/100-D1597/100-General!$B$17/100)</f>
        <v>0.983797360001346</v>
      </c>
      <c r="F1597" s="19" t="n">
        <f aca="false">N1597*General!$B$14/(N1597+O1597)+O1597*100/(N1597+O1597)</f>
        <v>35.9004721161811</v>
      </c>
      <c r="G1597" s="19" t="n">
        <f aca="false">N1597*General!$B$15/(N1597+O1597)</f>
        <v>0.0323734989312217</v>
      </c>
      <c r="H1597" s="19" t="n">
        <f aca="false">(N1597+O1597)*(1/General!$B$20)*((F1597/100)-E1597*(C1597/100))*1000/B1597</f>
        <v>295.840984190607</v>
      </c>
      <c r="I1597" s="19" t="n">
        <f aca="false">(N1597+O1597)*(1/General!$B$20)*((D1597/100)*E1597-(G1597/100))*1000/B1597</f>
        <v>179.134973797737</v>
      </c>
      <c r="J1597" s="19" t="n">
        <f aca="false">I1597/H1597</f>
        <v>0.605511012234608</v>
      </c>
      <c r="K1597" s="19" t="n">
        <f aca="false">MAX(Online_RAW!$L$2-Online_RAW!L1597,0)</f>
        <v>0</v>
      </c>
      <c r="L1597" s="19" t="n">
        <f aca="false">0.0016*(Online_RAW!M1597)</f>
        <v>91.2885333333333</v>
      </c>
      <c r="M1597" s="11" t="n">
        <f aca="false">Online_RAW!$N$2-Online_RAW!N1597</f>
        <v>318.92330434783</v>
      </c>
      <c r="N1597" s="19" t="n">
        <f aca="false">Online_RAW!C1597*60</f>
        <v>145.788</v>
      </c>
      <c r="O1597" s="19" t="n">
        <f aca="false">MAX(0, Online_RAW!D1597*60)</f>
        <v>34.3445217391304</v>
      </c>
      <c r="P1597" s="19" t="n">
        <f aca="false">_xlfn.IFNA(VLOOKUP(A1597,Sampling!$D$7:$E$14,2,FALSE()),0)</f>
        <v>0</v>
      </c>
      <c r="Q1597" s="0" t="n">
        <f aca="false">_xlfn.IFNA(VLOOKUP(A1597,Refill!$D$6:$G$8,2,FALSE()),0)</f>
        <v>0</v>
      </c>
    </row>
    <row r="1598" customFormat="false" ht="12.75" hidden="false" customHeight="false" outlineLevel="0" collapsed="false">
      <c r="A1598" s="19" t="n">
        <f aca="false">ROUND((Online_RAW!B1598-General!$B$10)*24,3)</f>
        <v>26.6</v>
      </c>
      <c r="B1598" s="19" t="n">
        <f aca="false">General!$B$12+Online_ANA!K1598/1000+Online_ANA!L1598/1000+Online_ANA!M1598/1000/General!$B$22-SUM($P$2:P1598)/1000/General!$B$24+SUM($Q$2:Q1598)/1000/General!$B$24</f>
        <v>1.40964564837364</v>
      </c>
      <c r="C1598" s="19" t="n">
        <f aca="false">Online_RAW!K1598</f>
        <v>31.1733333333333</v>
      </c>
      <c r="D1598" s="19" t="n">
        <f aca="false">Online_RAW!J1598</f>
        <v>3.225</v>
      </c>
      <c r="E1598" s="19" t="n">
        <f aca="false">(1-F1598/100-G1598/100)/(1-C1598/100-D1598/100-General!$B$17/100)</f>
        <v>0.981812168179956</v>
      </c>
      <c r="F1598" s="19" t="n">
        <f aca="false">N1598*General!$B$14/(N1598+O1598)+O1598*100/(N1598+O1598)</f>
        <v>35.983976661633</v>
      </c>
      <c r="G1598" s="19" t="n">
        <f aca="false">N1598*General!$B$15/(N1598+O1598)</f>
        <v>0.0323313249183672</v>
      </c>
      <c r="H1598" s="19" t="n">
        <f aca="false">(N1598+O1598)*(1/General!$B$20)*((F1598/100)-E1598*(C1598/100))*1000/B1598</f>
        <v>306.772059575875</v>
      </c>
      <c r="I1598" s="19" t="n">
        <f aca="false">(N1598+O1598)*(1/General!$B$20)*((D1598/100)*E1598-(G1598/100))*1000/B1598</f>
        <v>178.783148457672</v>
      </c>
      <c r="J1598" s="19" t="n">
        <f aca="false">I1598/H1598</f>
        <v>0.582788239270705</v>
      </c>
      <c r="K1598" s="19" t="n">
        <f aca="false">MAX(Online_RAW!$L$2-Online_RAW!L1598,0)</f>
        <v>0</v>
      </c>
      <c r="L1598" s="19" t="n">
        <f aca="false">0.0016*(Online_RAW!M1598)</f>
        <v>91.3376</v>
      </c>
      <c r="M1598" s="11" t="n">
        <f aca="false">Online_RAW!$N$2-Online_RAW!N1598</f>
        <v>319.70577272727</v>
      </c>
      <c r="N1598" s="19" t="n">
        <f aca="false">Online_RAW!C1598*60</f>
        <v>145.686272727273</v>
      </c>
      <c r="O1598" s="19" t="n">
        <f aca="false">MAX(0, Online_RAW!D1598*60)</f>
        <v>34.5553636363636</v>
      </c>
      <c r="P1598" s="19" t="n">
        <f aca="false">_xlfn.IFNA(VLOOKUP(A1598,Sampling!$D$7:$E$14,2,FALSE()),0)</f>
        <v>0</v>
      </c>
      <c r="Q1598" s="0" t="n">
        <f aca="false">_xlfn.IFNA(VLOOKUP(A1598,Refill!$D$6:$G$8,2,FALSE()),0)</f>
        <v>0</v>
      </c>
    </row>
    <row r="1599" customFormat="false" ht="12.75" hidden="false" customHeight="false" outlineLevel="0" collapsed="false">
      <c r="A1599" s="19" t="n">
        <f aca="false">ROUND((Online_RAW!B1599-General!$B$10)*24,3)</f>
        <v>26.617</v>
      </c>
      <c r="B1599" s="19" t="n">
        <f aca="false">General!$B$12+Online_ANA!K1599/1000+Online_ANA!L1599/1000+Online_ANA!M1599/1000/General!$B$22-SUM($P$2:P1599)/1000/General!$B$24+SUM($Q$2:Q1599)/1000/General!$B$24</f>
        <v>1.41045306446484</v>
      </c>
      <c r="C1599" s="19" t="n">
        <f aca="false">Online_RAW!K1599</f>
        <v>31.1716666666667</v>
      </c>
      <c r="D1599" s="19" t="n">
        <f aca="false">Online_RAW!J1599</f>
        <v>3.226</v>
      </c>
      <c r="E1599" s="19" t="n">
        <f aca="false">(1-F1599/100-G1599/100)/(1-C1599/100-D1599/100-General!$B$17/100)</f>
        <v>0.982332908442858</v>
      </c>
      <c r="F1599" s="19" t="n">
        <f aca="false">N1599*General!$B$14/(N1599+O1599)+O1599*100/(N1599+O1599)</f>
        <v>35.9493681851582</v>
      </c>
      <c r="G1599" s="19" t="n">
        <f aca="false">N1599*General!$B$15/(N1599+O1599)</f>
        <v>0.0323488039468898</v>
      </c>
      <c r="H1599" s="19" t="n">
        <f aca="false">(N1599+O1599)*(1/General!$B$20)*((F1599/100)-E1599*(C1599/100))*1000/B1599</f>
        <v>303.351857084038</v>
      </c>
      <c r="I1599" s="19" t="n">
        <f aca="false">(N1599+O1599)*(1/General!$B$20)*((D1599/100)*E1599-(G1599/100))*1000/B1599</f>
        <v>178.572974448707</v>
      </c>
      <c r="J1599" s="19" t="n">
        <f aca="false">I1599/H1599</f>
        <v>0.588666165307953</v>
      </c>
      <c r="K1599" s="19" t="n">
        <f aca="false">MAX(Online_RAW!$L$2-Online_RAW!L1599,0)</f>
        <v>0</v>
      </c>
      <c r="L1599" s="19" t="n">
        <f aca="false">0.0016*(Online_RAW!M1599)</f>
        <v>91.40704</v>
      </c>
      <c r="M1599" s="11" t="n">
        <f aca="false">Online_RAW!$N$2-Online_RAW!N1599</f>
        <v>320.51016666667</v>
      </c>
      <c r="N1599" s="19" t="n">
        <f aca="false">Online_RAW!C1599*60</f>
        <v>145.554260869565</v>
      </c>
      <c r="O1599" s="19" t="n">
        <f aca="false">MAX(0, Online_RAW!D1599*60)</f>
        <v>34.42675</v>
      </c>
      <c r="P1599" s="19" t="n">
        <f aca="false">_xlfn.IFNA(VLOOKUP(A1599,Sampling!$D$7:$E$14,2,FALSE()),0)</f>
        <v>0</v>
      </c>
      <c r="Q1599" s="0" t="n">
        <f aca="false">_xlfn.IFNA(VLOOKUP(A1599,Refill!$D$6:$G$8,2,FALSE()),0)</f>
        <v>0</v>
      </c>
    </row>
    <row r="1600" customFormat="false" ht="12.75" hidden="false" customHeight="false" outlineLevel="0" collapsed="false">
      <c r="A1600" s="19" t="n">
        <f aca="false">ROUND((Online_RAW!B1600-General!$B$10)*24,3)</f>
        <v>26.633</v>
      </c>
      <c r="B1600" s="19" t="n">
        <f aca="false">General!$B$12+Online_ANA!K1600/1000+Online_ANA!L1600/1000+Online_ANA!M1600/1000/General!$B$22-SUM($P$2:P1600)/1000/General!$B$24+SUM($Q$2:Q1600)/1000/General!$B$24</f>
        <v>1.41120090989158</v>
      </c>
      <c r="C1600" s="19" t="n">
        <f aca="false">Online_RAW!K1600</f>
        <v>31.21</v>
      </c>
      <c r="D1600" s="19" t="n">
        <f aca="false">Online_RAW!J1600</f>
        <v>3.225</v>
      </c>
      <c r="E1600" s="19" t="n">
        <f aca="false">(1-F1600/100-G1600/100)/(1-C1600/100-D1600/100-General!$B$17/100)</f>
        <v>0.9796443201207</v>
      </c>
      <c r="F1600" s="19" t="n">
        <f aca="false">N1600*General!$B$14/(N1600+O1600)+O1600*100/(N1600+O1600)</f>
        <v>36.1612629264762</v>
      </c>
      <c r="G1600" s="19" t="n">
        <f aca="false">N1600*General!$B$15/(N1600+O1600)</f>
        <v>0.0322417864007696</v>
      </c>
      <c r="H1600" s="19" t="n">
        <f aca="false">(N1600+O1600)*(1/General!$B$20)*((F1600/100)-E1600*(C1600/100))*1000/B1600</f>
        <v>318.659784065842</v>
      </c>
      <c r="I1600" s="19" t="n">
        <f aca="false">(N1600+O1600)*(1/General!$B$20)*((D1600/100)*E1600-(G1600/100))*1000/B1600</f>
        <v>178.3716461215</v>
      </c>
      <c r="J1600" s="19" t="n">
        <f aca="false">I1600/H1600</f>
        <v>0.559755749048787</v>
      </c>
      <c r="K1600" s="19" t="n">
        <f aca="false">MAX(Online_RAW!$L$2-Online_RAW!L1600,0)</f>
        <v>0</v>
      </c>
      <c r="L1600" s="19" t="n">
        <f aca="false">0.0016*(Online_RAW!M1600)</f>
        <v>91.40704</v>
      </c>
      <c r="M1600" s="11" t="n">
        <f aca="false">Online_RAW!$N$2-Online_RAW!N1600</f>
        <v>321.32531818182</v>
      </c>
      <c r="N1600" s="19" t="n">
        <f aca="false">Online_RAW!C1600*60</f>
        <v>145.4286</v>
      </c>
      <c r="O1600" s="19" t="n">
        <f aca="false">MAX(0, Online_RAW!D1600*60)</f>
        <v>34.9939090909091</v>
      </c>
      <c r="P1600" s="19" t="n">
        <f aca="false">_xlfn.IFNA(VLOOKUP(A1600,Sampling!$D$7:$E$14,2,FALSE()),0)</f>
        <v>0</v>
      </c>
      <c r="Q1600" s="0" t="n">
        <f aca="false">_xlfn.IFNA(VLOOKUP(A1600,Refill!$D$6:$G$8,2,FALSE()),0)</f>
        <v>0</v>
      </c>
    </row>
    <row r="1601" customFormat="false" ht="12.75" hidden="false" customHeight="false" outlineLevel="0" collapsed="false">
      <c r="A1601" s="19" t="n">
        <f aca="false">ROUND((Online_RAW!B1601-General!$B$10)*24,3)</f>
        <v>26.65</v>
      </c>
      <c r="B1601" s="19" t="n">
        <f aca="false">General!$B$12+Online_ANA!K1601/1000+Online_ANA!L1601/1000+Online_ANA!M1601/1000/General!$B$22-SUM($P$2:P1601)/1000/General!$B$24+SUM($Q$2:Q1601)/1000/General!$B$24</f>
        <v>1.4120113264387</v>
      </c>
      <c r="C1601" s="19" t="n">
        <f aca="false">Online_RAW!K1601</f>
        <v>31.2755555555556</v>
      </c>
      <c r="D1601" s="19" t="n">
        <f aca="false">Online_RAW!J1601</f>
        <v>3.24</v>
      </c>
      <c r="E1601" s="19" t="n">
        <f aca="false">(1-F1601/100-G1601/100)/(1-C1601/100-D1601/100-General!$B$17/100)</f>
        <v>0.983948200727549</v>
      </c>
      <c r="F1601" s="19" t="n">
        <f aca="false">N1601*General!$B$14/(N1601+O1601)+O1601*100/(N1601+O1601)</f>
        <v>35.9601021481148</v>
      </c>
      <c r="G1601" s="19" t="n">
        <f aca="false">N1601*General!$B$15/(N1601+O1601)</f>
        <v>0.0323433827534774</v>
      </c>
      <c r="H1601" s="19" t="n">
        <f aca="false">(N1601+O1601)*(1/General!$B$20)*((F1601/100)-E1601*(C1601/100))*1000/B1601</f>
        <v>294.554376600998</v>
      </c>
      <c r="I1601" s="19" t="n">
        <f aca="false">(N1601+O1601)*(1/General!$B$20)*((D1601/100)*E1601-(G1601/100))*1000/B1601</f>
        <v>179.214619662818</v>
      </c>
      <c r="J1601" s="19" t="n">
        <f aca="false">I1601/H1601</f>
        <v>0.608426266589076</v>
      </c>
      <c r="K1601" s="19" t="n">
        <f aca="false">MAX(Online_RAW!$L$2-Online_RAW!L1601,0)</f>
        <v>0</v>
      </c>
      <c r="L1601" s="19" t="n">
        <f aca="false">0.0016*(Online_RAW!M1601)</f>
        <v>91.4896</v>
      </c>
      <c r="M1601" s="11" t="n">
        <f aca="false">Online_RAW!$N$2-Online_RAW!N1601</f>
        <v>322.11868181818</v>
      </c>
      <c r="N1601" s="19" t="n">
        <f aca="false">Online_RAW!C1601*60</f>
        <v>145.334181818182</v>
      </c>
      <c r="O1601" s="19" t="n">
        <f aca="false">MAX(0, Online_RAW!D1601*60)</f>
        <v>34.4048181818182</v>
      </c>
      <c r="P1601" s="19" t="n">
        <f aca="false">_xlfn.IFNA(VLOOKUP(A1601,Sampling!$D$7:$E$14,2,FALSE()),0)</f>
        <v>0</v>
      </c>
      <c r="Q1601" s="0" t="n">
        <f aca="false">_xlfn.IFNA(VLOOKUP(A1601,Refill!$D$6:$G$8,2,FALSE()),0)</f>
        <v>0</v>
      </c>
    </row>
    <row r="1602" customFormat="false" ht="12.75" hidden="false" customHeight="false" outlineLevel="0" collapsed="false">
      <c r="A1602" s="19" t="n">
        <f aca="false">ROUND((Online_RAW!B1602-General!$B$10)*24,3)</f>
        <v>26.667</v>
      </c>
      <c r="B1602" s="19" t="n">
        <f aca="false">General!$B$12+Online_ANA!K1602/1000+Online_ANA!L1602/1000+Online_ANA!M1602/1000/General!$B$22-SUM($P$2:P1602)/1000/General!$B$24+SUM($Q$2:Q1602)/1000/General!$B$24</f>
        <v>1.41286232979657</v>
      </c>
      <c r="C1602" s="19" t="n">
        <f aca="false">Online_RAW!K1602</f>
        <v>31.2875</v>
      </c>
      <c r="D1602" s="19" t="n">
        <f aca="false">Online_RAW!J1602</f>
        <v>3.255</v>
      </c>
      <c r="E1602" s="19" t="n">
        <f aca="false">(1-F1602/100-G1602/100)/(1-C1602/100-D1602/100-General!$B$17/100)</f>
        <v>0.982978449406224</v>
      </c>
      <c r="F1602" s="19" t="n">
        <f aca="false">N1602*General!$B$14/(N1602+O1602)+O1602*100/(N1602+O1602)</f>
        <v>36.049717239071</v>
      </c>
      <c r="G1602" s="19" t="n">
        <f aca="false">N1602*General!$B$15/(N1602+O1602)</f>
        <v>0.0322981226065298</v>
      </c>
      <c r="H1602" s="19" t="n">
        <f aca="false">(N1602+O1602)*(1/General!$B$20)*((F1602/100)-E1602*(C1602/100))*1000/B1602</f>
        <v>301.02405003022</v>
      </c>
      <c r="I1602" s="19" t="n">
        <f aca="false">(N1602+O1602)*(1/General!$B$20)*((D1602/100)*E1602-(G1602/100))*1000/B1602</f>
        <v>180.070308654242</v>
      </c>
      <c r="J1602" s="19" t="n">
        <f aca="false">I1602/H1602</f>
        <v>0.598192432253053</v>
      </c>
      <c r="K1602" s="19" t="n">
        <f aca="false">MAX(Online_RAW!$L$2-Online_RAW!L1602,0)</f>
        <v>0</v>
      </c>
      <c r="L1602" s="19" t="n">
        <f aca="false">0.0016*(Online_RAW!M1602)</f>
        <v>91.5944</v>
      </c>
      <c r="M1602" s="11" t="n">
        <f aca="false">Online_RAW!$N$2-Online_RAW!N1602</f>
        <v>322.93204347826</v>
      </c>
      <c r="N1602" s="19" t="n">
        <f aca="false">Online_RAW!C1602*60</f>
        <v>145.375043478261</v>
      </c>
      <c r="O1602" s="19" t="n">
        <f aca="false">MAX(0, Online_RAW!D1602*60)</f>
        <v>34.6664347826087</v>
      </c>
      <c r="P1602" s="19" t="n">
        <f aca="false">_xlfn.IFNA(VLOOKUP(A1602,Sampling!$D$7:$E$14,2,FALSE()),0)</f>
        <v>0</v>
      </c>
      <c r="Q1602" s="0" t="n">
        <f aca="false">_xlfn.IFNA(VLOOKUP(A1602,Refill!$D$6:$G$8,2,FALSE()),0)</f>
        <v>0</v>
      </c>
    </row>
    <row r="1603" customFormat="false" ht="12.75" hidden="false" customHeight="false" outlineLevel="0" collapsed="false">
      <c r="A1603" s="19" t="n">
        <f aca="false">ROUND((Online_RAW!B1603-General!$B$10)*24,3)</f>
        <v>26.683</v>
      </c>
      <c r="B1603" s="19" t="n">
        <f aca="false">General!$B$12+Online_ANA!K1603/1000+Online_ANA!L1603/1000+Online_ANA!M1603/1000/General!$B$22-SUM($P$2:P1603)/1000/General!$B$24+SUM($Q$2:Q1603)/1000/General!$B$24</f>
        <v>1.41361037164304</v>
      </c>
      <c r="C1603" s="19" t="n">
        <f aca="false">Online_RAW!K1603</f>
        <v>31.295</v>
      </c>
      <c r="D1603" s="19" t="n">
        <f aca="false">Online_RAW!J1603</f>
        <v>3.25333333333333</v>
      </c>
      <c r="E1603" s="19" t="n">
        <f aca="false">(1-F1603/100-G1603/100)/(1-C1603/100-D1603/100-General!$B$17/100)</f>
        <v>0.983167775558977</v>
      </c>
      <c r="F1603" s="19" t="n">
        <f aca="false">N1603*General!$B$14/(N1603+O1603)+O1603*100/(N1603+O1603)</f>
        <v>36.0431381649898</v>
      </c>
      <c r="G1603" s="19" t="n">
        <f aca="false">N1603*General!$B$15/(N1603+O1603)</f>
        <v>0.0323014453712173</v>
      </c>
      <c r="H1603" s="19" t="n">
        <f aca="false">(N1603+O1603)*(1/General!$B$20)*((F1603/100)-E1603*(C1603/100))*1000/B1603</f>
        <v>299.337999017691</v>
      </c>
      <c r="I1603" s="19" t="n">
        <f aca="false">(N1603+O1603)*(1/General!$B$20)*((D1603/100)*E1603-(G1603/100))*1000/B1603</f>
        <v>179.678243841032</v>
      </c>
      <c r="J1603" s="19" t="n">
        <f aca="false">I1603/H1603</f>
        <v>0.60025203759852</v>
      </c>
      <c r="K1603" s="19" t="n">
        <f aca="false">MAX(Online_RAW!$L$2-Online_RAW!L1603,0)</f>
        <v>0</v>
      </c>
      <c r="L1603" s="19" t="n">
        <f aca="false">0.0016*(Online_RAW!M1603)</f>
        <v>91.5944</v>
      </c>
      <c r="M1603" s="11" t="n">
        <f aca="false">Online_RAW!$N$2-Online_RAW!N1603</f>
        <v>323.74740909091</v>
      </c>
      <c r="N1603" s="19" t="n">
        <f aca="false">Online_RAW!C1603*60</f>
        <v>145.197272727273</v>
      </c>
      <c r="O1603" s="19" t="n">
        <f aca="false">MAX(0, Online_RAW!D1603*60)</f>
        <v>34.6055454545455</v>
      </c>
      <c r="P1603" s="19" t="n">
        <f aca="false">_xlfn.IFNA(VLOOKUP(A1603,Sampling!$D$7:$E$14,2,FALSE()),0)</f>
        <v>0</v>
      </c>
      <c r="Q1603" s="0" t="n">
        <f aca="false">_xlfn.IFNA(VLOOKUP(A1603,Refill!$D$6:$G$8,2,FALSE()),0)</f>
        <v>0</v>
      </c>
    </row>
    <row r="1604" customFormat="false" ht="12.75" hidden="false" customHeight="false" outlineLevel="0" collapsed="false">
      <c r="A1604" s="19" t="n">
        <f aca="false">ROUND((Online_RAW!B1604-General!$B$10)*24,3)</f>
        <v>26.7</v>
      </c>
      <c r="B1604" s="19" t="n">
        <f aca="false">General!$B$12+Online_ANA!K1604/1000+Online_ANA!L1604/1000+Online_ANA!M1604/1000/General!$B$22-SUM($P$2:P1604)/1000/General!$B$24+SUM($Q$2:Q1604)/1000/General!$B$24</f>
        <v>1.41445069135391</v>
      </c>
      <c r="C1604" s="19" t="n">
        <f aca="false">Online_RAW!K1604</f>
        <v>31.324</v>
      </c>
      <c r="D1604" s="19" t="n">
        <f aca="false">Online_RAW!J1604</f>
        <v>3.244</v>
      </c>
      <c r="E1604" s="19" t="n">
        <f aca="false">(1-F1604/100-G1604/100)/(1-C1604/100-D1604/100-General!$B$17/100)</f>
        <v>0.979298751826861</v>
      </c>
      <c r="F1604" s="19" t="n">
        <f aca="false">N1604*General!$B$14/(N1604+O1604)+O1604*100/(N1604+O1604)</f>
        <v>36.3140945085799</v>
      </c>
      <c r="G1604" s="19" t="n">
        <f aca="false">N1604*General!$B$15/(N1604+O1604)</f>
        <v>0.0321645987330404</v>
      </c>
      <c r="H1604" s="19" t="n">
        <f aca="false">(N1604+O1604)*(1/General!$B$20)*((F1604/100)-E1604*(C1604/100))*1000/B1604</f>
        <v>320.289864626456</v>
      </c>
      <c r="I1604" s="19" t="n">
        <f aca="false">(N1604+O1604)*(1/General!$B$20)*((D1604/100)*E1604-(G1604/100))*1000/B1604</f>
        <v>178.629438785291</v>
      </c>
      <c r="J1604" s="19" t="n">
        <f aca="false">I1604/H1604</f>
        <v>0.557711805815715</v>
      </c>
      <c r="K1604" s="19" t="n">
        <f aca="false">MAX(Online_RAW!$L$2-Online_RAW!L1604,0)</f>
        <v>0</v>
      </c>
      <c r="L1604" s="19" t="n">
        <f aca="false">0.0016*(Online_RAW!M1604)</f>
        <v>91.7010666666667</v>
      </c>
      <c r="M1604" s="11" t="n">
        <f aca="false">Online_RAW!$N$2-Online_RAW!N1604</f>
        <v>324.54709090909</v>
      </c>
      <c r="N1604" s="19" t="n">
        <f aca="false">Online_RAW!C1604*60</f>
        <v>144.811090909091</v>
      </c>
      <c r="O1604" s="19" t="n">
        <f aca="false">MAX(0, Online_RAW!D1604*60)</f>
        <v>35.2764545454545</v>
      </c>
      <c r="P1604" s="19" t="n">
        <f aca="false">_xlfn.IFNA(VLOOKUP(A1604,Sampling!$D$7:$E$14,2,FALSE()),0)</f>
        <v>0</v>
      </c>
      <c r="Q1604" s="0" t="n">
        <f aca="false">_xlfn.IFNA(VLOOKUP(A1604,Refill!$D$6:$G$8,2,FALSE()),0)</f>
        <v>0</v>
      </c>
    </row>
    <row r="1605" customFormat="false" ht="12.75" hidden="false" customHeight="false" outlineLevel="0" collapsed="false">
      <c r="A1605" s="19" t="n">
        <f aca="false">ROUND((Online_RAW!B1605-General!$B$10)*24,3)</f>
        <v>26.717</v>
      </c>
      <c r="B1605" s="19" t="n">
        <f aca="false">General!$B$12+Online_ANA!K1605/1000+Online_ANA!L1605/1000+Online_ANA!M1605/1000/General!$B$22-SUM($P$2:P1605)/1000/General!$B$24+SUM($Q$2:Q1605)/1000/General!$B$24</f>
        <v>1.41539493216327</v>
      </c>
      <c r="C1605" s="19" t="n">
        <f aca="false">Online_RAW!K1605</f>
        <v>31.38</v>
      </c>
      <c r="D1605" s="19" t="n">
        <f aca="false">Online_RAW!J1605</f>
        <v>3.28</v>
      </c>
      <c r="E1605" s="19" t="n">
        <f aca="false">(1-F1605/100-G1605/100)/(1-C1605/100-D1605/100-General!$B$17/100)</f>
        <v>0.982641647879058</v>
      </c>
      <c r="F1605" s="19" t="n">
        <f aca="false">N1605*General!$B$14/(N1605+O1605)+O1605*100/(N1605+O1605)</f>
        <v>36.1871474964521</v>
      </c>
      <c r="G1605" s="19" t="n">
        <f aca="false">N1605*General!$B$15/(N1605+O1605)</f>
        <v>0.0322287133856303</v>
      </c>
      <c r="H1605" s="19" t="n">
        <f aca="false">(N1605+O1605)*(1/General!$B$20)*((F1605/100)-E1605*(C1605/100))*1000/B1605</f>
        <v>303.276857912835</v>
      </c>
      <c r="I1605" s="19" t="n">
        <f aca="false">(N1605+O1605)*(1/General!$B$20)*((D1605/100)*E1605-(G1605/100))*1000/B1605</f>
        <v>180.817140940609</v>
      </c>
      <c r="J1605" s="19" t="n">
        <f aca="false">I1605/H1605</f>
        <v>0.596211468903367</v>
      </c>
      <c r="K1605" s="19" t="n">
        <f aca="false">MAX(Online_RAW!$L$2-Online_RAW!L1605,0)</f>
        <v>0</v>
      </c>
      <c r="L1605" s="19" t="n">
        <f aca="false">0.0016*(Online_RAW!M1605)</f>
        <v>91.8754666666667</v>
      </c>
      <c r="M1605" s="11" t="n">
        <f aca="false">Online_RAW!$N$2-Online_RAW!N1605</f>
        <v>325.3862173913</v>
      </c>
      <c r="N1605" s="19" t="n">
        <f aca="false">Online_RAW!C1605*60</f>
        <v>144.848869565218</v>
      </c>
      <c r="O1605" s="19" t="n">
        <f aca="false">MAX(0, Online_RAW!D1605*60)</f>
        <v>34.9273043478261</v>
      </c>
      <c r="P1605" s="19" t="n">
        <f aca="false">_xlfn.IFNA(VLOOKUP(A1605,Sampling!$D$7:$E$14,2,FALSE()),0)</f>
        <v>0</v>
      </c>
      <c r="Q1605" s="0" t="n">
        <f aca="false">_xlfn.IFNA(VLOOKUP(A1605,Refill!$D$6:$G$8,2,FALSE()),0)</f>
        <v>0</v>
      </c>
    </row>
    <row r="1606" customFormat="false" ht="12.75" hidden="false" customHeight="false" outlineLevel="0" collapsed="false">
      <c r="A1606" s="19" t="n">
        <f aca="false">ROUND((Online_RAW!B1606-General!$B$10)*24,3)</f>
        <v>26.733</v>
      </c>
      <c r="B1606" s="19" t="n">
        <f aca="false">General!$B$12+Online_ANA!K1606/1000+Online_ANA!L1606/1000+Online_ANA!M1606/1000/General!$B$22-SUM($P$2:P1606)/1000/General!$B$24+SUM($Q$2:Q1606)/1000/General!$B$24</f>
        <v>1.41632800473728</v>
      </c>
      <c r="C1606" s="19" t="n">
        <f aca="false">Online_RAW!K1606</f>
        <v>31.4571428571429</v>
      </c>
      <c r="D1606" s="19" t="n">
        <f aca="false">Online_RAW!J1606</f>
        <v>3.29</v>
      </c>
      <c r="E1606" s="19" t="n">
        <f aca="false">(1-F1606/100-G1606/100)/(1-C1606/100-D1606/100-General!$B$17/100)</f>
        <v>0.980208480148362</v>
      </c>
      <c r="F1606" s="19" t="n">
        <f aca="false">N1606*General!$B$14/(N1606+O1606)+O1606*100/(N1606+O1606)</f>
        <v>36.430618995975</v>
      </c>
      <c r="G1606" s="19" t="n">
        <f aca="false">N1606*General!$B$15/(N1606+O1606)</f>
        <v>0.0321057479818308</v>
      </c>
      <c r="H1606" s="19" t="n">
        <f aca="false">(N1606+O1606)*(1/General!$B$20)*((F1606/100)-E1606*(C1606/100))*1000/B1606</f>
        <v>317.839173671752</v>
      </c>
      <c r="I1606" s="19" t="n">
        <f aca="false">(N1606+O1606)*(1/General!$B$20)*((D1606/100)*E1606-(G1606/100))*1000/B1606</f>
        <v>181.340167715105</v>
      </c>
      <c r="J1606" s="19" t="n">
        <f aca="false">I1606/H1606</f>
        <v>0.570540646768683</v>
      </c>
      <c r="K1606" s="19" t="n">
        <f aca="false">MAX(Online_RAW!$L$2-Online_RAW!L1606,0)</f>
        <v>0</v>
      </c>
      <c r="L1606" s="19" t="n">
        <f aca="false">0.0016*(Online_RAW!M1606)</f>
        <v>92.05632</v>
      </c>
      <c r="M1606" s="11" t="n">
        <f aca="false">Online_RAW!$N$2-Online_RAW!N1606</f>
        <v>326.20613636364</v>
      </c>
      <c r="N1606" s="19" t="n">
        <f aca="false">Online_RAW!C1606*60</f>
        <v>144.720818181818</v>
      </c>
      <c r="O1606" s="19" t="n">
        <f aca="false">MAX(0, Online_RAW!D1606*60)</f>
        <v>35.5843636363636</v>
      </c>
      <c r="P1606" s="19" t="n">
        <f aca="false">_xlfn.IFNA(VLOOKUP(A1606,Sampling!$D$7:$E$14,2,FALSE()),0)</f>
        <v>0</v>
      </c>
      <c r="Q1606" s="0" t="n">
        <f aca="false">_xlfn.IFNA(VLOOKUP(A1606,Refill!$D$6:$G$8,2,FALSE()),0)</f>
        <v>0</v>
      </c>
    </row>
    <row r="1607" customFormat="false" ht="12.75" hidden="false" customHeight="false" outlineLevel="0" collapsed="false">
      <c r="A1607" s="19" t="n">
        <f aca="false">ROUND((Online_RAW!B1607-General!$B$10)*24,3)</f>
        <v>26.75</v>
      </c>
      <c r="B1607" s="19" t="n">
        <f aca="false">General!$B$12+Online_ANA!K1607/1000+Online_ANA!L1607/1000+Online_ANA!M1607/1000/General!$B$22-SUM($P$2:P1607)/1000/General!$B$24+SUM($Q$2:Q1607)/1000/General!$B$24</f>
        <v>1.41707227532509</v>
      </c>
      <c r="C1607" s="19" t="n">
        <f aca="false">Online_RAW!K1607</f>
        <v>31.545</v>
      </c>
      <c r="D1607" s="19" t="n">
        <f aca="false">Online_RAW!J1607</f>
        <v>3.305</v>
      </c>
      <c r="E1607" s="19" t="n">
        <f aca="false">(1-F1607/100-G1607/100)/(1-C1607/100-D1607/100-General!$B$17/100)</f>
        <v>0.984782903014251</v>
      </c>
      <c r="F1607" s="19" t="n">
        <f aca="false">N1607*General!$B$14/(N1607+O1607)+O1607*100/(N1607+O1607)</f>
        <v>36.2352974602807</v>
      </c>
      <c r="G1607" s="19" t="n">
        <f aca="false">N1607*General!$B$15/(N1607+O1607)</f>
        <v>0.0322043952220805</v>
      </c>
      <c r="H1607" s="19" t="n">
        <f aca="false">(N1607+O1607)*(1/General!$B$20)*((F1607/100)-E1607*(C1607/100))*1000/B1607</f>
        <v>292.93948092823</v>
      </c>
      <c r="I1607" s="19" t="n">
        <f aca="false">(N1607+O1607)*(1/General!$B$20)*((D1607/100)*E1607-(G1607/100))*1000/B1607</f>
        <v>182.580235248685</v>
      </c>
      <c r="J1607" s="19" t="n">
        <f aca="false">I1607/H1607</f>
        <v>0.623269470779928</v>
      </c>
      <c r="K1607" s="19" t="n">
        <f aca="false">MAX(Online_RAW!$L$2-Online_RAW!L1607,0)</f>
        <v>0</v>
      </c>
      <c r="L1607" s="19" t="n">
        <f aca="false">0.0016*(Online_RAW!M1607)</f>
        <v>92.05632</v>
      </c>
      <c r="M1607" s="11" t="n">
        <f aca="false">Online_RAW!$N$2-Online_RAW!N1607</f>
        <v>327.01739130435</v>
      </c>
      <c r="N1607" s="19" t="n">
        <f aca="false">Online_RAW!C1607*60</f>
        <v>144.886173913043</v>
      </c>
      <c r="O1607" s="19" t="n">
        <f aca="false">MAX(0, Online_RAW!D1607*60)</f>
        <v>35.0720869565218</v>
      </c>
      <c r="P1607" s="19" t="n">
        <f aca="false">_xlfn.IFNA(VLOOKUP(A1607,Sampling!$D$7:$E$14,2,FALSE()),0)</f>
        <v>0</v>
      </c>
      <c r="Q1607" s="0" t="n">
        <f aca="false">_xlfn.IFNA(VLOOKUP(A1607,Refill!$D$6:$G$8,2,FALSE()),0)</f>
        <v>0</v>
      </c>
    </row>
    <row r="1608" customFormat="false" ht="12.75" hidden="false" customHeight="false" outlineLevel="0" collapsed="false">
      <c r="A1608" s="19" t="n">
        <f aca="false">ROUND((Online_RAW!B1608-General!$B$10)*24,3)</f>
        <v>26.767</v>
      </c>
      <c r="B1608" s="19" t="n">
        <f aca="false">General!$B$12+Online_ANA!K1608/1000+Online_ANA!L1608/1000+Online_ANA!M1608/1000/General!$B$22-SUM($P$2:P1608)/1000/General!$B$24+SUM($Q$2:Q1608)/1000/General!$B$24</f>
        <v>1.41789992788193</v>
      </c>
      <c r="C1608" s="19" t="n">
        <f aca="false">Online_RAW!K1608</f>
        <v>31.5355555555556</v>
      </c>
      <c r="D1608" s="19" t="n">
        <f aca="false">Online_RAW!J1608</f>
        <v>3.29</v>
      </c>
      <c r="E1608" s="19" t="n">
        <f aca="false">(1-F1608/100-G1608/100)/(1-C1608/100-D1608/100-General!$B$17/100)</f>
        <v>0.985101382029767</v>
      </c>
      <c r="F1608" s="19" t="n">
        <f aca="false">N1608*General!$B$14/(N1608+O1608)+O1608*100/(N1608+O1608)</f>
        <v>36.1905835170352</v>
      </c>
      <c r="G1608" s="19" t="n">
        <f aca="false">N1608*General!$B$15/(N1608+O1608)</f>
        <v>0.0322269780216994</v>
      </c>
      <c r="H1608" s="19" t="n">
        <f aca="false">(N1608+O1608)*(1/General!$B$20)*((F1608/100)-E1608*(C1608/100))*1000/B1608</f>
        <v>290.330026562051</v>
      </c>
      <c r="I1608" s="19" t="n">
        <f aca="false">(N1608+O1608)*(1/General!$B$20)*((D1608/100)*E1608-(G1608/100))*1000/B1608</f>
        <v>181.780111916455</v>
      </c>
      <c r="J1608" s="19" t="n">
        <f aca="false">I1608/H1608</f>
        <v>0.626115438589001</v>
      </c>
      <c r="K1608" s="19" t="n">
        <f aca="false">MAX(Online_RAW!$L$2-Online_RAW!L1608,0)</f>
        <v>0</v>
      </c>
      <c r="L1608" s="19" t="n">
        <f aca="false">0.0016*(Online_RAW!M1608)</f>
        <v>92.1456</v>
      </c>
      <c r="M1608" s="11" t="n">
        <f aca="false">Online_RAW!$N$2-Online_RAW!N1608</f>
        <v>327.8222173913</v>
      </c>
      <c r="N1608" s="19" t="n">
        <f aca="false">Online_RAW!C1608*60</f>
        <v>145.05547826087</v>
      </c>
      <c r="O1608" s="19" t="n">
        <f aca="false">MAX(0, Online_RAW!D1608*60)</f>
        <v>34.9868181818182</v>
      </c>
      <c r="P1608" s="19" t="n">
        <f aca="false">_xlfn.IFNA(VLOOKUP(A1608,Sampling!$D$7:$E$14,2,FALSE()),0)</f>
        <v>0</v>
      </c>
      <c r="Q1608" s="0" t="n">
        <f aca="false">_xlfn.IFNA(VLOOKUP(A1608,Refill!$D$6:$G$8,2,FALSE()),0)</f>
        <v>0</v>
      </c>
    </row>
    <row r="1609" customFormat="false" ht="12.75" hidden="false" customHeight="false" outlineLevel="0" collapsed="false">
      <c r="A1609" s="19" t="n">
        <f aca="false">ROUND((Online_RAW!B1609-General!$B$10)*24,3)</f>
        <v>26.783</v>
      </c>
      <c r="B1609" s="19" t="n">
        <f aca="false">General!$B$12+Online_ANA!K1609/1000+Online_ANA!L1609/1000+Online_ANA!M1609/1000/General!$B$22-SUM($P$2:P1609)/1000/General!$B$24+SUM($Q$2:Q1609)/1000/General!$B$24</f>
        <v>1.4187520764526</v>
      </c>
      <c r="C1609" s="19" t="n">
        <f aca="false">Online_RAW!K1609</f>
        <v>31.4228571428571</v>
      </c>
      <c r="D1609" s="19" t="n">
        <f aca="false">Online_RAW!J1609</f>
        <v>3.3</v>
      </c>
      <c r="E1609" s="19" t="n">
        <f aca="false">(1-F1609/100-G1609/100)/(1-C1609/100-D1609/100-General!$B$17/100)</f>
        <v>0.985181770400017</v>
      </c>
      <c r="F1609" s="19" t="n">
        <f aca="false">N1609*General!$B$14/(N1609+O1609)+O1609*100/(N1609+O1609)</f>
        <v>36.084148674083</v>
      </c>
      <c r="G1609" s="19" t="n">
        <f aca="false">N1609*General!$B$15/(N1609+O1609)</f>
        <v>0.0322807329928874</v>
      </c>
      <c r="H1609" s="19" t="n">
        <f aca="false">(N1609+O1609)*(1/General!$B$20)*((F1609/100)-E1609*(C1609/100))*1000/B1609</f>
        <v>289.744911949882</v>
      </c>
      <c r="I1609" s="19" t="n">
        <f aca="false">(N1609+O1609)*(1/General!$B$20)*((D1609/100)*E1609-(G1609/100))*1000/B1609</f>
        <v>181.909602376727</v>
      </c>
      <c r="J1609" s="19" t="n">
        <f aca="false">I1609/H1609</f>
        <v>0.6278267361195</v>
      </c>
      <c r="K1609" s="19" t="n">
        <f aca="false">MAX(Online_RAW!$L$2-Online_RAW!L1609,0)</f>
        <v>0</v>
      </c>
      <c r="L1609" s="19" t="n">
        <f aca="false">0.0016*(Online_RAW!M1609)</f>
        <v>92.2186666666667</v>
      </c>
      <c r="M1609" s="11" t="n">
        <f aca="false">Online_RAW!$N$2-Online_RAW!N1609</f>
        <v>328.67141666667</v>
      </c>
      <c r="N1609" s="19" t="n">
        <f aca="false">Online_RAW!C1609*60</f>
        <v>145.0335</v>
      </c>
      <c r="O1609" s="19" t="n">
        <f aca="false">MAX(0, Online_RAW!D1609*60)</f>
        <v>34.68175</v>
      </c>
      <c r="P1609" s="19" t="n">
        <f aca="false">_xlfn.IFNA(VLOOKUP(A1609,Sampling!$D$7:$E$14,2,FALSE()),0)</f>
        <v>0</v>
      </c>
      <c r="Q1609" s="0" t="n">
        <f aca="false">_xlfn.IFNA(VLOOKUP(A1609,Refill!$D$6:$G$8,2,FALSE()),0)</f>
        <v>0</v>
      </c>
    </row>
    <row r="1610" customFormat="false" ht="12.75" hidden="false" customHeight="false" outlineLevel="0" collapsed="false">
      <c r="A1610" s="19" t="n">
        <f aca="false">ROUND((Online_RAW!B1610-General!$B$10)*24,3)</f>
        <v>26.8</v>
      </c>
      <c r="B1610" s="19" t="n">
        <f aca="false">General!$B$12+Online_ANA!K1610/1000+Online_ANA!L1610/1000+Online_ANA!M1610/1000/General!$B$22-SUM($P$2:P1610)/1000/General!$B$24+SUM($Q$2:Q1610)/1000/General!$B$24</f>
        <v>1.41959078324691</v>
      </c>
      <c r="C1610" s="19" t="n">
        <f aca="false">Online_RAW!K1610</f>
        <v>31.4214285714286</v>
      </c>
      <c r="D1610" s="19" t="n">
        <f aca="false">Online_RAW!J1610</f>
        <v>3.30666666666667</v>
      </c>
      <c r="E1610" s="19" t="n">
        <f aca="false">(1-F1610/100-G1610/100)/(1-C1610/100-D1610/100-General!$B$17/100)</f>
        <v>0.981460081562621</v>
      </c>
      <c r="F1610" s="19" t="n">
        <f aca="false">N1610*General!$B$14/(N1610+O1610)+O1610*100/(N1610+O1610)</f>
        <v>36.3307450668724</v>
      </c>
      <c r="G1610" s="19" t="n">
        <f aca="false">N1610*General!$B$15/(N1610+O1610)</f>
        <v>0.0321561893601655</v>
      </c>
      <c r="H1610" s="19" t="n">
        <f aca="false">(N1610+O1610)*(1/General!$B$20)*((F1610/100)-E1610*(C1610/100))*1000/B1610</f>
        <v>310.462415085936</v>
      </c>
      <c r="I1610" s="19" t="n">
        <f aca="false">(N1610+O1610)*(1/General!$B$20)*((D1610/100)*E1610-(G1610/100))*1000/B1610</f>
        <v>181.646676885084</v>
      </c>
      <c r="J1610" s="19" t="n">
        <f aca="false">I1610/H1610</f>
        <v>0.585084274483932</v>
      </c>
      <c r="K1610" s="19" t="n">
        <f aca="false">MAX(Online_RAW!$L$2-Online_RAW!L1610,0)</f>
        <v>0</v>
      </c>
      <c r="L1610" s="19" t="n">
        <f aca="false">0.0016*(Online_RAW!M1610)</f>
        <v>92.2848</v>
      </c>
      <c r="M1610" s="11" t="n">
        <f aca="false">Online_RAW!$N$2-Online_RAW!N1610</f>
        <v>329.51352173913</v>
      </c>
      <c r="N1610" s="19" t="n">
        <f aca="false">Online_RAW!C1610*60</f>
        <v>144.602608695652</v>
      </c>
      <c r="O1610" s="19" t="n">
        <f aca="false">MAX(0, Online_RAW!D1610*60)</f>
        <v>35.2726956521739</v>
      </c>
      <c r="P1610" s="19" t="n">
        <f aca="false">_xlfn.IFNA(VLOOKUP(A1610,Sampling!$D$7:$E$14,2,FALSE()),0)</f>
        <v>0</v>
      </c>
      <c r="Q1610" s="0" t="n">
        <f aca="false">_xlfn.IFNA(VLOOKUP(A1610,Refill!$D$6:$G$8,2,FALSE()),0)</f>
        <v>0</v>
      </c>
    </row>
    <row r="1611" customFormat="false" ht="12.75" hidden="false" customHeight="false" outlineLevel="0" collapsed="false">
      <c r="A1611" s="19" t="n">
        <f aca="false">ROUND((Online_RAW!B1611-General!$B$10)*24,3)</f>
        <v>26.817</v>
      </c>
      <c r="B1611" s="19" t="n">
        <f aca="false">General!$B$12+Online_ANA!K1611/1000+Online_ANA!L1611/1000+Online_ANA!M1611/1000/General!$B$22-SUM($P$2:P1611)/1000/General!$B$24+SUM($Q$2:Q1611)/1000/General!$B$24</f>
        <v>1.42043238154017</v>
      </c>
      <c r="C1611" s="19" t="n">
        <f aca="false">Online_RAW!K1611</f>
        <v>31.514</v>
      </c>
      <c r="D1611" s="19" t="n">
        <f aca="false">Online_RAW!J1611</f>
        <v>3.325</v>
      </c>
      <c r="E1611" s="19" t="n">
        <f aca="false">(1-F1611/100-G1611/100)/(1-C1611/100-D1611/100-General!$B$17/100)</f>
        <v>0.984833422393172</v>
      </c>
      <c r="F1611" s="19" t="n">
        <f aca="false">N1611*General!$B$14/(N1611+O1611)+O1611*100/(N1611+O1611)</f>
        <v>36.2211876882968</v>
      </c>
      <c r="G1611" s="19" t="n">
        <f aca="false">N1611*General!$B$15/(N1611+O1611)</f>
        <v>0.0322115213695471</v>
      </c>
      <c r="H1611" s="19" t="n">
        <f aca="false">(N1611+O1611)*(1/General!$B$20)*((F1611/100)-E1611*(C1611/100))*1000/B1611</f>
        <v>292.354367579675</v>
      </c>
      <c r="I1611" s="19" t="n">
        <f aca="false">(N1611+O1611)*(1/General!$B$20)*((D1611/100)*E1611-(G1611/100))*1000/B1611</f>
        <v>182.814094447784</v>
      </c>
      <c r="J1611" s="19" t="n">
        <f aca="false">I1611/H1611</f>
        <v>0.62531678921459</v>
      </c>
      <c r="K1611" s="19" t="n">
        <f aca="false">MAX(Online_RAW!$L$2-Online_RAW!L1611,0)</f>
        <v>0</v>
      </c>
      <c r="L1611" s="19" t="n">
        <f aca="false">0.0016*(Online_RAW!M1611)</f>
        <v>92.3645333333333</v>
      </c>
      <c r="M1611" s="11" t="n">
        <f aca="false">Online_RAW!$N$2-Online_RAW!N1611</f>
        <v>330.34395454545</v>
      </c>
      <c r="N1611" s="19" t="n">
        <f aca="false">Online_RAW!C1611*60</f>
        <v>144.557181818182</v>
      </c>
      <c r="O1611" s="19" t="n">
        <f aca="false">MAX(0, Online_RAW!D1611*60)</f>
        <v>34.9527272727272</v>
      </c>
      <c r="P1611" s="19" t="n">
        <f aca="false">_xlfn.IFNA(VLOOKUP(A1611,Sampling!$D$7:$E$14,2,FALSE()),0)</f>
        <v>0</v>
      </c>
      <c r="Q1611" s="0" t="n">
        <f aca="false">_xlfn.IFNA(VLOOKUP(A1611,Refill!$D$6:$G$8,2,FALSE()),0)</f>
        <v>0</v>
      </c>
    </row>
    <row r="1612" customFormat="false" ht="12.75" hidden="false" customHeight="false" outlineLevel="0" collapsed="false">
      <c r="A1612" s="19" t="n">
        <f aca="false">ROUND((Online_RAW!B1612-General!$B$10)*24,3)</f>
        <v>26.833</v>
      </c>
      <c r="B1612" s="19" t="n">
        <f aca="false">General!$B$12+Online_ANA!K1612/1000+Online_ANA!L1612/1000+Online_ANA!M1612/1000/General!$B$22-SUM($P$2:P1612)/1000/General!$B$24+SUM($Q$2:Q1612)/1000/General!$B$24</f>
        <v>1.42129863835736</v>
      </c>
      <c r="C1612" s="19" t="n">
        <f aca="false">Online_RAW!K1612</f>
        <v>31.5825</v>
      </c>
      <c r="D1612" s="19" t="n">
        <f aca="false">Online_RAW!J1612</f>
        <v>3.33</v>
      </c>
      <c r="E1612" s="19" t="n">
        <f aca="false">(1-F1612/100-G1612/100)/(1-C1612/100-D1612/100-General!$B$17/100)</f>
        <v>0.981812624815158</v>
      </c>
      <c r="F1612" s="19" t="n">
        <f aca="false">N1612*General!$B$14/(N1612+O1612)+O1612*100/(N1612+O1612)</f>
        <v>36.4890172988066</v>
      </c>
      <c r="G1612" s="19" t="n">
        <f aca="false">N1612*General!$B$15/(N1612+O1612)</f>
        <v>0.0320762538894916</v>
      </c>
      <c r="H1612" s="19" t="n">
        <f aca="false">(N1612+O1612)*(1/General!$B$20)*((F1612/100)-E1612*(C1612/100))*1000/B1612</f>
        <v>309.479816193485</v>
      </c>
      <c r="I1612" s="19" t="n">
        <f aca="false">(N1612+O1612)*(1/General!$B$20)*((D1612/100)*E1612-(G1612/100))*1000/B1612</f>
        <v>182.797321971101</v>
      </c>
      <c r="J1612" s="19" t="n">
        <f aca="false">I1612/H1612</f>
        <v>0.590659915142307</v>
      </c>
      <c r="K1612" s="19" t="n">
        <f aca="false">MAX(Online_RAW!$L$2-Online_RAW!L1612,0)</f>
        <v>0</v>
      </c>
      <c r="L1612" s="19" t="n">
        <f aca="false">0.0016*(Online_RAW!M1612)</f>
        <v>92.4688</v>
      </c>
      <c r="M1612" s="11" t="n">
        <f aca="false">Online_RAW!$N$2-Online_RAW!N1612</f>
        <v>331.17452380952</v>
      </c>
      <c r="N1612" s="19" t="n">
        <f aca="false">Online_RAW!C1612*60</f>
        <v>144.247142857143</v>
      </c>
      <c r="O1612" s="19" t="n">
        <f aca="false">MAX(0, Online_RAW!D1612*60)</f>
        <v>35.6331428571428</v>
      </c>
      <c r="P1612" s="19" t="n">
        <f aca="false">_xlfn.IFNA(VLOOKUP(A1612,Sampling!$D$7:$E$14,2,FALSE()),0)</f>
        <v>0</v>
      </c>
      <c r="Q1612" s="0" t="n">
        <f aca="false">_xlfn.IFNA(VLOOKUP(A1612,Refill!$D$6:$G$8,2,FALSE()),0)</f>
        <v>0</v>
      </c>
    </row>
    <row r="1613" customFormat="false" ht="12.75" hidden="false" customHeight="false" outlineLevel="0" collapsed="false">
      <c r="A1613" s="19" t="n">
        <f aca="false">ROUND((Online_RAW!B1613-General!$B$10)*24,3)</f>
        <v>26.85</v>
      </c>
      <c r="B1613" s="19" t="n">
        <f aca="false">General!$B$12+Online_ANA!K1613/1000+Online_ANA!L1613/1000+Online_ANA!M1613/1000/General!$B$22-SUM($P$2:P1613)/1000/General!$B$24+SUM($Q$2:Q1613)/1000/General!$B$24</f>
        <v>1.42213322235196</v>
      </c>
      <c r="C1613" s="19" t="n">
        <f aca="false">Online_RAW!K1613</f>
        <v>31.6016666666667</v>
      </c>
      <c r="D1613" s="19" t="n">
        <f aca="false">Online_RAW!J1613</f>
        <v>3.335</v>
      </c>
      <c r="E1613" s="19" t="n">
        <f aca="false">(1-F1613/100-G1613/100)/(1-C1613/100-D1613/100-General!$B$17/100)</f>
        <v>0.980776146718835</v>
      </c>
      <c r="F1613" s="19" t="n">
        <f aca="false">N1613*General!$B$14/(N1613+O1613)+O1613*100/(N1613+O1613)</f>
        <v>36.5797785200147</v>
      </c>
      <c r="G1613" s="19" t="n">
        <f aca="false">N1613*General!$B$15/(N1613+O1613)</f>
        <v>0.0320304148888815</v>
      </c>
      <c r="H1613" s="19" t="n">
        <f aca="false">(N1613+O1613)*(1/General!$B$20)*((F1613/100)-E1613*(C1613/100))*1000/B1613</f>
        <v>315.638949853826</v>
      </c>
      <c r="I1613" s="19" t="n">
        <f aca="false">(N1613+O1613)*(1/General!$B$20)*((D1613/100)*E1613-(G1613/100))*1000/B1613</f>
        <v>183.025371861434</v>
      </c>
      <c r="J1613" s="19" t="n">
        <f aca="false">I1613/H1613</f>
        <v>0.579856738042609</v>
      </c>
      <c r="K1613" s="19" t="n">
        <f aca="false">MAX(Online_RAW!$L$2-Online_RAW!L1613,0)</f>
        <v>0</v>
      </c>
      <c r="L1613" s="19" t="n">
        <f aca="false">0.0016*(Online_RAW!M1613)</f>
        <v>92.5464</v>
      </c>
      <c r="M1613" s="11" t="n">
        <f aca="false">Online_RAW!$N$2-Online_RAW!N1613</f>
        <v>331.99963636364</v>
      </c>
      <c r="N1613" s="19" t="n">
        <f aca="false">Online_RAW!C1613*60</f>
        <v>144.238636363636</v>
      </c>
      <c r="O1613" s="19" t="n">
        <f aca="false">MAX(0, Online_RAW!D1613*60)</f>
        <v>35.8884545454545</v>
      </c>
      <c r="P1613" s="19" t="n">
        <f aca="false">_xlfn.IFNA(VLOOKUP(A1613,Sampling!$D$7:$E$14,2,FALSE()),0)</f>
        <v>0</v>
      </c>
      <c r="Q1613" s="0" t="n">
        <f aca="false">_xlfn.IFNA(VLOOKUP(A1613,Refill!$D$6:$G$8,2,FALSE()),0)</f>
        <v>0</v>
      </c>
    </row>
    <row r="1614" customFormat="false" ht="12.75" hidden="false" customHeight="false" outlineLevel="0" collapsed="false">
      <c r="A1614" s="19" t="n">
        <f aca="false">ROUND((Online_RAW!B1614-General!$B$10)*24,3)</f>
        <v>26.867</v>
      </c>
      <c r="B1614" s="19" t="n">
        <f aca="false">General!$B$12+Online_ANA!K1614/1000+Online_ANA!L1614/1000+Online_ANA!M1614/1000/General!$B$22-SUM($P$2:P1614)/1000/General!$B$24+SUM($Q$2:Q1614)/1000/General!$B$24</f>
        <v>1.4230172090075</v>
      </c>
      <c r="C1614" s="19" t="n">
        <f aca="false">Online_RAW!K1614</f>
        <v>31.6611111111111</v>
      </c>
      <c r="D1614" s="19" t="n">
        <f aca="false">Online_RAW!J1614</f>
        <v>3.345</v>
      </c>
      <c r="E1614" s="19" t="n">
        <f aca="false">(1-F1614/100-G1614/100)/(1-C1614/100-D1614/100-General!$B$17/100)</f>
        <v>0.98186143445827</v>
      </c>
      <c r="F1614" s="19" t="n">
        <f aca="false">N1614*General!$B$14/(N1614+O1614)+O1614*100/(N1614+O1614)</f>
        <v>36.5778195101561</v>
      </c>
      <c r="G1614" s="19" t="n">
        <f aca="false">N1614*General!$B$15/(N1614+O1614)</f>
        <v>0.0320314042877999</v>
      </c>
      <c r="H1614" s="19" t="n">
        <f aca="false">(N1614+O1614)*(1/General!$B$20)*((F1614/100)-E1614*(C1614/100))*1000/B1614</f>
        <v>310.017475929457</v>
      </c>
      <c r="I1614" s="19" t="n">
        <f aca="false">(N1614+O1614)*(1/General!$B$20)*((D1614/100)*E1614-(G1614/100))*1000/B1614</f>
        <v>183.622133550036</v>
      </c>
      <c r="J1614" s="19" t="n">
        <f aca="false">I1614/H1614</f>
        <v>0.592296072985959</v>
      </c>
      <c r="K1614" s="19" t="n">
        <f aca="false">MAX(Online_RAW!$L$2-Online_RAW!L1614,0)</f>
        <v>0</v>
      </c>
      <c r="L1614" s="19" t="n">
        <f aca="false">0.0016*(Online_RAW!M1614)</f>
        <v>92.6464</v>
      </c>
      <c r="M1614" s="11" t="n">
        <f aca="false">Online_RAW!$N$2-Online_RAW!N1614</f>
        <v>332.85418181818</v>
      </c>
      <c r="N1614" s="19" t="n">
        <f aca="false">Online_RAW!C1614*60</f>
        <v>144.205090909091</v>
      </c>
      <c r="O1614" s="19" t="n">
        <f aca="false">MAX(0, Online_RAW!D1614*60)</f>
        <v>35.8745454545455</v>
      </c>
      <c r="P1614" s="19" t="n">
        <f aca="false">_xlfn.IFNA(VLOOKUP(A1614,Sampling!$D$7:$E$14,2,FALSE()),0)</f>
        <v>0</v>
      </c>
      <c r="Q1614" s="0" t="n">
        <f aca="false">_xlfn.IFNA(VLOOKUP(A1614,Refill!$D$6:$G$8,2,FALSE()),0)</f>
        <v>0</v>
      </c>
    </row>
    <row r="1615" customFormat="false" ht="12.75" hidden="false" customHeight="false" outlineLevel="0" collapsed="false">
      <c r="A1615" s="19" t="n">
        <f aca="false">ROUND((Online_RAW!B1615-General!$B$10)*24,3)</f>
        <v>26.883</v>
      </c>
      <c r="B1615" s="19" t="n">
        <f aca="false">General!$B$12+Online_ANA!K1615/1000+Online_ANA!L1615/1000+Online_ANA!M1615/1000/General!$B$22-SUM($P$2:P1615)/1000/General!$B$24+SUM($Q$2:Q1615)/1000/General!$B$24</f>
        <v>1.4237727969975</v>
      </c>
      <c r="C1615" s="19" t="n">
        <f aca="false">Online_RAW!K1615</f>
        <v>31.6</v>
      </c>
      <c r="D1615" s="19" t="n">
        <f aca="false">Online_RAW!J1615</f>
        <v>3.344</v>
      </c>
      <c r="E1615" s="19" t="n">
        <f aca="false">(1-F1615/100-G1615/100)/(1-C1615/100-D1615/100-General!$B$17/100)</f>
        <v>0.98198641545581</v>
      </c>
      <c r="F1615" s="19" t="n">
        <f aca="false">N1615*General!$B$14/(N1615+O1615)+O1615*100/(N1615+O1615)</f>
        <v>36.5087234230314</v>
      </c>
      <c r="G1615" s="19" t="n">
        <f aca="false">N1615*General!$B$15/(N1615+O1615)</f>
        <v>0.0320663013014993</v>
      </c>
      <c r="H1615" s="19" t="n">
        <f aca="false">(N1615+O1615)*(1/General!$B$20)*((F1615/100)-E1615*(C1615/100))*1000/B1615</f>
        <v>307.68908983099</v>
      </c>
      <c r="I1615" s="19" t="n">
        <f aca="false">(N1615+O1615)*(1/General!$B$20)*((D1615/100)*E1615-(G1615/100))*1000/B1615</f>
        <v>182.643319887445</v>
      </c>
      <c r="J1615" s="19" t="n">
        <f aca="false">I1615/H1615</f>
        <v>0.593596997500849</v>
      </c>
      <c r="K1615" s="19" t="n">
        <f aca="false">MAX(Online_RAW!$L$2-Online_RAW!L1615,0)</f>
        <v>0</v>
      </c>
      <c r="L1615" s="19" t="n">
        <f aca="false">0.0016*(Online_RAW!M1615)</f>
        <v>92.6464</v>
      </c>
      <c r="M1615" s="11" t="n">
        <f aca="false">Online_RAW!$N$2-Online_RAW!N1615</f>
        <v>333.67777272727</v>
      </c>
      <c r="N1615" s="19" t="n">
        <f aca="false">Online_RAW!C1615*60</f>
        <v>143.695363636364</v>
      </c>
      <c r="O1615" s="19" t="n">
        <f aca="false">MAX(0, Online_RAW!D1615*60)</f>
        <v>35.5524545454545</v>
      </c>
      <c r="P1615" s="19" t="n">
        <f aca="false">_xlfn.IFNA(VLOOKUP(A1615,Sampling!$D$7:$E$14,2,FALSE()),0)</f>
        <v>0</v>
      </c>
      <c r="Q1615" s="0" t="n">
        <f aca="false">_xlfn.IFNA(VLOOKUP(A1615,Refill!$D$6:$G$8,2,FALSE()),0)</f>
        <v>0</v>
      </c>
    </row>
    <row r="1616" customFormat="false" ht="12.75" hidden="false" customHeight="false" outlineLevel="0" collapsed="false">
      <c r="A1616" s="19" t="n">
        <f aca="false">ROUND((Online_RAW!B1616-General!$B$10)*24,3)</f>
        <v>26.9</v>
      </c>
      <c r="B1616" s="19" t="n">
        <f aca="false">General!$B$12+Online_ANA!K1616/1000+Online_ANA!L1616/1000+Online_ANA!M1616/1000/General!$B$22-SUM($P$2:P1616)/1000/General!$B$24+SUM($Q$2:Q1616)/1000/General!$B$24</f>
        <v>1.42460902624651</v>
      </c>
      <c r="C1616" s="19" t="n">
        <f aca="false">Online_RAW!K1616</f>
        <v>31.734</v>
      </c>
      <c r="D1616" s="19" t="n">
        <f aca="false">Online_RAW!J1616</f>
        <v>3.34</v>
      </c>
      <c r="E1616" s="19" t="n">
        <f aca="false">(1-F1616/100-G1616/100)/(1-C1616/100-D1616/100-General!$B$17/100)</f>
        <v>0.992755393121182</v>
      </c>
      <c r="F1616" s="19" t="n">
        <f aca="false">N1616*General!$B$14/(N1616+O1616)+O1616*100/(N1616+O1616)</f>
        <v>35.9415682249169</v>
      </c>
      <c r="G1616" s="19" t="n">
        <f aca="false">N1616*General!$B$15/(N1616+O1616)</f>
        <v>0.032352743320749</v>
      </c>
      <c r="H1616" s="19" t="n">
        <f aca="false">(N1616+O1616)*(1/General!$B$20)*((F1616/100)-E1616*(C1616/100))*1000/B1616</f>
        <v>250.054166839535</v>
      </c>
      <c r="I1616" s="19" t="n">
        <f aca="false">(N1616+O1616)*(1/General!$B$20)*((D1616/100)*E1616-(G1616/100))*1000/B1616</f>
        <v>185.024503682719</v>
      </c>
      <c r="J1616" s="19" t="n">
        <f aca="false">I1616/H1616</f>
        <v>0.739937694385447</v>
      </c>
      <c r="K1616" s="19" t="n">
        <f aca="false">MAX(Online_RAW!$L$2-Online_RAW!L1616,0)</f>
        <v>0</v>
      </c>
      <c r="L1616" s="19" t="n">
        <f aca="false">0.0016*(Online_RAW!M1616)</f>
        <v>92.7184</v>
      </c>
      <c r="M1616" s="11" t="n">
        <f aca="false">Online_RAW!$N$2-Online_RAW!N1616</f>
        <v>334.5107826087</v>
      </c>
      <c r="N1616" s="19" t="n">
        <f aca="false">Online_RAW!C1616*60</f>
        <v>145.534173913043</v>
      </c>
      <c r="O1616" s="19" t="n">
        <f aca="false">MAX(0, Online_RAW!D1616*60)</f>
        <v>34.4000869565218</v>
      </c>
      <c r="P1616" s="19" t="n">
        <f aca="false">_xlfn.IFNA(VLOOKUP(A1616,Sampling!$D$7:$E$14,2,FALSE()),0)</f>
        <v>0</v>
      </c>
      <c r="Q1616" s="0" t="n">
        <f aca="false">_xlfn.IFNA(VLOOKUP(A1616,Refill!$D$6:$G$8,2,FALSE()),0)</f>
        <v>0</v>
      </c>
    </row>
    <row r="1617" customFormat="false" ht="12.75" hidden="false" customHeight="false" outlineLevel="0" collapsed="false">
      <c r="A1617" s="19" t="n">
        <f aca="false">ROUND((Online_RAW!B1617-General!$B$10)*24,3)</f>
        <v>26.917</v>
      </c>
      <c r="B1617" s="19" t="n">
        <f aca="false">General!$B$12+Online_ANA!K1617/1000+Online_ANA!L1617/1000+Online_ANA!M1617/1000/General!$B$22-SUM($P$2:P1617)/1000/General!$B$24+SUM($Q$2:Q1617)/1000/General!$B$24</f>
        <v>1.4254238969286</v>
      </c>
      <c r="C1617" s="19" t="n">
        <f aca="false">Online_RAW!K1617</f>
        <v>31.5163636363636</v>
      </c>
      <c r="D1617" s="19" t="n">
        <f aca="false">Online_RAW!J1617</f>
        <v>3.34</v>
      </c>
      <c r="E1617" s="19" t="n">
        <f aca="false">(1-F1617/100-G1617/100)/(1-C1617/100-D1617/100-General!$B$17/100)</f>
        <v>1.00207996118697</v>
      </c>
      <c r="F1617" s="19" t="n">
        <f aca="false">N1617*General!$B$14/(N1617+O1617)+O1617*100/(N1617+O1617)</f>
        <v>35.1216928702647</v>
      </c>
      <c r="G1617" s="19" t="n">
        <f aca="false">N1617*General!$B$15/(N1617+O1617)</f>
        <v>0.0327668217826946</v>
      </c>
      <c r="H1617" s="19" t="n">
        <f aca="false">(N1617+O1617)*(1/General!$B$20)*((F1617/100)-E1617*(C1617/100))*1000/B1617</f>
        <v>199.495659046548</v>
      </c>
      <c r="I1617" s="19" t="n">
        <f aca="false">(N1617+O1617)*(1/General!$B$20)*((D1617/100)*E1617-(G1617/100))*1000/B1617</f>
        <v>186.781450096111</v>
      </c>
      <c r="J1617" s="19" t="n">
        <f aca="false">I1617/H1617</f>
        <v>0.936268242571283</v>
      </c>
      <c r="K1617" s="19" t="n">
        <f aca="false">MAX(Online_RAW!$L$2-Online_RAW!L1617,0)</f>
        <v>0</v>
      </c>
      <c r="L1617" s="19" t="n">
        <f aca="false">0.0016*(Online_RAW!M1617)</f>
        <v>92.7728</v>
      </c>
      <c r="M1617" s="11" t="n">
        <f aca="false">Online_RAW!$N$2-Online_RAW!N1617</f>
        <v>335.33969565217</v>
      </c>
      <c r="N1617" s="19" t="n">
        <f aca="false">Online_RAW!C1617*60</f>
        <v>147.501130434782</v>
      </c>
      <c r="O1617" s="19" t="n">
        <f aca="false">MAX(0, Online_RAW!D1617*60)</f>
        <v>32.5604347826087</v>
      </c>
      <c r="P1617" s="19" t="n">
        <f aca="false">_xlfn.IFNA(VLOOKUP(A1617,Sampling!$D$7:$E$14,2,FALSE()),0)</f>
        <v>0</v>
      </c>
      <c r="Q1617" s="0" t="n">
        <f aca="false">_xlfn.IFNA(VLOOKUP(A1617,Refill!$D$6:$G$8,2,FALSE()),0)</f>
        <v>0</v>
      </c>
    </row>
    <row r="1618" customFormat="false" ht="12.75" hidden="false" customHeight="false" outlineLevel="0" collapsed="false">
      <c r="A1618" s="19" t="n">
        <f aca="false">ROUND((Online_RAW!B1618-General!$B$10)*24,3)</f>
        <v>26.933</v>
      </c>
      <c r="B1618" s="19" t="n">
        <f aca="false">General!$B$12+Online_ANA!K1618/1000+Online_ANA!L1618/1000+Online_ANA!M1618/1000/General!$B$22-SUM($P$2:P1618)/1000/General!$B$24+SUM($Q$2:Q1618)/1000/General!$B$24</f>
        <v>1.42632919865519</v>
      </c>
      <c r="C1618" s="19" t="n">
        <f aca="false">Online_RAW!K1618</f>
        <v>30.575</v>
      </c>
      <c r="D1618" s="19" t="n">
        <f aca="false">Online_RAW!J1618</f>
        <v>3.35</v>
      </c>
      <c r="E1618" s="19" t="n">
        <f aca="false">(1-F1618/100-G1618/100)/(1-C1618/100-D1618/100-General!$B$17/100)</f>
        <v>0.960185279759283</v>
      </c>
      <c r="F1618" s="19" t="n">
        <f aca="false">N1618*General!$B$14/(N1618+O1618)+O1618*100/(N1618+O1618)</f>
        <v>36.9393736232162</v>
      </c>
      <c r="G1618" s="19" t="n">
        <f aca="false">N1618*General!$B$15/(N1618+O1618)</f>
        <v>0.0318488012003959</v>
      </c>
      <c r="H1618" s="19" t="n">
        <f aca="false">(N1618+O1618)*(1/General!$B$20)*((F1618/100)-E1618*(C1618/100))*1000/B1618</f>
        <v>426.321660844285</v>
      </c>
      <c r="I1618" s="19" t="n">
        <f aca="false">(N1618+O1618)*(1/General!$B$20)*((D1618/100)*E1618-(G1618/100))*1000/B1618</f>
        <v>179.080639278336</v>
      </c>
      <c r="J1618" s="19" t="n">
        <f aca="false">I1618/H1618</f>
        <v>0.42005991186018</v>
      </c>
      <c r="K1618" s="19" t="n">
        <f aca="false">MAX(Online_RAW!$L$2-Online_RAW!L1618,0)</f>
        <v>0</v>
      </c>
      <c r="L1618" s="19" t="n">
        <f aca="false">0.0016*(Online_RAW!M1618)</f>
        <v>92.9042285714287</v>
      </c>
      <c r="M1618" s="11" t="n">
        <f aca="false">Online_RAW!$N$2-Online_RAW!N1618</f>
        <v>336.1832173913</v>
      </c>
      <c r="N1618" s="19" t="n">
        <f aca="false">Online_RAW!C1618*60</f>
        <v>143.133913043478</v>
      </c>
      <c r="O1618" s="19" t="n">
        <f aca="false">MAX(0, Online_RAW!D1618*60)</f>
        <v>36.6328695652174</v>
      </c>
      <c r="P1618" s="19" t="n">
        <f aca="false">_xlfn.IFNA(VLOOKUP(A1618,Sampling!$D$7:$E$14,2,FALSE()),0)</f>
        <v>0</v>
      </c>
      <c r="Q1618" s="0" t="n">
        <f aca="false">_xlfn.IFNA(VLOOKUP(A1618,Refill!$D$6:$G$8,2,FALSE()),0)</f>
        <v>0</v>
      </c>
    </row>
    <row r="1619" customFormat="false" ht="12.75" hidden="false" customHeight="false" outlineLevel="0" collapsed="false">
      <c r="A1619" s="19" t="n">
        <f aca="false">ROUND((Online_RAW!B1619-General!$B$10)*24,3)</f>
        <v>26.95</v>
      </c>
      <c r="B1619" s="19" t="n">
        <f aca="false">General!$B$12+Online_ANA!K1619/1000+Online_ANA!L1619/1000+Online_ANA!M1619/1000/General!$B$22-SUM($P$2:P1619)/1000/General!$B$24+SUM($Q$2:Q1619)/1000/General!$B$24</f>
        <v>1.42721874750698</v>
      </c>
      <c r="C1619" s="19" t="n">
        <f aca="false">Online_RAW!K1619</f>
        <v>31.3642857142857</v>
      </c>
      <c r="D1619" s="19" t="n">
        <f aca="false">Online_RAW!J1619</f>
        <v>3.355</v>
      </c>
      <c r="E1619" s="19" t="n">
        <f aca="false">(1-F1619/100-G1619/100)/(1-C1619/100-D1619/100-General!$B$17/100)</f>
        <v>0.973427083067212</v>
      </c>
      <c r="F1619" s="19" t="n">
        <f aca="false">N1619*General!$B$14/(N1619+O1619)+O1619*100/(N1619+O1619)</f>
        <v>36.8432817908267</v>
      </c>
      <c r="G1619" s="19" t="n">
        <f aca="false">N1619*General!$B$15/(N1619+O1619)</f>
        <v>0.0318973324288754</v>
      </c>
      <c r="H1619" s="19" t="n">
        <f aca="false">(N1619+O1619)*(1/General!$B$20)*((F1619/100)-E1619*(C1619/100))*1000/B1619</f>
        <v>355.145857644948</v>
      </c>
      <c r="I1619" s="19" t="n">
        <f aca="false">(N1619+O1619)*(1/General!$B$20)*((D1619/100)*E1619-(G1619/100))*1000/B1619</f>
        <v>181.946243792808</v>
      </c>
      <c r="J1619" s="19" t="n">
        <f aca="false">I1619/H1619</f>
        <v>0.512314137631605</v>
      </c>
      <c r="K1619" s="19" t="n">
        <f aca="false">MAX(Online_RAW!$L$2-Online_RAW!L1619,0)</f>
        <v>0</v>
      </c>
      <c r="L1619" s="19" t="n">
        <f aca="false">0.0016*(Online_RAW!M1619)</f>
        <v>93</v>
      </c>
      <c r="M1619" s="11" t="n">
        <f aca="false">Online_RAW!$N$2-Online_RAW!N1619</f>
        <v>337.04843478261</v>
      </c>
      <c r="N1619" s="19" t="n">
        <f aca="false">Online_RAW!C1619*60</f>
        <v>143.52052173913</v>
      </c>
      <c r="O1619" s="19" t="n">
        <f aca="false">MAX(0, Online_RAW!D1619*60)</f>
        <v>36.4575652173913</v>
      </c>
      <c r="P1619" s="19" t="n">
        <f aca="false">_xlfn.IFNA(VLOOKUP(A1619,Sampling!$D$7:$E$14,2,FALSE()),0)</f>
        <v>0</v>
      </c>
      <c r="Q1619" s="0" t="n">
        <f aca="false">_xlfn.IFNA(VLOOKUP(A1619,Refill!$D$6:$G$8,2,FALSE()),0)</f>
        <v>0</v>
      </c>
    </row>
    <row r="1620" customFormat="false" ht="12.75" hidden="false" customHeight="false" outlineLevel="0" collapsed="false">
      <c r="A1620" s="19" t="n">
        <f aca="false">ROUND((Online_RAW!B1620-General!$B$10)*24,3)</f>
        <v>26.967</v>
      </c>
      <c r="B1620" s="19" t="n">
        <f aca="false">General!$B$12+Online_ANA!K1620/1000+Online_ANA!L1620/1000+Online_ANA!M1620/1000/General!$B$22-SUM($P$2:P1620)/1000/General!$B$24+SUM($Q$2:Q1620)/1000/General!$B$24</f>
        <v>1.4279281500139</v>
      </c>
      <c r="C1620" s="19" t="n">
        <f aca="false">Online_RAW!K1620</f>
        <v>32.0145454545454</v>
      </c>
      <c r="D1620" s="19" t="n">
        <f aca="false">Online_RAW!J1620</f>
        <v>3.348</v>
      </c>
      <c r="E1620" s="19" t="n">
        <f aca="false">(1-F1620/100-G1620/100)/(1-C1620/100-D1620/100-General!$B$17/100)</f>
        <v>0.993282476240395</v>
      </c>
      <c r="F1620" s="19" t="n">
        <f aca="false">N1620*General!$B$14/(N1620+O1620)+O1620*100/(N1620+O1620)</f>
        <v>36.1943096819294</v>
      </c>
      <c r="G1620" s="19" t="n">
        <f aca="false">N1620*General!$B$15/(N1620+O1620)</f>
        <v>0.0322250961202377</v>
      </c>
      <c r="H1620" s="19" t="n">
        <f aca="false">(N1620+O1620)*(1/General!$B$20)*((F1620/100)-E1620*(C1620/100))*1000/B1620</f>
        <v>246.42791313315</v>
      </c>
      <c r="I1620" s="19" t="n">
        <f aca="false">(N1620+O1620)*(1/General!$B$20)*((D1620/100)*E1620-(G1620/100))*1000/B1620</f>
        <v>184.662116249292</v>
      </c>
      <c r="J1620" s="19" t="n">
        <f aca="false">I1620/H1620</f>
        <v>0.749355517000688</v>
      </c>
      <c r="K1620" s="19" t="n">
        <f aca="false">MAX(Online_RAW!$L$2-Online_RAW!L1620,0)</f>
        <v>0</v>
      </c>
      <c r="L1620" s="19" t="n">
        <f aca="false">0.0016*(Online_RAW!M1620)</f>
        <v>93.0581333333333</v>
      </c>
      <c r="M1620" s="11" t="n">
        <f aca="false">Online_RAW!$N$2-Online_RAW!N1620</f>
        <v>337.75831818182</v>
      </c>
      <c r="N1620" s="19" t="n">
        <f aca="false">Online_RAW!C1620*60</f>
        <v>144.580090909091</v>
      </c>
      <c r="O1620" s="19" t="n">
        <f aca="false">MAX(0, Online_RAW!D1620*60)</f>
        <v>34.8826363636364</v>
      </c>
      <c r="P1620" s="19" t="n">
        <f aca="false">_xlfn.IFNA(VLOOKUP(A1620,Sampling!$D$7:$E$14,2,FALSE()),0)</f>
        <v>0</v>
      </c>
      <c r="Q1620" s="0" t="n">
        <f aca="false">_xlfn.IFNA(VLOOKUP(A1620,Refill!$D$6:$G$8,2,FALSE()),0)</f>
        <v>0</v>
      </c>
    </row>
    <row r="1621" customFormat="false" ht="12.75" hidden="false" customHeight="false" outlineLevel="0" collapsed="false">
      <c r="A1621" s="19" t="n">
        <f aca="false">ROUND((Online_RAW!B1621-General!$B$10)*24,3)</f>
        <v>26.983</v>
      </c>
      <c r="B1621" s="19" t="n">
        <f aca="false">General!$B$12+Online_ANA!K1621/1000+Online_ANA!L1621/1000+Online_ANA!M1621/1000/General!$B$22-SUM($P$2:P1621)/1000/General!$B$24+SUM($Q$2:Q1621)/1000/General!$B$24</f>
        <v>1.42881947730355</v>
      </c>
      <c r="C1621" s="19" t="n">
        <f aca="false">Online_RAW!K1621</f>
        <v>31.6744444444444</v>
      </c>
      <c r="D1621" s="19" t="n">
        <f aca="false">Online_RAW!J1621</f>
        <v>3.374</v>
      </c>
      <c r="E1621" s="19" t="n">
        <f aca="false">(1-F1621/100-G1621/100)/(1-C1621/100-D1621/100-General!$B$17/100)</f>
        <v>0.975504493914995</v>
      </c>
      <c r="F1621" s="19" t="n">
        <f aca="false">N1621*General!$B$14/(N1621+O1621)+O1621*100/(N1621+O1621)</f>
        <v>37.0297558057889</v>
      </c>
      <c r="G1621" s="19" t="n">
        <f aca="false">N1621*General!$B$15/(N1621+O1621)</f>
        <v>0.03180315363344</v>
      </c>
      <c r="H1621" s="19" t="n">
        <f aca="false">(N1621+O1621)*(1/General!$B$20)*((F1621/100)-E1621*(C1621/100))*1000/B1621</f>
        <v>345.680115773287</v>
      </c>
      <c r="I1621" s="19" t="n">
        <f aca="false">(N1621+O1621)*(1/General!$B$20)*((D1621/100)*E1621-(G1621/100))*1000/B1621</f>
        <v>183.77521236983</v>
      </c>
      <c r="J1621" s="19" t="n">
        <f aca="false">I1621/H1621</f>
        <v>0.53163373877819</v>
      </c>
      <c r="K1621" s="19" t="n">
        <f aca="false">MAX(Online_RAW!$L$2-Online_RAW!L1621,0)</f>
        <v>0</v>
      </c>
      <c r="L1621" s="19" t="n">
        <f aca="false">0.0016*(Online_RAW!M1621)</f>
        <v>93.1328</v>
      </c>
      <c r="M1621" s="11" t="n">
        <f aca="false">Online_RAW!$N$2-Online_RAW!N1621</f>
        <v>338.64847826087</v>
      </c>
      <c r="N1621" s="19" t="n">
        <f aca="false">Online_RAW!C1621*60</f>
        <v>143.560956521739</v>
      </c>
      <c r="O1621" s="19" t="n">
        <f aca="false">MAX(0, Online_RAW!D1621*60)</f>
        <v>37.0009565217391</v>
      </c>
      <c r="P1621" s="19" t="n">
        <f aca="false">_xlfn.IFNA(VLOOKUP(A1621,Sampling!$D$7:$E$14,2,FALSE()),0)</f>
        <v>0</v>
      </c>
      <c r="Q1621" s="0" t="n">
        <f aca="false">_xlfn.IFNA(VLOOKUP(A1621,Refill!$D$6:$G$8,2,FALSE()),0)</f>
        <v>0</v>
      </c>
    </row>
    <row r="1622" customFormat="false" ht="12.75" hidden="false" customHeight="false" outlineLevel="0" collapsed="false">
      <c r="A1622" s="19" t="n">
        <f aca="false">ROUND((Online_RAW!B1622-General!$B$10)*24,3)</f>
        <v>27</v>
      </c>
      <c r="B1622" s="19" t="n">
        <f aca="false">General!$B$12+Online_ANA!K1622/1000+Online_ANA!L1622/1000+Online_ANA!M1622/1000/General!$B$22-SUM($P$2:P1622)/1000/General!$B$24+SUM($Q$2:Q1622)/1000/General!$B$24</f>
        <v>1.42970363326685</v>
      </c>
      <c r="C1622" s="19" t="n">
        <f aca="false">Online_RAW!K1622</f>
        <v>31.7361538461538</v>
      </c>
      <c r="D1622" s="19" t="n">
        <f aca="false">Online_RAW!J1622</f>
        <v>3.376</v>
      </c>
      <c r="E1622" s="19" t="n">
        <f aca="false">(1-F1622/100-G1622/100)/(1-C1622/100-D1622/100-General!$B$17/100)</f>
        <v>0.977395460757616</v>
      </c>
      <c r="F1622" s="19" t="n">
        <f aca="false">N1622*General!$B$14/(N1622+O1622)+O1622*100/(N1622+O1622)</f>
        <v>36.9699918708965</v>
      </c>
      <c r="G1622" s="19" t="n">
        <f aca="false">N1622*General!$B$15/(N1622+O1622)</f>
        <v>0.0318333374389412</v>
      </c>
      <c r="H1622" s="19" t="n">
        <f aca="false">(N1622+O1622)*(1/General!$B$20)*((F1622/100)-E1622*(C1622/100))*1000/B1622</f>
        <v>334.336797615446</v>
      </c>
      <c r="I1622" s="19" t="n">
        <f aca="false">(N1622+O1622)*(1/General!$B$20)*((D1622/100)*E1622-(G1622/100))*1000/B1622</f>
        <v>183.586543283831</v>
      </c>
      <c r="J1622" s="19" t="n">
        <f aca="false">I1622/H1622</f>
        <v>0.549106603261159</v>
      </c>
      <c r="K1622" s="19" t="n">
        <f aca="false">MAX(Online_RAW!$L$2-Online_RAW!L1622,0)</f>
        <v>0</v>
      </c>
      <c r="L1622" s="19" t="n">
        <f aca="false">0.0016*(Online_RAW!M1622)</f>
        <v>93.2298</v>
      </c>
      <c r="M1622" s="11" t="n">
        <f aca="false">Online_RAW!$N$2-Online_RAW!N1622</f>
        <v>339.50647826087</v>
      </c>
      <c r="N1622" s="19" t="n">
        <f aca="false">Online_RAW!C1622*60</f>
        <v>143.27347826087</v>
      </c>
      <c r="O1622" s="19" t="n">
        <f aca="false">MAX(0, Online_RAW!D1622*60)</f>
        <v>36.756</v>
      </c>
      <c r="P1622" s="19" t="n">
        <f aca="false">_xlfn.IFNA(VLOOKUP(A1622,Sampling!$D$7:$E$14,2,FALSE()),0)</f>
        <v>0</v>
      </c>
      <c r="Q1622" s="0" t="n">
        <f aca="false">_xlfn.IFNA(VLOOKUP(A1622,Refill!$D$6:$G$8,2,FALSE()),0)</f>
        <v>0</v>
      </c>
    </row>
    <row r="1623" customFormat="false" ht="12.75" hidden="false" customHeight="false" outlineLevel="0" collapsed="false">
      <c r="A1623" s="19" t="n">
        <f aca="false">ROUND((Online_RAW!B1623-General!$B$10)*24,3)</f>
        <v>27.017</v>
      </c>
      <c r="B1623" s="19" t="n">
        <f aca="false">General!$B$12+Online_ANA!K1623/1000+Online_ANA!L1623/1000+Online_ANA!M1623/1000/General!$B$22-SUM($P$2:P1623)/1000/General!$B$24+SUM($Q$2:Q1623)/1000/General!$B$24</f>
        <v>1.43049705169526</v>
      </c>
      <c r="C1623" s="19" t="n">
        <f aca="false">Online_RAW!K1623</f>
        <v>31.9728571428571</v>
      </c>
      <c r="D1623" s="19" t="n">
        <f aca="false">Online_RAW!J1623</f>
        <v>3.395</v>
      </c>
      <c r="E1623" s="19" t="n">
        <f aca="false">(1-F1623/100-G1623/100)/(1-C1623/100-D1623/100-General!$B$17/100)</f>
        <v>0.983395594161229</v>
      </c>
      <c r="F1623" s="19" t="n">
        <f aca="false">N1623*General!$B$14/(N1623+O1623)+O1623*100/(N1623+O1623)</f>
        <v>36.8346414858793</v>
      </c>
      <c r="G1623" s="19" t="n">
        <f aca="false">N1623*General!$B$15/(N1623+O1623)</f>
        <v>0.0319016962192529</v>
      </c>
      <c r="H1623" s="19" t="n">
        <f aca="false">(N1623+O1623)*(1/General!$B$20)*((F1623/100)-E1623*(C1623/100))*1000/B1623</f>
        <v>302.251194940755</v>
      </c>
      <c r="I1623" s="19" t="n">
        <f aca="false">(N1623+O1623)*(1/General!$B$20)*((D1623/100)*E1623-(G1623/100))*1000/B1623</f>
        <v>185.336972159989</v>
      </c>
      <c r="J1623" s="19" t="n">
        <f aca="false">I1623/H1623</f>
        <v>0.613188550656739</v>
      </c>
      <c r="K1623" s="19" t="n">
        <f aca="false">MAX(Online_RAW!$L$2-Online_RAW!L1623,0)</f>
        <v>0</v>
      </c>
      <c r="L1623" s="19" t="n">
        <f aca="false">0.0016*(Online_RAW!M1623)</f>
        <v>93.2298</v>
      </c>
      <c r="M1623" s="11" t="n">
        <f aca="false">Online_RAW!$N$2-Online_RAW!N1623</f>
        <v>340.37130434783</v>
      </c>
      <c r="N1623" s="19" t="n">
        <f aca="false">Online_RAW!C1623*60</f>
        <v>143.325652173913</v>
      </c>
      <c r="O1623" s="19" t="n">
        <f aca="false">MAX(0, Online_RAW!D1623*60)</f>
        <v>36.3834782608696</v>
      </c>
      <c r="P1623" s="19" t="n">
        <f aca="false">_xlfn.IFNA(VLOOKUP(A1623,Sampling!$D$7:$E$14,2,FALSE()),0)</f>
        <v>0</v>
      </c>
      <c r="Q1623" s="0" t="n">
        <f aca="false">_xlfn.IFNA(VLOOKUP(A1623,Refill!$D$6:$G$8,2,FALSE()),0)</f>
        <v>0</v>
      </c>
    </row>
    <row r="1624" customFormat="false" ht="12.75" hidden="false" customHeight="false" outlineLevel="0" collapsed="false">
      <c r="A1624" s="19" t="n">
        <f aca="false">ROUND((Online_RAW!B1624-General!$B$10)*24,3)</f>
        <v>27.033</v>
      </c>
      <c r="B1624" s="19" t="n">
        <f aca="false">General!$B$12+Online_ANA!K1624/1000+Online_ANA!L1624/1000+Online_ANA!M1624/1000/General!$B$22-SUM($P$2:P1624)/1000/General!$B$24+SUM($Q$2:Q1624)/1000/General!$B$24</f>
        <v>1.43140420620358</v>
      </c>
      <c r="C1624" s="19" t="n">
        <f aca="false">Online_RAW!K1624</f>
        <v>31.99</v>
      </c>
      <c r="D1624" s="19" t="n">
        <f aca="false">Online_RAW!J1624</f>
        <v>3.38666666666667</v>
      </c>
      <c r="E1624" s="19" t="n">
        <f aca="false">(1-F1624/100-G1624/100)/(1-C1624/100-D1624/100-General!$B$17/100)</f>
        <v>0.982330338610584</v>
      </c>
      <c r="F1624" s="19" t="n">
        <f aca="false">N1624*General!$B$14/(N1624+O1624)+O1624*100/(N1624+O1624)</f>
        <v>36.9117230995403</v>
      </c>
      <c r="G1624" s="19" t="n">
        <f aca="false">N1624*General!$B$15/(N1624+O1624)</f>
        <v>0.0318627661113433</v>
      </c>
      <c r="H1624" s="19" t="n">
        <f aca="false">(N1624+O1624)*(1/General!$B$20)*((F1624/100)-E1624*(C1624/100))*1000/B1624</f>
        <v>307.881360245997</v>
      </c>
      <c r="I1624" s="19" t="n">
        <f aca="false">(N1624+O1624)*(1/General!$B$20)*((D1624/100)*E1624-(G1624/100))*1000/B1624</f>
        <v>184.884654461572</v>
      </c>
      <c r="J1624" s="19" t="n">
        <f aca="false">I1624/H1624</f>
        <v>0.600506163523018</v>
      </c>
      <c r="K1624" s="19" t="n">
        <f aca="false">MAX(Online_RAW!$L$2-Online_RAW!L1624,0)</f>
        <v>0</v>
      </c>
      <c r="L1624" s="19" t="n">
        <f aca="false">0.0016*(Online_RAW!M1624)</f>
        <v>93.352</v>
      </c>
      <c r="M1624" s="11" t="n">
        <f aca="false">Online_RAW!$N$2-Online_RAW!N1624</f>
        <v>341.2269047619</v>
      </c>
      <c r="N1624" s="19" t="n">
        <f aca="false">Online_RAW!C1624*60</f>
        <v>143.4021</v>
      </c>
      <c r="O1624" s="19" t="n">
        <f aca="false">MAX(0, Online_RAW!D1624*60)</f>
        <v>36.6225714285715</v>
      </c>
      <c r="P1624" s="19" t="n">
        <f aca="false">_xlfn.IFNA(VLOOKUP(A1624,Sampling!$D$7:$E$14,2,FALSE()),0)</f>
        <v>0</v>
      </c>
      <c r="Q1624" s="0" t="n">
        <f aca="false">_xlfn.IFNA(VLOOKUP(A1624,Refill!$D$6:$G$8,2,FALSE()),0)</f>
        <v>0</v>
      </c>
    </row>
    <row r="1625" customFormat="false" ht="12.75" hidden="false" customHeight="false" outlineLevel="0" collapsed="false">
      <c r="A1625" s="19" t="n">
        <f aca="false">ROUND((Online_RAW!B1625-General!$B$10)*24,3)</f>
        <v>27.05</v>
      </c>
      <c r="B1625" s="19" t="n">
        <f aca="false">General!$B$12+Online_ANA!K1625/1000+Online_ANA!L1625/1000+Online_ANA!M1625/1000/General!$B$22-SUM($P$2:P1625)/1000/General!$B$24+SUM($Q$2:Q1625)/1000/General!$B$24</f>
        <v>1.43225405019545</v>
      </c>
      <c r="C1625" s="19" t="n">
        <f aca="false">Online_RAW!K1625</f>
        <v>31.9433333333333</v>
      </c>
      <c r="D1625" s="19" t="n">
        <f aca="false">Online_RAW!J1625</f>
        <v>3.412</v>
      </c>
      <c r="E1625" s="19" t="n">
        <f aca="false">(1-F1625/100-G1625/100)/(1-C1625/100-D1625/100-General!$B$17/100)</f>
        <v>0.981063687382656</v>
      </c>
      <c r="F1625" s="19" t="n">
        <f aca="false">N1625*General!$B$14/(N1625+O1625)+O1625*100/(N1625+O1625)</f>
        <v>36.9721314043976</v>
      </c>
      <c r="G1625" s="19" t="n">
        <f aca="false">N1625*General!$B$15/(N1625+O1625)</f>
        <v>0.0318322568664659</v>
      </c>
      <c r="H1625" s="19" t="n">
        <f aca="false">(N1625+O1625)*(1/General!$B$20)*((F1625/100)-E1625*(C1625/100))*1000/B1625</f>
        <v>315.558542594931</v>
      </c>
      <c r="I1625" s="19" t="n">
        <f aca="false">(N1625+O1625)*(1/General!$B$20)*((D1625/100)*E1625-(G1625/100))*1000/B1625</f>
        <v>185.713609164117</v>
      </c>
      <c r="J1625" s="19" t="n">
        <f aca="false">I1625/H1625</f>
        <v>0.588523472180277</v>
      </c>
      <c r="K1625" s="19" t="n">
        <f aca="false">MAX(Online_RAW!$L$2-Online_RAW!L1625,0)</f>
        <v>0</v>
      </c>
      <c r="L1625" s="19" t="n">
        <f aca="false">0.0016*(Online_RAW!M1625)</f>
        <v>93.42912</v>
      </c>
      <c r="M1625" s="11" t="n">
        <f aca="false">Online_RAW!$N$2-Online_RAW!N1625</f>
        <v>342.06917391304</v>
      </c>
      <c r="N1625" s="19" t="n">
        <f aca="false">Online_RAW!C1625*60</f>
        <v>143.098173913043</v>
      </c>
      <c r="O1625" s="19" t="n">
        <f aca="false">MAX(0, Online_RAW!D1625*60)</f>
        <v>36.7171304347826</v>
      </c>
      <c r="P1625" s="19" t="n">
        <f aca="false">_xlfn.IFNA(VLOOKUP(A1625,Sampling!$D$7:$E$14,2,FALSE()),0)</f>
        <v>0</v>
      </c>
      <c r="Q1625" s="0" t="n">
        <f aca="false">_xlfn.IFNA(VLOOKUP(A1625,Refill!$D$6:$G$8,2,FALSE()),0)</f>
        <v>0</v>
      </c>
    </row>
    <row r="1626" customFormat="false" ht="12.75" hidden="false" customHeight="false" outlineLevel="0" collapsed="false">
      <c r="A1626" s="19" t="n">
        <f aca="false">ROUND((Online_RAW!B1626-General!$B$10)*24,3)</f>
        <v>27.067</v>
      </c>
      <c r="B1626" s="19" t="n">
        <f aca="false">General!$B$12+Online_ANA!K1626/1000+Online_ANA!L1626/1000+Online_ANA!M1626/1000/General!$B$22-SUM($P$2:P1626)/1000/General!$B$24+SUM($Q$2:Q1626)/1000/General!$B$24</f>
        <v>1.43309819800559</v>
      </c>
      <c r="C1626" s="19" t="n">
        <f aca="false">Online_RAW!K1626</f>
        <v>31.9614285714286</v>
      </c>
      <c r="D1626" s="19" t="n">
        <f aca="false">Online_RAW!J1626</f>
        <v>3.438</v>
      </c>
      <c r="E1626" s="19" t="n">
        <f aca="false">(1-F1626/100-G1626/100)/(1-C1626/100-D1626/100-General!$B$17/100)</f>
        <v>0.982520597253166</v>
      </c>
      <c r="F1626" s="19" t="n">
        <f aca="false">N1626*General!$B$14/(N1626+O1626)+O1626*100/(N1626+O1626)</f>
        <v>36.921879445041</v>
      </c>
      <c r="G1626" s="19" t="n">
        <f aca="false">N1626*General!$B$15/(N1626+O1626)</f>
        <v>0.0318576366439187</v>
      </c>
      <c r="H1626" s="19" t="n">
        <f aca="false">(N1626+O1626)*(1/General!$B$20)*((F1626/100)-E1626*(C1626/100))*1000/B1626</f>
        <v>308.499659154912</v>
      </c>
      <c r="I1626" s="19" t="n">
        <f aca="false">(N1626+O1626)*(1/General!$B$20)*((D1626/100)*E1626-(G1626/100))*1000/B1626</f>
        <v>187.032566630856</v>
      </c>
      <c r="J1626" s="19" t="n">
        <f aca="false">I1626/H1626</f>
        <v>0.606265067336551</v>
      </c>
      <c r="K1626" s="19" t="n">
        <f aca="false">MAX(Online_RAW!$L$2-Online_RAW!L1626,0)</f>
        <v>0</v>
      </c>
      <c r="L1626" s="19" t="n">
        <f aca="false">0.0016*(Online_RAW!M1626)</f>
        <v>93.4832</v>
      </c>
      <c r="M1626" s="11" t="n">
        <f aca="false">Online_RAW!$N$2-Online_RAW!N1626</f>
        <v>342.93034782609</v>
      </c>
      <c r="N1626" s="19" t="n">
        <f aca="false">Online_RAW!C1626*60</f>
        <v>142.999304347826</v>
      </c>
      <c r="O1626" s="19" t="n">
        <f aca="false">MAX(0, Online_RAW!D1626*60)</f>
        <v>36.5486086956522</v>
      </c>
      <c r="P1626" s="19" t="n">
        <f aca="false">_xlfn.IFNA(VLOOKUP(A1626,Sampling!$D$7:$E$14,2,FALSE()),0)</f>
        <v>0</v>
      </c>
      <c r="Q1626" s="0" t="n">
        <f aca="false">_xlfn.IFNA(VLOOKUP(A1626,Refill!$D$6:$G$8,2,FALSE()),0)</f>
        <v>0</v>
      </c>
    </row>
    <row r="1627" customFormat="false" ht="12.75" hidden="false" customHeight="false" outlineLevel="0" collapsed="false">
      <c r="A1627" s="19" t="n">
        <f aca="false">ROUND((Online_RAW!B1627-General!$B$10)*24,3)</f>
        <v>27.083</v>
      </c>
      <c r="B1627" s="19" t="n">
        <f aca="false">General!$B$12+Online_ANA!K1627/1000+Online_ANA!L1627/1000+Online_ANA!M1627/1000/General!$B$22-SUM($P$2:P1627)/1000/General!$B$24+SUM($Q$2:Q1627)/1000/General!$B$24</f>
        <v>1.43394830115572</v>
      </c>
      <c r="C1627" s="19" t="n">
        <f aca="false">Online_RAW!K1627</f>
        <v>32.08</v>
      </c>
      <c r="D1627" s="19" t="n">
        <f aca="false">Online_RAW!J1627</f>
        <v>3.42</v>
      </c>
      <c r="E1627" s="19" t="n">
        <f aca="false">(1-F1627/100-G1627/100)/(1-C1627/100-D1627/100-General!$B$17/100)</f>
        <v>0.980570453744176</v>
      </c>
      <c r="F1627" s="19" t="n">
        <f aca="false">N1627*General!$B$14/(N1627+O1627)+O1627*100/(N1627+O1627)</f>
        <v>37.1457464534879</v>
      </c>
      <c r="G1627" s="19" t="n">
        <f aca="false">N1627*General!$B$15/(N1627+O1627)</f>
        <v>0.0317445724982385</v>
      </c>
      <c r="H1627" s="19" t="n">
        <f aca="false">(N1627+O1627)*(1/General!$B$20)*((F1627/100)-E1627*(C1627/100))*1000/B1627</f>
        <v>319.263419464683</v>
      </c>
      <c r="I1627" s="19" t="n">
        <f aca="false">(N1627+O1627)*(1/General!$B$20)*((D1627/100)*E1627-(G1627/100))*1000/B1627</f>
        <v>186.416353114669</v>
      </c>
      <c r="J1627" s="19" t="n">
        <f aca="false">I1627/H1627</f>
        <v>0.58389512154959</v>
      </c>
      <c r="K1627" s="19" t="n">
        <f aca="false">MAX(Online_RAW!$L$2-Online_RAW!L1627,0)</f>
        <v>0</v>
      </c>
      <c r="L1627" s="19" t="n">
        <f aca="false">0.0016*(Online_RAW!M1627)</f>
        <v>93.5483428571429</v>
      </c>
      <c r="M1627" s="11" t="n">
        <f aca="false">Online_RAW!$N$2-Online_RAW!N1627</f>
        <v>343.78595454545</v>
      </c>
      <c r="N1627" s="19" t="n">
        <f aca="false">Online_RAW!C1627*60</f>
        <v>143.143636363636</v>
      </c>
      <c r="O1627" s="19" t="n">
        <f aca="false">MAX(0, Online_RAW!D1627*60)</f>
        <v>37.2256363636364</v>
      </c>
      <c r="P1627" s="19" t="n">
        <f aca="false">_xlfn.IFNA(VLOOKUP(A1627,Sampling!$D$7:$E$14,2,FALSE()),0)</f>
        <v>0</v>
      </c>
      <c r="Q1627" s="0" t="n">
        <f aca="false">_xlfn.IFNA(VLOOKUP(A1627,Refill!$D$6:$G$8,2,FALSE()),0)</f>
        <v>0</v>
      </c>
    </row>
    <row r="1628" customFormat="false" ht="12.75" hidden="false" customHeight="false" outlineLevel="0" collapsed="false">
      <c r="A1628" s="19" t="n">
        <f aca="false">ROUND((Online_RAW!B1628-General!$B$10)*24,3)</f>
        <v>27.1</v>
      </c>
      <c r="B1628" s="19" t="n">
        <f aca="false">General!$B$12+Online_ANA!K1628/1000+Online_ANA!L1628/1000+Online_ANA!M1628/1000/General!$B$22-SUM($P$2:P1628)/1000/General!$B$24+SUM($Q$2:Q1628)/1000/General!$B$24</f>
        <v>1.43473306563337</v>
      </c>
      <c r="C1628" s="19" t="n">
        <f aca="false">Online_RAW!K1628</f>
        <v>32.0585714285714</v>
      </c>
      <c r="D1628" s="19" t="n">
        <f aca="false">Online_RAW!J1628</f>
        <v>3.45</v>
      </c>
      <c r="E1628" s="19" t="n">
        <f aca="false">(1-F1628/100-G1628/100)/(1-C1628/100-D1628/100-General!$B$17/100)</f>
        <v>0.980272138728473</v>
      </c>
      <c r="F1628" s="19" t="n">
        <f aca="false">N1628*General!$B$14/(N1628+O1628)+O1628*100/(N1628+O1628)</f>
        <v>37.1732749292764</v>
      </c>
      <c r="G1628" s="19" t="n">
        <f aca="false">N1628*General!$B$15/(N1628+O1628)</f>
        <v>0.0317306692276382</v>
      </c>
      <c r="H1628" s="19" t="n">
        <f aca="false">(N1628+O1628)*(1/General!$B$20)*((F1628/100)-E1628*(C1628/100))*1000/B1628</f>
        <v>321.857045688832</v>
      </c>
      <c r="I1628" s="19" t="n">
        <f aca="false">(N1628+O1628)*(1/General!$B$20)*((D1628/100)*E1628-(G1628/100))*1000/B1628</f>
        <v>187.621345092166</v>
      </c>
      <c r="J1628" s="19" t="n">
        <f aca="false">I1628/H1628</f>
        <v>0.582933782576119</v>
      </c>
      <c r="K1628" s="19" t="n">
        <f aca="false">MAX(Online_RAW!$L$2-Online_RAW!L1628,0)</f>
        <v>0</v>
      </c>
      <c r="L1628" s="19" t="n">
        <f aca="false">0.0016*(Online_RAW!M1628)</f>
        <v>93.5483428571429</v>
      </c>
      <c r="M1628" s="11" t="n">
        <f aca="false">Online_RAW!$N$2-Online_RAW!N1628</f>
        <v>344.64134782609</v>
      </c>
      <c r="N1628" s="19" t="n">
        <f aca="false">Online_RAW!C1628*60</f>
        <v>142.863130434782</v>
      </c>
      <c r="O1628" s="19" t="n">
        <f aca="false">MAX(0, Online_RAW!D1628*60)</f>
        <v>37.2315652173913</v>
      </c>
      <c r="P1628" s="19" t="n">
        <f aca="false">_xlfn.IFNA(VLOOKUP(A1628,Sampling!$D$7:$E$14,2,FALSE()),0)</f>
        <v>0</v>
      </c>
      <c r="Q1628" s="0" t="n">
        <f aca="false">_xlfn.IFNA(VLOOKUP(A1628,Refill!$D$6:$G$8,2,FALSE()),0)</f>
        <v>0</v>
      </c>
    </row>
    <row r="1629" customFormat="false" ht="12.75" hidden="false" customHeight="false" outlineLevel="0" collapsed="false">
      <c r="A1629" s="19" t="n">
        <f aca="false">ROUND((Online_RAW!B1629-General!$B$10)*24,3)</f>
        <v>27.117</v>
      </c>
      <c r="B1629" s="19" t="n">
        <f aca="false">General!$B$12+Online_ANA!K1629/1000+Online_ANA!L1629/1000+Online_ANA!M1629/1000/General!$B$22-SUM($P$2:P1629)/1000/General!$B$24+SUM($Q$2:Q1629)/1000/General!$B$24</f>
        <v>1.4356762677787</v>
      </c>
      <c r="C1629" s="19" t="n">
        <f aca="false">Online_RAW!K1629</f>
        <v>32.0728571428571</v>
      </c>
      <c r="D1629" s="19" t="n">
        <f aca="false">Online_RAW!J1629</f>
        <v>3.45</v>
      </c>
      <c r="E1629" s="19" t="n">
        <f aca="false">(1-F1629/100-G1629/100)/(1-C1629/100-D1629/100-General!$B$17/100)</f>
        <v>0.982171574598033</v>
      </c>
      <c r="F1629" s="19" t="n">
        <f aca="false">N1629*General!$B$14/(N1629+O1629)+O1629*100/(N1629+O1629)</f>
        <v>37.065576097003</v>
      </c>
      <c r="G1629" s="19" t="n">
        <f aca="false">N1629*General!$B$15/(N1629+O1629)</f>
        <v>0.0317850625772712</v>
      </c>
      <c r="H1629" s="19" t="n">
        <f aca="false">(N1629+O1629)*(1/General!$B$20)*((F1629/100)-E1629*(C1629/100))*1000/B1629</f>
        <v>310.885766263489</v>
      </c>
      <c r="I1629" s="19" t="n">
        <f aca="false">(N1629+O1629)*(1/General!$B$20)*((D1629/100)*E1629-(G1629/100))*1000/B1629</f>
        <v>187.536567704222</v>
      </c>
      <c r="J1629" s="19" t="n">
        <f aca="false">I1629/H1629</f>
        <v>0.603233045881158</v>
      </c>
      <c r="K1629" s="19" t="n">
        <f aca="false">MAX(Online_RAW!$L$2-Online_RAW!L1629,0)</f>
        <v>0</v>
      </c>
      <c r="L1629" s="19" t="n">
        <f aca="false">0.0016*(Online_RAW!M1629)</f>
        <v>93.6749333333333</v>
      </c>
      <c r="M1629" s="11" t="n">
        <f aca="false">Online_RAW!$N$2-Online_RAW!N1629</f>
        <v>345.53145454545</v>
      </c>
      <c r="N1629" s="19" t="n">
        <f aca="false">Online_RAW!C1629*60</f>
        <v>142.860285714286</v>
      </c>
      <c r="O1629" s="19" t="n">
        <f aca="false">MAX(0, Online_RAW!D1629*60)</f>
        <v>36.9226363636364</v>
      </c>
      <c r="P1629" s="19" t="n">
        <f aca="false">_xlfn.IFNA(VLOOKUP(A1629,Sampling!$D$7:$E$14,2,FALSE()),0)</f>
        <v>0</v>
      </c>
      <c r="Q1629" s="0" t="n">
        <f aca="false">_xlfn.IFNA(VLOOKUP(A1629,Refill!$D$6:$G$8,2,FALSE()),0)</f>
        <v>0</v>
      </c>
    </row>
    <row r="1630" customFormat="false" ht="12.75" hidden="false" customHeight="false" outlineLevel="0" collapsed="false">
      <c r="A1630" s="19" t="n">
        <f aca="false">ROUND((Online_RAW!B1630-General!$B$10)*24,3)</f>
        <v>27.133</v>
      </c>
      <c r="B1630" s="19" t="n">
        <f aca="false">General!$B$12+Online_ANA!K1630/1000+Online_ANA!L1630/1000+Online_ANA!M1630/1000/General!$B$22-SUM($P$2:P1630)/1000/General!$B$24+SUM($Q$2:Q1630)/1000/General!$B$24</f>
        <v>1.4364291928353</v>
      </c>
      <c r="C1630" s="19" t="n">
        <f aca="false">Online_RAW!K1630</f>
        <v>32.115</v>
      </c>
      <c r="D1630" s="19" t="n">
        <f aca="false">Online_RAW!J1630</f>
        <v>3.47</v>
      </c>
      <c r="E1630" s="19" t="n">
        <f aca="false">(1-F1630/100-G1630/100)/(1-C1630/100-D1630/100-General!$B$17/100)</f>
        <v>0.978791240210837</v>
      </c>
      <c r="F1630" s="19" t="n">
        <f aca="false">N1630*General!$B$14/(N1630+O1630)+O1630*100/(N1630+O1630)</f>
        <v>37.34303276935</v>
      </c>
      <c r="G1630" s="19" t="n">
        <f aca="false">N1630*General!$B$15/(N1630+O1630)</f>
        <v>0.0316449329447727</v>
      </c>
      <c r="H1630" s="19" t="n">
        <f aca="false">(N1630+O1630)*(1/General!$B$20)*((F1630/100)-E1630*(C1630/100))*1000/B1630</f>
        <v>330.914075002108</v>
      </c>
      <c r="I1630" s="19" t="n">
        <f aca="false">(N1630+O1630)*(1/General!$B$20)*((D1630/100)*E1630-(G1630/100))*1000/B1630</f>
        <v>188.427484680748</v>
      </c>
      <c r="J1630" s="19" t="n">
        <f aca="false">I1630/H1630</f>
        <v>0.569415141013714</v>
      </c>
      <c r="K1630" s="19" t="n">
        <f aca="false">MAX(Online_RAW!$L$2-Online_RAW!L1630,0)</f>
        <v>0</v>
      </c>
      <c r="L1630" s="19" t="n">
        <f aca="false">0.0016*(Online_RAW!M1630)</f>
        <v>93.6749333333333</v>
      </c>
      <c r="M1630" s="11" t="n">
        <f aca="false">Online_RAW!$N$2-Online_RAW!N1630</f>
        <v>346.35214285714</v>
      </c>
      <c r="N1630" s="19" t="n">
        <f aca="false">Online_RAW!C1630*60</f>
        <v>142.638857142857</v>
      </c>
      <c r="O1630" s="19" t="n">
        <f aca="false">MAX(0, Online_RAW!D1630*60)</f>
        <v>37.6602857142857</v>
      </c>
      <c r="P1630" s="19" t="n">
        <f aca="false">_xlfn.IFNA(VLOOKUP(A1630,Sampling!$D$7:$E$14,2,FALSE()),0)</f>
        <v>0</v>
      </c>
      <c r="Q1630" s="0" t="n">
        <f aca="false">_xlfn.IFNA(VLOOKUP(A1630,Refill!$D$6:$G$8,2,FALSE()),0)</f>
        <v>0</v>
      </c>
    </row>
    <row r="1631" customFormat="false" ht="12.75" hidden="false" customHeight="false" outlineLevel="0" collapsed="false">
      <c r="A1631" s="19" t="n">
        <f aca="false">ROUND((Online_RAW!B1631-General!$B$10)*24,3)</f>
        <v>27.15</v>
      </c>
      <c r="B1631" s="19" t="n">
        <f aca="false">General!$B$12+Online_ANA!K1631/1000+Online_ANA!L1631/1000+Online_ANA!M1631/1000/General!$B$22-SUM($P$2:P1631)/1000/General!$B$24+SUM($Q$2:Q1631)/1000/General!$B$24</f>
        <v>1.43732911256482</v>
      </c>
      <c r="C1631" s="19" t="n">
        <f aca="false">Online_RAW!K1631</f>
        <v>32.15</v>
      </c>
      <c r="D1631" s="19" t="n">
        <f aca="false">Online_RAW!J1631</f>
        <v>3.464</v>
      </c>
      <c r="E1631" s="19" t="n">
        <f aca="false">(1-F1631/100-G1631/100)/(1-C1631/100-D1631/100-General!$B$17/100)</f>
        <v>0.980819215536535</v>
      </c>
      <c r="F1631" s="19" t="n">
        <f aca="false">N1631*General!$B$14/(N1631+O1631)+O1631*100/(N1631+O1631)</f>
        <v>37.2416707924017</v>
      </c>
      <c r="G1631" s="19" t="n">
        <f aca="false">N1631*General!$B$15/(N1631+O1631)</f>
        <v>0.0316961258624234</v>
      </c>
      <c r="H1631" s="19" t="n">
        <f aca="false">(N1631+O1631)*(1/General!$B$20)*((F1631/100)-E1631*(C1631/100))*1000/B1631</f>
        <v>319.301275156125</v>
      </c>
      <c r="I1631" s="19" t="n">
        <f aca="false">(N1631+O1631)*(1/General!$B$20)*((D1631/100)*E1631-(G1631/100))*1000/B1631</f>
        <v>188.272812778477</v>
      </c>
      <c r="J1631" s="19" t="n">
        <f aca="false">I1631/H1631</f>
        <v>0.589640027859017</v>
      </c>
      <c r="K1631" s="19" t="n">
        <f aca="false">MAX(Online_RAW!$L$2-Online_RAW!L1631,0)</f>
        <v>0</v>
      </c>
      <c r="L1631" s="19" t="n">
        <f aca="false">0.0016*(Online_RAW!M1631)</f>
        <v>93.7836</v>
      </c>
      <c r="M1631" s="11" t="n">
        <f aca="false">Online_RAW!$N$2-Online_RAW!N1631</f>
        <v>347.21460869565</v>
      </c>
      <c r="N1631" s="19" t="n">
        <f aca="false">Online_RAW!C1631*60</f>
        <v>142.795043478261</v>
      </c>
      <c r="O1631" s="19" t="n">
        <f aca="false">MAX(0, Online_RAW!D1631*60)</f>
        <v>37.41</v>
      </c>
      <c r="P1631" s="19" t="n">
        <f aca="false">_xlfn.IFNA(VLOOKUP(A1631,Sampling!$D$7:$E$14,2,FALSE()),0)</f>
        <v>0</v>
      </c>
      <c r="Q1631" s="0" t="n">
        <f aca="false">_xlfn.IFNA(VLOOKUP(A1631,Refill!$D$6:$G$8,2,FALSE()),0)</f>
        <v>0</v>
      </c>
    </row>
    <row r="1632" customFormat="false" ht="12.75" hidden="false" customHeight="false" outlineLevel="0" collapsed="false">
      <c r="A1632" s="19" t="n">
        <f aca="false">ROUND((Online_RAW!B1632-General!$B$10)*24,3)</f>
        <v>27.167</v>
      </c>
      <c r="B1632" s="19" t="n">
        <f aca="false">General!$B$12+Online_ANA!K1632/1000+Online_ANA!L1632/1000+Online_ANA!M1632/1000/General!$B$22-SUM($P$2:P1632)/1000/General!$B$24+SUM($Q$2:Q1632)/1000/General!$B$24</f>
        <v>1.43824580486638</v>
      </c>
      <c r="C1632" s="19" t="n">
        <f aca="false">Online_RAW!K1632</f>
        <v>32.15</v>
      </c>
      <c r="D1632" s="19" t="n">
        <f aca="false">Online_RAW!J1632</f>
        <v>3.47333333333333</v>
      </c>
      <c r="E1632" s="19" t="n">
        <f aca="false">(1-F1632/100-G1632/100)/(1-C1632/100-D1632/100-General!$B$17/100)</f>
        <v>0.981754185335471</v>
      </c>
      <c r="F1632" s="19" t="n">
        <f aca="false">N1632*General!$B$14/(N1632+O1632)+O1632*100/(N1632+O1632)</f>
        <v>37.191013835909</v>
      </c>
      <c r="G1632" s="19" t="n">
        <f aca="false">N1632*General!$B$15/(N1632+O1632)</f>
        <v>0.0317217101838844</v>
      </c>
      <c r="H1632" s="19" t="n">
        <f aca="false">(N1632+O1632)*(1/General!$B$20)*((F1632/100)-E1632*(C1632/100))*1000/B1632</f>
        <v>314.103426253709</v>
      </c>
      <c r="I1632" s="19" t="n">
        <f aca="false">(N1632+O1632)*(1/General!$B$20)*((D1632/100)*E1632-(G1632/100))*1000/B1632</f>
        <v>188.555141208199</v>
      </c>
      <c r="J1632" s="19" t="n">
        <f aca="false">I1632/H1632</f>
        <v>0.600296352883135</v>
      </c>
      <c r="K1632" s="19" t="n">
        <f aca="false">MAX(Online_RAW!$L$2-Online_RAW!L1632,0)</f>
        <v>0</v>
      </c>
      <c r="L1632" s="19" t="n">
        <f aca="false">0.0016*(Online_RAW!M1632)</f>
        <v>93.8904</v>
      </c>
      <c r="M1632" s="11" t="n">
        <f aca="false">Online_RAW!$N$2-Online_RAW!N1632</f>
        <v>348.09739130435</v>
      </c>
      <c r="N1632" s="19" t="n">
        <f aca="false">Online_RAW!C1632*60</f>
        <v>142.691217391304</v>
      </c>
      <c r="O1632" s="19" t="n">
        <f aca="false">MAX(0, Online_RAW!D1632*60)</f>
        <v>37.2375652173913</v>
      </c>
      <c r="P1632" s="19" t="n">
        <f aca="false">_xlfn.IFNA(VLOOKUP(A1632,Sampling!$D$7:$E$14,2,FALSE()),0)</f>
        <v>0</v>
      </c>
      <c r="Q1632" s="0" t="n">
        <f aca="false">_xlfn.IFNA(VLOOKUP(A1632,Refill!$D$6:$G$8,2,FALSE()),0)</f>
        <v>0</v>
      </c>
    </row>
    <row r="1633" customFormat="false" ht="12.75" hidden="false" customHeight="false" outlineLevel="0" collapsed="false">
      <c r="A1633" s="19" t="n">
        <f aca="false">ROUND((Online_RAW!B1633-General!$B$10)*24,3)</f>
        <v>27.183</v>
      </c>
      <c r="B1633" s="19" t="n">
        <f aca="false">General!$B$12+Online_ANA!K1633/1000+Online_ANA!L1633/1000+Online_ANA!M1633/1000/General!$B$22-SUM($P$2:P1633)/1000/General!$B$24+SUM($Q$2:Q1633)/1000/General!$B$24</f>
        <v>1.4391045566281</v>
      </c>
      <c r="C1633" s="19" t="n">
        <f aca="false">Online_RAW!K1633</f>
        <v>32.145</v>
      </c>
      <c r="D1633" s="19" t="n">
        <f aca="false">Online_RAW!J1633</f>
        <v>3.48</v>
      </c>
      <c r="E1633" s="19" t="n">
        <f aca="false">(1-F1633/100-G1633/100)/(1-C1633/100-D1633/100-General!$B$17/100)</f>
        <v>0.980701461559727</v>
      </c>
      <c r="F1633" s="19" t="n">
        <f aca="false">N1633*General!$B$14/(N1633+O1633)+O1633*100/(N1633+O1633)</f>
        <v>37.2599985212183</v>
      </c>
      <c r="G1633" s="19" t="n">
        <f aca="false">N1633*General!$B$15/(N1633+O1633)</f>
        <v>0.0316868694337281</v>
      </c>
      <c r="H1633" s="19" t="n">
        <f aca="false">(N1633+O1633)*(1/General!$B$20)*((F1633/100)-E1633*(C1633/100))*1000/B1633</f>
        <v>319.93941321885</v>
      </c>
      <c r="I1633" s="19" t="n">
        <f aca="false">(N1633+O1633)*(1/General!$B$20)*((D1633/100)*E1633-(G1633/100))*1000/B1633</f>
        <v>188.613508974306</v>
      </c>
      <c r="J1633" s="19" t="n">
        <f aca="false">I1633/H1633</f>
        <v>0.589528833214706</v>
      </c>
      <c r="K1633" s="19" t="n">
        <f aca="false">MAX(Online_RAW!$L$2-Online_RAW!L1633,0)</f>
        <v>0</v>
      </c>
      <c r="L1633" s="19" t="n">
        <f aca="false">0.0016*(Online_RAW!M1633)</f>
        <v>93.9557333333333</v>
      </c>
      <c r="M1633" s="11" t="n">
        <f aca="false">Online_RAW!$N$2-Online_RAW!N1633</f>
        <v>348.9622173913</v>
      </c>
      <c r="N1633" s="19" t="n">
        <f aca="false">Online_RAW!C1633*60</f>
        <v>142.540695652174</v>
      </c>
      <c r="O1633" s="19" t="n">
        <f aca="false">MAX(0, Online_RAW!D1633*60)</f>
        <v>37.3959130434782</v>
      </c>
      <c r="P1633" s="19" t="n">
        <f aca="false">_xlfn.IFNA(VLOOKUP(A1633,Sampling!$D$7:$E$14,2,FALSE()),0)</f>
        <v>0</v>
      </c>
      <c r="Q1633" s="0" t="n">
        <f aca="false">_xlfn.IFNA(VLOOKUP(A1633,Refill!$D$6:$G$8,2,FALSE()),0)</f>
        <v>0</v>
      </c>
    </row>
    <row r="1634" customFormat="false" ht="12.75" hidden="false" customHeight="false" outlineLevel="0" collapsed="false">
      <c r="A1634" s="19" t="n">
        <f aca="false">ROUND((Online_RAW!B1634-General!$B$10)*24,3)</f>
        <v>27.2</v>
      </c>
      <c r="B1634" s="19" t="n">
        <f aca="false">General!$B$12+Online_ANA!K1634/1000+Online_ANA!L1634/1000+Online_ANA!M1634/1000/General!$B$22-SUM($P$2:P1634)/1000/General!$B$24+SUM($Q$2:Q1634)/1000/General!$B$24</f>
        <v>1.43998498240128</v>
      </c>
      <c r="C1634" s="19" t="n">
        <f aca="false">Online_RAW!K1634</f>
        <v>32.2</v>
      </c>
      <c r="D1634" s="19" t="n">
        <f aca="false">Online_RAW!J1634</f>
        <v>3.48666666666667</v>
      </c>
      <c r="E1634" s="19" t="n">
        <f aca="false">(1-F1634/100-G1634/100)/(1-C1634/100-D1634/100-General!$B$17/100)</f>
        <v>0.980615636005391</v>
      </c>
      <c r="F1634" s="19" t="n">
        <f aca="false">N1634*General!$B$14/(N1634+O1634)+O1634*100/(N1634+O1634)</f>
        <v>37.3259910323263</v>
      </c>
      <c r="G1634" s="19" t="n">
        <f aca="false">N1634*General!$B$15/(N1634+O1634)</f>
        <v>0.0316535398826635</v>
      </c>
      <c r="H1634" s="19" t="n">
        <f aca="false">(N1634+O1634)*(1/General!$B$20)*((F1634/100)-E1634*(C1634/100))*1000/B1634</f>
        <v>320.594966266083</v>
      </c>
      <c r="I1634" s="19" t="n">
        <f aca="false">(N1634+O1634)*(1/General!$B$20)*((D1634/100)*E1634-(G1634/100))*1000/B1634</f>
        <v>188.862639896965</v>
      </c>
      <c r="J1634" s="19" t="n">
        <f aca="false">I1634/H1634</f>
        <v>0.589100453125066</v>
      </c>
      <c r="K1634" s="19" t="n">
        <f aca="false">MAX(Online_RAW!$L$2-Online_RAW!L1634,0)</f>
        <v>0</v>
      </c>
      <c r="L1634" s="19" t="n">
        <f aca="false">0.0016*(Online_RAW!M1634)</f>
        <v>94.03584</v>
      </c>
      <c r="M1634" s="11" t="n">
        <f aca="false">Online_RAW!$N$2-Online_RAW!N1634</f>
        <v>349.83456521739</v>
      </c>
      <c r="N1634" s="19" t="n">
        <f aca="false">Online_RAW!C1634*60</f>
        <v>142.401913043478</v>
      </c>
      <c r="O1634" s="19" t="n">
        <f aca="false">MAX(0, Online_RAW!D1634*60)</f>
        <v>37.5487826086957</v>
      </c>
      <c r="P1634" s="19" t="n">
        <f aca="false">_xlfn.IFNA(VLOOKUP(A1634,Sampling!$D$7:$E$14,2,FALSE()),0)</f>
        <v>0</v>
      </c>
      <c r="Q1634" s="0" t="n">
        <f aca="false">_xlfn.IFNA(VLOOKUP(A1634,Refill!$D$6:$G$8,2,FALSE()),0)</f>
        <v>0</v>
      </c>
    </row>
    <row r="1635" customFormat="false" ht="12.75" hidden="false" customHeight="false" outlineLevel="0" collapsed="false">
      <c r="A1635" s="19" t="n">
        <f aca="false">ROUND((Online_RAW!B1635-General!$B$10)*24,3)</f>
        <v>27.217</v>
      </c>
      <c r="B1635" s="19" t="n">
        <f aca="false">General!$B$12+Online_ANA!K1635/1000+Online_ANA!L1635/1000+Online_ANA!M1635/1000/General!$B$22-SUM($P$2:P1635)/1000/General!$B$24+SUM($Q$2:Q1635)/1000/General!$B$24</f>
        <v>1.44088840730754</v>
      </c>
      <c r="C1635" s="19" t="n">
        <f aca="false">Online_RAW!K1635</f>
        <v>32.24</v>
      </c>
      <c r="D1635" s="19" t="n">
        <f aca="false">Online_RAW!J1635</f>
        <v>3.49666666666667</v>
      </c>
      <c r="E1635" s="19" t="n">
        <f aca="false">(1-F1635/100-G1635/100)/(1-C1635/100-D1635/100-General!$B$17/100)</f>
        <v>0.98079898860622</v>
      </c>
      <c r="F1635" s="19" t="n">
        <f aca="false">N1635*General!$B$14/(N1635+O1635)+O1635*100/(N1635+O1635)</f>
        <v>37.3633371617635</v>
      </c>
      <c r="G1635" s="19" t="n">
        <f aca="false">N1635*General!$B$15/(N1635+O1635)</f>
        <v>0.0316346782011296</v>
      </c>
      <c r="H1635" s="19" t="n">
        <f aca="false">(N1635+O1635)*(1/General!$B$20)*((F1635/100)-E1635*(C1635/100))*1000/B1635</f>
        <v>320.145409115154</v>
      </c>
      <c r="I1635" s="19" t="n">
        <f aca="false">(N1635+O1635)*(1/General!$B$20)*((D1635/100)*E1635-(G1635/100))*1000/B1635</f>
        <v>189.437148321274</v>
      </c>
      <c r="J1635" s="19" t="n">
        <f aca="false">I1635/H1635</f>
        <v>0.591722207870659</v>
      </c>
      <c r="K1635" s="19" t="n">
        <f aca="false">MAX(Online_RAW!$L$2-Online_RAW!L1635,0)</f>
        <v>0</v>
      </c>
      <c r="L1635" s="19" t="n">
        <f aca="false">0.0016*(Online_RAW!M1635)</f>
        <v>94.14816</v>
      </c>
      <c r="M1635" s="11" t="n">
        <f aca="false">Online_RAW!$N$2-Online_RAW!N1635</f>
        <v>350.69686956522</v>
      </c>
      <c r="N1635" s="19" t="n">
        <f aca="false">Online_RAW!C1635*60</f>
        <v>142.399565217391</v>
      </c>
      <c r="O1635" s="19" t="n">
        <f aca="false">MAX(0, Online_RAW!D1635*60)</f>
        <v>37.6554545454545</v>
      </c>
      <c r="P1635" s="19" t="n">
        <f aca="false">_xlfn.IFNA(VLOOKUP(A1635,Sampling!$D$7:$E$14,2,FALSE()),0)</f>
        <v>0</v>
      </c>
      <c r="Q1635" s="0" t="n">
        <f aca="false">_xlfn.IFNA(VLOOKUP(A1635,Refill!$D$6:$G$8,2,FALSE()),0)</f>
        <v>0</v>
      </c>
    </row>
    <row r="1636" customFormat="false" ht="12.75" hidden="false" customHeight="false" outlineLevel="0" collapsed="false">
      <c r="A1636" s="19" t="n">
        <f aca="false">ROUND((Online_RAW!B1636-General!$B$10)*24,3)</f>
        <v>27.233</v>
      </c>
      <c r="B1636" s="19" t="n">
        <f aca="false">General!$B$12+Online_ANA!K1636/1000+Online_ANA!L1636/1000+Online_ANA!M1636/1000/General!$B$22-SUM($P$2:P1636)/1000/General!$B$24+SUM($Q$2:Q1636)/1000/General!$B$24</f>
        <v>1.44169686362984</v>
      </c>
      <c r="C1636" s="19" t="n">
        <f aca="false">Online_RAW!K1636</f>
        <v>32.26</v>
      </c>
      <c r="D1636" s="19" t="n">
        <f aca="false">Online_RAW!J1636</f>
        <v>3.51</v>
      </c>
      <c r="E1636" s="19" t="n">
        <f aca="false">(1-F1636/100-G1636/100)/(1-C1636/100-D1636/100-General!$B$17/100)</f>
        <v>0.979047057526983</v>
      </c>
      <c r="F1636" s="19" t="n">
        <f aca="false">N1636*General!$B$14/(N1636+O1636)+O1636*100/(N1636+O1636)</f>
        <v>37.5078719448667</v>
      </c>
      <c r="G1636" s="19" t="n">
        <f aca="false">N1636*General!$B$15/(N1636+O1636)</f>
        <v>0.0315616808359259</v>
      </c>
      <c r="H1636" s="19" t="n">
        <f aca="false">(N1636+O1636)*(1/General!$B$20)*((F1636/100)-E1636*(C1636/100))*1000/B1636</f>
        <v>330.02678489925</v>
      </c>
      <c r="I1636" s="19" t="n">
        <f aca="false">(N1636+O1636)*(1/General!$B$20)*((D1636/100)*E1636-(G1636/100))*1000/B1636</f>
        <v>189.693004646632</v>
      </c>
      <c r="J1636" s="19" t="n">
        <f aca="false">I1636/H1636</f>
        <v>0.574780633955335</v>
      </c>
      <c r="K1636" s="19" t="n">
        <f aca="false">MAX(Online_RAW!$L$2-Online_RAW!L1636,0)</f>
        <v>0</v>
      </c>
      <c r="L1636" s="19" t="n">
        <f aca="false">0.0016*(Online_RAW!M1636)</f>
        <v>94.14816</v>
      </c>
      <c r="M1636" s="11" t="n">
        <f aca="false">Online_RAW!$N$2-Online_RAW!N1636</f>
        <v>351.57808695652</v>
      </c>
      <c r="N1636" s="19" t="n">
        <f aca="false">Online_RAW!C1636*60</f>
        <v>142.05</v>
      </c>
      <c r="O1636" s="19" t="n">
        <f aca="false">MAX(0, Online_RAW!D1636*60)</f>
        <v>37.9784347826087</v>
      </c>
      <c r="P1636" s="19" t="n">
        <f aca="false">_xlfn.IFNA(VLOOKUP(A1636,Sampling!$D$7:$E$14,2,FALSE()),0)</f>
        <v>0</v>
      </c>
      <c r="Q1636" s="0" t="n">
        <f aca="false">_xlfn.IFNA(VLOOKUP(A1636,Refill!$D$6:$G$8,2,FALSE()),0)</f>
        <v>0</v>
      </c>
    </row>
    <row r="1637" customFormat="false" ht="12.75" hidden="false" customHeight="false" outlineLevel="0" collapsed="false">
      <c r="A1637" s="19" t="n">
        <f aca="false">ROUND((Online_RAW!B1637-General!$B$10)*24,3)</f>
        <v>27.25</v>
      </c>
      <c r="B1637" s="19" t="n">
        <f aca="false">General!$B$12+Online_ANA!K1637/1000+Online_ANA!L1637/1000+Online_ANA!M1637/1000/General!$B$22-SUM($P$2:P1637)/1000/General!$B$24+SUM($Q$2:Q1637)/1000/General!$B$24</f>
        <v>1.44258291943286</v>
      </c>
      <c r="C1637" s="19" t="n">
        <f aca="false">Online_RAW!K1637</f>
        <v>32.315</v>
      </c>
      <c r="D1637" s="19" t="n">
        <f aca="false">Online_RAW!J1637</f>
        <v>3.49666666666667</v>
      </c>
      <c r="E1637" s="19" t="n">
        <f aca="false">(1-F1637/100-G1637/100)/(1-C1637/100-D1637/100-General!$B$17/100)</f>
        <v>0.981912901983501</v>
      </c>
      <c r="F1637" s="19" t="n">
        <f aca="false">N1637*General!$B$14/(N1637+O1637)+O1637*100/(N1637+O1637)</f>
        <v>37.36588010881</v>
      </c>
      <c r="G1637" s="19" t="n">
        <f aca="false">N1637*General!$B$15/(N1637+O1637)</f>
        <v>0.0316333938844394</v>
      </c>
      <c r="H1637" s="19" t="n">
        <f aca="false">(N1637+O1637)*(1/General!$B$20)*((F1637/100)-E1637*(C1637/100))*1000/B1637</f>
        <v>313.475731770592</v>
      </c>
      <c r="I1637" s="19" t="n">
        <f aca="false">(N1637+O1637)*(1/General!$B$20)*((D1637/100)*E1637-(G1637/100))*1000/B1637</f>
        <v>189.229671666505</v>
      </c>
      <c r="J1637" s="19" t="n">
        <f aca="false">I1637/H1637</f>
        <v>0.603650147326197</v>
      </c>
      <c r="K1637" s="19" t="n">
        <f aca="false">MAX(Online_RAW!$L$2-Online_RAW!L1637,0)</f>
        <v>0</v>
      </c>
      <c r="L1637" s="19" t="n">
        <f aca="false">0.0016*(Online_RAW!M1637)</f>
        <v>94.2496</v>
      </c>
      <c r="M1637" s="11" t="n">
        <f aca="false">Online_RAW!$N$2-Online_RAW!N1637</f>
        <v>352.43331818182</v>
      </c>
      <c r="N1637" s="19" t="n">
        <f aca="false">Online_RAW!C1637*60</f>
        <v>142.242</v>
      </c>
      <c r="O1637" s="19" t="n">
        <f aca="false">MAX(0, Online_RAW!D1637*60)</f>
        <v>37.6210909090909</v>
      </c>
      <c r="P1637" s="19" t="n">
        <f aca="false">_xlfn.IFNA(VLOOKUP(A1637,Sampling!$D$7:$E$14,2,FALSE()),0)</f>
        <v>0</v>
      </c>
      <c r="Q1637" s="0" t="n">
        <f aca="false">_xlfn.IFNA(VLOOKUP(A1637,Refill!$D$6:$G$8,2,FALSE()),0)</f>
        <v>0</v>
      </c>
    </row>
    <row r="1638" customFormat="false" ht="12.75" hidden="false" customHeight="false" outlineLevel="0" collapsed="false">
      <c r="A1638" s="19" t="n">
        <f aca="false">ROUND((Online_RAW!B1638-General!$B$10)*24,3)</f>
        <v>27.267</v>
      </c>
      <c r="B1638" s="19" t="n">
        <f aca="false">General!$B$12+Online_ANA!K1638/1000+Online_ANA!L1638/1000+Online_ANA!M1638/1000/General!$B$22-SUM($P$2:P1638)/1000/General!$B$24+SUM($Q$2:Q1638)/1000/General!$B$24</f>
        <v>1.44348617790187</v>
      </c>
      <c r="C1638" s="19" t="n">
        <f aca="false">Online_RAW!K1638</f>
        <v>32.33</v>
      </c>
      <c r="D1638" s="19" t="n">
        <f aca="false">Online_RAW!J1638</f>
        <v>3.515</v>
      </c>
      <c r="E1638" s="19" t="n">
        <f aca="false">(1-F1638/100-G1638/100)/(1-C1638/100-D1638/100-General!$B$17/100)</f>
        <v>0.977351366827741</v>
      </c>
      <c r="F1638" s="19" t="n">
        <f aca="false">N1638*General!$B$14/(N1638+O1638)+O1638*100/(N1638+O1638)</f>
        <v>37.6894455024862</v>
      </c>
      <c r="G1638" s="19" t="n">
        <f aca="false">N1638*General!$B$15/(N1638+O1638)</f>
        <v>0.0314699770189464</v>
      </c>
      <c r="H1638" s="19" t="n">
        <f aca="false">(N1638+O1638)*(1/General!$B$20)*((F1638/100)-E1638*(C1638/100))*1000/B1638</f>
        <v>339.397595720744</v>
      </c>
      <c r="I1638" s="19" t="n">
        <f aca="false">(N1638+O1638)*(1/General!$B$20)*((D1638/100)*E1638-(G1638/100))*1000/B1638</f>
        <v>189.649338829465</v>
      </c>
      <c r="J1638" s="19" t="n">
        <f aca="false">I1638/H1638</f>
        <v>0.558782210659817</v>
      </c>
      <c r="K1638" s="19" t="n">
        <f aca="false">MAX(Online_RAW!$L$2-Online_RAW!L1638,0)</f>
        <v>0</v>
      </c>
      <c r="L1638" s="19" t="n">
        <f aca="false">0.0016*(Online_RAW!M1638)</f>
        <v>94.364</v>
      </c>
      <c r="M1638" s="11" t="n">
        <f aca="false">Online_RAW!$N$2-Online_RAW!N1638</f>
        <v>353.29317391304</v>
      </c>
      <c r="N1638" s="19" t="n">
        <f aca="false">Online_RAW!C1638*60</f>
        <v>141.820956521739</v>
      </c>
      <c r="O1638" s="19" t="n">
        <f aca="false">MAX(0, Online_RAW!D1638*60)</f>
        <v>38.4409565217391</v>
      </c>
      <c r="P1638" s="19" t="n">
        <f aca="false">_xlfn.IFNA(VLOOKUP(A1638,Sampling!$D$7:$E$14,2,FALSE()),0)</f>
        <v>0</v>
      </c>
      <c r="Q1638" s="0" t="n">
        <f aca="false">_xlfn.IFNA(VLOOKUP(A1638,Refill!$D$6:$G$8,2,FALSE()),0)</f>
        <v>0</v>
      </c>
    </row>
    <row r="1639" customFormat="false" ht="12.75" hidden="false" customHeight="false" outlineLevel="0" collapsed="false">
      <c r="A1639" s="19" t="n">
        <f aca="false">ROUND((Online_RAW!B1639-General!$B$10)*24,3)</f>
        <v>27.283</v>
      </c>
      <c r="B1639" s="19" t="n">
        <f aca="false">General!$B$12+Online_ANA!K1639/1000+Online_ANA!L1639/1000+Online_ANA!M1639/1000/General!$B$22-SUM($P$2:P1639)/1000/General!$B$24+SUM($Q$2:Q1639)/1000/General!$B$24</f>
        <v>1.44436251455924</v>
      </c>
      <c r="C1639" s="19" t="n">
        <f aca="false">Online_RAW!K1639</f>
        <v>32.407</v>
      </c>
      <c r="D1639" s="19" t="n">
        <f aca="false">Online_RAW!J1639</f>
        <v>3.505</v>
      </c>
      <c r="E1639" s="19" t="n">
        <f aca="false">(1-F1639/100-G1639/100)/(1-C1639/100-D1639/100-General!$B$17/100)</f>
        <v>0.979877737002143</v>
      </c>
      <c r="F1639" s="19" t="n">
        <f aca="false">N1639*General!$B$14/(N1639+O1639)+O1639*100/(N1639+O1639)</f>
        <v>37.5940630002866</v>
      </c>
      <c r="G1639" s="19" t="n">
        <f aca="false">N1639*General!$B$15/(N1639+O1639)</f>
        <v>0.0315181499998553</v>
      </c>
      <c r="H1639" s="19" t="n">
        <f aca="false">(N1639+O1639)*(1/General!$B$20)*((F1639/100)-E1639*(C1639/100))*1000/B1639</f>
        <v>325.061006107217</v>
      </c>
      <c r="I1639" s="19" t="n">
        <f aca="false">(N1639+O1639)*(1/General!$B$20)*((D1639/100)*E1639-(G1639/100))*1000/B1639</f>
        <v>189.439311231645</v>
      </c>
      <c r="J1639" s="19" t="n">
        <f aca="false">I1639/H1639</f>
        <v>0.582780793981673</v>
      </c>
      <c r="K1639" s="19" t="n">
        <f aca="false">MAX(Online_RAW!$L$2-Online_RAW!L1639,0)</f>
        <v>0</v>
      </c>
      <c r="L1639" s="19" t="n">
        <f aca="false">0.0016*(Online_RAW!M1639)</f>
        <v>94.432</v>
      </c>
      <c r="M1639" s="11" t="n">
        <f aca="false">Online_RAW!$N$2-Online_RAW!N1639</f>
        <v>354.17426086957</v>
      </c>
      <c r="N1639" s="19" t="n">
        <f aca="false">Online_RAW!C1639*60</f>
        <v>142.007217391304</v>
      </c>
      <c r="O1639" s="19" t="n">
        <f aca="false">MAX(0, Online_RAW!D1639*60)</f>
        <v>38.2155652173913</v>
      </c>
      <c r="P1639" s="19" t="n">
        <f aca="false">_xlfn.IFNA(VLOOKUP(A1639,Sampling!$D$7:$E$14,2,FALSE()),0)</f>
        <v>0</v>
      </c>
      <c r="Q1639" s="0" t="n">
        <f aca="false">_xlfn.IFNA(VLOOKUP(A1639,Refill!$D$6:$G$8,2,FALSE()),0)</f>
        <v>0</v>
      </c>
    </row>
    <row r="1640" customFormat="false" ht="12.75" hidden="false" customHeight="false" outlineLevel="0" collapsed="false">
      <c r="A1640" s="19" t="n">
        <f aca="false">ROUND((Online_RAW!B1640-General!$B$10)*24,3)</f>
        <v>27.3</v>
      </c>
      <c r="B1640" s="19" t="n">
        <f aca="false">General!$B$12+Online_ANA!K1640/1000+Online_ANA!L1640/1000+Online_ANA!M1640/1000/General!$B$22-SUM($P$2:P1640)/1000/General!$B$24+SUM($Q$2:Q1640)/1000/General!$B$24</f>
        <v>1.44518246405338</v>
      </c>
      <c r="C1640" s="19" t="n">
        <f aca="false">Online_RAW!K1640</f>
        <v>32.45</v>
      </c>
      <c r="D1640" s="19" t="n">
        <f aca="false">Online_RAW!J1640</f>
        <v>3.5</v>
      </c>
      <c r="E1640" s="19" t="n">
        <f aca="false">(1-F1640/100-G1640/100)/(1-C1640/100-D1640/100-General!$B$17/100)</f>
        <v>0.979085070876001</v>
      </c>
      <c r="F1640" s="19" t="n">
        <f aca="false">N1640*General!$B$14/(N1640+O1640)+O1640*100/(N1640+O1640)</f>
        <v>37.6817699355687</v>
      </c>
      <c r="G1640" s="19" t="n">
        <f aca="false">N1640*General!$B$15/(N1640+O1640)</f>
        <v>0.0314738535678946</v>
      </c>
      <c r="H1640" s="19" t="n">
        <f aca="false">(N1640+O1640)*(1/General!$B$20)*((F1640/100)-E1640*(C1640/100))*1000/B1640</f>
        <v>329.404601992357</v>
      </c>
      <c r="I1640" s="19" t="n">
        <f aca="false">(N1640+O1640)*(1/General!$B$20)*((D1640/100)*E1640-(G1640/100))*1000/B1640</f>
        <v>189.229845453157</v>
      </c>
      <c r="J1640" s="19" t="n">
        <f aca="false">I1640/H1640</f>
        <v>0.574460236161327</v>
      </c>
      <c r="K1640" s="19" t="n">
        <f aca="false">MAX(Online_RAW!$L$2-Online_RAW!L1640,0)</f>
        <v>0</v>
      </c>
      <c r="L1640" s="19" t="n">
        <f aca="false">0.0016*(Online_RAW!M1640)</f>
        <v>94.4456</v>
      </c>
      <c r="M1640" s="11" t="n">
        <f aca="false">Online_RAW!$N$2-Online_RAW!N1640</f>
        <v>355.05318181818</v>
      </c>
      <c r="N1640" s="19" t="n">
        <f aca="false">Online_RAW!C1640*60</f>
        <v>142.049727272727</v>
      </c>
      <c r="O1640" s="19" t="n">
        <f aca="false">MAX(0, Online_RAW!D1640*60)</f>
        <v>38.4807272727273</v>
      </c>
      <c r="P1640" s="19" t="n">
        <f aca="false">_xlfn.IFNA(VLOOKUP(A1640,Sampling!$D$7:$E$14,2,FALSE()),0)</f>
        <v>0</v>
      </c>
      <c r="Q1640" s="0" t="n">
        <f aca="false">_xlfn.IFNA(VLOOKUP(A1640,Refill!$D$6:$G$8,2,FALSE()),0)</f>
        <v>0</v>
      </c>
    </row>
    <row r="1641" customFormat="false" ht="12.75" hidden="false" customHeight="false" outlineLevel="0" collapsed="false">
      <c r="A1641" s="19" t="n">
        <f aca="false">ROUND((Online_RAW!B1641-General!$B$10)*24,3)</f>
        <v>27.317</v>
      </c>
      <c r="B1641" s="19" t="n">
        <f aca="false">General!$B$12+Online_ANA!K1641/1000+Online_ANA!L1641/1000+Online_ANA!M1641/1000/General!$B$22-SUM($P$2:P1641)/1000/General!$B$24+SUM($Q$2:Q1641)/1000/General!$B$24</f>
        <v>1.446067084643</v>
      </c>
      <c r="C1641" s="19" t="n">
        <f aca="false">Online_RAW!K1641</f>
        <v>32.35625</v>
      </c>
      <c r="D1641" s="19" t="n">
        <f aca="false">Online_RAW!J1641</f>
        <v>3.54</v>
      </c>
      <c r="E1641" s="19" t="n">
        <f aca="false">(1-F1641/100-G1641/100)/(1-C1641/100-D1641/100-General!$B$17/100)</f>
        <v>0.978547961221823</v>
      </c>
      <c r="F1641" s="19" t="n">
        <f aca="false">N1641*General!$B$14/(N1641+O1641)+O1641*100/(N1641+O1641)</f>
        <v>37.6633331412751</v>
      </c>
      <c r="G1641" s="19" t="n">
        <f aca="false">N1641*General!$B$15/(N1641+O1641)</f>
        <v>0.0314831650801641</v>
      </c>
      <c r="H1641" s="19" t="n">
        <f aca="false">(N1641+O1641)*(1/General!$B$20)*((F1641/100)-E1641*(C1641/100))*1000/B1641</f>
        <v>333.033156546588</v>
      </c>
      <c r="I1641" s="19" t="n">
        <f aca="false">(N1641+O1641)*(1/General!$B$20)*((D1641/100)*E1641-(G1641/100))*1000/B1641</f>
        <v>190.489169355703</v>
      </c>
      <c r="J1641" s="19" t="n">
        <f aca="false">I1641/H1641</f>
        <v>0.571982595760118</v>
      </c>
      <c r="K1641" s="19" t="n">
        <f aca="false">MAX(Online_RAW!$L$2-Online_RAW!L1641,0)</f>
        <v>0</v>
      </c>
      <c r="L1641" s="19" t="n">
        <f aca="false">0.0016*(Online_RAW!M1641)</f>
        <v>94.5116</v>
      </c>
      <c r="M1641" s="11" t="n">
        <f aca="false">Online_RAW!$N$2-Online_RAW!N1641</f>
        <v>355.94547826087</v>
      </c>
      <c r="N1641" s="19" t="n">
        <f aca="false">Online_RAW!C1641*60</f>
        <v>141.571636363636</v>
      </c>
      <c r="O1641" s="19" t="n">
        <f aca="false">MAX(0, Online_RAW!D1641*60)</f>
        <v>38.298</v>
      </c>
      <c r="P1641" s="19" t="n">
        <f aca="false">_xlfn.IFNA(VLOOKUP(A1641,Sampling!$D$7:$E$14,2,FALSE()),0)</f>
        <v>0</v>
      </c>
      <c r="Q1641" s="0" t="n">
        <f aca="false">_xlfn.IFNA(VLOOKUP(A1641,Refill!$D$6:$G$8,2,FALSE()),0)</f>
        <v>0</v>
      </c>
    </row>
    <row r="1642" customFormat="false" ht="12.75" hidden="false" customHeight="false" outlineLevel="0" collapsed="false">
      <c r="A1642" s="19" t="n">
        <f aca="false">ROUND((Online_RAW!B1642-General!$B$10)*24,3)</f>
        <v>27.333</v>
      </c>
      <c r="B1642" s="19" t="n">
        <f aca="false">General!$B$12+Online_ANA!K1642/1000+Online_ANA!L1642/1000+Online_ANA!M1642/1000/General!$B$22-SUM($P$2:P1642)/1000/General!$B$24+SUM($Q$2:Q1642)/1000/General!$B$24</f>
        <v>1.44700246786332</v>
      </c>
      <c r="C1642" s="19" t="n">
        <f aca="false">Online_RAW!K1642</f>
        <v>32.4233333333333</v>
      </c>
      <c r="D1642" s="19" t="n">
        <f aca="false">Online_RAW!J1642</f>
        <v>3.57166666666667</v>
      </c>
      <c r="E1642" s="19" t="n">
        <f aca="false">(1-F1642/100-G1642/100)/(1-C1642/100-D1642/100-General!$B$17/100)</f>
        <v>0.97913169342521</v>
      </c>
      <c r="F1642" s="19" t="n">
        <f aca="false">N1642*General!$B$14/(N1642+O1642)+O1642*100/(N1642+O1642)</f>
        <v>37.7228856262146</v>
      </c>
      <c r="G1642" s="19" t="n">
        <f aca="false">N1642*General!$B$15/(N1642+O1642)</f>
        <v>0.0314530880675684</v>
      </c>
      <c r="H1642" s="19" t="n">
        <f aca="false">(N1642+O1642)*(1/General!$B$20)*((F1642/100)-E1642*(C1642/100))*1000/B1642</f>
        <v>331.683580960231</v>
      </c>
      <c r="I1642" s="19" t="n">
        <f aca="false">(N1642+O1642)*(1/General!$B$20)*((D1642/100)*E1642-(G1642/100))*1000/B1642</f>
        <v>192.348669778388</v>
      </c>
      <c r="J1642" s="19" t="n">
        <f aca="false">I1642/H1642</f>
        <v>0.579916163536147</v>
      </c>
      <c r="K1642" s="19" t="n">
        <f aca="false">MAX(Online_RAW!$L$2-Online_RAW!L1642,0)</f>
        <v>0</v>
      </c>
      <c r="L1642" s="19" t="n">
        <f aca="false">0.0016*(Online_RAW!M1642)</f>
        <v>94.6314666666667</v>
      </c>
      <c r="M1642" s="11" t="n">
        <f aca="false">Online_RAW!$N$2-Online_RAW!N1642</f>
        <v>356.83439130435</v>
      </c>
      <c r="N1642" s="19" t="n">
        <f aca="false">Online_RAW!C1642*60</f>
        <v>141.544434782609</v>
      </c>
      <c r="O1642" s="19" t="n">
        <f aca="false">MAX(0, Online_RAW!D1642*60)</f>
        <v>38.4626086956522</v>
      </c>
      <c r="P1642" s="19" t="n">
        <f aca="false">_xlfn.IFNA(VLOOKUP(A1642,Sampling!$D$7:$E$14,2,FALSE()),0)</f>
        <v>0</v>
      </c>
      <c r="Q1642" s="0" t="n">
        <f aca="false">_xlfn.IFNA(VLOOKUP(A1642,Refill!$D$6:$G$8,2,FALSE()),0)</f>
        <v>0</v>
      </c>
    </row>
    <row r="1643" customFormat="false" ht="12.75" hidden="false" customHeight="false" outlineLevel="0" collapsed="false">
      <c r="A1643" s="19" t="n">
        <f aca="false">ROUND((Online_RAW!B1643-General!$B$10)*24,3)</f>
        <v>27.35</v>
      </c>
      <c r="B1643" s="19" t="n">
        <f aca="false">General!$B$12+Online_ANA!K1643/1000+Online_ANA!L1643/1000+Online_ANA!M1643/1000/General!$B$22-SUM($P$2:P1643)/1000/General!$B$24+SUM($Q$2:Q1643)/1000/General!$B$24</f>
        <v>1.44781136295705</v>
      </c>
      <c r="C1643" s="19" t="n">
        <f aca="false">Online_RAW!K1643</f>
        <v>32.505</v>
      </c>
      <c r="D1643" s="19" t="n">
        <f aca="false">Online_RAW!J1643</f>
        <v>3.58</v>
      </c>
      <c r="E1643" s="19" t="n">
        <f aca="false">(1-F1643/100-G1643/100)/(1-C1643/100-D1643/100-General!$B$17/100)</f>
        <v>0.980389448252669</v>
      </c>
      <c r="F1643" s="19" t="n">
        <f aca="false">N1643*General!$B$14/(N1643+O1643)+O1643*100/(N1643+O1643)</f>
        <v>37.7311664819151</v>
      </c>
      <c r="G1643" s="19" t="n">
        <f aca="false">N1643*General!$B$15/(N1643+O1643)</f>
        <v>0.0314489058172146</v>
      </c>
      <c r="H1643" s="19" t="n">
        <f aca="false">(N1643+O1643)*(1/General!$B$20)*((F1643/100)-E1643*(C1643/100))*1000/B1643</f>
        <v>325.72141695394</v>
      </c>
      <c r="I1643" s="19" t="n">
        <f aca="false">(N1643+O1643)*(1/General!$B$20)*((D1643/100)*E1643-(G1643/100))*1000/B1643</f>
        <v>193.22090921269</v>
      </c>
      <c r="J1643" s="19" t="n">
        <f aca="false">I1643/H1643</f>
        <v>0.593209101874973</v>
      </c>
      <c r="K1643" s="19" t="n">
        <f aca="false">MAX(Online_RAW!$L$2-Online_RAW!L1643,0)</f>
        <v>0</v>
      </c>
      <c r="L1643" s="19" t="n">
        <f aca="false">0.0016*(Online_RAW!M1643)</f>
        <v>94.6314666666667</v>
      </c>
      <c r="M1643" s="11" t="n">
        <f aca="false">Online_RAW!$N$2-Online_RAW!N1643</f>
        <v>357.71608695652</v>
      </c>
      <c r="N1643" s="19" t="n">
        <f aca="false">Online_RAW!C1643*60</f>
        <v>141.728869565218</v>
      </c>
      <c r="O1643" s="19" t="n">
        <f aca="false">MAX(0, Online_RAW!D1643*60)</f>
        <v>38.5366956521739</v>
      </c>
      <c r="P1643" s="19" t="n">
        <f aca="false">_xlfn.IFNA(VLOOKUP(A1643,Sampling!$D$7:$E$14,2,FALSE()),0)</f>
        <v>0</v>
      </c>
      <c r="Q1643" s="0" t="n">
        <f aca="false">_xlfn.IFNA(VLOOKUP(A1643,Refill!$D$6:$G$8,2,FALSE()),0)</f>
        <v>0</v>
      </c>
    </row>
    <row r="1644" customFormat="false" ht="12.75" hidden="false" customHeight="false" outlineLevel="0" collapsed="false">
      <c r="A1644" s="19" t="n">
        <f aca="false">ROUND((Online_RAW!B1644-General!$B$10)*24,3)</f>
        <v>27.367</v>
      </c>
      <c r="B1644" s="19" t="n">
        <f aca="false">General!$B$12+Online_ANA!K1644/1000+Online_ANA!L1644/1000+Online_ANA!M1644/1000/General!$B$22-SUM($P$2:P1644)/1000/General!$B$24+SUM($Q$2:Q1644)/1000/General!$B$24</f>
        <v>1.44875430723118</v>
      </c>
      <c r="C1644" s="19" t="n">
        <f aca="false">Online_RAW!K1644</f>
        <v>32.5</v>
      </c>
      <c r="D1644" s="19" t="n">
        <f aca="false">Online_RAW!J1644</f>
        <v>3.575</v>
      </c>
      <c r="E1644" s="19" t="n">
        <f aca="false">(1-F1644/100-G1644/100)/(1-C1644/100-D1644/100-General!$B$17/100)</f>
        <v>0.97946213189441</v>
      </c>
      <c r="F1644" s="19" t="n">
        <f aca="false">N1644*General!$B$14/(N1644+O1644)+O1644*100/(N1644+O1644)</f>
        <v>37.7802648401298</v>
      </c>
      <c r="G1644" s="19" t="n">
        <f aca="false">N1644*General!$B$15/(N1644+O1644)</f>
        <v>0.0314241086666011</v>
      </c>
      <c r="H1644" s="19" t="n">
        <f aca="false">(N1644+O1644)*(1/General!$B$20)*((F1644/100)-E1644*(C1644/100))*1000/B1644</f>
        <v>330.37994396657</v>
      </c>
      <c r="I1644" s="19" t="n">
        <f aca="false">(N1644+O1644)*(1/General!$B$20)*((D1644/100)*E1644-(G1644/100))*1000/B1644</f>
        <v>192.756893787472</v>
      </c>
      <c r="J1644" s="19" t="n">
        <f aca="false">I1644/H1644</f>
        <v>0.583440058355893</v>
      </c>
      <c r="K1644" s="19" t="n">
        <f aca="false">MAX(Online_RAW!$L$2-Online_RAW!L1644,0)</f>
        <v>0</v>
      </c>
      <c r="L1644" s="19" t="n">
        <f aca="false">0.0016*(Online_RAW!M1644)</f>
        <v>94.7538285714286</v>
      </c>
      <c r="M1644" s="11" t="n">
        <f aca="false">Online_RAW!$N$2-Online_RAW!N1644</f>
        <v>358.61052173913</v>
      </c>
      <c r="N1644" s="19" t="n">
        <f aca="false">Online_RAW!C1644*60</f>
        <v>141.702782608696</v>
      </c>
      <c r="O1644" s="19" t="n">
        <f aca="false">MAX(0, Online_RAW!D1644*60)</f>
        <v>38.6718260869565</v>
      </c>
      <c r="P1644" s="19" t="n">
        <f aca="false">_xlfn.IFNA(VLOOKUP(A1644,Sampling!$D$7:$E$14,2,FALSE()),0)</f>
        <v>0</v>
      </c>
      <c r="Q1644" s="0" t="n">
        <f aca="false">_xlfn.IFNA(VLOOKUP(A1644,Refill!$D$6:$G$8,2,FALSE()),0)</f>
        <v>0</v>
      </c>
    </row>
    <row r="1645" customFormat="false" ht="12.75" hidden="false" customHeight="false" outlineLevel="0" collapsed="false">
      <c r="A1645" s="19" t="n">
        <f aca="false">ROUND((Online_RAW!B1645-General!$B$10)*24,3)</f>
        <v>27.383</v>
      </c>
      <c r="B1645" s="19" t="n">
        <f aca="false">General!$B$12+Online_ANA!K1645/1000+Online_ANA!L1645/1000+Online_ANA!M1645/1000/General!$B$22-SUM($P$2:P1645)/1000/General!$B$24+SUM($Q$2:Q1645)/1000/General!$B$24</f>
        <v>1.44956822825232</v>
      </c>
      <c r="C1645" s="19" t="n">
        <f aca="false">Online_RAW!K1645</f>
        <v>32.48</v>
      </c>
      <c r="D1645" s="19" t="n">
        <f aca="false">Online_RAW!J1645</f>
        <v>3.58333333333333</v>
      </c>
      <c r="E1645" s="19" t="n">
        <f aca="false">(1-F1645/100-G1645/100)/(1-C1645/100-D1645/100-General!$B$17/100)</f>
        <v>0.978822453702279</v>
      </c>
      <c r="F1645" s="19" t="n">
        <f aca="false">N1645*General!$B$14/(N1645+O1645)+O1645*100/(N1645+O1645)</f>
        <v>37.8094746418606</v>
      </c>
      <c r="G1645" s="19" t="n">
        <f aca="false">N1645*General!$B$15/(N1645+O1645)</f>
        <v>0.0314093562414845</v>
      </c>
      <c r="H1645" s="19" t="n">
        <f aca="false">(N1645+O1645)*(1/General!$B$20)*((F1645/100)-E1645*(C1645/100))*1000/B1645</f>
        <v>332.970430025662</v>
      </c>
      <c r="I1645" s="19" t="n">
        <f aca="false">(N1645+O1645)*(1/General!$B$20)*((D1645/100)*E1645-(G1645/100))*1000/B1645</f>
        <v>192.347678381589</v>
      </c>
      <c r="J1645" s="19" t="n">
        <f aca="false">I1645/H1645</f>
        <v>0.577671952331518</v>
      </c>
      <c r="K1645" s="19" t="n">
        <f aca="false">MAX(Online_RAW!$L$2-Online_RAW!L1645,0)</f>
        <v>0</v>
      </c>
      <c r="L1645" s="19" t="n">
        <f aca="false">0.0016*(Online_RAW!M1645)</f>
        <v>94.7538285714286</v>
      </c>
      <c r="M1645" s="11" t="n">
        <f aca="false">Online_RAW!$N$2-Online_RAW!N1645</f>
        <v>359.49769565217</v>
      </c>
      <c r="N1645" s="19" t="n">
        <f aca="false">Online_RAW!C1645*60</f>
        <v>141.175565217391</v>
      </c>
      <c r="O1645" s="19" t="n">
        <f aca="false">MAX(0, Online_RAW!D1645*60)</f>
        <v>38.612347826087</v>
      </c>
      <c r="P1645" s="19" t="n">
        <f aca="false">_xlfn.IFNA(VLOOKUP(A1645,Sampling!$D$7:$E$14,2,FALSE()),0)</f>
        <v>0</v>
      </c>
      <c r="Q1645" s="0" t="n">
        <f aca="false">_xlfn.IFNA(VLOOKUP(A1645,Refill!$D$6:$G$8,2,FALSE()),0)</f>
        <v>0</v>
      </c>
    </row>
    <row r="1646" customFormat="false" ht="12.75" hidden="false" customHeight="false" outlineLevel="0" collapsed="false">
      <c r="A1646" s="19" t="n">
        <f aca="false">ROUND((Online_RAW!B1646-General!$B$10)*24,3)</f>
        <v>27.4</v>
      </c>
      <c r="B1646" s="19" t="n">
        <f aca="false">General!$B$12+Online_ANA!K1646/1000+Online_ANA!L1646/1000+Online_ANA!M1646/1000/General!$B$22-SUM($P$2:P1646)/1000/General!$B$24+SUM($Q$2:Q1646)/1000/General!$B$24</f>
        <v>1.45048244390326</v>
      </c>
      <c r="C1646" s="19" t="n">
        <f aca="false">Online_RAW!K1646</f>
        <v>32.5572727272727</v>
      </c>
      <c r="D1646" s="19" t="n">
        <f aca="false">Online_RAW!J1646</f>
        <v>3.58</v>
      </c>
      <c r="E1646" s="19" t="n">
        <f aca="false">(1-F1646/100-G1646/100)/(1-C1646/100-D1646/100-General!$B$17/100)</f>
        <v>0.980932967216326</v>
      </c>
      <c r="F1646" s="19" t="n">
        <f aca="false">N1646*General!$B$14/(N1646+O1646)+O1646*100/(N1646+O1646)</f>
        <v>37.7479471603858</v>
      </c>
      <c r="G1646" s="19" t="n">
        <f aca="false">N1646*General!$B$15/(N1646+O1646)</f>
        <v>0.0314404307270779</v>
      </c>
      <c r="H1646" s="19" t="n">
        <f aca="false">(N1646+O1646)*(1/General!$B$20)*((F1646/100)-E1646*(C1646/100))*1000/B1646</f>
        <v>321.114478905166</v>
      </c>
      <c r="I1646" s="19" t="n">
        <f aca="false">(N1646+O1646)*(1/General!$B$20)*((D1646/100)*E1646-(G1646/100))*1000/B1646</f>
        <v>192.305801075192</v>
      </c>
      <c r="J1646" s="19" t="n">
        <f aca="false">I1646/H1646</f>
        <v>0.598869916208248</v>
      </c>
      <c r="K1646" s="19" t="n">
        <f aca="false">MAX(Online_RAW!$L$2-Online_RAW!L1646,0)</f>
        <v>0</v>
      </c>
      <c r="L1646" s="19" t="n">
        <f aca="false">0.0016*(Online_RAW!M1646)</f>
        <v>94.86176</v>
      </c>
      <c r="M1646" s="11" t="n">
        <f aca="false">Online_RAW!$N$2-Online_RAW!N1646</f>
        <v>360.37654545455</v>
      </c>
      <c r="N1646" s="19" t="n">
        <f aca="false">Online_RAW!C1646*60</f>
        <v>141.200454545455</v>
      </c>
      <c r="O1646" s="19" t="n">
        <f aca="false">MAX(0, Online_RAW!D1646*60)</f>
        <v>38.4414285714286</v>
      </c>
      <c r="P1646" s="19" t="n">
        <f aca="false">_xlfn.IFNA(VLOOKUP(A1646,Sampling!$D$7:$E$14,2,FALSE()),0)</f>
        <v>0</v>
      </c>
      <c r="Q1646" s="0" t="n">
        <f aca="false">_xlfn.IFNA(VLOOKUP(A1646,Refill!$D$6:$G$8,2,FALSE()),0)</f>
        <v>0</v>
      </c>
    </row>
    <row r="1647" customFormat="false" ht="12.75" hidden="false" customHeight="false" outlineLevel="0" collapsed="false">
      <c r="A1647" s="19" t="n">
        <f aca="false">ROUND((Online_RAW!B1647-General!$B$10)*24,3)</f>
        <v>27.417</v>
      </c>
      <c r="B1647" s="19" t="n">
        <f aca="false">General!$B$12+Online_ANA!K1647/1000+Online_ANA!L1647/1000+Online_ANA!M1647/1000/General!$B$22-SUM($P$2:P1647)/1000/General!$B$24+SUM($Q$2:Q1647)/1000/General!$B$24</f>
        <v>1.45140847525595</v>
      </c>
      <c r="C1647" s="19" t="n">
        <f aca="false">Online_RAW!K1647</f>
        <v>32.6533333333333</v>
      </c>
      <c r="D1647" s="19" t="n">
        <f aca="false">Online_RAW!J1647</f>
        <v>3.605</v>
      </c>
      <c r="E1647" s="19" t="n">
        <f aca="false">(1-F1647/100-G1647/100)/(1-C1647/100-D1647/100-General!$B$17/100)</f>
        <v>0.978356964606054</v>
      </c>
      <c r="F1647" s="19" t="n">
        <f aca="false">N1647*General!$B$14/(N1647+O1647)+O1647*100/(N1647+O1647)</f>
        <v>38.0299259966579</v>
      </c>
      <c r="G1647" s="19" t="n">
        <f aca="false">N1647*General!$B$15/(N1647+O1647)</f>
        <v>0.0312980171734051</v>
      </c>
      <c r="H1647" s="19" t="n">
        <f aca="false">(N1647+O1647)*(1/General!$B$20)*((F1647/100)-E1647*(C1647/100))*1000/B1647</f>
        <v>337.169776946601</v>
      </c>
      <c r="I1647" s="19" t="n">
        <f aca="false">(N1647+O1647)*(1/General!$B$20)*((D1647/100)*E1647-(G1647/100))*1000/B1647</f>
        <v>193.749335774849</v>
      </c>
      <c r="J1647" s="19" t="n">
        <f aca="false">I1647/H1647</f>
        <v>0.574634350473036</v>
      </c>
      <c r="K1647" s="19" t="n">
        <f aca="false">MAX(Online_RAW!$L$2-Online_RAW!L1647,0)</f>
        <v>0</v>
      </c>
      <c r="L1647" s="19" t="n">
        <f aca="false">0.0016*(Online_RAW!M1647)</f>
        <v>94.9877333333333</v>
      </c>
      <c r="M1647" s="11" t="n">
        <f aca="false">Online_RAW!$N$2-Online_RAW!N1647</f>
        <v>361.24860869565</v>
      </c>
      <c r="N1647" s="19" t="n">
        <f aca="false">Online_RAW!C1647*60</f>
        <v>141.082956521739</v>
      </c>
      <c r="O1647" s="19" t="n">
        <f aca="false">MAX(0, Online_RAW!D1647*60)</f>
        <v>39.2261739130435</v>
      </c>
      <c r="P1647" s="19" t="n">
        <f aca="false">_xlfn.IFNA(VLOOKUP(A1647,Sampling!$D$7:$E$14,2,FALSE()),0)</f>
        <v>0</v>
      </c>
      <c r="Q1647" s="0" t="n">
        <f aca="false">_xlfn.IFNA(VLOOKUP(A1647,Refill!$D$6:$G$8,2,FALSE()),0)</f>
        <v>0</v>
      </c>
    </row>
    <row r="1648" customFormat="false" ht="12.75" hidden="false" customHeight="false" outlineLevel="0" collapsed="false">
      <c r="A1648" s="19" t="n">
        <f aca="false">ROUND((Online_RAW!B1648-General!$B$10)*24,3)</f>
        <v>27.433</v>
      </c>
      <c r="B1648" s="19" t="n">
        <f aca="false">General!$B$12+Online_ANA!K1648/1000+Online_ANA!L1648/1000+Online_ANA!M1648/1000/General!$B$22-SUM($P$2:P1648)/1000/General!$B$24+SUM($Q$2:Q1648)/1000/General!$B$24</f>
        <v>1.45229927435182</v>
      </c>
      <c r="C1648" s="19" t="n">
        <f aca="false">Online_RAW!K1648</f>
        <v>32.698</v>
      </c>
      <c r="D1648" s="19" t="n">
        <f aca="false">Online_RAW!J1648</f>
        <v>3.595</v>
      </c>
      <c r="E1648" s="19" t="n">
        <f aca="false">(1-F1648/100-G1648/100)/(1-C1648/100-D1648/100-General!$B$17/100)</f>
        <v>0.981022446761257</v>
      </c>
      <c r="F1648" s="19" t="n">
        <f aca="false">N1648*General!$B$14/(N1648+O1648)+O1648*100/(N1648+O1648)</f>
        <v>37.8951177484204</v>
      </c>
      <c r="G1648" s="19" t="n">
        <f aca="false">N1648*General!$B$15/(N1648+O1648)</f>
        <v>0.0313661021472624</v>
      </c>
      <c r="H1648" s="19" t="n">
        <f aca="false">(N1648+O1648)*(1/General!$B$20)*((F1648/100)-E1648*(C1648/100))*1000/B1648</f>
        <v>321.432035503337</v>
      </c>
      <c r="I1648" s="19" t="n">
        <f aca="false">(N1648+O1648)*(1/General!$B$20)*((D1648/100)*E1648-(G1648/100))*1000/B1648</f>
        <v>193.125649511292</v>
      </c>
      <c r="J1648" s="19" t="n">
        <f aca="false">I1648/H1648</f>
        <v>0.600828878829307</v>
      </c>
      <c r="K1648" s="19" t="n">
        <f aca="false">MAX(Online_RAW!$L$2-Online_RAW!L1648,0)</f>
        <v>0</v>
      </c>
      <c r="L1648" s="19" t="n">
        <f aca="false">0.0016*(Online_RAW!M1648)</f>
        <v>95.0544</v>
      </c>
      <c r="M1648" s="11" t="n">
        <f aca="false">Online_RAW!$N$2-Online_RAW!N1648</f>
        <v>362.14691304348</v>
      </c>
      <c r="N1648" s="19" t="n">
        <f aca="false">Online_RAW!C1648*60</f>
        <v>141.032086956522</v>
      </c>
      <c r="O1648" s="19" t="n">
        <f aca="false">MAX(0, Online_RAW!D1648*60)</f>
        <v>38.8207826086957</v>
      </c>
      <c r="P1648" s="19" t="n">
        <f aca="false">_xlfn.IFNA(VLOOKUP(A1648,Sampling!$D$7:$E$14,2,FALSE()),0)</f>
        <v>0</v>
      </c>
      <c r="Q1648" s="0" t="n">
        <f aca="false">_xlfn.IFNA(VLOOKUP(A1648,Refill!$D$6:$G$8,2,FALSE()),0)</f>
        <v>0</v>
      </c>
    </row>
    <row r="1649" customFormat="false" ht="12.75" hidden="false" customHeight="false" outlineLevel="0" collapsed="false">
      <c r="A1649" s="19" t="n">
        <f aca="false">ROUND((Online_RAW!B1649-General!$B$10)*24,3)</f>
        <v>27.45</v>
      </c>
      <c r="B1649" s="19" t="n">
        <f aca="false">General!$B$12+Online_ANA!K1649/1000+Online_ANA!L1649/1000+Online_ANA!M1649/1000/General!$B$22-SUM($P$2:P1649)/1000/General!$B$24+SUM($Q$2:Q1649)/1000/General!$B$24</f>
        <v>1.45318248264859</v>
      </c>
      <c r="C1649" s="19" t="n">
        <f aca="false">Online_RAW!K1649</f>
        <v>32.739</v>
      </c>
      <c r="D1649" s="19" t="n">
        <f aca="false">Online_RAW!J1649</f>
        <v>3.61</v>
      </c>
      <c r="E1649" s="19" t="n">
        <f aca="false">(1-F1649/100-G1649/100)/(1-C1649/100-D1649/100-General!$B$17/100)</f>
        <v>0.982114893898309</v>
      </c>
      <c r="F1649" s="19" t="n">
        <f aca="false">N1649*General!$B$14/(N1649+O1649)+O1649*100/(N1649+O1649)</f>
        <v>37.8809852085449</v>
      </c>
      <c r="G1649" s="19" t="n">
        <f aca="false">N1649*General!$B$15/(N1649+O1649)</f>
        <v>0.0313732397936642</v>
      </c>
      <c r="H1649" s="19" t="n">
        <f aca="false">(N1649+O1649)*(1/General!$B$20)*((F1649/100)-E1649*(C1649/100))*1000/B1649</f>
        <v>316.671015941368</v>
      </c>
      <c r="I1649" s="19" t="n">
        <f aca="false">(N1649+O1649)*(1/General!$B$20)*((D1649/100)*E1649-(G1649/100))*1000/B1649</f>
        <v>194.290081393218</v>
      </c>
      <c r="J1649" s="19" t="n">
        <f aca="false">I1649/H1649</f>
        <v>0.613539198766428</v>
      </c>
      <c r="K1649" s="19" t="n">
        <f aca="false">MAX(Online_RAW!$L$2-Online_RAW!L1649,0)</f>
        <v>0</v>
      </c>
      <c r="L1649" s="19" t="n">
        <f aca="false">0.0016*(Online_RAW!M1649)</f>
        <v>95.112</v>
      </c>
      <c r="M1649" s="11" t="n">
        <f aca="false">Online_RAW!$N$2-Online_RAW!N1649</f>
        <v>363.04682608696</v>
      </c>
      <c r="N1649" s="19" t="n">
        <f aca="false">Online_RAW!C1649*60</f>
        <v>141.247304347826</v>
      </c>
      <c r="O1649" s="19" t="n">
        <f aca="false">MAX(0, Online_RAW!D1649*60)</f>
        <v>38.8390434782609</v>
      </c>
      <c r="P1649" s="19" t="n">
        <f aca="false">_xlfn.IFNA(VLOOKUP(A1649,Sampling!$D$7:$E$14,2,FALSE()),0)</f>
        <v>0</v>
      </c>
      <c r="Q1649" s="0" t="n">
        <f aca="false">_xlfn.IFNA(VLOOKUP(A1649,Refill!$D$6:$G$8,2,FALSE()),0)</f>
        <v>0</v>
      </c>
    </row>
    <row r="1650" customFormat="false" ht="12.75" hidden="false" customHeight="false" outlineLevel="0" collapsed="false">
      <c r="A1650" s="19" t="n">
        <f aca="false">ROUND((Online_RAW!B1650-General!$B$10)*24,3)</f>
        <v>27.467</v>
      </c>
      <c r="B1650" s="19" t="n">
        <f aca="false">General!$B$12+Online_ANA!K1650/1000+Online_ANA!L1650/1000+Online_ANA!M1650/1000/General!$B$22-SUM($P$2:P1650)/1000/General!$B$24+SUM($Q$2:Q1650)/1000/General!$B$24</f>
        <v>1.45401403430395</v>
      </c>
      <c r="C1650" s="19" t="n">
        <f aca="false">Online_RAW!K1650</f>
        <v>32.62</v>
      </c>
      <c r="D1650" s="19" t="n">
        <f aca="false">Online_RAW!J1650</f>
        <v>3.64</v>
      </c>
      <c r="E1650" s="19" t="n">
        <f aca="false">(1-F1650/100-G1650/100)/(1-C1650/100-D1650/100-General!$B$17/100)</f>
        <v>0.976130497377823</v>
      </c>
      <c r="F1650" s="19" t="n">
        <f aca="false">N1650*General!$B$14/(N1650+O1650)+O1650*100/(N1650+O1650)</f>
        <v>38.1725802851038</v>
      </c>
      <c r="G1650" s="19" t="n">
        <f aca="false">N1650*General!$B$15/(N1650+O1650)</f>
        <v>0.0312259695529779</v>
      </c>
      <c r="H1650" s="19" t="n">
        <f aca="false">(N1650+O1650)*(1/General!$B$20)*((F1650/100)-E1650*(C1650/100))*1000/B1650</f>
        <v>349.606022562956</v>
      </c>
      <c r="I1650" s="19" t="n">
        <f aca="false">(N1650+O1650)*(1/General!$B$20)*((D1650/100)*E1650-(G1650/100))*1000/B1650</f>
        <v>194.477025916585</v>
      </c>
      <c r="J1650" s="19" t="n">
        <f aca="false">I1650/H1650</f>
        <v>0.556274816122668</v>
      </c>
      <c r="K1650" s="19" t="n">
        <f aca="false">MAX(Online_RAW!$L$2-Online_RAW!L1650,0)</f>
        <v>0</v>
      </c>
      <c r="L1650" s="19" t="n">
        <f aca="false">0.0016*(Online_RAW!M1650)</f>
        <v>95.112</v>
      </c>
      <c r="M1650" s="11" t="n">
        <f aca="false">Online_RAW!$N$2-Online_RAW!N1650</f>
        <v>363.9532173913</v>
      </c>
      <c r="N1650" s="19" t="n">
        <f aca="false">Online_RAW!C1650*60</f>
        <v>140.487130434782</v>
      </c>
      <c r="O1650" s="19" t="n">
        <f aca="false">MAX(0, Online_RAW!D1650*60)</f>
        <v>39.4747826086957</v>
      </c>
      <c r="P1650" s="19" t="n">
        <f aca="false">_xlfn.IFNA(VLOOKUP(A1650,Sampling!$D$7:$E$14,2,FALSE()),0)</f>
        <v>0</v>
      </c>
      <c r="Q1650" s="0" t="n">
        <f aca="false">_xlfn.IFNA(VLOOKUP(A1650,Refill!$D$6:$G$8,2,FALSE()),0)</f>
        <v>0</v>
      </c>
    </row>
    <row r="1651" customFormat="false" ht="12.75" hidden="false" customHeight="false" outlineLevel="0" collapsed="false">
      <c r="A1651" s="19" t="n">
        <f aca="false">ROUND((Online_RAW!B1651-General!$B$10)*24,3)</f>
        <v>27.483</v>
      </c>
      <c r="B1651" s="19" t="n">
        <f aca="false">General!$B$12+Online_ANA!K1651/1000+Online_ANA!L1651/1000+Online_ANA!M1651/1000/General!$B$22-SUM($P$2:P1651)/1000/General!$B$24+SUM($Q$2:Q1651)/1000/General!$B$24</f>
        <v>1.45498612643455</v>
      </c>
      <c r="C1651" s="19" t="n">
        <f aca="false">Online_RAW!K1651</f>
        <v>32.79125</v>
      </c>
      <c r="D1651" s="19" t="n">
        <f aca="false">Online_RAW!J1651</f>
        <v>3.655</v>
      </c>
      <c r="E1651" s="19" t="n">
        <f aca="false">(1-F1651/100-G1651/100)/(1-C1651/100-D1651/100-General!$B$17/100)</f>
        <v>0.979743444614228</v>
      </c>
      <c r="F1651" s="19" t="n">
        <f aca="false">N1651*General!$B$14/(N1651+O1651)+O1651*100/(N1651+O1651)</f>
        <v>38.1263081695367</v>
      </c>
      <c r="G1651" s="19" t="n">
        <f aca="false">N1651*General!$B$15/(N1651+O1651)</f>
        <v>0.0312493393083148</v>
      </c>
      <c r="H1651" s="19" t="n">
        <f aca="false">(N1651+O1651)*(1/General!$B$20)*((F1651/100)-E1651*(C1651/100))*1000/B1651</f>
        <v>330.985020833625</v>
      </c>
      <c r="I1651" s="19" t="n">
        <f aca="false">(N1651+O1651)*(1/General!$B$20)*((D1651/100)*E1651-(G1651/100))*1000/B1651</f>
        <v>195.839949628996</v>
      </c>
      <c r="J1651" s="19" t="n">
        <f aca="false">I1651/H1651</f>
        <v>0.59168825566713</v>
      </c>
      <c r="K1651" s="19" t="n">
        <f aca="false">MAX(Online_RAW!$L$2-Online_RAW!L1651,0)</f>
        <v>0</v>
      </c>
      <c r="L1651" s="19" t="n">
        <f aca="false">0.0016*(Online_RAW!M1651)</f>
        <v>95.2557714285714</v>
      </c>
      <c r="M1651" s="11" t="n">
        <f aca="false">Online_RAW!$N$2-Online_RAW!N1651</f>
        <v>364.85608695652</v>
      </c>
      <c r="N1651" s="19" t="n">
        <f aca="false">Online_RAW!C1651*60</f>
        <v>140.561739130435</v>
      </c>
      <c r="O1651" s="19" t="n">
        <f aca="false">MAX(0, Online_RAW!D1651*60)</f>
        <v>39.3610909090909</v>
      </c>
      <c r="P1651" s="19" t="n">
        <f aca="false">_xlfn.IFNA(VLOOKUP(A1651,Sampling!$D$7:$E$14,2,FALSE()),0)</f>
        <v>0</v>
      </c>
      <c r="Q1651" s="0" t="n">
        <f aca="false">_xlfn.IFNA(VLOOKUP(A1651,Refill!$D$6:$G$8,2,FALSE()),0)</f>
        <v>0</v>
      </c>
    </row>
    <row r="1652" customFormat="false" ht="12.75" hidden="false" customHeight="false" outlineLevel="0" collapsed="false">
      <c r="A1652" s="19" t="n">
        <f aca="false">ROUND((Online_RAW!B1652-General!$B$10)*24,3)</f>
        <v>27.5</v>
      </c>
      <c r="B1652" s="19" t="n">
        <f aca="false">General!$B$12+Online_ANA!K1652/1000+Online_ANA!L1652/1000+Online_ANA!M1652/1000/General!$B$22-SUM($P$2:P1652)/1000/General!$B$24+SUM($Q$2:Q1652)/1000/General!$B$24</f>
        <v>1.45591250197387</v>
      </c>
      <c r="C1652" s="19" t="n">
        <f aca="false">Online_RAW!K1652</f>
        <v>32.885</v>
      </c>
      <c r="D1652" s="19" t="n">
        <f aca="false">Online_RAW!J1652</f>
        <v>3.65</v>
      </c>
      <c r="E1652" s="19" t="n">
        <f aca="false">(1-F1652/100-G1652/100)/(1-C1652/100-D1652/100-General!$B$17/100)</f>
        <v>0.980738628828416</v>
      </c>
      <c r="F1652" s="19" t="n">
        <f aca="false">N1652*General!$B$14/(N1652+O1652)+O1652*100/(N1652+O1652)</f>
        <v>38.1505438829063</v>
      </c>
      <c r="G1652" s="19" t="n">
        <f aca="false">N1652*General!$B$15/(N1652+O1652)</f>
        <v>0.0312370990490372</v>
      </c>
      <c r="H1652" s="19" t="n">
        <f aca="false">(N1652+O1652)*(1/General!$B$20)*((F1652/100)-E1652*(C1652/100))*1000/B1652</f>
        <v>325.777889009363</v>
      </c>
      <c r="I1652" s="19" t="n">
        <f aca="false">(N1652+O1652)*(1/General!$B$20)*((D1652/100)*E1652-(G1652/100))*1000/B1652</f>
        <v>195.968545263003</v>
      </c>
      <c r="J1652" s="19" t="n">
        <f aca="false">I1652/H1652</f>
        <v>0.601540349650219</v>
      </c>
      <c r="K1652" s="19" t="n">
        <f aca="false">MAX(Online_RAW!$L$2-Online_RAW!L1652,0)</f>
        <v>0</v>
      </c>
      <c r="L1652" s="19" t="n">
        <f aca="false">0.0016*(Online_RAW!M1652)</f>
        <v>95.3701333333333</v>
      </c>
      <c r="M1652" s="11" t="n">
        <f aca="false">Online_RAW!$N$2-Online_RAW!N1652</f>
        <v>365.74118181818</v>
      </c>
      <c r="N1652" s="19" t="n">
        <f aca="false">Online_RAW!C1652*60</f>
        <v>140.738181818182</v>
      </c>
      <c r="O1652" s="19" t="n">
        <f aca="false">MAX(0, Online_RAW!D1652*60)</f>
        <v>39.4810909090909</v>
      </c>
      <c r="P1652" s="19" t="n">
        <f aca="false">_xlfn.IFNA(VLOOKUP(A1652,Sampling!$D$7:$E$14,2,FALSE()),0)</f>
        <v>0</v>
      </c>
      <c r="Q1652" s="0" t="n">
        <f aca="false">_xlfn.IFNA(VLOOKUP(A1652,Refill!$D$6:$G$8,2,FALSE()),0)</f>
        <v>0</v>
      </c>
    </row>
    <row r="1653" customFormat="false" ht="12.75" hidden="false" customHeight="false" outlineLevel="0" collapsed="false">
      <c r="A1653" s="19" t="n">
        <f aca="false">ROUND((Online_RAW!B1653-General!$B$10)*24,3)</f>
        <v>27.517</v>
      </c>
      <c r="B1653" s="19" t="n">
        <f aca="false">General!$B$12+Online_ANA!K1653/1000+Online_ANA!L1653/1000+Online_ANA!M1653/1000/General!$B$22-SUM($P$2:P1653)/1000/General!$B$24+SUM($Q$2:Q1653)/1000/General!$B$24</f>
        <v>1.45677973897088</v>
      </c>
      <c r="C1653" s="19" t="n">
        <f aca="false">Online_RAW!K1653</f>
        <v>32.83</v>
      </c>
      <c r="D1653" s="19" t="n">
        <f aca="false">Online_RAW!J1653</f>
        <v>3.63333333333333</v>
      </c>
      <c r="E1653" s="19" t="n">
        <f aca="false">(1-F1653/100-G1653/100)/(1-C1653/100-D1653/100-General!$B$17/100)</f>
        <v>0.9816076953971</v>
      </c>
      <c r="F1653" s="19" t="n">
        <f aca="false">N1653*General!$B$14/(N1653+O1653)+O1653*100/(N1653+O1653)</f>
        <v>38.0253528322371</v>
      </c>
      <c r="G1653" s="19" t="n">
        <f aca="false">N1653*General!$B$15/(N1653+O1653)</f>
        <v>0.0313003268524055</v>
      </c>
      <c r="H1653" s="19" t="n">
        <f aca="false">(N1653+O1653)*(1/General!$B$20)*((F1653/100)-E1653*(C1653/100))*1000/B1653</f>
        <v>319.222032916036</v>
      </c>
      <c r="I1653" s="19" t="n">
        <f aca="false">(N1653+O1653)*(1/General!$B$20)*((D1653/100)*E1653-(G1653/100))*1000/B1653</f>
        <v>194.599527309093</v>
      </c>
      <c r="J1653" s="19" t="n">
        <f aca="false">I1653/H1653</f>
        <v>0.609605563661949</v>
      </c>
      <c r="K1653" s="19" t="n">
        <f aca="false">MAX(Online_RAW!$L$2-Online_RAW!L1653,0)</f>
        <v>0</v>
      </c>
      <c r="L1653" s="19" t="n">
        <f aca="false">0.0016*(Online_RAW!M1653)</f>
        <v>95.4008</v>
      </c>
      <c r="M1653" s="11" t="n">
        <f aca="false">Online_RAW!$N$2-Online_RAW!N1653</f>
        <v>366.65304347826</v>
      </c>
      <c r="N1653" s="19" t="n">
        <f aca="false">Online_RAW!C1653*60</f>
        <v>140.64652173913</v>
      </c>
      <c r="O1653" s="19" t="n">
        <f aca="false">MAX(0, Online_RAW!D1653*60)</f>
        <v>39.0915652173913</v>
      </c>
      <c r="P1653" s="19" t="n">
        <f aca="false">_xlfn.IFNA(VLOOKUP(A1653,Sampling!$D$7:$E$14,2,FALSE()),0)</f>
        <v>0</v>
      </c>
      <c r="Q1653" s="0" t="n">
        <f aca="false">_xlfn.IFNA(VLOOKUP(A1653,Refill!$D$6:$G$8,2,FALSE()),0)</f>
        <v>0</v>
      </c>
    </row>
    <row r="1654" customFormat="false" ht="12.75" hidden="false" customHeight="false" outlineLevel="0" collapsed="false">
      <c r="A1654" s="19" t="n">
        <f aca="false">ROUND((Online_RAW!B1654-General!$B$10)*24,3)</f>
        <v>27.533</v>
      </c>
      <c r="B1654" s="19" t="n">
        <f aca="false">General!$B$12+Online_ANA!K1654/1000+Online_ANA!L1654/1000+Online_ANA!M1654/1000/General!$B$22-SUM($P$2:P1654)/1000/General!$B$24+SUM($Q$2:Q1654)/1000/General!$B$24</f>
        <v>1.4576729626805</v>
      </c>
      <c r="C1654" s="19" t="n">
        <f aca="false">Online_RAW!K1654</f>
        <v>32.77</v>
      </c>
      <c r="D1654" s="19" t="n">
        <f aca="false">Online_RAW!J1654</f>
        <v>3.65</v>
      </c>
      <c r="E1654" s="19" t="n">
        <f aca="false">(1-F1654/100-G1654/100)/(1-C1654/100-D1654/100-General!$B$17/100)</f>
        <v>0.976250984295764</v>
      </c>
      <c r="F1654" s="19" t="n">
        <f aca="false">N1654*General!$B$14/(N1654+O1654)+O1654*100/(N1654+O1654)</f>
        <v>38.3212278147141</v>
      </c>
      <c r="G1654" s="19" t="n">
        <f aca="false">N1654*General!$B$15/(N1654+O1654)</f>
        <v>0.0311508950430737</v>
      </c>
      <c r="H1654" s="19" t="n">
        <f aca="false">(N1654+O1654)*(1/General!$B$20)*((F1654/100)-E1654*(C1654/100))*1000/B1654</f>
        <v>349.164236562033</v>
      </c>
      <c r="I1654" s="19" t="n">
        <f aca="false">(N1654+O1654)*(1/General!$B$20)*((D1654/100)*E1654-(G1654/100))*1000/B1654</f>
        <v>194.850946448689</v>
      </c>
      <c r="J1654" s="19" t="n">
        <f aca="false">I1654/H1654</f>
        <v>0.55804955389259</v>
      </c>
      <c r="K1654" s="19" t="n">
        <f aca="false">MAX(Online_RAW!$L$2-Online_RAW!L1654,0)</f>
        <v>0</v>
      </c>
      <c r="L1654" s="19" t="n">
        <f aca="false">0.0016*(Online_RAW!M1654)</f>
        <v>95.47392</v>
      </c>
      <c r="M1654" s="11" t="n">
        <f aca="false">Online_RAW!$N$2-Online_RAW!N1654</f>
        <v>367.54695652174</v>
      </c>
      <c r="N1654" s="19" t="n">
        <f aca="false">Online_RAW!C1654*60</f>
        <v>140.362636363636</v>
      </c>
      <c r="O1654" s="19" t="n">
        <f aca="false">MAX(0, Online_RAW!D1654*60)</f>
        <v>39.8731304347826</v>
      </c>
      <c r="P1654" s="19" t="n">
        <f aca="false">_xlfn.IFNA(VLOOKUP(A1654,Sampling!$D$7:$E$14,2,FALSE()),0)</f>
        <v>0</v>
      </c>
      <c r="Q1654" s="0" t="n">
        <f aca="false">_xlfn.IFNA(VLOOKUP(A1654,Refill!$D$6:$G$8,2,FALSE()),0)</f>
        <v>0</v>
      </c>
    </row>
    <row r="1655" customFormat="false" ht="12.75" hidden="false" customHeight="false" outlineLevel="0" collapsed="false">
      <c r="A1655" s="19" t="n">
        <f aca="false">ROUND((Online_RAW!B1655-General!$B$10)*24,3)</f>
        <v>27.55</v>
      </c>
      <c r="B1655" s="19" t="n">
        <f aca="false">General!$B$12+Online_ANA!K1655/1000+Online_ANA!L1655/1000+Online_ANA!M1655/1000/General!$B$22-SUM($P$2:P1655)/1000/General!$B$24+SUM($Q$2:Q1655)/1000/General!$B$24</f>
        <v>1.45857110918229</v>
      </c>
      <c r="C1655" s="19" t="n">
        <f aca="false">Online_RAW!K1655</f>
        <v>32.8611111111111</v>
      </c>
      <c r="D1655" s="19" t="n">
        <f aca="false">Online_RAW!J1655</f>
        <v>3.665</v>
      </c>
      <c r="E1655" s="19" t="n">
        <f aca="false">(1-F1655/100-G1655/100)/(1-C1655/100-D1655/100-General!$B$17/100)</f>
        <v>0.978694998276866</v>
      </c>
      <c r="F1655" s="19" t="n">
        <f aca="false">N1655*General!$B$14/(N1655+O1655)+O1655*100/(N1655+O1655)</f>
        <v>38.2707198164611</v>
      </c>
      <c r="G1655" s="19" t="n">
        <f aca="false">N1655*General!$B$15/(N1655+O1655)</f>
        <v>0.0311764041331004</v>
      </c>
      <c r="H1655" s="19" t="n">
        <f aca="false">(N1655+O1655)*(1/General!$B$20)*((F1655/100)-E1655*(C1655/100))*1000/B1655</f>
        <v>336.600309299581</v>
      </c>
      <c r="I1655" s="19" t="n">
        <f aca="false">(N1655+O1655)*(1/General!$B$20)*((D1655/100)*E1655-(G1655/100))*1000/B1655</f>
        <v>195.895142933319</v>
      </c>
      <c r="J1655" s="19" t="n">
        <f aca="false">I1655/H1655</f>
        <v>0.581981470370453</v>
      </c>
      <c r="K1655" s="19" t="n">
        <f aca="false">MAX(Online_RAW!$L$2-Online_RAW!L1655,0)</f>
        <v>0</v>
      </c>
      <c r="L1655" s="19" t="n">
        <f aca="false">0.0016*(Online_RAW!M1655)</f>
        <v>95.55296</v>
      </c>
      <c r="M1655" s="11" t="n">
        <f aca="false">Online_RAW!$N$2-Online_RAW!N1655</f>
        <v>368.4397826087</v>
      </c>
      <c r="N1655" s="19" t="n">
        <f aca="false">Online_RAW!C1655*60</f>
        <v>140.380434782609</v>
      </c>
      <c r="O1655" s="19" t="n">
        <f aca="false">MAX(0, Online_RAW!D1655*60)</f>
        <v>39.7306956521739</v>
      </c>
      <c r="P1655" s="19" t="n">
        <f aca="false">_xlfn.IFNA(VLOOKUP(A1655,Sampling!$D$7:$E$14,2,FALSE()),0)</f>
        <v>0</v>
      </c>
      <c r="Q1655" s="0" t="n">
        <f aca="false">_xlfn.IFNA(VLOOKUP(A1655,Refill!$D$6:$G$8,2,FALSE()),0)</f>
        <v>0</v>
      </c>
    </row>
    <row r="1656" customFormat="false" ht="12.75" hidden="false" customHeight="false" outlineLevel="0" collapsed="false">
      <c r="A1656" s="19" t="n">
        <f aca="false">ROUND((Online_RAW!B1656-General!$B$10)*24,3)</f>
        <v>27.567</v>
      </c>
      <c r="B1656" s="19" t="n">
        <f aca="false">General!$B$12+Online_ANA!K1656/1000+Online_ANA!L1656/1000+Online_ANA!M1656/1000/General!$B$22-SUM($P$2:P1656)/1000/General!$B$24+SUM($Q$2:Q1656)/1000/General!$B$24</f>
        <v>1.45948177391305</v>
      </c>
      <c r="C1656" s="19" t="n">
        <f aca="false">Online_RAW!K1656</f>
        <v>32.895</v>
      </c>
      <c r="D1656" s="19" t="n">
        <f aca="false">Online_RAW!J1656</f>
        <v>3.665</v>
      </c>
      <c r="E1656" s="19" t="n">
        <f aca="false">(1-F1656/100-G1656/100)/(1-C1656/100-D1656/100-General!$B$17/100)</f>
        <v>0.98073414168707</v>
      </c>
      <c r="F1656" s="19" t="n">
        <f aca="false">N1656*General!$B$14/(N1656+O1656)+O1656*100/(N1656+O1656)</f>
        <v>38.1753576035046</v>
      </c>
      <c r="G1656" s="19" t="n">
        <f aca="false">N1656*General!$B$15/(N1656+O1656)</f>
        <v>0.0312245668669169</v>
      </c>
      <c r="H1656" s="19" t="n">
        <f aca="false">(N1656+O1656)*(1/General!$B$20)*((F1656/100)-E1656*(C1656/100))*1000/B1656</f>
        <v>324.698965703865</v>
      </c>
      <c r="I1656" s="19" t="n">
        <f aca="false">(N1656+O1656)*(1/General!$B$20)*((D1656/100)*E1656-(G1656/100))*1000/B1656</f>
        <v>195.626514194795</v>
      </c>
      <c r="J1656" s="19" t="n">
        <f aca="false">I1656/H1656</f>
        <v>0.6024857940977</v>
      </c>
      <c r="K1656" s="19" t="n">
        <f aca="false">MAX(Online_RAW!$L$2-Online_RAW!L1656,0)</f>
        <v>0</v>
      </c>
      <c r="L1656" s="19" t="n">
        <f aca="false">0.0016*(Online_RAW!M1656)</f>
        <v>95.6296</v>
      </c>
      <c r="M1656" s="11" t="n">
        <f aca="false">Online_RAW!$N$2-Online_RAW!N1656</f>
        <v>369.34886956522</v>
      </c>
      <c r="N1656" s="19" t="n">
        <f aca="false">Online_RAW!C1656*60</f>
        <v>140.199391304348</v>
      </c>
      <c r="O1656" s="19" t="n">
        <f aca="false">MAX(0, Online_RAW!D1656*60)</f>
        <v>39.402</v>
      </c>
      <c r="P1656" s="19" t="n">
        <f aca="false">_xlfn.IFNA(VLOOKUP(A1656,Sampling!$D$7:$E$14,2,FALSE()),0)</f>
        <v>0</v>
      </c>
      <c r="Q1656" s="0" t="n">
        <f aca="false">_xlfn.IFNA(VLOOKUP(A1656,Refill!$D$6:$G$8,2,FALSE()),0)</f>
        <v>0</v>
      </c>
    </row>
    <row r="1657" customFormat="false" ht="12.75" hidden="false" customHeight="false" outlineLevel="0" collapsed="false">
      <c r="A1657" s="19" t="n">
        <f aca="false">ROUND((Online_RAW!B1657-General!$B$10)*24,3)</f>
        <v>27.583</v>
      </c>
      <c r="B1657" s="19" t="n">
        <f aca="false">General!$B$12+Online_ANA!K1657/1000+Online_ANA!L1657/1000+Online_ANA!M1657/1000/General!$B$22-SUM($P$2:P1657)/1000/General!$B$24+SUM($Q$2:Q1657)/1000/General!$B$24</f>
        <v>1.46035096098923</v>
      </c>
      <c r="C1657" s="19" t="n">
        <f aca="false">Online_RAW!K1657</f>
        <v>32.9</v>
      </c>
      <c r="D1657" s="19" t="n">
        <f aca="false">Online_RAW!J1657</f>
        <v>3.665</v>
      </c>
      <c r="E1657" s="19" t="n">
        <f aca="false">(1-F1657/100-G1657/100)/(1-C1657/100-D1657/100-General!$B$17/100)</f>
        <v>0.979841121534297</v>
      </c>
      <c r="F1657" s="19" t="n">
        <f aca="false">N1657*General!$B$14/(N1657+O1657)+O1657*100/(N1657+O1657)</f>
        <v>38.2365545121831</v>
      </c>
      <c r="G1657" s="19" t="n">
        <f aca="false">N1657*General!$B$15/(N1657+O1657)</f>
        <v>0.0311936593372813</v>
      </c>
      <c r="H1657" s="19" t="n">
        <f aca="false">(N1657+O1657)*(1/General!$B$20)*((F1657/100)-E1657*(C1657/100))*1000/B1657</f>
        <v>329.767013317062</v>
      </c>
      <c r="I1657" s="19" t="n">
        <f aca="false">(N1657+O1657)*(1/General!$B$20)*((D1657/100)*E1657-(G1657/100))*1000/B1657</f>
        <v>195.664708742173</v>
      </c>
      <c r="J1657" s="19" t="n">
        <f aca="false">I1657/H1657</f>
        <v>0.593342271484402</v>
      </c>
      <c r="K1657" s="19" t="n">
        <f aca="false">MAX(Online_RAW!$L$2-Online_RAW!L1657,0)</f>
        <v>0</v>
      </c>
      <c r="L1657" s="19" t="n">
        <f aca="false">0.0016*(Online_RAW!M1657)</f>
        <v>95.6656</v>
      </c>
      <c r="M1657" s="11" t="n">
        <f aca="false">Online_RAW!$N$2-Online_RAW!N1657</f>
        <v>370.25704347826</v>
      </c>
      <c r="N1657" s="19" t="n">
        <f aca="false">Online_RAW!C1657*60</f>
        <v>140.299043478261</v>
      </c>
      <c r="O1657" s="19" t="n">
        <f aca="false">MAX(0, Online_RAW!D1657*60)</f>
        <v>39.6080869565218</v>
      </c>
      <c r="P1657" s="19" t="n">
        <f aca="false">_xlfn.IFNA(VLOOKUP(A1657,Sampling!$D$7:$E$14,2,FALSE()),0)</f>
        <v>0</v>
      </c>
      <c r="Q1657" s="0" t="n">
        <f aca="false">_xlfn.IFNA(VLOOKUP(A1657,Refill!$D$6:$G$8,2,FALSE()),0)</f>
        <v>0</v>
      </c>
    </row>
    <row r="1658" customFormat="false" ht="12.75" hidden="false" customHeight="false" outlineLevel="0" collapsed="false">
      <c r="A1658" s="19" t="n">
        <f aca="false">ROUND((Online_RAW!B1658-General!$B$10)*24,3)</f>
        <v>27.6</v>
      </c>
      <c r="B1658" s="19" t="n">
        <f aca="false">General!$B$12+Online_ANA!K1658/1000+Online_ANA!L1658/1000+Online_ANA!M1658/1000/General!$B$22-SUM($P$2:P1658)/1000/General!$B$24+SUM($Q$2:Q1658)/1000/General!$B$24</f>
        <v>1.46128403547401</v>
      </c>
      <c r="C1658" s="19" t="n">
        <f aca="false">Online_RAW!K1658</f>
        <v>32.95</v>
      </c>
      <c r="D1658" s="19" t="n">
        <f aca="false">Online_RAW!J1658</f>
        <v>3.67333333333333</v>
      </c>
      <c r="E1658" s="19" t="n">
        <f aca="false">(1-F1658/100-G1658/100)/(1-C1658/100-D1658/100-General!$B$17/100)</f>
        <v>0.981545915770511</v>
      </c>
      <c r="F1658" s="19" t="n">
        <f aca="false">N1658*General!$B$14/(N1658+O1658)+O1658*100/(N1658+O1658)</f>
        <v>38.186380045608</v>
      </c>
      <c r="G1658" s="19" t="n">
        <f aca="false">N1658*General!$B$15/(N1658+O1658)</f>
        <v>0.0312189999769657</v>
      </c>
      <c r="H1658" s="19" t="n">
        <f aca="false">(N1658+O1658)*(1/General!$B$20)*((F1658/100)-E1658*(C1658/100))*1000/B1658</f>
        <v>320.93245649696</v>
      </c>
      <c r="I1658" s="19" t="n">
        <f aca="false">(N1658+O1658)*(1/General!$B$20)*((D1658/100)*E1658-(G1658/100))*1000/B1658</f>
        <v>196.27490628949</v>
      </c>
      <c r="J1658" s="19" t="n">
        <f aca="false">I1658/H1658</f>
        <v>0.611576991719282</v>
      </c>
      <c r="K1658" s="19" t="n">
        <f aca="false">MAX(Online_RAW!$L$2-Online_RAW!L1658,0)</f>
        <v>0</v>
      </c>
      <c r="L1658" s="19" t="n">
        <f aca="false">0.0016*(Online_RAW!M1658)</f>
        <v>95.7348</v>
      </c>
      <c r="M1658" s="11" t="n">
        <f aca="false">Online_RAW!$N$2-Online_RAW!N1658</f>
        <v>371.19866666667</v>
      </c>
      <c r="N1658" s="19" t="n">
        <f aca="false">Online_RAW!C1658*60</f>
        <v>140.373</v>
      </c>
      <c r="O1658" s="19" t="n">
        <f aca="false">MAX(0, Online_RAW!D1658*60)</f>
        <v>39.4828571428571</v>
      </c>
      <c r="P1658" s="19" t="n">
        <f aca="false">_xlfn.IFNA(VLOOKUP(A1658,Sampling!$D$7:$E$14,2,FALSE()),0)</f>
        <v>0</v>
      </c>
      <c r="Q1658" s="0" t="n">
        <f aca="false">_xlfn.IFNA(VLOOKUP(A1658,Refill!$D$6:$G$8,2,FALSE()),0)</f>
        <v>0</v>
      </c>
    </row>
    <row r="1659" customFormat="false" ht="12.75" hidden="false" customHeight="false" outlineLevel="0" collapsed="false">
      <c r="A1659" s="19" t="n">
        <f aca="false">ROUND((Online_RAW!B1659-General!$B$10)*24,3)</f>
        <v>27.617</v>
      </c>
      <c r="B1659" s="19" t="n">
        <f aca="false">General!$B$12+Online_ANA!K1659/1000+Online_ANA!L1659/1000+Online_ANA!M1659/1000/General!$B$22-SUM($P$2:P1659)/1000/General!$B$24+SUM($Q$2:Q1659)/1000/General!$B$24</f>
        <v>1.46221481990548</v>
      </c>
      <c r="C1659" s="19" t="n">
        <f aca="false">Online_RAW!K1659</f>
        <v>32.9</v>
      </c>
      <c r="D1659" s="19" t="n">
        <f aca="false">Online_RAW!J1659</f>
        <v>3.695</v>
      </c>
      <c r="E1659" s="19" t="n">
        <f aca="false">(1-F1659/100-G1659/100)/(1-C1659/100-D1659/100-General!$B$17/100)</f>
        <v>0.97998449975735</v>
      </c>
      <c r="F1659" s="19" t="n">
        <f aca="false">N1659*General!$B$14/(N1659+O1659)+O1659*100/(N1659+O1659)</f>
        <v>38.2569311794967</v>
      </c>
      <c r="G1659" s="19" t="n">
        <f aca="false">N1659*General!$B$15/(N1659+O1659)</f>
        <v>0.0311833680911633</v>
      </c>
      <c r="H1659" s="19" t="n">
        <f aca="false">(N1659+O1659)*(1/General!$B$20)*((F1659/100)-E1659*(C1659/100))*1000/B1659</f>
        <v>329.901106659328</v>
      </c>
      <c r="I1659" s="19" t="n">
        <f aca="false">(N1659+O1659)*(1/General!$B$20)*((D1659/100)*E1659-(G1659/100))*1000/B1659</f>
        <v>196.876429850775</v>
      </c>
      <c r="J1659" s="19" t="n">
        <f aca="false">I1659/H1659</f>
        <v>0.596774081313039</v>
      </c>
      <c r="K1659" s="19" t="n">
        <f aca="false">MAX(Online_RAW!$L$2-Online_RAW!L1659,0)</f>
        <v>0</v>
      </c>
      <c r="L1659" s="19" t="n">
        <f aca="false">0.0016*(Online_RAW!M1659)</f>
        <v>95.8509333333333</v>
      </c>
      <c r="M1659" s="11" t="n">
        <f aca="false">Online_RAW!$N$2-Online_RAW!N1659</f>
        <v>372.08663636364</v>
      </c>
      <c r="N1659" s="19" t="n">
        <f aca="false">Online_RAW!C1659*60</f>
        <v>140.123142857143</v>
      </c>
      <c r="O1659" s="19" t="n">
        <f aca="false">MAX(0, Online_RAW!D1659*60)</f>
        <v>39.6177272727273</v>
      </c>
      <c r="P1659" s="19" t="n">
        <f aca="false">_xlfn.IFNA(VLOOKUP(A1659,Sampling!$D$7:$E$14,2,FALSE()),0)</f>
        <v>0</v>
      </c>
      <c r="Q1659" s="0" t="n">
        <f aca="false">_xlfn.IFNA(VLOOKUP(A1659,Refill!$D$6:$G$8,2,FALSE()),0)</f>
        <v>0</v>
      </c>
    </row>
    <row r="1660" customFormat="false" ht="12.75" hidden="false" customHeight="false" outlineLevel="0" collapsed="false">
      <c r="A1660" s="19" t="n">
        <f aca="false">ROUND((Online_RAW!B1660-General!$B$10)*24,3)</f>
        <v>27.633</v>
      </c>
      <c r="B1660" s="19" t="n">
        <f aca="false">General!$B$12+Online_ANA!K1660/1000+Online_ANA!L1660/1000+Online_ANA!M1660/1000/General!$B$22-SUM($P$2:P1660)/1000/General!$B$24+SUM($Q$2:Q1660)/1000/General!$B$24</f>
        <v>1.46312028368568</v>
      </c>
      <c r="C1660" s="19" t="n">
        <f aca="false">Online_RAW!K1660</f>
        <v>32.93</v>
      </c>
      <c r="D1660" s="19" t="n">
        <f aca="false">Online_RAW!J1660</f>
        <v>3.71</v>
      </c>
      <c r="E1660" s="19" t="n">
        <f aca="false">(1-F1660/100-G1660/100)/(1-C1660/100-D1660/100-General!$B$17/100)</f>
        <v>0.97977115395783</v>
      </c>
      <c r="F1660" s="19" t="n">
        <f aca="false">N1660*General!$B$14/(N1660+O1660)+O1660*100/(N1660+O1660)</f>
        <v>38.3144848262554</v>
      </c>
      <c r="G1660" s="19" t="n">
        <f aca="false">N1660*General!$B$15/(N1660+O1660)</f>
        <v>0.0311543005928003</v>
      </c>
      <c r="H1660" s="19" t="n">
        <f aca="false">(N1660+O1660)*(1/General!$B$20)*((F1660/100)-E1660*(C1660/100))*1000/B1660</f>
        <v>331.995850384212</v>
      </c>
      <c r="I1660" s="19" t="n">
        <f aca="false">(N1660+O1660)*(1/General!$B$20)*((D1660/100)*E1660-(G1660/100))*1000/B1660</f>
        <v>197.739306044989</v>
      </c>
      <c r="J1660" s="19" t="n">
        <f aca="false">I1660/H1660</f>
        <v>0.59560776382039</v>
      </c>
      <c r="K1660" s="19" t="n">
        <f aca="false">MAX(Online_RAW!$L$2-Online_RAW!L1660,0)</f>
        <v>0</v>
      </c>
      <c r="L1660" s="19" t="n">
        <f aca="false">0.0016*(Online_RAW!M1660)</f>
        <v>95.9216</v>
      </c>
      <c r="M1660" s="11" t="n">
        <f aca="false">Online_RAW!$N$2-Online_RAW!N1660</f>
        <v>372.99656521739</v>
      </c>
      <c r="N1660" s="19" t="n">
        <f aca="false">Online_RAW!C1660*60</f>
        <v>140.149043478261</v>
      </c>
      <c r="O1660" s="19" t="n">
        <f aca="false">MAX(0, Online_RAW!D1660*60)</f>
        <v>39.7927826086957</v>
      </c>
      <c r="P1660" s="19" t="n">
        <f aca="false">_xlfn.IFNA(VLOOKUP(A1660,Sampling!$D$7:$E$14,2,FALSE()),0)</f>
        <v>0</v>
      </c>
      <c r="Q1660" s="0" t="n">
        <f aca="false">_xlfn.IFNA(VLOOKUP(A1660,Refill!$D$6:$G$8,2,FALSE()),0)</f>
        <v>0</v>
      </c>
    </row>
    <row r="1661" customFormat="false" ht="12.75" hidden="false" customHeight="false" outlineLevel="0" collapsed="false">
      <c r="A1661" s="19" t="n">
        <f aca="false">ROUND((Online_RAW!B1661-General!$B$10)*24,3)</f>
        <v>27.65</v>
      </c>
      <c r="B1661" s="19" t="n">
        <f aca="false">General!$B$12+Online_ANA!K1661/1000+Online_ANA!L1661/1000+Online_ANA!M1661/1000/General!$B$22-SUM($P$2:P1661)/1000/General!$B$24+SUM($Q$2:Q1661)/1000/General!$B$24</f>
        <v>1.4640711412844</v>
      </c>
      <c r="C1661" s="19" t="n">
        <f aca="false">Online_RAW!K1661</f>
        <v>32.97</v>
      </c>
      <c r="D1661" s="19" t="n">
        <f aca="false">Online_RAW!J1661</f>
        <v>3.69</v>
      </c>
      <c r="E1661" s="19" t="n">
        <f aca="false">(1-F1661/100-G1661/100)/(1-C1661/100-D1661/100-General!$B$17/100)</f>
        <v>0.977956528203002</v>
      </c>
      <c r="F1661" s="19" t="n">
        <f aca="false">N1661*General!$B$14/(N1661+O1661)+O1661*100/(N1661+O1661)</f>
        <v>38.4483010539934</v>
      </c>
      <c r="G1661" s="19" t="n">
        <f aca="false">N1661*General!$B$15/(N1661+O1661)</f>
        <v>0.0310867166393973</v>
      </c>
      <c r="H1661" s="19" t="n">
        <f aca="false">(N1661+O1661)*(1/General!$B$20)*((F1661/100)-E1661*(C1661/100))*1000/B1661</f>
        <v>340.761501540736</v>
      </c>
      <c r="I1661" s="19" t="n">
        <f aca="false">(N1661+O1661)*(1/General!$B$20)*((D1661/100)*E1661-(G1661/100))*1000/B1661</f>
        <v>196.468090659295</v>
      </c>
      <c r="J1661" s="19" t="n">
        <f aca="false">I1661/H1661</f>
        <v>0.576556006975477</v>
      </c>
      <c r="K1661" s="19" t="n">
        <f aca="false">MAX(Online_RAW!$L$2-Online_RAW!L1661,0)</f>
        <v>0</v>
      </c>
      <c r="L1661" s="19" t="n">
        <f aca="false">0.0016*(Online_RAW!M1661)</f>
        <v>96.0216</v>
      </c>
      <c r="M1661" s="11" t="n">
        <f aca="false">Online_RAW!$N$2-Online_RAW!N1661</f>
        <v>373.924</v>
      </c>
      <c r="N1661" s="19" t="n">
        <f aca="false">Online_RAW!C1661*60</f>
        <v>140.055428571428</v>
      </c>
      <c r="O1661" s="19" t="n">
        <f aca="false">MAX(0, Online_RAW!D1661*60)</f>
        <v>40.1571428571428</v>
      </c>
      <c r="P1661" s="19" t="n">
        <f aca="false">_xlfn.IFNA(VLOOKUP(A1661,Sampling!$D$7:$E$14,2,FALSE()),0)</f>
        <v>0</v>
      </c>
      <c r="Q1661" s="0" t="n">
        <f aca="false">_xlfn.IFNA(VLOOKUP(A1661,Refill!$D$6:$G$8,2,FALSE()),0)</f>
        <v>0</v>
      </c>
    </row>
    <row r="1662" customFormat="false" ht="12.75" hidden="false" customHeight="false" outlineLevel="0" collapsed="false">
      <c r="A1662" s="19" t="n">
        <f aca="false">ROUND((Online_RAW!B1662-General!$B$10)*24,3)</f>
        <v>27.667</v>
      </c>
      <c r="B1662" s="19" t="n">
        <f aca="false">General!$B$12+Online_ANA!K1662/1000+Online_ANA!L1662/1000+Online_ANA!M1662/1000/General!$B$22-SUM($P$2:P1662)/1000/General!$B$24+SUM($Q$2:Q1662)/1000/General!$B$24</f>
        <v>1.46505709752999</v>
      </c>
      <c r="C1662" s="19" t="n">
        <f aca="false">Online_RAW!K1662</f>
        <v>32.955</v>
      </c>
      <c r="D1662" s="19" t="n">
        <f aca="false">Online_RAW!J1662</f>
        <v>3.715</v>
      </c>
      <c r="E1662" s="19" t="n">
        <f aca="false">(1-F1662/100-G1662/100)/(1-C1662/100-D1662/100-General!$B$17/100)</f>
        <v>0.980669241820343</v>
      </c>
      <c r="F1662" s="19" t="n">
        <f aca="false">N1662*General!$B$14/(N1662+O1662)+O1662*100/(N1662+O1662)</f>
        <v>38.2873769614101</v>
      </c>
      <c r="G1662" s="19" t="n">
        <f aca="false">N1662*General!$B$15/(N1662+O1662)</f>
        <v>0.0311679914336312</v>
      </c>
      <c r="H1662" s="19" t="n">
        <f aca="false">(N1662+O1662)*(1/General!$B$20)*((F1662/100)-E1662*(C1662/100))*1000/B1662</f>
        <v>325.951377127074</v>
      </c>
      <c r="I1662" s="19" t="n">
        <f aca="false">(N1662+O1662)*(1/General!$B$20)*((D1662/100)*E1662-(G1662/100))*1000/B1662</f>
        <v>197.22886084953</v>
      </c>
      <c r="J1662" s="19" t="n">
        <f aca="false">I1662/H1662</f>
        <v>0.605086754312557</v>
      </c>
      <c r="K1662" s="19" t="n">
        <f aca="false">MAX(Online_RAW!$L$2-Online_RAW!L1662,0)</f>
        <v>0</v>
      </c>
      <c r="L1662" s="19" t="n">
        <f aca="false">0.0016*(Online_RAW!M1662)</f>
        <v>96.0216</v>
      </c>
      <c r="M1662" s="11" t="n">
        <f aca="false">Online_RAW!$N$2-Online_RAW!N1662</f>
        <v>374.99869230769</v>
      </c>
      <c r="N1662" s="19" t="n">
        <f aca="false">Online_RAW!C1662*60</f>
        <v>139.715076923077</v>
      </c>
      <c r="O1662" s="19" t="n">
        <f aca="false">MAX(0, Online_RAW!D1662*60)</f>
        <v>39.5907692307692</v>
      </c>
      <c r="P1662" s="19" t="n">
        <f aca="false">_xlfn.IFNA(VLOOKUP(A1662,Sampling!$D$7:$E$14,2,FALSE()),0)</f>
        <v>0</v>
      </c>
      <c r="Q1662" s="0" t="n">
        <f aca="false">_xlfn.IFNA(VLOOKUP(A1662,Refill!$D$6:$G$8,2,FALSE()),0)</f>
        <v>0</v>
      </c>
    </row>
    <row r="1663" customFormat="false" ht="12.75" hidden="false" customHeight="false" outlineLevel="0" collapsed="false">
      <c r="A1663" s="19" t="n">
        <f aca="false">ROUND((Online_RAW!B1663-General!$B$10)*24,3)</f>
        <v>27.683</v>
      </c>
      <c r="B1663" s="19" t="n">
        <f aca="false">General!$B$12+Online_ANA!K1663/1000+Online_ANA!L1663/1000+Online_ANA!M1663/1000/General!$B$22-SUM($P$2:P1663)/1000/General!$B$24+SUM($Q$2:Q1663)/1000/General!$B$24</f>
        <v>1.46581428480255</v>
      </c>
      <c r="C1663" s="19" t="n">
        <f aca="false">Online_RAW!K1663</f>
        <v>32.9957142857143</v>
      </c>
      <c r="D1663" s="19" t="n">
        <f aca="false">Online_RAW!J1663</f>
        <v>3.73</v>
      </c>
      <c r="E1663" s="19" t="n">
        <f aca="false">(1-F1663/100-G1663/100)/(1-C1663/100-D1663/100-General!$B$17/100)</f>
        <v>0.980478998372153</v>
      </c>
      <c r="F1663" s="19" t="n">
        <f aca="false">N1663*General!$B$14/(N1663+O1663)+O1663*100/(N1663+O1663)</f>
        <v>38.3540030987239</v>
      </c>
      <c r="G1663" s="19" t="n">
        <f aca="false">N1663*General!$B$15/(N1663+O1663)</f>
        <v>0.0311343418693314</v>
      </c>
      <c r="H1663" s="19" t="n">
        <f aca="false">(N1663+O1663)*(1/General!$B$20)*((F1663/100)-E1663*(C1663/100))*1000/B1663</f>
        <v>328.52487585109</v>
      </c>
      <c r="I1663" s="19" t="n">
        <f aca="false">(N1663+O1663)*(1/General!$B$20)*((D1663/100)*E1663-(G1663/100))*1000/B1663</f>
        <v>198.462072690121</v>
      </c>
      <c r="J1663" s="19" t="n">
        <f aca="false">I1663/H1663</f>
        <v>0.604100594136068</v>
      </c>
      <c r="K1663" s="19" t="n">
        <f aca="false">MAX(Online_RAW!$L$2-Online_RAW!L1663,0)</f>
        <v>0</v>
      </c>
      <c r="L1663" s="19" t="n">
        <f aca="false">0.0016*(Online_RAW!M1663)</f>
        <v>96.116</v>
      </c>
      <c r="M1663" s="11" t="n">
        <f aca="false">Online_RAW!$N$2-Online_RAW!N1663</f>
        <v>375.72113043478</v>
      </c>
      <c r="N1663" s="19" t="n">
        <f aca="false">Online_RAW!C1663*60</f>
        <v>139.965652173913</v>
      </c>
      <c r="O1663" s="19" t="n">
        <f aca="false">MAX(0, Online_RAW!D1663*60)</f>
        <v>39.8559130434782</v>
      </c>
      <c r="P1663" s="19" t="n">
        <f aca="false">_xlfn.IFNA(VLOOKUP(A1663,Sampling!$D$7:$E$14,2,FALSE()),0)</f>
        <v>0</v>
      </c>
      <c r="Q1663" s="0" t="n">
        <f aca="false">_xlfn.IFNA(VLOOKUP(A1663,Refill!$D$6:$G$8,2,FALSE()),0)</f>
        <v>0</v>
      </c>
    </row>
    <row r="1664" customFormat="false" ht="12.75" hidden="false" customHeight="false" outlineLevel="0" collapsed="false">
      <c r="A1664" s="19" t="n">
        <f aca="false">ROUND((Online_RAW!B1664-General!$B$10)*24,3)</f>
        <v>27.7</v>
      </c>
      <c r="B1664" s="19" t="n">
        <f aca="false">General!$B$12+Online_ANA!K1664/1000+Online_ANA!L1664/1000+Online_ANA!M1664/1000/General!$B$22-SUM($P$2:P1664)/1000/General!$B$24+SUM($Q$2:Q1664)/1000/General!$B$24</f>
        <v>1.46672457534902</v>
      </c>
      <c r="C1664" s="19" t="n">
        <f aca="false">Online_RAW!K1664</f>
        <v>33.01</v>
      </c>
      <c r="D1664" s="19" t="n">
        <f aca="false">Online_RAW!J1664</f>
        <v>3.745</v>
      </c>
      <c r="E1664" s="19" t="n">
        <f aca="false">(1-F1664/100-G1664/100)/(1-C1664/100-D1664/100-General!$B$17/100)</f>
        <v>0.980811322322451</v>
      </c>
      <c r="F1664" s="19" t="n">
        <f aca="false">N1664*General!$B$14/(N1664+O1664)+O1664*100/(N1664+O1664)</f>
        <v>38.3618470539072</v>
      </c>
      <c r="G1664" s="19" t="n">
        <f aca="false">N1664*General!$B$15/(N1664+O1664)</f>
        <v>0.0311303802758044</v>
      </c>
      <c r="H1664" s="19" t="n">
        <f aca="false">(N1664+O1664)*(1/General!$B$20)*((F1664/100)-E1664*(C1664/100))*1000/B1664</f>
        <v>327.321151378057</v>
      </c>
      <c r="I1664" s="19" t="n">
        <f aca="false">(N1664+O1664)*(1/General!$B$20)*((D1664/100)*E1664-(G1664/100))*1000/B1664</f>
        <v>199.173503340869</v>
      </c>
      <c r="J1664" s="19" t="n">
        <f aca="false">I1664/H1664</f>
        <v>0.60849567008526</v>
      </c>
      <c r="K1664" s="19" t="n">
        <f aca="false">MAX(Online_RAW!$L$2-Online_RAW!L1664,0)</f>
        <v>0</v>
      </c>
      <c r="L1664" s="19" t="n">
        <f aca="false">0.0016*(Online_RAW!M1664)</f>
        <v>96.1872</v>
      </c>
      <c r="M1664" s="11" t="n">
        <f aca="false">Online_RAW!$N$2-Online_RAW!N1664</f>
        <v>376.63573913043</v>
      </c>
      <c r="N1664" s="19" t="n">
        <f aca="false">Online_RAW!C1664*60</f>
        <v>139.921043478261</v>
      </c>
      <c r="O1664" s="19" t="n">
        <f aca="false">MAX(0, Online_RAW!D1664*60)</f>
        <v>39.8660869565218</v>
      </c>
      <c r="P1664" s="19" t="n">
        <f aca="false">_xlfn.IFNA(VLOOKUP(A1664,Sampling!$D$7:$E$14,2,FALSE()),0)</f>
        <v>0</v>
      </c>
      <c r="Q1664" s="0" t="n">
        <f aca="false">_xlfn.IFNA(VLOOKUP(A1664,Refill!$D$6:$G$8,2,FALSE()),0)</f>
        <v>0</v>
      </c>
    </row>
    <row r="1665" customFormat="false" ht="12.75" hidden="false" customHeight="false" outlineLevel="0" collapsed="false">
      <c r="A1665" s="19" t="n">
        <f aca="false">ROUND((Online_RAW!B1665-General!$B$10)*24,3)</f>
        <v>27.717</v>
      </c>
      <c r="B1665" s="19" t="n">
        <f aca="false">General!$B$12+Online_ANA!K1665/1000+Online_ANA!L1665/1000+Online_ANA!M1665/1000/General!$B$22-SUM($P$2:P1665)/1000/General!$B$24+SUM($Q$2:Q1665)/1000/General!$B$24</f>
        <v>1.46768908847228</v>
      </c>
      <c r="C1665" s="19" t="n">
        <f aca="false">Online_RAW!K1665</f>
        <v>33.03</v>
      </c>
      <c r="D1665" s="19" t="n">
        <f aca="false">Online_RAW!J1665</f>
        <v>3.73666666666667</v>
      </c>
      <c r="E1665" s="19" t="n">
        <f aca="false">(1-F1665/100-G1665/100)/(1-C1665/100-D1665/100-General!$B$17/100)</f>
        <v>0.977237612339364</v>
      </c>
      <c r="F1665" s="19" t="n">
        <f aca="false">N1665*General!$B$14/(N1665+O1665)+O1665*100/(N1665+O1665)</f>
        <v>38.597840318963</v>
      </c>
      <c r="G1665" s="19" t="n">
        <f aca="false">N1665*General!$B$15/(N1665+O1665)</f>
        <v>0.0310111917580995</v>
      </c>
      <c r="H1665" s="19" t="n">
        <f aca="false">(N1665+O1665)*(1/General!$B$20)*((F1665/100)-E1665*(C1665/100))*1000/B1665</f>
        <v>346.538696685718</v>
      </c>
      <c r="I1665" s="19" t="n">
        <f aca="false">(N1665+O1665)*(1/General!$B$20)*((D1665/100)*E1665-(G1665/100))*1000/B1665</f>
        <v>198.53499200407</v>
      </c>
      <c r="J1665" s="19" t="n">
        <f aca="false">I1665/H1665</f>
        <v>0.572908578184342</v>
      </c>
      <c r="K1665" s="19" t="n">
        <f aca="false">MAX(Online_RAW!$L$2-Online_RAW!L1665,0)</f>
        <v>0</v>
      </c>
      <c r="L1665" s="19" t="n">
        <f aca="false">0.0016*(Online_RAW!M1665)</f>
        <v>96.3064</v>
      </c>
      <c r="M1665" s="11" t="n">
        <f aca="false">Online_RAW!$N$2-Online_RAW!N1665</f>
        <v>377.55713043478</v>
      </c>
      <c r="N1665" s="19" t="n">
        <f aca="false">Online_RAW!C1665*60</f>
        <v>139.851913043478</v>
      </c>
      <c r="O1665" s="19" t="n">
        <f aca="false">MAX(0, Online_RAW!D1665*60)</f>
        <v>40.5370434782609</v>
      </c>
      <c r="P1665" s="19" t="n">
        <f aca="false">_xlfn.IFNA(VLOOKUP(A1665,Sampling!$D$7:$E$14,2,FALSE()),0)</f>
        <v>0</v>
      </c>
      <c r="Q1665" s="0" t="n">
        <f aca="false">_xlfn.IFNA(VLOOKUP(A1665,Refill!$D$6:$G$8,2,FALSE()),0)</f>
        <v>0</v>
      </c>
    </row>
    <row r="1666" customFormat="false" ht="12.75" hidden="false" customHeight="false" outlineLevel="0" collapsed="false">
      <c r="A1666" s="19" t="n">
        <f aca="false">ROUND((Online_RAW!B1666-General!$B$10)*24,3)</f>
        <v>27.733</v>
      </c>
      <c r="B1666" s="19" t="n">
        <f aca="false">General!$B$12+Online_ANA!K1666/1000+Online_ANA!L1666/1000+Online_ANA!M1666/1000/General!$B$22-SUM($P$2:P1666)/1000/General!$B$24+SUM($Q$2:Q1666)/1000/General!$B$24</f>
        <v>1.46854309724771</v>
      </c>
      <c r="C1666" s="19" t="n">
        <f aca="false">Online_RAW!K1666</f>
        <v>33.06</v>
      </c>
      <c r="D1666" s="19" t="n">
        <f aca="false">Online_RAW!J1666</f>
        <v>3.745</v>
      </c>
      <c r="E1666" s="19" t="n">
        <f aca="false">(1-F1666/100-G1666/100)/(1-C1666/100-D1666/100-General!$B$17/100)</f>
        <v>0.978152135020745</v>
      </c>
      <c r="F1666" s="19" t="n">
        <f aca="false">N1666*General!$B$14/(N1666+O1666)+O1666*100/(N1666+O1666)</f>
        <v>38.5778934660141</v>
      </c>
      <c r="G1666" s="19" t="n">
        <f aca="false">N1666*General!$B$15/(N1666+O1666)</f>
        <v>0.0310212659262555</v>
      </c>
      <c r="H1666" s="19" t="n">
        <f aca="false">(N1666+O1666)*(1/General!$B$20)*((F1666/100)-E1666*(C1666/100))*1000/B1666</f>
        <v>341.231685976287</v>
      </c>
      <c r="I1666" s="19" t="n">
        <f aca="false">(N1666+O1666)*(1/General!$B$20)*((D1666/100)*E1666-(G1666/100))*1000/B1666</f>
        <v>198.617153782903</v>
      </c>
      <c r="J1666" s="19" t="n">
        <f aca="false">I1666/H1666</f>
        <v>0.582059527135194</v>
      </c>
      <c r="K1666" s="19" t="n">
        <f aca="false">MAX(Online_RAW!$L$2-Online_RAW!L1666,0)</f>
        <v>0</v>
      </c>
      <c r="L1666" s="19" t="n">
        <f aca="false">0.0016*(Online_RAW!M1666)</f>
        <v>96.3064</v>
      </c>
      <c r="M1666" s="11" t="n">
        <f aca="false">Online_RAW!$N$2-Online_RAW!N1666</f>
        <v>378.488</v>
      </c>
      <c r="N1666" s="19" t="n">
        <f aca="false">Online_RAW!C1666*60</f>
        <v>139.591043478261</v>
      </c>
      <c r="O1666" s="19" t="n">
        <f aca="false">MAX(0, Online_RAW!D1666*60)</f>
        <v>40.4029565217391</v>
      </c>
      <c r="P1666" s="19" t="n">
        <f aca="false">_xlfn.IFNA(VLOOKUP(A1666,Sampling!$D$7:$E$14,2,FALSE()),0)</f>
        <v>0</v>
      </c>
      <c r="Q1666" s="0" t="n">
        <f aca="false">_xlfn.IFNA(VLOOKUP(A1666,Refill!$D$6:$G$8,2,FALSE()),0)</f>
        <v>0</v>
      </c>
    </row>
    <row r="1667" customFormat="false" ht="12.75" hidden="false" customHeight="false" outlineLevel="0" collapsed="false">
      <c r="A1667" s="19" t="n">
        <f aca="false">ROUND((Online_RAW!B1667-General!$B$10)*24,3)</f>
        <v>27.75</v>
      </c>
      <c r="B1667" s="19" t="n">
        <f aca="false">General!$B$12+Online_ANA!K1667/1000+Online_ANA!L1667/1000+Online_ANA!M1667/1000/General!$B$22-SUM($P$2:P1667)/1000/General!$B$24+SUM($Q$2:Q1667)/1000/General!$B$24</f>
        <v>1.46952612356964</v>
      </c>
      <c r="C1667" s="19" t="n">
        <f aca="false">Online_RAW!K1667</f>
        <v>33.115</v>
      </c>
      <c r="D1667" s="19" t="n">
        <f aca="false">Online_RAW!J1667</f>
        <v>3.745</v>
      </c>
      <c r="E1667" s="19" t="n">
        <f aca="false">(1-F1667/100-G1667/100)/(1-C1667/100-D1667/100-General!$B$17/100)</f>
        <v>0.978830749529302</v>
      </c>
      <c r="F1667" s="19" t="n">
        <f aca="false">N1667*General!$B$14/(N1667+O1667)+O1667*100/(N1667+O1667)</f>
        <v>38.5891434264458</v>
      </c>
      <c r="G1667" s="19" t="n">
        <f aca="false">N1667*General!$B$15/(N1667+O1667)</f>
        <v>0.0310155841280577</v>
      </c>
      <c r="H1667" s="19" t="n">
        <f aca="false">(N1667+O1667)*(1/General!$B$20)*((F1667/100)-E1667*(C1667/100))*1000/B1667</f>
        <v>337.18183986352</v>
      </c>
      <c r="I1667" s="19" t="n">
        <f aca="false">(N1667+O1667)*(1/General!$B$20)*((D1667/100)*E1667-(G1667/100))*1000/B1667</f>
        <v>198.465478806195</v>
      </c>
      <c r="J1667" s="19" t="n">
        <f aca="false">I1667/H1667</f>
        <v>0.588600735100464</v>
      </c>
      <c r="K1667" s="19" t="n">
        <f aca="false">MAX(Online_RAW!$L$2-Online_RAW!L1667,0)</f>
        <v>0</v>
      </c>
      <c r="L1667" s="19" t="n">
        <f aca="false">0.0016*(Online_RAW!M1667)</f>
        <v>96.43584</v>
      </c>
      <c r="M1667" s="11" t="n">
        <f aca="false">Online_RAW!$N$2-Online_RAW!N1667</f>
        <v>379.41840909091</v>
      </c>
      <c r="N1667" s="19" t="n">
        <f aca="false">Online_RAW!C1667*60</f>
        <v>139.454454545455</v>
      </c>
      <c r="O1667" s="19" t="n">
        <f aca="false">MAX(0, Online_RAW!D1667*60)</f>
        <v>40.3963636363636</v>
      </c>
      <c r="P1667" s="19" t="n">
        <f aca="false">_xlfn.IFNA(VLOOKUP(A1667,Sampling!$D$7:$E$14,2,FALSE()),0)</f>
        <v>0</v>
      </c>
      <c r="Q1667" s="0" t="n">
        <f aca="false">_xlfn.IFNA(VLOOKUP(A1667,Refill!$D$6:$G$8,2,FALSE()),0)</f>
        <v>0</v>
      </c>
    </row>
    <row r="1668" customFormat="false" ht="12.75" hidden="false" customHeight="false" outlineLevel="0" collapsed="false">
      <c r="A1668" s="19" t="n">
        <f aca="false">ROUND((Online_RAW!B1668-General!$B$10)*24,3)</f>
        <v>27.767</v>
      </c>
      <c r="B1668" s="19" t="n">
        <f aca="false">General!$B$12+Online_ANA!K1668/1000+Online_ANA!L1668/1000+Online_ANA!M1668/1000/General!$B$22-SUM($P$2:P1668)/1000/General!$B$24+SUM($Q$2:Q1668)/1000/General!$B$24</f>
        <v>1.47043522001668</v>
      </c>
      <c r="C1668" s="19" t="n">
        <f aca="false">Online_RAW!K1668</f>
        <v>33.165</v>
      </c>
      <c r="D1668" s="19" t="n">
        <f aca="false">Online_RAW!J1668</f>
        <v>3.755</v>
      </c>
      <c r="E1668" s="19" t="n">
        <f aca="false">(1-F1668/100-G1668/100)/(1-C1668/100-D1668/100-General!$B$17/100)</f>
        <v>0.982451928760025</v>
      </c>
      <c r="F1668" s="19" t="n">
        <f aca="false">N1668*General!$B$14/(N1668+O1668)+O1668*100/(N1668+O1668)</f>
        <v>38.4209311862646</v>
      </c>
      <c r="G1668" s="19" t="n">
        <f aca="false">N1668*General!$B$15/(N1668+O1668)</f>
        <v>0.0311005398049169</v>
      </c>
      <c r="H1668" s="19" t="n">
        <f aca="false">(N1668+O1668)*(1/General!$B$20)*((F1668/100)-E1668*(C1668/100))*1000/B1668</f>
        <v>318.054474105413</v>
      </c>
      <c r="I1668" s="19" t="n">
        <f aca="false">(N1668+O1668)*(1/General!$B$20)*((D1668/100)*E1668-(G1668/100))*1000/B1668</f>
        <v>199.29130920151</v>
      </c>
      <c r="J1668" s="19" t="n">
        <f aca="false">I1668/H1668</f>
        <v>0.626594893098275</v>
      </c>
      <c r="K1668" s="19" t="n">
        <f aca="false">MAX(Online_RAW!$L$2-Online_RAW!L1668,0)</f>
        <v>0</v>
      </c>
      <c r="L1668" s="19" t="n">
        <f aca="false">0.0016*(Online_RAW!M1668)</f>
        <v>96.5112</v>
      </c>
      <c r="M1668" s="11" t="n">
        <f aca="false">Online_RAW!$N$2-Online_RAW!N1668</f>
        <v>380.32718181818</v>
      </c>
      <c r="N1668" s="19" t="n">
        <f aca="false">Online_RAW!C1668*60</f>
        <v>139.610181818182</v>
      </c>
      <c r="O1668" s="19" t="n">
        <f aca="false">MAX(0, Online_RAW!D1668*60)</f>
        <v>39.9496363636364</v>
      </c>
      <c r="P1668" s="19" t="n">
        <f aca="false">_xlfn.IFNA(VLOOKUP(A1668,Sampling!$D$7:$E$14,2,FALSE()),0)</f>
        <v>0</v>
      </c>
      <c r="Q1668" s="0" t="n">
        <f aca="false">_xlfn.IFNA(VLOOKUP(A1668,Refill!$D$6:$G$8,2,FALSE()),0)</f>
        <v>0</v>
      </c>
    </row>
    <row r="1669" customFormat="false" ht="12.75" hidden="false" customHeight="false" outlineLevel="0" collapsed="false">
      <c r="A1669" s="19" t="n">
        <f aca="false">ROUND((Online_RAW!B1669-General!$B$10)*24,3)</f>
        <v>27.783</v>
      </c>
      <c r="B1669" s="19" t="n">
        <f aca="false">General!$B$12+Online_ANA!K1669/1000+Online_ANA!L1669/1000+Online_ANA!M1669/1000/General!$B$22-SUM($P$2:P1669)/1000/General!$B$24+SUM($Q$2:Q1669)/1000/General!$B$24</f>
        <v>1.47130703693658</v>
      </c>
      <c r="C1669" s="19" t="n">
        <f aca="false">Online_RAW!K1669</f>
        <v>33.2214285714286</v>
      </c>
      <c r="D1669" s="19" t="n">
        <f aca="false">Online_RAW!J1669</f>
        <v>3.77333333333333</v>
      </c>
      <c r="E1669" s="19" t="n">
        <f aca="false">(1-F1669/100-G1669/100)/(1-C1669/100-D1669/100-General!$B$17/100)</f>
        <v>0.97932860532451</v>
      </c>
      <c r="F1669" s="19" t="n">
        <f aca="false">N1669*General!$B$14/(N1669+O1669)+O1669*100/(N1669+O1669)</f>
        <v>38.6899513312339</v>
      </c>
      <c r="G1669" s="19" t="n">
        <f aca="false">N1669*General!$B$15/(N1669+O1669)</f>
        <v>0.0309646710448314</v>
      </c>
      <c r="H1669" s="19" t="n">
        <f aca="false">(N1669+O1669)*(1/General!$B$20)*((F1669/100)-E1669*(C1669/100))*1000/B1669</f>
        <v>336.752347776531</v>
      </c>
      <c r="I1669" s="19" t="n">
        <f aca="false">(N1669+O1669)*(1/General!$B$20)*((D1669/100)*E1669-(G1669/100))*1000/B1669</f>
        <v>200.476588587692</v>
      </c>
      <c r="J1669" s="19" t="n">
        <f aca="false">I1669/H1669</f>
        <v>0.595323506759123</v>
      </c>
      <c r="K1669" s="19" t="n">
        <f aca="false">MAX(Online_RAW!$L$2-Online_RAW!L1669,0)</f>
        <v>0</v>
      </c>
      <c r="L1669" s="19" t="n">
        <f aca="false">0.0016*(Online_RAW!M1669)</f>
        <v>96.5488</v>
      </c>
      <c r="M1669" s="11" t="n">
        <f aca="false">Online_RAW!$N$2-Online_RAW!N1669</f>
        <v>381.23647826087</v>
      </c>
      <c r="N1669" s="19" t="n">
        <f aca="false">Online_RAW!C1669*60</f>
        <v>139.666956521739</v>
      </c>
      <c r="O1669" s="19" t="n">
        <f aca="false">MAX(0, Online_RAW!D1669*60)</f>
        <v>40.7540869565218</v>
      </c>
      <c r="P1669" s="19" t="n">
        <f aca="false">_xlfn.IFNA(VLOOKUP(A1669,Sampling!$D$7:$E$14,2,FALSE()),0)</f>
        <v>0</v>
      </c>
      <c r="Q1669" s="0" t="n">
        <f aca="false">_xlfn.IFNA(VLOOKUP(A1669,Refill!$D$6:$G$8,2,FALSE()),0)</f>
        <v>0</v>
      </c>
    </row>
    <row r="1670" customFormat="false" ht="12.75" hidden="false" customHeight="false" outlineLevel="0" collapsed="false">
      <c r="A1670" s="19" t="n">
        <f aca="false">ROUND((Online_RAW!B1670-General!$B$10)*24,3)</f>
        <v>27.8</v>
      </c>
      <c r="B1670" s="19" t="n">
        <f aca="false">General!$B$12+Online_ANA!K1670/1000+Online_ANA!L1670/1000+Online_ANA!M1670/1000/General!$B$22-SUM($P$2:P1670)/1000/General!$B$24+SUM($Q$2:Q1670)/1000/General!$B$24</f>
        <v>1.47224656980817</v>
      </c>
      <c r="C1670" s="19" t="n">
        <f aca="false">Online_RAW!K1670</f>
        <v>33.2566666666667</v>
      </c>
      <c r="D1670" s="19" t="n">
        <f aca="false">Online_RAW!J1670</f>
        <v>3.79</v>
      </c>
      <c r="E1670" s="19" t="n">
        <f aca="false">(1-F1670/100-G1670/100)/(1-C1670/100-D1670/100-General!$B$17/100)</f>
        <v>0.979331874426589</v>
      </c>
      <c r="F1670" s="19" t="n">
        <f aca="false">N1670*General!$B$14/(N1670+O1670)+O1670*100/(N1670+O1670)</f>
        <v>38.7406043452926</v>
      </c>
      <c r="G1670" s="19" t="n">
        <f aca="false">N1670*General!$B$15/(N1670+O1670)</f>
        <v>0.0309390887144987</v>
      </c>
      <c r="H1670" s="19" t="n">
        <f aca="false">(N1670+O1670)*(1/General!$B$20)*((F1670/100)-E1670*(C1670/100))*1000/B1670</f>
        <v>336.99139990019</v>
      </c>
      <c r="I1670" s="19" t="n">
        <f aca="false">(N1670+O1670)*(1/General!$B$20)*((D1670/100)*E1670-(G1670/100))*1000/B1670</f>
        <v>200.991007312564</v>
      </c>
      <c r="J1670" s="19" t="n">
        <f aca="false">I1670/H1670</f>
        <v>0.59642770519394</v>
      </c>
      <c r="K1670" s="19" t="n">
        <f aca="false">MAX(Online_RAW!$L$2-Online_RAW!L1670,0)</f>
        <v>0</v>
      </c>
      <c r="L1670" s="19" t="n">
        <f aca="false">0.0016*(Online_RAW!M1670)</f>
        <v>96.6228</v>
      </c>
      <c r="M1670" s="11" t="n">
        <f aca="false">Online_RAW!$N$2-Online_RAW!N1670</f>
        <v>382.17990909091</v>
      </c>
      <c r="N1670" s="19" t="n">
        <f aca="false">Online_RAW!C1670*60</f>
        <v>139.376727272727</v>
      </c>
      <c r="O1670" s="19" t="n">
        <f aca="false">MAX(0, Online_RAW!D1670*60)</f>
        <v>40.8182727272727</v>
      </c>
      <c r="P1670" s="19" t="n">
        <f aca="false">_xlfn.IFNA(VLOOKUP(A1670,Sampling!$D$7:$E$14,2,FALSE()),0)</f>
        <v>0</v>
      </c>
      <c r="Q1670" s="0" t="n">
        <f aca="false">_xlfn.IFNA(VLOOKUP(A1670,Refill!$D$6:$G$8,2,FALSE()),0)</f>
        <v>0</v>
      </c>
    </row>
    <row r="1671" customFormat="false" ht="12.75" hidden="false" customHeight="false" outlineLevel="0" collapsed="false">
      <c r="A1671" s="19" t="n">
        <f aca="false">ROUND((Online_RAW!B1671-General!$B$10)*24,3)</f>
        <v>27.817</v>
      </c>
      <c r="B1671" s="19" t="n">
        <f aca="false">General!$B$12+Online_ANA!K1671/1000+Online_ANA!L1671/1000+Online_ANA!M1671/1000/General!$B$22-SUM($P$2:P1671)/1000/General!$B$24+SUM($Q$2:Q1671)/1000/General!$B$24</f>
        <v>1.47314886031113</v>
      </c>
      <c r="C1671" s="19" t="n">
        <f aca="false">Online_RAW!K1671</f>
        <v>33.21875</v>
      </c>
      <c r="D1671" s="19" t="n">
        <f aca="false">Online_RAW!J1671</f>
        <v>3.785</v>
      </c>
      <c r="E1671" s="19" t="n">
        <f aca="false">(1-F1671/100-G1671/100)/(1-C1671/100-D1671/100-General!$B$17/100)</f>
        <v>0.977112704991823</v>
      </c>
      <c r="F1671" s="19" t="n">
        <f aca="false">N1671*General!$B$14/(N1671+O1671)+O1671*100/(N1671+O1671)</f>
        <v>38.8374627390235</v>
      </c>
      <c r="G1671" s="19" t="n">
        <f aca="false">N1671*General!$B$15/(N1671+O1671)</f>
        <v>0.0308901703338265</v>
      </c>
      <c r="H1671" s="19" t="n">
        <f aca="false">(N1671+O1671)*(1/General!$B$20)*((F1671/100)-E1671*(C1671/100))*1000/B1671</f>
        <v>348.452666069708</v>
      </c>
      <c r="I1671" s="19" t="n">
        <f aca="false">(N1671+O1671)*(1/General!$B$20)*((D1671/100)*E1671-(G1671/100))*1000/B1671</f>
        <v>200.336050140363</v>
      </c>
      <c r="J1671" s="19" t="n">
        <f aca="false">I1671/H1671</f>
        <v>0.574930455834957</v>
      </c>
      <c r="K1671" s="19" t="n">
        <f aca="false">MAX(Online_RAW!$L$2-Online_RAW!L1671,0)</f>
        <v>0</v>
      </c>
      <c r="L1671" s="19" t="n">
        <f aca="false">0.0016*(Online_RAW!M1671)</f>
        <v>96.6704</v>
      </c>
      <c r="M1671" s="11" t="n">
        <f aca="false">Online_RAW!$N$2-Online_RAW!N1671</f>
        <v>383.11152173913</v>
      </c>
      <c r="N1671" s="19" t="n">
        <f aca="false">Online_RAW!C1671*60</f>
        <v>139.289217391304</v>
      </c>
      <c r="O1671" s="19" t="n">
        <f aca="false">MAX(0, Online_RAW!D1671*60)</f>
        <v>41.0778260869565</v>
      </c>
      <c r="P1671" s="19" t="n">
        <f aca="false">_xlfn.IFNA(VLOOKUP(A1671,Sampling!$D$7:$E$14,2,FALSE()),0)</f>
        <v>0</v>
      </c>
      <c r="Q1671" s="0" t="n">
        <f aca="false">_xlfn.IFNA(VLOOKUP(A1671,Refill!$D$6:$G$8,2,FALSE()),0)</f>
        <v>0</v>
      </c>
    </row>
    <row r="1672" customFormat="false" ht="12.75" hidden="false" customHeight="false" outlineLevel="0" collapsed="false">
      <c r="A1672" s="19" t="n">
        <f aca="false">ROUND((Online_RAW!B1672-General!$B$10)*24,3)</f>
        <v>27.833</v>
      </c>
      <c r="B1672" s="19" t="n">
        <f aca="false">General!$B$12+Online_ANA!K1672/1000+Online_ANA!L1672/1000+Online_ANA!M1672/1000/General!$B$22-SUM($P$2:P1672)/1000/General!$B$24+SUM($Q$2:Q1672)/1000/General!$B$24</f>
        <v>1.47407506584762</v>
      </c>
      <c r="C1672" s="19" t="n">
        <f aca="false">Online_RAW!K1672</f>
        <v>33.3491666666667</v>
      </c>
      <c r="D1672" s="19" t="n">
        <f aca="false">Online_RAW!J1672</f>
        <v>3.78833333333333</v>
      </c>
      <c r="E1672" s="19" t="n">
        <f aca="false">(1-F1672/100-G1672/100)/(1-C1672/100-D1672/100-General!$B$17/100)</f>
        <v>0.98175094806208</v>
      </c>
      <c r="F1672" s="19" t="n">
        <f aca="false">N1672*General!$B$14/(N1672+O1672)+O1672*100/(N1672+O1672)</f>
        <v>38.6785066595616</v>
      </c>
      <c r="G1672" s="19" t="n">
        <f aca="false">N1672*General!$B$15/(N1672+O1672)</f>
        <v>0.0309704511820396</v>
      </c>
      <c r="H1672" s="19" t="n">
        <f aca="false">(N1672+O1672)*(1/General!$B$20)*((F1672/100)-E1672*(C1672/100))*1000/B1672</f>
        <v>323.770546887762</v>
      </c>
      <c r="I1672" s="19" t="n">
        <f aca="false">(N1672+O1672)*(1/General!$B$20)*((D1672/100)*E1672-(G1672/100))*1000/B1672</f>
        <v>201.103736915411</v>
      </c>
      <c r="J1672" s="19" t="n">
        <f aca="false">I1672/H1672</f>
        <v>0.62113042353147</v>
      </c>
      <c r="K1672" s="19" t="n">
        <f aca="false">MAX(Online_RAW!$L$2-Online_RAW!L1672,0)</f>
        <v>0</v>
      </c>
      <c r="L1672" s="19" t="n">
        <f aca="false">0.0016*(Online_RAW!M1672)</f>
        <v>96.74144</v>
      </c>
      <c r="M1672" s="11" t="n">
        <f aca="false">Online_RAW!$N$2-Online_RAW!N1672</f>
        <v>384.04365217391</v>
      </c>
      <c r="N1672" s="19" t="n">
        <f aca="false">Online_RAW!C1672*60</f>
        <v>139.485391304348</v>
      </c>
      <c r="O1672" s="19" t="n">
        <f aca="false">MAX(0, Online_RAW!D1672*60)</f>
        <v>40.6674782608696</v>
      </c>
      <c r="P1672" s="19" t="n">
        <f aca="false">_xlfn.IFNA(VLOOKUP(A1672,Sampling!$D$7:$E$14,2,FALSE()),0)</f>
        <v>0</v>
      </c>
      <c r="Q1672" s="0" t="n">
        <f aca="false">_xlfn.IFNA(VLOOKUP(A1672,Refill!$D$6:$G$8,2,FALSE()),0)</f>
        <v>0</v>
      </c>
    </row>
    <row r="1673" customFormat="false" ht="12.75" hidden="false" customHeight="false" outlineLevel="0" collapsed="false">
      <c r="A1673" s="19" t="n">
        <f aca="false">ROUND((Online_RAW!B1673-General!$B$10)*24,3)</f>
        <v>27.85</v>
      </c>
      <c r="B1673" s="19" t="n">
        <f aca="false">General!$B$12+Online_ANA!K1673/1000+Online_ANA!L1673/1000+Online_ANA!M1673/1000/General!$B$22-SUM($P$2:P1673)/1000/General!$B$24+SUM($Q$2:Q1673)/1000/General!$B$24</f>
        <v>1.47500045638032</v>
      </c>
      <c r="C1673" s="19" t="n">
        <f aca="false">Online_RAW!K1673</f>
        <v>33.2211111111111</v>
      </c>
      <c r="D1673" s="19" t="n">
        <f aca="false">Online_RAW!J1673</f>
        <v>3.815</v>
      </c>
      <c r="E1673" s="19" t="n">
        <f aca="false">(1-F1673/100-G1673/100)/(1-C1673/100-D1673/100-General!$B$17/100)</f>
        <v>0.979606276022724</v>
      </c>
      <c r="F1673" s="19" t="n">
        <f aca="false">N1673*General!$B$14/(N1673+O1673)+O1673*100/(N1673+O1673)</f>
        <v>38.7130943992225</v>
      </c>
      <c r="G1673" s="19" t="n">
        <f aca="false">N1673*General!$B$15/(N1673+O1673)</f>
        <v>0.0309529826266553</v>
      </c>
      <c r="H1673" s="19" t="n">
        <f aca="false">(N1673+O1673)*(1/General!$B$20)*((F1673/100)-E1673*(C1673/100))*1000/B1673</f>
        <v>335.126353394333</v>
      </c>
      <c r="I1673" s="19" t="n">
        <f aca="false">(N1673+O1673)*(1/General!$B$20)*((D1673/100)*E1673-(G1673/100))*1000/B1673</f>
        <v>201.32316815627</v>
      </c>
      <c r="J1673" s="19" t="n">
        <f aca="false">I1673/H1673</f>
        <v>0.600738098084991</v>
      </c>
      <c r="K1673" s="19" t="n">
        <f aca="false">MAX(Online_RAW!$L$2-Online_RAW!L1673,0)</f>
        <v>0</v>
      </c>
      <c r="L1673" s="19" t="n">
        <f aca="false">0.0016*(Online_RAW!M1673)</f>
        <v>96.8128</v>
      </c>
      <c r="M1673" s="11" t="n">
        <f aca="false">Online_RAW!$N$2-Online_RAW!N1673</f>
        <v>384.97454545455</v>
      </c>
      <c r="N1673" s="19" t="n">
        <f aca="false">Online_RAW!C1673*60</f>
        <v>138.967636363636</v>
      </c>
      <c r="O1673" s="19" t="n">
        <f aca="false">MAX(0, Online_RAW!D1673*60)</f>
        <v>40.6178181818182</v>
      </c>
      <c r="P1673" s="19" t="n">
        <f aca="false">_xlfn.IFNA(VLOOKUP(A1673,Sampling!$D$7:$E$14,2,FALSE()),0)</f>
        <v>0</v>
      </c>
      <c r="Q1673" s="0" t="n">
        <f aca="false">_xlfn.IFNA(VLOOKUP(A1673,Refill!$D$6:$G$8,2,FALSE()),0)</f>
        <v>0</v>
      </c>
    </row>
    <row r="1674" customFormat="false" ht="12.75" hidden="false" customHeight="false" outlineLevel="0" collapsed="false">
      <c r="A1674" s="19" t="n">
        <f aca="false">ROUND((Online_RAW!B1674-General!$B$10)*24,3)</f>
        <v>27.867</v>
      </c>
      <c r="B1674" s="19" t="n">
        <f aca="false">General!$B$12+Online_ANA!K1674/1000+Online_ANA!L1674/1000+Online_ANA!M1674/1000/General!$B$22-SUM($P$2:P1674)/1000/General!$B$24+SUM($Q$2:Q1674)/1000/General!$B$24</f>
        <v>1.44090618181818</v>
      </c>
      <c r="C1674" s="19" t="n">
        <f aca="false">Online_RAW!K1674</f>
        <v>33.2916666666667</v>
      </c>
      <c r="D1674" s="19" t="n">
        <f aca="false">Online_RAW!J1674</f>
        <v>3.815</v>
      </c>
      <c r="E1674" s="19" t="n">
        <f aca="false">(1-F1674/100-G1674/100)/(1-C1674/100-D1674/100-General!$B$17/100)</f>
        <v>0.980689660996848</v>
      </c>
      <c r="F1674" s="19" t="n">
        <f aca="false">N1674*General!$B$14/(N1674+O1674)+O1674*100/(N1674+O1674)</f>
        <v>38.7145428758455</v>
      </c>
      <c r="G1674" s="19" t="n">
        <f aca="false">N1674*General!$B$15/(N1674+O1674)</f>
        <v>0.0309522510728053</v>
      </c>
      <c r="H1674" s="19" t="n">
        <f aca="false">(N1674+O1674)*(1/General!$B$20)*((F1674/100)-E1674*(C1674/100))*1000/B1674</f>
        <v>338.041736067135</v>
      </c>
      <c r="I1674" s="19" t="n">
        <f aca="false">(N1674+O1674)*(1/General!$B$20)*((D1674/100)*E1674-(G1674/100))*1000/B1674</f>
        <v>206.777888980002</v>
      </c>
      <c r="J1674" s="19" t="n">
        <f aca="false">I1674/H1674</f>
        <v>0.611693370723121</v>
      </c>
      <c r="K1674" s="19" t="n">
        <f aca="false">MAX(Online_RAW!$L$2-Online_RAW!L1674,0)</f>
        <v>0</v>
      </c>
      <c r="L1674" s="19" t="n">
        <f aca="false">0.0016*(Online_RAW!M1674)</f>
        <v>96.888</v>
      </c>
      <c r="M1674" s="11" t="n">
        <f aca="false">Online_RAW!$N$2-Online_RAW!N1674</f>
        <v>385.87981818182</v>
      </c>
      <c r="N1674" s="19" t="n">
        <f aca="false">Online_RAW!C1674*60</f>
        <v>139.275</v>
      </c>
      <c r="O1674" s="19" t="n">
        <f aca="false">MAX(0, Online_RAW!D1674*60)</f>
        <v>40.7119090909091</v>
      </c>
      <c r="P1674" s="19" t="n">
        <f aca="false">_xlfn.IFNA(VLOOKUP(A1674,Sampling!$D$7:$E$14,2,FALSE()),0)</f>
        <v>35</v>
      </c>
      <c r="Q1674" s="0" t="n">
        <f aca="false">_xlfn.IFNA(VLOOKUP(A1674,Refill!$D$6:$G$8,2,FALSE()),0)</f>
        <v>0</v>
      </c>
    </row>
    <row r="1675" customFormat="false" ht="12.75" hidden="false" customHeight="false" outlineLevel="0" collapsed="false">
      <c r="A1675" s="19" t="n">
        <f aca="false">ROUND((Online_RAW!B1675-General!$B$10)*24,3)</f>
        <v>27.883</v>
      </c>
      <c r="B1675" s="19" t="n">
        <f aca="false">General!$B$12+Online_ANA!K1675/1000+Online_ANA!L1675/1000+Online_ANA!M1675/1000/General!$B$22-SUM($P$2:P1675)/1000/General!$B$24+SUM($Q$2:Q1675)/1000/General!$B$24</f>
        <v>1.44185947145326</v>
      </c>
      <c r="C1675" s="19" t="n">
        <f aca="false">Online_RAW!K1675</f>
        <v>33.28375</v>
      </c>
      <c r="D1675" s="19" t="n">
        <f aca="false">Online_RAW!J1675</f>
        <v>3.825</v>
      </c>
      <c r="E1675" s="19" t="n">
        <f aca="false">(1-F1675/100-G1675/100)/(1-C1675/100-D1675/100-General!$B$17/100)</f>
        <v>0.978953510583353</v>
      </c>
      <c r="F1675" s="19" t="n">
        <f aca="false">N1675*General!$B$14/(N1675+O1675)+O1675*100/(N1675+O1675)</f>
        <v>38.8250792565246</v>
      </c>
      <c r="G1675" s="19" t="n">
        <f aca="false">N1675*General!$B$15/(N1675+O1675)</f>
        <v>0.0308964246179169</v>
      </c>
      <c r="H1675" s="19" t="n">
        <f aca="false">(N1675+O1675)*(1/General!$B$20)*((F1675/100)-E1675*(C1675/100))*1000/B1675</f>
        <v>347.732852067314</v>
      </c>
      <c r="I1675" s="19" t="n">
        <f aca="false">(N1675+O1675)*(1/General!$B$20)*((D1675/100)*E1675-(G1675/100))*1000/B1675</f>
        <v>206.884819812898</v>
      </c>
      <c r="J1675" s="19" t="n">
        <f aca="false">I1675/H1675</f>
        <v>0.594953334385702</v>
      </c>
      <c r="K1675" s="19" t="n">
        <f aca="false">MAX(Online_RAW!$L$2-Online_RAW!L1675,0)</f>
        <v>0</v>
      </c>
      <c r="L1675" s="19" t="n">
        <f aca="false">0.0016*(Online_RAW!M1675)</f>
        <v>96.9754666666667</v>
      </c>
      <c r="M1675" s="11" t="n">
        <f aca="false">Online_RAW!$N$2-Online_RAW!N1675</f>
        <v>386.82356521739</v>
      </c>
      <c r="N1675" s="19" t="n">
        <f aca="false">Online_RAW!C1675*60</f>
        <v>139.066956521739</v>
      </c>
      <c r="O1675" s="19" t="n">
        <f aca="false">MAX(0, Online_RAW!D1675*60)</f>
        <v>40.9758260869565</v>
      </c>
      <c r="P1675" s="19" t="n">
        <f aca="false">_xlfn.IFNA(VLOOKUP(A1675,Sampling!$D$7:$E$14,2,FALSE()),0)</f>
        <v>0</v>
      </c>
      <c r="Q1675" s="0" t="n">
        <f aca="false">_xlfn.IFNA(VLOOKUP(A1675,Refill!$D$6:$G$8,2,FALSE()),0)</f>
        <v>0</v>
      </c>
    </row>
    <row r="1676" customFormat="false" ht="12.75" hidden="false" customHeight="false" outlineLevel="0" collapsed="false">
      <c r="A1676" s="19" t="n">
        <f aca="false">ROUND((Online_RAW!B1676-General!$B$10)*24,3)</f>
        <v>27.9</v>
      </c>
      <c r="B1676" s="19" t="n">
        <f aca="false">General!$B$12+Online_ANA!K1676/1000+Online_ANA!L1676/1000+Online_ANA!M1676/1000/General!$B$22-SUM($P$2:P1676)/1000/General!$B$24+SUM($Q$2:Q1676)/1000/General!$B$24</f>
        <v>1.44279671336259</v>
      </c>
      <c r="C1676" s="19" t="n">
        <f aca="false">Online_RAW!K1676</f>
        <v>33.2816666666667</v>
      </c>
      <c r="D1676" s="19" t="n">
        <f aca="false">Online_RAW!J1676</f>
        <v>3.835</v>
      </c>
      <c r="E1676" s="19" t="n">
        <f aca="false">(1-F1676/100-G1676/100)/(1-C1676/100-D1676/100-General!$B$17/100)</f>
        <v>0.977425675567943</v>
      </c>
      <c r="F1676" s="19" t="n">
        <f aca="false">N1676*General!$B$14/(N1676+O1676)+O1676*100/(N1676+O1676)</f>
        <v>38.9282957107662</v>
      </c>
      <c r="G1676" s="19" t="n">
        <f aca="false">N1676*General!$B$15/(N1676+O1676)</f>
        <v>0.0308442950955726</v>
      </c>
      <c r="H1676" s="19" t="n">
        <f aca="false">(N1676+O1676)*(1/General!$B$20)*((F1676/100)-E1676*(C1676/100))*1000/B1676</f>
        <v>355.707619871262</v>
      </c>
      <c r="I1676" s="19" t="n">
        <f aca="false">(N1676+O1676)*(1/General!$B$20)*((D1676/100)*E1676-(G1676/100))*1000/B1676</f>
        <v>206.687249813803</v>
      </c>
      <c r="J1676" s="19" t="n">
        <f aca="false">I1676/H1676</f>
        <v>0.581059382108844</v>
      </c>
      <c r="K1676" s="19" t="n">
        <f aca="false">MAX(Online_RAW!$L$2-Online_RAW!L1676,0)</f>
        <v>0</v>
      </c>
      <c r="L1676" s="19" t="n">
        <f aca="false">0.0016*(Online_RAW!M1676)</f>
        <v>97.0372</v>
      </c>
      <c r="M1676" s="11" t="n">
        <f aca="false">Online_RAW!$N$2-Online_RAW!N1676</f>
        <v>387.77786956522</v>
      </c>
      <c r="N1676" s="19" t="n">
        <f aca="false">Online_RAW!C1676*60</f>
        <v>138.641217391304</v>
      </c>
      <c r="O1676" s="19" t="n">
        <f aca="false">MAX(0, Online_RAW!D1676*60)</f>
        <v>41.1537391304348</v>
      </c>
      <c r="P1676" s="19" t="n">
        <f aca="false">_xlfn.IFNA(VLOOKUP(A1676,Sampling!$D$7:$E$14,2,FALSE()),0)</f>
        <v>0</v>
      </c>
      <c r="Q1676" s="0" t="n">
        <f aca="false">_xlfn.IFNA(VLOOKUP(A1676,Refill!$D$6:$G$8,2,FALSE()),0)</f>
        <v>0</v>
      </c>
    </row>
    <row r="1677" customFormat="false" ht="12.75" hidden="false" customHeight="false" outlineLevel="0" collapsed="false">
      <c r="A1677" s="19" t="n">
        <f aca="false">ROUND((Online_RAW!B1677-General!$B$10)*24,3)</f>
        <v>27.917</v>
      </c>
      <c r="B1677" s="19" t="n">
        <f aca="false">General!$B$12+Online_ANA!K1677/1000+Online_ANA!L1677/1000+Online_ANA!M1677/1000/General!$B$22-SUM($P$2:P1677)/1000/General!$B$24+SUM($Q$2:Q1677)/1000/General!$B$24</f>
        <v>1.44377366047068</v>
      </c>
      <c r="C1677" s="19" t="n">
        <f aca="false">Online_RAW!K1677</f>
        <v>33.4045454545455</v>
      </c>
      <c r="D1677" s="19" t="n">
        <f aca="false">Online_RAW!J1677</f>
        <v>3.8475</v>
      </c>
      <c r="E1677" s="19" t="n">
        <f aca="false">(1-F1677/100-G1677/100)/(1-C1677/100-D1677/100-General!$B$17/100)</f>
        <v>0.977663698225877</v>
      </c>
      <c r="F1677" s="19" t="n">
        <f aca="false">N1677*General!$B$14/(N1677+O1677)+O1677*100/(N1677+O1677)</f>
        <v>39.0458453381172</v>
      </c>
      <c r="G1677" s="19" t="n">
        <f aca="false">N1677*General!$B$15/(N1677+O1677)</f>
        <v>0.0307849265969105</v>
      </c>
      <c r="H1677" s="19" t="n">
        <f aca="false">(N1677+O1677)*(1/General!$B$20)*((F1677/100)-E1677*(C1677/100))*1000/B1677</f>
        <v>355.91482284945</v>
      </c>
      <c r="I1677" s="19" t="n">
        <f aca="false">(N1677+O1677)*(1/General!$B$20)*((D1677/100)*E1677-(G1677/100))*1000/B1677</f>
        <v>207.882939519631</v>
      </c>
      <c r="J1677" s="19" t="n">
        <f aca="false">I1677/H1677</f>
        <v>0.584080589438007</v>
      </c>
      <c r="K1677" s="19" t="n">
        <f aca="false">MAX(Online_RAW!$L$2-Online_RAW!L1677,0)</f>
        <v>0</v>
      </c>
      <c r="L1677" s="19" t="n">
        <f aca="false">0.0016*(Online_RAW!M1677)</f>
        <v>97.1524</v>
      </c>
      <c r="M1677" s="11" t="n">
        <f aca="false">Online_RAW!$N$2-Online_RAW!N1677</f>
        <v>388.71717391304</v>
      </c>
      <c r="N1677" s="19" t="n">
        <f aca="false">Online_RAW!C1677*60</f>
        <v>138.776608695652</v>
      </c>
      <c r="O1677" s="19" t="n">
        <f aca="false">MAX(0, Online_RAW!D1677*60)</f>
        <v>41.541</v>
      </c>
      <c r="P1677" s="19" t="n">
        <f aca="false">_xlfn.IFNA(VLOOKUP(A1677,Sampling!$D$7:$E$14,2,FALSE()),0)</f>
        <v>0</v>
      </c>
      <c r="Q1677" s="0" t="n">
        <f aca="false">_xlfn.IFNA(VLOOKUP(A1677,Refill!$D$6:$G$8,2,FALSE()),0)</f>
        <v>0</v>
      </c>
    </row>
    <row r="1678" customFormat="false" ht="12.75" hidden="false" customHeight="false" outlineLevel="0" collapsed="false">
      <c r="A1678" s="19" t="n">
        <f aca="false">ROUND((Online_RAW!B1678-General!$B$10)*24,3)</f>
        <v>27.933</v>
      </c>
      <c r="B1678" s="19" t="n">
        <f aca="false">General!$B$12+Online_ANA!K1678/1000+Online_ANA!L1678/1000+Online_ANA!M1678/1000/General!$B$22-SUM($P$2:P1678)/1000/General!$B$24+SUM($Q$2:Q1678)/1000/General!$B$24</f>
        <v>1.44478111559633</v>
      </c>
      <c r="C1678" s="19" t="n">
        <f aca="false">Online_RAW!K1678</f>
        <v>33.545</v>
      </c>
      <c r="D1678" s="19" t="n">
        <f aca="false">Online_RAW!J1678</f>
        <v>3.83</v>
      </c>
      <c r="E1678" s="19" t="n">
        <f aca="false">(1-F1678/100-G1678/100)/(1-C1678/100-D1678/100-General!$B$17/100)</f>
        <v>0.98198232595666</v>
      </c>
      <c r="F1678" s="19" t="n">
        <f aca="false">N1678*General!$B$14/(N1678+O1678)+O1678*100/(N1678+O1678)</f>
        <v>38.8973931332374</v>
      </c>
      <c r="G1678" s="19" t="n">
        <f aca="false">N1678*General!$B$15/(N1678+O1678)</f>
        <v>0.0308599024579609</v>
      </c>
      <c r="H1678" s="19" t="n">
        <f aca="false">(N1678+O1678)*(1/General!$B$20)*((F1678/100)-E1678*(C1678/100))*1000/B1678</f>
        <v>331.280596912433</v>
      </c>
      <c r="I1678" s="19" t="n">
        <f aca="false">(N1678+O1678)*(1/General!$B$20)*((D1678/100)*E1678-(G1678/100))*1000/B1678</f>
        <v>207.447172630403</v>
      </c>
      <c r="J1678" s="19" t="n">
        <f aca="false">I1678/H1678</f>
        <v>0.626197774828441</v>
      </c>
      <c r="K1678" s="19" t="n">
        <f aca="false">MAX(Online_RAW!$L$2-Online_RAW!L1678,0)</f>
        <v>0</v>
      </c>
      <c r="L1678" s="19" t="n">
        <f aca="false">0.0016*(Online_RAW!M1678)</f>
        <v>97.2224</v>
      </c>
      <c r="M1678" s="11" t="n">
        <f aca="false">Online_RAW!$N$2-Online_RAW!N1678</f>
        <v>389.739</v>
      </c>
      <c r="N1678" s="19" t="n">
        <f aca="false">Online_RAW!C1678*60</f>
        <v>138.943826086957</v>
      </c>
      <c r="O1678" s="19" t="n">
        <f aca="false">MAX(0, Online_RAW!D1678*60)</f>
        <v>41.1524347826087</v>
      </c>
      <c r="P1678" s="19" t="n">
        <f aca="false">_xlfn.IFNA(VLOOKUP(A1678,Sampling!$D$7:$E$14,2,FALSE()),0)</f>
        <v>0</v>
      </c>
      <c r="Q1678" s="0" t="n">
        <f aca="false">_xlfn.IFNA(VLOOKUP(A1678,Refill!$D$6:$G$8,2,FALSE()),0)</f>
        <v>0</v>
      </c>
    </row>
    <row r="1679" customFormat="false" ht="12.75" hidden="false" customHeight="false" outlineLevel="0" collapsed="false">
      <c r="A1679" s="19" t="n">
        <f aca="false">ROUND((Online_RAW!B1679-General!$B$10)*24,3)</f>
        <v>27.95</v>
      </c>
      <c r="B1679" s="19" t="n">
        <f aca="false">General!$B$12+Online_ANA!K1679/1000+Online_ANA!L1679/1000+Online_ANA!M1679/1000/General!$B$22-SUM($P$2:P1679)/1000/General!$B$24+SUM($Q$2:Q1679)/1000/General!$B$24</f>
        <v>1.44579689362584</v>
      </c>
      <c r="C1679" s="19" t="n">
        <f aca="false">Online_RAW!K1679</f>
        <v>33.4509090909091</v>
      </c>
      <c r="D1679" s="19" t="n">
        <f aca="false">Online_RAW!J1679</f>
        <v>3.82</v>
      </c>
      <c r="E1679" s="19" t="n">
        <f aca="false">(1-F1679/100-G1679/100)/(1-C1679/100-D1679/100-General!$B$17/100)</f>
        <v>0.978023472659777</v>
      </c>
      <c r="F1679" s="19" t="n">
        <f aca="false">N1679*General!$B$14/(N1679+O1679)+O1679*100/(N1679+O1679)</f>
        <v>39.0418729728204</v>
      </c>
      <c r="G1679" s="19" t="n">
        <f aca="false">N1679*General!$B$15/(N1679+O1679)</f>
        <v>0.0307869328420099</v>
      </c>
      <c r="H1679" s="19" t="n">
        <f aca="false">(N1679+O1679)*(1/General!$B$20)*((F1679/100)-E1679*(C1679/100))*1000/B1679</f>
        <v>351.853903137998</v>
      </c>
      <c r="I1679" s="19" t="n">
        <f aca="false">(N1679+O1679)*(1/General!$B$20)*((D1679/100)*E1679-(G1679/100))*1000/B1679</f>
        <v>206.084542221493</v>
      </c>
      <c r="J1679" s="19" t="n">
        <f aca="false">I1679/H1679</f>
        <v>0.585710547427596</v>
      </c>
      <c r="K1679" s="19" t="n">
        <f aca="false">MAX(Online_RAW!$L$2-Online_RAW!L1679,0)</f>
        <v>0</v>
      </c>
      <c r="L1679" s="19" t="n">
        <f aca="false">0.0016*(Online_RAW!M1679)</f>
        <v>97.30176</v>
      </c>
      <c r="M1679" s="11" t="n">
        <f aca="false">Online_RAW!$N$2-Online_RAW!N1679</f>
        <v>390.75969565217</v>
      </c>
      <c r="N1679" s="19" t="n">
        <f aca="false">Online_RAW!C1679*60</f>
        <v>138.72652173913</v>
      </c>
      <c r="O1679" s="19" t="n">
        <f aca="false">MAX(0, Online_RAW!D1679*60)</f>
        <v>41.5142608695652</v>
      </c>
      <c r="P1679" s="19" t="n">
        <f aca="false">_xlfn.IFNA(VLOOKUP(A1679,Sampling!$D$7:$E$14,2,FALSE()),0)</f>
        <v>0</v>
      </c>
      <c r="Q1679" s="0" t="n">
        <f aca="false">_xlfn.IFNA(VLOOKUP(A1679,Refill!$D$6:$G$8,2,FALSE()),0)</f>
        <v>0</v>
      </c>
    </row>
    <row r="1680" customFormat="false" ht="12.75" hidden="false" customHeight="false" outlineLevel="0" collapsed="false">
      <c r="A1680" s="19" t="n">
        <f aca="false">ROUND((Online_RAW!B1680-General!$B$10)*24,3)</f>
        <v>27.967</v>
      </c>
      <c r="B1680" s="19" t="n">
        <f aca="false">General!$B$12+Online_ANA!K1680/1000+Online_ANA!L1680/1000+Online_ANA!M1680/1000/General!$B$22-SUM($P$2:P1680)/1000/General!$B$24+SUM($Q$2:Q1680)/1000/General!$B$24</f>
        <v>1.44671284307938</v>
      </c>
      <c r="C1680" s="19" t="n">
        <f aca="false">Online_RAW!K1680</f>
        <v>33.3875</v>
      </c>
      <c r="D1680" s="19" t="n">
        <f aca="false">Online_RAW!J1680</f>
        <v>3.85</v>
      </c>
      <c r="E1680" s="19" t="n">
        <f aca="false">(1-F1680/100-G1680/100)/(1-C1680/100-D1680/100-General!$B$17/100)</f>
        <v>0.975987919521962</v>
      </c>
      <c r="F1680" s="19" t="n">
        <f aca="false">N1680*General!$B$14/(N1680+O1680)+O1680*100/(N1680+O1680)</f>
        <v>39.1361213335208</v>
      </c>
      <c r="G1680" s="19" t="n">
        <f aca="false">N1680*General!$B$15/(N1680+O1680)</f>
        <v>0.030739332659838</v>
      </c>
      <c r="H1680" s="19" t="n">
        <f aca="false">(N1680+O1680)*(1/General!$B$20)*((F1680/100)-E1680*(C1680/100))*1000/B1680</f>
        <v>363.572858310961</v>
      </c>
      <c r="I1680" s="19" t="n">
        <f aca="false">(N1680+O1680)*(1/General!$B$20)*((D1680/100)*E1680-(G1680/100))*1000/B1680</f>
        <v>206.855162728349</v>
      </c>
      <c r="J1680" s="19" t="n">
        <f aca="false">I1680/H1680</f>
        <v>0.56895105891383</v>
      </c>
      <c r="K1680" s="19" t="n">
        <f aca="false">MAX(Online_RAW!$L$2-Online_RAW!L1680,0)</f>
        <v>0</v>
      </c>
      <c r="L1680" s="19" t="n">
        <f aca="false">0.0016*(Online_RAW!M1680)</f>
        <v>97.3568</v>
      </c>
      <c r="M1680" s="11" t="n">
        <f aca="false">Online_RAW!$N$2-Online_RAW!N1680</f>
        <v>391.69808695652</v>
      </c>
      <c r="N1680" s="19" t="n">
        <f aca="false">Online_RAW!C1680*60</f>
        <v>138.313565217391</v>
      </c>
      <c r="O1680" s="19" t="n">
        <f aca="false">MAX(0, Online_RAW!D1680*60)</f>
        <v>41.6689565217391</v>
      </c>
      <c r="P1680" s="19" t="n">
        <f aca="false">_xlfn.IFNA(VLOOKUP(A1680,Sampling!$D$7:$E$14,2,FALSE()),0)</f>
        <v>0</v>
      </c>
      <c r="Q1680" s="0" t="n">
        <f aca="false">_xlfn.IFNA(VLOOKUP(A1680,Refill!$D$6:$G$8,2,FALSE()),0)</f>
        <v>0</v>
      </c>
    </row>
    <row r="1681" customFormat="false" ht="12.75" hidden="false" customHeight="false" outlineLevel="0" collapsed="false">
      <c r="A1681" s="19" t="n">
        <f aca="false">ROUND((Online_RAW!B1681-General!$B$10)*24,3)</f>
        <v>27.983</v>
      </c>
      <c r="B1681" s="19" t="n">
        <f aca="false">General!$B$12+Online_ANA!K1681/1000+Online_ANA!L1681/1000+Online_ANA!M1681/1000/General!$B$22-SUM($P$2:P1681)/1000/General!$B$24+SUM($Q$2:Q1681)/1000/General!$B$24</f>
        <v>1.44765408195719</v>
      </c>
      <c r="C1681" s="19" t="n">
        <f aca="false">Online_RAW!K1681</f>
        <v>33.5409090909091</v>
      </c>
      <c r="D1681" s="19" t="n">
        <f aca="false">Online_RAW!J1681</f>
        <v>3.86</v>
      </c>
      <c r="E1681" s="19" t="n">
        <f aca="false">(1-F1681/100-G1681/100)/(1-C1681/100-D1681/100-General!$B$17/100)</f>
        <v>0.981037657953146</v>
      </c>
      <c r="F1681" s="19" t="n">
        <f aca="false">N1681*General!$B$14/(N1681+O1681)+O1681*100/(N1681+O1681)</f>
        <v>38.9816045412584</v>
      </c>
      <c r="G1681" s="19" t="n">
        <f aca="false">N1681*General!$B$15/(N1681+O1681)</f>
        <v>0.0308173714438089</v>
      </c>
      <c r="H1681" s="19" t="n">
        <f aca="false">(N1681+O1681)*(1/General!$B$20)*((F1681/100)-E1681*(C1681/100))*1000/B1681</f>
        <v>337.112670615516</v>
      </c>
      <c r="I1681" s="19" t="n">
        <f aca="false">(N1681+O1681)*(1/General!$B$20)*((D1681/100)*E1681-(G1681/100))*1000/B1681</f>
        <v>208.367885962161</v>
      </c>
      <c r="J1681" s="19" t="n">
        <f aca="false">I1681/H1681</f>
        <v>0.618095681724789</v>
      </c>
      <c r="K1681" s="19" t="n">
        <f aca="false">MAX(Online_RAW!$L$2-Online_RAW!L1681,0)</f>
        <v>0</v>
      </c>
      <c r="L1681" s="19" t="n">
        <f aca="false">0.0016*(Online_RAW!M1681)</f>
        <v>97.4357333333333</v>
      </c>
      <c r="M1681" s="11" t="n">
        <f aca="false">Online_RAW!$N$2-Online_RAW!N1681</f>
        <v>392.638</v>
      </c>
      <c r="N1681" s="19" t="n">
        <f aca="false">Online_RAW!C1681*60</f>
        <v>138.684</v>
      </c>
      <c r="O1681" s="19" t="n">
        <f aca="false">MAX(0, Online_RAW!D1681*60)</f>
        <v>41.3235652173913</v>
      </c>
      <c r="P1681" s="19" t="n">
        <f aca="false">_xlfn.IFNA(VLOOKUP(A1681,Sampling!$D$7:$E$14,2,FALSE()),0)</f>
        <v>0</v>
      </c>
      <c r="Q1681" s="0" t="n">
        <f aca="false">_xlfn.IFNA(VLOOKUP(A1681,Refill!$D$6:$G$8,2,FALSE()),0)</f>
        <v>0</v>
      </c>
    </row>
    <row r="1682" customFormat="false" ht="12.75" hidden="false" customHeight="false" outlineLevel="0" collapsed="false">
      <c r="A1682" s="19" t="n">
        <f aca="false">ROUND((Online_RAW!B1682-General!$B$10)*24,3)</f>
        <v>28</v>
      </c>
      <c r="B1682" s="19" t="n">
        <f aca="false">General!$B$12+Online_ANA!K1682/1000+Online_ANA!L1682/1000+Online_ANA!M1682/1000/General!$B$22-SUM($P$2:P1682)/1000/General!$B$24+SUM($Q$2:Q1682)/1000/General!$B$24</f>
        <v>1.44861188256881</v>
      </c>
      <c r="C1682" s="19" t="n">
        <f aca="false">Online_RAW!K1682</f>
        <v>33.526</v>
      </c>
      <c r="D1682" s="19" t="n">
        <f aca="false">Online_RAW!J1682</f>
        <v>3.884</v>
      </c>
      <c r="E1682" s="19" t="n">
        <f aca="false">(1-F1682/100-G1682/100)/(1-C1682/100-D1682/100-General!$B$17/100)</f>
        <v>0.979173968076704</v>
      </c>
      <c r="F1682" s="19" t="n">
        <f aca="false">N1682*General!$B$14/(N1682+O1682)+O1682*100/(N1682+O1682)</f>
        <v>39.1064280526922</v>
      </c>
      <c r="G1682" s="19" t="n">
        <f aca="false">N1682*General!$B$15/(N1682+O1682)</f>
        <v>0.0307543292663171</v>
      </c>
      <c r="H1682" s="19" t="n">
        <f aca="false">(N1682+O1682)*(1/General!$B$20)*((F1682/100)-E1682*(C1682/100))*1000/B1682</f>
        <v>348.19058141492</v>
      </c>
      <c r="I1682" s="19" t="n">
        <f aca="false">(N1682+O1682)*(1/General!$B$20)*((D1682/100)*E1682-(G1682/100))*1000/B1682</f>
        <v>209.201191489839</v>
      </c>
      <c r="J1682" s="19" t="n">
        <f aca="false">I1682/H1682</f>
        <v>0.600823809305011</v>
      </c>
      <c r="K1682" s="19" t="n">
        <f aca="false">MAX(Online_RAW!$L$2-Online_RAW!L1682,0)</f>
        <v>0</v>
      </c>
      <c r="L1682" s="19" t="n">
        <f aca="false">0.0016*(Online_RAW!M1682)</f>
        <v>97.5128</v>
      </c>
      <c r="M1682" s="11" t="n">
        <f aca="false">Online_RAW!$N$2-Online_RAW!N1682</f>
        <v>393.598</v>
      </c>
      <c r="N1682" s="19" t="n">
        <f aca="false">Online_RAW!C1682*60</f>
        <v>138.442363636364</v>
      </c>
      <c r="O1682" s="19" t="n">
        <f aca="false">MAX(0, Online_RAW!D1682*60)</f>
        <v>41.6199130434782</v>
      </c>
      <c r="P1682" s="19" t="n">
        <f aca="false">_xlfn.IFNA(VLOOKUP(A1682,Sampling!$D$7:$E$14,2,FALSE()),0)</f>
        <v>0</v>
      </c>
      <c r="Q1682" s="0" t="n">
        <f aca="false">_xlfn.IFNA(VLOOKUP(A1682,Refill!$D$6:$G$8,2,FALSE()),0)</f>
        <v>0</v>
      </c>
    </row>
    <row r="1683" customFormat="false" ht="12.75" hidden="false" customHeight="false" outlineLevel="0" collapsed="false">
      <c r="A1683" s="19" t="n">
        <f aca="false">ROUND((Online_RAW!B1683-General!$B$10)*24,3)</f>
        <v>28.017</v>
      </c>
      <c r="B1683" s="19" t="n">
        <f aca="false">General!$B$12+Online_ANA!K1683/1000+Online_ANA!L1683/1000+Online_ANA!M1683/1000/General!$B$22-SUM($P$2:P1683)/1000/General!$B$24+SUM($Q$2:Q1683)/1000/General!$B$24</f>
        <v>1.44952183919933</v>
      </c>
      <c r="C1683" s="19" t="n">
        <f aca="false">Online_RAW!K1683</f>
        <v>33.495</v>
      </c>
      <c r="D1683" s="19" t="n">
        <f aca="false">Online_RAW!J1683</f>
        <v>3.905</v>
      </c>
      <c r="E1683" s="19" t="n">
        <f aca="false">(1-F1683/100-G1683/100)/(1-C1683/100-D1683/100-General!$B$17/100)</f>
        <v>0.981944628482172</v>
      </c>
      <c r="F1683" s="19" t="n">
        <f aca="false">N1683*General!$B$14/(N1683+O1683)+O1683*100/(N1683+O1683)</f>
        <v>38.9242998311235</v>
      </c>
      <c r="G1683" s="19" t="n">
        <f aca="false">N1683*General!$B$15/(N1683+O1683)</f>
        <v>0.0308463132166043</v>
      </c>
      <c r="H1683" s="19" t="n">
        <f aca="false">(N1683+O1683)*(1/General!$B$20)*((F1683/100)-E1683*(C1683/100))*1000/B1683</f>
        <v>333.226161508141</v>
      </c>
      <c r="I1683" s="19" t="n">
        <f aca="false">(N1683+O1683)*(1/General!$B$20)*((D1683/100)*E1683-(G1683/100))*1000/B1683</f>
        <v>210.053247382018</v>
      </c>
      <c r="J1683" s="19" t="n">
        <f aca="false">I1683/H1683</f>
        <v>0.630362413417189</v>
      </c>
      <c r="K1683" s="19" t="n">
        <f aca="false">MAX(Online_RAW!$L$2-Online_RAW!L1683,0)</f>
        <v>0</v>
      </c>
      <c r="L1683" s="19" t="n">
        <f aca="false">0.0016*(Online_RAW!M1683)</f>
        <v>97.5748</v>
      </c>
      <c r="M1683" s="11" t="n">
        <f aca="false">Online_RAW!$N$2-Online_RAW!N1683</f>
        <v>394.52227272727</v>
      </c>
      <c r="N1683" s="19" t="n">
        <f aca="false">Online_RAW!C1683*60</f>
        <v>138.361909090909</v>
      </c>
      <c r="O1683" s="19" t="n">
        <f aca="false">MAX(0, Online_RAW!D1683*60)</f>
        <v>41.0590909090909</v>
      </c>
      <c r="P1683" s="19" t="n">
        <f aca="false">_xlfn.IFNA(VLOOKUP(A1683,Sampling!$D$7:$E$14,2,FALSE()),0)</f>
        <v>0</v>
      </c>
      <c r="Q1683" s="0" t="n">
        <f aca="false">_xlfn.IFNA(VLOOKUP(A1683,Refill!$D$6:$G$8,2,FALSE()),0)</f>
        <v>0</v>
      </c>
    </row>
    <row r="1684" customFormat="false" ht="12.75" hidden="false" customHeight="false" outlineLevel="0" collapsed="false">
      <c r="A1684" s="19" t="n">
        <f aca="false">ROUND((Online_RAW!B1684-General!$B$10)*24,3)</f>
        <v>28.033</v>
      </c>
      <c r="B1684" s="19" t="n">
        <f aca="false">General!$B$12+Online_ANA!K1684/1000+Online_ANA!L1684/1000+Online_ANA!M1684/1000/General!$B$22-SUM($P$2:P1684)/1000/General!$B$24+SUM($Q$2:Q1684)/1000/General!$B$24</f>
        <v>1.45060533226964</v>
      </c>
      <c r="C1684" s="19" t="n">
        <f aca="false">Online_RAW!K1684</f>
        <v>33.535</v>
      </c>
      <c r="D1684" s="19" t="n">
        <f aca="false">Online_RAW!J1684</f>
        <v>3.89833333333333</v>
      </c>
      <c r="E1684" s="19" t="n">
        <f aca="false">(1-F1684/100-G1684/100)/(1-C1684/100-D1684/100-General!$B$17/100)</f>
        <v>0.980291674323004</v>
      </c>
      <c r="F1684" s="19" t="n">
        <f aca="false">N1684*General!$B$14/(N1684+O1684)+O1684*100/(N1684+O1684)</f>
        <v>39.059804366716</v>
      </c>
      <c r="G1684" s="19" t="n">
        <f aca="false">N1684*General!$B$15/(N1684+O1684)</f>
        <v>0.0307778765824667</v>
      </c>
      <c r="H1684" s="19" t="n">
        <f aca="false">(N1684+O1684)*(1/General!$B$20)*((F1684/100)-E1684*(C1684/100))*1000/B1684</f>
        <v>342.125669362325</v>
      </c>
      <c r="I1684" s="19" t="n">
        <f aca="false">(N1684+O1684)*(1/General!$B$20)*((D1684/100)*E1684-(G1684/100))*1000/B1684</f>
        <v>209.660956196415</v>
      </c>
      <c r="J1684" s="19" t="n">
        <f aca="false">I1684/H1684</f>
        <v>0.612818548772424</v>
      </c>
      <c r="K1684" s="19" t="n">
        <f aca="false">MAX(Online_RAW!$L$2-Online_RAW!L1684,0)</f>
        <v>0</v>
      </c>
      <c r="L1684" s="19" t="n">
        <f aca="false">0.0016*(Online_RAW!M1684)</f>
        <v>97.624</v>
      </c>
      <c r="M1684" s="11" t="n">
        <f aca="false">Online_RAW!$N$2-Online_RAW!N1684</f>
        <v>395.64965217391</v>
      </c>
      <c r="N1684" s="19" t="n">
        <f aca="false">Online_RAW!C1684*60</f>
        <v>138.370173913043</v>
      </c>
      <c r="O1684" s="19" t="n">
        <f aca="false">MAX(0, Online_RAW!D1684*60)</f>
        <v>41.4605217391304</v>
      </c>
      <c r="P1684" s="19" t="n">
        <f aca="false">_xlfn.IFNA(VLOOKUP(A1684,Sampling!$D$7:$E$14,2,FALSE()),0)</f>
        <v>0</v>
      </c>
      <c r="Q1684" s="0" t="n">
        <f aca="false">_xlfn.IFNA(VLOOKUP(A1684,Refill!$D$6:$G$8,2,FALSE()),0)</f>
        <v>0</v>
      </c>
    </row>
    <row r="1685" customFormat="false" ht="12.75" hidden="false" customHeight="false" outlineLevel="0" collapsed="false">
      <c r="A1685" s="19" t="n">
        <f aca="false">ROUND((Online_RAW!B1685-General!$B$10)*24,3)</f>
        <v>28.05</v>
      </c>
      <c r="B1685" s="19" t="n">
        <f aca="false">General!$B$12+Online_ANA!K1685/1000+Online_ANA!L1685/1000+Online_ANA!M1685/1000/General!$B$22-SUM($P$2:P1685)/1000/General!$B$24+SUM($Q$2:Q1685)/1000/General!$B$24</f>
        <v>1.45177641573195</v>
      </c>
      <c r="C1685" s="19" t="n">
        <f aca="false">Online_RAW!K1685</f>
        <v>33.53</v>
      </c>
      <c r="D1685" s="19" t="n">
        <f aca="false">Online_RAW!J1685</f>
        <v>3.90166666666667</v>
      </c>
      <c r="E1685" s="19" t="n">
        <f aca="false">(1-F1685/100-G1685/100)/(1-C1685/100-D1685/100-General!$B$17/100)</f>
        <v>0.977652506202781</v>
      </c>
      <c r="F1685" s="19" t="n">
        <f aca="false">N1685*General!$B$14/(N1685+O1685)+O1685*100/(N1685+O1685)</f>
        <v>39.2222389878707</v>
      </c>
      <c r="G1685" s="19" t="n">
        <f aca="false">N1685*General!$B$15/(N1685+O1685)</f>
        <v>0.0306958388950148</v>
      </c>
      <c r="H1685" s="19" t="n">
        <f aca="false">(N1685+O1685)*(1/General!$B$20)*((F1685/100)-E1685*(C1685/100))*1000/B1685</f>
        <v>355.930493229676</v>
      </c>
      <c r="I1685" s="19" t="n">
        <f aca="false">(N1685+O1685)*(1/General!$B$20)*((D1685/100)*E1685-(G1685/100))*1000/B1685</f>
        <v>209.074213732165</v>
      </c>
      <c r="J1685" s="19" t="n">
        <f aca="false">I1685/H1685</f>
        <v>0.587401803748387</v>
      </c>
      <c r="K1685" s="19" t="n">
        <f aca="false">MAX(Online_RAW!$L$2-Online_RAW!L1685,0)</f>
        <v>0</v>
      </c>
      <c r="L1685" s="19" t="n">
        <f aca="false">0.0016*(Online_RAW!M1685)</f>
        <v>97.69632</v>
      </c>
      <c r="M1685" s="11" t="n">
        <f aca="false">Online_RAW!$N$2-Online_RAW!N1685</f>
        <v>396.84730434783</v>
      </c>
      <c r="N1685" s="19" t="n">
        <f aca="false">Online_RAW!C1685*60</f>
        <v>137.979130434782</v>
      </c>
      <c r="O1685" s="19" t="n">
        <f aca="false">MAX(0, Online_RAW!D1685*60)</f>
        <v>41.8226086956522</v>
      </c>
      <c r="P1685" s="19" t="n">
        <f aca="false">_xlfn.IFNA(VLOOKUP(A1685,Sampling!$D$7:$E$14,2,FALSE()),0)</f>
        <v>0</v>
      </c>
      <c r="Q1685" s="0" t="n">
        <f aca="false">_xlfn.IFNA(VLOOKUP(A1685,Refill!$D$6:$G$8,2,FALSE()),0)</f>
        <v>0</v>
      </c>
    </row>
    <row r="1686" customFormat="false" ht="12.75" hidden="false" customHeight="false" outlineLevel="0" collapsed="false">
      <c r="A1686" s="19" t="n">
        <f aca="false">ROUND((Online_RAW!B1686-General!$B$10)*24,3)</f>
        <v>28.067</v>
      </c>
      <c r="B1686" s="19" t="n">
        <f aca="false">General!$B$12+Online_ANA!K1686/1000+Online_ANA!L1686/1000+Online_ANA!M1686/1000/General!$B$22-SUM($P$2:P1686)/1000/General!$B$24+SUM($Q$2:Q1686)/1000/General!$B$24</f>
        <v>1.45278328583965</v>
      </c>
      <c r="C1686" s="19" t="n">
        <f aca="false">Online_RAW!K1686</f>
        <v>33.615</v>
      </c>
      <c r="D1686" s="19" t="n">
        <f aca="false">Online_RAW!J1686</f>
        <v>3.915</v>
      </c>
      <c r="E1686" s="19" t="n">
        <f aca="false">(1-F1686/100-G1686/100)/(1-C1686/100-D1686/100-General!$B$17/100)</f>
        <v>0.972287855919528</v>
      </c>
      <c r="F1686" s="19" t="n">
        <f aca="false">N1686*General!$B$14/(N1686+O1686)+O1686*100/(N1686+O1686)</f>
        <v>39.6514000259301</v>
      </c>
      <c r="G1686" s="19" t="n">
        <f aca="false">N1686*General!$B$15/(N1686+O1686)</f>
        <v>0.0304790908959949</v>
      </c>
      <c r="H1686" s="19" t="n">
        <f aca="false">(N1686+O1686)*(1/General!$B$20)*((F1686/100)-E1686*(C1686/100))*1000/B1686</f>
        <v>385.742274510938</v>
      </c>
      <c r="I1686" s="19" t="n">
        <f aca="false">(N1686+O1686)*(1/General!$B$20)*((D1686/100)*E1686-(G1686/100))*1000/B1686</f>
        <v>209.039227310237</v>
      </c>
      <c r="J1686" s="19" t="n">
        <f aca="false">I1686/H1686</f>
        <v>0.541914229067235</v>
      </c>
      <c r="K1686" s="19" t="n">
        <f aca="false">MAX(Online_RAW!$L$2-Online_RAW!L1686,0)</f>
        <v>0</v>
      </c>
      <c r="L1686" s="19" t="n">
        <f aca="false">0.0016*(Online_RAW!M1686)</f>
        <v>97.7568</v>
      </c>
      <c r="M1686" s="11" t="n">
        <f aca="false">Online_RAW!$N$2-Online_RAW!N1686</f>
        <v>397.87886956522</v>
      </c>
      <c r="N1686" s="19" t="n">
        <f aca="false">Online_RAW!C1686*60</f>
        <v>137.358272727273</v>
      </c>
      <c r="O1686" s="19" t="n">
        <f aca="false">MAX(0, Online_RAW!D1686*60)</f>
        <v>42.9073043478261</v>
      </c>
      <c r="P1686" s="19" t="n">
        <f aca="false">_xlfn.IFNA(VLOOKUP(A1686,Sampling!$D$7:$E$14,2,FALSE()),0)</f>
        <v>0</v>
      </c>
      <c r="Q1686" s="0" t="n">
        <f aca="false">_xlfn.IFNA(VLOOKUP(A1686,Refill!$D$6:$G$8,2,FALSE()),0)</f>
        <v>0</v>
      </c>
    </row>
    <row r="1687" customFormat="false" ht="12.75" hidden="false" customHeight="false" outlineLevel="0" collapsed="false">
      <c r="A1687" s="19" t="n">
        <f aca="false">ROUND((Online_RAW!B1687-General!$B$10)*24,3)</f>
        <v>28.083</v>
      </c>
      <c r="B1687" s="19" t="n">
        <f aca="false">General!$B$12+Online_ANA!K1687/1000+Online_ANA!L1687/1000+Online_ANA!M1687/1000/General!$B$22-SUM($P$2:P1687)/1000/General!$B$24+SUM($Q$2:Q1687)/1000/General!$B$24</f>
        <v>1.45370478000266</v>
      </c>
      <c r="C1687" s="19" t="n">
        <f aca="false">Online_RAW!K1687</f>
        <v>33.8876923076923</v>
      </c>
      <c r="D1687" s="19" t="n">
        <f aca="false">Online_RAW!J1687</f>
        <v>3.90666666666667</v>
      </c>
      <c r="E1687" s="19" t="n">
        <f aca="false">(1-F1687/100-G1687/100)/(1-C1687/100-D1687/100-General!$B$17/100)</f>
        <v>0.974950459093424</v>
      </c>
      <c r="F1687" s="19" t="n">
        <f aca="false">N1687*General!$B$14/(N1687+O1687)+O1687*100/(N1687+O1687)</f>
        <v>39.7440029661471</v>
      </c>
      <c r="G1687" s="19" t="n">
        <f aca="false">N1687*General!$B$15/(N1687+O1687)</f>
        <v>0.0304323217342691</v>
      </c>
      <c r="H1687" s="19" t="n">
        <f aca="false">(N1687+O1687)*(1/General!$B$20)*((F1687/100)-E1687*(C1687/100))*1000/B1687</f>
        <v>370.659940188292</v>
      </c>
      <c r="I1687" s="19" t="n">
        <f aca="false">(N1687+O1687)*(1/General!$B$20)*((D1687/100)*E1687-(G1687/100))*1000/B1687</f>
        <v>208.867108361061</v>
      </c>
      <c r="J1687" s="19" t="n">
        <f aca="false">I1687/H1687</f>
        <v>0.563500626085889</v>
      </c>
      <c r="K1687" s="19" t="n">
        <f aca="false">MAX(Online_RAW!$L$2-Online_RAW!L1687,0)</f>
        <v>0</v>
      </c>
      <c r="L1687" s="19" t="n">
        <f aca="false">0.0016*(Online_RAW!M1687)</f>
        <v>97.8357333333333</v>
      </c>
      <c r="M1687" s="11" t="n">
        <f aca="false">Online_RAW!$N$2-Online_RAW!N1687</f>
        <v>398.79726086957</v>
      </c>
      <c r="N1687" s="19" t="n">
        <f aca="false">Online_RAW!C1687*60</f>
        <v>137.036347826087</v>
      </c>
      <c r="O1687" s="19" t="n">
        <f aca="false">MAX(0, Online_RAW!D1687*60)</f>
        <v>43.0831304347826</v>
      </c>
      <c r="P1687" s="19" t="n">
        <f aca="false">_xlfn.IFNA(VLOOKUP(A1687,Sampling!$D$7:$E$14,2,FALSE()),0)</f>
        <v>0</v>
      </c>
      <c r="Q1687" s="0" t="n">
        <f aca="false">_xlfn.IFNA(VLOOKUP(A1687,Refill!$D$6:$G$8,2,FALSE()),0)</f>
        <v>0</v>
      </c>
    </row>
    <row r="1688" customFormat="false" ht="12.75" hidden="false" customHeight="false" outlineLevel="0" collapsed="false">
      <c r="A1688" s="19" t="n">
        <f aca="false">ROUND((Online_RAW!B1688-General!$B$10)*24,3)</f>
        <v>28.1</v>
      </c>
      <c r="B1688" s="19" t="n">
        <f aca="false">General!$B$12+Online_ANA!K1688/1000+Online_ANA!L1688/1000+Online_ANA!M1688/1000/General!$B$22-SUM($P$2:P1688)/1000/General!$B$24+SUM($Q$2:Q1688)/1000/General!$B$24</f>
        <v>1.45465632485042</v>
      </c>
      <c r="C1688" s="19" t="n">
        <f aca="false">Online_RAW!K1688</f>
        <v>34.0083333333333</v>
      </c>
      <c r="D1688" s="19" t="n">
        <f aca="false">Online_RAW!J1688</f>
        <v>3.93</v>
      </c>
      <c r="E1688" s="19" t="n">
        <f aca="false">(1-F1688/100-G1688/100)/(1-C1688/100-D1688/100-General!$B$17/100)</f>
        <v>0.975820640982055</v>
      </c>
      <c r="F1688" s="19" t="n">
        <f aca="false">N1688*General!$B$14/(N1688+O1688)+O1688*100/(N1688+O1688)</f>
        <v>39.8307862461641</v>
      </c>
      <c r="G1688" s="19" t="n">
        <f aca="false">N1688*General!$B$15/(N1688+O1688)</f>
        <v>0.0303884917948666</v>
      </c>
      <c r="H1688" s="19" t="n">
        <f aca="false">(N1688+O1688)*(1/General!$B$20)*((F1688/100)-E1688*(C1688/100))*1000/B1688</f>
        <v>366.768147620986</v>
      </c>
      <c r="I1688" s="19" t="n">
        <f aca="false">(N1688+O1688)*(1/General!$B$20)*((D1688/100)*E1688-(G1688/100))*1000/B1688</f>
        <v>210.000472671401</v>
      </c>
      <c r="J1688" s="19" t="n">
        <f aca="false">I1688/H1688</f>
        <v>0.572570093759649</v>
      </c>
      <c r="K1688" s="19" t="n">
        <f aca="false">MAX(Online_RAW!$L$2-Online_RAW!L1688,0)</f>
        <v>0</v>
      </c>
      <c r="L1688" s="19" t="n">
        <f aca="false">0.0016*(Online_RAW!M1688)</f>
        <v>97.9152</v>
      </c>
      <c r="M1688" s="11" t="n">
        <f aca="false">Online_RAW!$N$2-Online_RAW!N1688</f>
        <v>399.74782608696</v>
      </c>
      <c r="N1688" s="19" t="n">
        <f aca="false">Online_RAW!C1688*60</f>
        <v>136.723043478261</v>
      </c>
      <c r="O1688" s="19" t="n">
        <f aca="false">MAX(0, Online_RAW!D1688*60)</f>
        <v>43.2438260869565</v>
      </c>
      <c r="P1688" s="19" t="n">
        <f aca="false">_xlfn.IFNA(VLOOKUP(A1688,Sampling!$D$7:$E$14,2,FALSE()),0)</f>
        <v>0</v>
      </c>
      <c r="Q1688" s="0" t="n">
        <f aca="false">_xlfn.IFNA(VLOOKUP(A1688,Refill!$D$6:$G$8,2,FALSE()),0)</f>
        <v>0</v>
      </c>
    </row>
    <row r="1689" customFormat="false" ht="12.75" hidden="false" customHeight="false" outlineLevel="0" collapsed="false">
      <c r="A1689" s="19" t="n">
        <f aca="false">ROUND((Online_RAW!B1689-General!$B$10)*24,3)</f>
        <v>28.117</v>
      </c>
      <c r="B1689" s="19" t="n">
        <f aca="false">General!$B$12+Online_ANA!K1689/1000+Online_ANA!L1689/1000+Online_ANA!M1689/1000/General!$B$22-SUM($P$2:P1689)/1000/General!$B$24+SUM($Q$2:Q1689)/1000/General!$B$24</f>
        <v>1.45552250075062</v>
      </c>
      <c r="C1689" s="19" t="n">
        <f aca="false">Online_RAW!K1689</f>
        <v>34.1254545454545</v>
      </c>
      <c r="D1689" s="19" t="n">
        <f aca="false">Online_RAW!J1689</f>
        <v>3.934</v>
      </c>
      <c r="E1689" s="19" t="n">
        <f aca="false">(1-F1689/100-G1689/100)/(1-C1689/100-D1689/100-General!$B$17/100)</f>
        <v>0.975559936941767</v>
      </c>
      <c r="F1689" s="19" t="n">
        <f aca="false">N1689*General!$B$14/(N1689+O1689)+O1689*100/(N1689+O1689)</f>
        <v>39.9650819969743</v>
      </c>
      <c r="G1689" s="19" t="n">
        <f aca="false">N1689*General!$B$15/(N1689+O1689)</f>
        <v>0.0303206656580938</v>
      </c>
      <c r="H1689" s="19" t="n">
        <f aca="false">(N1689+O1689)*(1/General!$B$20)*((F1689/100)-E1689*(C1689/100))*1000/B1689</f>
        <v>368.769959814403</v>
      </c>
      <c r="I1689" s="19" t="n">
        <f aca="false">(N1689+O1689)*(1/General!$B$20)*((D1689/100)*E1689-(G1689/100))*1000/B1689</f>
        <v>210.394951385741</v>
      </c>
      <c r="J1689" s="19" t="n">
        <f aca="false">I1689/H1689</f>
        <v>0.570531698112366</v>
      </c>
      <c r="K1689" s="19" t="n">
        <f aca="false">MAX(Online_RAW!$L$2-Online_RAW!L1689,0)</f>
        <v>0</v>
      </c>
      <c r="L1689" s="19" t="n">
        <f aca="false">0.0016*(Online_RAW!M1689)</f>
        <v>97.9416</v>
      </c>
      <c r="M1689" s="11" t="n">
        <f aca="false">Online_RAW!$N$2-Online_RAW!N1689</f>
        <v>400.66318181818</v>
      </c>
      <c r="N1689" s="19" t="n">
        <f aca="false">Online_RAW!C1689*60</f>
        <v>136.649727272727</v>
      </c>
      <c r="O1689" s="19" t="n">
        <f aca="false">MAX(0, Online_RAW!D1689*60)</f>
        <v>43.623</v>
      </c>
      <c r="P1689" s="19" t="n">
        <f aca="false">_xlfn.IFNA(VLOOKUP(A1689,Sampling!$D$7:$E$14,2,FALSE()),0)</f>
        <v>0</v>
      </c>
      <c r="Q1689" s="0" t="n">
        <f aca="false">_xlfn.IFNA(VLOOKUP(A1689,Refill!$D$6:$G$8,2,FALSE()),0)</f>
        <v>0</v>
      </c>
    </row>
    <row r="1690" customFormat="false" ht="12.75" hidden="false" customHeight="false" outlineLevel="0" collapsed="false">
      <c r="A1690" s="19" t="n">
        <f aca="false">ROUND((Online_RAW!B1690-General!$B$10)*24,3)</f>
        <v>28.133</v>
      </c>
      <c r="B1690" s="19" t="n">
        <f aca="false">General!$B$12+Online_ANA!K1690/1000+Online_ANA!L1690/1000+Online_ANA!M1690/1000/General!$B$22-SUM($P$2:P1690)/1000/General!$B$24+SUM($Q$2:Q1690)/1000/General!$B$24</f>
        <v>1.45648149161016</v>
      </c>
      <c r="C1690" s="19" t="n">
        <f aca="false">Online_RAW!K1690</f>
        <v>34.21</v>
      </c>
      <c r="D1690" s="19" t="n">
        <f aca="false">Online_RAW!J1690</f>
        <v>3.94333333333333</v>
      </c>
      <c r="E1690" s="19" t="n">
        <f aca="false">(1-F1690/100-G1690/100)/(1-C1690/100-D1690/100-General!$B$17/100)</f>
        <v>0.976722029686735</v>
      </c>
      <c r="F1690" s="19" t="n">
        <f aca="false">N1690*General!$B$14/(N1690+O1690)+O1690*100/(N1690+O1690)</f>
        <v>39.985307862399</v>
      </c>
      <c r="G1690" s="19" t="n">
        <f aca="false">N1690*General!$B$15/(N1690+O1690)</f>
        <v>0.030310450574546</v>
      </c>
      <c r="H1690" s="19" t="n">
        <f aca="false">(N1690+O1690)*(1/General!$B$20)*((F1690/100)-E1690*(C1690/100))*1000/B1690</f>
        <v>362.174444063128</v>
      </c>
      <c r="I1690" s="19" t="n">
        <f aca="false">(N1690+O1690)*(1/General!$B$20)*((D1690/100)*E1690-(G1690/100))*1000/B1690</f>
        <v>210.594366137704</v>
      </c>
      <c r="J1690" s="19" t="n">
        <f aca="false">I1690/H1690</f>
        <v>0.581472187201029</v>
      </c>
      <c r="K1690" s="19" t="n">
        <f aca="false">MAX(Online_RAW!$L$2-Online_RAW!L1690,0)</f>
        <v>0</v>
      </c>
      <c r="L1690" s="19" t="n">
        <f aca="false">0.0016*(Online_RAW!M1690)</f>
        <v>98.0237333333333</v>
      </c>
      <c r="M1690" s="11" t="n">
        <f aca="false">Online_RAW!$N$2-Online_RAW!N1690</f>
        <v>401.61895652174</v>
      </c>
      <c r="N1690" s="19" t="n">
        <f aca="false">Online_RAW!C1690*60</f>
        <v>136.332782608696</v>
      </c>
      <c r="O1690" s="19" t="n">
        <f aca="false">MAX(0, Online_RAW!D1690*60)</f>
        <v>43.5824347826087</v>
      </c>
      <c r="P1690" s="19" t="n">
        <f aca="false">_xlfn.IFNA(VLOOKUP(A1690,Sampling!$D$7:$E$14,2,FALSE()),0)</f>
        <v>0</v>
      </c>
      <c r="Q1690" s="0" t="n">
        <f aca="false">_xlfn.IFNA(VLOOKUP(A1690,Refill!$D$6:$G$8,2,FALSE()),0)</f>
        <v>0</v>
      </c>
    </row>
    <row r="1691" customFormat="false" ht="12.75" hidden="false" customHeight="false" outlineLevel="0" collapsed="false">
      <c r="A1691" s="19" t="n">
        <f aca="false">ROUND((Online_RAW!B1691-General!$B$10)*24,3)</f>
        <v>28.15</v>
      </c>
      <c r="B1691" s="19" t="n">
        <f aca="false">General!$B$12+Online_ANA!K1691/1000+Online_ANA!L1691/1000+Online_ANA!M1691/1000/General!$B$22-SUM($P$2:P1691)/1000/General!$B$24+SUM($Q$2:Q1691)/1000/General!$B$24</f>
        <v>1.45748665187656</v>
      </c>
      <c r="C1691" s="19" t="n">
        <f aca="false">Online_RAW!K1691</f>
        <v>34.2511111111111</v>
      </c>
      <c r="D1691" s="19" t="n">
        <f aca="false">Online_RAW!J1691</f>
        <v>3.954</v>
      </c>
      <c r="E1691" s="19" t="n">
        <f aca="false">(1-F1691/100-G1691/100)/(1-C1691/100-D1691/100-General!$B$17/100)</f>
        <v>0.977841152109521</v>
      </c>
      <c r="F1691" s="19" t="n">
        <f aca="false">N1691*General!$B$14/(N1691+O1691)+O1691*100/(N1691+O1691)</f>
        <v>39.9671994028106</v>
      </c>
      <c r="G1691" s="19" t="n">
        <f aca="false">N1691*General!$B$15/(N1691+O1691)</f>
        <v>0.0303195962612068</v>
      </c>
      <c r="H1691" s="19" t="n">
        <f aca="false">(N1691+O1691)*(1/General!$B$20)*((F1691/100)-E1691*(C1691/100))*1000/B1691</f>
        <v>357.003763097179</v>
      </c>
      <c r="I1691" s="19" t="n">
        <f aca="false">(N1691+O1691)*(1/General!$B$20)*((D1691/100)*E1691-(G1691/100))*1000/B1691</f>
        <v>211.502408033199</v>
      </c>
      <c r="J1691" s="19" t="n">
        <f aca="false">I1691/H1691</f>
        <v>0.592437475163606</v>
      </c>
      <c r="K1691" s="19" t="n">
        <f aca="false">MAX(Online_RAW!$L$2-Online_RAW!L1691,0)</f>
        <v>0</v>
      </c>
      <c r="L1691" s="19" t="n">
        <f aca="false">0.0016*(Online_RAW!M1691)</f>
        <v>98.1344</v>
      </c>
      <c r="M1691" s="11" t="n">
        <f aca="false">Online_RAW!$N$2-Online_RAW!N1691</f>
        <v>402.59395454545</v>
      </c>
      <c r="N1691" s="19" t="n">
        <f aca="false">Online_RAW!C1691*60</f>
        <v>136.526454545455</v>
      </c>
      <c r="O1691" s="19" t="n">
        <f aca="false">MAX(0, Online_RAW!D1691*60)</f>
        <v>43.59</v>
      </c>
      <c r="P1691" s="19" t="n">
        <f aca="false">_xlfn.IFNA(VLOOKUP(A1691,Sampling!$D$7:$E$14,2,FALSE()),0)</f>
        <v>0</v>
      </c>
      <c r="Q1691" s="0" t="n">
        <f aca="false">_xlfn.IFNA(VLOOKUP(A1691,Refill!$D$6:$G$8,2,FALSE()),0)</f>
        <v>0</v>
      </c>
    </row>
    <row r="1692" customFormat="false" ht="12.75" hidden="false" customHeight="false" outlineLevel="0" collapsed="false">
      <c r="A1692" s="19" t="n">
        <f aca="false">ROUND((Online_RAW!B1692-General!$B$10)*24,3)</f>
        <v>28.167</v>
      </c>
      <c r="B1692" s="19" t="n">
        <f aca="false">General!$B$12+Online_ANA!K1692/1000+Online_ANA!L1692/1000+Online_ANA!M1692/1000/General!$B$22-SUM($P$2:P1692)/1000/General!$B$24+SUM($Q$2:Q1692)/1000/General!$B$24</f>
        <v>1.45845581695857</v>
      </c>
      <c r="C1692" s="19" t="n">
        <f aca="false">Online_RAW!K1692</f>
        <v>34.33</v>
      </c>
      <c r="D1692" s="19" t="n">
        <f aca="false">Online_RAW!J1692</f>
        <v>3.95666666666667</v>
      </c>
      <c r="E1692" s="19" t="n">
        <f aca="false">(1-F1692/100-G1692/100)/(1-C1692/100-D1692/100-General!$B$17/100)</f>
        <v>0.97742795642625</v>
      </c>
      <c r="F1692" s="19" t="n">
        <f aca="false">N1692*General!$B$14/(N1692+O1692)+O1692*100/(N1692+O1692)</f>
        <v>40.0723217696604</v>
      </c>
      <c r="G1692" s="19" t="n">
        <f aca="false">N1692*General!$B$15/(N1692+O1692)</f>
        <v>0.0302665041567372</v>
      </c>
      <c r="H1692" s="19" t="n">
        <f aca="false">(N1692+O1692)*(1/General!$B$20)*((F1692/100)-E1692*(C1692/100))*1000/B1692</f>
        <v>358.66846308711</v>
      </c>
      <c r="I1692" s="19" t="n">
        <f aca="false">(N1692+O1692)*(1/General!$B$20)*((D1692/100)*E1692-(G1692/100))*1000/B1692</f>
        <v>211.170285355201</v>
      </c>
      <c r="J1692" s="19" t="n">
        <f aca="false">I1692/H1692</f>
        <v>0.588761787243933</v>
      </c>
      <c r="K1692" s="19" t="n">
        <f aca="false">MAX(Online_RAW!$L$2-Online_RAW!L1692,0)</f>
        <v>0</v>
      </c>
      <c r="L1692" s="19" t="n">
        <f aca="false">0.0016*(Online_RAW!M1692)</f>
        <v>98.2354666666667</v>
      </c>
      <c r="M1692" s="11" t="n">
        <f aca="false">Online_RAW!$N$2-Online_RAW!N1692</f>
        <v>403.54018181818</v>
      </c>
      <c r="N1692" s="19" t="n">
        <f aca="false">Online_RAW!C1692*60</f>
        <v>136.127454545455</v>
      </c>
      <c r="O1692" s="19" t="n">
        <f aca="false">MAX(0, Online_RAW!D1692*60)</f>
        <v>43.7776363636364</v>
      </c>
      <c r="P1692" s="19" t="n">
        <f aca="false">_xlfn.IFNA(VLOOKUP(A1692,Sampling!$D$7:$E$14,2,FALSE()),0)</f>
        <v>0</v>
      </c>
      <c r="Q1692" s="0" t="n">
        <f aca="false">_xlfn.IFNA(VLOOKUP(A1692,Refill!$D$6:$G$8,2,FALSE()),0)</f>
        <v>0</v>
      </c>
    </row>
    <row r="1693" customFormat="false" ht="12.75" hidden="false" customHeight="false" outlineLevel="0" collapsed="false">
      <c r="A1693" s="19" t="n">
        <f aca="false">ROUND((Online_RAW!B1693-General!$B$10)*24,3)</f>
        <v>28.183</v>
      </c>
      <c r="B1693" s="19" t="n">
        <f aca="false">General!$B$12+Online_ANA!K1693/1000+Online_ANA!L1693/1000+Online_ANA!M1693/1000/General!$B$22-SUM($P$2:P1693)/1000/General!$B$24+SUM($Q$2:Q1693)/1000/General!$B$24</f>
        <v>1.45932605302486</v>
      </c>
      <c r="C1693" s="19" t="n">
        <f aca="false">Online_RAW!K1693</f>
        <v>34.4316666666667</v>
      </c>
      <c r="D1693" s="19" t="n">
        <f aca="false">Online_RAW!J1693</f>
        <v>3.955</v>
      </c>
      <c r="E1693" s="19" t="n">
        <f aca="false">(1-F1693/100-G1693/100)/(1-C1693/100-D1693/100-General!$B$17/100)</f>
        <v>0.9813879511802</v>
      </c>
      <c r="F1693" s="19" t="n">
        <f aca="false">N1693*General!$B$14/(N1693+O1693)+O1693*100/(N1693+O1693)</f>
        <v>39.9277165148412</v>
      </c>
      <c r="G1693" s="19" t="n">
        <f aca="false">N1693*General!$B$15/(N1693+O1693)</f>
        <v>0.0303395371137166</v>
      </c>
      <c r="H1693" s="19" t="n">
        <f aca="false">(N1693+O1693)*(1/General!$B$20)*((F1693/100)-E1693*(C1693/100))*1000/B1693</f>
        <v>336.877318953459</v>
      </c>
      <c r="I1693" s="19" t="n">
        <f aca="false">(N1693+O1693)*(1/General!$B$20)*((D1693/100)*E1693-(G1693/100))*1000/B1693</f>
        <v>211.398697219526</v>
      </c>
      <c r="J1693" s="19" t="n">
        <f aca="false">I1693/H1693</f>
        <v>0.627524280578626</v>
      </c>
      <c r="K1693" s="19" t="n">
        <f aca="false">MAX(Online_RAW!$L$2-Online_RAW!L1693,0)</f>
        <v>0</v>
      </c>
      <c r="L1693" s="19" t="n">
        <f aca="false">0.0016*(Online_RAW!M1693)</f>
        <v>98.2354666666667</v>
      </c>
      <c r="M1693" s="11" t="n">
        <f aca="false">Online_RAW!$N$2-Online_RAW!N1693</f>
        <v>404.48873913043</v>
      </c>
      <c r="N1693" s="19" t="n">
        <f aca="false">Online_RAW!C1693*60</f>
        <v>136.189565217391</v>
      </c>
      <c r="O1693" s="19" t="n">
        <f aca="false">MAX(0, Online_RAW!D1693*60)</f>
        <v>43.364347826087</v>
      </c>
      <c r="P1693" s="19" t="n">
        <f aca="false">_xlfn.IFNA(VLOOKUP(A1693,Sampling!$D$7:$E$14,2,FALSE()),0)</f>
        <v>0</v>
      </c>
      <c r="Q1693" s="0" t="n">
        <f aca="false">_xlfn.IFNA(VLOOKUP(A1693,Refill!$D$6:$G$8,2,FALSE()),0)</f>
        <v>0</v>
      </c>
    </row>
    <row r="1694" customFormat="false" ht="12.75" hidden="false" customHeight="false" outlineLevel="0" collapsed="false">
      <c r="A1694" s="19" t="n">
        <f aca="false">ROUND((Online_RAW!B1694-General!$B$10)*24,3)</f>
        <v>28.2</v>
      </c>
      <c r="B1694" s="19" t="n">
        <f aca="false">General!$B$12+Online_ANA!K1694/1000+Online_ANA!L1694/1000+Online_ANA!M1694/1000/General!$B$22-SUM($P$2:P1694)/1000/General!$B$24+SUM($Q$2:Q1694)/1000/General!$B$24</f>
        <v>1.46030343438373</v>
      </c>
      <c r="C1694" s="19" t="n">
        <f aca="false">Online_RAW!K1694</f>
        <v>34.455</v>
      </c>
      <c r="D1694" s="19" t="n">
        <f aca="false">Online_RAW!J1694</f>
        <v>3.955</v>
      </c>
      <c r="E1694" s="19" t="n">
        <f aca="false">(1-F1694/100-G1694/100)/(1-C1694/100-D1694/100-General!$B$17/100)</f>
        <v>0.97759049866645</v>
      </c>
      <c r="F1694" s="19" t="n">
        <f aca="false">N1694*General!$B$14/(N1694+O1694)+O1694*100/(N1694+O1694)</f>
        <v>40.182986463082</v>
      </c>
      <c r="G1694" s="19" t="n">
        <f aca="false">N1694*General!$B$15/(N1694+O1694)</f>
        <v>0.0302106128974334</v>
      </c>
      <c r="H1694" s="19" t="n">
        <f aca="false">(N1694+O1694)*(1/General!$B$20)*((F1694/100)-E1694*(C1694/100))*1000/B1694</f>
        <v>357.750517695403</v>
      </c>
      <c r="I1694" s="19" t="n">
        <f aca="false">(N1694+O1694)*(1/General!$B$20)*((D1694/100)*E1694-(G1694/100))*1000/B1694</f>
        <v>211.133202030745</v>
      </c>
      <c r="J1694" s="19" t="n">
        <f aca="false">I1694/H1694</f>
        <v>0.590168823209107</v>
      </c>
      <c r="K1694" s="19" t="n">
        <f aca="false">MAX(Online_RAW!$L$2-Online_RAW!L1694,0)</f>
        <v>0</v>
      </c>
      <c r="L1694" s="19" t="n">
        <f aca="false">0.0016*(Online_RAW!M1694)</f>
        <v>98.33</v>
      </c>
      <c r="M1694" s="11" t="n">
        <f aca="false">Online_RAW!$N$2-Online_RAW!N1694</f>
        <v>405.45104347826</v>
      </c>
      <c r="N1694" s="19" t="n">
        <f aca="false">Online_RAW!C1694*60</f>
        <v>136.057304347826</v>
      </c>
      <c r="O1694" s="19" t="n">
        <f aca="false">MAX(0, Online_RAW!D1694*60)</f>
        <v>44.0877391304348</v>
      </c>
      <c r="P1694" s="19" t="n">
        <f aca="false">_xlfn.IFNA(VLOOKUP(A1694,Sampling!$D$7:$E$14,2,FALSE()),0)</f>
        <v>0</v>
      </c>
      <c r="Q1694" s="0" t="n">
        <f aca="false">_xlfn.IFNA(VLOOKUP(A1694,Refill!$D$6:$G$8,2,FALSE()),0)</f>
        <v>0</v>
      </c>
    </row>
    <row r="1695" customFormat="false" ht="12.75" hidden="false" customHeight="false" outlineLevel="0" collapsed="false">
      <c r="A1695" s="19" t="n">
        <f aca="false">ROUND((Online_RAW!B1695-General!$B$10)*24,3)</f>
        <v>28.217</v>
      </c>
      <c r="B1695" s="19" t="n">
        <f aca="false">General!$B$12+Online_ANA!K1695/1000+Online_ANA!L1695/1000+Online_ANA!M1695/1000/General!$B$22-SUM($P$2:P1695)/1000/General!$B$24+SUM($Q$2:Q1695)/1000/General!$B$24</f>
        <v>1.46131140178168</v>
      </c>
      <c r="C1695" s="19" t="n">
        <f aca="false">Online_RAW!K1695</f>
        <v>34.435</v>
      </c>
      <c r="D1695" s="19" t="n">
        <f aca="false">Online_RAW!J1695</f>
        <v>3.9725</v>
      </c>
      <c r="E1695" s="19" t="n">
        <f aca="false">(1-F1695/100-G1695/100)/(1-C1695/100-D1695/100-General!$B$17/100)</f>
        <v>0.975845657562098</v>
      </c>
      <c r="F1695" s="19" t="n">
        <f aca="false">N1695*General!$B$14/(N1695+O1695)+O1695*100/(N1695+O1695)</f>
        <v>40.2873093215435</v>
      </c>
      <c r="G1695" s="19" t="n">
        <f aca="false">N1695*General!$B$15/(N1695+O1695)</f>
        <v>0.0301579245850791</v>
      </c>
      <c r="H1695" s="19" t="n">
        <f aca="false">(N1695+O1695)*(1/General!$B$20)*((F1695/100)-E1695*(C1695/100))*1000/B1695</f>
        <v>367.972753613312</v>
      </c>
      <c r="I1695" s="19" t="n">
        <f aca="false">(N1695+O1695)*(1/General!$B$20)*((D1695/100)*E1695-(G1695/100))*1000/B1695</f>
        <v>211.752357777432</v>
      </c>
      <c r="J1695" s="19" t="n">
        <f aca="false">I1695/H1695</f>
        <v>0.575456621986621</v>
      </c>
      <c r="K1695" s="19" t="n">
        <f aca="false">MAX(Online_RAW!$L$2-Online_RAW!L1695,0)</f>
        <v>0</v>
      </c>
      <c r="L1695" s="19" t="n">
        <f aca="false">0.0016*(Online_RAW!M1695)</f>
        <v>98.4501333333333</v>
      </c>
      <c r="M1695" s="11" t="n">
        <f aca="false">Online_RAW!$N$2-Online_RAW!N1695</f>
        <v>406.4187826087</v>
      </c>
      <c r="N1695" s="19" t="n">
        <f aca="false">Online_RAW!C1695*60</f>
        <v>135.949826086957</v>
      </c>
      <c r="O1695" s="19" t="n">
        <f aca="false">MAX(0, Online_RAW!D1695*60)</f>
        <v>44.3673913043478</v>
      </c>
      <c r="P1695" s="19" t="n">
        <f aca="false">_xlfn.IFNA(VLOOKUP(A1695,Sampling!$D$7:$E$14,2,FALSE()),0)</f>
        <v>0</v>
      </c>
      <c r="Q1695" s="0" t="n">
        <f aca="false">_xlfn.IFNA(VLOOKUP(A1695,Refill!$D$6:$G$8,2,FALSE()),0)</f>
        <v>0</v>
      </c>
    </row>
    <row r="1696" customFormat="false" ht="12.75" hidden="false" customHeight="false" outlineLevel="0" collapsed="false">
      <c r="A1696" s="19" t="n">
        <f aca="false">ROUND((Online_RAW!B1696-General!$B$10)*24,3)</f>
        <v>28.233</v>
      </c>
      <c r="B1696" s="19" t="n">
        <f aca="false">General!$B$12+Online_ANA!K1696/1000+Online_ANA!L1696/1000+Online_ANA!M1696/1000/General!$B$22-SUM($P$2:P1696)/1000/General!$B$24+SUM($Q$2:Q1696)/1000/General!$B$24</f>
        <v>1.46224428751495</v>
      </c>
      <c r="C1696" s="19" t="n">
        <f aca="false">Online_RAW!K1696</f>
        <v>34.4981818181818</v>
      </c>
      <c r="D1696" s="19" t="n">
        <f aca="false">Online_RAW!J1696</f>
        <v>3.985</v>
      </c>
      <c r="E1696" s="19" t="n">
        <f aca="false">(1-F1696/100-G1696/100)/(1-C1696/100-D1696/100-General!$B$17/100)</f>
        <v>0.977526832221907</v>
      </c>
      <c r="F1696" s="19" t="n">
        <f aca="false">N1696*General!$B$14/(N1696+O1696)+O1696*100/(N1696+O1696)</f>
        <v>40.2584554379679</v>
      </c>
      <c r="G1696" s="19" t="n">
        <f aca="false">N1696*General!$B$15/(N1696+O1696)</f>
        <v>0.0301724972535516</v>
      </c>
      <c r="H1696" s="19" t="n">
        <f aca="false">(N1696+O1696)*(1/General!$B$20)*((F1696/100)-E1696*(C1696/100))*1000/B1696</f>
        <v>358.925640815057</v>
      </c>
      <c r="I1696" s="19" t="n">
        <f aca="false">(N1696+O1696)*(1/General!$B$20)*((D1696/100)*E1696-(G1696/100))*1000/B1696</f>
        <v>212.276504350388</v>
      </c>
      <c r="J1696" s="19" t="n">
        <f aca="false">I1696/H1696</f>
        <v>0.591421955445549</v>
      </c>
      <c r="K1696" s="19" t="n">
        <f aca="false">MAX(Online_RAW!$L$2-Online_RAW!L1696,0)</f>
        <v>0</v>
      </c>
      <c r="L1696" s="19" t="n">
        <f aca="false">0.0016*(Online_RAW!M1696)</f>
        <v>98.5184</v>
      </c>
      <c r="M1696" s="11" t="n">
        <f aca="false">Online_RAW!$N$2-Online_RAW!N1696</f>
        <v>407.3612173913</v>
      </c>
      <c r="N1696" s="19" t="n">
        <f aca="false">Online_RAW!C1696*60</f>
        <v>135.772695652174</v>
      </c>
      <c r="O1696" s="19" t="n">
        <f aca="false">MAX(0, Online_RAW!D1696*60)</f>
        <v>44.2226086956521</v>
      </c>
      <c r="P1696" s="19" t="n">
        <f aca="false">_xlfn.IFNA(VLOOKUP(A1696,Sampling!$D$7:$E$14,2,FALSE()),0)</f>
        <v>0</v>
      </c>
      <c r="Q1696" s="0" t="n">
        <f aca="false">_xlfn.IFNA(VLOOKUP(A1696,Refill!$D$6:$G$8,2,FALSE()),0)</f>
        <v>0</v>
      </c>
    </row>
    <row r="1697" customFormat="false" ht="12.75" hidden="false" customHeight="false" outlineLevel="0" collapsed="false">
      <c r="A1697" s="19" t="n">
        <f aca="false">ROUND((Online_RAW!B1697-General!$B$10)*24,3)</f>
        <v>28.25</v>
      </c>
      <c r="B1697" s="19" t="n">
        <f aca="false">General!$B$12+Online_ANA!K1697/1000+Online_ANA!L1697/1000+Online_ANA!M1697/1000/General!$B$22-SUM($P$2:P1697)/1000/General!$B$24+SUM($Q$2:Q1697)/1000/General!$B$24</f>
        <v>1.46319396420688</v>
      </c>
      <c r="C1697" s="19" t="n">
        <f aca="false">Online_RAW!K1697</f>
        <v>34.5628571428571</v>
      </c>
      <c r="D1697" s="19" t="n">
        <f aca="false">Online_RAW!J1697</f>
        <v>3.96166666666667</v>
      </c>
      <c r="E1697" s="19" t="n">
        <f aca="false">(1-F1697/100-G1697/100)/(1-C1697/100-D1697/100-General!$B$17/100)</f>
        <v>0.980887949626821</v>
      </c>
      <c r="F1697" s="19" t="n">
        <f aca="false">N1697*General!$B$14/(N1697+O1697)+O1697*100/(N1697+O1697)</f>
        <v>40.0936131267569</v>
      </c>
      <c r="G1697" s="19" t="n">
        <f aca="false">N1697*General!$B$15/(N1697+O1697)</f>
        <v>0.0302557509460824</v>
      </c>
      <c r="H1697" s="19" t="n">
        <f aca="false">(N1697+O1697)*(1/General!$B$20)*((F1697/100)-E1697*(C1697/100))*1000/B1697</f>
        <v>339.003663470076</v>
      </c>
      <c r="I1697" s="19" t="n">
        <f aca="false">(N1697+O1697)*(1/General!$B$20)*((D1697/100)*E1697-(G1697/100))*1000/B1697</f>
        <v>211.117209641333</v>
      </c>
      <c r="J1697" s="19" t="n">
        <f aca="false">I1697/H1697</f>
        <v>0.62275790025487</v>
      </c>
      <c r="K1697" s="19" t="n">
        <f aca="false">MAX(Online_RAW!$L$2-Online_RAW!L1697,0)</f>
        <v>0</v>
      </c>
      <c r="L1697" s="19" t="n">
        <f aca="false">0.0016*(Online_RAW!M1697)</f>
        <v>98.5621333333333</v>
      </c>
      <c r="M1697" s="11" t="n">
        <f aca="false">Online_RAW!$N$2-Online_RAW!N1697</f>
        <v>408.34869565217</v>
      </c>
      <c r="N1697" s="19" t="n">
        <f aca="false">Online_RAW!C1697*60</f>
        <v>135.828260869565</v>
      </c>
      <c r="O1697" s="19" t="n">
        <f aca="false">MAX(0, Online_RAW!D1697*60)</f>
        <v>43.7452173913043</v>
      </c>
      <c r="P1697" s="19" t="n">
        <f aca="false">_xlfn.IFNA(VLOOKUP(A1697,Sampling!$D$7:$E$14,2,FALSE()),0)</f>
        <v>0</v>
      </c>
      <c r="Q1697" s="0" t="n">
        <f aca="false">_xlfn.IFNA(VLOOKUP(A1697,Refill!$D$6:$G$8,2,FALSE()),0)</f>
        <v>0</v>
      </c>
    </row>
    <row r="1698" customFormat="false" ht="12.75" hidden="false" customHeight="false" outlineLevel="0" collapsed="false">
      <c r="A1698" s="19" t="n">
        <f aca="false">ROUND((Online_RAW!B1698-General!$B$10)*24,3)</f>
        <v>28.267</v>
      </c>
      <c r="B1698" s="19" t="n">
        <f aca="false">General!$B$12+Online_ANA!K1698/1000+Online_ANA!L1698/1000+Online_ANA!M1698/1000/General!$B$22-SUM($P$2:P1698)/1000/General!$B$24+SUM($Q$2:Q1698)/1000/General!$B$24</f>
        <v>1.46416672516952</v>
      </c>
      <c r="C1698" s="19" t="n">
        <f aca="false">Online_RAW!K1698</f>
        <v>34.4911111111111</v>
      </c>
      <c r="D1698" s="19" t="n">
        <f aca="false">Online_RAW!J1698</f>
        <v>4.005</v>
      </c>
      <c r="E1698" s="19" t="n">
        <f aca="false">(1-F1698/100-G1698/100)/(1-C1698/100-D1698/100-General!$B$17/100)</f>
        <v>0.971384802248375</v>
      </c>
      <c r="F1698" s="19" t="n">
        <f aca="false">N1698*General!$B$14/(N1698+O1698)+O1698*100/(N1698+O1698)</f>
        <v>40.6463912158097</v>
      </c>
      <c r="G1698" s="19" t="n">
        <f aca="false">N1698*General!$B$15/(N1698+O1698)</f>
        <v>0.0299765700930254</v>
      </c>
      <c r="H1698" s="19" t="n">
        <f aca="false">(N1698+O1698)*(1/General!$B$20)*((F1698/100)-E1698*(C1698/100))*1000/B1698</f>
        <v>392.548223420831</v>
      </c>
      <c r="I1698" s="19" t="n">
        <f aca="false">(N1698+O1698)*(1/General!$B$20)*((D1698/100)*E1698-(G1698/100))*1000/B1698</f>
        <v>212.174150480142</v>
      </c>
      <c r="J1698" s="19" t="n">
        <f aca="false">I1698/H1698</f>
        <v>0.540504676422088</v>
      </c>
      <c r="K1698" s="19" t="n">
        <f aca="false">MAX(Online_RAW!$L$2-Online_RAW!L1698,0)</f>
        <v>0</v>
      </c>
      <c r="L1698" s="19" t="n">
        <f aca="false">0.0016*(Online_RAW!M1698)</f>
        <v>98.64</v>
      </c>
      <c r="M1698" s="11" t="n">
        <f aca="false">Online_RAW!$N$2-Online_RAW!N1698</f>
        <v>409.32413043478</v>
      </c>
      <c r="N1698" s="19" t="n">
        <f aca="false">Online_RAW!C1698*60</f>
        <v>135.172956521739</v>
      </c>
      <c r="O1698" s="19" t="n">
        <f aca="false">MAX(0, Online_RAW!D1698*60)</f>
        <v>45.1985217391304</v>
      </c>
      <c r="P1698" s="19" t="n">
        <f aca="false">_xlfn.IFNA(VLOOKUP(A1698,Sampling!$D$7:$E$14,2,FALSE()),0)</f>
        <v>0</v>
      </c>
      <c r="Q1698" s="0" t="n">
        <f aca="false">_xlfn.IFNA(VLOOKUP(A1698,Refill!$D$6:$G$8,2,FALSE()),0)</f>
        <v>0</v>
      </c>
    </row>
    <row r="1699" customFormat="false" ht="12.75" hidden="false" customHeight="false" outlineLevel="0" collapsed="false">
      <c r="A1699" s="19" t="n">
        <f aca="false">ROUND((Online_RAW!B1699-General!$B$10)*24,3)</f>
        <v>28.283</v>
      </c>
      <c r="B1699" s="19" t="n">
        <f aca="false">General!$B$12+Online_ANA!K1699/1000+Online_ANA!L1699/1000+Online_ANA!M1699/1000/General!$B$22-SUM($P$2:P1699)/1000/General!$B$24+SUM($Q$2:Q1699)/1000/General!$B$24</f>
        <v>1.46507747778221</v>
      </c>
      <c r="C1699" s="19" t="n">
        <f aca="false">Online_RAW!K1699</f>
        <v>34.696</v>
      </c>
      <c r="D1699" s="19" t="n">
        <f aca="false">Online_RAW!J1699</f>
        <v>4.035</v>
      </c>
      <c r="E1699" s="19" t="n">
        <f aca="false">(1-F1699/100-G1699/100)/(1-C1699/100-D1699/100-General!$B$17/100)</f>
        <v>0.979221916176226</v>
      </c>
      <c r="F1699" s="19" t="n">
        <f aca="false">N1699*General!$B$14/(N1699+O1699)+O1699*100/(N1699+O1699)</f>
        <v>40.3976520124987</v>
      </c>
      <c r="G1699" s="19" t="n">
        <f aca="false">N1699*General!$B$15/(N1699+O1699)</f>
        <v>0.0301021959532835</v>
      </c>
      <c r="H1699" s="19" t="n">
        <f aca="false">(N1699+O1699)*(1/General!$B$20)*((F1699/100)-E1699*(C1699/100))*1000/B1699</f>
        <v>352.370991396604</v>
      </c>
      <c r="I1699" s="19" t="n">
        <f aca="false">(N1699+O1699)*(1/General!$B$20)*((D1699/100)*E1699-(G1699/100))*1000/B1699</f>
        <v>215.126891599226</v>
      </c>
      <c r="J1699" s="19" t="n">
        <f aca="false">I1699/H1699</f>
        <v>0.61051249067519</v>
      </c>
      <c r="K1699" s="19" t="n">
        <f aca="false">MAX(Online_RAW!$L$2-Online_RAW!L1699,0)</f>
        <v>0</v>
      </c>
      <c r="L1699" s="19" t="n">
        <f aca="false">0.0016*(Online_RAW!M1699)</f>
        <v>98.6624</v>
      </c>
      <c r="M1699" s="11" t="n">
        <f aca="false">Online_RAW!$N$2-Online_RAW!N1699</f>
        <v>410.29243478261</v>
      </c>
      <c r="N1699" s="19" t="n">
        <f aca="false">Online_RAW!C1699*60</f>
        <v>135.584347826087</v>
      </c>
      <c r="O1699" s="19" t="n">
        <f aca="false">MAX(0, Online_RAW!D1699*60)</f>
        <v>44.5810434782609</v>
      </c>
      <c r="P1699" s="19" t="n">
        <f aca="false">_xlfn.IFNA(VLOOKUP(A1699,Sampling!$D$7:$E$14,2,FALSE()),0)</f>
        <v>0</v>
      </c>
      <c r="Q1699" s="0" t="n">
        <f aca="false">_xlfn.IFNA(VLOOKUP(A1699,Refill!$D$6:$G$8,2,FALSE()),0)</f>
        <v>0</v>
      </c>
    </row>
    <row r="1700" customFormat="false" ht="12.75" hidden="false" customHeight="false" outlineLevel="0" collapsed="false">
      <c r="A1700" s="19" t="n">
        <f aca="false">ROUND((Online_RAW!B1700-General!$B$10)*24,3)</f>
        <v>28.3</v>
      </c>
      <c r="B1700" s="19" t="n">
        <f aca="false">General!$B$12+Online_ANA!K1700/1000+Online_ANA!L1700/1000+Online_ANA!M1700/1000/General!$B$22-SUM($P$2:P1700)/1000/General!$B$24+SUM($Q$2:Q1700)/1000/General!$B$24</f>
        <v>1.46607403398484</v>
      </c>
      <c r="C1700" s="19" t="n">
        <f aca="false">Online_RAW!K1700</f>
        <v>34.668</v>
      </c>
      <c r="D1700" s="19" t="n">
        <f aca="false">Online_RAW!J1700</f>
        <v>4.055</v>
      </c>
      <c r="E1700" s="19" t="n">
        <f aca="false">(1-F1700/100-G1700/100)/(1-C1700/100-D1700/100-General!$B$17/100)</f>
        <v>0.979368839107648</v>
      </c>
      <c r="F1700" s="19" t="n">
        <f aca="false">N1700*General!$B$14/(N1700+O1700)+O1700*100/(N1700+O1700)</f>
        <v>40.3808703375294</v>
      </c>
      <c r="G1700" s="19" t="n">
        <f aca="false">N1700*General!$B$15/(N1700+O1700)</f>
        <v>0.0301106715467024</v>
      </c>
      <c r="H1700" s="19" t="n">
        <f aca="false">(N1700+O1700)*(1/General!$B$20)*((F1700/100)-E1700*(C1700/100))*1000/B1700</f>
        <v>351.6352156302</v>
      </c>
      <c r="I1700" s="19" t="n">
        <f aca="false">(N1700+O1700)*(1/General!$B$20)*((D1700/100)*E1700-(G1700/100))*1000/B1700</f>
        <v>215.596021823744</v>
      </c>
      <c r="J1700" s="19" t="n">
        <f aca="false">I1700/H1700</f>
        <v>0.613124090649889</v>
      </c>
      <c r="K1700" s="19" t="n">
        <f aca="false">MAX(Online_RAW!$L$2-Online_RAW!L1700,0)</f>
        <v>0</v>
      </c>
      <c r="L1700" s="19" t="n">
        <f aca="false">0.0016*(Online_RAW!M1700)</f>
        <v>98.7576</v>
      </c>
      <c r="M1700" s="11" t="n">
        <f aca="false">Online_RAW!$N$2-Online_RAW!N1700</f>
        <v>411.27491304348</v>
      </c>
      <c r="N1700" s="19" t="n">
        <f aca="false">Online_RAW!C1700*60</f>
        <v>135.314608695652</v>
      </c>
      <c r="O1700" s="19" t="n">
        <f aca="false">MAX(0, Online_RAW!D1700*60)</f>
        <v>44.4417391304348</v>
      </c>
      <c r="P1700" s="19" t="n">
        <f aca="false">_xlfn.IFNA(VLOOKUP(A1700,Sampling!$D$7:$E$14,2,FALSE()),0)</f>
        <v>0</v>
      </c>
      <c r="Q1700" s="0" t="n">
        <f aca="false">_xlfn.IFNA(VLOOKUP(A1700,Refill!$D$6:$G$8,2,FALSE()),0)</f>
        <v>0</v>
      </c>
    </row>
    <row r="1701" customFormat="false" ht="12.75" hidden="false" customHeight="false" outlineLevel="0" collapsed="false">
      <c r="A1701" s="19" t="n">
        <f aca="false">ROUND((Online_RAW!B1701-General!$B$10)*24,3)</f>
        <v>28.317</v>
      </c>
      <c r="B1701" s="19" t="n">
        <f aca="false">General!$B$12+Online_ANA!K1701/1000+Online_ANA!L1701/1000+Online_ANA!M1701/1000/General!$B$22-SUM($P$2:P1701)/1000/General!$B$24+SUM($Q$2:Q1701)/1000/General!$B$24</f>
        <v>1.46708051567611</v>
      </c>
      <c r="C1701" s="19" t="n">
        <f aca="false">Online_RAW!K1701</f>
        <v>34.6166666666667</v>
      </c>
      <c r="D1701" s="19" t="n">
        <f aca="false">Online_RAW!J1701</f>
        <v>4.09</v>
      </c>
      <c r="E1701" s="19" t="n">
        <f aca="false">(1-F1701/100-G1701/100)/(1-C1701/100-D1701/100-General!$B$17/100)</f>
        <v>0.974568720692071</v>
      </c>
      <c r="F1701" s="19" t="n">
        <f aca="false">N1701*General!$B$14/(N1701+O1701)+O1701*100/(N1701+O1701)</f>
        <v>40.657151799687</v>
      </c>
      <c r="G1701" s="19" t="n">
        <f aca="false">N1701*General!$B$15/(N1701+O1701)</f>
        <v>0.0299711354547035</v>
      </c>
      <c r="H1701" s="19" t="n">
        <f aca="false">(N1701+O1701)*(1/General!$B$20)*((F1701/100)-E1701*(C1701/100))*1000/B1701</f>
        <v>378.907298979032</v>
      </c>
      <c r="I1701" s="19" t="n">
        <f aca="false">(N1701+O1701)*(1/General!$B$20)*((D1701/100)*E1701-(G1701/100))*1000/B1701</f>
        <v>216.587123446598</v>
      </c>
      <c r="J1701" s="19" t="n">
        <f aca="false">I1701/H1701</f>
        <v>0.571609794876459</v>
      </c>
      <c r="K1701" s="19" t="n">
        <f aca="false">MAX(Online_RAW!$L$2-Online_RAW!L1701,0)</f>
        <v>0</v>
      </c>
      <c r="L1701" s="19" t="n">
        <f aca="false">0.0016*(Online_RAW!M1701)</f>
        <v>98.8504</v>
      </c>
      <c r="M1701" s="11" t="n">
        <f aca="false">Online_RAW!$N$2-Online_RAW!N1701</f>
        <v>412.27082608696</v>
      </c>
      <c r="N1701" s="19" t="n">
        <f aca="false">Online_RAW!C1701*60</f>
        <v>134.893565217391</v>
      </c>
      <c r="O1701" s="19" t="n">
        <f aca="false">MAX(0, Online_RAW!D1701*60)</f>
        <v>45.1377391304348</v>
      </c>
      <c r="P1701" s="19" t="n">
        <f aca="false">_xlfn.IFNA(VLOOKUP(A1701,Sampling!$D$7:$E$14,2,FALSE()),0)</f>
        <v>0</v>
      </c>
      <c r="Q1701" s="0" t="n">
        <f aca="false">_xlfn.IFNA(VLOOKUP(A1701,Refill!$D$6:$G$8,2,FALSE()),0)</f>
        <v>0</v>
      </c>
    </row>
    <row r="1702" customFormat="false" ht="12.75" hidden="false" customHeight="false" outlineLevel="0" collapsed="false">
      <c r="A1702" s="19" t="n">
        <f aca="false">ROUND((Online_RAW!B1702-General!$B$10)*24,3)</f>
        <v>28.333</v>
      </c>
      <c r="B1702" s="19" t="n">
        <f aca="false">General!$B$12+Online_ANA!K1702/1000+Online_ANA!L1702/1000+Online_ANA!M1702/1000/General!$B$22-SUM($P$2:P1702)/1000/General!$B$24+SUM($Q$2:Q1702)/1000/General!$B$24</f>
        <v>1.46805527723897</v>
      </c>
      <c r="C1702" s="19" t="n">
        <f aca="false">Online_RAW!K1702</f>
        <v>34.785</v>
      </c>
      <c r="D1702" s="19" t="n">
        <f aca="false">Online_RAW!J1702</f>
        <v>4.094</v>
      </c>
      <c r="E1702" s="19" t="n">
        <f aca="false">(1-F1702/100-G1702/100)/(1-C1702/100-D1702/100-General!$B$17/100)</f>
        <v>0.976381296538694</v>
      </c>
      <c r="F1702" s="19" t="n">
        <f aca="false">N1702*General!$B$14/(N1702+O1702)+O1702*100/(N1702+O1702)</f>
        <v>40.7151295969065</v>
      </c>
      <c r="G1702" s="19" t="n">
        <f aca="false">N1702*General!$B$15/(N1702+O1702)</f>
        <v>0.0299418537389361</v>
      </c>
      <c r="H1702" s="19" t="n">
        <f aca="false">(N1702+O1702)*(1/General!$B$20)*((F1702/100)-E1702*(C1702/100))*1000/B1702</f>
        <v>369.921550695716</v>
      </c>
      <c r="I1702" s="19" t="n">
        <f aca="false">(N1702+O1702)*(1/General!$B$20)*((D1702/100)*E1702-(G1702/100))*1000/B1702</f>
        <v>217.36922413781</v>
      </c>
      <c r="J1702" s="19" t="n">
        <f aca="false">I1702/H1702</f>
        <v>0.587608977441302</v>
      </c>
      <c r="K1702" s="19" t="n">
        <f aca="false">MAX(Online_RAW!$L$2-Online_RAW!L1702,0)</f>
        <v>0</v>
      </c>
      <c r="L1702" s="19" t="n">
        <f aca="false">0.0016*(Online_RAW!M1702)</f>
        <v>98.9264</v>
      </c>
      <c r="M1702" s="11" t="n">
        <f aca="false">Online_RAW!$N$2-Online_RAW!N1702</f>
        <v>413.25047619048</v>
      </c>
      <c r="N1702" s="19" t="n">
        <f aca="false">Online_RAW!C1702*60</f>
        <v>134.951142857143</v>
      </c>
      <c r="O1702" s="19" t="n">
        <f aca="false">MAX(0, Online_RAW!D1702*60)</f>
        <v>45.3331428571429</v>
      </c>
      <c r="P1702" s="19" t="n">
        <f aca="false">_xlfn.IFNA(VLOOKUP(A1702,Sampling!$D$7:$E$14,2,FALSE()),0)</f>
        <v>0</v>
      </c>
      <c r="Q1702" s="0" t="n">
        <f aca="false">_xlfn.IFNA(VLOOKUP(A1702,Refill!$D$6:$G$8,2,FALSE()),0)</f>
        <v>0</v>
      </c>
    </row>
    <row r="1703" customFormat="false" ht="12.75" hidden="false" customHeight="false" outlineLevel="0" collapsed="false">
      <c r="A1703" s="19" t="n">
        <f aca="false">ROUND((Online_RAW!B1703-General!$B$10)*24,3)</f>
        <v>28.35</v>
      </c>
      <c r="B1703" s="19" t="n">
        <f aca="false">General!$B$12+Online_ANA!K1703/1000+Online_ANA!L1703/1000+Online_ANA!M1703/1000/General!$B$22-SUM($P$2:P1703)/1000/General!$B$24+SUM($Q$2:Q1703)/1000/General!$B$24</f>
        <v>1.46900442281612</v>
      </c>
      <c r="C1703" s="19" t="n">
        <f aca="false">Online_RAW!K1703</f>
        <v>34.845</v>
      </c>
      <c r="D1703" s="19" t="n">
        <f aca="false">Online_RAW!J1703</f>
        <v>4.085</v>
      </c>
      <c r="E1703" s="19" t="n">
        <f aca="false">(1-F1703/100-G1703/100)/(1-C1703/100-D1703/100-General!$B$17/100)</f>
        <v>0.982053608420749</v>
      </c>
      <c r="F1703" s="19" t="n">
        <f aca="false">N1703*General!$B$14/(N1703+O1703)+O1703*100/(N1703+O1703)</f>
        <v>40.4208226822552</v>
      </c>
      <c r="G1703" s="19" t="n">
        <f aca="false">N1703*General!$B$15/(N1703+O1703)</f>
        <v>0.0300904935948206</v>
      </c>
      <c r="H1703" s="19" t="n">
        <f aca="false">(N1703+O1703)*(1/General!$B$20)*((F1703/100)-E1703*(C1703/100))*1000/B1703</f>
        <v>338.076695184835</v>
      </c>
      <c r="I1703" s="19" t="n">
        <f aca="false">(N1703+O1703)*(1/General!$B$20)*((D1703/100)*E1703-(G1703/100))*1000/B1703</f>
        <v>217.069813036829</v>
      </c>
      <c r="J1703" s="19" t="n">
        <f aca="false">I1703/H1703</f>
        <v>0.642072689802388</v>
      </c>
      <c r="K1703" s="19" t="n">
        <f aca="false">MAX(Online_RAW!$L$2-Online_RAW!L1703,0)</f>
        <v>0</v>
      </c>
      <c r="L1703" s="19" t="n">
        <f aca="false">0.0016*(Online_RAW!M1703)</f>
        <v>98.984</v>
      </c>
      <c r="M1703" s="11" t="n">
        <f aca="false">Online_RAW!$N$2-Online_RAW!N1703</f>
        <v>414.22226086957</v>
      </c>
      <c r="N1703" s="19" t="n">
        <f aca="false">Online_RAW!C1703*60</f>
        <v>135.037304347826</v>
      </c>
      <c r="O1703" s="19" t="n">
        <f aca="false">MAX(0, Online_RAW!D1703*60)</f>
        <v>44.4709565217391</v>
      </c>
      <c r="P1703" s="19" t="n">
        <f aca="false">_xlfn.IFNA(VLOOKUP(A1703,Sampling!$D$7:$E$14,2,FALSE()),0)</f>
        <v>0</v>
      </c>
      <c r="Q1703" s="0" t="n">
        <f aca="false">_xlfn.IFNA(VLOOKUP(A1703,Refill!$D$6:$G$8,2,FALSE()),0)</f>
        <v>0</v>
      </c>
    </row>
    <row r="1704" customFormat="false" ht="12.75" hidden="false" customHeight="false" outlineLevel="0" collapsed="false">
      <c r="A1704" s="19" t="n">
        <f aca="false">ROUND((Online_RAW!B1704-General!$B$10)*24,3)</f>
        <v>28.367</v>
      </c>
      <c r="B1704" s="19" t="n">
        <f aca="false">General!$B$12+Online_ANA!K1704/1000+Online_ANA!L1704/1000+Online_ANA!M1704/1000/General!$B$22-SUM($P$2:P1704)/1000/General!$B$24+SUM($Q$2:Q1704)/1000/General!$B$24</f>
        <v>1.47000990761867</v>
      </c>
      <c r="C1704" s="19" t="n">
        <f aca="false">Online_RAW!K1704</f>
        <v>34.82</v>
      </c>
      <c r="D1704" s="19" t="n">
        <f aca="false">Online_RAW!J1704</f>
        <v>4.05666666666667</v>
      </c>
      <c r="E1704" s="19" t="n">
        <f aca="false">(1-F1704/100-G1704/100)/(1-C1704/100-D1704/100-General!$B$17/100)</f>
        <v>0.977836805022643</v>
      </c>
      <c r="F1704" s="19" t="n">
        <f aca="false">N1704*General!$B$14/(N1704+O1704)+O1704*100/(N1704+O1704)</f>
        <v>40.6244698432177</v>
      </c>
      <c r="G1704" s="19" t="n">
        <f aca="false">N1704*General!$B$15/(N1704+O1704)</f>
        <v>0.0299876414933244</v>
      </c>
      <c r="H1704" s="19" t="n">
        <f aca="false">(N1704+O1704)*(1/General!$B$20)*((F1704/100)-E1704*(C1704/100))*1000/B1704</f>
        <v>359.790890173488</v>
      </c>
      <c r="I1704" s="19" t="n">
        <f aca="false">(N1704+O1704)*(1/General!$B$20)*((D1704/100)*E1704-(G1704/100))*1000/B1704</f>
        <v>215.385140639626</v>
      </c>
      <c r="J1704" s="19" t="n">
        <f aca="false">I1704/H1704</f>
        <v>0.598639783613669</v>
      </c>
      <c r="K1704" s="19" t="n">
        <f aca="false">MAX(Online_RAW!$L$2-Online_RAW!L1704,0)</f>
        <v>0</v>
      </c>
      <c r="L1704" s="19" t="n">
        <f aca="false">0.0016*(Online_RAW!M1704)</f>
        <v>99.0912</v>
      </c>
      <c r="M1704" s="11" t="n">
        <f aca="false">Online_RAW!$N$2-Online_RAW!N1704</f>
        <v>415.20139130435</v>
      </c>
      <c r="N1704" s="19" t="n">
        <f aca="false">Online_RAW!C1704*60</f>
        <v>135.144260869565</v>
      </c>
      <c r="O1704" s="19" t="n">
        <f aca="false">MAX(0, Online_RAW!D1704*60)</f>
        <v>45.122347826087</v>
      </c>
      <c r="P1704" s="19" t="n">
        <f aca="false">_xlfn.IFNA(VLOOKUP(A1704,Sampling!$D$7:$E$14,2,FALSE()),0)</f>
        <v>0</v>
      </c>
      <c r="Q1704" s="0" t="n">
        <f aca="false">_xlfn.IFNA(VLOOKUP(A1704,Refill!$D$6:$G$8,2,FALSE()),0)</f>
        <v>0</v>
      </c>
    </row>
    <row r="1705" customFormat="false" ht="12.75" hidden="false" customHeight="false" outlineLevel="0" collapsed="false">
      <c r="A1705" s="19" t="n">
        <f aca="false">ROUND((Online_RAW!B1705-General!$B$10)*24,3)</f>
        <v>28.383</v>
      </c>
      <c r="B1705" s="19" t="n">
        <f aca="false">General!$B$12+Online_ANA!K1705/1000+Online_ANA!L1705/1000+Online_ANA!M1705/1000/General!$B$22-SUM($P$2:P1705)/1000/General!$B$24+SUM($Q$2:Q1705)/1000/General!$B$24</f>
        <v>1.4709276470392</v>
      </c>
      <c r="C1705" s="19" t="n">
        <f aca="false">Online_RAW!K1705</f>
        <v>34.7355555555556</v>
      </c>
      <c r="D1705" s="19" t="n">
        <f aca="false">Online_RAW!J1705</f>
        <v>4.09</v>
      </c>
      <c r="E1705" s="19" t="n">
        <f aca="false">(1-F1705/100-G1705/100)/(1-C1705/100-D1705/100-General!$B$17/100)</f>
        <v>0.975002085274399</v>
      </c>
      <c r="F1705" s="19" t="n">
        <f aca="false">N1705*General!$B$14/(N1705+O1705)+O1705*100/(N1705+O1705)</f>
        <v>40.7467391141097</v>
      </c>
      <c r="G1705" s="19" t="n">
        <f aca="false">N1705*General!$B$15/(N1705+O1705)</f>
        <v>0.0299258893363082</v>
      </c>
      <c r="H1705" s="19" t="n">
        <f aca="false">(N1705+O1705)*(1/General!$B$20)*((F1705/100)-E1705*(C1705/100))*1000/B1705</f>
        <v>375.117670480925</v>
      </c>
      <c r="I1705" s="19" t="n">
        <f aca="false">(N1705+O1705)*(1/General!$B$20)*((D1705/100)*E1705-(G1705/100))*1000/B1705</f>
        <v>215.808264667087</v>
      </c>
      <c r="J1705" s="19" t="n">
        <f aca="false">I1705/H1705</f>
        <v>0.575308181004661</v>
      </c>
      <c r="K1705" s="19" t="n">
        <f aca="false">MAX(Online_RAW!$L$2-Online_RAW!L1705,0)</f>
        <v>0</v>
      </c>
      <c r="L1705" s="19" t="n">
        <f aca="false">0.0016*(Online_RAW!M1705)</f>
        <v>99.0912</v>
      </c>
      <c r="M1705" s="11" t="n">
        <f aca="false">Online_RAW!$N$2-Online_RAW!N1705</f>
        <v>416.20172727273</v>
      </c>
      <c r="N1705" s="19" t="n">
        <f aca="false">Online_RAW!C1705*60</f>
        <v>134.4957</v>
      </c>
      <c r="O1705" s="19" t="n">
        <f aca="false">MAX(0, Online_RAW!D1705*60)</f>
        <v>45.276</v>
      </c>
      <c r="P1705" s="19" t="n">
        <f aca="false">_xlfn.IFNA(VLOOKUP(A1705,Sampling!$D$7:$E$14,2,FALSE()),0)</f>
        <v>0</v>
      </c>
      <c r="Q1705" s="0" t="n">
        <f aca="false">_xlfn.IFNA(VLOOKUP(A1705,Refill!$D$6:$G$8,2,FALSE()),0)</f>
        <v>0</v>
      </c>
    </row>
    <row r="1706" customFormat="false" ht="12.75" hidden="false" customHeight="false" outlineLevel="0" collapsed="false">
      <c r="A1706" s="19" t="n">
        <f aca="false">ROUND((Online_RAW!B1706-General!$B$10)*24,3)</f>
        <v>28.4</v>
      </c>
      <c r="B1706" s="19" t="n">
        <f aca="false">General!$B$12+Online_ANA!K1706/1000+Online_ANA!L1706/1000+Online_ANA!M1706/1000/General!$B$22-SUM($P$2:P1706)/1000/General!$B$24+SUM($Q$2:Q1706)/1000/General!$B$24</f>
        <v>1.4719574525728</v>
      </c>
      <c r="C1706" s="19" t="n">
        <f aca="false">Online_RAW!K1706</f>
        <v>34.8430769230769</v>
      </c>
      <c r="D1706" s="19" t="n">
        <f aca="false">Online_RAW!J1706</f>
        <v>4.084</v>
      </c>
      <c r="E1706" s="19" t="n">
        <f aca="false">(1-F1706/100-G1706/100)/(1-C1706/100-D1706/100-General!$B$17/100)</f>
        <v>0.981130102294618</v>
      </c>
      <c r="F1706" s="19" t="n">
        <f aca="false">N1706*General!$B$14/(N1706+O1706)+O1706*100/(N1706+O1706)</f>
        <v>40.4739805360214</v>
      </c>
      <c r="G1706" s="19" t="n">
        <f aca="false">N1706*General!$B$15/(N1706+O1706)</f>
        <v>0.0300636461939286</v>
      </c>
      <c r="H1706" s="19" t="n">
        <f aca="false">(N1706+O1706)*(1/General!$B$20)*((F1706/100)-E1706*(C1706/100))*1000/B1706</f>
        <v>342.566856990954</v>
      </c>
      <c r="I1706" s="19" t="n">
        <f aca="false">(N1706+O1706)*(1/General!$B$20)*((D1706/100)*E1706-(G1706/100))*1000/B1706</f>
        <v>216.64443078974</v>
      </c>
      <c r="J1706" s="19" t="n">
        <f aca="false">I1706/H1706</f>
        <v>0.632415034813076</v>
      </c>
      <c r="K1706" s="19" t="n">
        <f aca="false">MAX(Online_RAW!$L$2-Online_RAW!L1706,0)</f>
        <v>0</v>
      </c>
      <c r="L1706" s="19" t="n">
        <f aca="false">0.0016*(Online_RAW!M1706)</f>
        <v>99.2048</v>
      </c>
      <c r="M1706" s="11" t="n">
        <f aca="false">Online_RAW!$N$2-Online_RAW!N1706</f>
        <v>417.20039130435</v>
      </c>
      <c r="N1706" s="19" t="n">
        <f aca="false">Online_RAW!C1706*60</f>
        <v>135.08347826087</v>
      </c>
      <c r="O1706" s="19" t="n">
        <f aca="false">MAX(0, Online_RAW!D1706*60)</f>
        <v>44.6465217391304</v>
      </c>
      <c r="P1706" s="19" t="n">
        <f aca="false">_xlfn.IFNA(VLOOKUP(A1706,Sampling!$D$7:$E$14,2,FALSE()),0)</f>
        <v>0</v>
      </c>
      <c r="Q1706" s="0" t="n">
        <f aca="false">_xlfn.IFNA(VLOOKUP(A1706,Refill!$D$6:$G$8,2,FALSE()),0)</f>
        <v>0</v>
      </c>
    </row>
    <row r="1707" customFormat="false" ht="12.75" hidden="false" customHeight="false" outlineLevel="0" collapsed="false">
      <c r="A1707" s="19" t="n">
        <f aca="false">ROUND((Online_RAW!B1707-General!$B$10)*24,3)</f>
        <v>28.417</v>
      </c>
      <c r="B1707" s="19" t="n">
        <f aca="false">General!$B$12+Online_ANA!K1707/1000+Online_ANA!L1707/1000+Online_ANA!M1707/1000/General!$B$22-SUM($P$2:P1707)/1000/General!$B$24+SUM($Q$2:Q1707)/1000/General!$B$24</f>
        <v>1.47289406638866</v>
      </c>
      <c r="C1707" s="19" t="n">
        <f aca="false">Online_RAW!K1707</f>
        <v>34.8254545454545</v>
      </c>
      <c r="D1707" s="19" t="n">
        <f aca="false">Online_RAW!J1707</f>
        <v>4.1</v>
      </c>
      <c r="E1707" s="19" t="n">
        <f aca="false">(1-F1707/100-G1707/100)/(1-C1707/100-D1707/100-General!$B$17/100)</f>
        <v>0.976247625252818</v>
      </c>
      <c r="F1707" s="19" t="n">
        <f aca="false">N1707*General!$B$14/(N1707+O1707)+O1707*100/(N1707+O1707)</f>
        <v>40.7686200360888</v>
      </c>
      <c r="G1707" s="19" t="n">
        <f aca="false">N1707*General!$B$15/(N1707+O1707)</f>
        <v>0.0299148383656117</v>
      </c>
      <c r="H1707" s="19" t="n">
        <f aca="false">(N1707+O1707)*(1/General!$B$20)*((F1707/100)-E1707*(C1707/100))*1000/B1707</f>
        <v>369.163354080502</v>
      </c>
      <c r="I1707" s="19" t="n">
        <f aca="false">(N1707+O1707)*(1/General!$B$20)*((D1707/100)*E1707-(G1707/100))*1000/B1707</f>
        <v>216.617282809837</v>
      </c>
      <c r="J1707" s="19" t="n">
        <f aca="false">I1707/H1707</f>
        <v>0.586778943292948</v>
      </c>
      <c r="K1707" s="19" t="n">
        <f aca="false">MAX(Online_RAW!$L$2-Online_RAW!L1707,0)</f>
        <v>0</v>
      </c>
      <c r="L1707" s="19" t="n">
        <f aca="false">0.0016*(Online_RAW!M1707)</f>
        <v>99.2444</v>
      </c>
      <c r="M1707" s="11" t="n">
        <f aca="false">Online_RAW!$N$2-Online_RAW!N1707</f>
        <v>418.17813636364</v>
      </c>
      <c r="N1707" s="19" t="n">
        <f aca="false">Online_RAW!C1707*60</f>
        <v>134.624727272727</v>
      </c>
      <c r="O1707" s="19" t="n">
        <f aca="false">MAX(0, Online_RAW!D1707*60)</f>
        <v>45.3859090909091</v>
      </c>
      <c r="P1707" s="19" t="n">
        <f aca="false">_xlfn.IFNA(VLOOKUP(A1707,Sampling!$D$7:$E$14,2,FALSE()),0)</f>
        <v>0</v>
      </c>
      <c r="Q1707" s="0" t="n">
        <f aca="false">_xlfn.IFNA(VLOOKUP(A1707,Refill!$D$6:$G$8,2,FALSE()),0)</f>
        <v>0</v>
      </c>
    </row>
    <row r="1708" customFormat="false" ht="12.75" hidden="false" customHeight="false" outlineLevel="0" collapsed="false">
      <c r="A1708" s="19" t="n">
        <f aca="false">ROUND((Online_RAW!B1708-General!$B$10)*24,3)</f>
        <v>28.433</v>
      </c>
      <c r="B1708" s="19" t="n">
        <f aca="false">General!$B$12+Online_ANA!K1708/1000+Online_ANA!L1708/1000+Online_ANA!M1708/1000/General!$B$22-SUM($P$2:P1708)/1000/General!$B$24+SUM($Q$2:Q1708)/1000/General!$B$24</f>
        <v>1.47389910241723</v>
      </c>
      <c r="C1708" s="19" t="n">
        <f aca="false">Online_RAW!K1708</f>
        <v>34.7981818181818</v>
      </c>
      <c r="D1708" s="19" t="n">
        <f aca="false">Online_RAW!J1708</f>
        <v>4.145</v>
      </c>
      <c r="E1708" s="19" t="n">
        <f aca="false">(1-F1708/100-G1708/100)/(1-C1708/100-D1708/100-General!$B$17/100)</f>
        <v>0.972604508936277</v>
      </c>
      <c r="F1708" s="19" t="n">
        <f aca="false">N1708*General!$B$14/(N1708+O1708)+O1708*100/(N1708+O1708)</f>
        <v>41.0069073332589</v>
      </c>
      <c r="G1708" s="19" t="n">
        <f aca="false">N1708*General!$B$15/(N1708+O1708)</f>
        <v>0.0297944912458288</v>
      </c>
      <c r="H1708" s="19" t="n">
        <f aca="false">(N1708+O1708)*(1/General!$B$20)*((F1708/100)-E1708*(C1708/100))*1000/B1708</f>
        <v>389.980716654238</v>
      </c>
      <c r="I1708" s="19" t="n">
        <f aca="false">(N1708+O1708)*(1/General!$B$20)*((D1708/100)*E1708-(G1708/100))*1000/B1708</f>
        <v>217.894212384689</v>
      </c>
      <c r="J1708" s="19" t="n">
        <f aca="false">I1708/H1708</f>
        <v>0.558730734827272</v>
      </c>
      <c r="K1708" s="19" t="n">
        <f aca="false">MAX(Online_RAW!$L$2-Online_RAW!L1708,0)</f>
        <v>0</v>
      </c>
      <c r="L1708" s="19" t="n">
        <f aca="false">0.0016*(Online_RAW!M1708)</f>
        <v>99.33568</v>
      </c>
      <c r="M1708" s="11" t="n">
        <f aca="false">Online_RAW!$N$2-Online_RAW!N1708</f>
        <v>419.17413043478</v>
      </c>
      <c r="N1708" s="19" t="n">
        <f aca="false">Online_RAW!C1708*60</f>
        <v>133.989130434782</v>
      </c>
      <c r="O1708" s="19" t="n">
        <f aca="false">MAX(0, Online_RAW!D1708*60)</f>
        <v>45.8953043478261</v>
      </c>
      <c r="P1708" s="19" t="n">
        <f aca="false">_xlfn.IFNA(VLOOKUP(A1708,Sampling!$D$7:$E$14,2,FALSE()),0)</f>
        <v>0</v>
      </c>
      <c r="Q1708" s="0" t="n">
        <f aca="false">_xlfn.IFNA(VLOOKUP(A1708,Refill!$D$6:$G$8,2,FALSE()),0)</f>
        <v>0</v>
      </c>
    </row>
    <row r="1709" customFormat="false" ht="12.75" hidden="false" customHeight="false" outlineLevel="0" collapsed="false">
      <c r="A1709" s="19" t="n">
        <f aca="false">ROUND((Online_RAW!B1709-General!$B$10)*24,3)</f>
        <v>28.45</v>
      </c>
      <c r="B1709" s="19" t="n">
        <f aca="false">General!$B$12+Online_ANA!K1709/1000+Online_ANA!L1709/1000+Online_ANA!M1709/1000/General!$B$22-SUM($P$2:P1709)/1000/General!$B$24+SUM($Q$2:Q1709)/1000/General!$B$24</f>
        <v>1.47490064746709</v>
      </c>
      <c r="C1709" s="19" t="n">
        <f aca="false">Online_RAW!K1709</f>
        <v>35.0354545454545</v>
      </c>
      <c r="D1709" s="19" t="n">
        <f aca="false">Online_RAW!J1709</f>
        <v>4.172</v>
      </c>
      <c r="E1709" s="19" t="n">
        <f aca="false">(1-F1709/100-G1709/100)/(1-C1709/100-D1709/100-General!$B$17/100)</f>
        <v>0.982416985597545</v>
      </c>
      <c r="F1709" s="19" t="n">
        <f aca="false">N1709*General!$B$14/(N1709+O1709)+O1709*100/(N1709+O1709)</f>
        <v>40.6714911269878</v>
      </c>
      <c r="G1709" s="19" t="n">
        <f aca="false">N1709*General!$B$15/(N1709+O1709)</f>
        <v>0.0299638933702082</v>
      </c>
      <c r="H1709" s="19" t="n">
        <f aca="false">(N1709+O1709)*(1/General!$B$20)*((F1709/100)-E1709*(C1709/100))*1000/B1709</f>
        <v>340.370233874237</v>
      </c>
      <c r="I1709" s="19" t="n">
        <f aca="false">(N1709+O1709)*(1/General!$B$20)*((D1709/100)*E1709-(G1709/100))*1000/B1709</f>
        <v>221.503995557213</v>
      </c>
      <c r="J1709" s="19" t="n">
        <f aca="false">I1709/H1709</f>
        <v>0.650773697323533</v>
      </c>
      <c r="K1709" s="19" t="n">
        <f aca="false">MAX(Online_RAW!$L$2-Online_RAW!L1709,0)</f>
        <v>0</v>
      </c>
      <c r="L1709" s="19" t="n">
        <f aca="false">0.0016*(Online_RAW!M1709)</f>
        <v>99.4176</v>
      </c>
      <c r="M1709" s="11" t="n">
        <f aca="false">Online_RAW!$N$2-Online_RAW!N1709</f>
        <v>420.17652173913</v>
      </c>
      <c r="N1709" s="19" t="n">
        <f aca="false">Online_RAW!C1709*60</f>
        <v>134.818173913043</v>
      </c>
      <c r="O1709" s="19" t="n">
        <f aca="false">MAX(0, Online_RAW!D1709*60)</f>
        <v>45.156</v>
      </c>
      <c r="P1709" s="19" t="n">
        <f aca="false">_xlfn.IFNA(VLOOKUP(A1709,Sampling!$D$7:$E$14,2,FALSE()),0)</f>
        <v>0</v>
      </c>
      <c r="Q1709" s="0" t="n">
        <f aca="false">_xlfn.IFNA(VLOOKUP(A1709,Refill!$D$6:$G$8,2,FALSE()),0)</f>
        <v>0</v>
      </c>
    </row>
    <row r="1710" customFormat="false" ht="12.75" hidden="false" customHeight="false" outlineLevel="0" collapsed="false">
      <c r="A1710" s="19" t="n">
        <f aca="false">ROUND((Online_RAW!B1710-General!$B$10)*24,3)</f>
        <v>28.467</v>
      </c>
      <c r="B1710" s="19" t="n">
        <f aca="false">General!$B$12+Online_ANA!K1710/1000+Online_ANA!L1710/1000+Online_ANA!M1710/1000/General!$B$22-SUM($P$2:P1710)/1000/General!$B$24+SUM($Q$2:Q1710)/1000/General!$B$24</f>
        <v>1.47588792134025</v>
      </c>
      <c r="C1710" s="19" t="n">
        <f aca="false">Online_RAW!K1710</f>
        <v>34.9838461538462</v>
      </c>
      <c r="D1710" s="19" t="n">
        <f aca="false">Online_RAW!J1710</f>
        <v>4.17333333333333</v>
      </c>
      <c r="E1710" s="19" t="n">
        <f aca="false">(1-F1710/100-G1710/100)/(1-C1710/100-D1710/100-General!$B$17/100)</f>
        <v>0.979584680526759</v>
      </c>
      <c r="F1710" s="19" t="n">
        <f aca="false">N1710*General!$B$14/(N1710+O1710)+O1710*100/(N1710+O1710)</f>
        <v>40.7932614684012</v>
      </c>
      <c r="G1710" s="19" t="n">
        <f aca="false">N1710*General!$B$15/(N1710+O1710)</f>
        <v>0.0299023931977772</v>
      </c>
      <c r="H1710" s="19" t="n">
        <f aca="false">(N1710+O1710)*(1/General!$B$20)*((F1710/100)-E1710*(C1710/100))*1000/B1710</f>
        <v>355.395981256191</v>
      </c>
      <c r="I1710" s="19" t="n">
        <f aca="false">(N1710+O1710)*(1/General!$B$20)*((D1710/100)*E1710-(G1710/100))*1000/B1710</f>
        <v>221.085626194013</v>
      </c>
      <c r="J1710" s="19" t="n">
        <f aca="false">I1710/H1710</f>
        <v>0.622082515994014</v>
      </c>
      <c r="K1710" s="19" t="n">
        <f aca="false">MAX(Online_RAW!$L$2-Online_RAW!L1710,0)</f>
        <v>0</v>
      </c>
      <c r="L1710" s="19" t="n">
        <f aca="false">0.0016*(Online_RAW!M1710)</f>
        <v>99.4884</v>
      </c>
      <c r="M1710" s="11" t="n">
        <f aca="false">Online_RAW!$N$2-Online_RAW!N1710</f>
        <v>421.17547826087</v>
      </c>
      <c r="N1710" s="19" t="n">
        <f aca="false">Online_RAW!C1710*60</f>
        <v>134.723217391304</v>
      </c>
      <c r="O1710" s="19" t="n">
        <f aca="false">MAX(0, Online_RAW!D1710*60)</f>
        <v>45.4940869565218</v>
      </c>
      <c r="P1710" s="19" t="n">
        <f aca="false">_xlfn.IFNA(VLOOKUP(A1710,Sampling!$D$7:$E$14,2,FALSE()),0)</f>
        <v>0</v>
      </c>
      <c r="Q1710" s="0" t="n">
        <f aca="false">_xlfn.IFNA(VLOOKUP(A1710,Refill!$D$6:$G$8,2,FALSE()),0)</f>
        <v>0</v>
      </c>
    </row>
    <row r="1711" customFormat="false" ht="12.75" hidden="false" customHeight="false" outlineLevel="0" collapsed="false">
      <c r="A1711" s="19" t="n">
        <f aca="false">ROUND((Online_RAW!B1711-General!$B$10)*24,3)</f>
        <v>28.483</v>
      </c>
      <c r="B1711" s="19" t="n">
        <f aca="false">General!$B$12+Online_ANA!K1711/1000+Online_ANA!L1711/1000+Online_ANA!M1711/1000/General!$B$22-SUM($P$2:P1711)/1000/General!$B$24+SUM($Q$2:Q1711)/1000/General!$B$24</f>
        <v>1.47684015285202</v>
      </c>
      <c r="C1711" s="19" t="n">
        <f aca="false">Online_RAW!K1711</f>
        <v>34.797</v>
      </c>
      <c r="D1711" s="19" t="n">
        <f aca="false">Online_RAW!J1711</f>
        <v>4.15</v>
      </c>
      <c r="E1711" s="19" t="n">
        <f aca="false">(1-F1711/100-G1711/100)/(1-C1711/100-D1711/100-General!$B$17/100)</f>
        <v>0.975902336538105</v>
      </c>
      <c r="F1711" s="19" t="n">
        <f aca="false">N1711*General!$B$14/(N1711+O1711)+O1711*100/(N1711+O1711)</f>
        <v>40.8106064483112</v>
      </c>
      <c r="G1711" s="19" t="n">
        <f aca="false">N1711*General!$B$15/(N1711+O1711)</f>
        <v>0.0298936331069136</v>
      </c>
      <c r="H1711" s="19" t="n">
        <f aca="false">(N1711+O1711)*(1/General!$B$20)*((F1711/100)-E1711*(C1711/100))*1000/B1711</f>
        <v>371.418517478338</v>
      </c>
      <c r="I1711" s="19" t="n">
        <f aca="false">(N1711+O1711)*(1/General!$B$20)*((D1711/100)*E1711-(G1711/100))*1000/B1711</f>
        <v>217.908790031732</v>
      </c>
      <c r="J1711" s="19" t="n">
        <f aca="false">I1711/H1711</f>
        <v>0.586693392432811</v>
      </c>
      <c r="K1711" s="19" t="n">
        <f aca="false">MAX(Online_RAW!$L$2-Online_RAW!L1711,0)</f>
        <v>0</v>
      </c>
      <c r="L1711" s="19" t="n">
        <f aca="false">0.0016*(Online_RAW!M1711)</f>
        <v>99.5376</v>
      </c>
      <c r="M1711" s="11" t="n">
        <f aca="false">Online_RAW!$N$2-Online_RAW!N1711</f>
        <v>422.1597826087</v>
      </c>
      <c r="N1711" s="19" t="n">
        <f aca="false">Online_RAW!C1711*60</f>
        <v>134.094</v>
      </c>
      <c r="O1711" s="19" t="n">
        <f aca="false">MAX(0, Online_RAW!D1711*60)</f>
        <v>45.3341739130435</v>
      </c>
      <c r="P1711" s="19" t="n">
        <f aca="false">_xlfn.IFNA(VLOOKUP(A1711,Sampling!$D$7:$E$14,2,FALSE()),0)</f>
        <v>0</v>
      </c>
      <c r="Q1711" s="0" t="n">
        <f aca="false">_xlfn.IFNA(VLOOKUP(A1711,Refill!$D$6:$G$8,2,FALSE()),0)</f>
        <v>0</v>
      </c>
    </row>
    <row r="1712" customFormat="false" ht="12.75" hidden="false" customHeight="false" outlineLevel="0" collapsed="false">
      <c r="A1712" s="19" t="n">
        <f aca="false">ROUND((Online_RAW!B1712-General!$B$10)*24,3)</f>
        <v>28.5</v>
      </c>
      <c r="B1712" s="19" t="n">
        <f aca="false">General!$B$12+Online_ANA!K1712/1000+Online_ANA!L1712/1000+Online_ANA!M1712/1000/General!$B$22-SUM($P$2:P1712)/1000/General!$B$24+SUM($Q$2:Q1712)/1000/General!$B$24</f>
        <v>1.47781089259407</v>
      </c>
      <c r="C1712" s="19" t="n">
        <f aca="false">Online_RAW!K1712</f>
        <v>34.9788888888889</v>
      </c>
      <c r="D1712" s="19" t="n">
        <f aca="false">Online_RAW!J1712</f>
        <v>4.145</v>
      </c>
      <c r="E1712" s="19" t="n">
        <f aca="false">(1-F1712/100-G1712/100)/(1-C1712/100-D1712/100-General!$B$17/100)</f>
        <v>0.978586205531703</v>
      </c>
      <c r="F1712" s="19" t="n">
        <f aca="false">N1712*General!$B$14/(N1712+O1712)+O1712*100/(N1712+O1712)</f>
        <v>40.821015767924</v>
      </c>
      <c r="G1712" s="19" t="n">
        <f aca="false">N1712*General!$B$15/(N1712+O1712)</f>
        <v>0.0298883758747859</v>
      </c>
      <c r="H1712" s="19" t="n">
        <f aca="false">(N1712+O1712)*(1/General!$B$20)*((F1712/100)-E1712*(C1712/100))*1000/B1712</f>
        <v>357.521519053008</v>
      </c>
      <c r="I1712" s="19" t="n">
        <f aca="false">(N1712+O1712)*(1/General!$B$20)*((D1712/100)*E1712-(G1712/100))*1000/B1712</f>
        <v>218.399766627639</v>
      </c>
      <c r="J1712" s="19" t="n">
        <f aca="false">I1712/H1712</f>
        <v>0.610871667826119</v>
      </c>
      <c r="K1712" s="19" t="n">
        <f aca="false">MAX(Online_RAW!$L$2-Online_RAW!L1712,0)</f>
        <v>0</v>
      </c>
      <c r="L1712" s="19" t="n">
        <f aca="false">0.0016*(Online_RAW!M1712)</f>
        <v>99.6058666666667</v>
      </c>
      <c r="M1712" s="11" t="n">
        <f aca="false">Online_RAW!$N$2-Online_RAW!N1712</f>
        <v>423.14347826087</v>
      </c>
      <c r="N1712" s="19" t="n">
        <f aca="false">Online_RAW!C1712*60</f>
        <v>134.252086956522</v>
      </c>
      <c r="O1712" s="19" t="n">
        <f aca="false">MAX(0, Online_RAW!D1712*60)</f>
        <v>45.4192173913043</v>
      </c>
      <c r="P1712" s="19" t="n">
        <f aca="false">_xlfn.IFNA(VLOOKUP(A1712,Sampling!$D$7:$E$14,2,FALSE()),0)</f>
        <v>0</v>
      </c>
      <c r="Q1712" s="0" t="n">
        <f aca="false">_xlfn.IFNA(VLOOKUP(A1712,Refill!$D$6:$G$8,2,FALSE()),0)</f>
        <v>0</v>
      </c>
    </row>
    <row r="1713" customFormat="false" ht="12.75" hidden="false" customHeight="false" outlineLevel="0" collapsed="false">
      <c r="A1713" s="19" t="n">
        <f aca="false">ROUND((Online_RAW!B1713-General!$B$10)*24,3)</f>
        <v>28.517</v>
      </c>
      <c r="B1713" s="19" t="n">
        <f aca="false">General!$B$12+Online_ANA!K1713/1000+Online_ANA!L1713/1000+Online_ANA!M1713/1000/General!$B$22-SUM($P$2:P1713)/1000/General!$B$24+SUM($Q$2:Q1713)/1000/General!$B$24</f>
        <v>1.47879765265257</v>
      </c>
      <c r="C1713" s="19" t="n">
        <f aca="false">Online_RAW!K1713</f>
        <v>34.985</v>
      </c>
      <c r="D1713" s="19" t="n">
        <f aca="false">Online_RAW!J1713</f>
        <v>4.185</v>
      </c>
      <c r="E1713" s="19" t="n">
        <f aca="false">(1-F1713/100-G1713/100)/(1-C1713/100-D1713/100-General!$B$17/100)</f>
        <v>0.975976267493143</v>
      </c>
      <c r="F1713" s="19" t="n">
        <f aca="false">N1713*General!$B$14/(N1713+O1713)+O1713*100/(N1713+O1713)</f>
        <v>41.0238751501853</v>
      </c>
      <c r="G1713" s="19" t="n">
        <f aca="false">N1713*General!$B$15/(N1713+O1713)</f>
        <v>0.0297859216413205</v>
      </c>
      <c r="H1713" s="19" t="n">
        <f aca="false">(N1713+O1713)*(1/General!$B$20)*((F1713/100)-E1713*(C1713/100))*1000/B1713</f>
        <v>373.576495043349</v>
      </c>
      <c r="I1713" s="19" t="n">
        <f aca="false">(N1713+O1713)*(1/General!$B$20)*((D1713/100)*E1713-(G1713/100))*1000/B1713</f>
        <v>220.185364952598</v>
      </c>
      <c r="J1713" s="19" t="n">
        <f aca="false">I1713/H1713</f>
        <v>0.589398337085015</v>
      </c>
      <c r="K1713" s="19" t="n">
        <f aca="false">MAX(Online_RAW!$L$2-Online_RAW!L1713,0)</f>
        <v>0</v>
      </c>
      <c r="L1713" s="19" t="n">
        <f aca="false">0.0016*(Online_RAW!M1713)</f>
        <v>99.6736</v>
      </c>
      <c r="M1713" s="11" t="n">
        <f aca="false">Online_RAW!$N$2-Online_RAW!N1713</f>
        <v>424.1452173913</v>
      </c>
      <c r="N1713" s="19" t="n">
        <f aca="false">Online_RAW!C1713*60</f>
        <v>134.032956521739</v>
      </c>
      <c r="O1713" s="19" t="n">
        <f aca="false">MAX(0, Online_RAW!D1713*60)</f>
        <v>45.9620869565218</v>
      </c>
      <c r="P1713" s="19" t="n">
        <f aca="false">_xlfn.IFNA(VLOOKUP(A1713,Sampling!$D$7:$E$14,2,FALSE()),0)</f>
        <v>0</v>
      </c>
      <c r="Q1713" s="0" t="n">
        <f aca="false">_xlfn.IFNA(VLOOKUP(A1713,Refill!$D$6:$G$8,2,FALSE()),0)</f>
        <v>0</v>
      </c>
    </row>
    <row r="1714" customFormat="false" ht="12.75" hidden="false" customHeight="false" outlineLevel="0" collapsed="false">
      <c r="A1714" s="19" t="n">
        <f aca="false">ROUND((Online_RAW!B1714-General!$B$10)*24,3)</f>
        <v>28.533</v>
      </c>
      <c r="B1714" s="19" t="n">
        <f aca="false">General!$B$12+Online_ANA!K1714/1000+Online_ANA!L1714/1000+Online_ANA!M1714/1000/General!$B$22-SUM($P$2:P1714)/1000/General!$B$24+SUM($Q$2:Q1714)/1000/General!$B$24</f>
        <v>1.47978875229358</v>
      </c>
      <c r="C1714" s="19" t="n">
        <f aca="false">Online_RAW!K1714</f>
        <v>35.06625</v>
      </c>
      <c r="D1714" s="19" t="n">
        <f aca="false">Online_RAW!J1714</f>
        <v>4.18</v>
      </c>
      <c r="E1714" s="19" t="n">
        <f aca="false">(1-F1714/100-G1714/100)/(1-C1714/100-D1714/100-General!$B$17/100)</f>
        <v>0.977869162264886</v>
      </c>
      <c r="F1714" s="19" t="n">
        <f aca="false">N1714*General!$B$14/(N1714+O1714)+O1714*100/(N1714+O1714)</f>
        <v>40.9840918332656</v>
      </c>
      <c r="G1714" s="19" t="n">
        <f aca="false">N1714*General!$B$15/(N1714+O1714)</f>
        <v>0.0298060142256235</v>
      </c>
      <c r="H1714" s="19" t="n">
        <f aca="false">(N1714+O1714)*(1/General!$B$20)*((F1714/100)-E1714*(C1714/100))*1000/B1714</f>
        <v>363.298546432648</v>
      </c>
      <c r="I1714" s="19" t="n">
        <f aca="false">(N1714+O1714)*(1/General!$B$20)*((D1714/100)*E1714-(G1714/100))*1000/B1714</f>
        <v>220.22357840819</v>
      </c>
      <c r="J1714" s="19" t="n">
        <f aca="false">I1714/H1714</f>
        <v>0.606177978333908</v>
      </c>
      <c r="K1714" s="19" t="n">
        <f aca="false">MAX(Online_RAW!$L$2-Online_RAW!L1714,0)</f>
        <v>0</v>
      </c>
      <c r="L1714" s="19" t="n">
        <f aca="false">0.0016*(Online_RAW!M1714)</f>
        <v>99.736</v>
      </c>
      <c r="M1714" s="11" t="n">
        <f aca="false">Online_RAW!$N$2-Online_RAW!N1714</f>
        <v>425.1575</v>
      </c>
      <c r="N1714" s="19" t="n">
        <f aca="false">Online_RAW!C1714*60</f>
        <v>134.1369</v>
      </c>
      <c r="O1714" s="19" t="n">
        <f aca="false">MAX(0, Online_RAW!D1714*60)</f>
        <v>45.8763</v>
      </c>
      <c r="P1714" s="19" t="n">
        <f aca="false">_xlfn.IFNA(VLOOKUP(A1714,Sampling!$D$7:$E$14,2,FALSE()),0)</f>
        <v>0</v>
      </c>
      <c r="Q1714" s="0" t="n">
        <f aca="false">_xlfn.IFNA(VLOOKUP(A1714,Refill!$D$6:$G$8,2,FALSE()),0)</f>
        <v>0</v>
      </c>
    </row>
    <row r="1715" customFormat="false" ht="12.75" hidden="false" customHeight="false" outlineLevel="0" collapsed="false">
      <c r="A1715" s="19" t="n">
        <f aca="false">ROUND((Online_RAW!B1715-General!$B$10)*24,3)</f>
        <v>28.55</v>
      </c>
      <c r="B1715" s="19" t="n">
        <f aca="false">General!$B$12+Online_ANA!K1715/1000+Online_ANA!L1715/1000+Online_ANA!M1715/1000/General!$B$22-SUM($P$2:P1715)/1000/General!$B$24+SUM($Q$2:Q1715)/1000/General!$B$24</f>
        <v>1.48077011976647</v>
      </c>
      <c r="C1715" s="19" t="n">
        <f aca="false">Online_RAW!K1715</f>
        <v>35.0425</v>
      </c>
      <c r="D1715" s="19" t="n">
        <f aca="false">Online_RAW!J1715</f>
        <v>4.18571428571429</v>
      </c>
      <c r="E1715" s="19" t="n">
        <f aca="false">(1-F1715/100-G1715/100)/(1-C1715/100-D1715/100-General!$B$17/100)</f>
        <v>0.978577897978374</v>
      </c>
      <c r="F1715" s="19" t="n">
        <f aca="false">N1715*General!$B$14/(N1715+O1715)+O1715*100/(N1715+O1715)</f>
        <v>40.9236602730394</v>
      </c>
      <c r="G1715" s="19" t="n">
        <f aca="false">N1715*General!$B$15/(N1715+O1715)</f>
        <v>0.0298365352156367</v>
      </c>
      <c r="H1715" s="19" t="n">
        <f aca="false">(N1715+O1715)*(1/General!$B$20)*((F1715/100)-E1715*(C1715/100))*1000/B1715</f>
        <v>358.377007227488</v>
      </c>
      <c r="I1715" s="19" t="n">
        <f aca="false">(N1715+O1715)*(1/General!$B$20)*((D1715/100)*E1715-(G1715/100))*1000/B1715</f>
        <v>219.733221941437</v>
      </c>
      <c r="J1715" s="19" t="n">
        <f aca="false">I1715/H1715</f>
        <v>0.61313426227134</v>
      </c>
      <c r="K1715" s="19" t="n">
        <f aca="false">MAX(Online_RAW!$L$2-Online_RAW!L1715,0)</f>
        <v>0</v>
      </c>
      <c r="L1715" s="19" t="n">
        <f aca="false">0.0016*(Online_RAW!M1715)</f>
        <v>99.8064</v>
      </c>
      <c r="M1715" s="11" t="n">
        <f aca="false">Online_RAW!$N$2-Online_RAW!N1715</f>
        <v>426.15045454545</v>
      </c>
      <c r="N1715" s="19" t="n">
        <f aca="false">Online_RAW!C1715*60</f>
        <v>133.783090909091</v>
      </c>
      <c r="O1715" s="19" t="n">
        <f aca="false">MAX(0, Online_RAW!D1715*60)</f>
        <v>45.5716363636364</v>
      </c>
      <c r="P1715" s="19" t="n">
        <f aca="false">_xlfn.IFNA(VLOOKUP(A1715,Sampling!$D$7:$E$14,2,FALSE()),0)</f>
        <v>0</v>
      </c>
      <c r="Q1715" s="0" t="n">
        <f aca="false">_xlfn.IFNA(VLOOKUP(A1715,Refill!$D$6:$G$8,2,FALSE()),0)</f>
        <v>0</v>
      </c>
    </row>
    <row r="1716" customFormat="false" ht="12.75" hidden="false" customHeight="false" outlineLevel="0" collapsed="false">
      <c r="A1716" s="19" t="n">
        <f aca="false">ROUND((Online_RAW!B1716-General!$B$10)*24,3)</f>
        <v>28.567</v>
      </c>
      <c r="B1716" s="19" t="n">
        <f aca="false">General!$B$12+Online_ANA!K1716/1000+Online_ANA!L1716/1000+Online_ANA!M1716/1000/General!$B$22-SUM($P$2:P1716)/1000/General!$B$24+SUM($Q$2:Q1716)/1000/General!$B$24</f>
        <v>1.48181108480255</v>
      </c>
      <c r="C1716" s="19" t="n">
        <f aca="false">Online_RAW!K1716</f>
        <v>35.11625</v>
      </c>
      <c r="D1716" s="19" t="n">
        <f aca="false">Online_RAW!J1716</f>
        <v>4.185</v>
      </c>
      <c r="E1716" s="19" t="n">
        <f aca="false">(1-F1716/100-G1716/100)/(1-C1716/100-D1716/100-General!$B$17/100)</f>
        <v>0.978775247802975</v>
      </c>
      <c r="F1716" s="19" t="n">
        <f aca="false">N1716*General!$B$14/(N1716+O1716)+O1716*100/(N1716+O1716)</f>
        <v>40.9832680178091</v>
      </c>
      <c r="G1716" s="19" t="n">
        <f aca="false">N1716*General!$B$15/(N1716+O1716)</f>
        <v>0.0298064302940358</v>
      </c>
      <c r="H1716" s="19" t="n">
        <f aca="false">(N1716+O1716)*(1/General!$B$20)*((F1716/100)-E1716*(C1716/100))*1000/B1716</f>
        <v>358.348981067351</v>
      </c>
      <c r="I1716" s="19" t="n">
        <f aca="false">(N1716+O1716)*(1/General!$B$20)*((D1716/100)*E1716-(G1716/100))*1000/B1716</f>
        <v>220.372249411405</v>
      </c>
      <c r="J1716" s="19" t="n">
        <f aca="false">I1716/H1716</f>
        <v>0.6149654695683</v>
      </c>
      <c r="K1716" s="19" t="n">
        <f aca="false">MAX(Online_RAW!$L$2-Online_RAW!L1716,0)</f>
        <v>0</v>
      </c>
      <c r="L1716" s="19" t="n">
        <f aca="false">0.0016*(Online_RAW!M1716)</f>
        <v>99.9128</v>
      </c>
      <c r="M1716" s="11" t="n">
        <f aca="false">Online_RAW!$N$2-Online_RAW!N1716</f>
        <v>427.16913043478</v>
      </c>
      <c r="N1716" s="19" t="n">
        <f aca="false">Online_RAW!C1716*60</f>
        <v>134.125826086957</v>
      </c>
      <c r="O1716" s="19" t="n">
        <f aca="false">MAX(0, Online_RAW!D1716*60)</f>
        <v>45.87</v>
      </c>
      <c r="P1716" s="19" t="n">
        <f aca="false">_xlfn.IFNA(VLOOKUP(A1716,Sampling!$D$7:$E$14,2,FALSE()),0)</f>
        <v>0</v>
      </c>
      <c r="Q1716" s="0" t="n">
        <f aca="false">_xlfn.IFNA(VLOOKUP(A1716,Refill!$D$6:$G$8,2,FALSE()),0)</f>
        <v>0</v>
      </c>
    </row>
    <row r="1717" customFormat="false" ht="12.75" hidden="false" customHeight="false" outlineLevel="0" collapsed="false">
      <c r="A1717" s="19" t="n">
        <f aca="false">ROUND((Online_RAW!B1717-General!$B$10)*24,3)</f>
        <v>28.583</v>
      </c>
      <c r="B1717" s="19" t="n">
        <f aca="false">General!$B$12+Online_ANA!K1717/1000+Online_ANA!L1717/1000+Online_ANA!M1717/1000/General!$B$22-SUM($P$2:P1717)/1000/General!$B$24+SUM($Q$2:Q1717)/1000/General!$B$24</f>
        <v>1.48283248073395</v>
      </c>
      <c r="C1717" s="19" t="n">
        <f aca="false">Online_RAW!K1717</f>
        <v>35.0785714285714</v>
      </c>
      <c r="D1717" s="19" t="n">
        <f aca="false">Online_RAW!J1717</f>
        <v>4.205</v>
      </c>
      <c r="E1717" s="19" t="n">
        <f aca="false">(1-F1717/100-G1717/100)/(1-C1717/100-D1717/100-General!$B$17/100)</f>
        <v>0.979334391611846</v>
      </c>
      <c r="F1717" s="19" t="n">
        <f aca="false">N1717*General!$B$14/(N1717+O1717)+O1717*100/(N1717+O1717)</f>
        <v>40.9322316158102</v>
      </c>
      <c r="G1717" s="19" t="n">
        <f aca="false">N1717*General!$B$15/(N1717+O1717)</f>
        <v>0.0298322062546413</v>
      </c>
      <c r="H1717" s="19" t="n">
        <f aca="false">(N1717+O1717)*(1/General!$B$20)*((F1717/100)-E1717*(C1717/100))*1000/B1717</f>
        <v>355.464709901476</v>
      </c>
      <c r="I1717" s="19" t="n">
        <f aca="false">(N1717+O1717)*(1/General!$B$20)*((D1717/100)*E1717-(G1717/100))*1000/B1717</f>
        <v>220.904097311241</v>
      </c>
      <c r="J1717" s="19" t="n">
        <f aca="false">I1717/H1717</f>
        <v>0.621451556674833</v>
      </c>
      <c r="K1717" s="19" t="n">
        <f aca="false">MAX(Online_RAW!$L$2-Online_RAW!L1717,0)</f>
        <v>0</v>
      </c>
      <c r="L1717" s="19" t="n">
        <f aca="false">0.0016*(Online_RAW!M1717)</f>
        <v>100.0256</v>
      </c>
      <c r="M1717" s="11" t="n">
        <f aca="false">Online_RAW!$N$2-Online_RAW!N1717</f>
        <v>428.1595</v>
      </c>
      <c r="N1717" s="19" t="n">
        <f aca="false">Online_RAW!C1717*60</f>
        <v>133.937181818182</v>
      </c>
      <c r="O1717" s="19" t="n">
        <f aca="false">MAX(0, Online_RAW!D1717*60)</f>
        <v>45.6501818181818</v>
      </c>
      <c r="P1717" s="19" t="n">
        <f aca="false">_xlfn.IFNA(VLOOKUP(A1717,Sampling!$D$7:$E$14,2,FALSE()),0)</f>
        <v>0</v>
      </c>
      <c r="Q1717" s="0" t="n">
        <f aca="false">_xlfn.IFNA(VLOOKUP(A1717,Refill!$D$6:$G$8,2,FALSE()),0)</f>
        <v>0</v>
      </c>
    </row>
    <row r="1718" customFormat="false" ht="12.75" hidden="false" customHeight="false" outlineLevel="0" collapsed="false">
      <c r="A1718" s="19" t="n">
        <f aca="false">ROUND((Online_RAW!B1718-General!$B$10)*24,3)</f>
        <v>28.6</v>
      </c>
      <c r="B1718" s="19" t="n">
        <f aca="false">General!$B$12+Online_ANA!K1718/1000+Online_ANA!L1718/1000+Online_ANA!M1718/1000/General!$B$22-SUM($P$2:P1718)/1000/General!$B$24+SUM($Q$2:Q1718)/1000/General!$B$24</f>
        <v>1.48377855444755</v>
      </c>
      <c r="C1718" s="19" t="n">
        <f aca="false">Online_RAW!K1718</f>
        <v>35.1033333333333</v>
      </c>
      <c r="D1718" s="19" t="n">
        <f aca="false">Online_RAW!J1718</f>
        <v>4.185</v>
      </c>
      <c r="E1718" s="19" t="n">
        <f aca="false">(1-F1718/100-G1718/100)/(1-C1718/100-D1718/100-General!$B$17/100)</f>
        <v>0.977741695877397</v>
      </c>
      <c r="F1718" s="19" t="n">
        <f aca="false">N1718*General!$B$14/(N1718+O1718)+O1718*100/(N1718+O1718)</f>
        <v>41.0329520471563</v>
      </c>
      <c r="G1718" s="19" t="n">
        <f aca="false">N1718*General!$B$15/(N1718+O1718)</f>
        <v>0.0297813373499211</v>
      </c>
      <c r="H1718" s="19" t="n">
        <f aca="false">(N1718+O1718)*(1/General!$B$20)*((F1718/100)-E1718*(C1718/100))*1000/B1718</f>
        <v>363.466493428814</v>
      </c>
      <c r="I1718" s="19" t="n">
        <f aca="false">(N1718+O1718)*(1/General!$B$20)*((D1718/100)*E1718-(G1718/100))*1000/B1718</f>
        <v>220.002149347115</v>
      </c>
      <c r="J1718" s="19" t="n">
        <f aca="false">I1718/H1718</f>
        <v>0.605288667111218</v>
      </c>
      <c r="K1718" s="19" t="n">
        <f aca="false">MAX(Online_RAW!$L$2-Online_RAW!L1718,0)</f>
        <v>0</v>
      </c>
      <c r="L1718" s="19" t="n">
        <f aca="false">0.0016*(Online_RAW!M1718)</f>
        <v>100.048</v>
      </c>
      <c r="M1718" s="11" t="n">
        <f aca="false">Online_RAW!$N$2-Online_RAW!N1718</f>
        <v>429.16630434783</v>
      </c>
      <c r="N1718" s="19" t="n">
        <f aca="false">Online_RAW!C1718*60</f>
        <v>134.107304347826</v>
      </c>
      <c r="O1718" s="19" t="n">
        <f aca="false">MAX(0, Online_RAW!D1718*60)</f>
        <v>46.0153043478261</v>
      </c>
      <c r="P1718" s="19" t="n">
        <f aca="false">_xlfn.IFNA(VLOOKUP(A1718,Sampling!$D$7:$E$14,2,FALSE()),0)</f>
        <v>0</v>
      </c>
      <c r="Q1718" s="0" t="n">
        <f aca="false">_xlfn.IFNA(VLOOKUP(A1718,Refill!$D$6:$G$8,2,FALSE()),0)</f>
        <v>0</v>
      </c>
    </row>
    <row r="1719" customFormat="false" ht="12.75" hidden="false" customHeight="false" outlineLevel="0" collapsed="false">
      <c r="A1719" s="19" t="n">
        <f aca="false">ROUND((Online_RAW!B1719-General!$B$10)*24,3)</f>
        <v>28.617</v>
      </c>
      <c r="B1719" s="19" t="n">
        <f aca="false">General!$B$12+Online_ANA!K1719/1000+Online_ANA!L1719/1000+Online_ANA!M1719/1000/General!$B$22-SUM($P$2:P1719)/1000/General!$B$24+SUM($Q$2:Q1719)/1000/General!$B$24</f>
        <v>1.4848174235341</v>
      </c>
      <c r="C1719" s="19" t="n">
        <f aca="false">Online_RAW!K1719</f>
        <v>35.03</v>
      </c>
      <c r="D1719" s="19" t="n">
        <f aca="false">Online_RAW!J1719</f>
        <v>4.21</v>
      </c>
      <c r="E1719" s="19" t="n">
        <f aca="false">(1-F1719/100-G1719/100)/(1-C1719/100-D1719/100-General!$B$17/100)</f>
        <v>0.971881023336215</v>
      </c>
      <c r="F1719" s="19" t="n">
        <f aca="false">N1719*General!$B$14/(N1719+O1719)+O1719*100/(N1719+O1719)</f>
        <v>41.3394079032163</v>
      </c>
      <c r="G1719" s="19" t="n">
        <f aca="false">N1719*General!$B$15/(N1719+O1719)</f>
        <v>0.0296265616650423</v>
      </c>
      <c r="H1719" s="19" t="n">
        <f aca="false">(N1719+O1719)*(1/General!$B$20)*((F1719/100)-E1719*(C1719/100))*1000/B1719</f>
        <v>394.823888012303</v>
      </c>
      <c r="I1719" s="19" t="n">
        <f aca="false">(N1719+O1719)*(1/General!$B$20)*((D1719/100)*E1719-(G1719/100))*1000/B1719</f>
        <v>219.862942558526</v>
      </c>
      <c r="J1719" s="19" t="n">
        <f aca="false">I1719/H1719</f>
        <v>0.556863323709721</v>
      </c>
      <c r="K1719" s="19" t="n">
        <f aca="false">MAX(Online_RAW!$L$2-Online_RAW!L1719,0)</f>
        <v>0</v>
      </c>
      <c r="L1719" s="19" t="n">
        <f aca="false">0.0016*(Online_RAW!M1719)</f>
        <v>100.1544</v>
      </c>
      <c r="M1719" s="11" t="n">
        <f aca="false">Online_RAW!$N$2-Online_RAW!N1719</f>
        <v>430.18269565217</v>
      </c>
      <c r="N1719" s="19" t="n">
        <f aca="false">Online_RAW!C1719*60</f>
        <v>133.421739130435</v>
      </c>
      <c r="O1719" s="19" t="n">
        <f aca="false">MAX(0, Online_RAW!D1719*60)</f>
        <v>46.7162608695652</v>
      </c>
      <c r="P1719" s="19" t="n">
        <f aca="false">_xlfn.IFNA(VLOOKUP(A1719,Sampling!$D$7:$E$14,2,FALSE()),0)</f>
        <v>0</v>
      </c>
      <c r="Q1719" s="0" t="n">
        <f aca="false">_xlfn.IFNA(VLOOKUP(A1719,Refill!$D$6:$G$8,2,FALSE()),0)</f>
        <v>0</v>
      </c>
    </row>
    <row r="1720" customFormat="false" ht="12.75" hidden="false" customHeight="false" outlineLevel="0" collapsed="false">
      <c r="A1720" s="19" t="n">
        <f aca="false">ROUND((Online_RAW!B1720-General!$B$10)*24,3)</f>
        <v>28.633</v>
      </c>
      <c r="B1720" s="19" t="n">
        <f aca="false">General!$B$12+Online_ANA!K1720/1000+Online_ANA!L1720/1000+Online_ANA!M1720/1000/General!$B$22-SUM($P$2:P1720)/1000/General!$B$24+SUM($Q$2:Q1720)/1000/General!$B$24</f>
        <v>1.48584388256881</v>
      </c>
      <c r="C1720" s="19" t="n">
        <f aca="false">Online_RAW!K1720</f>
        <v>35.2014285714286</v>
      </c>
      <c r="D1720" s="19" t="n">
        <f aca="false">Online_RAW!J1720</f>
        <v>4.238</v>
      </c>
      <c r="E1720" s="19" t="n">
        <f aca="false">(1-F1720/100-G1720/100)/(1-C1720/100-D1720/100-General!$B$17/100)</f>
        <v>0.981408928567938</v>
      </c>
      <c r="F1720" s="19" t="n">
        <f aca="false">N1720*General!$B$14/(N1720+O1720)+O1720*100/(N1720+O1720)</f>
        <v>40.9601444660601</v>
      </c>
      <c r="G1720" s="19" t="n">
        <f aca="false">N1720*General!$B$15/(N1720+O1720)</f>
        <v>0.0298181088555252</v>
      </c>
      <c r="H1720" s="19" t="n">
        <f aca="false">(N1720+O1720)*(1/General!$B$20)*((F1720/100)-E1720*(C1720/100))*1000/B1720</f>
        <v>345.499874682726</v>
      </c>
      <c r="I1720" s="19" t="n">
        <f aca="false">(N1720+O1720)*(1/General!$B$20)*((D1720/100)*E1720-(G1720/100))*1000/B1720</f>
        <v>222.465582061066</v>
      </c>
      <c r="J1720" s="19" t="n">
        <f aca="false">I1720/H1720</f>
        <v>0.643894827068627</v>
      </c>
      <c r="K1720" s="19" t="n">
        <f aca="false">MAX(Online_RAW!$L$2-Online_RAW!L1720,0)</f>
        <v>0</v>
      </c>
      <c r="L1720" s="19" t="n">
        <f aca="false">0.0016*(Online_RAW!M1720)</f>
        <v>100.2448</v>
      </c>
      <c r="M1720" s="11" t="n">
        <f aca="false">Online_RAW!$N$2-Online_RAW!N1720</f>
        <v>431.203</v>
      </c>
      <c r="N1720" s="19" t="n">
        <f aca="false">Online_RAW!C1720*60</f>
        <v>133.748608695652</v>
      </c>
      <c r="O1720" s="19" t="n">
        <f aca="false">MAX(0, Online_RAW!D1720*60)</f>
        <v>45.6706956521739</v>
      </c>
      <c r="P1720" s="19" t="n">
        <f aca="false">_xlfn.IFNA(VLOOKUP(A1720,Sampling!$D$7:$E$14,2,FALSE()),0)</f>
        <v>0</v>
      </c>
      <c r="Q1720" s="0" t="n">
        <f aca="false">_xlfn.IFNA(VLOOKUP(A1720,Refill!$D$6:$G$8,2,FALSE()),0)</f>
        <v>0</v>
      </c>
    </row>
    <row r="1721" customFormat="false" ht="12.75" hidden="false" customHeight="false" outlineLevel="0" collapsed="false">
      <c r="A1721" s="19" t="n">
        <f aca="false">ROUND((Online_RAW!B1721-General!$B$10)*24,3)</f>
        <v>28.65</v>
      </c>
      <c r="B1721" s="19" t="n">
        <f aca="false">General!$B$12+Online_ANA!K1721/1000+Online_ANA!L1721/1000+Online_ANA!M1721/1000/General!$B$22-SUM($P$2:P1721)/1000/General!$B$24+SUM($Q$2:Q1721)/1000/General!$B$24</f>
        <v>1.48681136114878</v>
      </c>
      <c r="C1721" s="19" t="n">
        <f aca="false">Online_RAW!K1721</f>
        <v>35.2855555555556</v>
      </c>
      <c r="D1721" s="19" t="n">
        <f aca="false">Online_RAW!J1721</f>
        <v>4.23</v>
      </c>
      <c r="E1721" s="19" t="n">
        <f aca="false">(1-F1721/100-G1721/100)/(1-C1721/100-D1721/100-General!$B$17/100)</f>
        <v>0.983551323928334</v>
      </c>
      <c r="F1721" s="19" t="n">
        <f aca="false">N1721*General!$B$14/(N1721+O1721)+O1721*100/(N1721+O1721)</f>
        <v>40.9061743151739</v>
      </c>
      <c r="G1721" s="19" t="n">
        <f aca="false">N1721*General!$B$15/(N1721+O1721)</f>
        <v>0.029845366507488</v>
      </c>
      <c r="H1721" s="19" t="n">
        <f aca="false">(N1721+O1721)*(1/General!$B$20)*((F1721/100)-E1721*(C1721/100))*1000/B1721</f>
        <v>334.630026608542</v>
      </c>
      <c r="I1721" s="19" t="n">
        <f aca="false">(N1721+O1721)*(1/General!$B$20)*((D1721/100)*E1721-(G1721/100))*1000/B1721</f>
        <v>222.901253133135</v>
      </c>
      <c r="J1721" s="19" t="n">
        <f aca="false">I1721/H1721</f>
        <v>0.666112528490726</v>
      </c>
      <c r="K1721" s="19" t="n">
        <f aca="false">MAX(Online_RAW!$L$2-Online_RAW!L1721,0)</f>
        <v>0</v>
      </c>
      <c r="L1721" s="19" t="n">
        <f aca="false">0.0016*(Online_RAW!M1721)</f>
        <v>100.2832</v>
      </c>
      <c r="M1721" s="11" t="n">
        <f aca="false">Online_RAW!$N$2-Online_RAW!N1721</f>
        <v>432.21569565217</v>
      </c>
      <c r="N1721" s="19" t="n">
        <f aca="false">Online_RAW!C1721*60</f>
        <v>134.181913043478</v>
      </c>
      <c r="O1721" s="19" t="n">
        <f aca="false">MAX(0, Online_RAW!D1721*60)</f>
        <v>45.6542608695652</v>
      </c>
      <c r="P1721" s="19" t="n">
        <f aca="false">_xlfn.IFNA(VLOOKUP(A1721,Sampling!$D$7:$E$14,2,FALSE()),0)</f>
        <v>0</v>
      </c>
      <c r="Q1721" s="0" t="n">
        <f aca="false">_xlfn.IFNA(VLOOKUP(A1721,Refill!$D$6:$G$8,2,FALSE()),0)</f>
        <v>0</v>
      </c>
    </row>
    <row r="1722" customFormat="false" ht="12.75" hidden="false" customHeight="false" outlineLevel="0" collapsed="false">
      <c r="A1722" s="19" t="n">
        <f aca="false">ROUND((Online_RAW!B1722-General!$B$10)*24,3)</f>
        <v>28.667</v>
      </c>
      <c r="B1722" s="19" t="n">
        <f aca="false">General!$B$12+Online_ANA!K1722/1000+Online_ANA!L1722/1000+Online_ANA!M1722/1000/General!$B$22-SUM($P$2:P1722)/1000/General!$B$24+SUM($Q$2:Q1722)/1000/General!$B$24</f>
        <v>1.48780830781207</v>
      </c>
      <c r="C1722" s="19" t="n">
        <f aca="false">Online_RAW!K1722</f>
        <v>34.9883333333333</v>
      </c>
      <c r="D1722" s="19" t="n">
        <f aca="false">Online_RAW!J1722</f>
        <v>4.265</v>
      </c>
      <c r="E1722" s="19" t="n">
        <f aca="false">(1-F1722/100-G1722/100)/(1-C1722/100-D1722/100-General!$B$17/100)</f>
        <v>0.971257716392377</v>
      </c>
      <c r="F1722" s="19" t="n">
        <f aca="false">N1722*General!$B$14/(N1722+O1722)+O1722*100/(N1722+O1722)</f>
        <v>41.3899859803725</v>
      </c>
      <c r="G1722" s="19" t="n">
        <f aca="false">N1722*General!$B$15/(N1722+O1722)</f>
        <v>0.02960101718163</v>
      </c>
      <c r="H1722" s="19" t="n">
        <f aca="false">(N1722+O1722)*(1/General!$B$20)*((F1722/100)-E1722*(C1722/100))*1000/B1722</f>
        <v>399.261553767216</v>
      </c>
      <c r="I1722" s="19" t="n">
        <f aca="false">(N1722+O1722)*(1/General!$B$20)*((D1722/100)*E1722-(G1722/100))*1000/B1722</f>
        <v>221.685199235191</v>
      </c>
      <c r="J1722" s="19" t="n">
        <f aca="false">I1722/H1722</f>
        <v>0.555238031669939</v>
      </c>
      <c r="K1722" s="19" t="n">
        <f aca="false">MAX(Online_RAW!$L$2-Online_RAW!L1722,0)</f>
        <v>0</v>
      </c>
      <c r="L1722" s="19" t="n">
        <f aca="false">0.0016*(Online_RAW!M1722)</f>
        <v>100.358933333333</v>
      </c>
      <c r="M1722" s="11" t="n">
        <f aca="false">Online_RAW!$N$2-Online_RAW!N1722</f>
        <v>433.21981818182</v>
      </c>
      <c r="N1722" s="19" t="n">
        <f aca="false">Online_RAW!C1722*60</f>
        <v>133.018090909091</v>
      </c>
      <c r="O1722" s="19" t="n">
        <f aca="false">MAX(0, Online_RAW!D1722*60)</f>
        <v>46.7299090909091</v>
      </c>
      <c r="P1722" s="19" t="n">
        <f aca="false">_xlfn.IFNA(VLOOKUP(A1722,Sampling!$D$7:$E$14,2,FALSE()),0)</f>
        <v>0</v>
      </c>
      <c r="Q1722" s="0" t="n">
        <f aca="false">_xlfn.IFNA(VLOOKUP(A1722,Refill!$D$6:$G$8,2,FALSE()),0)</f>
        <v>0</v>
      </c>
    </row>
    <row r="1723" customFormat="false" ht="12.75" hidden="false" customHeight="false" outlineLevel="0" collapsed="false">
      <c r="A1723" s="19" t="n">
        <f aca="false">ROUND((Online_RAW!B1723-General!$B$10)*24,3)</f>
        <v>28.683</v>
      </c>
      <c r="B1723" s="19" t="n">
        <f aca="false">General!$B$12+Online_ANA!K1723/1000+Online_ANA!L1723/1000+Online_ANA!M1723/1000/General!$B$22-SUM($P$2:P1723)/1000/General!$B$24+SUM($Q$2:Q1723)/1000/General!$B$24</f>
        <v>1.48875294902273</v>
      </c>
      <c r="C1723" s="19" t="n">
        <f aca="false">Online_RAW!K1723</f>
        <v>35.2484615384615</v>
      </c>
      <c r="D1723" s="19" t="n">
        <f aca="false">Online_RAW!J1723</f>
        <v>4.27666666666667</v>
      </c>
      <c r="E1723" s="19" t="n">
        <f aca="false">(1-F1723/100-G1723/100)/(1-C1723/100-D1723/100-General!$B$17/100)</f>
        <v>0.975948739931917</v>
      </c>
      <c r="F1723" s="19" t="n">
        <f aca="false">N1723*General!$B$14/(N1723+O1723)+O1723*100/(N1723+O1723)</f>
        <v>41.3723006375482</v>
      </c>
      <c r="G1723" s="19" t="n">
        <f aca="false">N1723*General!$B$15/(N1723+O1723)</f>
        <v>0.0296099491729554</v>
      </c>
      <c r="H1723" s="19" t="n">
        <f aca="false">(N1723+O1723)*(1/General!$B$20)*((F1723/100)-E1723*(C1723/100))*1000/B1723</f>
        <v>376.058442556742</v>
      </c>
      <c r="I1723" s="19" t="n">
        <f aca="false">(N1723+O1723)*(1/General!$B$20)*((D1723/100)*E1723-(G1723/100))*1000/B1723</f>
        <v>223.543869495027</v>
      </c>
      <c r="J1723" s="19" t="n">
        <f aca="false">I1723/H1723</f>
        <v>0.594439172739213</v>
      </c>
      <c r="K1723" s="19" t="n">
        <f aca="false">MAX(Online_RAW!$L$2-Online_RAW!L1723,0)</f>
        <v>0</v>
      </c>
      <c r="L1723" s="19" t="n">
        <f aca="false">0.0016*(Online_RAW!M1723)</f>
        <v>100.3776</v>
      </c>
      <c r="M1723" s="11" t="n">
        <f aca="false">Online_RAW!$N$2-Online_RAW!N1723</f>
        <v>434.22913043478</v>
      </c>
      <c r="N1723" s="19" t="n">
        <f aca="false">Online_RAW!C1723*60</f>
        <v>133.242260869565</v>
      </c>
      <c r="O1723" s="19" t="n">
        <f aca="false">MAX(0, Online_RAW!D1723*60)</f>
        <v>46.754347826087</v>
      </c>
      <c r="P1723" s="19" t="n">
        <f aca="false">_xlfn.IFNA(VLOOKUP(A1723,Sampling!$D$7:$E$14,2,FALSE()),0)</f>
        <v>0</v>
      </c>
      <c r="Q1723" s="0" t="n">
        <f aca="false">_xlfn.IFNA(VLOOKUP(A1723,Refill!$D$6:$G$8,2,FALSE()),0)</f>
        <v>0</v>
      </c>
    </row>
    <row r="1724" customFormat="false" ht="12.75" hidden="false" customHeight="false" outlineLevel="0" collapsed="false">
      <c r="A1724" s="19" t="n">
        <f aca="false">ROUND((Online_RAW!B1724-General!$B$10)*24,3)</f>
        <v>28.7</v>
      </c>
      <c r="B1724" s="19" t="n">
        <f aca="false">General!$B$12+Online_ANA!K1724/1000+Online_ANA!L1724/1000+Online_ANA!M1724/1000/General!$B$22-SUM($P$2:P1724)/1000/General!$B$24+SUM($Q$2:Q1724)/1000/General!$B$24</f>
        <v>1.48977751288393</v>
      </c>
      <c r="C1724" s="19" t="n">
        <f aca="false">Online_RAW!K1724</f>
        <v>35.4318181818182</v>
      </c>
      <c r="D1724" s="19" t="n">
        <f aca="false">Online_RAW!J1724</f>
        <v>4.27</v>
      </c>
      <c r="E1724" s="19" t="n">
        <f aca="false">(1-F1724/100-G1724/100)/(1-C1724/100-D1724/100-General!$B$17/100)</f>
        <v>0.983393482725603</v>
      </c>
      <c r="F1724" s="19" t="n">
        <f aca="false">N1724*General!$B$14/(N1724+O1724)+O1724*100/(N1724+O1724)</f>
        <v>41.0989197548809</v>
      </c>
      <c r="G1724" s="19" t="n">
        <f aca="false">N1724*General!$B$15/(N1724+O1724)</f>
        <v>0.0297480203258177</v>
      </c>
      <c r="H1724" s="19" t="n">
        <f aca="false">(N1724+O1724)*(1/General!$B$20)*((F1724/100)-E1724*(C1724/100))*1000/B1724</f>
        <v>336.223523907877</v>
      </c>
      <c r="I1724" s="19" t="n">
        <f aca="false">(N1724+O1724)*(1/General!$B$20)*((D1724/100)*E1724-(G1724/100))*1000/B1724</f>
        <v>224.095717268035</v>
      </c>
      <c r="J1724" s="19" t="n">
        <f aca="false">I1724/H1724</f>
        <v>0.666508145127392</v>
      </c>
      <c r="K1724" s="19" t="n">
        <f aca="false">MAX(Online_RAW!$L$2-Online_RAW!L1724,0)</f>
        <v>0</v>
      </c>
      <c r="L1724" s="19" t="n">
        <f aca="false">0.0016*(Online_RAW!M1724)</f>
        <v>100.4464</v>
      </c>
      <c r="M1724" s="11" t="n">
        <f aca="false">Online_RAW!$N$2-Online_RAW!N1724</f>
        <v>435.27091304348</v>
      </c>
      <c r="N1724" s="19" t="n">
        <f aca="false">Online_RAW!C1724*60</f>
        <v>133.47652173913</v>
      </c>
      <c r="O1724" s="19" t="n">
        <f aca="false">MAX(0, Online_RAW!D1724*60)</f>
        <v>45.999652173913</v>
      </c>
      <c r="P1724" s="19" t="n">
        <f aca="false">_xlfn.IFNA(VLOOKUP(A1724,Sampling!$D$7:$E$14,2,FALSE()),0)</f>
        <v>0</v>
      </c>
      <c r="Q1724" s="0" t="n">
        <f aca="false">_xlfn.IFNA(VLOOKUP(A1724,Refill!$D$6:$G$8,2,FALSE()),0)</f>
        <v>0</v>
      </c>
    </row>
    <row r="1725" customFormat="false" ht="12.75" hidden="false" customHeight="false" outlineLevel="0" collapsed="false">
      <c r="A1725" s="19" t="n">
        <f aca="false">ROUND((Online_RAW!B1725-General!$B$10)*24,3)</f>
        <v>28.717</v>
      </c>
      <c r="B1725" s="19" t="n">
        <f aca="false">General!$B$12+Online_ANA!K1725/1000+Online_ANA!L1725/1000+Online_ANA!M1725/1000/General!$B$22-SUM($P$2:P1725)/1000/General!$B$24+SUM($Q$2:Q1725)/1000/General!$B$24</f>
        <v>1.49084445084237</v>
      </c>
      <c r="C1725" s="19" t="n">
        <f aca="false">Online_RAW!K1725</f>
        <v>35.264</v>
      </c>
      <c r="D1725" s="19" t="n">
        <f aca="false">Online_RAW!J1725</f>
        <v>4.30833333333333</v>
      </c>
      <c r="E1725" s="19" t="n">
        <f aca="false">(1-F1725/100-G1725/100)/(1-C1725/100-D1725/100-General!$B$17/100)</f>
        <v>0.973090164006192</v>
      </c>
      <c r="F1725" s="19" t="n">
        <f aca="false">N1725*General!$B$14/(N1725+O1725)+O1725*100/(N1725+O1725)</f>
        <v>41.589980551656</v>
      </c>
      <c r="G1725" s="19" t="n">
        <f aca="false">N1725*General!$B$15/(N1725+O1725)</f>
        <v>0.029500009822396</v>
      </c>
      <c r="H1725" s="19" t="n">
        <f aca="false">(N1725+O1725)*(1/General!$B$20)*((F1725/100)-E1725*(C1725/100))*1000/B1725</f>
        <v>392.917658473959</v>
      </c>
      <c r="I1725" s="19" t="n">
        <f aca="false">(N1725+O1725)*(1/General!$B$20)*((D1725/100)*E1725-(G1725/100))*1000/B1725</f>
        <v>224.837335660157</v>
      </c>
      <c r="J1725" s="19" t="n">
        <f aca="false">I1725/H1725</f>
        <v>0.572225072635818</v>
      </c>
      <c r="K1725" s="19" t="n">
        <f aca="false">MAX(Online_RAW!$L$2-Online_RAW!L1725,0)</f>
        <v>0</v>
      </c>
      <c r="L1725" s="19" t="n">
        <f aca="false">0.0016*(Online_RAW!M1725)</f>
        <v>100.58144</v>
      </c>
      <c r="M1725" s="11" t="n">
        <f aca="false">Online_RAW!$N$2-Online_RAW!N1725</f>
        <v>436.28668181818</v>
      </c>
      <c r="N1725" s="19" t="n">
        <f aca="false">Online_RAW!C1725*60</f>
        <v>133.102636363636</v>
      </c>
      <c r="O1725" s="19" t="n">
        <f aca="false">MAX(0, Online_RAW!D1725*60)</f>
        <v>47.3754545454545</v>
      </c>
      <c r="P1725" s="19" t="n">
        <f aca="false">_xlfn.IFNA(VLOOKUP(A1725,Sampling!$D$7:$E$14,2,FALSE()),0)</f>
        <v>0</v>
      </c>
      <c r="Q1725" s="0" t="n">
        <f aca="false">_xlfn.IFNA(VLOOKUP(A1725,Refill!$D$6:$G$8,2,FALSE()),0)</f>
        <v>0</v>
      </c>
    </row>
    <row r="1726" customFormat="false" ht="12.75" hidden="false" customHeight="false" outlineLevel="0" collapsed="false">
      <c r="A1726" s="19" t="n">
        <f aca="false">ROUND((Online_RAW!B1726-General!$B$10)*24,3)</f>
        <v>28.733</v>
      </c>
      <c r="B1726" s="19" t="n">
        <f aca="false">General!$B$12+Online_ANA!K1726/1000+Online_ANA!L1726/1000+Online_ANA!M1726/1000/General!$B$22-SUM($P$2:P1726)/1000/General!$B$24+SUM($Q$2:Q1726)/1000/General!$B$24</f>
        <v>1.49176963849875</v>
      </c>
      <c r="C1726" s="19" t="n">
        <f aca="false">Online_RAW!K1726</f>
        <v>35.398</v>
      </c>
      <c r="D1726" s="19" t="n">
        <f aca="false">Online_RAW!J1726</f>
        <v>4.31333333333333</v>
      </c>
      <c r="E1726" s="19" t="n">
        <f aca="false">(1-F1726/100-G1726/100)/(1-C1726/100-D1726/100-General!$B$17/100)</f>
        <v>0.980148041682939</v>
      </c>
      <c r="F1726" s="19" t="n">
        <f aca="false">N1726*General!$B$14/(N1726+O1726)+O1726*100/(N1726+O1726)</f>
        <v>41.3026388171165</v>
      </c>
      <c r="G1726" s="19" t="n">
        <f aca="false">N1726*General!$B$15/(N1726+O1726)</f>
        <v>0.0296451319105472</v>
      </c>
      <c r="H1726" s="19" t="n">
        <f aca="false">(N1726+O1726)*(1/General!$B$20)*((F1726/100)-E1726*(C1726/100))*1000/B1726</f>
        <v>355.631001552841</v>
      </c>
      <c r="I1726" s="19" t="n">
        <f aca="false">(N1726+O1726)*(1/General!$B$20)*((D1726/100)*E1726-(G1726/100))*1000/B1726</f>
        <v>225.954188459215</v>
      </c>
      <c r="J1726" s="19" t="n">
        <f aca="false">I1726/H1726</f>
        <v>0.635361336533092</v>
      </c>
      <c r="K1726" s="19" t="n">
        <f aca="false">MAX(Online_RAW!$L$2-Online_RAW!L1726,0)</f>
        <v>0</v>
      </c>
      <c r="L1726" s="19" t="n">
        <f aca="false">0.0016*(Online_RAW!M1726)</f>
        <v>100.58144</v>
      </c>
      <c r="M1726" s="11" t="n">
        <f aca="false">Online_RAW!$N$2-Online_RAW!N1726</f>
        <v>437.29513636364</v>
      </c>
      <c r="N1726" s="19" t="n">
        <f aca="false">Online_RAW!C1726*60</f>
        <v>133.378636363636</v>
      </c>
      <c r="O1726" s="19" t="n">
        <f aca="false">MAX(0, Online_RAW!D1726*60)</f>
        <v>46.5883636363636</v>
      </c>
      <c r="P1726" s="19" t="n">
        <f aca="false">_xlfn.IFNA(VLOOKUP(A1726,Sampling!$D$7:$E$14,2,FALSE()),0)</f>
        <v>0</v>
      </c>
      <c r="Q1726" s="0" t="n">
        <f aca="false">_xlfn.IFNA(VLOOKUP(A1726,Refill!$D$6:$G$8,2,FALSE()),0)</f>
        <v>0</v>
      </c>
    </row>
    <row r="1727" customFormat="false" ht="12.75" hidden="false" customHeight="false" outlineLevel="0" collapsed="false">
      <c r="A1727" s="19" t="n">
        <f aca="false">ROUND((Online_RAW!B1727-General!$B$10)*24,3)</f>
        <v>28.75</v>
      </c>
      <c r="B1727" s="19" t="n">
        <f aca="false">General!$B$12+Online_ANA!K1727/1000+Online_ANA!L1727/1000+Online_ANA!M1727/1000/General!$B$22-SUM($P$2:P1727)/1000/General!$B$24+SUM($Q$2:Q1727)/1000/General!$B$24</f>
        <v>1.4928312948658</v>
      </c>
      <c r="C1727" s="19" t="n">
        <f aca="false">Online_RAW!K1727</f>
        <v>35.37</v>
      </c>
      <c r="D1727" s="19" t="n">
        <f aca="false">Online_RAW!J1727</f>
        <v>4.30333333333333</v>
      </c>
      <c r="E1727" s="19" t="n">
        <f aca="false">(1-F1727/100-G1727/100)/(1-C1727/100-D1727/100-General!$B$17/100)</f>
        <v>0.981091227319862</v>
      </c>
      <c r="F1727" s="19" t="n">
        <f aca="false">N1727*General!$B$14/(N1727+O1727)+O1727*100/(N1727+O1727)</f>
        <v>41.2088546894579</v>
      </c>
      <c r="G1727" s="19" t="n">
        <f aca="false">N1727*General!$B$15/(N1727+O1727)</f>
        <v>0.0296924976315869</v>
      </c>
      <c r="H1727" s="19" t="n">
        <f aca="false">(N1727+O1727)*(1/General!$B$20)*((F1727/100)-E1727*(C1727/100))*1000/B1727</f>
        <v>350.055414256576</v>
      </c>
      <c r="I1727" s="19" t="n">
        <f aca="false">(N1727+O1727)*(1/General!$B$20)*((D1727/100)*E1727-(G1727/100))*1000/B1727</f>
        <v>225.50767812447</v>
      </c>
      <c r="J1727" s="19" t="n">
        <f aca="false">I1727/H1727</f>
        <v>0.644205656991159</v>
      </c>
      <c r="K1727" s="19" t="n">
        <f aca="false">MAX(Online_RAW!$L$2-Online_RAW!L1727,0)</f>
        <v>0</v>
      </c>
      <c r="L1727" s="19" t="n">
        <f aca="false">0.0016*(Online_RAW!M1727)</f>
        <v>100.697828571429</v>
      </c>
      <c r="M1727" s="11" t="n">
        <f aca="false">Online_RAW!$N$2-Online_RAW!N1727</f>
        <v>438.32547826087</v>
      </c>
      <c r="N1727" s="19" t="n">
        <f aca="false">Online_RAW!C1727*60</f>
        <v>133.606909090909</v>
      </c>
      <c r="O1727" s="19" t="n">
        <f aca="false">MAX(0, Online_RAW!D1727*60)</f>
        <v>46.3805217391304</v>
      </c>
      <c r="P1727" s="19" t="n">
        <f aca="false">_xlfn.IFNA(VLOOKUP(A1727,Sampling!$D$7:$E$14,2,FALSE()),0)</f>
        <v>0</v>
      </c>
      <c r="Q1727" s="0" t="n">
        <f aca="false">_xlfn.IFNA(VLOOKUP(A1727,Refill!$D$6:$G$8,2,FALSE()),0)</f>
        <v>0</v>
      </c>
    </row>
    <row r="1728" customFormat="false" ht="12.75" hidden="false" customHeight="false" outlineLevel="0" collapsed="false">
      <c r="A1728" s="19" t="n">
        <f aca="false">ROUND((Online_RAW!B1728-General!$B$10)*24,3)</f>
        <v>28.767</v>
      </c>
      <c r="B1728" s="19" t="n">
        <f aca="false">General!$B$12+Online_ANA!K1728/1000+Online_ANA!L1728/1000+Online_ANA!M1728/1000/General!$B$22-SUM($P$2:P1728)/1000/General!$B$24+SUM($Q$2:Q1728)/1000/General!$B$24</f>
        <v>1.4937898907972</v>
      </c>
      <c r="C1728" s="19" t="n">
        <f aca="false">Online_RAW!K1728</f>
        <v>35.232</v>
      </c>
      <c r="D1728" s="19" t="n">
        <f aca="false">Online_RAW!J1728</f>
        <v>4.314</v>
      </c>
      <c r="E1728" s="19" t="n">
        <f aca="false">(1-F1728/100-G1728/100)/(1-C1728/100-D1728/100-General!$B$17/100)</f>
        <v>0.975181344147646</v>
      </c>
      <c r="F1728" s="19" t="n">
        <f aca="false">N1728*General!$B$14/(N1728+O1728)+O1728*100/(N1728+O1728)</f>
        <v>41.438764105351</v>
      </c>
      <c r="G1728" s="19" t="n">
        <f aca="false">N1728*General!$B$15/(N1728+O1728)</f>
        <v>0.0295763817649743</v>
      </c>
      <c r="H1728" s="19" t="n">
        <f aca="false">(N1728+O1728)*(1/General!$B$20)*((F1728/100)-E1728*(C1728/100))*1000/B1728</f>
        <v>379.702415951194</v>
      </c>
      <c r="I1728" s="19" t="n">
        <f aca="false">(N1728+O1728)*(1/General!$B$20)*((D1728/100)*E1728-(G1728/100))*1000/B1728</f>
        <v>223.995614306379</v>
      </c>
      <c r="J1728" s="19" t="n">
        <f aca="false">I1728/H1728</f>
        <v>0.589924121881727</v>
      </c>
      <c r="K1728" s="19" t="n">
        <f aca="false">MAX(Online_RAW!$L$2-Online_RAW!L1728,0)</f>
        <v>0</v>
      </c>
      <c r="L1728" s="19" t="n">
        <f aca="false">0.0016*(Online_RAW!M1728)</f>
        <v>100.697828571429</v>
      </c>
      <c r="M1728" s="11" t="n">
        <f aca="false">Online_RAW!$N$2-Online_RAW!N1728</f>
        <v>439.37034782609</v>
      </c>
      <c r="N1728" s="19" t="n">
        <f aca="false">Online_RAW!C1728*60</f>
        <v>132.749217391304</v>
      </c>
      <c r="O1728" s="19" t="n">
        <f aca="false">MAX(0, Online_RAW!D1728*60)</f>
        <v>46.7848695652174</v>
      </c>
      <c r="P1728" s="19" t="n">
        <f aca="false">_xlfn.IFNA(VLOOKUP(A1728,Sampling!$D$7:$E$14,2,FALSE()),0)</f>
        <v>0</v>
      </c>
      <c r="Q1728" s="0" t="n">
        <f aca="false">_xlfn.IFNA(VLOOKUP(A1728,Refill!$D$6:$G$8,2,FALSE()),0)</f>
        <v>0</v>
      </c>
    </row>
    <row r="1729" customFormat="false" ht="12.75" hidden="false" customHeight="false" outlineLevel="0" collapsed="false">
      <c r="A1729" s="19" t="n">
        <f aca="false">ROUND((Online_RAW!B1729-General!$B$10)*24,3)</f>
        <v>28.783</v>
      </c>
      <c r="B1729" s="19" t="n">
        <f aca="false">General!$B$12+Online_ANA!K1729/1000+Online_ANA!L1729/1000+Online_ANA!M1729/1000/General!$B$22-SUM($P$2:P1729)/1000/General!$B$24+SUM($Q$2:Q1729)/1000/General!$B$24</f>
        <v>1.49488062020628</v>
      </c>
      <c r="C1729" s="19" t="n">
        <f aca="false">Online_RAW!K1729</f>
        <v>35.323</v>
      </c>
      <c r="D1729" s="19" t="n">
        <f aca="false">Online_RAW!J1729</f>
        <v>4.32</v>
      </c>
      <c r="E1729" s="19" t="n">
        <f aca="false">(1-F1729/100-G1729/100)/(1-C1729/100-D1729/100-General!$B$17/100)</f>
        <v>0.977393160262723</v>
      </c>
      <c r="F1729" s="19" t="n">
        <f aca="false">N1729*General!$B$14/(N1729+O1729)+O1729*100/(N1729+O1729)</f>
        <v>41.4007959704689</v>
      </c>
      <c r="G1729" s="19" t="n">
        <f aca="false">N1729*General!$B$15/(N1729+O1729)</f>
        <v>0.0295955575906723</v>
      </c>
      <c r="H1729" s="19" t="n">
        <f aca="false">(N1729+O1729)*(1/General!$B$20)*((F1729/100)-E1729*(C1729/100))*1000/B1729</f>
        <v>367.974101931742</v>
      </c>
      <c r="I1729" s="19" t="n">
        <f aca="false">(N1729+O1729)*(1/General!$B$20)*((D1729/100)*E1729-(G1729/100))*1000/B1729</f>
        <v>224.366653087889</v>
      </c>
      <c r="J1729" s="19" t="n">
        <f aca="false">I1729/H1729</f>
        <v>0.6097349022935</v>
      </c>
      <c r="K1729" s="19" t="n">
        <f aca="false">MAX(Online_RAW!$L$2-Online_RAW!L1729,0)</f>
        <v>0</v>
      </c>
      <c r="L1729" s="19" t="n">
        <f aca="false">0.0016*(Online_RAW!M1729)</f>
        <v>100.838857142857</v>
      </c>
      <c r="M1729" s="11" t="n">
        <f aca="false">Online_RAW!$N$2-Online_RAW!N1729</f>
        <v>440.40552173913</v>
      </c>
      <c r="N1729" s="19" t="n">
        <f aca="false">Online_RAW!C1729*60</f>
        <v>132.663818181818</v>
      </c>
      <c r="O1729" s="19" t="n">
        <f aca="false">MAX(0, Online_RAW!D1729*60)</f>
        <v>46.6385217391304</v>
      </c>
      <c r="P1729" s="19" t="n">
        <f aca="false">_xlfn.IFNA(VLOOKUP(A1729,Sampling!$D$7:$E$14,2,FALSE()),0)</f>
        <v>0</v>
      </c>
      <c r="Q1729" s="0" t="n">
        <f aca="false">_xlfn.IFNA(VLOOKUP(A1729,Refill!$D$6:$G$8,2,FALSE()),0)</f>
        <v>0</v>
      </c>
    </row>
    <row r="1730" customFormat="false" ht="12.75" hidden="false" customHeight="false" outlineLevel="0" collapsed="false">
      <c r="A1730" s="19" t="n">
        <f aca="false">ROUND((Online_RAW!B1730-General!$B$10)*24,3)</f>
        <v>28.8</v>
      </c>
      <c r="B1730" s="19" t="n">
        <f aca="false">General!$B$12+Online_ANA!K1730/1000+Online_ANA!L1730/1000+Online_ANA!M1730/1000/General!$B$22-SUM($P$2:P1730)/1000/General!$B$24+SUM($Q$2:Q1730)/1000/General!$B$24</f>
        <v>1.49588538556043</v>
      </c>
      <c r="C1730" s="19" t="n">
        <f aca="false">Online_RAW!K1730</f>
        <v>35.414</v>
      </c>
      <c r="D1730" s="19" t="n">
        <f aca="false">Online_RAW!J1730</f>
        <v>4.325</v>
      </c>
      <c r="E1730" s="19" t="n">
        <f aca="false">(1-F1730/100-G1730/100)/(1-C1730/100-D1730/100-General!$B$17/100)</f>
        <v>0.977050729400603</v>
      </c>
      <c r="F1730" s="19" t="n">
        <f aca="false">N1730*General!$B$14/(N1730+O1730)+O1730*100/(N1730+O1730)</f>
        <v>41.5151705377694</v>
      </c>
      <c r="G1730" s="19" t="n">
        <f aca="false">N1730*General!$B$15/(N1730+O1730)</f>
        <v>0.0295377926576922</v>
      </c>
      <c r="H1730" s="19" t="n">
        <f aca="false">(N1730+O1730)*(1/General!$B$20)*((F1730/100)-E1730*(C1730/100))*1000/B1730</f>
        <v>370.192906825378</v>
      </c>
      <c r="I1730" s="19" t="n">
        <f aca="false">(N1730+O1730)*(1/General!$B$20)*((D1730/100)*E1730-(G1730/100))*1000/B1730</f>
        <v>224.678809431557</v>
      </c>
      <c r="J1730" s="19" t="n">
        <f aca="false">I1730/H1730</f>
        <v>0.606923593858969</v>
      </c>
      <c r="K1730" s="19" t="n">
        <f aca="false">MAX(Online_RAW!$L$2-Online_RAW!L1730,0)</f>
        <v>0</v>
      </c>
      <c r="L1730" s="19" t="n">
        <f aca="false">0.0016*(Online_RAW!M1730)</f>
        <v>100.9088</v>
      </c>
      <c r="M1730" s="11" t="n">
        <f aca="false">Online_RAW!$N$2-Online_RAW!N1730</f>
        <v>441.42447826087</v>
      </c>
      <c r="N1730" s="19" t="n">
        <f aca="false">Online_RAW!C1730*60</f>
        <v>132.568695652174</v>
      </c>
      <c r="O1730" s="19" t="n">
        <f aca="false">MAX(0, Online_RAW!D1730*60)</f>
        <v>46.9554782608696</v>
      </c>
      <c r="P1730" s="19" t="n">
        <f aca="false">_xlfn.IFNA(VLOOKUP(A1730,Sampling!$D$7:$E$14,2,FALSE()),0)</f>
        <v>0</v>
      </c>
      <c r="Q1730" s="0" t="n">
        <f aca="false">_xlfn.IFNA(VLOOKUP(A1730,Refill!$D$6:$G$8,2,FALSE()),0)</f>
        <v>0</v>
      </c>
    </row>
    <row r="1731" customFormat="false" ht="12.75" hidden="false" customHeight="false" outlineLevel="0" collapsed="false">
      <c r="A1731" s="19" t="n">
        <f aca="false">ROUND((Online_RAW!B1731-General!$B$10)*24,3)</f>
        <v>28.817</v>
      </c>
      <c r="B1731" s="19" t="n">
        <f aca="false">General!$B$12+Online_ANA!K1731/1000+Online_ANA!L1731/1000+Online_ANA!M1731/1000/General!$B$22-SUM($P$2:P1731)/1000/General!$B$24+SUM($Q$2:Q1731)/1000/General!$B$24</f>
        <v>1.49685174323047</v>
      </c>
      <c r="C1731" s="19" t="n">
        <f aca="false">Online_RAW!K1731</f>
        <v>35.4675</v>
      </c>
      <c r="D1731" s="19" t="n">
        <f aca="false">Online_RAW!J1731</f>
        <v>4.31333333333333</v>
      </c>
      <c r="E1731" s="19" t="n">
        <f aca="false">(1-F1731/100-G1731/100)/(1-C1731/100-D1731/100-General!$B$17/100)</f>
        <v>0.979347093234502</v>
      </c>
      <c r="F1731" s="19" t="n">
        <f aca="false">N1731*General!$B$14/(N1731+O1731)+O1731*100/(N1731+O1731)</f>
        <v>41.4187036084703</v>
      </c>
      <c r="G1731" s="19" t="n">
        <f aca="false">N1731*General!$B$15/(N1731+O1731)</f>
        <v>0.0295865133290554</v>
      </c>
      <c r="H1731" s="19" t="n">
        <f aca="false">(N1731+O1731)*(1/General!$B$20)*((F1731/100)-E1731*(C1731/100))*1000/B1731</f>
        <v>358.14969858674</v>
      </c>
      <c r="I1731" s="19" t="n">
        <f aca="false">(N1731+O1731)*(1/General!$B$20)*((D1731/100)*E1731-(G1731/100))*1000/B1731</f>
        <v>224.772992658327</v>
      </c>
      <c r="J1731" s="19" t="n">
        <f aca="false">I1731/H1731</f>
        <v>0.627595090950186</v>
      </c>
      <c r="K1731" s="19" t="n">
        <f aca="false">MAX(Online_RAW!$L$2-Online_RAW!L1731,0)</f>
        <v>0</v>
      </c>
      <c r="L1731" s="19" t="n">
        <f aca="false">0.0016*(Online_RAW!M1731)</f>
        <v>100.949866666667</v>
      </c>
      <c r="M1731" s="11" t="n">
        <f aca="false">Online_RAW!$N$2-Online_RAW!N1731</f>
        <v>442.43304545455</v>
      </c>
      <c r="N1731" s="19" t="n">
        <f aca="false">Online_RAW!C1731*60</f>
        <v>132.977727272727</v>
      </c>
      <c r="O1731" s="19" t="n">
        <f aca="false">MAX(0, Online_RAW!D1731*60)</f>
        <v>46.8038181818182</v>
      </c>
      <c r="P1731" s="19" t="n">
        <f aca="false">_xlfn.IFNA(VLOOKUP(A1731,Sampling!$D$7:$E$14,2,FALSE()),0)</f>
        <v>0</v>
      </c>
      <c r="Q1731" s="0" t="n">
        <f aca="false">_xlfn.IFNA(VLOOKUP(A1731,Refill!$D$6:$G$8,2,FALSE()),0)</f>
        <v>0</v>
      </c>
    </row>
    <row r="1732" customFormat="false" ht="12.75" hidden="false" customHeight="false" outlineLevel="0" collapsed="false">
      <c r="A1732" s="19" t="n">
        <f aca="false">ROUND((Online_RAW!B1732-General!$B$10)*24,3)</f>
        <v>28.833</v>
      </c>
      <c r="B1732" s="19" t="n">
        <f aca="false">General!$B$12+Online_ANA!K1732/1000+Online_ANA!L1732/1000+Online_ANA!M1732/1000/General!$B$22-SUM($P$2:P1732)/1000/General!$B$24+SUM($Q$2:Q1732)/1000/General!$B$24</f>
        <v>1.49788233040867</v>
      </c>
      <c r="C1732" s="19" t="n">
        <f aca="false">Online_RAW!K1732</f>
        <v>35.357</v>
      </c>
      <c r="D1732" s="19" t="n">
        <f aca="false">Online_RAW!J1732</f>
        <v>4.335</v>
      </c>
      <c r="E1732" s="19" t="n">
        <f aca="false">(1-F1732/100-G1732/100)/(1-C1732/100-D1732/100-General!$B$17/100)</f>
        <v>0.968177817053605</v>
      </c>
      <c r="F1732" s="19" t="n">
        <f aca="false">N1732*General!$B$14/(N1732+O1732)+O1732*100/(N1732+O1732)</f>
        <v>42.0007627589875</v>
      </c>
      <c r="G1732" s="19" t="n">
        <f aca="false">N1732*General!$B$15/(N1732+O1732)</f>
        <v>0.0292925440611174</v>
      </c>
      <c r="H1732" s="19" t="n">
        <f aca="false">(N1732+O1732)*(1/General!$B$20)*((F1732/100)-E1732*(C1732/100))*1000/B1732</f>
        <v>417.66014067317</v>
      </c>
      <c r="I1732" s="19" t="n">
        <f aca="false">(N1732+O1732)*(1/General!$B$20)*((D1732/100)*E1732-(G1732/100))*1000/B1732</f>
        <v>224.060882013012</v>
      </c>
      <c r="J1732" s="19" t="n">
        <f aca="false">I1732/H1732</f>
        <v>0.536466998387442</v>
      </c>
      <c r="K1732" s="19" t="n">
        <f aca="false">MAX(Online_RAW!$L$2-Online_RAW!L1732,0)</f>
        <v>0</v>
      </c>
      <c r="L1732" s="19" t="n">
        <f aca="false">0.0016*(Online_RAW!M1732)</f>
        <v>101.04384</v>
      </c>
      <c r="M1732" s="11" t="n">
        <f aca="false">Online_RAW!$N$2-Online_RAW!N1732</f>
        <v>443.45395454545</v>
      </c>
      <c r="N1732" s="19" t="n">
        <f aca="false">Online_RAW!C1732*60</f>
        <v>132.177545454545</v>
      </c>
      <c r="O1732" s="19" t="n">
        <f aca="false">MAX(0, Online_RAW!D1732*60)</f>
        <v>48.3155454545455</v>
      </c>
      <c r="P1732" s="19" t="n">
        <f aca="false">_xlfn.IFNA(VLOOKUP(A1732,Sampling!$D$7:$E$14,2,FALSE()),0)</f>
        <v>0</v>
      </c>
      <c r="Q1732" s="0" t="n">
        <f aca="false">_xlfn.IFNA(VLOOKUP(A1732,Refill!$D$6:$G$8,2,FALSE()),0)</f>
        <v>0</v>
      </c>
    </row>
    <row r="1733" customFormat="false" ht="12.75" hidden="false" customHeight="false" outlineLevel="0" collapsed="false">
      <c r="A1733" s="19" t="n">
        <f aca="false">ROUND((Online_RAW!B1733-General!$B$10)*24,3)</f>
        <v>28.85</v>
      </c>
      <c r="B1733" s="19" t="n">
        <f aca="false">General!$B$12+Online_ANA!K1733/1000+Online_ANA!L1733/1000+Online_ANA!M1733/1000/General!$B$22-SUM($P$2:P1733)/1000/General!$B$24+SUM($Q$2:Q1733)/1000/General!$B$24</f>
        <v>1.49890987698444</v>
      </c>
      <c r="C1733" s="19" t="n">
        <f aca="false">Online_RAW!K1733</f>
        <v>35.4507692307692</v>
      </c>
      <c r="D1733" s="19" t="n">
        <f aca="false">Online_RAW!J1733</f>
        <v>4.35166666666667</v>
      </c>
      <c r="E1733" s="19" t="n">
        <f aca="false">(1-F1733/100-G1733/100)/(1-C1733/100-D1733/100-General!$B$17/100)</f>
        <v>0.975905617097672</v>
      </c>
      <c r="F1733" s="19" t="n">
        <f aca="false">N1733*General!$B$14/(N1733+O1733)+O1733*100/(N1733+O1733)</f>
        <v>41.6456540183525</v>
      </c>
      <c r="G1733" s="19" t="n">
        <f aca="false">N1733*General!$B$15/(N1733+O1733)</f>
        <v>0.029471891909923</v>
      </c>
      <c r="H1733" s="19" t="n">
        <f aca="false">(N1733+O1733)*(1/General!$B$20)*((F1733/100)-E1733*(C1733/100))*1000/B1733</f>
        <v>377.392015535167</v>
      </c>
      <c r="I1733" s="19" t="n">
        <f aca="false">(N1733+O1733)*(1/General!$B$20)*((D1733/100)*E1733-(G1733/100))*1000/B1733</f>
        <v>225.788177633238</v>
      </c>
      <c r="J1733" s="19" t="n">
        <f aca="false">I1733/H1733</f>
        <v>0.598285518343717</v>
      </c>
      <c r="K1733" s="19" t="n">
        <f aca="false">MAX(Online_RAW!$L$2-Online_RAW!L1733,0)</f>
        <v>0</v>
      </c>
      <c r="L1733" s="19" t="n">
        <f aca="false">0.0016*(Online_RAW!M1733)</f>
        <v>101.1088</v>
      </c>
      <c r="M1733" s="11" t="n">
        <f aca="false">Online_RAW!$N$2-Online_RAW!N1733</f>
        <v>444.50317391304</v>
      </c>
      <c r="N1733" s="19" t="n">
        <f aca="false">Online_RAW!C1733*60</f>
        <v>132.527217391304</v>
      </c>
      <c r="O1733" s="19" t="n">
        <f aca="false">MAX(0, Online_RAW!D1733*60)</f>
        <v>47.3420869565218</v>
      </c>
      <c r="P1733" s="19" t="n">
        <f aca="false">_xlfn.IFNA(VLOOKUP(A1733,Sampling!$D$7:$E$14,2,FALSE()),0)</f>
        <v>0</v>
      </c>
      <c r="Q1733" s="0" t="n">
        <f aca="false">_xlfn.IFNA(VLOOKUP(A1733,Refill!$D$6:$G$8,2,FALSE()),0)</f>
        <v>0</v>
      </c>
    </row>
    <row r="1734" customFormat="false" ht="12.75" hidden="false" customHeight="false" outlineLevel="0" collapsed="false">
      <c r="A1734" s="19" t="n">
        <f aca="false">ROUND((Online_RAW!B1734-General!$B$10)*24,3)</f>
        <v>28.867</v>
      </c>
      <c r="B1734" s="19" t="n">
        <f aca="false">General!$B$12+Online_ANA!K1734/1000+Online_ANA!L1734/1000+Online_ANA!M1734/1000/General!$B$22-SUM($P$2:P1734)/1000/General!$B$24+SUM($Q$2:Q1734)/1000/General!$B$24</f>
        <v>1.4999246938439</v>
      </c>
      <c r="C1734" s="19" t="n">
        <f aca="false">Online_RAW!K1734</f>
        <v>35.56</v>
      </c>
      <c r="D1734" s="19" t="n">
        <f aca="false">Online_RAW!J1734</f>
        <v>4.33166666666667</v>
      </c>
      <c r="E1734" s="19" t="n">
        <f aca="false">(1-F1734/100-G1734/100)/(1-C1734/100-D1734/100-General!$B$17/100)</f>
        <v>0.979681156246974</v>
      </c>
      <c r="F1734" s="19" t="n">
        <f aca="false">N1734*General!$B$14/(N1734+O1734)+O1734*100/(N1734+O1734)</f>
        <v>41.5073572614638</v>
      </c>
      <c r="G1734" s="19" t="n">
        <f aca="false">N1734*General!$B$15/(N1734+O1734)</f>
        <v>0.0295417387568365</v>
      </c>
      <c r="H1734" s="19" t="n">
        <f aca="false">(N1734+O1734)*(1/General!$B$20)*((F1734/100)-E1734*(C1734/100))*1000/B1734</f>
        <v>356.56817356591</v>
      </c>
      <c r="I1734" s="19" t="n">
        <f aca="false">(N1734+O1734)*(1/General!$B$20)*((D1734/100)*E1734-(G1734/100))*1000/B1734</f>
        <v>225.283545782607</v>
      </c>
      <c r="J1734" s="19" t="n">
        <f aca="false">I1734/H1734</f>
        <v>0.631810583456249</v>
      </c>
      <c r="K1734" s="19" t="n">
        <f aca="false">MAX(Online_RAW!$L$2-Online_RAW!L1734,0)</f>
        <v>0</v>
      </c>
      <c r="L1734" s="19" t="n">
        <f aca="false">0.0016*(Online_RAW!M1734)</f>
        <v>101.167733333333</v>
      </c>
      <c r="M1734" s="11" t="n">
        <f aca="false">Online_RAW!$N$2-Online_RAW!N1734</f>
        <v>445.54508695652</v>
      </c>
      <c r="N1734" s="19" t="n">
        <f aca="false">Online_RAW!C1734*60</f>
        <v>132.735913043478</v>
      </c>
      <c r="O1734" s="19" t="n">
        <f aca="false">MAX(0, Online_RAW!D1734*60)</f>
        <v>46.9906956521739</v>
      </c>
      <c r="P1734" s="19" t="n">
        <f aca="false">_xlfn.IFNA(VLOOKUP(A1734,Sampling!$D$7:$E$14,2,FALSE()),0)</f>
        <v>0</v>
      </c>
      <c r="Q1734" s="0" t="n">
        <f aca="false">_xlfn.IFNA(VLOOKUP(A1734,Refill!$D$6:$G$8,2,FALSE()),0)</f>
        <v>0</v>
      </c>
    </row>
    <row r="1735" customFormat="false" ht="12.75" hidden="false" customHeight="false" outlineLevel="0" collapsed="false">
      <c r="A1735" s="19" t="n">
        <f aca="false">ROUND((Online_RAW!B1735-General!$B$10)*24,3)</f>
        <v>28.883</v>
      </c>
      <c r="B1735" s="19" t="n">
        <f aca="false">General!$B$12+Online_ANA!K1735/1000+Online_ANA!L1735/1000+Online_ANA!M1735/1000/General!$B$22-SUM($P$2:P1735)/1000/General!$B$24+SUM($Q$2:Q1735)/1000/General!$B$24</f>
        <v>1.5009992638213</v>
      </c>
      <c r="C1735" s="19" t="n">
        <f aca="false">Online_RAW!K1735</f>
        <v>35.4377777777778</v>
      </c>
      <c r="D1735" s="19" t="n">
        <f aca="false">Online_RAW!J1735</f>
        <v>4.365</v>
      </c>
      <c r="E1735" s="19" t="n">
        <f aca="false">(1-F1735/100-G1735/100)/(1-C1735/100-D1735/100-General!$B$17/100)</f>
        <v>0.973437748769203</v>
      </c>
      <c r="F1735" s="19" t="n">
        <f aca="false">N1735*General!$B$14/(N1735+O1735)+O1735*100/(N1735+O1735)</f>
        <v>41.7935533484718</v>
      </c>
      <c r="G1735" s="19" t="n">
        <f aca="false">N1735*General!$B$15/(N1735+O1735)</f>
        <v>0.0293971952785496</v>
      </c>
      <c r="H1735" s="19" t="n">
        <f aca="false">(N1735+O1735)*(1/General!$B$20)*((F1735/100)-E1735*(C1735/100))*1000/B1735</f>
        <v>389.955415035265</v>
      </c>
      <c r="I1735" s="19" t="n">
        <f aca="false">(N1735+O1735)*(1/General!$B$20)*((D1735/100)*E1735-(G1735/100))*1000/B1735</f>
        <v>225.498157780414</v>
      </c>
      <c r="J1735" s="19" t="n">
        <f aca="false">I1735/H1735</f>
        <v>0.578266512237102</v>
      </c>
      <c r="K1735" s="19" t="n">
        <f aca="false">MAX(Online_RAW!$L$2-Online_RAW!L1735,0)</f>
        <v>0</v>
      </c>
      <c r="L1735" s="19" t="n">
        <f aca="false">0.0016*(Online_RAW!M1735)</f>
        <v>101.2792</v>
      </c>
      <c r="M1735" s="11" t="n">
        <f aca="false">Online_RAW!$N$2-Online_RAW!N1735</f>
        <v>446.59486956522</v>
      </c>
      <c r="N1735" s="19" t="n">
        <f aca="false">Online_RAW!C1735*60</f>
        <v>132.133043478261</v>
      </c>
      <c r="O1735" s="19" t="n">
        <f aca="false">MAX(0, Online_RAW!D1735*60)</f>
        <v>47.6569565217391</v>
      </c>
      <c r="P1735" s="19" t="n">
        <f aca="false">_xlfn.IFNA(VLOOKUP(A1735,Sampling!$D$7:$E$14,2,FALSE()),0)</f>
        <v>0</v>
      </c>
      <c r="Q1735" s="0" t="n">
        <f aca="false">_xlfn.IFNA(VLOOKUP(A1735,Refill!$D$6:$G$8,2,FALSE()),0)</f>
        <v>0</v>
      </c>
    </row>
    <row r="1736" customFormat="false" ht="12.75" hidden="false" customHeight="false" outlineLevel="0" collapsed="false">
      <c r="A1736" s="19" t="n">
        <f aca="false">ROUND((Online_RAW!B1736-General!$B$10)*24,3)</f>
        <v>28.9</v>
      </c>
      <c r="B1736" s="19" t="n">
        <f aca="false">General!$B$12+Online_ANA!K1736/1000+Online_ANA!L1736/1000+Online_ANA!M1736/1000/General!$B$22-SUM($P$2:P1736)/1000/General!$B$24+SUM($Q$2:Q1736)/1000/General!$B$24</f>
        <v>1.50200576880734</v>
      </c>
      <c r="C1736" s="19" t="n">
        <f aca="false">Online_RAW!K1736</f>
        <v>35.583</v>
      </c>
      <c r="D1736" s="19" t="n">
        <f aca="false">Online_RAW!J1736</f>
        <v>4.38</v>
      </c>
      <c r="E1736" s="19" t="n">
        <f aca="false">(1-F1736/100-G1736/100)/(1-C1736/100-D1736/100-General!$B$17/100)</f>
        <v>0.979109648522435</v>
      </c>
      <c r="F1736" s="19" t="n">
        <f aca="false">N1736*General!$B$14/(N1736+O1736)+O1736*100/(N1736+O1736)</f>
        <v>41.6113580318463</v>
      </c>
      <c r="G1736" s="19" t="n">
        <f aca="false">N1736*General!$B$15/(N1736+O1736)</f>
        <v>0.0294892131152291</v>
      </c>
      <c r="H1736" s="19" t="n">
        <f aca="false">(N1736+O1736)*(1/General!$B$20)*((F1736/100)-E1736*(C1736/100))*1000/B1736</f>
        <v>362.158581542602</v>
      </c>
      <c r="I1736" s="19" t="n">
        <f aca="false">(N1736+O1736)*(1/General!$B$20)*((D1736/100)*E1736-(G1736/100))*1000/B1736</f>
        <v>227.777003476489</v>
      </c>
      <c r="J1736" s="19" t="n">
        <f aca="false">I1736/H1736</f>
        <v>0.628942720358248</v>
      </c>
      <c r="K1736" s="19" t="n">
        <f aca="false">MAX(Online_RAW!$L$2-Online_RAW!L1736,0)</f>
        <v>0</v>
      </c>
      <c r="L1736" s="19" t="n">
        <f aca="false">0.0016*(Online_RAW!M1736)</f>
        <v>101.3232</v>
      </c>
      <c r="M1736" s="11" t="n">
        <f aca="false">Online_RAW!$N$2-Online_RAW!N1736</f>
        <v>447.644</v>
      </c>
      <c r="N1736" s="19" t="n">
        <f aca="false">Online_RAW!C1736*60</f>
        <v>132.738</v>
      </c>
      <c r="O1736" s="19" t="n">
        <f aca="false">MAX(0, Online_RAW!D1736*60)</f>
        <v>47.3115652173913</v>
      </c>
      <c r="P1736" s="19" t="n">
        <f aca="false">_xlfn.IFNA(VLOOKUP(A1736,Sampling!$D$7:$E$14,2,FALSE()),0)</f>
        <v>0</v>
      </c>
      <c r="Q1736" s="0" t="n">
        <f aca="false">_xlfn.IFNA(VLOOKUP(A1736,Refill!$D$6:$G$8,2,FALSE()),0)</f>
        <v>0</v>
      </c>
    </row>
    <row r="1737" customFormat="false" ht="12.75" hidden="false" customHeight="false" outlineLevel="0" collapsed="false">
      <c r="A1737" s="19" t="n">
        <f aca="false">ROUND((Online_RAW!B1737-General!$B$10)*24,3)</f>
        <v>28.917</v>
      </c>
      <c r="B1737" s="19" t="n">
        <f aca="false">General!$B$12+Online_ANA!K1737/1000+Online_ANA!L1737/1000+Online_ANA!M1737/1000/General!$B$22-SUM($P$2:P1737)/1000/General!$B$24+SUM($Q$2:Q1737)/1000/General!$B$24</f>
        <v>1.50303646016124</v>
      </c>
      <c r="C1737" s="19" t="n">
        <f aca="false">Online_RAW!K1737</f>
        <v>35.5625</v>
      </c>
      <c r="D1737" s="19" t="n">
        <f aca="false">Online_RAW!J1737</f>
        <v>4.385</v>
      </c>
      <c r="E1737" s="19" t="n">
        <f aca="false">(1-F1737/100-G1737/100)/(1-C1737/100-D1737/100-General!$B$17/100)</f>
        <v>0.976813173208716</v>
      </c>
      <c r="F1737" s="19" t="n">
        <f aca="false">N1737*General!$B$14/(N1737+O1737)+O1737*100/(N1737+O1737)</f>
        <v>41.7331587643898</v>
      </c>
      <c r="G1737" s="19" t="n">
        <f aca="false">N1737*General!$B$15/(N1737+O1737)</f>
        <v>0.0294276975937425</v>
      </c>
      <c r="H1737" s="19" t="n">
        <f aca="false">(N1737+O1737)*(1/General!$B$20)*((F1737/100)-E1737*(C1737/100))*1000/B1737</f>
        <v>373.518693440982</v>
      </c>
      <c r="I1737" s="19" t="n">
        <f aca="false">(N1737+O1737)*(1/General!$B$20)*((D1737/100)*E1737-(G1737/100))*1000/B1737</f>
        <v>227.141653700083</v>
      </c>
      <c r="J1737" s="19" t="n">
        <f aca="false">I1737/H1737</f>
        <v>0.608113215452689</v>
      </c>
      <c r="K1737" s="19" t="n">
        <f aca="false">MAX(Online_RAW!$L$2-Online_RAW!L1737,0)</f>
        <v>0</v>
      </c>
      <c r="L1737" s="19" t="n">
        <f aca="false">0.0016*(Online_RAW!M1737)</f>
        <v>101.404266666667</v>
      </c>
      <c r="M1737" s="11" t="n">
        <f aca="false">Online_RAW!$N$2-Online_RAW!N1737</f>
        <v>448.67909090909</v>
      </c>
      <c r="N1737" s="19" t="n">
        <f aca="false">Online_RAW!C1737*60</f>
        <v>132.341142857143</v>
      </c>
      <c r="O1737" s="19" t="n">
        <f aca="false">MAX(0, Online_RAW!D1737*60)</f>
        <v>47.5453636363636</v>
      </c>
      <c r="P1737" s="19" t="n">
        <f aca="false">_xlfn.IFNA(VLOOKUP(A1737,Sampling!$D$7:$E$14,2,FALSE()),0)</f>
        <v>0</v>
      </c>
      <c r="Q1737" s="0" t="n">
        <f aca="false">_xlfn.IFNA(VLOOKUP(A1737,Refill!$D$6:$G$8,2,FALSE()),0)</f>
        <v>0</v>
      </c>
    </row>
    <row r="1738" customFormat="false" ht="12.75" hidden="false" customHeight="false" outlineLevel="0" collapsed="false">
      <c r="A1738" s="19" t="n">
        <f aca="false">ROUND((Online_RAW!B1738-General!$B$10)*24,3)</f>
        <v>28.933</v>
      </c>
      <c r="B1738" s="19" t="n">
        <f aca="false">General!$B$12+Online_ANA!K1738/1000+Online_ANA!L1738/1000+Online_ANA!M1738/1000/General!$B$22-SUM($P$2:P1738)/1000/General!$B$24+SUM($Q$2:Q1738)/1000/General!$B$24</f>
        <v>1.50405769014759</v>
      </c>
      <c r="C1738" s="19" t="n">
        <f aca="false">Online_RAW!K1738</f>
        <v>35.4872727272727</v>
      </c>
      <c r="D1738" s="19" t="n">
        <f aca="false">Online_RAW!J1738</f>
        <v>4.40166666666667</v>
      </c>
      <c r="E1738" s="19" t="n">
        <f aca="false">(1-F1738/100-G1738/100)/(1-C1738/100-D1738/100-General!$B$17/100)</f>
        <v>0.974547006706031</v>
      </c>
      <c r="F1738" s="19" t="n">
        <f aca="false">N1738*General!$B$14/(N1738+O1738)+O1738*100/(N1738+O1738)</f>
        <v>41.811236545354</v>
      </c>
      <c r="G1738" s="19" t="n">
        <f aca="false">N1738*General!$B$15/(N1738+O1738)</f>
        <v>0.0293882643710333</v>
      </c>
      <c r="H1738" s="19" t="n">
        <f aca="false">(N1738+O1738)*(1/General!$B$20)*((F1738/100)-E1738*(C1738/100))*1000/B1738</f>
        <v>385.352588394615</v>
      </c>
      <c r="I1738" s="19" t="n">
        <f aca="false">(N1738+O1738)*(1/General!$B$20)*((D1738/100)*E1738-(G1738/100))*1000/B1738</f>
        <v>227.154471117831</v>
      </c>
      <c r="J1738" s="19" t="n">
        <f aca="false">I1738/H1738</f>
        <v>0.589471766789373</v>
      </c>
      <c r="K1738" s="19" t="n">
        <f aca="false">MAX(Online_RAW!$L$2-Online_RAW!L1738,0)</f>
        <v>0</v>
      </c>
      <c r="L1738" s="19" t="n">
        <f aca="false">0.0016*(Online_RAW!M1738)</f>
        <v>101.4756</v>
      </c>
      <c r="M1738" s="11" t="n">
        <f aca="false">Online_RAW!$N$2-Online_RAW!N1738</f>
        <v>449.71447826087</v>
      </c>
      <c r="N1738" s="19" t="n">
        <f aca="false">Online_RAW!C1738*60</f>
        <v>132.064090909091</v>
      </c>
      <c r="O1738" s="19" t="n">
        <f aca="false">MAX(0, Online_RAW!D1738*60)</f>
        <v>47.6866956521739</v>
      </c>
      <c r="P1738" s="19" t="n">
        <f aca="false">_xlfn.IFNA(VLOOKUP(A1738,Sampling!$D$7:$E$14,2,FALSE()),0)</f>
        <v>0</v>
      </c>
      <c r="Q1738" s="0" t="n">
        <f aca="false">_xlfn.IFNA(VLOOKUP(A1738,Refill!$D$6:$G$8,2,FALSE()),0)</f>
        <v>0</v>
      </c>
    </row>
    <row r="1739" customFormat="false" ht="12.75" hidden="false" customHeight="false" outlineLevel="0" collapsed="false">
      <c r="A1739" s="19" t="n">
        <f aca="false">ROUND((Online_RAW!B1739-General!$B$10)*24,3)</f>
        <v>28.95</v>
      </c>
      <c r="B1739" s="19" t="n">
        <f aca="false">General!$B$12+Online_ANA!K1739/1000+Online_ANA!L1739/1000+Online_ANA!M1739/1000/General!$B$22-SUM($P$2:P1739)/1000/General!$B$24+SUM($Q$2:Q1739)/1000/General!$B$24</f>
        <v>1.50509287723897</v>
      </c>
      <c r="C1739" s="19" t="n">
        <f aca="false">Online_RAW!K1739</f>
        <v>35.6071428571429</v>
      </c>
      <c r="D1739" s="19" t="n">
        <f aca="false">Online_RAW!J1739</f>
        <v>4.38833333333333</v>
      </c>
      <c r="E1739" s="19" t="n">
        <f aca="false">(1-F1739/100-G1739/100)/(1-C1739/100-D1739/100-General!$B$17/100)</f>
        <v>0.975960593663688</v>
      </c>
      <c r="F1739" s="19" t="n">
        <f aca="false">N1739*General!$B$14/(N1739+O1739)+O1739*100/(N1739+O1739)</f>
        <v>41.8308616091167</v>
      </c>
      <c r="G1739" s="19" t="n">
        <f aca="false">N1739*General!$B$15/(N1739+O1739)</f>
        <v>0.0293783527226683</v>
      </c>
      <c r="H1739" s="19" t="n">
        <f aca="false">(N1739+O1739)*(1/General!$B$20)*((F1739/100)-E1739*(C1739/100))*1000/B1739</f>
        <v>378.359630634873</v>
      </c>
      <c r="I1739" s="19" t="n">
        <f aca="false">(N1739+O1739)*(1/General!$B$20)*((D1739/100)*E1739-(G1739/100))*1000/B1739</f>
        <v>227.317520212416</v>
      </c>
      <c r="J1739" s="19" t="n">
        <f aca="false">I1739/H1739</f>
        <v>0.600797500068878</v>
      </c>
      <c r="K1739" s="19" t="n">
        <f aca="false">MAX(Online_RAW!$L$2-Online_RAW!L1739,0)</f>
        <v>0</v>
      </c>
      <c r="L1739" s="19" t="n">
        <f aca="false">0.0016*(Online_RAW!M1739)</f>
        <v>101.564</v>
      </c>
      <c r="M1739" s="11" t="n">
        <f aca="false">Online_RAW!$N$2-Online_RAW!N1739</f>
        <v>450.74647619048</v>
      </c>
      <c r="N1739" s="19" t="n">
        <f aca="false">Online_RAW!C1739*60</f>
        <v>132.416</v>
      </c>
      <c r="O1739" s="19" t="n">
        <f aca="false">MAX(0, Online_RAW!D1739*60)</f>
        <v>47.8745714285714</v>
      </c>
      <c r="P1739" s="19" t="n">
        <f aca="false">_xlfn.IFNA(VLOOKUP(A1739,Sampling!$D$7:$E$14,2,FALSE()),0)</f>
        <v>0</v>
      </c>
      <c r="Q1739" s="0" t="n">
        <f aca="false">_xlfn.IFNA(VLOOKUP(A1739,Refill!$D$6:$G$8,2,FALSE()),0)</f>
        <v>0</v>
      </c>
    </row>
    <row r="1740" customFormat="false" ht="12.75" hidden="false" customHeight="false" outlineLevel="0" collapsed="false">
      <c r="A1740" s="19" t="n">
        <f aca="false">ROUND((Online_RAW!B1740-General!$B$10)*24,3)</f>
        <v>28.967</v>
      </c>
      <c r="B1740" s="19" t="n">
        <f aca="false">General!$B$12+Online_ANA!K1740/1000+Online_ANA!L1740/1000+Online_ANA!M1740/1000/General!$B$22-SUM($P$2:P1740)/1000/General!$B$24+SUM($Q$2:Q1740)/1000/General!$B$24</f>
        <v>1.50610848482914</v>
      </c>
      <c r="C1740" s="19" t="n">
        <f aca="false">Online_RAW!K1740</f>
        <v>35.562</v>
      </c>
      <c r="D1740" s="19" t="n">
        <f aca="false">Online_RAW!J1740</f>
        <v>4.395</v>
      </c>
      <c r="E1740" s="19" t="n">
        <f aca="false">(1-F1740/100-G1740/100)/(1-C1740/100-D1740/100-General!$B$17/100)</f>
        <v>0.974850289088198</v>
      </c>
      <c r="F1740" s="19" t="n">
        <f aca="false">N1740*General!$B$14/(N1740+O1740)+O1740*100/(N1740+O1740)</f>
        <v>41.8595104298961</v>
      </c>
      <c r="G1740" s="19" t="n">
        <f aca="false">N1740*General!$B$15/(N1740+O1740)</f>
        <v>0.0293638836212646</v>
      </c>
      <c r="H1740" s="19" t="n">
        <f aca="false">(N1740+O1740)*(1/General!$B$20)*((F1740/100)-E1740*(C1740/100))*1000/B1740</f>
        <v>383.337178986884</v>
      </c>
      <c r="I1740" s="19" t="n">
        <f aca="false">(N1740+O1740)*(1/General!$B$20)*((D1740/100)*E1740-(G1740/100))*1000/B1740</f>
        <v>226.802758622603</v>
      </c>
      <c r="J1740" s="19" t="n">
        <f aca="false">I1740/H1740</f>
        <v>0.591653434769923</v>
      </c>
      <c r="K1740" s="19" t="n">
        <f aca="false">MAX(Online_RAW!$L$2-Online_RAW!L1740,0)</f>
        <v>0</v>
      </c>
      <c r="L1740" s="19" t="n">
        <f aca="false">0.0016*(Online_RAW!M1740)</f>
        <v>101.619733333333</v>
      </c>
      <c r="M1740" s="11" t="n">
        <f aca="false">Online_RAW!$N$2-Online_RAW!N1740</f>
        <v>451.79273913043</v>
      </c>
      <c r="N1740" s="19" t="n">
        <f aca="false">Online_RAW!C1740*60</f>
        <v>132.089217391304</v>
      </c>
      <c r="O1740" s="19" t="n">
        <f aca="false">MAX(0, Online_RAW!D1740*60)</f>
        <v>47.8450434782609</v>
      </c>
      <c r="P1740" s="19" t="n">
        <f aca="false">_xlfn.IFNA(VLOOKUP(A1740,Sampling!$D$7:$E$14,2,FALSE()),0)</f>
        <v>0</v>
      </c>
      <c r="Q1740" s="0" t="n">
        <f aca="false">_xlfn.IFNA(VLOOKUP(A1740,Refill!$D$6:$G$8,2,FALSE()),0)</f>
        <v>0</v>
      </c>
    </row>
    <row r="1741" customFormat="false" ht="12.75" hidden="false" customHeight="false" outlineLevel="0" collapsed="false">
      <c r="A1741" s="19" t="n">
        <f aca="false">ROUND((Online_RAW!B1741-General!$B$10)*24,3)</f>
        <v>28.983</v>
      </c>
      <c r="B1741" s="19" t="n">
        <f aca="false">General!$B$12+Online_ANA!K1741/1000+Online_ANA!L1741/1000+Online_ANA!M1741/1000/General!$B$22-SUM($P$2:P1741)/1000/General!$B$24+SUM($Q$2:Q1741)/1000/General!$B$24</f>
        <v>1.5071814733945</v>
      </c>
      <c r="C1741" s="19" t="n">
        <f aca="false">Online_RAW!K1741</f>
        <v>35.58</v>
      </c>
      <c r="D1741" s="19" t="n">
        <f aca="false">Online_RAW!J1741</f>
        <v>4.41166666666667</v>
      </c>
      <c r="E1741" s="19" t="n">
        <f aca="false">(1-F1741/100-G1741/100)/(1-C1741/100-D1741/100-General!$B$17/100)</f>
        <v>0.975765896615136</v>
      </c>
      <c r="F1741" s="19" t="n">
        <f aca="false">N1741*General!$B$14/(N1741+O1741)+O1741*100/(N1741+O1741)</f>
        <v>41.8387468479151</v>
      </c>
      <c r="G1741" s="19" t="n">
        <f aca="false">N1741*General!$B$15/(N1741+O1741)</f>
        <v>0.0293743702788308</v>
      </c>
      <c r="H1741" s="19" t="n">
        <f aca="false">(N1741+O1741)*(1/General!$B$20)*((F1741/100)-E1741*(C1741/100))*1000/B1741</f>
        <v>378.674570309257</v>
      </c>
      <c r="I1741" s="19" t="n">
        <f aca="false">(N1741+O1741)*(1/General!$B$20)*((D1741/100)*E1741-(G1741/100))*1000/B1741</f>
        <v>227.352668497416</v>
      </c>
      <c r="J1741" s="19" t="n">
        <f aca="false">I1741/H1741</f>
        <v>0.600390642317865</v>
      </c>
      <c r="K1741" s="19" t="n">
        <f aca="false">MAX(Online_RAW!$L$2-Online_RAW!L1741,0)</f>
        <v>0</v>
      </c>
      <c r="L1741" s="19" t="n">
        <f aca="false">0.0016*(Online_RAW!M1741)</f>
        <v>101.7184</v>
      </c>
      <c r="M1741" s="11" t="n">
        <f aca="false">Online_RAW!$N$2-Online_RAW!N1741</f>
        <v>452.85475</v>
      </c>
      <c r="N1741" s="19" t="n">
        <f aca="false">Online_RAW!C1741*60</f>
        <v>131.9225</v>
      </c>
      <c r="O1741" s="19" t="n">
        <f aca="false">MAX(0, Online_RAW!D1741*60)</f>
        <v>47.7205</v>
      </c>
      <c r="P1741" s="19" t="n">
        <f aca="false">_xlfn.IFNA(VLOOKUP(A1741,Sampling!$D$7:$E$14,2,FALSE()),0)</f>
        <v>0</v>
      </c>
      <c r="Q1741" s="0" t="n">
        <f aca="false">_xlfn.IFNA(VLOOKUP(A1741,Refill!$D$6:$G$8,2,FALSE()),0)</f>
        <v>0</v>
      </c>
    </row>
    <row r="1742" customFormat="false" ht="12.75" hidden="false" customHeight="false" outlineLevel="0" collapsed="false">
      <c r="A1742" s="19" t="n">
        <f aca="false">ROUND((Online_RAW!B1742-General!$B$10)*24,3)</f>
        <v>29</v>
      </c>
      <c r="B1742" s="19" t="n">
        <f aca="false">General!$B$12+Online_ANA!K1742/1000+Online_ANA!L1742/1000+Online_ANA!M1742/1000/General!$B$22-SUM($P$2:P1742)/1000/General!$B$24+SUM($Q$2:Q1742)/1000/General!$B$24</f>
        <v>1.50815693211009</v>
      </c>
      <c r="C1742" s="19" t="n">
        <f aca="false">Online_RAW!K1742</f>
        <v>35.6455555555556</v>
      </c>
      <c r="D1742" s="19" t="n">
        <f aca="false">Online_RAW!J1742</f>
        <v>4.40571428571429</v>
      </c>
      <c r="E1742" s="19" t="n">
        <f aca="false">(1-F1742/100-G1742/100)/(1-C1742/100-D1742/100-General!$B$17/100)</f>
        <v>0.97409892282412</v>
      </c>
      <c r="F1742" s="19" t="n">
        <f aca="false">N1742*General!$B$14/(N1742+O1742)+O1742*100/(N1742+O1742)</f>
        <v>41.9961967884377</v>
      </c>
      <c r="G1742" s="19" t="n">
        <f aca="false">N1742*General!$B$15/(N1742+O1742)</f>
        <v>0.0292948501068497</v>
      </c>
      <c r="H1742" s="19" t="n">
        <f aca="false">(N1742+O1742)*(1/General!$B$20)*((F1742/100)-E1742*(C1742/100))*1000/B1742</f>
        <v>388.236283299183</v>
      </c>
      <c r="I1742" s="19" t="n">
        <f aca="false">(N1742+O1742)*(1/General!$B$20)*((D1742/100)*E1742-(G1742/100))*1000/B1742</f>
        <v>227.495871148013</v>
      </c>
      <c r="J1742" s="19" t="n">
        <f aca="false">I1742/H1742</f>
        <v>0.585972720567953</v>
      </c>
      <c r="K1742" s="19" t="n">
        <f aca="false">MAX(Online_RAW!$L$2-Online_RAW!L1742,0)</f>
        <v>0</v>
      </c>
      <c r="L1742" s="19" t="n">
        <f aca="false">0.0016*(Online_RAW!M1742)</f>
        <v>101.7184</v>
      </c>
      <c r="M1742" s="11" t="n">
        <f aca="false">Online_RAW!$N$2-Online_RAW!N1742</f>
        <v>453.918</v>
      </c>
      <c r="N1742" s="19" t="n">
        <f aca="false">Online_RAW!C1742*60</f>
        <v>132.13747826087</v>
      </c>
      <c r="O1742" s="19" t="n">
        <f aca="false">MAX(0, Online_RAW!D1742*60)</f>
        <v>48.2866956521739</v>
      </c>
      <c r="P1742" s="19" t="n">
        <f aca="false">_xlfn.IFNA(VLOOKUP(A1742,Sampling!$D$7:$E$14,2,FALSE()),0)</f>
        <v>0</v>
      </c>
      <c r="Q1742" s="0" t="n">
        <f aca="false">_xlfn.IFNA(VLOOKUP(A1742,Refill!$D$6:$G$8,2,FALSE()),0)</f>
        <v>0</v>
      </c>
    </row>
    <row r="1743" customFormat="false" ht="12.75" hidden="false" customHeight="false" outlineLevel="0" collapsed="false">
      <c r="A1743" s="19" t="n">
        <f aca="false">ROUND((Online_RAW!B1743-General!$B$10)*24,3)</f>
        <v>29.017</v>
      </c>
      <c r="B1743" s="19" t="n">
        <f aca="false">General!$B$12+Online_ANA!K1743/1000+Online_ANA!L1743/1000+Online_ANA!M1743/1000/General!$B$22-SUM($P$2:P1743)/1000/General!$B$24+SUM($Q$2:Q1743)/1000/General!$B$24</f>
        <v>1.50922911815402</v>
      </c>
      <c r="C1743" s="19" t="n">
        <f aca="false">Online_RAW!K1743</f>
        <v>35.6533333333333</v>
      </c>
      <c r="D1743" s="19" t="n">
        <f aca="false">Online_RAW!J1743</f>
        <v>4.412</v>
      </c>
      <c r="E1743" s="19" t="n">
        <f aca="false">(1-F1743/100-G1743/100)/(1-C1743/100-D1743/100-General!$B$17/100)</f>
        <v>0.978097396863127</v>
      </c>
      <c r="F1743" s="19" t="n">
        <f aca="false">N1743*General!$B$14/(N1743+O1743)+O1743*100/(N1743+O1743)</f>
        <v>41.7718656225951</v>
      </c>
      <c r="G1743" s="19" t="n">
        <f aca="false">N1743*General!$B$15/(N1743+O1743)</f>
        <v>0.029408148675457</v>
      </c>
      <c r="H1743" s="19" t="n">
        <f aca="false">(N1743+O1743)*(1/General!$B$20)*((F1743/100)-E1743*(C1743/100))*1000/B1743</f>
        <v>366.472558401751</v>
      </c>
      <c r="I1743" s="19" t="n">
        <f aca="false">(N1743+O1743)*(1/General!$B$20)*((D1743/100)*E1743-(G1743/100))*1000/B1743</f>
        <v>227.654332146562</v>
      </c>
      <c r="J1743" s="19" t="n">
        <f aca="false">I1743/H1743</f>
        <v>0.621204308282732</v>
      </c>
      <c r="K1743" s="19" t="n">
        <f aca="false">MAX(Online_RAW!$L$2-Online_RAW!L1743,0)</f>
        <v>0</v>
      </c>
      <c r="L1743" s="19" t="n">
        <f aca="false">0.0016*(Online_RAW!M1743)</f>
        <v>101.837333333333</v>
      </c>
      <c r="M1743" s="11" t="n">
        <f aca="false">Online_RAW!$N$2-Online_RAW!N1743</f>
        <v>454.95704545455</v>
      </c>
      <c r="N1743" s="19" t="n">
        <f aca="false">Online_RAW!C1743*60</f>
        <v>132.102272727273</v>
      </c>
      <c r="O1743" s="19" t="n">
        <f aca="false">MAX(0, Online_RAW!D1743*60)</f>
        <v>47.5789090909091</v>
      </c>
      <c r="P1743" s="19" t="n">
        <f aca="false">_xlfn.IFNA(VLOOKUP(A1743,Sampling!$D$7:$E$14,2,FALSE()),0)</f>
        <v>0</v>
      </c>
      <c r="Q1743" s="0" t="n">
        <f aca="false">_xlfn.IFNA(VLOOKUP(A1743,Refill!$D$6:$G$8,2,FALSE()),0)</f>
        <v>0</v>
      </c>
    </row>
    <row r="1744" customFormat="false" ht="12.75" hidden="false" customHeight="false" outlineLevel="0" collapsed="false">
      <c r="A1744" s="19" t="n">
        <f aca="false">ROUND((Online_RAW!B1744-General!$B$10)*24,3)</f>
        <v>29.033</v>
      </c>
      <c r="B1744" s="19" t="n">
        <f aca="false">General!$B$12+Online_ANA!K1744/1000+Online_ANA!L1744/1000+Online_ANA!M1744/1000/General!$B$22-SUM($P$2:P1744)/1000/General!$B$24+SUM($Q$2:Q1744)/1000/General!$B$24</f>
        <v>1.51018166194051</v>
      </c>
      <c r="C1744" s="19" t="n">
        <f aca="false">Online_RAW!K1744</f>
        <v>35.5855555555556</v>
      </c>
      <c r="D1744" s="19" t="n">
        <f aca="false">Online_RAW!J1744</f>
        <v>4.44</v>
      </c>
      <c r="E1744" s="19" t="n">
        <f aca="false">(1-F1744/100-G1744/100)/(1-C1744/100-D1744/100-General!$B$17/100)</f>
        <v>0.973122886601385</v>
      </c>
      <c r="F1744" s="19" t="n">
        <f aca="false">N1744*General!$B$14/(N1744+O1744)+O1744*100/(N1744+O1744)</f>
        <v>42.0292801460392</v>
      </c>
      <c r="G1744" s="19" t="n">
        <f aca="false">N1744*General!$B$15/(N1744+O1744)</f>
        <v>0.0292781413403842</v>
      </c>
      <c r="H1744" s="19" t="n">
        <f aca="false">(N1744+O1744)*(1/General!$B$20)*((F1744/100)-E1744*(C1744/100))*1000/B1744</f>
        <v>392.596111837736</v>
      </c>
      <c r="I1744" s="19" t="n">
        <f aca="false">(N1744+O1744)*(1/General!$B$20)*((D1744/100)*E1744-(G1744/100))*1000/B1744</f>
        <v>227.668276402363</v>
      </c>
      <c r="J1744" s="19" t="n">
        <f aca="false">I1744/H1744</f>
        <v>0.57990456231635</v>
      </c>
      <c r="K1744" s="19" t="n">
        <f aca="false">MAX(Online_RAW!$L$2-Online_RAW!L1744,0)</f>
        <v>0</v>
      </c>
      <c r="L1744" s="19" t="n">
        <f aca="false">0.0016*(Online_RAW!M1744)</f>
        <v>101.837333333333</v>
      </c>
      <c r="M1744" s="11" t="n">
        <f aca="false">Online_RAW!$N$2-Online_RAW!N1744</f>
        <v>455.99531818182</v>
      </c>
      <c r="N1744" s="19" t="n">
        <f aca="false">Online_RAW!C1744*60</f>
        <v>131.442818181818</v>
      </c>
      <c r="O1744" s="19" t="n">
        <f aca="false">MAX(0, Online_RAW!D1744*60)</f>
        <v>48.1352727272727</v>
      </c>
      <c r="P1744" s="19" t="n">
        <f aca="false">_xlfn.IFNA(VLOOKUP(A1744,Sampling!$D$7:$E$14,2,FALSE()),0)</f>
        <v>0</v>
      </c>
      <c r="Q1744" s="0" t="n">
        <f aca="false">_xlfn.IFNA(VLOOKUP(A1744,Refill!$D$6:$G$8,2,FALSE()),0)</f>
        <v>0</v>
      </c>
    </row>
    <row r="1745" customFormat="false" ht="12.75" hidden="false" customHeight="false" outlineLevel="0" collapsed="false">
      <c r="A1745" s="19" t="n">
        <f aca="false">ROUND((Online_RAW!B1745-General!$B$10)*24,3)</f>
        <v>29.05</v>
      </c>
      <c r="B1745" s="19" t="n">
        <f aca="false">General!$B$12+Online_ANA!K1745/1000+Online_ANA!L1745/1000+Online_ANA!M1745/1000/General!$B$22-SUM($P$2:P1745)/1000/General!$B$24+SUM($Q$2:Q1745)/1000/General!$B$24</f>
        <v>1.51129544712519</v>
      </c>
      <c r="C1745" s="19" t="n">
        <f aca="false">Online_RAW!K1745</f>
        <v>35.7154545454545</v>
      </c>
      <c r="D1745" s="19" t="n">
        <f aca="false">Online_RAW!J1745</f>
        <v>4.43285714285714</v>
      </c>
      <c r="E1745" s="19" t="n">
        <f aca="false">(1-F1745/100-G1745/100)/(1-C1745/100-D1745/100-General!$B$17/100)</f>
        <v>0.97834216508511</v>
      </c>
      <c r="F1745" s="19" t="n">
        <f aca="false">N1745*General!$B$14/(N1745+O1745)+O1745*100/(N1745+O1745)</f>
        <v>41.8385163155577</v>
      </c>
      <c r="G1745" s="19" t="n">
        <f aca="false">N1745*General!$B$15/(N1745+O1745)</f>
        <v>0.0293744867093143</v>
      </c>
      <c r="H1745" s="19" t="n">
        <f aca="false">(N1745+O1745)*(1/General!$B$20)*((F1745/100)-E1745*(C1745/100))*1000/B1745</f>
        <v>365.387434108611</v>
      </c>
      <c r="I1745" s="19" t="n">
        <f aca="false">(N1745+O1745)*(1/General!$B$20)*((D1745/100)*E1745-(G1745/100))*1000/B1745</f>
        <v>228.214207534594</v>
      </c>
      <c r="J1745" s="19" t="n">
        <f aca="false">I1745/H1745</f>
        <v>0.624581433927356</v>
      </c>
      <c r="K1745" s="19" t="n">
        <f aca="false">MAX(Online_RAW!$L$2-Online_RAW!L1745,0)</f>
        <v>0</v>
      </c>
      <c r="L1745" s="19" t="n">
        <f aca="false">0.0016*(Online_RAW!M1745)</f>
        <v>101.975542857143</v>
      </c>
      <c r="M1745" s="11" t="n">
        <f aca="false">Online_RAW!$N$2-Online_RAW!N1745</f>
        <v>457.05869565217</v>
      </c>
      <c r="N1745" s="19" t="n">
        <f aca="false">Online_RAW!C1745*60</f>
        <v>131.794956521739</v>
      </c>
      <c r="O1745" s="19" t="n">
        <f aca="false">MAX(0, Online_RAW!D1745*60)</f>
        <v>47.673652173913</v>
      </c>
      <c r="P1745" s="19" t="n">
        <f aca="false">_xlfn.IFNA(VLOOKUP(A1745,Sampling!$D$7:$E$14,2,FALSE()),0)</f>
        <v>0</v>
      </c>
      <c r="Q1745" s="0" t="n">
        <f aca="false">_xlfn.IFNA(VLOOKUP(A1745,Refill!$D$6:$G$8,2,FALSE()),0)</f>
        <v>0</v>
      </c>
    </row>
    <row r="1746" customFormat="false" ht="12.75" hidden="false" customHeight="false" outlineLevel="0" collapsed="false">
      <c r="A1746" s="19" t="n">
        <f aca="false">ROUND((Online_RAW!B1746-General!$B$10)*24,3)</f>
        <v>29.067</v>
      </c>
      <c r="B1746" s="19" t="n">
        <f aca="false">General!$B$12+Online_ANA!K1746/1000+Online_ANA!L1746/1000+Online_ANA!M1746/1000/General!$B$22-SUM($P$2:P1746)/1000/General!$B$24+SUM($Q$2:Q1746)/1000/General!$B$24</f>
        <v>1.5123444365377</v>
      </c>
      <c r="C1746" s="19" t="n">
        <f aca="false">Online_RAW!K1746</f>
        <v>35.7414285714286</v>
      </c>
      <c r="D1746" s="19" t="n">
        <f aca="false">Online_RAW!J1746</f>
        <v>4.46833333333333</v>
      </c>
      <c r="E1746" s="19" t="n">
        <f aca="false">(1-F1746/100-G1746/100)/(1-C1746/100-D1746/100-General!$B$17/100)</f>
        <v>0.975072160904776</v>
      </c>
      <c r="F1746" s="19" t="n">
        <f aca="false">N1746*General!$B$14/(N1746+O1746)+O1746*100/(N1746+O1746)</f>
        <v>42.0928635344156</v>
      </c>
      <c r="G1746" s="19" t="n">
        <f aca="false">N1746*General!$B$15/(N1746+O1746)</f>
        <v>0.0292460285179719</v>
      </c>
      <c r="H1746" s="19" t="n">
        <f aca="false">(N1746+O1746)*(1/General!$B$20)*((F1746/100)-E1746*(C1746/100))*1000/B1746</f>
        <v>383.690673366581</v>
      </c>
      <c r="I1746" s="19" t="n">
        <f aca="false">(N1746+O1746)*(1/General!$B$20)*((D1746/100)*E1746-(G1746/100))*1000/B1746</f>
        <v>229.27490986181</v>
      </c>
      <c r="J1746" s="19" t="n">
        <f aca="false">I1746/H1746</f>
        <v>0.597551428211961</v>
      </c>
      <c r="K1746" s="19" t="n">
        <f aca="false">MAX(Online_RAW!$L$2-Online_RAW!L1746,0)</f>
        <v>0</v>
      </c>
      <c r="L1746" s="19" t="n">
        <f aca="false">0.0016*(Online_RAW!M1746)</f>
        <v>102.0432</v>
      </c>
      <c r="M1746" s="11" t="n">
        <f aca="false">Online_RAW!$N$2-Online_RAW!N1746</f>
        <v>458.12834782609</v>
      </c>
      <c r="N1746" s="19" t="n">
        <f aca="false">Online_RAW!C1746*60</f>
        <v>131.30347826087</v>
      </c>
      <c r="O1746" s="19" t="n">
        <f aca="false">MAX(0, Online_RAW!D1746*60)</f>
        <v>48.2812173913043</v>
      </c>
      <c r="P1746" s="19" t="n">
        <f aca="false">_xlfn.IFNA(VLOOKUP(A1746,Sampling!$D$7:$E$14,2,FALSE()),0)</f>
        <v>0</v>
      </c>
      <c r="Q1746" s="0" t="n">
        <f aca="false">_xlfn.IFNA(VLOOKUP(A1746,Refill!$D$6:$G$8,2,FALSE()),0)</f>
        <v>0</v>
      </c>
    </row>
    <row r="1747" customFormat="false" ht="12.75" hidden="false" customHeight="false" outlineLevel="0" collapsed="false">
      <c r="A1747" s="19" t="n">
        <f aca="false">ROUND((Online_RAW!B1747-General!$B$10)*24,3)</f>
        <v>29.083</v>
      </c>
      <c r="B1747" s="19" t="n">
        <f aca="false">General!$B$12+Online_ANA!K1747/1000+Online_ANA!L1747/1000+Online_ANA!M1747/1000/General!$B$22-SUM($P$2:P1747)/1000/General!$B$24+SUM($Q$2:Q1747)/1000/General!$B$24</f>
        <v>1.51338435529608</v>
      </c>
      <c r="C1747" s="19" t="n">
        <f aca="false">Online_RAW!K1747</f>
        <v>35.8144444444444</v>
      </c>
      <c r="D1747" s="19" t="n">
        <f aca="false">Online_RAW!J1747</f>
        <v>4.48</v>
      </c>
      <c r="E1747" s="19" t="n">
        <f aca="false">(1-F1747/100-G1747/100)/(1-C1747/100-D1747/100-General!$B$17/100)</f>
        <v>0.97523246479868</v>
      </c>
      <c r="F1747" s="19" t="n">
        <f aca="false">N1747*General!$B$14/(N1747+O1747)+O1747*100/(N1747+O1747)</f>
        <v>42.1659703732391</v>
      </c>
      <c r="G1747" s="19" t="n">
        <f aca="false">N1747*General!$B$15/(N1747+O1747)</f>
        <v>0.0292091058721015</v>
      </c>
      <c r="H1747" s="19" t="n">
        <f aca="false">(N1747+O1747)*(1/General!$B$20)*((F1747/100)-E1747*(C1747/100))*1000/B1747</f>
        <v>384.706438531501</v>
      </c>
      <c r="I1747" s="19" t="n">
        <f aca="false">(N1747+O1747)*(1/General!$B$20)*((D1747/100)*E1747-(G1747/100))*1000/B1747</f>
        <v>230.648237951893</v>
      </c>
      <c r="J1747" s="19" t="n">
        <f aca="false">I1747/H1747</f>
        <v>0.599543482641784</v>
      </c>
      <c r="K1747" s="19" t="n">
        <f aca="false">MAX(Online_RAW!$L$2-Online_RAW!L1747,0)</f>
        <v>0</v>
      </c>
      <c r="L1747" s="19" t="n">
        <f aca="false">0.0016*(Online_RAW!M1747)</f>
        <v>102.108</v>
      </c>
      <c r="M1747" s="11" t="n">
        <f aca="false">Online_RAW!$N$2-Online_RAW!N1747</f>
        <v>459.19122727273</v>
      </c>
      <c r="N1747" s="19" t="n">
        <f aca="false">Online_RAW!C1747*60</f>
        <v>131.644909090909</v>
      </c>
      <c r="O1747" s="19" t="n">
        <f aca="false">MAX(0, Online_RAW!D1747*60)</f>
        <v>48.6343636363636</v>
      </c>
      <c r="P1747" s="19" t="n">
        <f aca="false">_xlfn.IFNA(VLOOKUP(A1747,Sampling!$D$7:$E$14,2,FALSE()),0)</f>
        <v>0</v>
      </c>
      <c r="Q1747" s="0" t="n">
        <f aca="false">_xlfn.IFNA(VLOOKUP(A1747,Refill!$D$6:$G$8,2,FALSE()),0)</f>
        <v>0</v>
      </c>
    </row>
    <row r="1748" customFormat="false" ht="12.75" hidden="false" customHeight="false" outlineLevel="0" collapsed="false">
      <c r="A1748" s="19" t="n">
        <f aca="false">ROUND((Online_RAW!B1748-General!$B$10)*24,3)</f>
        <v>29.1</v>
      </c>
      <c r="B1748" s="19" t="n">
        <f aca="false">General!$B$12+Online_ANA!K1748/1000+Online_ANA!L1748/1000+Online_ANA!M1748/1000/General!$B$22-SUM($P$2:P1748)/1000/General!$B$24+SUM($Q$2:Q1748)/1000/General!$B$24</f>
        <v>1.51442227937774</v>
      </c>
      <c r="C1748" s="19" t="n">
        <f aca="false">Online_RAW!K1748</f>
        <v>35.8428571428571</v>
      </c>
      <c r="D1748" s="19" t="n">
        <f aca="false">Online_RAW!J1748</f>
        <v>4.47</v>
      </c>
      <c r="E1748" s="19" t="n">
        <f aca="false">(1-F1748/100-G1748/100)/(1-C1748/100-D1748/100-General!$B$17/100)</f>
        <v>0.973891435363328</v>
      </c>
      <c r="F1748" s="19" t="n">
        <f aca="false">N1748*General!$B$14/(N1748+O1748)+O1748*100/(N1748+O1748)</f>
        <v>42.2634382230449</v>
      </c>
      <c r="G1748" s="19" t="n">
        <f aca="false">N1748*General!$B$15/(N1748+O1748)</f>
        <v>0.0291598796853309</v>
      </c>
      <c r="H1748" s="19" t="n">
        <f aca="false">(N1748+O1748)*(1/General!$B$20)*((F1748/100)-E1748*(C1748/100))*1000/B1748</f>
        <v>390.954618889758</v>
      </c>
      <c r="I1748" s="19" t="n">
        <f aca="false">(N1748+O1748)*(1/General!$B$20)*((D1748/100)*E1748-(G1748/100))*1000/B1748</f>
        <v>229.805823348334</v>
      </c>
      <c r="J1748" s="19" t="n">
        <f aca="false">I1748/H1748</f>
        <v>0.587806901990165</v>
      </c>
      <c r="K1748" s="19" t="n">
        <f aca="false">MAX(Online_RAW!$L$2-Online_RAW!L1748,0)</f>
        <v>0</v>
      </c>
      <c r="L1748" s="19" t="n">
        <f aca="false">0.0016*(Online_RAW!M1748)</f>
        <v>102.1792</v>
      </c>
      <c r="M1748" s="11" t="n">
        <f aca="false">Online_RAW!$N$2-Online_RAW!N1748</f>
        <v>460.24495652174</v>
      </c>
      <c r="N1748" s="19" t="n">
        <f aca="false">Online_RAW!C1748*60</f>
        <v>131.50852173913</v>
      </c>
      <c r="O1748" s="19" t="n">
        <f aca="false">MAX(0, Online_RAW!D1748*60)</f>
        <v>48.888</v>
      </c>
      <c r="P1748" s="19" t="n">
        <f aca="false">_xlfn.IFNA(VLOOKUP(A1748,Sampling!$D$7:$E$14,2,FALSE()),0)</f>
        <v>0</v>
      </c>
      <c r="Q1748" s="0" t="n">
        <f aca="false">_xlfn.IFNA(VLOOKUP(A1748,Refill!$D$6:$G$8,2,FALSE()),0)</f>
        <v>0</v>
      </c>
    </row>
    <row r="1749" customFormat="false" ht="12.75" hidden="false" customHeight="false" outlineLevel="0" collapsed="false">
      <c r="A1749" s="19" t="n">
        <f aca="false">ROUND((Online_RAW!B1749-General!$B$10)*24,3)</f>
        <v>29.117</v>
      </c>
      <c r="B1749" s="19" t="n">
        <f aca="false">General!$B$12+Online_ANA!K1749/1000+Online_ANA!L1749/1000+Online_ANA!M1749/1000/General!$B$22-SUM($P$2:P1749)/1000/General!$B$24+SUM($Q$2:Q1749)/1000/General!$B$24</f>
        <v>1.51546895791213</v>
      </c>
      <c r="C1749" s="19" t="n">
        <f aca="false">Online_RAW!K1749</f>
        <v>35.883</v>
      </c>
      <c r="D1749" s="19" t="n">
        <f aca="false">Online_RAW!J1749</f>
        <v>4.46857142857143</v>
      </c>
      <c r="E1749" s="19" t="n">
        <f aca="false">(1-F1749/100-G1749/100)/(1-C1749/100-D1749/100-General!$B$17/100)</f>
        <v>0.977475921449626</v>
      </c>
      <c r="F1749" s="19" t="n">
        <f aca="false">N1749*General!$B$14/(N1749+O1749)+O1749*100/(N1749+O1749)</f>
        <v>42.0887955482299</v>
      </c>
      <c r="G1749" s="19" t="n">
        <f aca="false">N1749*General!$B$15/(N1749+O1749)</f>
        <v>0.0292480830564495</v>
      </c>
      <c r="H1749" s="19" t="n">
        <f aca="false">(N1749+O1749)*(1/General!$B$20)*((F1749/100)-E1749*(C1749/100))*1000/B1749</f>
        <v>371.911031418647</v>
      </c>
      <c r="I1749" s="19" t="n">
        <f aca="false">(N1749+O1749)*(1/General!$B$20)*((D1749/100)*E1749-(G1749/100))*1000/B1749</f>
        <v>230.05333406648</v>
      </c>
      <c r="J1749" s="19" t="n">
        <f aca="false">I1749/H1749</f>
        <v>0.618570880215483</v>
      </c>
      <c r="K1749" s="19" t="n">
        <f aca="false">MAX(Online_RAW!$L$2-Online_RAW!L1749,0)</f>
        <v>0</v>
      </c>
      <c r="L1749" s="19" t="n">
        <f aca="false">0.0016*(Online_RAW!M1749)</f>
        <v>102.251885714286</v>
      </c>
      <c r="M1749" s="11" t="n">
        <f aca="false">Online_RAW!$N$2-Online_RAW!N1749</f>
        <v>461.30660869565</v>
      </c>
      <c r="N1749" s="19" t="n">
        <f aca="false">Online_RAW!C1749*60</f>
        <v>131.696869565218</v>
      </c>
      <c r="O1749" s="19" t="n">
        <f aca="false">MAX(0, Online_RAW!D1749*60)</f>
        <v>48.4132173913043</v>
      </c>
      <c r="P1749" s="19" t="n">
        <f aca="false">_xlfn.IFNA(VLOOKUP(A1749,Sampling!$D$7:$E$14,2,FALSE()),0)</f>
        <v>0</v>
      </c>
      <c r="Q1749" s="0" t="n">
        <f aca="false">_xlfn.IFNA(VLOOKUP(A1749,Refill!$D$6:$G$8,2,FALSE()),0)</f>
        <v>0</v>
      </c>
    </row>
    <row r="1750" customFormat="false" ht="12.75" hidden="false" customHeight="false" outlineLevel="0" collapsed="false">
      <c r="A1750" s="19" t="n">
        <f aca="false">ROUND((Online_RAW!B1750-General!$B$10)*24,3)</f>
        <v>29.133</v>
      </c>
      <c r="B1750" s="19" t="n">
        <f aca="false">General!$B$12+Online_ANA!K1750/1000+Online_ANA!L1750/1000+Online_ANA!M1750/1000/General!$B$22-SUM($P$2:P1750)/1000/General!$B$24+SUM($Q$2:Q1750)/1000/General!$B$24</f>
        <v>1.51656281798393</v>
      </c>
      <c r="C1750" s="19" t="n">
        <f aca="false">Online_RAW!K1750</f>
        <v>35.734</v>
      </c>
      <c r="D1750" s="19" t="n">
        <f aca="false">Online_RAW!J1750</f>
        <v>4.5</v>
      </c>
      <c r="E1750" s="19" t="n">
        <f aca="false">(1-F1750/100-G1750/100)/(1-C1750/100-D1750/100-General!$B$17/100)</f>
        <v>0.973282416017429</v>
      </c>
      <c r="F1750" s="19" t="n">
        <f aca="false">N1750*General!$B$14/(N1750+O1750)+O1750*100/(N1750+O1750)</f>
        <v>42.2227545119111</v>
      </c>
      <c r="G1750" s="19" t="n">
        <f aca="false">N1750*General!$B$15/(N1750+O1750)</f>
        <v>0.0291804270141863</v>
      </c>
      <c r="H1750" s="19" t="n">
        <f aca="false">(N1750+O1750)*(1/General!$B$20)*((F1750/100)-E1750*(C1750/100))*1000/B1750</f>
        <v>392.926141013938</v>
      </c>
      <c r="I1750" s="19" t="n">
        <f aca="false">(N1750+O1750)*(1/General!$B$20)*((D1750/100)*E1750-(G1750/100))*1000/B1750</f>
        <v>229.658783742082</v>
      </c>
      <c r="J1750" s="19" t="n">
        <f aca="false">I1750/H1750</f>
        <v>0.584483341193469</v>
      </c>
      <c r="K1750" s="19" t="n">
        <f aca="false">MAX(Online_RAW!$L$2-Online_RAW!L1750,0)</f>
        <v>0</v>
      </c>
      <c r="L1750" s="19" t="n">
        <f aca="false">0.0016*(Online_RAW!M1750)</f>
        <v>102.381485714286</v>
      </c>
      <c r="M1750" s="11" t="n">
        <f aca="false">Online_RAW!$N$2-Online_RAW!N1750</f>
        <v>462.35765217391</v>
      </c>
      <c r="N1750" s="19" t="n">
        <f aca="false">Online_RAW!C1750*60</f>
        <v>130.902</v>
      </c>
      <c r="O1750" s="19" t="n">
        <f aca="false">MAX(0, Online_RAW!D1750*60)</f>
        <v>48.5360869565218</v>
      </c>
      <c r="P1750" s="19" t="n">
        <f aca="false">_xlfn.IFNA(VLOOKUP(A1750,Sampling!$D$7:$E$14,2,FALSE()),0)</f>
        <v>0</v>
      </c>
      <c r="Q1750" s="0" t="n">
        <f aca="false">_xlfn.IFNA(VLOOKUP(A1750,Refill!$D$6:$G$8,2,FALSE()),0)</f>
        <v>0</v>
      </c>
    </row>
    <row r="1751" customFormat="false" ht="12.75" hidden="false" customHeight="false" outlineLevel="0" collapsed="false">
      <c r="A1751" s="19" t="n">
        <f aca="false">ROUND((Online_RAW!B1751-General!$B$10)*24,3)</f>
        <v>29.15</v>
      </c>
      <c r="B1751" s="19" t="n">
        <f aca="false">General!$B$12+Online_ANA!K1751/1000+Online_ANA!L1751/1000+Online_ANA!M1751/1000/General!$B$22-SUM($P$2:P1751)/1000/General!$B$24+SUM($Q$2:Q1751)/1000/General!$B$24</f>
        <v>1.5175284832122</v>
      </c>
      <c r="C1751" s="19" t="n">
        <f aca="false">Online_RAW!K1751</f>
        <v>35.92</v>
      </c>
      <c r="D1751" s="19" t="n">
        <f aca="false">Online_RAW!J1751</f>
        <v>4.52</v>
      </c>
      <c r="E1751" s="19" t="n">
        <f aca="false">(1-F1751/100-G1751/100)/(1-C1751/100-D1751/100-General!$B$17/100)</f>
        <v>0.977831955833567</v>
      </c>
      <c r="F1751" s="19" t="n">
        <f aca="false">N1751*General!$B$14/(N1751+O1751)+O1751*100/(N1751+O1751)</f>
        <v>42.1542140326398</v>
      </c>
      <c r="G1751" s="19" t="n">
        <f aca="false">N1751*General!$B$15/(N1751+O1751)</f>
        <v>0.0292150434178587</v>
      </c>
      <c r="H1751" s="19" t="n">
        <f aca="false">(N1751+O1751)*(1/General!$B$20)*((F1751/100)-E1751*(C1751/100))*1000/B1751</f>
        <v>370.87177601914</v>
      </c>
      <c r="I1751" s="19" t="n">
        <f aca="false">(N1751+O1751)*(1/General!$B$20)*((D1751/100)*E1751-(G1751/100))*1000/B1751</f>
        <v>231.61175998391</v>
      </c>
      <c r="J1751" s="19" t="n">
        <f aca="false">I1751/H1751</f>
        <v>0.624506298295281</v>
      </c>
      <c r="K1751" s="19" t="n">
        <f aca="false">MAX(Online_RAW!$L$2-Online_RAW!L1751,0)</f>
        <v>0</v>
      </c>
      <c r="L1751" s="19" t="n">
        <f aca="false">0.0016*(Online_RAW!M1751)</f>
        <v>102.381485714286</v>
      </c>
      <c r="M1751" s="11" t="n">
        <f aca="false">Online_RAW!$N$2-Online_RAW!N1751</f>
        <v>463.41022727273</v>
      </c>
      <c r="N1751" s="19" t="n">
        <f aca="false">Online_RAW!C1751*60</f>
        <v>131.051181818182</v>
      </c>
      <c r="O1751" s="19" t="n">
        <f aca="false">MAX(0, Online_RAW!D1751*60)</f>
        <v>48.3785454545455</v>
      </c>
      <c r="P1751" s="19" t="n">
        <f aca="false">_xlfn.IFNA(VLOOKUP(A1751,Sampling!$D$7:$E$14,2,FALSE()),0)</f>
        <v>0</v>
      </c>
      <c r="Q1751" s="0" t="n">
        <f aca="false">_xlfn.IFNA(VLOOKUP(A1751,Refill!$D$6:$G$8,2,FALSE()),0)</f>
        <v>0</v>
      </c>
    </row>
    <row r="1752" customFormat="false" ht="12.75" hidden="false" customHeight="false" outlineLevel="0" collapsed="false">
      <c r="A1752" s="19" t="n">
        <f aca="false">ROUND((Online_RAW!B1752-General!$B$10)*24,3)</f>
        <v>29.167</v>
      </c>
      <c r="B1752" s="19" t="n">
        <f aca="false">General!$B$12+Online_ANA!K1752/1000+Online_ANA!L1752/1000+Online_ANA!M1752/1000/General!$B$22-SUM($P$2:P1752)/1000/General!$B$24+SUM($Q$2:Q1752)/1000/General!$B$24</f>
        <v>1.51861839278819</v>
      </c>
      <c r="C1752" s="19" t="n">
        <f aca="false">Online_RAW!K1752</f>
        <v>35.966</v>
      </c>
      <c r="D1752" s="19" t="n">
        <f aca="false">Online_RAW!J1752</f>
        <v>4.51</v>
      </c>
      <c r="E1752" s="19" t="n">
        <f aca="false">(1-F1752/100-G1752/100)/(1-C1752/100-D1752/100-General!$B$17/100)</f>
        <v>0.977893538490818</v>
      </c>
      <c r="F1752" s="19" t="n">
        <f aca="false">N1752*General!$B$14/(N1752+O1752)+O1752*100/(N1752+O1752)</f>
        <v>42.1857929322409</v>
      </c>
      <c r="G1752" s="19" t="n">
        <f aca="false">N1752*General!$B$15/(N1752+O1752)</f>
        <v>0.0291990944786662</v>
      </c>
      <c r="H1752" s="19" t="n">
        <f aca="false">(N1752+O1752)*(1/General!$B$20)*((F1752/100)-E1752*(C1752/100))*1000/B1752</f>
        <v>371.189381634165</v>
      </c>
      <c r="I1752" s="19" t="n">
        <f aca="false">(N1752+O1752)*(1/General!$B$20)*((D1752/100)*E1752-(G1752/100))*1000/B1752</f>
        <v>231.824278021209</v>
      </c>
      <c r="J1752" s="19" t="n">
        <f aca="false">I1752/H1752</f>
        <v>0.624544476462664</v>
      </c>
      <c r="K1752" s="19" t="n">
        <f aca="false">MAX(Online_RAW!$L$2-Online_RAW!L1752,0)</f>
        <v>0</v>
      </c>
      <c r="L1752" s="19" t="n">
        <f aca="false">0.0016*(Online_RAW!M1752)</f>
        <v>102.47296</v>
      </c>
      <c r="M1752" s="11" t="n">
        <f aca="false">Online_RAW!$N$2-Online_RAW!N1752</f>
        <v>464.49852173913</v>
      </c>
      <c r="N1752" s="19" t="n">
        <f aca="false">Online_RAW!C1752*60</f>
        <v>131.478</v>
      </c>
      <c r="O1752" s="19" t="n">
        <f aca="false">MAX(0, Online_RAW!D1752*60)</f>
        <v>48.6344347826087</v>
      </c>
      <c r="P1752" s="19" t="n">
        <f aca="false">_xlfn.IFNA(VLOOKUP(A1752,Sampling!$D$7:$E$14,2,FALSE()),0)</f>
        <v>0</v>
      </c>
      <c r="Q1752" s="0" t="n">
        <f aca="false">_xlfn.IFNA(VLOOKUP(A1752,Refill!$D$6:$G$8,2,FALSE()),0)</f>
        <v>0</v>
      </c>
    </row>
    <row r="1753" customFormat="false" ht="12.75" hidden="false" customHeight="false" outlineLevel="0" collapsed="false">
      <c r="A1753" s="19" t="n">
        <f aca="false">ROUND((Online_RAW!B1753-General!$B$10)*24,3)</f>
        <v>29.183</v>
      </c>
      <c r="B1753" s="19" t="n">
        <f aca="false">General!$B$12+Online_ANA!K1753/1000+Online_ANA!L1753/1000+Online_ANA!M1753/1000/General!$B$22-SUM($P$2:P1753)/1000/General!$B$24+SUM($Q$2:Q1753)/1000/General!$B$24</f>
        <v>1.51969155612285</v>
      </c>
      <c r="C1753" s="19" t="n">
        <f aca="false">Online_RAW!K1753</f>
        <v>35.86</v>
      </c>
      <c r="D1753" s="19" t="n">
        <f aca="false">Online_RAW!J1753</f>
        <v>4.52333333333333</v>
      </c>
      <c r="E1753" s="19" t="n">
        <f aca="false">(1-F1753/100-G1753/100)/(1-C1753/100-D1753/100-General!$B$17/100)</f>
        <v>0.973374438322103</v>
      </c>
      <c r="F1753" s="19" t="n">
        <f aca="false">N1753*General!$B$14/(N1753+O1753)+O1753*100/(N1753+O1753)</f>
        <v>42.3627224645346</v>
      </c>
      <c r="G1753" s="19" t="n">
        <f aca="false">N1753*General!$B$15/(N1753+O1753)</f>
        <v>0.0291097361290229</v>
      </c>
      <c r="H1753" s="19" t="n">
        <f aca="false">(N1753+O1753)*(1/General!$B$20)*((F1753/100)-E1753*(C1753/100))*1000/B1753</f>
        <v>394.149571451405</v>
      </c>
      <c r="I1753" s="19" t="n">
        <f aca="false">(N1753+O1753)*(1/General!$B$20)*((D1753/100)*E1753-(G1753/100))*1000/B1753</f>
        <v>231.166329256001</v>
      </c>
      <c r="J1753" s="19" t="n">
        <f aca="false">I1753/H1753</f>
        <v>0.586493925148163</v>
      </c>
      <c r="K1753" s="19" t="n">
        <f aca="false">MAX(Online_RAW!$L$2-Online_RAW!L1753,0)</f>
        <v>0</v>
      </c>
      <c r="L1753" s="19" t="n">
        <f aca="false">0.0016*(Online_RAW!M1753)</f>
        <v>102.5616</v>
      </c>
      <c r="M1753" s="11" t="n">
        <f aca="false">Online_RAW!$N$2-Online_RAW!N1753</f>
        <v>465.57165217391</v>
      </c>
      <c r="N1753" s="19" t="n">
        <f aca="false">Online_RAW!C1753*60</f>
        <v>131.014695652174</v>
      </c>
      <c r="O1753" s="19" t="n">
        <f aca="false">MAX(0, Online_RAW!D1753*60)</f>
        <v>49.014</v>
      </c>
      <c r="P1753" s="19" t="n">
        <f aca="false">_xlfn.IFNA(VLOOKUP(A1753,Sampling!$D$7:$E$14,2,FALSE()),0)</f>
        <v>0</v>
      </c>
      <c r="Q1753" s="0" t="n">
        <f aca="false">_xlfn.IFNA(VLOOKUP(A1753,Refill!$D$6:$G$8,2,FALSE()),0)</f>
        <v>0</v>
      </c>
    </row>
    <row r="1754" customFormat="false" ht="12.75" hidden="false" customHeight="false" outlineLevel="0" collapsed="false">
      <c r="A1754" s="19" t="n">
        <f aca="false">ROUND((Online_RAW!B1754-General!$B$10)*24,3)</f>
        <v>29.2</v>
      </c>
      <c r="B1754" s="19" t="n">
        <f aca="false">General!$B$12+Online_ANA!K1754/1000+Online_ANA!L1754/1000+Online_ANA!M1754/1000/General!$B$22-SUM($P$2:P1754)/1000/General!$B$24+SUM($Q$2:Q1754)/1000/General!$B$24</f>
        <v>1.52071424874351</v>
      </c>
      <c r="C1754" s="19" t="n">
        <f aca="false">Online_RAW!K1754</f>
        <v>35.982</v>
      </c>
      <c r="D1754" s="19" t="n">
        <f aca="false">Online_RAW!J1754</f>
        <v>4.525</v>
      </c>
      <c r="E1754" s="19" t="n">
        <f aca="false">(1-F1754/100-G1754/100)/(1-C1754/100-D1754/100-General!$B$17/100)</f>
        <v>0.98199428944325</v>
      </c>
      <c r="F1754" s="19" t="n">
        <f aca="false">N1754*General!$B$14/(N1754+O1754)+O1754*100/(N1754+O1754)</f>
        <v>41.9738089562998</v>
      </c>
      <c r="G1754" s="19" t="n">
        <f aca="false">N1754*General!$B$15/(N1754+O1754)</f>
        <v>0.0293061570927779</v>
      </c>
      <c r="H1754" s="19" t="n">
        <f aca="false">(N1754+O1754)*(1/General!$B$20)*((F1754/100)-E1754*(C1754/100))*1000/B1754</f>
        <v>349.643552847621</v>
      </c>
      <c r="I1754" s="19" t="n">
        <f aca="false">(N1754+O1754)*(1/General!$B$20)*((D1754/100)*E1754-(G1754/100))*1000/B1754</f>
        <v>232.451027789922</v>
      </c>
      <c r="J1754" s="19" t="n">
        <f aca="false">I1754/H1754</f>
        <v>0.664822862874942</v>
      </c>
      <c r="K1754" s="19" t="n">
        <f aca="false">MAX(Online_RAW!$L$2-Online_RAW!L1754,0)</f>
        <v>0</v>
      </c>
      <c r="L1754" s="19" t="n">
        <f aca="false">0.0016*(Online_RAW!M1754)</f>
        <v>102.5888</v>
      </c>
      <c r="M1754" s="11" t="n">
        <f aca="false">Online_RAW!$N$2-Online_RAW!N1754</f>
        <v>466.65673913043</v>
      </c>
      <c r="N1754" s="19" t="n">
        <f aca="false">Online_RAW!C1754*60</f>
        <v>131.505391304348</v>
      </c>
      <c r="O1754" s="19" t="n">
        <f aca="false">MAX(0, Online_RAW!D1754*60)</f>
        <v>47.9864347826087</v>
      </c>
      <c r="P1754" s="19" t="n">
        <f aca="false">_xlfn.IFNA(VLOOKUP(A1754,Sampling!$D$7:$E$14,2,FALSE()),0)</f>
        <v>0</v>
      </c>
      <c r="Q1754" s="0" t="n">
        <f aca="false">_xlfn.IFNA(VLOOKUP(A1754,Refill!$D$6:$G$8,2,FALSE()),0)</f>
        <v>0</v>
      </c>
    </row>
    <row r="1755" customFormat="false" ht="12.75" hidden="false" customHeight="false" outlineLevel="0" collapsed="false">
      <c r="A1755" s="19" t="n">
        <f aca="false">ROUND((Online_RAW!B1755-General!$B$10)*24,3)</f>
        <v>29.217</v>
      </c>
      <c r="B1755" s="19" t="n">
        <f aca="false">General!$B$12+Online_ANA!K1755/1000+Online_ANA!L1755/1000+Online_ANA!M1755/1000/General!$B$22-SUM($P$2:P1755)/1000/General!$B$24+SUM($Q$2:Q1755)/1000/General!$B$24</f>
        <v>1.52180609306514</v>
      </c>
      <c r="C1755" s="19" t="n">
        <f aca="false">Online_RAW!K1755</f>
        <v>35.8718181818182</v>
      </c>
      <c r="D1755" s="19" t="n">
        <f aca="false">Online_RAW!J1755</f>
        <v>4.52</v>
      </c>
      <c r="E1755" s="19" t="n">
        <f aca="false">(1-F1755/100-G1755/100)/(1-C1755/100-D1755/100-General!$B$17/100)</f>
        <v>0.970711029521868</v>
      </c>
      <c r="F1755" s="19" t="n">
        <f aca="false">N1755*General!$B$14/(N1755+O1755)+O1755*100/(N1755+O1755)</f>
        <v>42.5286737324549</v>
      </c>
      <c r="G1755" s="19" t="n">
        <f aca="false">N1755*General!$B$15/(N1755+O1755)</f>
        <v>0.029025922357346</v>
      </c>
      <c r="H1755" s="19" t="n">
        <f aca="false">(N1755+O1755)*(1/General!$B$20)*((F1755/100)-E1755*(C1755/100))*1000/B1755</f>
        <v>407.449262305619</v>
      </c>
      <c r="I1755" s="19" t="n">
        <f aca="false">(N1755+O1755)*(1/General!$B$20)*((D1755/100)*E1755-(G1755/100))*1000/B1755</f>
        <v>230.41225759188</v>
      </c>
      <c r="J1755" s="19" t="n">
        <f aca="false">I1755/H1755</f>
        <v>0.565499263118197</v>
      </c>
      <c r="K1755" s="19" t="n">
        <f aca="false">MAX(Online_RAW!$L$2-Online_RAW!L1755,0)</f>
        <v>0</v>
      </c>
      <c r="L1755" s="19" t="n">
        <f aca="false">0.0016*(Online_RAW!M1755)</f>
        <v>102.698514285714</v>
      </c>
      <c r="M1755" s="11" t="n">
        <f aca="false">Online_RAW!$N$2-Online_RAW!N1755</f>
        <v>467.72726086957</v>
      </c>
      <c r="N1755" s="19" t="n">
        <f aca="false">Online_RAW!C1755*60</f>
        <v>130.847217391304</v>
      </c>
      <c r="O1755" s="19" t="n">
        <f aca="false">MAX(0, Online_RAW!D1755*60)</f>
        <v>49.4705217391304</v>
      </c>
      <c r="P1755" s="19" t="n">
        <f aca="false">_xlfn.IFNA(VLOOKUP(A1755,Sampling!$D$7:$E$14,2,FALSE()),0)</f>
        <v>0</v>
      </c>
      <c r="Q1755" s="0" t="n">
        <f aca="false">_xlfn.IFNA(VLOOKUP(A1755,Refill!$D$6:$G$8,2,FALSE()),0)</f>
        <v>0</v>
      </c>
    </row>
    <row r="1756" customFormat="false" ht="12.75" hidden="false" customHeight="false" outlineLevel="0" collapsed="false">
      <c r="A1756" s="19" t="n">
        <f aca="false">ROUND((Online_RAW!B1756-General!$B$10)*24,3)</f>
        <v>29.233</v>
      </c>
      <c r="B1756" s="19" t="n">
        <f aca="false">General!$B$12+Online_ANA!K1756/1000+Online_ANA!L1756/1000+Online_ANA!M1756/1000/General!$B$22-SUM($P$2:P1756)/1000/General!$B$24+SUM($Q$2:Q1756)/1000/General!$B$24</f>
        <v>1.52287693315859</v>
      </c>
      <c r="C1756" s="19" t="n">
        <f aca="false">Online_RAW!K1756</f>
        <v>35.902</v>
      </c>
      <c r="D1756" s="19" t="n">
        <f aca="false">Online_RAW!J1756</f>
        <v>4.55</v>
      </c>
      <c r="E1756" s="19" t="n">
        <f aca="false">(1-F1756/100-G1756/100)/(1-C1756/100-D1756/100-General!$B$17/100)</f>
        <v>0.976725836308611</v>
      </c>
      <c r="F1756" s="19" t="n">
        <f aca="false">N1756*General!$B$14/(N1756+O1756)+O1756*100/(N1756+O1756)</f>
        <v>42.2313755826518</v>
      </c>
      <c r="G1756" s="19" t="n">
        <f aca="false">N1756*General!$B$15/(N1756+O1756)</f>
        <v>0.0291760729380546</v>
      </c>
      <c r="H1756" s="19" t="n">
        <f aca="false">(N1756+O1756)*(1/General!$B$20)*((F1756/100)-E1756*(C1756/100))*1000/B1756</f>
        <v>376.680480735426</v>
      </c>
      <c r="I1756" s="19" t="n">
        <f aca="false">(N1756+O1756)*(1/General!$B$20)*((D1756/100)*E1756-(G1756/100))*1000/B1756</f>
        <v>232.103955965222</v>
      </c>
      <c r="J1756" s="19" t="n">
        <f aca="false">I1756/H1756</f>
        <v>0.616182594627853</v>
      </c>
      <c r="K1756" s="19" t="n">
        <f aca="false">MAX(Online_RAW!$L$2-Online_RAW!L1756,0)</f>
        <v>0</v>
      </c>
      <c r="L1756" s="19" t="n">
        <f aca="false">0.0016*(Online_RAW!M1756)</f>
        <v>102.8</v>
      </c>
      <c r="M1756" s="11" t="n">
        <f aca="false">Online_RAW!$N$2-Online_RAW!N1756</f>
        <v>468.78385714286</v>
      </c>
      <c r="N1756" s="19" t="n">
        <f aca="false">Online_RAW!C1756*60</f>
        <v>130.891090909091</v>
      </c>
      <c r="O1756" s="19" t="n">
        <f aca="false">MAX(0, Online_RAW!D1756*60)</f>
        <v>48.5588181818182</v>
      </c>
      <c r="P1756" s="19" t="n">
        <f aca="false">_xlfn.IFNA(VLOOKUP(A1756,Sampling!$D$7:$E$14,2,FALSE()),0)</f>
        <v>0</v>
      </c>
      <c r="Q1756" s="0" t="n">
        <f aca="false">_xlfn.IFNA(VLOOKUP(A1756,Refill!$D$6:$G$8,2,FALSE()),0)</f>
        <v>0</v>
      </c>
    </row>
    <row r="1757" customFormat="false" ht="12.75" hidden="false" customHeight="false" outlineLevel="0" collapsed="false">
      <c r="A1757" s="19" t="n">
        <f aca="false">ROUND((Online_RAW!B1757-General!$B$10)*24,3)</f>
        <v>29.25</v>
      </c>
      <c r="B1757" s="19" t="n">
        <f aca="false">General!$B$12+Online_ANA!K1757/1000+Online_ANA!L1757/1000+Online_ANA!M1757/1000/General!$B$22-SUM($P$2:P1757)/1000/General!$B$24+SUM($Q$2:Q1757)/1000/General!$B$24</f>
        <v>1.52390463970217</v>
      </c>
      <c r="C1757" s="19" t="n">
        <f aca="false">Online_RAW!K1757</f>
        <v>36.0725</v>
      </c>
      <c r="D1757" s="19" t="n">
        <f aca="false">Online_RAW!J1757</f>
        <v>4.52285714285714</v>
      </c>
      <c r="E1757" s="19" t="n">
        <f aca="false">(1-F1757/100-G1757/100)/(1-C1757/100-D1757/100-General!$B$17/100)</f>
        <v>0.980309986617385</v>
      </c>
      <c r="F1757" s="19" t="n">
        <f aca="false">N1757*General!$B$14/(N1757+O1757)+O1757*100/(N1757+O1757)</f>
        <v>42.1599958227452</v>
      </c>
      <c r="G1757" s="19" t="n">
        <f aca="false">N1757*General!$B$15/(N1757+O1757)</f>
        <v>0.0292121233218459</v>
      </c>
      <c r="H1757" s="19" t="n">
        <f aca="false">(N1757+O1757)*(1/General!$B$20)*((F1757/100)-E1757*(C1757/100))*1000/B1757</f>
        <v>357.942975282557</v>
      </c>
      <c r="I1757" s="19" t="n">
        <f aca="false">(N1757+O1757)*(1/General!$B$20)*((D1757/100)*E1757-(G1757/100))*1000/B1757</f>
        <v>231.928035996427</v>
      </c>
      <c r="J1757" s="19" t="n">
        <f aca="false">I1757/H1757</f>
        <v>0.647946885431527</v>
      </c>
      <c r="K1757" s="19" t="n">
        <f aca="false">MAX(Online_RAW!$L$2-Online_RAW!L1757,0)</f>
        <v>0</v>
      </c>
      <c r="L1757" s="19" t="n">
        <f aca="false">0.0016*(Online_RAW!M1757)</f>
        <v>102.837866666667</v>
      </c>
      <c r="M1757" s="11" t="n">
        <f aca="false">Online_RAW!$N$2-Online_RAW!N1757</f>
        <v>469.8627826087</v>
      </c>
      <c r="N1757" s="19" t="n">
        <f aca="false">Online_RAW!C1757*60</f>
        <v>131.349391304348</v>
      </c>
      <c r="O1757" s="19" t="n">
        <f aca="false">MAX(0, Online_RAW!D1757*60)</f>
        <v>48.5066086956522</v>
      </c>
      <c r="P1757" s="19" t="n">
        <f aca="false">_xlfn.IFNA(VLOOKUP(A1757,Sampling!$D$7:$E$14,2,FALSE()),0)</f>
        <v>0</v>
      </c>
      <c r="Q1757" s="0" t="n">
        <f aca="false">_xlfn.IFNA(VLOOKUP(A1757,Refill!$D$6:$G$8,2,FALSE()),0)</f>
        <v>0</v>
      </c>
    </row>
    <row r="1758" customFormat="false" ht="12.75" hidden="false" customHeight="false" outlineLevel="0" collapsed="false">
      <c r="A1758" s="19" t="n">
        <f aca="false">ROUND((Online_RAW!B1758-General!$B$10)*24,3)</f>
        <v>29.267</v>
      </c>
      <c r="B1758" s="19" t="n">
        <f aca="false">General!$B$12+Online_ANA!K1758/1000+Online_ANA!L1758/1000+Online_ANA!M1758/1000/General!$B$22-SUM($P$2:P1758)/1000/General!$B$24+SUM($Q$2:Q1758)/1000/General!$B$24</f>
        <v>1.52498675069805</v>
      </c>
      <c r="C1758" s="19" t="n">
        <f aca="false">Online_RAW!K1758</f>
        <v>35.8391666666667</v>
      </c>
      <c r="D1758" s="19" t="n">
        <f aca="false">Online_RAW!J1758</f>
        <v>4.5475</v>
      </c>
      <c r="E1758" s="19" t="n">
        <f aca="false">(1-F1758/100-G1758/100)/(1-C1758/100-D1758/100-General!$B$17/100)</f>
        <v>0.965733579078857</v>
      </c>
      <c r="F1758" s="19" t="n">
        <f aca="false">N1758*General!$B$14/(N1758+O1758)+O1758*100/(N1758+O1758)</f>
        <v>42.8183881281712</v>
      </c>
      <c r="G1758" s="19" t="n">
        <f aca="false">N1758*General!$B$15/(N1758+O1758)</f>
        <v>0.0288796019554691</v>
      </c>
      <c r="H1758" s="19" t="n">
        <f aca="false">(N1758+O1758)*(1/General!$B$20)*((F1758/100)-E1758*(C1758/100))*1000/B1758</f>
        <v>432.563470967412</v>
      </c>
      <c r="I1758" s="19" t="n">
        <f aca="false">(N1758+O1758)*(1/General!$B$20)*((D1758/100)*E1758-(G1758/100))*1000/B1758</f>
        <v>229.939800072078</v>
      </c>
      <c r="J1758" s="19" t="n">
        <f aca="false">I1758/H1758</f>
        <v>0.531574706384305</v>
      </c>
      <c r="K1758" s="19" t="n">
        <f aca="false">MAX(Online_RAW!$L$2-Online_RAW!L1758,0)</f>
        <v>0</v>
      </c>
      <c r="L1758" s="19" t="n">
        <f aca="false">0.0016*(Online_RAW!M1758)</f>
        <v>102.912</v>
      </c>
      <c r="M1758" s="11" t="n">
        <f aca="false">Online_RAW!$N$2-Online_RAW!N1758</f>
        <v>470.96147826087</v>
      </c>
      <c r="N1758" s="19" t="n">
        <f aca="false">Online_RAW!C1758*60</f>
        <v>130.066695652174</v>
      </c>
      <c r="O1758" s="19" t="n">
        <f aca="false">MAX(0, Online_RAW!D1758*60)</f>
        <v>50.0835652173913</v>
      </c>
      <c r="P1758" s="19" t="n">
        <f aca="false">_xlfn.IFNA(VLOOKUP(A1758,Sampling!$D$7:$E$14,2,FALSE()),0)</f>
        <v>0</v>
      </c>
      <c r="Q1758" s="0" t="n">
        <f aca="false">_xlfn.IFNA(VLOOKUP(A1758,Refill!$D$6:$G$8,2,FALSE()),0)</f>
        <v>0</v>
      </c>
    </row>
    <row r="1759" customFormat="false" ht="12.75" hidden="false" customHeight="false" outlineLevel="0" collapsed="false">
      <c r="A1759" s="19" t="n">
        <f aca="false">ROUND((Online_RAW!B1759-General!$B$10)*24,3)</f>
        <v>29.283</v>
      </c>
      <c r="B1759" s="19" t="n">
        <f aca="false">General!$B$12+Online_ANA!K1759/1000+Online_ANA!L1759/1000+Online_ANA!M1759/1000/General!$B$22-SUM($P$2:P1759)/1000/General!$B$24+SUM($Q$2:Q1759)/1000/General!$B$24</f>
        <v>1.52603614434251</v>
      </c>
      <c r="C1759" s="19" t="n">
        <f aca="false">Online_RAW!K1759</f>
        <v>36.0558333333333</v>
      </c>
      <c r="D1759" s="19" t="n">
        <f aca="false">Online_RAW!J1759</f>
        <v>4.588</v>
      </c>
      <c r="E1759" s="19" t="n">
        <f aca="false">(1-F1759/100-G1759/100)/(1-C1759/100-D1759/100-General!$B$17/100)</f>
        <v>0.977339342489359</v>
      </c>
      <c r="F1759" s="19" t="n">
        <f aca="false">N1759*General!$B$14/(N1759+O1759)+O1759*100/(N1759+O1759)</f>
        <v>42.3826706515242</v>
      </c>
      <c r="G1759" s="19" t="n">
        <f aca="false">N1759*General!$B$15/(N1759+O1759)</f>
        <v>0.029099661287109</v>
      </c>
      <c r="H1759" s="19" t="n">
        <f aca="false">(N1759+O1759)*(1/General!$B$20)*((F1759/100)-E1759*(C1759/100))*1000/B1759</f>
        <v>374.377297515831</v>
      </c>
      <c r="I1759" s="19" t="n">
        <f aca="false">(N1759+O1759)*(1/General!$B$20)*((D1759/100)*E1759-(G1759/100))*1000/B1759</f>
        <v>233.461986805107</v>
      </c>
      <c r="J1759" s="19" t="n">
        <f aca="false">I1759/H1759</f>
        <v>0.623600812213339</v>
      </c>
      <c r="K1759" s="19" t="n">
        <f aca="false">MAX(Online_RAW!$L$2-Online_RAW!L1759,0)</f>
        <v>0</v>
      </c>
      <c r="L1759" s="19" t="n">
        <f aca="false">0.0016*(Online_RAW!M1759)</f>
        <v>102.982933333333</v>
      </c>
      <c r="M1759" s="11" t="n">
        <f aca="false">Online_RAW!$N$2-Online_RAW!N1759</f>
        <v>472.028</v>
      </c>
      <c r="N1759" s="19" t="n">
        <f aca="false">Online_RAW!C1759*60</f>
        <v>130.402857142857</v>
      </c>
      <c r="O1759" s="19" t="n">
        <f aca="false">MAX(0, Online_RAW!D1759*60)</f>
        <v>48.8471428571429</v>
      </c>
      <c r="P1759" s="19" t="n">
        <f aca="false">_xlfn.IFNA(VLOOKUP(A1759,Sampling!$D$7:$E$14,2,FALSE()),0)</f>
        <v>0</v>
      </c>
      <c r="Q1759" s="0" t="n">
        <f aca="false">_xlfn.IFNA(VLOOKUP(A1759,Refill!$D$6:$G$8,2,FALSE()),0)</f>
        <v>0</v>
      </c>
    </row>
    <row r="1760" customFormat="false" ht="12.75" hidden="false" customHeight="false" outlineLevel="0" collapsed="false">
      <c r="A1760" s="19" t="n">
        <f aca="false">ROUND((Online_RAW!B1760-General!$B$10)*24,3)</f>
        <v>29.3</v>
      </c>
      <c r="B1760" s="19" t="n">
        <f aca="false">General!$B$12+Online_ANA!K1760/1000+Online_ANA!L1760/1000+Online_ANA!M1760/1000/General!$B$22-SUM($P$2:P1760)/1000/General!$B$24+SUM($Q$2:Q1760)/1000/General!$B$24</f>
        <v>1.52707454998005</v>
      </c>
      <c r="C1760" s="19" t="n">
        <f aca="false">Online_RAW!K1760</f>
        <v>36.221</v>
      </c>
      <c r="D1760" s="19" t="n">
        <f aca="false">Online_RAW!J1760</f>
        <v>4.6</v>
      </c>
      <c r="E1760" s="19" t="n">
        <f aca="false">(1-F1760/100-G1760/100)/(1-C1760/100-D1760/100-General!$B$17/100)</f>
        <v>0.978416232054513</v>
      </c>
      <c r="F1760" s="19" t="n">
        <f aca="false">N1760*General!$B$14/(N1760+O1760)+O1760*100/(N1760+O1760)</f>
        <v>42.4926148466614</v>
      </c>
      <c r="G1760" s="19" t="n">
        <f aca="false">N1760*General!$B$15/(N1760+O1760)</f>
        <v>0.0290441339158276</v>
      </c>
      <c r="H1760" s="19" t="n">
        <f aca="false">(N1760+O1760)*(1/General!$B$20)*((F1760/100)-E1760*(C1760/100))*1000/B1760</f>
        <v>371.740765475258</v>
      </c>
      <c r="I1760" s="19" t="n">
        <f aca="false">(N1760+O1760)*(1/General!$B$20)*((D1760/100)*E1760-(G1760/100))*1000/B1760</f>
        <v>235.673874723728</v>
      </c>
      <c r="J1760" s="19" t="n">
        <f aca="false">I1760/H1760</f>
        <v>0.633973716663621</v>
      </c>
      <c r="K1760" s="19" t="n">
        <f aca="false">MAX(Online_RAW!$L$2-Online_RAW!L1760,0)</f>
        <v>0</v>
      </c>
      <c r="L1760" s="19" t="n">
        <f aca="false">0.0016*(Online_RAW!M1760)</f>
        <v>103.0424</v>
      </c>
      <c r="M1760" s="11" t="n">
        <f aca="false">Online_RAW!$N$2-Online_RAW!N1760</f>
        <v>473.09504347826</v>
      </c>
      <c r="N1760" s="19" t="n">
        <f aca="false">Online_RAW!C1760*60</f>
        <v>130.984434782609</v>
      </c>
      <c r="O1760" s="19" t="n">
        <f aca="false">MAX(0, Online_RAW!D1760*60)</f>
        <v>49.4092173913043</v>
      </c>
      <c r="P1760" s="19" t="n">
        <f aca="false">_xlfn.IFNA(VLOOKUP(A1760,Sampling!$D$7:$E$14,2,FALSE()),0)</f>
        <v>0</v>
      </c>
      <c r="Q1760" s="0" t="n">
        <f aca="false">_xlfn.IFNA(VLOOKUP(A1760,Refill!$D$6:$G$8,2,FALSE()),0)</f>
        <v>0</v>
      </c>
    </row>
    <row r="1761" customFormat="false" ht="12.75" hidden="false" customHeight="false" outlineLevel="0" collapsed="false">
      <c r="A1761" s="19" t="n">
        <f aca="false">ROUND((Online_RAW!B1761-General!$B$10)*24,3)</f>
        <v>29.317</v>
      </c>
      <c r="B1761" s="19" t="n">
        <f aca="false">General!$B$12+Online_ANA!K1761/1000+Online_ANA!L1761/1000+Online_ANA!M1761/1000/General!$B$22-SUM($P$2:P1761)/1000/General!$B$24+SUM($Q$2:Q1761)/1000/General!$B$24</f>
        <v>1.52816988751495</v>
      </c>
      <c r="C1761" s="19" t="n">
        <f aca="false">Online_RAW!K1761</f>
        <v>36.0427272727273</v>
      </c>
      <c r="D1761" s="19" t="n">
        <f aca="false">Online_RAW!J1761</f>
        <v>4.585</v>
      </c>
      <c r="E1761" s="19" t="n">
        <f aca="false">(1-F1761/100-G1761/100)/(1-C1761/100-D1761/100-General!$B$17/100)</f>
        <v>0.97342583369603</v>
      </c>
      <c r="F1761" s="19" t="n">
        <f aca="false">N1761*General!$B$14/(N1761+O1761)+O1761*100/(N1761+O1761)</f>
        <v>42.5976987311289</v>
      </c>
      <c r="G1761" s="19" t="n">
        <f aca="false">N1761*General!$B$15/(N1761+O1761)</f>
        <v>0.0289910612469046</v>
      </c>
      <c r="H1761" s="19" t="n">
        <f aca="false">(N1761+O1761)*(1/General!$B$20)*((F1761/100)-E1761*(C1761/100))*1000/B1761</f>
        <v>394.885083897485</v>
      </c>
      <c r="I1761" s="19" t="n">
        <f aca="false">(N1761+O1761)*(1/General!$B$20)*((D1761/100)*E1761-(G1761/100))*1000/B1761</f>
        <v>233.067771316408</v>
      </c>
      <c r="J1761" s="19" t="n">
        <f aca="false">I1761/H1761</f>
        <v>0.590216700555126</v>
      </c>
      <c r="K1761" s="19" t="n">
        <f aca="false">MAX(Online_RAW!$L$2-Online_RAW!L1761,0)</f>
        <v>0</v>
      </c>
      <c r="L1761" s="19" t="n">
        <f aca="false">0.0016*(Online_RAW!M1761)</f>
        <v>103.144</v>
      </c>
      <c r="M1761" s="11" t="n">
        <f aca="false">Online_RAW!$N$2-Online_RAW!N1761</f>
        <v>474.1782173913</v>
      </c>
      <c r="N1761" s="19" t="n">
        <f aca="false">Online_RAW!C1761*60</f>
        <v>130.486434782609</v>
      </c>
      <c r="O1761" s="19" t="n">
        <f aca="false">MAX(0, Online_RAW!D1761*60)</f>
        <v>49.550347826087</v>
      </c>
      <c r="P1761" s="19" t="n">
        <f aca="false">_xlfn.IFNA(VLOOKUP(A1761,Sampling!$D$7:$E$14,2,FALSE()),0)</f>
        <v>0</v>
      </c>
      <c r="Q1761" s="0" t="n">
        <f aca="false">_xlfn.IFNA(VLOOKUP(A1761,Refill!$D$6:$G$8,2,FALSE()),0)</f>
        <v>0</v>
      </c>
    </row>
    <row r="1762" customFormat="false" ht="12.75" hidden="false" customHeight="false" outlineLevel="0" collapsed="false">
      <c r="A1762" s="19" t="n">
        <f aca="false">ROUND((Online_RAW!B1762-General!$B$10)*24,3)</f>
        <v>29.333</v>
      </c>
      <c r="B1762" s="19" t="n">
        <f aca="false">General!$B$12+Online_ANA!K1762/1000+Online_ANA!L1762/1000+Online_ANA!M1762/1000/General!$B$22-SUM($P$2:P1762)/1000/General!$B$24+SUM($Q$2:Q1762)/1000/General!$B$24</f>
        <v>1.52917934104507</v>
      </c>
      <c r="C1762" s="19" t="n">
        <f aca="false">Online_RAW!K1762</f>
        <v>36.0116666666667</v>
      </c>
      <c r="D1762" s="19" t="n">
        <f aca="false">Online_RAW!J1762</f>
        <v>4.6</v>
      </c>
      <c r="E1762" s="19" t="n">
        <f aca="false">(1-F1762/100-G1762/100)/(1-C1762/100-D1762/100-General!$B$17/100)</f>
        <v>0.97391008621695</v>
      </c>
      <c r="F1762" s="19" t="n">
        <f aca="false">N1762*General!$B$14/(N1762+O1762)+O1762*100/(N1762+O1762)</f>
        <v>42.5534931784589</v>
      </c>
      <c r="G1762" s="19" t="n">
        <f aca="false">N1762*General!$B$15/(N1762+O1762)</f>
        <v>0.0290133872836066</v>
      </c>
      <c r="H1762" s="19" t="n">
        <f aca="false">(N1762+O1762)*(1/General!$B$20)*((F1762/100)-E1762*(C1762/100))*1000/B1762</f>
        <v>391.778815229853</v>
      </c>
      <c r="I1762" s="19" t="n">
        <f aca="false">(N1762+O1762)*(1/General!$B$20)*((D1762/100)*E1762-(G1762/100))*1000/B1762</f>
        <v>233.085310211317</v>
      </c>
      <c r="J1762" s="19" t="n">
        <f aca="false">I1762/H1762</f>
        <v>0.594941076828181</v>
      </c>
      <c r="K1762" s="19" t="n">
        <f aca="false">MAX(Online_RAW!$L$2-Online_RAW!L1762,0)</f>
        <v>0</v>
      </c>
      <c r="L1762" s="19" t="n">
        <f aca="false">0.0016*(Online_RAW!M1762)</f>
        <v>103.144</v>
      </c>
      <c r="M1762" s="11" t="n">
        <f aca="false">Online_RAW!$N$2-Online_RAW!N1762</f>
        <v>475.27852173913</v>
      </c>
      <c r="N1762" s="19" t="n">
        <f aca="false">Online_RAW!C1762*60</f>
        <v>130.189565217391</v>
      </c>
      <c r="O1762" s="19" t="n">
        <f aca="false">MAX(0, Online_RAW!D1762*60)</f>
        <v>49.2993913043478</v>
      </c>
      <c r="P1762" s="19" t="n">
        <f aca="false">_xlfn.IFNA(VLOOKUP(A1762,Sampling!$D$7:$E$14,2,FALSE()),0)</f>
        <v>0</v>
      </c>
      <c r="Q1762" s="0" t="n">
        <f aca="false">_xlfn.IFNA(VLOOKUP(A1762,Refill!$D$6:$G$8,2,FALSE()),0)</f>
        <v>0</v>
      </c>
    </row>
    <row r="1763" customFormat="false" ht="13.5" hidden="false" customHeight="true" outlineLevel="0" collapsed="false">
      <c r="A1763" s="19" t="n">
        <f aca="false">ROUND((Online_RAW!B1763-General!$B$10)*24,3)</f>
        <v>29.35</v>
      </c>
      <c r="B1763" s="19" t="n">
        <f aca="false">General!$B$12+Online_ANA!K1763/1000+Online_ANA!L1763/1000+Online_ANA!M1763/1000/General!$B$22-SUM($P$2:P1763)/1000/General!$B$24+SUM($Q$2:Q1763)/1000/General!$B$24</f>
        <v>1.53025385075389</v>
      </c>
      <c r="C1763" s="19" t="n">
        <f aca="false">Online_RAW!K1763</f>
        <v>36.187</v>
      </c>
      <c r="D1763" s="19" t="n">
        <f aca="false">Online_RAW!J1763</f>
        <v>4.58</v>
      </c>
      <c r="E1763" s="19" t="n">
        <f aca="false">(1-F1763/100-G1763/100)/(1-C1763/100-D1763/100-General!$B$17/100)</f>
        <v>0.977249756547798</v>
      </c>
      <c r="F1763" s="19" t="n">
        <f aca="false">N1763*General!$B$14/(N1763+O1763)+O1763*100/(N1763+O1763)</f>
        <v>42.5083774497515</v>
      </c>
      <c r="G1763" s="19" t="n">
        <f aca="false">N1763*General!$B$15/(N1763+O1763)</f>
        <v>0.029036173005176</v>
      </c>
      <c r="H1763" s="19" t="n">
        <f aca="false">(N1763+O1763)*(1/General!$B$20)*((F1763/100)-E1763*(C1763/100))*1000/B1763</f>
        <v>375.196901006366</v>
      </c>
      <c r="I1763" s="19" t="n">
        <f aca="false">(N1763+O1763)*(1/General!$B$20)*((D1763/100)*E1763-(G1763/100))*1000/B1763</f>
        <v>233.519581957954</v>
      </c>
      <c r="J1763" s="19" t="n">
        <f aca="false">I1763/H1763</f>
        <v>0.622392086212867</v>
      </c>
      <c r="K1763" s="19" t="n">
        <f aca="false">MAX(Online_RAW!$L$2-Online_RAW!L1763,0)</f>
        <v>0</v>
      </c>
      <c r="L1763" s="19" t="n">
        <f aca="false">0.0016*(Online_RAW!M1763)</f>
        <v>103.22912</v>
      </c>
      <c r="M1763" s="11" t="n">
        <f aca="false">Online_RAW!$N$2-Online_RAW!N1763</f>
        <v>476.35695652174</v>
      </c>
      <c r="N1763" s="19" t="n">
        <f aca="false">Online_RAW!C1763*60</f>
        <v>130.749818181818</v>
      </c>
      <c r="O1763" s="19" t="n">
        <f aca="false">MAX(0, Online_RAW!D1763*60)</f>
        <v>49.3700869565218</v>
      </c>
      <c r="P1763" s="19" t="n">
        <f aca="false">_xlfn.IFNA(VLOOKUP(A1763,Sampling!$D$7:$E$14,2,FALSE()),0)</f>
        <v>0</v>
      </c>
      <c r="Q1763" s="0" t="n">
        <f aca="false">_xlfn.IFNA(VLOOKUP(A1763,Refill!$D$6:$G$8,2,FALSE()),0)</f>
        <v>0</v>
      </c>
    </row>
    <row r="1764" customFormat="false" ht="12.75" hidden="false" customHeight="false" outlineLevel="0" collapsed="false">
      <c r="A1764" s="19" t="n">
        <f aca="false">ROUND((Online_RAW!B1764-General!$B$10)*24,3)</f>
        <v>29.367</v>
      </c>
      <c r="B1764" s="19" t="n">
        <f aca="false">General!$B$12+Online_ANA!K1764/1000+Online_ANA!L1764/1000+Online_ANA!M1764/1000/General!$B$22-SUM($P$2:P1764)/1000/General!$B$24+SUM($Q$2:Q1764)/1000/General!$B$24</f>
        <v>1.53135448347826</v>
      </c>
      <c r="C1764" s="19" t="n">
        <f aca="false">Online_RAW!K1764</f>
        <v>36.1591666666667</v>
      </c>
      <c r="D1764" s="19" t="n">
        <f aca="false">Online_RAW!J1764</f>
        <v>4.614</v>
      </c>
      <c r="E1764" s="19" t="n">
        <f aca="false">(1-F1764/100-G1764/100)/(1-C1764/100-D1764/100-General!$B$17/100)</f>
        <v>0.979527556275729</v>
      </c>
      <c r="F1764" s="19" t="n">
        <f aca="false">N1764*General!$B$14/(N1764+O1764)+O1764*100/(N1764+O1764)</f>
        <v>42.3804179187924</v>
      </c>
      <c r="G1764" s="19" t="n">
        <f aca="false">N1764*General!$B$15/(N1764+O1764)</f>
        <v>0.0291007990309129</v>
      </c>
      <c r="H1764" s="19" t="n">
        <f aca="false">(N1764+O1764)*(1/General!$B$20)*((F1764/100)-E1764*(C1764/100))*1000/B1764</f>
        <v>363.398197367671</v>
      </c>
      <c r="I1764" s="19" t="n">
        <f aca="false">(N1764+O1764)*(1/General!$B$20)*((D1764/100)*E1764-(G1764/100))*1000/B1764</f>
        <v>234.405430049955</v>
      </c>
      <c r="J1764" s="19" t="n">
        <f aca="false">I1764/H1764</f>
        <v>0.645037404554855</v>
      </c>
      <c r="K1764" s="19" t="n">
        <f aca="false">MAX(Online_RAW!$L$2-Online_RAW!L1764,0)</f>
        <v>0</v>
      </c>
      <c r="L1764" s="19" t="n">
        <f aca="false">0.0016*(Online_RAW!M1764)</f>
        <v>103.34144</v>
      </c>
      <c r="M1764" s="11" t="n">
        <f aca="false">Online_RAW!$N$2-Online_RAW!N1764</f>
        <v>477.4342173913</v>
      </c>
      <c r="N1764" s="19" t="n">
        <f aca="false">Online_RAW!C1764*60</f>
        <v>130.352347826087</v>
      </c>
      <c r="O1764" s="19" t="n">
        <f aca="false">MAX(0, Online_RAW!D1764*60)</f>
        <v>48.8212173913043</v>
      </c>
      <c r="P1764" s="19" t="n">
        <f aca="false">_xlfn.IFNA(VLOOKUP(A1764,Sampling!$D$7:$E$14,2,FALSE()),0)</f>
        <v>0</v>
      </c>
      <c r="Q1764" s="0" t="n">
        <f aca="false">_xlfn.IFNA(VLOOKUP(A1764,Refill!$D$6:$G$8,2,FALSE()),0)</f>
        <v>0</v>
      </c>
    </row>
    <row r="1765" customFormat="false" ht="12.75" hidden="false" customHeight="false" outlineLevel="0" collapsed="false">
      <c r="A1765" s="19" t="n">
        <f aca="false">ROUND((Online_RAW!B1765-General!$B$10)*24,3)</f>
        <v>29.383</v>
      </c>
      <c r="B1765" s="19" t="n">
        <f aca="false">General!$B$12+Online_ANA!K1765/1000+Online_ANA!L1765/1000+Online_ANA!M1765/1000/General!$B$22-SUM($P$2:P1765)/1000/General!$B$24+SUM($Q$2:Q1765)/1000/General!$B$24</f>
        <v>1.53243015556442</v>
      </c>
      <c r="C1765" s="19" t="n">
        <f aca="false">Online_RAW!K1765</f>
        <v>36.12</v>
      </c>
      <c r="D1765" s="19" t="n">
        <f aca="false">Online_RAW!J1765</f>
        <v>4.64</v>
      </c>
      <c r="E1765" s="19" t="n">
        <f aca="false">(1-F1765/100-G1765/100)/(1-C1765/100-D1765/100-General!$B$17/100)</f>
        <v>0.979501417255324</v>
      </c>
      <c r="F1765" s="19" t="n">
        <f aca="false">N1765*General!$B$14/(N1765+O1765)+O1765*100/(N1765+O1765)</f>
        <v>42.3690522311375</v>
      </c>
      <c r="G1765" s="19" t="n">
        <f aca="false">N1765*General!$B$15/(N1765+O1765)</f>
        <v>0.0291065392772033</v>
      </c>
      <c r="H1765" s="19" t="n">
        <f aca="false">(N1765+O1765)*(1/General!$B$20)*((F1765/100)-E1765*(C1765/100))*1000/B1765</f>
        <v>364.204216966558</v>
      </c>
      <c r="I1765" s="19" t="n">
        <f aca="false">(N1765+O1765)*(1/General!$B$20)*((D1765/100)*E1765-(G1765/100))*1000/B1765</f>
        <v>235.306574127604</v>
      </c>
      <c r="J1765" s="19" t="n">
        <f aca="false">I1765/H1765</f>
        <v>0.646084155992106</v>
      </c>
      <c r="K1765" s="19" t="n">
        <f aca="false">MAX(Online_RAW!$L$2-Online_RAW!L1765,0)</f>
        <v>0</v>
      </c>
      <c r="L1765" s="19" t="n">
        <f aca="false">0.0016*(Online_RAW!M1765)</f>
        <v>103.4</v>
      </c>
      <c r="M1765" s="11" t="n">
        <f aca="false">Online_RAW!$N$2-Online_RAW!N1765</f>
        <v>478.54286956522</v>
      </c>
      <c r="N1765" s="19" t="n">
        <f aca="false">Online_RAW!C1765*60</f>
        <v>130.236260869565</v>
      </c>
      <c r="O1765" s="19" t="n">
        <f aca="false">MAX(0, Online_RAW!D1765*60)</f>
        <v>48.7424347826087</v>
      </c>
      <c r="P1765" s="19" t="n">
        <f aca="false">_xlfn.IFNA(VLOOKUP(A1765,Sampling!$D$7:$E$14,2,FALSE()),0)</f>
        <v>0</v>
      </c>
      <c r="Q1765" s="0" t="n">
        <f aca="false">_xlfn.IFNA(VLOOKUP(A1765,Refill!$D$6:$G$8,2,FALSE()),0)</f>
        <v>0</v>
      </c>
    </row>
    <row r="1766" customFormat="false" ht="12.75" hidden="false" customHeight="false" outlineLevel="0" collapsed="false">
      <c r="A1766" s="19" t="n">
        <f aca="false">ROUND((Online_RAW!B1766-General!$B$10)*24,3)</f>
        <v>29.4</v>
      </c>
      <c r="B1766" s="19" t="n">
        <f aca="false">General!$B$12+Online_ANA!K1766/1000+Online_ANA!L1766/1000+Online_ANA!M1766/1000/General!$B$22-SUM($P$2:P1766)/1000/General!$B$24+SUM($Q$2:Q1766)/1000/General!$B$24</f>
        <v>1.5334956679165</v>
      </c>
      <c r="C1766" s="19" t="n">
        <f aca="false">Online_RAW!K1766</f>
        <v>36.226</v>
      </c>
      <c r="D1766" s="19" t="n">
        <f aca="false">Online_RAW!J1766</f>
        <v>4.61666666666667</v>
      </c>
      <c r="E1766" s="19" t="n">
        <f aca="false">(1-F1766/100-G1766/100)/(1-C1766/100-D1766/100-General!$B$17/100)</f>
        <v>0.979841917182062</v>
      </c>
      <c r="F1766" s="19" t="n">
        <f aca="false">N1766*General!$B$14/(N1766+O1766)+O1766*100/(N1766+O1766)</f>
        <v>42.4300594240439</v>
      </c>
      <c r="G1766" s="19" t="n">
        <f aca="false">N1766*General!$B$15/(N1766+O1766)</f>
        <v>0.0290757275636142</v>
      </c>
      <c r="H1766" s="19" t="n">
        <f aca="false">(N1766+O1766)*(1/General!$B$20)*((F1766/100)-E1766*(C1766/100))*1000/B1766</f>
        <v>362.673820586674</v>
      </c>
      <c r="I1766" s="19" t="n">
        <f aca="false">(N1766+O1766)*(1/General!$B$20)*((D1766/100)*E1766-(G1766/100))*1000/B1766</f>
        <v>235.070032139976</v>
      </c>
      <c r="J1766" s="19" t="n">
        <f aca="false">I1766/H1766</f>
        <v>0.648158259010035</v>
      </c>
      <c r="K1766" s="19" t="n">
        <f aca="false">MAX(Online_RAW!$L$2-Online_RAW!L1766,0)</f>
        <v>0</v>
      </c>
      <c r="L1766" s="19" t="n">
        <f aca="false">0.0016*(Online_RAW!M1766)</f>
        <v>103.443733333333</v>
      </c>
      <c r="M1766" s="11" t="n">
        <f aca="false">Online_RAW!$N$2-Online_RAW!N1766</f>
        <v>479.65660869565</v>
      </c>
      <c r="N1766" s="19" t="n">
        <f aca="false">Online_RAW!C1766*60</f>
        <v>130.672956521739</v>
      </c>
      <c r="O1766" s="19" t="n">
        <f aca="false">MAX(0, Online_RAW!D1766*60)</f>
        <v>49.0961739130435</v>
      </c>
      <c r="P1766" s="19" t="n">
        <f aca="false">_xlfn.IFNA(VLOOKUP(A1766,Sampling!$D$7:$E$14,2,FALSE()),0)</f>
        <v>0</v>
      </c>
      <c r="Q1766" s="0" t="n">
        <f aca="false">_xlfn.IFNA(VLOOKUP(A1766,Refill!$D$6:$G$8,2,FALSE()),0)</f>
        <v>0</v>
      </c>
    </row>
    <row r="1767" customFormat="false" ht="12.75" hidden="false" customHeight="false" outlineLevel="0" collapsed="false">
      <c r="A1767" s="19" t="n">
        <f aca="false">ROUND((Online_RAW!B1767-General!$B$10)*24,3)</f>
        <v>29.417</v>
      </c>
      <c r="B1767" s="19" t="n">
        <f aca="false">General!$B$12+Online_ANA!K1767/1000+Online_ANA!L1767/1000+Online_ANA!M1767/1000/General!$B$22-SUM($P$2:P1767)/1000/General!$B$24+SUM($Q$2:Q1767)/1000/General!$B$24</f>
        <v>1.53455366988432</v>
      </c>
      <c r="C1767" s="19" t="n">
        <f aca="false">Online_RAW!K1767</f>
        <v>36.1472727272727</v>
      </c>
      <c r="D1767" s="19" t="n">
        <f aca="false">Online_RAW!J1767</f>
        <v>4.63</v>
      </c>
      <c r="E1767" s="19" t="n">
        <f aca="false">(1-F1767/100-G1767/100)/(1-C1767/100-D1767/100-General!$B$17/100)</f>
        <v>0.974097352069594</v>
      </c>
      <c r="F1767" s="19" t="n">
        <f aca="false">N1767*General!$B$14/(N1767+O1767)+O1767*100/(N1767+O1767)</f>
        <v>42.7038451605415</v>
      </c>
      <c r="G1767" s="19" t="n">
        <f aca="false">N1767*General!$B$15/(N1767+O1767)</f>
        <v>0.0289374519391205</v>
      </c>
      <c r="H1767" s="19" t="n">
        <f aca="false">(N1767+O1767)*(1/General!$B$20)*((F1767/100)-E1767*(C1767/100))*1000/B1767</f>
        <v>391.683304566848</v>
      </c>
      <c r="I1767" s="19" t="n">
        <f aca="false">(N1767+O1767)*(1/General!$B$20)*((D1767/100)*E1767-(G1767/100))*1000/B1767</f>
        <v>234.246979264295</v>
      </c>
      <c r="J1767" s="19" t="n">
        <f aca="false">I1767/H1767</f>
        <v>0.59805198877022</v>
      </c>
      <c r="K1767" s="19" t="n">
        <f aca="false">MAX(Online_RAW!$L$2-Online_RAW!L1767,0)</f>
        <v>0</v>
      </c>
      <c r="L1767" s="19" t="n">
        <f aca="false">0.0016*(Online_RAW!M1767)</f>
        <v>103.5072</v>
      </c>
      <c r="M1767" s="11" t="n">
        <f aca="false">Online_RAW!$N$2-Online_RAW!N1767</f>
        <v>480.74065217391</v>
      </c>
      <c r="N1767" s="19" t="n">
        <f aca="false">Online_RAW!C1767*60</f>
        <v>130.073217391304</v>
      </c>
      <c r="O1767" s="19" t="n">
        <f aca="false">MAX(0, Online_RAW!D1767*60)</f>
        <v>49.7259130434782</v>
      </c>
      <c r="P1767" s="19" t="n">
        <f aca="false">_xlfn.IFNA(VLOOKUP(A1767,Sampling!$D$7:$E$14,2,FALSE()),0)</f>
        <v>0</v>
      </c>
      <c r="Q1767" s="0" t="n">
        <f aca="false">_xlfn.IFNA(VLOOKUP(A1767,Refill!$D$6:$G$8,2,FALSE()),0)</f>
        <v>0</v>
      </c>
    </row>
    <row r="1768" customFormat="false" ht="12.75" hidden="false" customHeight="false" outlineLevel="0" collapsed="false">
      <c r="A1768" s="19" t="n">
        <f aca="false">ROUND((Online_RAW!B1768-General!$B$10)*24,3)</f>
        <v>29.433</v>
      </c>
      <c r="B1768" s="19" t="n">
        <f aca="false">General!$B$12+Online_ANA!K1768/1000+Online_ANA!L1768/1000+Online_ANA!M1768/1000/General!$B$22-SUM($P$2:P1768)/1000/General!$B$24+SUM($Q$2:Q1768)/1000/General!$B$24</f>
        <v>1.53566625008376</v>
      </c>
      <c r="C1768" s="19" t="n">
        <f aca="false">Online_RAW!K1768</f>
        <v>36.207</v>
      </c>
      <c r="D1768" s="19" t="n">
        <f aca="false">Online_RAW!J1768</f>
        <v>4.62</v>
      </c>
      <c r="E1768" s="19" t="n">
        <f aca="false">(1-F1768/100-G1768/100)/(1-C1768/100-D1768/100-General!$B$17/100)</f>
        <v>0.956716772592346</v>
      </c>
      <c r="F1768" s="19" t="n">
        <f aca="false">N1768*General!$B$14/(N1768+O1768)+O1768*100/(N1768+O1768)</f>
        <v>43.7737653153095</v>
      </c>
      <c r="G1768" s="19" t="n">
        <f aca="false">N1768*General!$B$15/(N1768+O1768)</f>
        <v>0.0283970882245912</v>
      </c>
      <c r="H1768" s="19" t="n">
        <f aca="false">(N1768+O1768)*(1/General!$B$20)*((F1768/100)-E1768*(C1768/100))*1000/B1768</f>
        <v>477.481778750043</v>
      </c>
      <c r="I1768" s="19" t="n">
        <f aca="false">(N1768+O1768)*(1/General!$B$20)*((D1768/100)*E1768-(G1768/100))*1000/B1768</f>
        <v>229.575597996055</v>
      </c>
      <c r="J1768" s="19" t="n">
        <f aca="false">I1768/H1768</f>
        <v>0.480804940027326</v>
      </c>
      <c r="K1768" s="19" t="n">
        <f aca="false">MAX(Online_RAW!$L$2-Online_RAW!L1768,0)</f>
        <v>0</v>
      </c>
      <c r="L1768" s="19" t="n">
        <f aca="false">0.0016*(Online_RAW!M1768)</f>
        <v>103.64128</v>
      </c>
      <c r="M1768" s="11" t="n">
        <f aca="false">Online_RAW!$N$2-Online_RAW!N1768</f>
        <v>481.8072173913</v>
      </c>
      <c r="N1768" s="19" t="n">
        <f aca="false">Online_RAW!C1768*60</f>
        <v>127.740782608696</v>
      </c>
      <c r="O1768" s="19" t="n">
        <f aca="false">MAX(0, Online_RAW!D1768*60)</f>
        <v>52.1942608695652</v>
      </c>
      <c r="P1768" s="19" t="n">
        <f aca="false">_xlfn.IFNA(VLOOKUP(A1768,Sampling!$D$7:$E$14,2,FALSE()),0)</f>
        <v>0</v>
      </c>
      <c r="Q1768" s="0" t="n">
        <f aca="false">_xlfn.IFNA(VLOOKUP(A1768,Refill!$D$6:$G$8,2,FALSE()),0)</f>
        <v>0</v>
      </c>
    </row>
    <row r="1769" customFormat="false" ht="12.75" hidden="false" customHeight="false" outlineLevel="0" collapsed="false">
      <c r="A1769" s="19" t="n">
        <f aca="false">ROUND((Online_RAW!B1769-General!$B$10)*24,3)</f>
        <v>29.45</v>
      </c>
      <c r="B1769" s="19" t="n">
        <f aca="false">General!$B$12+Online_ANA!K1769/1000+Online_ANA!L1769/1000+Online_ANA!M1769/1000/General!$B$22-SUM($P$2:P1769)/1000/General!$B$24+SUM($Q$2:Q1769)/1000/General!$B$24</f>
        <v>1.53658100875948</v>
      </c>
      <c r="C1769" s="19" t="n">
        <f aca="false">Online_RAW!K1769</f>
        <v>36.7057142857143</v>
      </c>
      <c r="D1769" s="19" t="n">
        <f aca="false">Online_RAW!J1769</f>
        <v>4.61</v>
      </c>
      <c r="E1769" s="19" t="n">
        <f aca="false">(1-F1769/100-G1769/100)/(1-C1769/100-D1769/100-General!$B$17/100)</f>
        <v>0.908332297061976</v>
      </c>
      <c r="F1769" s="19" t="n">
        <f aca="false">N1769*General!$B$14/(N1769+O1769)+O1769*100/(N1769+O1769)</f>
        <v>47.0614597169622</v>
      </c>
      <c r="G1769" s="19" t="n">
        <f aca="false">N1769*General!$B$15/(N1769+O1769)</f>
        <v>0.0267366365065847</v>
      </c>
      <c r="H1769" s="19" t="n">
        <f aca="false">(N1769+O1769)*(1/General!$B$20)*((F1769/100)-E1769*(C1769/100))*1000/B1769</f>
        <v>715.110316886686</v>
      </c>
      <c r="I1769" s="19" t="n">
        <f aca="false">(N1769+O1769)*(1/General!$B$20)*((D1769/100)*E1769-(G1769/100))*1000/B1769</f>
        <v>216.854156104984</v>
      </c>
      <c r="J1769" s="19" t="n">
        <f aca="false">I1769/H1769</f>
        <v>0.303245738432475</v>
      </c>
      <c r="K1769" s="19" t="n">
        <f aca="false">MAX(Online_RAW!$L$2-Online_RAW!L1769,0)</f>
        <v>0</v>
      </c>
      <c r="L1769" s="19" t="n">
        <f aca="false">0.0016*(Online_RAW!M1769)</f>
        <v>103.64128</v>
      </c>
      <c r="M1769" s="11" t="n">
        <f aca="false">Online_RAW!$N$2-Online_RAW!N1769</f>
        <v>482.80430434783</v>
      </c>
      <c r="N1769" s="19" t="n">
        <f aca="false">Online_RAW!C1769*60</f>
        <v>119.984608695652</v>
      </c>
      <c r="O1769" s="19" t="n">
        <f aca="false">MAX(0, Online_RAW!D1769*60)</f>
        <v>59.5213043478261</v>
      </c>
      <c r="P1769" s="19" t="n">
        <f aca="false">_xlfn.IFNA(VLOOKUP(A1769,Sampling!$D$7:$E$14,2,FALSE()),0)</f>
        <v>0</v>
      </c>
      <c r="Q1769" s="0" t="n">
        <f aca="false">_xlfn.IFNA(VLOOKUP(A1769,Refill!$D$6:$G$8,2,FALSE()),0)</f>
        <v>0</v>
      </c>
    </row>
    <row r="1770" customFormat="false" ht="12.75" hidden="false" customHeight="false" outlineLevel="0" collapsed="false">
      <c r="A1770" s="19" t="n">
        <f aca="false">ROUND((Online_RAW!B1770-General!$B$10)*24,3)</f>
        <v>29.467</v>
      </c>
      <c r="B1770" s="19" t="n">
        <f aca="false">General!$B$12+Online_ANA!K1770/1000+Online_ANA!L1770/1000+Online_ANA!M1770/1000/General!$B$22-SUM($P$2:P1770)/1000/General!$B$24+SUM($Q$2:Q1770)/1000/General!$B$24</f>
        <v>1.53771202776227</v>
      </c>
      <c r="C1770" s="19" t="n">
        <f aca="false">Online_RAW!K1770</f>
        <v>38.94</v>
      </c>
      <c r="D1770" s="19" t="n">
        <f aca="false">Online_RAW!J1770</f>
        <v>4.5925</v>
      </c>
      <c r="E1770" s="19" t="n">
        <f aca="false">(1-F1770/100-G1770/100)/(1-C1770/100-D1770/100-General!$B$17/100)</f>
        <v>0.911168088492965</v>
      </c>
      <c r="F1770" s="19" t="n">
        <f aca="false">N1770*General!$B$14/(N1770+O1770)+O1770*100/(N1770+O1770)</f>
        <v>48.9170719273065</v>
      </c>
      <c r="G1770" s="19" t="n">
        <f aca="false">N1770*General!$B$15/(N1770+O1770)</f>
        <v>0.0257994586225725</v>
      </c>
      <c r="H1770" s="19" t="n">
        <f aca="false">(N1770+O1770)*(1/General!$B$20)*((F1770/100)-E1770*(C1770/100))*1000/B1770</f>
        <v>702.17314191682</v>
      </c>
      <c r="I1770" s="19" t="n">
        <f aca="false">(N1770+O1770)*(1/General!$B$20)*((D1770/100)*E1770-(G1770/100))*1000/B1770</f>
        <v>217.335142697912</v>
      </c>
      <c r="J1770" s="19" t="n">
        <f aca="false">I1770/H1770</f>
        <v>0.309517880596546</v>
      </c>
      <c r="K1770" s="19" t="n">
        <f aca="false">MAX(Online_RAW!$L$2-Online_RAW!L1770,0)</f>
        <v>0</v>
      </c>
      <c r="L1770" s="19" t="n">
        <f aca="false">0.0016*(Online_RAW!M1770)</f>
        <v>103.7648</v>
      </c>
      <c r="M1770" s="11" t="n">
        <f aca="false">Online_RAW!$N$2-Online_RAW!N1770</f>
        <v>483.90247826087</v>
      </c>
      <c r="N1770" s="19" t="n">
        <f aca="false">Online_RAW!C1770*60</f>
        <v>116.175130434782</v>
      </c>
      <c r="O1770" s="19" t="n">
        <f aca="false">MAX(0, Online_RAW!D1770*60)</f>
        <v>63.9451304347824</v>
      </c>
      <c r="P1770" s="19" t="n">
        <f aca="false">_xlfn.IFNA(VLOOKUP(A1770,Sampling!$D$7:$E$14,2,FALSE()),0)</f>
        <v>0</v>
      </c>
      <c r="Q1770" s="0" t="n">
        <f aca="false">_xlfn.IFNA(VLOOKUP(A1770,Refill!$D$6:$G$8,2,FALSE()),0)</f>
        <v>0</v>
      </c>
    </row>
    <row r="1771" customFormat="false" ht="12.75" hidden="false" customHeight="false" outlineLevel="0" collapsed="false">
      <c r="A1771" s="19" t="n">
        <f aca="false">ROUND((Online_RAW!B1771-General!$B$10)*24,3)</f>
        <v>29.483</v>
      </c>
      <c r="B1771" s="19" t="n">
        <f aca="false">General!$B$12+Online_ANA!K1771/1000+Online_ANA!L1771/1000+Online_ANA!M1771/1000/General!$B$22-SUM($P$2:P1771)/1000/General!$B$24+SUM($Q$2:Q1771)/1000/General!$B$24</f>
        <v>1.53880162021008</v>
      </c>
      <c r="C1771" s="19" t="n">
        <f aca="false">Online_RAW!K1771</f>
        <v>41.2715384615385</v>
      </c>
      <c r="D1771" s="19" t="n">
        <f aca="false">Online_RAW!J1771</f>
        <v>4.595</v>
      </c>
      <c r="E1771" s="19" t="n">
        <f aca="false">(1-F1771/100-G1771/100)/(1-C1771/100-D1771/100-General!$B$17/100)</f>
        <v>0.944553020746608</v>
      </c>
      <c r="F1771" s="19" t="n">
        <f aca="false">N1771*General!$B$14/(N1771+O1771)+O1771*100/(N1771+O1771)</f>
        <v>49.2511454720504</v>
      </c>
      <c r="G1771" s="19" t="n">
        <f aca="false">N1771*General!$B$15/(N1771+O1771)</f>
        <v>0.0256307346100756</v>
      </c>
      <c r="H1771" s="19" t="n">
        <f aca="false">(N1771+O1771)*(1/General!$B$20)*((F1771/100)-E1771*(C1771/100))*1000/B1771</f>
        <v>535.610900838413</v>
      </c>
      <c r="I1771" s="19" t="n">
        <f aca="false">(N1771+O1771)*(1/General!$B$20)*((D1771/100)*E1771-(G1771/100))*1000/B1771</f>
        <v>225.062728002429</v>
      </c>
      <c r="J1771" s="19" t="n">
        <f aca="false">I1771/H1771</f>
        <v>0.420198184260494</v>
      </c>
      <c r="K1771" s="19" t="n">
        <f aca="false">MAX(Online_RAW!$L$2-Online_RAW!L1771,0)</f>
        <v>0</v>
      </c>
      <c r="L1771" s="19" t="n">
        <f aca="false">0.0016*(Online_RAW!M1771)</f>
        <v>103.846933333333</v>
      </c>
      <c r="M1771" s="11" t="n">
        <f aca="false">Online_RAW!$N$2-Online_RAW!N1771</f>
        <v>485.00060869565</v>
      </c>
      <c r="N1771" s="19" t="n">
        <f aca="false">Online_RAW!C1771*60</f>
        <v>115.28347826087</v>
      </c>
      <c r="O1771" s="19" t="n">
        <f aca="false">MAX(0, Online_RAW!D1771*60)</f>
        <v>64.630956521739</v>
      </c>
      <c r="P1771" s="19" t="n">
        <f aca="false">_xlfn.IFNA(VLOOKUP(A1771,Sampling!$D$7:$E$14,2,FALSE()),0)</f>
        <v>0</v>
      </c>
      <c r="Q1771" s="0" t="n">
        <f aca="false">_xlfn.IFNA(VLOOKUP(A1771,Refill!$D$6:$G$8,2,FALSE()),0)</f>
        <v>0</v>
      </c>
    </row>
    <row r="1772" customFormat="false" ht="12.75" hidden="false" customHeight="false" outlineLevel="0" collapsed="false">
      <c r="A1772" s="19" t="n">
        <f aca="false">ROUND((Online_RAW!B1772-General!$B$10)*24,3)</f>
        <v>29.5</v>
      </c>
      <c r="B1772" s="19" t="n">
        <f aca="false">General!$B$12+Online_ANA!K1772/1000+Online_ANA!L1772/1000+Online_ANA!M1772/1000/General!$B$22-SUM($P$2:P1772)/1000/General!$B$24+SUM($Q$2:Q1772)/1000/General!$B$24</f>
        <v>1.53989594181624</v>
      </c>
      <c r="C1772" s="19" t="n">
        <f aca="false">Online_RAW!K1772</f>
        <v>42.1925</v>
      </c>
      <c r="D1772" s="19" t="n">
        <f aca="false">Online_RAW!J1772</f>
        <v>4.636</v>
      </c>
      <c r="E1772" s="19" t="n">
        <f aca="false">(1-F1772/100-G1772/100)/(1-C1772/100-D1772/100-General!$B$17/100)</f>
        <v>0.958322549272333</v>
      </c>
      <c r="F1772" s="19" t="n">
        <f aca="false">N1772*General!$B$14/(N1772+O1772)+O1772*100/(N1772+O1772)</f>
        <v>49.4336728176424</v>
      </c>
      <c r="G1772" s="19" t="n">
        <f aca="false">N1772*General!$B$15/(N1772+O1772)</f>
        <v>0.0255385490819988</v>
      </c>
      <c r="H1772" s="19" t="n">
        <f aca="false">(N1772+O1772)*(1/General!$B$20)*((F1772/100)-E1772*(C1772/100))*1000/B1772</f>
        <v>468.583343714495</v>
      </c>
      <c r="I1772" s="19" t="n">
        <f aca="false">(N1772+O1772)*(1/General!$B$20)*((D1772/100)*E1772-(G1772/100))*1000/B1772</f>
        <v>229.992015485914</v>
      </c>
      <c r="J1772" s="19" t="n">
        <f aca="false">I1772/H1772</f>
        <v>0.490824137415449</v>
      </c>
      <c r="K1772" s="19" t="n">
        <f aca="false">MAX(Online_RAW!$L$2-Online_RAW!L1772,0)</f>
        <v>0</v>
      </c>
      <c r="L1772" s="19" t="n">
        <f aca="false">0.0016*(Online_RAW!M1772)</f>
        <v>103.937066666667</v>
      </c>
      <c r="M1772" s="11" t="n">
        <f aca="false">Online_RAW!$N$2-Online_RAW!N1772</f>
        <v>486.09517391304</v>
      </c>
      <c r="N1772" s="19" t="n">
        <f aca="false">Online_RAW!C1772*60</f>
        <v>114.738260869565</v>
      </c>
      <c r="O1772" s="19" t="n">
        <f aca="false">MAX(0, Online_RAW!D1772*60)</f>
        <v>64.9716521739132</v>
      </c>
      <c r="P1772" s="19" t="n">
        <f aca="false">_xlfn.IFNA(VLOOKUP(A1772,Sampling!$D$7:$E$14,2,FALSE()),0)</f>
        <v>0</v>
      </c>
      <c r="Q1772" s="0" t="n">
        <f aca="false">_xlfn.IFNA(VLOOKUP(A1772,Refill!$D$6:$G$8,2,FALSE()),0)</f>
        <v>0</v>
      </c>
    </row>
    <row r="1773" customFormat="false" ht="12.75" hidden="false" customHeight="false" outlineLevel="0" collapsed="false">
      <c r="A1773" s="19" t="n">
        <f aca="false">ROUND((Online_RAW!B1773-General!$B$10)*24,3)</f>
        <v>29.517</v>
      </c>
      <c r="B1773" s="19" t="n">
        <f aca="false">General!$B$12+Online_ANA!K1773/1000+Online_ANA!L1773/1000+Online_ANA!M1773/1000/General!$B$22-SUM($P$2:P1773)/1000/General!$B$24+SUM($Q$2:Q1773)/1000/General!$B$24</f>
        <v>1.54098265654712</v>
      </c>
      <c r="C1773" s="19" t="n">
        <f aca="false">Online_RAW!K1773</f>
        <v>42.622</v>
      </c>
      <c r="D1773" s="19" t="n">
        <f aca="false">Online_RAW!J1773</f>
        <v>4.64666666666667</v>
      </c>
      <c r="E1773" s="19" t="n">
        <f aca="false">(1-F1773/100-G1773/100)/(1-C1773/100-D1773/100-General!$B$17/100)</f>
        <v>0.980525287966554</v>
      </c>
      <c r="F1773" s="19" t="n">
        <f aca="false">N1773*General!$B$14/(N1773+O1773)+O1773*100/(N1773+O1773)</f>
        <v>48.6939478004984</v>
      </c>
      <c r="G1773" s="19" t="n">
        <f aca="false">N1773*General!$B$15/(N1773+O1773)</f>
        <v>0.0259121475755059</v>
      </c>
      <c r="H1773" s="19" t="n">
        <f aca="false">(N1773+O1773)*(1/General!$B$20)*((F1773/100)-E1773*(C1773/100))*1000/B1773</f>
        <v>358.653954922413</v>
      </c>
      <c r="I1773" s="19" t="n">
        <f aca="false">(N1773+O1773)*(1/General!$B$20)*((D1773/100)*E1773-(G1773/100))*1000/B1773</f>
        <v>235.409538186001</v>
      </c>
      <c r="J1773" s="19" t="n">
        <f aca="false">I1773/H1773</f>
        <v>0.65636955888839</v>
      </c>
      <c r="K1773" s="19" t="n">
        <f aca="false">MAX(Online_RAW!$L$2-Online_RAW!L1773,0)</f>
        <v>0</v>
      </c>
      <c r="L1773" s="19" t="n">
        <f aca="false">0.0016*(Online_RAW!M1773)</f>
        <v>104.0048</v>
      </c>
      <c r="M1773" s="11" t="n">
        <f aca="false">Online_RAW!$N$2-Online_RAW!N1773</f>
        <v>487.20586363636</v>
      </c>
      <c r="N1773" s="19" t="n">
        <f aca="false">Online_RAW!C1773*60</f>
        <v>116.268285714286</v>
      </c>
      <c r="O1773" s="19" t="n">
        <f aca="false">MAX(0, Online_RAW!D1773*60)</f>
        <v>63.2124545454546</v>
      </c>
      <c r="P1773" s="19" t="n">
        <f aca="false">_xlfn.IFNA(VLOOKUP(A1773,Sampling!$D$7:$E$14,2,FALSE()),0)</f>
        <v>0</v>
      </c>
      <c r="Q1773" s="0" t="n">
        <f aca="false">_xlfn.IFNA(VLOOKUP(A1773,Refill!$D$6:$G$8,2,FALSE()),0)</f>
        <v>0</v>
      </c>
    </row>
    <row r="1774" customFormat="false" ht="12.75" hidden="false" customHeight="false" outlineLevel="0" collapsed="false">
      <c r="A1774" s="19" t="n">
        <f aca="false">ROUND((Online_RAW!B1774-General!$B$10)*24,3)</f>
        <v>29.533</v>
      </c>
      <c r="B1774" s="19" t="n">
        <f aca="false">General!$B$12+Online_ANA!K1774/1000+Online_ANA!L1774/1000+Online_ANA!M1774/1000/General!$B$22-SUM($P$2:P1774)/1000/General!$B$24+SUM($Q$2:Q1774)/1000/General!$B$24</f>
        <v>1.54209057386746</v>
      </c>
      <c r="C1774" s="19" t="n">
        <f aca="false">Online_RAW!K1774</f>
        <v>42.3730769230769</v>
      </c>
      <c r="D1774" s="19" t="n">
        <f aca="false">Online_RAW!J1774</f>
        <v>4.67</v>
      </c>
      <c r="E1774" s="19" t="n">
        <f aca="false">(1-F1774/100-G1774/100)/(1-C1774/100-D1774/100-General!$B$17/100)</f>
        <v>0.977038198562811</v>
      </c>
      <c r="F1774" s="19" t="n">
        <f aca="false">N1774*General!$B$14/(N1774+O1774)+O1774*100/(N1774+O1774)</f>
        <v>48.6558888190501</v>
      </c>
      <c r="G1774" s="19" t="n">
        <f aca="false">N1774*General!$B$15/(N1774+O1774)</f>
        <v>0.025931369283308</v>
      </c>
      <c r="H1774" s="19" t="n">
        <f aca="false">(N1774+O1774)*(1/General!$B$20)*((F1774/100)-E1774*(C1774/100))*1000/B1774</f>
        <v>378.118356358121</v>
      </c>
      <c r="I1774" s="19" t="n">
        <f aca="false">(N1774+O1774)*(1/General!$B$20)*((D1774/100)*E1774-(G1774/100))*1000/B1774</f>
        <v>236.427063285583</v>
      </c>
      <c r="J1774" s="19" t="n">
        <f aca="false">I1774/H1774</f>
        <v>0.625272640986673</v>
      </c>
      <c r="K1774" s="19" t="n">
        <f aca="false">MAX(Online_RAW!$L$2-Online_RAW!L1774,0)</f>
        <v>0</v>
      </c>
      <c r="L1774" s="19" t="n">
        <f aca="false">0.0016*(Online_RAW!M1774)</f>
        <v>104.093485714286</v>
      </c>
      <c r="M1774" s="11" t="n">
        <f aca="false">Online_RAW!$N$2-Online_RAW!N1774</f>
        <v>488.31682608696</v>
      </c>
      <c r="N1774" s="19" t="n">
        <f aca="false">Online_RAW!C1774*60</f>
        <v>116.772</v>
      </c>
      <c r="O1774" s="19" t="n">
        <f aca="false">MAX(0, Online_RAW!D1774*60)</f>
        <v>63.3526956521742</v>
      </c>
      <c r="P1774" s="19" t="n">
        <f aca="false">_xlfn.IFNA(VLOOKUP(A1774,Sampling!$D$7:$E$14,2,FALSE()),0)</f>
        <v>0</v>
      </c>
      <c r="Q1774" s="0" t="n">
        <f aca="false">_xlfn.IFNA(VLOOKUP(A1774,Refill!$D$6:$G$8,2,FALSE()),0)</f>
        <v>0</v>
      </c>
    </row>
    <row r="1775" customFormat="false" ht="12.75" hidden="false" customHeight="false" outlineLevel="0" collapsed="false">
      <c r="A1775" s="19" t="n">
        <f aca="false">ROUND((Online_RAW!B1775-General!$B$10)*24,3)</f>
        <v>29.55</v>
      </c>
      <c r="B1775" s="19" t="n">
        <f aca="false">General!$B$12+Online_ANA!K1775/1000+Online_ANA!L1775/1000+Online_ANA!M1775/1000/General!$B$22-SUM($P$2:P1775)/1000/General!$B$24+SUM($Q$2:Q1775)/1000/General!$B$24</f>
        <v>1.54309847175338</v>
      </c>
      <c r="C1775" s="19" t="n">
        <f aca="false">Online_RAW!K1775</f>
        <v>41.9290909090909</v>
      </c>
      <c r="D1775" s="19" t="n">
        <f aca="false">Online_RAW!J1775</f>
        <v>4.675</v>
      </c>
      <c r="E1775" s="19" t="n">
        <f aca="false">(1-F1775/100-G1775/100)/(1-C1775/100-D1775/100-General!$B$17/100)</f>
        <v>0.971031864168912</v>
      </c>
      <c r="F1775" s="19" t="n">
        <f aca="false">N1775*General!$B$14/(N1775+O1775)+O1775*100/(N1775+O1775)</f>
        <v>48.5450415218441</v>
      </c>
      <c r="G1775" s="19" t="n">
        <f aca="false">N1775*General!$B$15/(N1775+O1775)</f>
        <v>0.0259873527667454</v>
      </c>
      <c r="H1775" s="19" t="n">
        <f aca="false">(N1775+O1775)*(1/General!$B$20)*((F1775/100)-E1775*(C1775/100))*1000/B1775</f>
        <v>407.308695778804</v>
      </c>
      <c r="I1775" s="19" t="n">
        <f aca="false">(N1775+O1775)*(1/General!$B$20)*((D1775/100)*E1775-(G1775/100))*1000/B1775</f>
        <v>234.775481669238</v>
      </c>
      <c r="J1775" s="19" t="n">
        <f aca="false">I1775/H1775</f>
        <v>0.576406750217621</v>
      </c>
      <c r="K1775" s="19" t="n">
        <f aca="false">MAX(Online_RAW!$L$2-Online_RAW!L1775,0)</f>
        <v>0</v>
      </c>
      <c r="L1775" s="19" t="n">
        <f aca="false">0.0016*(Online_RAW!M1775)</f>
        <v>104.093485714286</v>
      </c>
      <c r="M1775" s="11" t="n">
        <f aca="false">Online_RAW!$N$2-Online_RAW!N1775</f>
        <v>489.41543478261</v>
      </c>
      <c r="N1775" s="19" t="n">
        <f aca="false">Online_RAW!C1775*60</f>
        <v>116.881565217391</v>
      </c>
      <c r="O1775" s="19" t="n">
        <f aca="false">MAX(0, Online_RAW!D1775*60)</f>
        <v>63.0237391304346</v>
      </c>
      <c r="P1775" s="19" t="n">
        <f aca="false">_xlfn.IFNA(VLOOKUP(A1775,Sampling!$D$7:$E$14,2,FALSE()),0)</f>
        <v>0</v>
      </c>
      <c r="Q1775" s="0" t="n">
        <f aca="false">_xlfn.IFNA(VLOOKUP(A1775,Refill!$D$6:$G$8,2,FALSE()),0)</f>
        <v>0</v>
      </c>
    </row>
    <row r="1776" customFormat="false" ht="12.75" hidden="false" customHeight="false" outlineLevel="0" collapsed="false">
      <c r="A1776" s="19" t="n">
        <f aca="false">ROUND((Online_RAW!B1776-General!$B$10)*24,3)</f>
        <v>29.567</v>
      </c>
      <c r="B1776" s="19" t="n">
        <f aca="false">General!$B$12+Online_ANA!K1776/1000+Online_ANA!L1776/1000+Online_ANA!M1776/1000/General!$B$22-SUM($P$2:P1776)/1000/General!$B$24+SUM($Q$2:Q1776)/1000/General!$B$24</f>
        <v>1.54424033097727</v>
      </c>
      <c r="C1776" s="19" t="n">
        <f aca="false">Online_RAW!K1776</f>
        <v>41.7866666666667</v>
      </c>
      <c r="D1776" s="19" t="n">
        <f aca="false">Online_RAW!J1776</f>
        <v>4.686</v>
      </c>
      <c r="E1776" s="19" t="n">
        <f aca="false">(1-F1776/100-G1776/100)/(1-C1776/100-D1776/100-General!$B$17/100)</f>
        <v>0.971303286073034</v>
      </c>
      <c r="F1776" s="19" t="n">
        <f aca="false">N1776*General!$B$14/(N1776+O1776)+O1776*100/(N1776+O1776)</f>
        <v>48.4029415785119</v>
      </c>
      <c r="G1776" s="19" t="n">
        <f aca="false">N1776*General!$B$15/(N1776+O1776)</f>
        <v>0.026059120414893</v>
      </c>
      <c r="H1776" s="19" t="n">
        <f aca="false">(N1776+O1776)*(1/General!$B$20)*((F1776/100)-E1776*(C1776/100))*1000/B1776</f>
        <v>406.496480550649</v>
      </c>
      <c r="I1776" s="19" t="n">
        <f aca="false">(N1776+O1776)*(1/General!$B$20)*((D1776/100)*E1776-(G1776/100))*1000/B1776</f>
        <v>235.379293717565</v>
      </c>
      <c r="J1776" s="19" t="n">
        <f aca="false">I1776/H1776</f>
        <v>0.579043866256149</v>
      </c>
      <c r="K1776" s="19" t="n">
        <f aca="false">MAX(Online_RAW!$L$2-Online_RAW!L1776,0)</f>
        <v>0</v>
      </c>
      <c r="L1776" s="19" t="n">
        <f aca="false">0.0016*(Online_RAW!M1776)</f>
        <v>104.21568</v>
      </c>
      <c r="M1776" s="11" t="n">
        <f aca="false">Online_RAW!$N$2-Online_RAW!N1776</f>
        <v>490.52686956522</v>
      </c>
      <c r="N1776" s="19" t="n">
        <f aca="false">Online_RAW!C1776*60</f>
        <v>117.284</v>
      </c>
      <c r="O1776" s="19" t="n">
        <f aca="false">MAX(0, Online_RAW!D1776*60)</f>
        <v>62.7435652173912</v>
      </c>
      <c r="P1776" s="19" t="n">
        <f aca="false">_xlfn.IFNA(VLOOKUP(A1776,Sampling!$D$7:$E$14,2,FALSE()),0)</f>
        <v>0</v>
      </c>
      <c r="Q1776" s="0" t="n">
        <f aca="false">_xlfn.IFNA(VLOOKUP(A1776,Refill!$D$6:$G$8,2,FALSE()),0)</f>
        <v>0</v>
      </c>
    </row>
    <row r="1777" customFormat="false" ht="12.75" hidden="false" customHeight="false" outlineLevel="0" collapsed="false">
      <c r="A1777" s="19" t="n">
        <f aca="false">ROUND((Online_RAW!B1777-General!$B$10)*24,3)</f>
        <v>29.583</v>
      </c>
      <c r="B1777" s="19" t="n">
        <f aca="false">General!$B$12+Online_ANA!K1777/1000+Online_ANA!L1777/1000+Online_ANA!M1777/1000/General!$B$22-SUM($P$2:P1777)/1000/General!$B$24+SUM($Q$2:Q1777)/1000/General!$B$24</f>
        <v>1.54534766024465</v>
      </c>
      <c r="C1777" s="19" t="n">
        <f aca="false">Online_RAW!K1777</f>
        <v>41.6266666666667</v>
      </c>
      <c r="D1777" s="19" t="n">
        <f aca="false">Online_RAW!J1777</f>
        <v>4.695</v>
      </c>
      <c r="E1777" s="19" t="n">
        <f aca="false">(1-F1777/100-G1777/100)/(1-C1777/100-D1777/100-General!$B$17/100)</f>
        <v>0.976714465998947</v>
      </c>
      <c r="F1777" s="19" t="n">
        <f aca="false">N1777*General!$B$14/(N1777+O1777)+O1777*100/(N1777+O1777)</f>
        <v>47.9679333373226</v>
      </c>
      <c r="G1777" s="19" t="n">
        <f aca="false">N1777*General!$B$15/(N1777+O1777)</f>
        <v>0.0262788215468068</v>
      </c>
      <c r="H1777" s="19" t="n">
        <f aca="false">(N1777+O1777)*(1/General!$B$20)*((F1777/100)-E1777*(C1777/100))*1000/B1777</f>
        <v>379.170429440876</v>
      </c>
      <c r="I1777" s="19" t="n">
        <f aca="false">(N1777+O1777)*(1/General!$B$20)*((D1777/100)*E1777-(G1777/100))*1000/B1777</f>
        <v>236.477999899866</v>
      </c>
      <c r="J1777" s="19" t="n">
        <f aca="false">I1777/H1777</f>
        <v>0.62367205229737</v>
      </c>
      <c r="K1777" s="19" t="n">
        <f aca="false">MAX(Online_RAW!$L$2-Online_RAW!L1777,0)</f>
        <v>0</v>
      </c>
      <c r="L1777" s="19" t="n">
        <f aca="false">0.0016*(Online_RAW!M1777)</f>
        <v>104.2912</v>
      </c>
      <c r="M1777" s="11" t="n">
        <f aca="false">Online_RAW!$N$2-Online_RAW!N1777</f>
        <v>491.65154166667</v>
      </c>
      <c r="N1777" s="19" t="n">
        <f aca="false">Online_RAW!C1777*60</f>
        <v>118.02525</v>
      </c>
      <c r="O1777" s="19" t="n">
        <f aca="false">MAX(0, Online_RAW!D1777*60)</f>
        <v>61.6255000000002</v>
      </c>
      <c r="P1777" s="19" t="n">
        <f aca="false">_xlfn.IFNA(VLOOKUP(A1777,Sampling!$D$7:$E$14,2,FALSE()),0)</f>
        <v>0</v>
      </c>
      <c r="Q1777" s="0" t="n">
        <f aca="false">_xlfn.IFNA(VLOOKUP(A1777,Refill!$D$6:$G$8,2,FALSE()),0)</f>
        <v>0</v>
      </c>
    </row>
    <row r="1778" customFormat="false" ht="12.75" hidden="false" customHeight="false" outlineLevel="0" collapsed="false">
      <c r="A1778" s="19" t="n">
        <f aca="false">ROUND((Online_RAW!B1778-General!$B$10)*24,3)</f>
        <v>29.6</v>
      </c>
      <c r="B1778" s="19" t="n">
        <f aca="false">General!$B$12+Online_ANA!K1778/1000+Online_ANA!L1778/1000+Online_ANA!M1778/1000/General!$B$22-SUM($P$2:P1778)/1000/General!$B$24+SUM($Q$2:Q1778)/1000/General!$B$24</f>
        <v>1.54644699276312</v>
      </c>
      <c r="C1778" s="19" t="n">
        <f aca="false">Online_RAW!K1778</f>
        <v>41.3818181818182</v>
      </c>
      <c r="D1778" s="19" t="n">
        <f aca="false">Online_RAW!J1778</f>
        <v>4.69</v>
      </c>
      <c r="E1778" s="19" t="n">
        <f aca="false">(1-F1778/100-G1778/100)/(1-C1778/100-D1778/100-General!$B$17/100)</f>
        <v>0.976106237268367</v>
      </c>
      <c r="F1778" s="19" t="n">
        <f aca="false">N1778*General!$B$14/(N1778+O1778)+O1778*100/(N1778+O1778)</f>
        <v>47.7563333328508</v>
      </c>
      <c r="G1778" s="19" t="n">
        <f aca="false">N1778*General!$B$15/(N1778+O1778)</f>
        <v>0.0263856902359339</v>
      </c>
      <c r="H1778" s="19" t="n">
        <f aca="false">(N1778+O1778)*(1/General!$B$20)*((F1778/100)-E1778*(C1778/100))*1000/B1778</f>
        <v>382.834467515084</v>
      </c>
      <c r="I1778" s="19" t="n">
        <f aca="false">(N1778+O1778)*(1/General!$B$20)*((D1778/100)*E1778-(G1778/100))*1000/B1778</f>
        <v>236.645979911975</v>
      </c>
      <c r="J1778" s="19" t="n">
        <f aca="false">I1778/H1778</f>
        <v>0.618141781872478</v>
      </c>
      <c r="K1778" s="19" t="n">
        <f aca="false">MAX(Online_RAW!$L$2-Online_RAW!L1778,0)</f>
        <v>0</v>
      </c>
      <c r="L1778" s="19" t="n">
        <f aca="false">0.0016*(Online_RAW!M1778)</f>
        <v>104.366857142857</v>
      </c>
      <c r="M1778" s="11" t="n">
        <f aca="false">Online_RAW!$N$2-Online_RAW!N1778</f>
        <v>492.76734782609</v>
      </c>
      <c r="N1778" s="19" t="n">
        <f aca="false">Online_RAW!C1778*60</f>
        <v>118.878260869565</v>
      </c>
      <c r="O1778" s="19" t="n">
        <f aca="false">MAX(0, Online_RAW!D1778*60)</f>
        <v>61.338</v>
      </c>
      <c r="P1778" s="19" t="n">
        <f aca="false">_xlfn.IFNA(VLOOKUP(A1778,Sampling!$D$7:$E$14,2,FALSE()),0)</f>
        <v>0</v>
      </c>
      <c r="Q1778" s="0" t="n">
        <f aca="false">_xlfn.IFNA(VLOOKUP(A1778,Refill!$D$6:$G$8,2,FALSE()),0)</f>
        <v>0</v>
      </c>
    </row>
    <row r="1779" customFormat="false" ht="12.75" hidden="false" customHeight="false" outlineLevel="0" collapsed="false">
      <c r="A1779" s="19" t="n">
        <f aca="false">ROUND((Online_RAW!B1779-General!$B$10)*24,3)</f>
        <v>29.617</v>
      </c>
      <c r="B1779" s="19" t="n">
        <f aca="false">General!$B$12+Online_ANA!K1779/1000+Online_ANA!L1779/1000+Online_ANA!M1779/1000/General!$B$22-SUM($P$2:P1779)/1000/General!$B$24+SUM($Q$2:Q1779)/1000/General!$B$24</f>
        <v>1.5475322747507</v>
      </c>
      <c r="C1779" s="19" t="n">
        <f aca="false">Online_RAW!K1779</f>
        <v>41.1033333333333</v>
      </c>
      <c r="D1779" s="19" t="n">
        <f aca="false">Online_RAW!J1779</f>
        <v>4.675</v>
      </c>
      <c r="E1779" s="19" t="n">
        <f aca="false">(1-F1779/100-G1779/100)/(1-C1779/100-D1779/100-General!$B$17/100)</f>
        <v>0.975351580021024</v>
      </c>
      <c r="F1779" s="19" t="n">
        <f aca="false">N1779*General!$B$14/(N1779+O1779)+O1779*100/(N1779+O1779)</f>
        <v>47.5103289363834</v>
      </c>
      <c r="G1779" s="19" t="n">
        <f aca="false">N1779*General!$B$15/(N1779+O1779)</f>
        <v>0.0265099348806145</v>
      </c>
      <c r="H1779" s="19" t="n">
        <f aca="false">(N1779+O1779)*(1/General!$B$20)*((F1779/100)-E1779*(C1779/100))*1000/B1779</f>
        <v>384.350872973082</v>
      </c>
      <c r="I1779" s="19" t="n">
        <f aca="false">(N1779+O1779)*(1/General!$B$20)*((D1779/100)*E1779-(G1779/100))*1000/B1779</f>
        <v>234.815623177007</v>
      </c>
      <c r="J1779" s="19" t="n">
        <f aca="false">I1779/H1779</f>
        <v>0.610940782729671</v>
      </c>
      <c r="K1779" s="19" t="n">
        <f aca="false">MAX(Online_RAW!$L$2-Online_RAW!L1779,0)</f>
        <v>0</v>
      </c>
      <c r="L1779" s="19" t="n">
        <f aca="false">0.0016*(Online_RAW!M1779)</f>
        <v>104.4304</v>
      </c>
      <c r="M1779" s="11" t="n">
        <f aca="false">Online_RAW!$N$2-Online_RAW!N1779</f>
        <v>493.88104347826</v>
      </c>
      <c r="N1779" s="19" t="n">
        <f aca="false">Online_RAW!C1779*60</f>
        <v>119.076</v>
      </c>
      <c r="O1779" s="19" t="n">
        <f aca="false">MAX(0, Online_RAW!D1779*60)</f>
        <v>60.594</v>
      </c>
      <c r="P1779" s="19" t="n">
        <f aca="false">_xlfn.IFNA(VLOOKUP(A1779,Sampling!$D$7:$E$14,2,FALSE()),0)</f>
        <v>0</v>
      </c>
      <c r="Q1779" s="0" t="n">
        <f aca="false">_xlfn.IFNA(VLOOKUP(A1779,Refill!$D$6:$G$8,2,FALSE()),0)</f>
        <v>0</v>
      </c>
    </row>
    <row r="1780" customFormat="false" ht="12.75" hidden="false" customHeight="false" outlineLevel="0" collapsed="false">
      <c r="A1780" s="19" t="n">
        <f aca="false">ROUND((Online_RAW!B1780-General!$B$10)*24,3)</f>
        <v>29.633</v>
      </c>
      <c r="B1780" s="19" t="n">
        <f aca="false">General!$B$12+Online_ANA!K1780/1000+Online_ANA!L1780/1000+Online_ANA!M1780/1000/General!$B$22-SUM($P$2:P1780)/1000/General!$B$24+SUM($Q$2:Q1780)/1000/General!$B$24</f>
        <v>1.54859825129637</v>
      </c>
      <c r="C1780" s="19" t="n">
        <f aca="false">Online_RAW!K1780</f>
        <v>40.9075</v>
      </c>
      <c r="D1780" s="19" t="n">
        <f aca="false">Online_RAW!J1780</f>
        <v>4.675</v>
      </c>
      <c r="E1780" s="19" t="n">
        <f aca="false">(1-F1780/100-G1780/100)/(1-C1780/100-D1780/100-General!$B$17/100)</f>
        <v>0.975284355564668</v>
      </c>
      <c r="F1780" s="19" t="n">
        <f aca="false">N1780*General!$B$14/(N1780+O1780)+O1780*100/(N1780+O1780)</f>
        <v>47.3228570018493</v>
      </c>
      <c r="G1780" s="19" t="n">
        <f aca="false">N1780*General!$B$15/(N1780+O1780)</f>
        <v>0.0266046176758337</v>
      </c>
      <c r="H1780" s="19" t="n">
        <f aca="false">(N1780+O1780)*(1/General!$B$20)*((F1780/100)-E1780*(C1780/100))*1000/B1780</f>
        <v>384.513743160845</v>
      </c>
      <c r="I1780" s="19" t="n">
        <f aca="false">(N1780+O1780)*(1/General!$B$20)*((D1780/100)*E1780-(G1780/100))*1000/B1780</f>
        <v>234.695162253125</v>
      </c>
      <c r="J1780" s="19" t="n">
        <f aca="false">I1780/H1780</f>
        <v>0.61036872264654</v>
      </c>
      <c r="K1780" s="19" t="n">
        <f aca="false">MAX(Online_RAW!$L$2-Online_RAW!L1780,0)</f>
        <v>0</v>
      </c>
      <c r="L1780" s="19" t="n">
        <f aca="false">0.0016*(Online_RAW!M1780)</f>
        <v>104.488</v>
      </c>
      <c r="M1780" s="11" t="n">
        <f aca="false">Online_RAW!$N$2-Online_RAW!N1780</f>
        <v>494.98017391304</v>
      </c>
      <c r="N1780" s="19" t="n">
        <f aca="false">Online_RAW!C1780*60</f>
        <v>119.533043478261</v>
      </c>
      <c r="O1780" s="19" t="n">
        <f aca="false">MAX(0, Online_RAW!D1780*60)</f>
        <v>60.1846956521742</v>
      </c>
      <c r="P1780" s="19" t="n">
        <f aca="false">_xlfn.IFNA(VLOOKUP(A1780,Sampling!$D$7:$E$14,2,FALSE()),0)</f>
        <v>0</v>
      </c>
      <c r="Q1780" s="0" t="n">
        <f aca="false">_xlfn.IFNA(VLOOKUP(A1780,Refill!$D$6:$G$8,2,FALSE()),0)</f>
        <v>0</v>
      </c>
    </row>
    <row r="1781" customFormat="false" ht="12.75" hidden="false" customHeight="false" outlineLevel="0" collapsed="false">
      <c r="A1781" s="19" t="n">
        <f aca="false">ROUND((Online_RAW!B1781-General!$B$10)*24,3)</f>
        <v>29.65</v>
      </c>
      <c r="B1781" s="19" t="n">
        <f aca="false">General!$B$12+Online_ANA!K1781/1000+Online_ANA!L1781/1000+Online_ANA!M1781/1000/General!$B$22-SUM($P$2:P1781)/1000/General!$B$24+SUM($Q$2:Q1781)/1000/General!$B$24</f>
        <v>1.5497261276426</v>
      </c>
      <c r="C1781" s="19" t="n">
        <f aca="false">Online_RAW!K1781</f>
        <v>40.7272727272727</v>
      </c>
      <c r="D1781" s="19" t="n">
        <f aca="false">Online_RAW!J1781</f>
        <v>4.71</v>
      </c>
      <c r="E1781" s="19" t="n">
        <f aca="false">(1-F1781/100-G1781/100)/(1-C1781/100-D1781/100-General!$B$17/100)</f>
        <v>0.97057390911244</v>
      </c>
      <c r="F1781" s="19" t="n">
        <f aca="false">N1781*General!$B$14/(N1781+O1781)+O1781*100/(N1781+O1781)</f>
        <v>47.4362530166317</v>
      </c>
      <c r="G1781" s="19" t="n">
        <f aca="false">N1781*General!$B$15/(N1781+O1781)</f>
        <v>0.0265473469612971</v>
      </c>
      <c r="H1781" s="19" t="n">
        <f aca="false">(N1781+O1781)*(1/General!$B$20)*((F1781/100)-E1781*(C1781/100))*1000/B1781</f>
        <v>408.980771320336</v>
      </c>
      <c r="I1781" s="19" t="n">
        <f aca="false">(N1781+O1781)*(1/General!$B$20)*((D1781/100)*E1781-(G1781/100))*1000/B1781</f>
        <v>235.064977856332</v>
      </c>
      <c r="J1781" s="19" t="n">
        <f aca="false">I1781/H1781</f>
        <v>0.574758018812127</v>
      </c>
      <c r="K1781" s="19" t="n">
        <f aca="false">MAX(Online_RAW!$L$2-Online_RAW!L1781,0)</f>
        <v>0</v>
      </c>
      <c r="L1781" s="19" t="n">
        <f aca="false">0.0016*(Online_RAW!M1781)</f>
        <v>104.586</v>
      </c>
      <c r="M1781" s="11" t="n">
        <f aca="false">Online_RAW!$N$2-Online_RAW!N1781</f>
        <v>496.10273913043</v>
      </c>
      <c r="N1781" s="19" t="n">
        <f aca="false">Online_RAW!C1781*60</f>
        <v>119.234869565218</v>
      </c>
      <c r="O1781" s="19" t="n">
        <f aca="false">MAX(0, Online_RAW!D1781*60)</f>
        <v>60.4213043478258</v>
      </c>
      <c r="P1781" s="19" t="n">
        <f aca="false">_xlfn.IFNA(VLOOKUP(A1781,Sampling!$D$7:$E$14,2,FALSE()),0)</f>
        <v>0</v>
      </c>
      <c r="Q1781" s="0" t="n">
        <f aca="false">_xlfn.IFNA(VLOOKUP(A1781,Refill!$D$6:$G$8,2,FALSE()),0)</f>
        <v>0</v>
      </c>
    </row>
    <row r="1782" customFormat="false" ht="12.75" hidden="false" customHeight="false" outlineLevel="0" collapsed="false">
      <c r="A1782" s="19" t="n">
        <f aca="false">ROUND((Online_RAW!B1782-General!$B$10)*24,3)</f>
        <v>29.667</v>
      </c>
      <c r="B1782" s="19" t="n">
        <f aca="false">General!$B$12+Online_ANA!K1782/1000+Online_ANA!L1782/1000+Online_ANA!M1782/1000/General!$B$22-SUM($P$2:P1782)/1000/General!$B$24+SUM($Q$2:Q1782)/1000/General!$B$24</f>
        <v>1.55084389405664</v>
      </c>
      <c r="C1782" s="19" t="n">
        <f aca="false">Online_RAW!K1782</f>
        <v>40.7325</v>
      </c>
      <c r="D1782" s="19" t="n">
        <f aca="false">Online_RAW!J1782</f>
        <v>4.708</v>
      </c>
      <c r="E1782" s="19" t="n">
        <f aca="false">(1-F1782/100-G1782/100)/(1-C1782/100-D1782/100-General!$B$17/100)</f>
        <v>0.978291061408182</v>
      </c>
      <c r="F1782" s="19" t="n">
        <f aca="false">N1782*General!$B$14/(N1782+O1782)+O1782*100/(N1782+O1782)</f>
        <v>47.0214710192372</v>
      </c>
      <c r="G1782" s="19" t="n">
        <f aca="false">N1782*General!$B$15/(N1782+O1782)</f>
        <v>0.0267568328185671</v>
      </c>
      <c r="H1782" s="19" t="n">
        <f aca="false">(N1782+O1782)*(1/General!$B$20)*((F1782/100)-E1782*(C1782/100))*1000/B1782</f>
        <v>371.268029232444</v>
      </c>
      <c r="I1782" s="19" t="n">
        <f aca="false">(N1782+O1782)*(1/General!$B$20)*((D1782/100)*E1782-(G1782/100))*1000/B1782</f>
        <v>236.999250986376</v>
      </c>
      <c r="J1782" s="19" t="n">
        <f aca="false">I1782/H1782</f>
        <v>0.638350820231804</v>
      </c>
      <c r="K1782" s="19" t="n">
        <f aca="false">MAX(Online_RAW!$L$2-Online_RAW!L1782,0)</f>
        <v>0</v>
      </c>
      <c r="L1782" s="19" t="n">
        <f aca="false">0.0016*(Online_RAW!M1782)</f>
        <v>104.6632</v>
      </c>
      <c r="M1782" s="11" t="n">
        <f aca="false">Online_RAW!$N$2-Online_RAW!N1782</f>
        <v>497.23695652174</v>
      </c>
      <c r="N1782" s="19" t="n">
        <f aca="false">Online_RAW!C1782*60</f>
        <v>120.346909090909</v>
      </c>
      <c r="O1782" s="19" t="n">
        <f aca="false">MAX(0, Online_RAW!D1782*60)</f>
        <v>59.5651304347826</v>
      </c>
      <c r="P1782" s="19" t="n">
        <f aca="false">_xlfn.IFNA(VLOOKUP(A1782,Sampling!$D$7:$E$14,2,FALSE()),0)</f>
        <v>0</v>
      </c>
      <c r="Q1782" s="0" t="n">
        <f aca="false">_xlfn.IFNA(VLOOKUP(A1782,Refill!$D$6:$G$8,2,FALSE()),0)</f>
        <v>0</v>
      </c>
    </row>
    <row r="1783" customFormat="false" ht="12.75" hidden="false" customHeight="false" outlineLevel="0" collapsed="false">
      <c r="A1783" s="19" t="n">
        <f aca="false">ROUND((Online_RAW!B1783-General!$B$10)*24,3)</f>
        <v>29.683</v>
      </c>
      <c r="B1783" s="19" t="n">
        <f aca="false">General!$B$12+Online_ANA!K1783/1000+Online_ANA!L1783/1000+Online_ANA!M1783/1000/General!$B$22-SUM($P$2:P1783)/1000/General!$B$24+SUM($Q$2:Q1783)/1000/General!$B$24</f>
        <v>1.55194752772238</v>
      </c>
      <c r="C1783" s="19" t="n">
        <f aca="false">Online_RAW!K1783</f>
        <v>40.5278571428571</v>
      </c>
      <c r="D1783" s="19" t="n">
        <f aca="false">Online_RAW!J1783</f>
        <v>4.7</v>
      </c>
      <c r="E1783" s="19" t="n">
        <f aca="false">(1-F1783/100-G1783/100)/(1-C1783/100-D1783/100-General!$B$17/100)</f>
        <v>0.975671653180653</v>
      </c>
      <c r="F1783" s="19" t="n">
        <f aca="false">N1783*General!$B$14/(N1783+O1783)+O1783*100/(N1783+O1783)</f>
        <v>46.9557484234404</v>
      </c>
      <c r="G1783" s="19" t="n">
        <f aca="false">N1783*General!$B$15/(N1783+O1783)</f>
        <v>0.0267900260487675</v>
      </c>
      <c r="H1783" s="19" t="n">
        <f aca="false">(N1783+O1783)*(1/General!$B$20)*((F1783/100)-E1783*(C1783/100))*1000/B1783</f>
        <v>383.346021355508</v>
      </c>
      <c r="I1783" s="19" t="n">
        <f aca="false">(N1783+O1783)*(1/General!$B$20)*((D1783/100)*E1783-(G1783/100))*1000/B1783</f>
        <v>235.723599783571</v>
      </c>
      <c r="J1783" s="19" t="n">
        <f aca="false">I1783/H1783</f>
        <v>0.614910776822608</v>
      </c>
      <c r="K1783" s="19" t="n">
        <f aca="false">MAX(Online_RAW!$L$2-Online_RAW!L1783,0)</f>
        <v>0</v>
      </c>
      <c r="L1783" s="19" t="n">
        <f aca="false">0.0016*(Online_RAW!M1783)</f>
        <v>104.736</v>
      </c>
      <c r="M1783" s="11" t="n">
        <f aca="false">Online_RAW!$N$2-Online_RAW!N1783</f>
        <v>498.36056521739</v>
      </c>
      <c r="N1783" s="19" t="n">
        <f aca="false">Online_RAW!C1783*60</f>
        <v>120.463565217391</v>
      </c>
      <c r="O1783" s="19" t="n">
        <f aca="false">MAX(0, Online_RAW!D1783*60)</f>
        <v>59.3997391304348</v>
      </c>
      <c r="P1783" s="19" t="n">
        <f aca="false">_xlfn.IFNA(VLOOKUP(A1783,Sampling!$D$7:$E$14,2,FALSE()),0)</f>
        <v>0</v>
      </c>
      <c r="Q1783" s="0" t="n">
        <f aca="false">_xlfn.IFNA(VLOOKUP(A1783,Refill!$D$6:$G$8,2,FALSE()),0)</f>
        <v>0</v>
      </c>
    </row>
    <row r="1784" customFormat="false" ht="12.75" hidden="false" customHeight="false" outlineLevel="0" collapsed="false">
      <c r="A1784" s="19" t="n">
        <f aca="false">ROUND((Online_RAW!B1784-General!$B$10)*24,3)</f>
        <v>29.7</v>
      </c>
      <c r="B1784" s="19" t="n">
        <f aca="false">General!$B$12+Online_ANA!K1784/1000+Online_ANA!L1784/1000+Online_ANA!M1784/1000/General!$B$22-SUM($P$2:P1784)/1000/General!$B$24+SUM($Q$2:Q1784)/1000/General!$B$24</f>
        <v>1.55304271623454</v>
      </c>
      <c r="C1784" s="19" t="n">
        <f aca="false">Online_RAW!K1784</f>
        <v>40.1972727272727</v>
      </c>
      <c r="D1784" s="19" t="n">
        <f aca="false">Online_RAW!J1784</f>
        <v>4.736</v>
      </c>
      <c r="E1784" s="19" t="n">
        <f aca="false">(1-F1784/100-G1784/100)/(1-C1784/100-D1784/100-General!$B$17/100)</f>
        <v>0.967072293643958</v>
      </c>
      <c r="F1784" s="19" t="n">
        <f aca="false">N1784*General!$B$14/(N1784+O1784)+O1784*100/(N1784+O1784)</f>
        <v>47.1382406370753</v>
      </c>
      <c r="G1784" s="19" t="n">
        <f aca="false">N1784*General!$B$15/(N1784+O1784)</f>
        <v>0.0266978582641034</v>
      </c>
      <c r="H1784" s="19" t="n">
        <f aca="false">(N1784+O1784)*(1/General!$B$20)*((F1784/100)-E1784*(C1784/100))*1000/B1784</f>
        <v>426.518298445949</v>
      </c>
      <c r="I1784" s="19" t="n">
        <f aca="false">(N1784+O1784)*(1/General!$B$20)*((D1784/100)*E1784-(G1784/100))*1000/B1784</f>
        <v>234.989773207302</v>
      </c>
      <c r="J1784" s="19" t="n">
        <f aca="false">I1784/H1784</f>
        <v>0.5509488668212</v>
      </c>
      <c r="K1784" s="19" t="n">
        <f aca="false">MAX(Online_RAW!$L$2-Online_RAW!L1784,0)</f>
        <v>0</v>
      </c>
      <c r="L1784" s="19" t="n">
        <f aca="false">0.0016*(Online_RAW!M1784)</f>
        <v>104.8128</v>
      </c>
      <c r="M1784" s="11" t="n">
        <f aca="false">Online_RAW!$N$2-Online_RAW!N1784</f>
        <v>499.47060869565</v>
      </c>
      <c r="N1784" s="19" t="n">
        <f aca="false">Online_RAW!C1784*60</f>
        <v>119.904782608696</v>
      </c>
      <c r="O1784" s="19" t="n">
        <f aca="false">MAX(0, Online_RAW!D1784*60)</f>
        <v>59.7422608695652</v>
      </c>
      <c r="P1784" s="19" t="n">
        <f aca="false">_xlfn.IFNA(VLOOKUP(A1784,Sampling!$D$7:$E$14,2,FALSE()),0)</f>
        <v>0</v>
      </c>
      <c r="Q1784" s="0" t="n">
        <f aca="false">_xlfn.IFNA(VLOOKUP(A1784,Refill!$D$6:$G$8,2,FALSE()),0)</f>
        <v>0</v>
      </c>
    </row>
    <row r="1785" customFormat="false" ht="12.75" hidden="false" customHeight="false" outlineLevel="0" collapsed="false">
      <c r="A1785" s="19" t="n">
        <f aca="false">ROUND((Online_RAW!B1785-General!$B$10)*24,3)</f>
        <v>29.717</v>
      </c>
      <c r="B1785" s="19" t="n">
        <f aca="false">General!$B$12+Online_ANA!K1785/1000+Online_ANA!L1785/1000+Online_ANA!M1785/1000/General!$B$22-SUM($P$2:P1785)/1000/General!$B$24+SUM($Q$2:Q1785)/1000/General!$B$24</f>
        <v>1.5541472362505</v>
      </c>
      <c r="C1785" s="19" t="n">
        <f aca="false">Online_RAW!K1785</f>
        <v>40.30375</v>
      </c>
      <c r="D1785" s="19" t="n">
        <f aca="false">Online_RAW!J1785</f>
        <v>4.752</v>
      </c>
      <c r="E1785" s="19" t="n">
        <f aca="false">(1-F1785/100-G1785/100)/(1-C1785/100-D1785/100-General!$B$17/100)</f>
        <v>0.972078255471509</v>
      </c>
      <c r="F1785" s="19" t="n">
        <f aca="false">N1785*General!$B$14/(N1785+O1785)+O1785*100/(N1785+O1785)</f>
        <v>46.9837241985576</v>
      </c>
      <c r="G1785" s="19" t="n">
        <f aca="false">N1785*General!$B$15/(N1785+O1785)</f>
        <v>0.0267758968694154</v>
      </c>
      <c r="H1785" s="19" t="n">
        <f aca="false">(N1785+O1785)*(1/General!$B$20)*((F1785/100)-E1785*(C1785/100))*1000/B1785</f>
        <v>404.273669075318</v>
      </c>
      <c r="I1785" s="19" t="n">
        <f aca="false">(N1785+O1785)*(1/General!$B$20)*((D1785/100)*E1785-(G1785/100))*1000/B1785</f>
        <v>237.868754402417</v>
      </c>
      <c r="J1785" s="19" t="n">
        <f aca="false">I1785/H1785</f>
        <v>0.5883854739946</v>
      </c>
      <c r="K1785" s="19" t="n">
        <f aca="false">MAX(Online_RAW!$L$2-Online_RAW!L1785,0)</f>
        <v>0</v>
      </c>
      <c r="L1785" s="19" t="n">
        <f aca="false">0.0016*(Online_RAW!M1785)</f>
        <v>104.90304</v>
      </c>
      <c r="M1785" s="11" t="n">
        <f aca="false">Online_RAW!$N$2-Online_RAW!N1785</f>
        <v>500.57617391304</v>
      </c>
      <c r="N1785" s="19" t="n">
        <f aca="false">Online_RAW!C1785*60</f>
        <v>120.775826086957</v>
      </c>
      <c r="O1785" s="19" t="n">
        <f aca="false">MAX(0, Online_RAW!D1785*60)</f>
        <v>59.6488695652174</v>
      </c>
      <c r="P1785" s="19" t="n">
        <f aca="false">_xlfn.IFNA(VLOOKUP(A1785,Sampling!$D$7:$E$14,2,FALSE()),0)</f>
        <v>0</v>
      </c>
      <c r="Q1785" s="0" t="n">
        <f aca="false">_xlfn.IFNA(VLOOKUP(A1785,Refill!$D$6:$G$8,2,FALSE()),0)</f>
        <v>0</v>
      </c>
    </row>
    <row r="1786" customFormat="false" ht="12.75" hidden="false" customHeight="false" outlineLevel="0" collapsed="false">
      <c r="A1786" s="19" t="n">
        <f aca="false">ROUND((Online_RAW!B1786-General!$B$10)*24,3)</f>
        <v>29.733</v>
      </c>
      <c r="B1786" s="19" t="n">
        <f aca="false">General!$B$12+Online_ANA!K1786/1000+Online_ANA!L1786/1000+Online_ANA!M1786/1000/General!$B$22-SUM($P$2:P1786)/1000/General!$B$24+SUM($Q$2:Q1786)/1000/General!$B$24</f>
        <v>1.55527454912427</v>
      </c>
      <c r="C1786" s="19" t="n">
        <f aca="false">Online_RAW!K1786</f>
        <v>40.21</v>
      </c>
      <c r="D1786" s="19" t="n">
        <f aca="false">Online_RAW!J1786</f>
        <v>4.746</v>
      </c>
      <c r="E1786" s="19" t="n">
        <f aca="false">(1-F1786/100-G1786/100)/(1-C1786/100-D1786/100-General!$B$17/100)</f>
        <v>0.973014450217335</v>
      </c>
      <c r="F1786" s="19" t="n">
        <f aca="false">N1786*General!$B$14/(N1786+O1786)+O1786*100/(N1786+O1786)</f>
        <v>46.8355577417063</v>
      </c>
      <c r="G1786" s="19" t="n">
        <f aca="false">N1786*General!$B$15/(N1786+O1786)</f>
        <v>0.0268507284132797</v>
      </c>
      <c r="H1786" s="19" t="n">
        <f aca="false">(N1786+O1786)*(1/General!$B$20)*((F1786/100)-E1786*(C1786/100))*1000/B1786</f>
        <v>397.351932817114</v>
      </c>
      <c r="I1786" s="19" t="n">
        <f aca="false">(N1786+O1786)*(1/General!$B$20)*((D1786/100)*E1786-(G1786/100))*1000/B1786</f>
        <v>236.591421571845</v>
      </c>
      <c r="J1786" s="19" t="n">
        <f aca="false">I1786/H1786</f>
        <v>0.5954203365628</v>
      </c>
      <c r="K1786" s="19" t="n">
        <f aca="false">MAX(Online_RAW!$L$2-Online_RAW!L1786,0)</f>
        <v>0</v>
      </c>
      <c r="L1786" s="19" t="n">
        <f aca="false">0.0016*(Online_RAW!M1786)</f>
        <v>104.9856</v>
      </c>
      <c r="M1786" s="11" t="n">
        <f aca="false">Online_RAW!$N$2-Online_RAW!N1786</f>
        <v>501.71495454545</v>
      </c>
      <c r="N1786" s="19" t="n">
        <f aca="false">Online_RAW!C1786*60</f>
        <v>120.588818181818</v>
      </c>
      <c r="O1786" s="19" t="n">
        <f aca="false">MAX(0, Online_RAW!D1786*60)</f>
        <v>59.0544545454545</v>
      </c>
      <c r="P1786" s="19" t="n">
        <f aca="false">_xlfn.IFNA(VLOOKUP(A1786,Sampling!$D$7:$E$14,2,FALSE()),0)</f>
        <v>0</v>
      </c>
      <c r="Q1786" s="0" t="n">
        <f aca="false">_xlfn.IFNA(VLOOKUP(A1786,Refill!$D$6:$G$8,2,FALSE()),0)</f>
        <v>0</v>
      </c>
    </row>
    <row r="1787" customFormat="false" ht="12.75" hidden="false" customHeight="false" outlineLevel="0" collapsed="false">
      <c r="A1787" s="19" t="n">
        <f aca="false">ROUND((Online_RAW!B1787-General!$B$10)*24,3)</f>
        <v>29.75</v>
      </c>
      <c r="B1787" s="19" t="n">
        <f aca="false">General!$B$12+Online_ANA!K1787/1000+Online_ANA!L1787/1000+Online_ANA!M1787/1000/General!$B$22-SUM($P$2:P1787)/1000/General!$B$24+SUM($Q$2:Q1787)/1000/General!$B$24</f>
        <v>1.55637680382928</v>
      </c>
      <c r="C1787" s="19" t="n">
        <f aca="false">Online_RAW!K1787</f>
        <v>40.0566666666667</v>
      </c>
      <c r="D1787" s="19" t="n">
        <f aca="false">Online_RAW!J1787</f>
        <v>4.74714285714286</v>
      </c>
      <c r="E1787" s="19" t="n">
        <f aca="false">(1-F1787/100-G1787/100)/(1-C1787/100-D1787/100-General!$B$17/100)</f>
        <v>0.971567122339393</v>
      </c>
      <c r="F1787" s="19" t="n">
        <f aca="false">N1787*General!$B$14/(N1787+O1787)+O1787*100/(N1787+O1787)</f>
        <v>46.7667001702291</v>
      </c>
      <c r="G1787" s="19" t="n">
        <f aca="false">N1787*General!$B$15/(N1787+O1787)</f>
        <v>0.0268855049645308</v>
      </c>
      <c r="H1787" s="19" t="n">
        <f aca="false">(N1787+O1787)*(1/General!$B$20)*((F1787/100)-E1787*(C1787/100))*1000/B1787</f>
        <v>404.10595871754</v>
      </c>
      <c r="I1787" s="19" t="n">
        <f aca="false">(N1787+O1787)*(1/General!$B$20)*((D1787/100)*E1787-(G1787/100))*1000/B1787</f>
        <v>236.074587469631</v>
      </c>
      <c r="J1787" s="19" t="n">
        <f aca="false">I1787/H1787</f>
        <v>0.584189820459048</v>
      </c>
      <c r="K1787" s="19" t="n">
        <f aca="false">MAX(Online_RAW!$L$2-Online_RAW!L1787,0)</f>
        <v>0</v>
      </c>
      <c r="L1787" s="19" t="n">
        <f aca="false">0.0016*(Online_RAW!M1787)</f>
        <v>105.0496</v>
      </c>
      <c r="M1787" s="11" t="n">
        <f aca="false">Online_RAW!$N$2-Online_RAW!N1787</f>
        <v>502.84665217391</v>
      </c>
      <c r="N1787" s="19" t="n">
        <f aca="false">Online_RAW!C1787*60</f>
        <v>120.718956521739</v>
      </c>
      <c r="O1787" s="19" t="n">
        <f aca="false">MAX(0, Online_RAW!D1787*60)</f>
        <v>58.8855652173913</v>
      </c>
      <c r="P1787" s="19" t="n">
        <f aca="false">_xlfn.IFNA(VLOOKUP(A1787,Sampling!$D$7:$E$14,2,FALSE()),0)</f>
        <v>0</v>
      </c>
      <c r="Q1787" s="0" t="n">
        <f aca="false">_xlfn.IFNA(VLOOKUP(A1787,Refill!$D$6:$G$8,2,FALSE()),0)</f>
        <v>0</v>
      </c>
    </row>
    <row r="1788" customFormat="false" ht="12.75" hidden="false" customHeight="false" outlineLevel="0" collapsed="false">
      <c r="A1788" s="19" t="n">
        <f aca="false">ROUND((Online_RAW!B1788-General!$B$10)*24,3)</f>
        <v>29.767</v>
      </c>
      <c r="B1788" s="19" t="n">
        <f aca="false">General!$B$12+Online_ANA!K1788/1000+Online_ANA!L1788/1000+Online_ANA!M1788/1000/General!$B$22-SUM($P$2:P1788)/1000/General!$B$24+SUM($Q$2:Q1788)/1000/General!$B$24</f>
        <v>1.55747124006117</v>
      </c>
      <c r="C1788" s="19" t="n">
        <f aca="false">Online_RAW!K1788</f>
        <v>40.105</v>
      </c>
      <c r="D1788" s="19" t="n">
        <f aca="false">Online_RAW!J1788</f>
        <v>4.746</v>
      </c>
      <c r="E1788" s="19" t="n">
        <f aca="false">(1-F1788/100-G1788/100)/(1-C1788/100-D1788/100-General!$B$17/100)</f>
        <v>0.973306277139057</v>
      </c>
      <c r="F1788" s="19" t="n">
        <f aca="false">N1788*General!$B$14/(N1788+O1788)+O1788*100/(N1788+O1788)</f>
        <v>46.7173638389013</v>
      </c>
      <c r="G1788" s="19" t="n">
        <f aca="false">N1788*General!$B$15/(N1788+O1788)</f>
        <v>0.0269104223035852</v>
      </c>
      <c r="H1788" s="19" t="n">
        <f aca="false">(N1788+O1788)*(1/General!$B$20)*((F1788/100)-E1788*(C1788/100))*1000/B1788</f>
        <v>396.125337890546</v>
      </c>
      <c r="I1788" s="19" t="n">
        <f aca="false">(N1788+O1788)*(1/General!$B$20)*((D1788/100)*E1788-(G1788/100))*1000/B1788</f>
        <v>236.780743258772</v>
      </c>
      <c r="J1788" s="19" t="n">
        <f aca="false">I1788/H1788</f>
        <v>0.597741978636564</v>
      </c>
      <c r="K1788" s="19" t="n">
        <f aca="false">MAX(Online_RAW!$L$2-Online_RAW!L1788,0)</f>
        <v>0</v>
      </c>
      <c r="L1788" s="19" t="n">
        <f aca="false">0.0016*(Online_RAW!M1788)</f>
        <v>105.104</v>
      </c>
      <c r="M1788" s="11" t="n">
        <f aca="false">Online_RAW!$N$2-Online_RAW!N1788</f>
        <v>503.98029166667</v>
      </c>
      <c r="N1788" s="19" t="n">
        <f aca="false">Online_RAW!C1788*60</f>
        <v>121.0895</v>
      </c>
      <c r="O1788" s="19" t="n">
        <f aca="false">MAX(0, Online_RAW!D1788*60)</f>
        <v>58.8995</v>
      </c>
      <c r="P1788" s="19" t="n">
        <f aca="false">_xlfn.IFNA(VLOOKUP(A1788,Sampling!$D$7:$E$14,2,FALSE()),0)</f>
        <v>0</v>
      </c>
      <c r="Q1788" s="0" t="n">
        <f aca="false">_xlfn.IFNA(VLOOKUP(A1788,Refill!$D$6:$G$8,2,FALSE()),0)</f>
        <v>0</v>
      </c>
    </row>
    <row r="1789" customFormat="false" ht="12.75" hidden="false" customHeight="false" outlineLevel="0" collapsed="false">
      <c r="A1789" s="19" t="n">
        <f aca="false">ROUND((Online_RAW!B1789-General!$B$10)*24,3)</f>
        <v>29.783</v>
      </c>
      <c r="B1789" s="19" t="n">
        <f aca="false">General!$B$12+Online_ANA!K1789/1000+Online_ANA!L1789/1000+Online_ANA!M1789/1000/General!$B$22-SUM($P$2:P1789)/1000/General!$B$24+SUM($Q$2:Q1789)/1000/General!$B$24</f>
        <v>1.55859552861587</v>
      </c>
      <c r="C1789" s="19" t="n">
        <f aca="false">Online_RAW!K1789</f>
        <v>39.9816666666667</v>
      </c>
      <c r="D1789" s="19" t="n">
        <f aca="false">Online_RAW!J1789</f>
        <v>4.74666666666667</v>
      </c>
      <c r="E1789" s="19" t="n">
        <f aca="false">(1-F1789/100-G1789/100)/(1-C1789/100-D1789/100-General!$B$17/100)</f>
        <v>0.972171396678519</v>
      </c>
      <c r="F1789" s="19" t="n">
        <f aca="false">N1789*General!$B$14/(N1789+O1789)+O1789*100/(N1789+O1789)</f>
        <v>46.6601784011806</v>
      </c>
      <c r="G1789" s="19" t="n">
        <f aca="false">N1789*General!$B$15/(N1789+O1789)</f>
        <v>0.0269393038377876</v>
      </c>
      <c r="H1789" s="19" t="n">
        <f aca="false">(N1789+O1789)*(1/General!$B$20)*((F1789/100)-E1789*(C1789/100))*1000/B1789</f>
        <v>400.928962490128</v>
      </c>
      <c r="I1789" s="19" t="n">
        <f aca="false">(N1789+O1789)*(1/General!$B$20)*((D1789/100)*E1789-(G1789/100))*1000/B1789</f>
        <v>236.07766048611</v>
      </c>
      <c r="J1789" s="19" t="n">
        <f aca="false">I1789/H1789</f>
        <v>0.588826656522532</v>
      </c>
      <c r="K1789" s="19" t="n">
        <f aca="false">MAX(Online_RAW!$L$2-Online_RAW!L1789,0)</f>
        <v>0</v>
      </c>
      <c r="L1789" s="19" t="n">
        <f aca="false">0.0016*(Online_RAW!M1789)</f>
        <v>105.18432</v>
      </c>
      <c r="M1789" s="11" t="n">
        <f aca="false">Online_RAW!$N$2-Online_RAW!N1789</f>
        <v>505.1182173913</v>
      </c>
      <c r="N1789" s="19" t="n">
        <f aca="false">Online_RAW!C1789*60</f>
        <v>121.072434782609</v>
      </c>
      <c r="O1789" s="19" t="n">
        <f aca="false">MAX(0, Online_RAW!D1789*60)</f>
        <v>58.6982608695652</v>
      </c>
      <c r="P1789" s="19" t="n">
        <f aca="false">_xlfn.IFNA(VLOOKUP(A1789,Sampling!$D$7:$E$14,2,FALSE()),0)</f>
        <v>0</v>
      </c>
      <c r="Q1789" s="0" t="n">
        <f aca="false">_xlfn.IFNA(VLOOKUP(A1789,Refill!$D$6:$G$8,2,FALSE()),0)</f>
        <v>0</v>
      </c>
    </row>
    <row r="1790" customFormat="false" ht="12.75" hidden="false" customHeight="false" outlineLevel="0" collapsed="false">
      <c r="A1790" s="19" t="n">
        <f aca="false">ROUND((Online_RAW!B1790-General!$B$10)*24,3)</f>
        <v>29.8</v>
      </c>
      <c r="B1790" s="19" t="n">
        <f aca="false">General!$B$12+Online_ANA!K1790/1000+Online_ANA!L1790/1000+Online_ANA!M1790/1000/General!$B$22-SUM($P$2:P1790)/1000/General!$B$24+SUM($Q$2:Q1790)/1000/General!$B$24</f>
        <v>1.55967447658556</v>
      </c>
      <c r="C1790" s="19" t="n">
        <f aca="false">Online_RAW!K1790</f>
        <v>39.9033333333333</v>
      </c>
      <c r="D1790" s="19" t="n">
        <f aca="false">Online_RAW!J1790</f>
        <v>4.755</v>
      </c>
      <c r="E1790" s="19" t="n">
        <f aca="false">(1-F1790/100-G1790/100)/(1-C1790/100-D1790/100-General!$B$17/100)</f>
        <v>0.96930448364038</v>
      </c>
      <c r="F1790" s="19" t="n">
        <f aca="false">N1790*General!$B$14/(N1790+O1790)+O1790*100/(N1790+O1790)</f>
        <v>46.7495908156988</v>
      </c>
      <c r="G1790" s="19" t="n">
        <f aca="false">N1790*General!$B$15/(N1790+O1790)</f>
        <v>0.0268941460526774</v>
      </c>
      <c r="H1790" s="19" t="n">
        <f aca="false">(N1790+O1790)*(1/General!$B$20)*((F1790/100)-E1790*(C1790/100))*1000/B1790</f>
        <v>415.081656833725</v>
      </c>
      <c r="I1790" s="19" t="n">
        <f aca="false">(N1790+O1790)*(1/General!$B$20)*((D1790/100)*E1790-(G1790/100))*1000/B1790</f>
        <v>235.651062915621</v>
      </c>
      <c r="J1790" s="19" t="n">
        <f aca="false">I1790/H1790</f>
        <v>0.567722179566269</v>
      </c>
      <c r="K1790" s="19" t="n">
        <f aca="false">MAX(Online_RAW!$L$2-Online_RAW!L1790,0)</f>
        <v>0</v>
      </c>
      <c r="L1790" s="19" t="n">
        <f aca="false">0.0016*(Online_RAW!M1790)</f>
        <v>105.2304</v>
      </c>
      <c r="M1790" s="11" t="n">
        <f aca="false">Online_RAW!$N$2-Online_RAW!N1790</f>
        <v>506.24404347826</v>
      </c>
      <c r="N1790" s="19" t="n">
        <f aca="false">Online_RAW!C1790*60</f>
        <v>120.879130434782</v>
      </c>
      <c r="O1790" s="19" t="n">
        <f aca="false">MAX(0, Online_RAW!D1790*60)</f>
        <v>58.9059130434782</v>
      </c>
      <c r="P1790" s="19" t="n">
        <f aca="false">_xlfn.IFNA(VLOOKUP(A1790,Sampling!$D$7:$E$14,2,FALSE()),0)</f>
        <v>0</v>
      </c>
      <c r="Q1790" s="0" t="n">
        <f aca="false">_xlfn.IFNA(VLOOKUP(A1790,Refill!$D$6:$G$8,2,FALSE()),0)</f>
        <v>0</v>
      </c>
    </row>
    <row r="1791" customFormat="false" ht="12.75" hidden="false" customHeight="false" outlineLevel="0" collapsed="false">
      <c r="A1791" s="19" t="n">
        <f aca="false">ROUND((Online_RAW!B1791-General!$B$10)*24,3)</f>
        <v>29.817</v>
      </c>
      <c r="B1791" s="19" t="n">
        <f aca="false">General!$B$12+Online_ANA!K1791/1000+Online_ANA!L1791/1000+Online_ANA!M1791/1000/General!$B$22-SUM($P$2:P1791)/1000/General!$B$24+SUM($Q$2:Q1791)/1000/General!$B$24</f>
        <v>1.56078935513894</v>
      </c>
      <c r="C1791" s="19" t="n">
        <f aca="false">Online_RAW!K1791</f>
        <v>39.9766666666667</v>
      </c>
      <c r="D1791" s="19" t="n">
        <f aca="false">Online_RAW!J1791</f>
        <v>4.77</v>
      </c>
      <c r="E1791" s="19" t="n">
        <f aca="false">(1-F1791/100-G1791/100)/(1-C1791/100-D1791/100-General!$B$17/100)</f>
        <v>0.969606487083596</v>
      </c>
      <c r="F1791" s="19" t="n">
        <f aca="false">N1791*General!$B$14/(N1791+O1791)+O1791*100/(N1791+O1791)</f>
        <v>46.818691588785</v>
      </c>
      <c r="G1791" s="19" t="n">
        <f aca="false">N1791*General!$B$15/(N1791+O1791)</f>
        <v>0.0268592466723308</v>
      </c>
      <c r="H1791" s="19" t="n">
        <f aca="false">(N1791+O1791)*(1/General!$B$20)*((F1791/100)-E1791*(C1791/100))*1000/B1791</f>
        <v>415.80522013818</v>
      </c>
      <c r="I1791" s="19" t="n">
        <f aca="false">(N1791+O1791)*(1/General!$B$20)*((D1791/100)*E1791-(G1791/100))*1000/B1791</f>
        <v>237.300126399068</v>
      </c>
      <c r="J1791" s="19" t="n">
        <f aca="false">I1791/H1791</f>
        <v>0.570700209872806</v>
      </c>
      <c r="K1791" s="19" t="n">
        <f aca="false">MAX(Online_RAW!$L$2-Online_RAW!L1791,0)</f>
        <v>0</v>
      </c>
      <c r="L1791" s="19" t="n">
        <f aca="false">0.0016*(Online_RAW!M1791)</f>
        <v>105.306666666667</v>
      </c>
      <c r="M1791" s="11" t="n">
        <f aca="false">Online_RAW!$N$2-Online_RAW!N1791</f>
        <v>507.37613043478</v>
      </c>
      <c r="N1791" s="19" t="n">
        <f aca="false">Online_RAW!C1791*60</f>
        <v>121.230260869565</v>
      </c>
      <c r="O1791" s="19" t="n">
        <f aca="false">MAX(0, Online_RAW!D1791*60)</f>
        <v>59.3113043478261</v>
      </c>
      <c r="P1791" s="19" t="n">
        <f aca="false">_xlfn.IFNA(VLOOKUP(A1791,Sampling!$D$7:$E$14,2,FALSE()),0)</f>
        <v>0</v>
      </c>
      <c r="Q1791" s="0" t="n">
        <f aca="false">_xlfn.IFNA(VLOOKUP(A1791,Refill!$D$6:$G$8,2,FALSE()),0)</f>
        <v>0</v>
      </c>
    </row>
    <row r="1792" customFormat="false" ht="12.75" hidden="false" customHeight="false" outlineLevel="0" collapsed="false">
      <c r="A1792" s="19" t="n">
        <f aca="false">ROUND((Online_RAW!B1792-General!$B$10)*24,3)</f>
        <v>29.833</v>
      </c>
      <c r="B1792" s="19" t="n">
        <f aca="false">General!$B$12+Online_ANA!K1792/1000+Online_ANA!L1792/1000+Online_ANA!M1792/1000/General!$B$22-SUM($P$2:P1792)/1000/General!$B$24+SUM($Q$2:Q1792)/1000/General!$B$24</f>
        <v>1.56194233338893</v>
      </c>
      <c r="C1792" s="19" t="n">
        <f aca="false">Online_RAW!K1792</f>
        <v>39.8642857142857</v>
      </c>
      <c r="D1792" s="19" t="n">
        <f aca="false">Online_RAW!J1792</f>
        <v>4.80428571428571</v>
      </c>
      <c r="E1792" s="19" t="n">
        <f aca="false">(1-F1792/100-G1792/100)/(1-C1792/100-D1792/100-General!$B$17/100)</f>
        <v>0.967316899168199</v>
      </c>
      <c r="F1792" s="19" t="n">
        <f aca="false">N1792*General!$B$14/(N1792+O1792)+O1792*100/(N1792+O1792)</f>
        <v>46.8686906745011</v>
      </c>
      <c r="G1792" s="19" t="n">
        <f aca="false">N1792*General!$B$15/(N1792+O1792)</f>
        <v>0.0268339946088379</v>
      </c>
      <c r="H1792" s="19" t="n">
        <f aca="false">(N1792+O1792)*(1/General!$B$20)*((F1792/100)-E1792*(C1792/100))*1000/B1792</f>
        <v>427.337851745636</v>
      </c>
      <c r="I1792" s="19" t="n">
        <f aca="false">(N1792+O1792)*(1/General!$B$20)*((D1792/100)*E1792-(G1792/100))*1000/B1792</f>
        <v>237.681000282757</v>
      </c>
      <c r="J1792" s="19" t="n">
        <f aca="false">I1792/H1792</f>
        <v>0.556189907614905</v>
      </c>
      <c r="K1792" s="19" t="n">
        <f aca="false">MAX(Online_RAW!$L$2-Online_RAW!L1792,0)</f>
        <v>0</v>
      </c>
      <c r="L1792" s="19" t="n">
        <f aca="false">0.0016*(Online_RAW!M1792)</f>
        <v>105.412266666667</v>
      </c>
      <c r="M1792" s="11" t="n">
        <f aca="false">Online_RAW!$N$2-Online_RAW!N1792</f>
        <v>508.51777272727</v>
      </c>
      <c r="N1792" s="19" t="n">
        <f aca="false">Online_RAW!C1792*60</f>
        <v>120.815181818182</v>
      </c>
      <c r="O1792" s="19" t="n">
        <f aca="false">MAX(0, Online_RAW!D1792*60)</f>
        <v>59.2775454545455</v>
      </c>
      <c r="P1792" s="19" t="n">
        <f aca="false">_xlfn.IFNA(VLOOKUP(A1792,Sampling!$D$7:$E$14,2,FALSE()),0)</f>
        <v>0</v>
      </c>
      <c r="Q1792" s="0" t="n">
        <f aca="false">_xlfn.IFNA(VLOOKUP(A1792,Refill!$D$6:$G$8,2,FALSE()),0)</f>
        <v>0</v>
      </c>
    </row>
    <row r="1793" customFormat="false" ht="12.75" hidden="false" customHeight="false" outlineLevel="0" collapsed="false">
      <c r="A1793" s="19" t="n">
        <f aca="false">ROUND((Online_RAW!B1793-General!$B$10)*24,3)</f>
        <v>29.85</v>
      </c>
      <c r="B1793" s="19" t="n">
        <f aca="false">General!$B$12+Online_ANA!K1793/1000+Online_ANA!L1793/1000+Online_ANA!M1793/1000/General!$B$22-SUM($P$2:P1793)/1000/General!$B$24+SUM($Q$2:Q1793)/1000/General!$B$24</f>
        <v>1.56302775492621</v>
      </c>
      <c r="C1793" s="19" t="n">
        <f aca="false">Online_RAW!K1793</f>
        <v>39.9757142857143</v>
      </c>
      <c r="D1793" s="19" t="n">
        <f aca="false">Online_RAW!J1793</f>
        <v>4.82</v>
      </c>
      <c r="E1793" s="19" t="n">
        <f aca="false">(1-F1793/100-G1793/100)/(1-C1793/100-D1793/100-General!$B$17/100)</f>
        <v>0.972363040929701</v>
      </c>
      <c r="F1793" s="19" t="n">
        <f aca="false">N1793*General!$B$14/(N1793+O1793)+O1793*100/(N1793+O1793)</f>
        <v>46.7152153712114</v>
      </c>
      <c r="G1793" s="19" t="n">
        <f aca="false">N1793*General!$B$15/(N1793+O1793)</f>
        <v>0.0269115073882771</v>
      </c>
      <c r="H1793" s="19" t="n">
        <f aca="false">(N1793+O1793)*(1/General!$B$20)*((F1793/100)-E1793*(C1793/100))*1000/B1793</f>
        <v>402.921892738449</v>
      </c>
      <c r="I1793" s="19" t="n">
        <f aca="false">(N1793+O1793)*(1/General!$B$20)*((D1793/100)*E1793-(G1793/100))*1000/B1793</f>
        <v>239.354056627656</v>
      </c>
      <c r="J1793" s="19" t="n">
        <f aca="false">I1793/H1793</f>
        <v>0.594045796322687</v>
      </c>
      <c r="K1793" s="19" t="n">
        <f aca="false">MAX(Online_RAW!$L$2-Online_RAW!L1793,0)</f>
        <v>0</v>
      </c>
      <c r="L1793" s="19" t="n">
        <f aca="false">0.0016*(Online_RAW!M1793)</f>
        <v>105.4688</v>
      </c>
      <c r="M1793" s="11" t="n">
        <f aca="false">Online_RAW!$N$2-Online_RAW!N1793</f>
        <v>509.63926086957</v>
      </c>
      <c r="N1793" s="19" t="n">
        <f aca="false">Online_RAW!C1793*60</f>
        <v>121.068260869565</v>
      </c>
      <c r="O1793" s="19" t="n">
        <f aca="false">MAX(0, Online_RAW!D1793*60)</f>
        <v>58.8819130434782</v>
      </c>
      <c r="P1793" s="19" t="n">
        <f aca="false">_xlfn.IFNA(VLOOKUP(A1793,Sampling!$D$7:$E$14,2,FALSE()),0)</f>
        <v>0</v>
      </c>
      <c r="Q1793" s="0" t="n">
        <f aca="false">_xlfn.IFNA(VLOOKUP(A1793,Refill!$D$6:$G$8,2,FALSE()),0)</f>
        <v>0</v>
      </c>
    </row>
    <row r="1794" customFormat="false" ht="12.75" hidden="false" customHeight="false" outlineLevel="0" collapsed="false">
      <c r="A1794" s="19" t="n">
        <f aca="false">ROUND((Online_RAW!B1794-General!$B$10)*24,3)</f>
        <v>29.867</v>
      </c>
      <c r="B1794" s="19" t="n">
        <f aca="false">General!$B$12+Online_ANA!K1794/1000+Online_ANA!L1794/1000+Online_ANA!M1794/1000/General!$B$22-SUM($P$2:P1794)/1000/General!$B$24+SUM($Q$2:Q1794)/1000/General!$B$24</f>
        <v>1.52913418439037</v>
      </c>
      <c r="C1794" s="19" t="n">
        <f aca="false">Online_RAW!K1794</f>
        <v>39.936</v>
      </c>
      <c r="D1794" s="19" t="n">
        <f aca="false">Online_RAW!J1794</f>
        <v>4.81833333333333</v>
      </c>
      <c r="E1794" s="19" t="n">
        <f aca="false">(1-F1794/100-G1794/100)/(1-C1794/100-D1794/100-General!$B$17/100)</f>
        <v>0.975092717537129</v>
      </c>
      <c r="F1794" s="19" t="n">
        <f aca="false">N1794*General!$B$14/(N1794+O1794)+O1794*100/(N1794+O1794)</f>
        <v>46.5252604317884</v>
      </c>
      <c r="G1794" s="19" t="n">
        <f aca="false">N1794*General!$B$15/(N1794+O1794)</f>
        <v>0.0270074442263695</v>
      </c>
      <c r="H1794" s="19" t="n">
        <f aca="false">(N1794+O1794)*(1/General!$B$20)*((F1794/100)-E1794*(C1794/100))*1000/B1794</f>
        <v>397.633343545401</v>
      </c>
      <c r="I1794" s="19" t="n">
        <f aca="false">(N1794+O1794)*(1/General!$B$20)*((D1794/100)*E1794-(G1794/100))*1000/B1794</f>
        <v>244.920977411599</v>
      </c>
      <c r="J1794" s="19" t="n">
        <f aca="false">I1794/H1794</f>
        <v>0.615946779582972</v>
      </c>
      <c r="K1794" s="19" t="n">
        <f aca="false">MAX(Online_RAW!$L$2-Online_RAW!L1794,0)</f>
        <v>0</v>
      </c>
      <c r="L1794" s="19" t="n">
        <f aca="false">0.0016*(Online_RAW!M1794)</f>
        <v>105.538133333333</v>
      </c>
      <c r="M1794" s="11" t="n">
        <f aca="false">Online_RAW!$N$2-Online_RAW!N1794</f>
        <v>510.76969565217</v>
      </c>
      <c r="N1794" s="19" t="n">
        <f aca="false">Online_RAW!C1794*60</f>
        <v>121.332</v>
      </c>
      <c r="O1794" s="19" t="n">
        <f aca="false">MAX(0, Online_RAW!D1794*60)</f>
        <v>58.3695652173913</v>
      </c>
      <c r="P1794" s="19" t="n">
        <f aca="false">_xlfn.IFNA(VLOOKUP(A1794,Sampling!$D$7:$E$14,2,FALSE()),0)</f>
        <v>35</v>
      </c>
      <c r="Q1794" s="0" t="n">
        <f aca="false">_xlfn.IFNA(VLOOKUP(A1794,Refill!$D$6:$G$8,2,FALSE()),0)</f>
        <v>0</v>
      </c>
    </row>
    <row r="1795" customFormat="false" ht="12.75" hidden="false" customHeight="false" outlineLevel="0" collapsed="false">
      <c r="A1795" s="19" t="n">
        <f aca="false">ROUND((Online_RAW!B1795-General!$B$10)*24,3)</f>
        <v>29.883</v>
      </c>
      <c r="B1795" s="19" t="n">
        <f aca="false">General!$B$12+Online_ANA!K1795/1000+Online_ANA!L1795/1000+Online_ANA!M1795/1000/General!$B$22-SUM($P$2:P1795)/1000/General!$B$24+SUM($Q$2:Q1795)/1000/General!$B$24</f>
        <v>1.53025599149049</v>
      </c>
      <c r="C1795" s="19" t="n">
        <f aca="false">Online_RAW!K1795</f>
        <v>39.825</v>
      </c>
      <c r="D1795" s="19" t="n">
        <f aca="false">Online_RAW!J1795</f>
        <v>4.835</v>
      </c>
      <c r="E1795" s="19" t="n">
        <f aca="false">(1-F1795/100-G1795/100)/(1-C1795/100-D1795/100-General!$B$17/100)</f>
        <v>0.970192482199833</v>
      </c>
      <c r="F1795" s="19" t="n">
        <f aca="false">N1795*General!$B$14/(N1795+O1795)+O1795*100/(N1795+O1795)</f>
        <v>46.7024248918637</v>
      </c>
      <c r="G1795" s="19" t="n">
        <f aca="false">N1795*General!$B$15/(N1795+O1795)</f>
        <v>0.0269179672263315</v>
      </c>
      <c r="H1795" s="19" t="n">
        <f aca="false">(N1795+O1795)*(1/General!$B$20)*((F1795/100)-E1795*(C1795/100))*1000/B1795</f>
        <v>422.999367574641</v>
      </c>
      <c r="I1795" s="19" t="n">
        <f aca="false">(N1795+O1795)*(1/General!$B$20)*((D1795/100)*E1795-(G1795/100))*1000/B1795</f>
        <v>244.634012473101</v>
      </c>
      <c r="J1795" s="19" t="n">
        <f aca="false">I1795/H1795</f>
        <v>0.578331863415691</v>
      </c>
      <c r="K1795" s="19" t="n">
        <f aca="false">MAX(Online_RAW!$L$2-Online_RAW!L1795,0)</f>
        <v>0</v>
      </c>
      <c r="L1795" s="19" t="n">
        <f aca="false">0.0016*(Online_RAW!M1795)</f>
        <v>105.605333333333</v>
      </c>
      <c r="M1795" s="11" t="n">
        <f aca="false">Online_RAW!$N$2-Online_RAW!N1795</f>
        <v>511.9192173913</v>
      </c>
      <c r="N1795" s="19" t="n">
        <f aca="false">Online_RAW!C1795*60</f>
        <v>121.06747826087</v>
      </c>
      <c r="O1795" s="19" t="n">
        <f aca="false">MAX(0, Online_RAW!D1795*60)</f>
        <v>58.838347826087</v>
      </c>
      <c r="P1795" s="19" t="n">
        <f aca="false">_xlfn.IFNA(VLOOKUP(A1795,Sampling!$D$7:$E$14,2,FALSE()),0)</f>
        <v>0</v>
      </c>
      <c r="Q1795" s="0" t="n">
        <f aca="false">_xlfn.IFNA(VLOOKUP(A1795,Refill!$D$6:$G$8,2,FALSE()),0)</f>
        <v>0</v>
      </c>
    </row>
    <row r="1796" customFormat="false" ht="12.75" hidden="false" customHeight="false" outlineLevel="0" collapsed="false">
      <c r="A1796" s="19" t="n">
        <f aca="false">ROUND((Online_RAW!B1796-General!$B$10)*24,3)</f>
        <v>29.9</v>
      </c>
      <c r="B1796" s="19" t="n">
        <f aca="false">General!$B$12+Online_ANA!K1796/1000+Online_ANA!L1796/1000+Online_ANA!M1796/1000/General!$B$22-SUM($P$2:P1796)/1000/General!$B$24+SUM($Q$2:Q1796)/1000/General!$B$24</f>
        <v>1.53140214222577</v>
      </c>
      <c r="C1796" s="19" t="n">
        <f aca="false">Online_RAW!K1796</f>
        <v>39.82</v>
      </c>
      <c r="D1796" s="19" t="n">
        <f aca="false">Online_RAW!J1796</f>
        <v>4.826</v>
      </c>
      <c r="E1796" s="19" t="n">
        <f aca="false">(1-F1796/100-G1796/100)/(1-C1796/100-D1796/100-General!$B$17/100)</f>
        <v>0.970200032233001</v>
      </c>
      <c r="F1796" s="19" t="n">
        <f aca="false">N1796*General!$B$14/(N1796+O1796)+O1796*100/(N1796+O1796)</f>
        <v>46.6884204664761</v>
      </c>
      <c r="G1796" s="19" t="n">
        <f aca="false">N1796*General!$B$15/(N1796+O1796)</f>
        <v>0.0269250401684464</v>
      </c>
      <c r="H1796" s="19" t="n">
        <f aca="false">(N1796+O1796)*(1/General!$B$20)*((F1796/100)-E1796*(C1796/100))*1000/B1796</f>
        <v>422.160941944298</v>
      </c>
      <c r="I1796" s="19" t="n">
        <f aca="false">(N1796+O1796)*(1/General!$B$20)*((D1796/100)*E1796-(G1796/100))*1000/B1796</f>
        <v>243.979592330792</v>
      </c>
      <c r="J1796" s="19" t="n">
        <f aca="false">I1796/H1796</f>
        <v>0.577930282245258</v>
      </c>
      <c r="K1796" s="19" t="n">
        <f aca="false">MAX(Online_RAW!$L$2-Online_RAW!L1796,0)</f>
        <v>0</v>
      </c>
      <c r="L1796" s="19" t="n">
        <f aca="false">0.0016*(Online_RAW!M1796)</f>
        <v>105.71008</v>
      </c>
      <c r="M1796" s="11" t="n">
        <f aca="false">Online_RAW!$N$2-Online_RAW!N1796</f>
        <v>513.05434782609</v>
      </c>
      <c r="N1796" s="19" t="n">
        <f aca="false">Online_RAW!C1796*60</f>
        <v>121.091739130435</v>
      </c>
      <c r="O1796" s="19" t="n">
        <f aca="false">MAX(0, Online_RAW!D1796*60)</f>
        <v>58.8028695652174</v>
      </c>
      <c r="P1796" s="19" t="n">
        <f aca="false">_xlfn.IFNA(VLOOKUP(A1796,Sampling!$D$7:$E$14,2,FALSE()),0)</f>
        <v>0</v>
      </c>
      <c r="Q1796" s="0" t="n">
        <f aca="false">_xlfn.IFNA(VLOOKUP(A1796,Refill!$D$6:$G$8,2,FALSE()),0)</f>
        <v>0</v>
      </c>
    </row>
    <row r="1797" customFormat="false" ht="12.75" hidden="false" customHeight="false" outlineLevel="0" collapsed="false">
      <c r="A1797" s="19" t="n">
        <f aca="false">ROUND((Online_RAW!B1797-General!$B$10)*24,3)</f>
        <v>29.917</v>
      </c>
      <c r="B1797" s="19" t="n">
        <f aca="false">General!$B$12+Online_ANA!K1797/1000+Online_ANA!L1797/1000+Online_ANA!M1797/1000/General!$B$22-SUM($P$2:P1797)/1000/General!$B$24+SUM($Q$2:Q1797)/1000/General!$B$24</f>
        <v>1.53243879958517</v>
      </c>
      <c r="C1797" s="19" t="n">
        <f aca="false">Online_RAW!K1797</f>
        <v>39.82</v>
      </c>
      <c r="D1797" s="19" t="n">
        <f aca="false">Online_RAW!J1797</f>
        <v>4.835</v>
      </c>
      <c r="E1797" s="19" t="n">
        <f aca="false">(1-F1797/100-G1797/100)/(1-C1797/100-D1797/100-General!$B$17/100)</f>
        <v>0.972158705260558</v>
      </c>
      <c r="F1797" s="19" t="n">
        <f aca="false">N1797*General!$B$14/(N1797+O1797)+O1797*100/(N1797+O1797)</f>
        <v>46.5895470747519</v>
      </c>
      <c r="G1797" s="19" t="n">
        <f aca="false">N1797*General!$B$15/(N1797+O1797)</f>
        <v>0.0269749762248728</v>
      </c>
      <c r="H1797" s="19" t="n">
        <f aca="false">(N1797+O1797)*(1/General!$B$20)*((F1797/100)-E1797*(C1797/100))*1000/B1797</f>
        <v>412.102904580549</v>
      </c>
      <c r="I1797" s="19" t="n">
        <f aca="false">(N1797+O1797)*(1/General!$B$20)*((D1797/100)*E1797-(G1797/100))*1000/B1797</f>
        <v>244.463187273453</v>
      </c>
      <c r="J1797" s="19" t="n">
        <f aca="false">I1797/H1797</f>
        <v>0.593209085779861</v>
      </c>
      <c r="K1797" s="19" t="n">
        <f aca="false">MAX(Online_RAW!$L$2-Online_RAW!L1797,0)</f>
        <v>0</v>
      </c>
      <c r="L1797" s="19" t="n">
        <f aca="false">0.0016*(Online_RAW!M1797)</f>
        <v>105.71008</v>
      </c>
      <c r="M1797" s="11" t="n">
        <f aca="false">Online_RAW!$N$2-Online_RAW!N1797</f>
        <v>514.18430434783</v>
      </c>
      <c r="N1797" s="19" t="n">
        <f aca="false">Online_RAW!C1797*60</f>
        <v>121.166608695652</v>
      </c>
      <c r="O1797" s="19" t="n">
        <f aca="false">MAX(0, Online_RAW!D1797*60)</f>
        <v>58.506</v>
      </c>
      <c r="P1797" s="19" t="n">
        <f aca="false">_xlfn.IFNA(VLOOKUP(A1797,Sampling!$D$7:$E$14,2,FALSE()),0)</f>
        <v>0</v>
      </c>
      <c r="Q1797" s="0" t="n">
        <f aca="false">_xlfn.IFNA(VLOOKUP(A1797,Refill!$D$6:$G$8,2,FALSE()),0)</f>
        <v>0</v>
      </c>
    </row>
    <row r="1798" customFormat="false" ht="12.75" hidden="false" customHeight="false" outlineLevel="0" collapsed="false">
      <c r="A1798" s="19" t="n">
        <f aca="false">ROUND((Online_RAW!B1798-General!$B$10)*24,3)</f>
        <v>29.933</v>
      </c>
      <c r="B1798" s="19" t="n">
        <f aca="false">General!$B$12+Online_ANA!K1798/1000+Online_ANA!L1798/1000+Online_ANA!M1798/1000/General!$B$22-SUM($P$2:P1798)/1000/General!$B$24+SUM($Q$2:Q1798)/1000/General!$B$24</f>
        <v>1.53356040704291</v>
      </c>
      <c r="C1798" s="19" t="n">
        <f aca="false">Online_RAW!K1798</f>
        <v>39.795</v>
      </c>
      <c r="D1798" s="19" t="n">
        <f aca="false">Online_RAW!J1798</f>
        <v>4.81333333333333</v>
      </c>
      <c r="E1798" s="19" t="n">
        <f aca="false">(1-F1798/100-G1798/100)/(1-C1798/100-D1798/100-General!$B$17/100)</f>
        <v>0.974419636869495</v>
      </c>
      <c r="F1798" s="19" t="n">
        <f aca="false">N1798*General!$B$14/(N1798+O1798)+O1798*100/(N1798+O1798)</f>
        <v>46.4198354732534</v>
      </c>
      <c r="G1798" s="19" t="n">
        <f aca="false">N1798*General!$B$15/(N1798+O1798)</f>
        <v>0.0270606891549225</v>
      </c>
      <c r="H1798" s="19" t="n">
        <f aca="false">(N1798+O1798)*(1/General!$B$20)*((F1798/100)-E1798*(C1798/100))*1000/B1798</f>
        <v>399.607880969375</v>
      </c>
      <c r="I1798" s="19" t="n">
        <f aca="false">(N1798+O1798)*(1/General!$B$20)*((D1798/100)*E1798-(G1798/100))*1000/B1798</f>
        <v>243.814878694516</v>
      </c>
      <c r="J1798" s="19" t="n">
        <f aca="false">I1798/H1798</f>
        <v>0.610135310902943</v>
      </c>
      <c r="K1798" s="19" t="n">
        <f aca="false">MAX(Online_RAW!$L$2-Online_RAW!L1798,0)</f>
        <v>0</v>
      </c>
      <c r="L1798" s="19" t="n">
        <f aca="false">0.0016*(Online_RAW!M1798)</f>
        <v>105.868622222222</v>
      </c>
      <c r="M1798" s="11" t="n">
        <f aca="false">Online_RAW!$N$2-Online_RAW!N1798</f>
        <v>515.23404545455</v>
      </c>
      <c r="N1798" s="19" t="n">
        <f aca="false">Online_RAW!C1798*60</f>
        <v>121.585090909091</v>
      </c>
      <c r="O1798" s="19" t="n">
        <f aca="false">MAX(0, Online_RAW!D1798*60)</f>
        <v>58.137</v>
      </c>
      <c r="P1798" s="19" t="n">
        <f aca="false">_xlfn.IFNA(VLOOKUP(A1798,Sampling!$D$7:$E$14,2,FALSE()),0)</f>
        <v>0</v>
      </c>
      <c r="Q1798" s="0" t="n">
        <f aca="false">_xlfn.IFNA(VLOOKUP(A1798,Refill!$D$6:$G$8,2,FALSE()),0)</f>
        <v>0</v>
      </c>
    </row>
    <row r="1799" customFormat="false" ht="12.75" hidden="false" customHeight="false" outlineLevel="0" collapsed="false">
      <c r="A1799" s="19" t="n">
        <f aca="false">ROUND((Online_RAW!B1799-General!$B$10)*24,3)</f>
        <v>29.95</v>
      </c>
      <c r="B1799" s="19" t="n">
        <f aca="false">General!$B$12+Online_ANA!K1799/1000+Online_ANA!L1799/1000+Online_ANA!M1799/1000/General!$B$22-SUM($P$2:P1799)/1000/General!$B$24+SUM($Q$2:Q1799)/1000/General!$B$24</f>
        <v>1.53440506926142</v>
      </c>
      <c r="C1799" s="19" t="n">
        <f aca="false">Online_RAW!K1799</f>
        <v>39.684</v>
      </c>
      <c r="D1799" s="19" t="n">
        <f aca="false">Online_RAW!J1799</f>
        <v>4.83</v>
      </c>
      <c r="E1799" s="19" t="n">
        <f aca="false">(1-F1799/100-G1799/100)/(1-C1799/100-D1799/100-General!$B$17/100)</f>
        <v>0.964374984584718</v>
      </c>
      <c r="F1799" s="19" t="n">
        <f aca="false">N1799*General!$B$14/(N1799+O1799)+O1799*100/(N1799+O1799)</f>
        <v>46.8811395355878</v>
      </c>
      <c r="G1799" s="19" t="n">
        <f aca="false">N1799*General!$B$15/(N1799+O1799)</f>
        <v>0.0268277073052587</v>
      </c>
      <c r="H1799" s="19" t="n">
        <f aca="false">(N1799+O1799)*(1/General!$B$20)*((F1799/100)-E1799*(C1799/100))*1000/B1799</f>
        <v>451.095573528443</v>
      </c>
      <c r="I1799" s="19" t="n">
        <f aca="false">(N1799+O1799)*(1/General!$B$20)*((D1799/100)*E1799-(G1799/100))*1000/B1799</f>
        <v>242.608146067706</v>
      </c>
      <c r="J1799" s="19" t="n">
        <f aca="false">I1799/H1799</f>
        <v>0.537819833101087</v>
      </c>
      <c r="K1799" s="19" t="n">
        <f aca="false">MAX(Online_RAW!$L$2-Online_RAW!L1799,0)</f>
        <v>0</v>
      </c>
      <c r="L1799" s="19" t="n">
        <f aca="false">0.0016*(Online_RAW!M1799)</f>
        <v>105.868622222222</v>
      </c>
      <c r="M1799" s="11" t="n">
        <f aca="false">Online_RAW!$N$2-Online_RAW!N1799</f>
        <v>516.15472727273</v>
      </c>
      <c r="N1799" s="19" t="n">
        <f aca="false">Online_RAW!C1799*60</f>
        <v>120.838090909091</v>
      </c>
      <c r="O1799" s="19" t="n">
        <f aca="false">MAX(0, Online_RAW!D1799*60)</f>
        <v>59.331</v>
      </c>
      <c r="P1799" s="19" t="n">
        <f aca="false">_xlfn.IFNA(VLOOKUP(A1799,Sampling!$D$7:$E$14,2,FALSE()),0)</f>
        <v>0</v>
      </c>
      <c r="Q1799" s="0" t="n">
        <f aca="false">_xlfn.IFNA(VLOOKUP(A1799,Refill!$D$6:$G$8,2,FALSE()),0)</f>
        <v>0</v>
      </c>
    </row>
    <row r="1800" customFormat="false" ht="12.75" hidden="false" customHeight="false" outlineLevel="0" collapsed="false">
      <c r="A1800" s="19" t="n">
        <f aca="false">ROUND((Online_RAW!B1800-General!$B$10)*24,3)</f>
        <v>29.967</v>
      </c>
      <c r="B1800" s="19" t="n">
        <f aca="false">General!$B$12+Online_ANA!K1800/1000+Online_ANA!L1800/1000+Online_ANA!M1800/1000/General!$B$22-SUM($P$2:P1800)/1000/General!$B$24+SUM($Q$2:Q1800)/1000/General!$B$24</f>
        <v>1.53568999371361</v>
      </c>
      <c r="C1800" s="19" t="n">
        <f aca="false">Online_RAW!K1800</f>
        <v>39.7707692307692</v>
      </c>
      <c r="D1800" s="19" t="n">
        <f aca="false">Online_RAW!J1800</f>
        <v>4.82</v>
      </c>
      <c r="E1800" s="19" t="n">
        <f aca="false">(1-F1800/100-G1800/100)/(1-C1800/100-D1800/100-General!$B$17/100)</f>
        <v>0.968699520242489</v>
      </c>
      <c r="F1800" s="19" t="n">
        <f aca="false">N1800*General!$B$14/(N1800+O1800)+O1800*100/(N1800+O1800)</f>
        <v>46.7173431349548</v>
      </c>
      <c r="G1800" s="19" t="n">
        <f aca="false">N1800*General!$B$15/(N1800+O1800)</f>
        <v>0.0269104327601238</v>
      </c>
      <c r="H1800" s="19" t="n">
        <f aca="false">(N1800+O1800)*(1/General!$B$20)*((F1800/100)-E1800*(C1800/100))*1000/B1800</f>
        <v>428.668931718137</v>
      </c>
      <c r="I1800" s="19" t="n">
        <f aca="false">(N1800+O1800)*(1/General!$B$20)*((D1800/100)*E1800-(G1800/100))*1000/B1800</f>
        <v>242.934252796482</v>
      </c>
      <c r="J1800" s="19" t="n">
        <f aca="false">I1800/H1800</f>
        <v>0.566717657430371</v>
      </c>
      <c r="K1800" s="19" t="n">
        <f aca="false">MAX(Online_RAW!$L$2-Online_RAW!L1800,0)</f>
        <v>0</v>
      </c>
      <c r="L1800" s="19" t="n">
        <f aca="false">0.0016*(Online_RAW!M1800)</f>
        <v>106.01632</v>
      </c>
      <c r="M1800" s="11" t="n">
        <f aca="false">Online_RAW!$N$2-Online_RAW!N1800</f>
        <v>517.39430434783</v>
      </c>
      <c r="N1800" s="19" t="n">
        <f aca="false">Online_RAW!C1800*60</f>
        <v>121.184347826087</v>
      </c>
      <c r="O1800" s="19" t="n">
        <f aca="false">MAX(0, Online_RAW!D1800*60)</f>
        <v>58.9455652173913</v>
      </c>
      <c r="P1800" s="19" t="n">
        <f aca="false">_xlfn.IFNA(VLOOKUP(A1800,Sampling!$D$7:$E$14,2,FALSE()),0)</f>
        <v>0</v>
      </c>
      <c r="Q1800" s="0" t="n">
        <f aca="false">_xlfn.IFNA(VLOOKUP(A1800,Refill!$D$6:$G$8,2,FALSE()),0)</f>
        <v>0</v>
      </c>
    </row>
    <row r="1801" customFormat="false" ht="12.75" hidden="false" customHeight="false" outlineLevel="0" collapsed="false">
      <c r="A1801" s="19" t="n">
        <f aca="false">ROUND((Online_RAW!B1801-General!$B$10)*24,3)</f>
        <v>29.983</v>
      </c>
      <c r="B1801" s="19" t="n">
        <f aca="false">General!$B$12+Online_ANA!K1801/1000+Online_ANA!L1801/1000+Online_ANA!M1801/1000/General!$B$22-SUM($P$2:P1801)/1000/General!$B$24+SUM($Q$2:Q1801)/1000/General!$B$24</f>
        <v>1.53682846015158</v>
      </c>
      <c r="C1801" s="19" t="n">
        <f aca="false">Online_RAW!K1801</f>
        <v>39.853</v>
      </c>
      <c r="D1801" s="19" t="n">
        <f aca="false">Online_RAW!J1801</f>
        <v>4.835</v>
      </c>
      <c r="E1801" s="19" t="n">
        <f aca="false">(1-F1801/100-G1801/100)/(1-C1801/100-D1801/100-General!$B$17/100)</f>
        <v>0.968047963169039</v>
      </c>
      <c r="F1801" s="19" t="n">
        <f aca="false">N1801*General!$B$14/(N1801+O1801)+O1801*100/(N1801+O1801)</f>
        <v>46.8473531972221</v>
      </c>
      <c r="G1801" s="19" t="n">
        <f aca="false">N1801*General!$B$15/(N1801+O1801)</f>
        <v>0.0268447711125141</v>
      </c>
      <c r="H1801" s="19" t="n">
        <f aca="false">(N1801+O1801)*(1/General!$B$20)*((F1801/100)-E1801*(C1801/100))*1000/B1801</f>
        <v>430.460445192601</v>
      </c>
      <c r="I1801" s="19" t="n">
        <f aca="false">(N1801+O1801)*(1/General!$B$20)*((D1801/100)*E1801-(G1801/100))*1000/B1801</f>
        <v>242.293562337755</v>
      </c>
      <c r="J1801" s="19" t="n">
        <f aca="false">I1801/H1801</f>
        <v>0.562870677303104</v>
      </c>
      <c r="K1801" s="19" t="n">
        <f aca="false">MAX(Online_RAW!$L$2-Online_RAW!L1801,0)</f>
        <v>0</v>
      </c>
      <c r="L1801" s="19" t="n">
        <f aca="false">0.0016*(Online_RAW!M1801)</f>
        <v>106.0928</v>
      </c>
      <c r="M1801" s="11" t="n">
        <f aca="false">Online_RAW!$N$2-Online_RAW!N1801</f>
        <v>518.55186956522</v>
      </c>
      <c r="N1801" s="19" t="n">
        <f aca="false">Online_RAW!C1801*60</f>
        <v>120.362454545455</v>
      </c>
      <c r="O1801" s="19" t="n">
        <f aca="false">MAX(0, Online_RAW!D1801*60)</f>
        <v>58.9833913043478</v>
      </c>
      <c r="P1801" s="19" t="n">
        <f aca="false">_xlfn.IFNA(VLOOKUP(A1801,Sampling!$D$7:$E$14,2,FALSE()),0)</f>
        <v>0</v>
      </c>
      <c r="Q1801" s="0" t="n">
        <f aca="false">_xlfn.IFNA(VLOOKUP(A1801,Refill!$D$6:$G$8,2,FALSE()),0)</f>
        <v>0</v>
      </c>
    </row>
    <row r="1802" customFormat="false" ht="12.75" hidden="false" customHeight="false" outlineLevel="0" collapsed="false">
      <c r="A1802" s="19" t="n">
        <f aca="false">ROUND((Online_RAW!B1802-General!$B$10)*24,3)</f>
        <v>30</v>
      </c>
      <c r="B1802" s="19" t="n">
        <f aca="false">General!$B$12+Online_ANA!K1802/1000+Online_ANA!L1802/1000+Online_ANA!M1802/1000/General!$B$22-SUM($P$2:P1802)/1000/General!$B$24+SUM($Q$2:Q1802)/1000/General!$B$24</f>
        <v>1.53793295093738</v>
      </c>
      <c r="C1802" s="19" t="n">
        <f aca="false">Online_RAW!K1802</f>
        <v>39.9511111111111</v>
      </c>
      <c r="D1802" s="19" t="n">
        <f aca="false">Online_RAW!J1802</f>
        <v>4.865</v>
      </c>
      <c r="E1802" s="19" t="n">
        <f aca="false">(1-F1802/100-G1802/100)/(1-C1802/100-D1802/100-General!$B$17/100)</f>
        <v>0.959895189474429</v>
      </c>
      <c r="F1802" s="19" t="n">
        <f aca="false">N1802*General!$B$14/(N1802+O1802)+O1802*100/(N1802+O1802)</f>
        <v>47.4180332348693</v>
      </c>
      <c r="G1802" s="19" t="n">
        <f aca="false">N1802*General!$B$15/(N1802+O1802)</f>
        <v>0.0265565488712781</v>
      </c>
      <c r="H1802" s="19" t="n">
        <f aca="false">(N1802+O1802)*(1/General!$B$20)*((F1802/100)-E1802*(C1802/100))*1000/B1802</f>
        <v>474.682086010825</v>
      </c>
      <c r="I1802" s="19" t="n">
        <f aca="false">(N1802+O1802)*(1/General!$B$20)*((D1802/100)*E1802-(G1802/100))*1000/B1802</f>
        <v>243.033395104254</v>
      </c>
      <c r="J1802" s="19" t="n">
        <f aca="false">I1802/H1802</f>
        <v>0.511991925262398</v>
      </c>
      <c r="K1802" s="19" t="n">
        <f aca="false">MAX(Online_RAW!$L$2-Online_RAW!L1802,0)</f>
        <v>0</v>
      </c>
      <c r="L1802" s="19" t="n">
        <f aca="false">0.0016*(Online_RAW!M1802)</f>
        <v>106.144</v>
      </c>
      <c r="M1802" s="11" t="n">
        <f aca="false">Online_RAW!$N$2-Online_RAW!N1802</f>
        <v>519.69995652174</v>
      </c>
      <c r="N1802" s="19" t="n">
        <f aca="false">Online_RAW!C1802*60</f>
        <v>119.785565217391</v>
      </c>
      <c r="O1802" s="19" t="n">
        <f aca="false">MAX(0, Online_RAW!D1802*60)</f>
        <v>60.6378260869566</v>
      </c>
      <c r="P1802" s="19" t="n">
        <f aca="false">_xlfn.IFNA(VLOOKUP(A1802,Sampling!$D$7:$E$14,2,FALSE()),0)</f>
        <v>0</v>
      </c>
      <c r="Q1802" s="0" t="n">
        <f aca="false">_xlfn.IFNA(VLOOKUP(A1802,Refill!$D$6:$G$8,2,FALSE()),0)</f>
        <v>0</v>
      </c>
    </row>
    <row r="1803" customFormat="false" ht="12.75" hidden="false" customHeight="false" outlineLevel="0" collapsed="false">
      <c r="A1803" s="19" t="n">
        <f aca="false">ROUND((Online_RAW!B1803-General!$B$10)*24,3)</f>
        <v>30.017</v>
      </c>
      <c r="B1803" s="19" t="n">
        <f aca="false">General!$B$12+Online_ANA!K1803/1000+Online_ANA!L1803/1000+Online_ANA!M1803/1000/General!$B$22-SUM($P$2:P1803)/1000/General!$B$24+SUM($Q$2:Q1803)/1000/General!$B$24</f>
        <v>1.5390556970809</v>
      </c>
      <c r="C1803" s="19" t="n">
        <f aca="false">Online_RAW!K1803</f>
        <v>40.2690909090909</v>
      </c>
      <c r="D1803" s="19" t="n">
        <f aca="false">Online_RAW!J1803</f>
        <v>4.86833333333333</v>
      </c>
      <c r="E1803" s="19" t="n">
        <f aca="false">(1-F1803/100-G1803/100)/(1-C1803/100-D1803/100-General!$B$17/100)</f>
        <v>0.973607061483664</v>
      </c>
      <c r="F1803" s="19" t="n">
        <f aca="false">N1803*General!$B$14/(N1803+O1803)+O1803*100/(N1803+O1803)</f>
        <v>46.9799032908399</v>
      </c>
      <c r="G1803" s="19" t="n">
        <f aca="false">N1803*General!$B$15/(N1803+O1803)</f>
        <v>0.0267778266207879</v>
      </c>
      <c r="H1803" s="19" t="n">
        <f aca="false">(N1803+O1803)*(1/General!$B$20)*((F1803/100)-E1803*(C1803/100))*1000/B1803</f>
        <v>405.444964591571</v>
      </c>
      <c r="I1803" s="19" t="n">
        <f aca="false">(N1803+O1803)*(1/General!$B$20)*((D1803/100)*E1803-(G1803/100))*1000/B1803</f>
        <v>245.816733432105</v>
      </c>
      <c r="J1803" s="19" t="n">
        <f aca="false">I1803/H1803</f>
        <v>0.606288781215303</v>
      </c>
      <c r="K1803" s="19" t="n">
        <f aca="false">MAX(Online_RAW!$L$2-Online_RAW!L1803,0)</f>
        <v>0</v>
      </c>
      <c r="L1803" s="19" t="n">
        <f aca="false">0.0016*(Online_RAW!M1803)</f>
        <v>106.2092</v>
      </c>
      <c r="M1803" s="11" t="n">
        <f aca="false">Online_RAW!$N$2-Online_RAW!N1803</f>
        <v>520.85268181818</v>
      </c>
      <c r="N1803" s="19" t="n">
        <f aca="false">Online_RAW!C1803*60</f>
        <v>120.447272727273</v>
      </c>
      <c r="O1803" s="19" t="n">
        <f aca="false">MAX(0, Online_RAW!D1803*60)</f>
        <v>59.4736363636364</v>
      </c>
      <c r="P1803" s="19" t="n">
        <f aca="false">_xlfn.IFNA(VLOOKUP(A1803,Sampling!$D$7:$E$14,2,FALSE()),0)</f>
        <v>0</v>
      </c>
      <c r="Q1803" s="0" t="n">
        <f aca="false">_xlfn.IFNA(VLOOKUP(A1803,Refill!$D$6:$G$8,2,FALSE()),0)</f>
        <v>0</v>
      </c>
    </row>
    <row r="1804" customFormat="false" ht="12.75" hidden="false" customHeight="false" outlineLevel="0" collapsed="false">
      <c r="A1804" s="19" t="n">
        <f aca="false">ROUND((Online_RAW!B1804-General!$B$10)*24,3)</f>
        <v>30.033</v>
      </c>
      <c r="B1804" s="19" t="n">
        <f aca="false">General!$B$12+Online_ANA!K1804/1000+Online_ANA!L1804/1000+Online_ANA!M1804/1000/General!$B$22-SUM($P$2:P1804)/1000/General!$B$24+SUM($Q$2:Q1804)/1000/General!$B$24</f>
        <v>1.54021184012764</v>
      </c>
      <c r="C1804" s="19" t="n">
        <f aca="false">Online_RAW!K1804</f>
        <v>40.2114285714286</v>
      </c>
      <c r="D1804" s="19" t="n">
        <f aca="false">Online_RAW!J1804</f>
        <v>4.885</v>
      </c>
      <c r="E1804" s="19" t="n">
        <f aca="false">(1-F1804/100-G1804/100)/(1-C1804/100-D1804/100-General!$B$17/100)</f>
        <v>0.974180628970039</v>
      </c>
      <c r="F1804" s="19" t="n">
        <f aca="false">N1804*General!$B$14/(N1804+O1804)+O1804*100/(N1804+O1804)</f>
        <v>46.908710935115</v>
      </c>
      <c r="G1804" s="19" t="n">
        <f aca="false">N1804*General!$B$15/(N1804+O1804)</f>
        <v>0.0268137823560025</v>
      </c>
      <c r="H1804" s="19" t="n">
        <f aca="false">(N1804+O1804)*(1/General!$B$20)*((F1804/100)-E1804*(C1804/100))*1000/B1804</f>
        <v>402.100310221378</v>
      </c>
      <c r="I1804" s="19" t="n">
        <f aca="false">(N1804+O1804)*(1/General!$B$20)*((D1804/100)*E1804-(G1804/100))*1000/B1804</f>
        <v>245.977409693151</v>
      </c>
      <c r="J1804" s="19" t="n">
        <f aca="false">I1804/H1804</f>
        <v>0.611731459639331</v>
      </c>
      <c r="K1804" s="19" t="n">
        <f aca="false">MAX(Online_RAW!$L$2-Online_RAW!L1804,0)</f>
        <v>0</v>
      </c>
      <c r="L1804" s="19" t="n">
        <f aca="false">0.0016*(Online_RAW!M1804)</f>
        <v>106.2976</v>
      </c>
      <c r="M1804" s="11" t="n">
        <f aca="false">Online_RAW!$N$2-Online_RAW!N1804</f>
        <v>522.01652173913</v>
      </c>
      <c r="N1804" s="19" t="n">
        <f aca="false">Online_RAW!C1804*60</f>
        <v>120.293739130435</v>
      </c>
      <c r="O1804" s="19" t="n">
        <f aca="false">MAX(0, Online_RAW!D1804*60)</f>
        <v>59.1568695652174</v>
      </c>
      <c r="P1804" s="19" t="n">
        <f aca="false">_xlfn.IFNA(VLOOKUP(A1804,Sampling!$D$7:$E$14,2,FALSE()),0)</f>
        <v>0</v>
      </c>
      <c r="Q1804" s="0" t="n">
        <f aca="false">_xlfn.IFNA(VLOOKUP(A1804,Refill!$D$6:$G$8,2,FALSE()),0)</f>
        <v>0</v>
      </c>
    </row>
    <row r="1805" customFormat="false" ht="12.75" hidden="false" customHeight="false" outlineLevel="0" collapsed="false">
      <c r="A1805" s="19" t="n">
        <f aca="false">ROUND((Online_RAW!B1805-General!$B$10)*24,3)</f>
        <v>30.05</v>
      </c>
      <c r="B1805" s="19" t="n">
        <f aca="false">General!$B$12+Online_ANA!K1805/1000+Online_ANA!L1805/1000+Online_ANA!M1805/1000/General!$B$22-SUM($P$2:P1805)/1000/General!$B$24+SUM($Q$2:Q1805)/1000/General!$B$24</f>
        <v>1.54137313908257</v>
      </c>
      <c r="C1805" s="19" t="n">
        <f aca="false">Online_RAW!K1805</f>
        <v>40.13</v>
      </c>
      <c r="D1805" s="19" t="n">
        <f aca="false">Online_RAW!J1805</f>
        <v>4.88</v>
      </c>
      <c r="E1805" s="19" t="n">
        <f aca="false">(1-F1805/100-G1805/100)/(1-C1805/100-D1805/100-General!$B$17/100)</f>
        <v>0.968485346718663</v>
      </c>
      <c r="F1805" s="19" t="n">
        <f aca="false">N1805*General!$B$14/(N1805+O1805)+O1805*100/(N1805+O1805)</f>
        <v>47.1353476241969</v>
      </c>
      <c r="G1805" s="19" t="n">
        <f aca="false">N1805*General!$B$15/(N1805+O1805)</f>
        <v>0.0266993193817187</v>
      </c>
      <c r="H1805" s="19" t="n">
        <f aca="false">(N1805+O1805)*(1/General!$B$20)*((F1805/100)-E1805*(C1805/100))*1000/B1805</f>
        <v>431.060266708782</v>
      </c>
      <c r="I1805" s="19" t="n">
        <f aca="false">(N1805+O1805)*(1/General!$B$20)*((D1805/100)*E1805-(G1805/100))*1000/B1805</f>
        <v>244.953345463328</v>
      </c>
      <c r="J1805" s="19" t="n">
        <f aca="false">I1805/H1805</f>
        <v>0.568257768997332</v>
      </c>
      <c r="K1805" s="19" t="n">
        <f aca="false">MAX(Online_RAW!$L$2-Online_RAW!L1805,0)</f>
        <v>0</v>
      </c>
      <c r="L1805" s="19" t="n">
        <f aca="false">0.0016*(Online_RAW!M1805)</f>
        <v>106.39424</v>
      </c>
      <c r="M1805" s="11" t="n">
        <f aca="false">Online_RAW!$N$2-Online_RAW!N1805</f>
        <v>523.177</v>
      </c>
      <c r="N1805" s="19" t="n">
        <f aca="false">Online_RAW!C1805*60</f>
        <v>120.198272727273</v>
      </c>
      <c r="O1805" s="19" t="n">
        <f aca="false">MAX(0, Online_RAW!D1805*60)</f>
        <v>59.8786363636364</v>
      </c>
      <c r="P1805" s="19" t="n">
        <f aca="false">_xlfn.IFNA(VLOOKUP(A1805,Sampling!$D$7:$E$14,2,FALSE()),0)</f>
        <v>0</v>
      </c>
      <c r="Q1805" s="0" t="n">
        <f aca="false">_xlfn.IFNA(VLOOKUP(A1805,Refill!$D$6:$G$8,2,FALSE()),0)</f>
        <v>0</v>
      </c>
    </row>
    <row r="1806" customFormat="false" ht="12.75" hidden="false" customHeight="false" outlineLevel="0" collapsed="false">
      <c r="A1806" s="19" t="n">
        <f aca="false">ROUND((Online_RAW!B1806-General!$B$10)*24,3)</f>
        <v>30.067</v>
      </c>
      <c r="B1806" s="19" t="n">
        <f aca="false">General!$B$12+Online_ANA!K1806/1000+Online_ANA!L1806/1000+Online_ANA!M1806/1000/General!$B$22-SUM($P$2:P1806)/1000/General!$B$24+SUM($Q$2:Q1806)/1000/General!$B$24</f>
        <v>1.54250668081372</v>
      </c>
      <c r="C1806" s="19" t="n">
        <f aca="false">Online_RAW!K1806</f>
        <v>40.13</v>
      </c>
      <c r="D1806" s="19" t="n">
        <f aca="false">Online_RAW!J1806</f>
        <v>4.905</v>
      </c>
      <c r="E1806" s="19" t="n">
        <f aca="false">(1-F1806/100-G1806/100)/(1-C1806/100-D1806/100-General!$B$17/100)</f>
        <v>0.967879787922207</v>
      </c>
      <c r="F1806" s="19" t="n">
        <f aca="false">N1806*General!$B$14/(N1806+O1806)+O1806*100/(N1806+O1806)</f>
        <v>47.1926111974756</v>
      </c>
      <c r="G1806" s="19" t="n">
        <f aca="false">N1806*General!$B$15/(N1806+O1806)</f>
        <v>0.0266703983851133</v>
      </c>
      <c r="H1806" s="19" t="n">
        <f aca="false">(N1806+O1806)*(1/General!$B$20)*((F1806/100)-E1806*(C1806/100))*1000/B1806</f>
        <v>434.543853133578</v>
      </c>
      <c r="I1806" s="19" t="n">
        <f aca="false">(N1806+O1806)*(1/General!$B$20)*((D1806/100)*E1806-(G1806/100))*1000/B1806</f>
        <v>245.628031354352</v>
      </c>
      <c r="J1806" s="19" t="n">
        <f aca="false">I1806/H1806</f>
        <v>0.565254874929382</v>
      </c>
      <c r="K1806" s="19" t="n">
        <f aca="false">MAX(Online_RAW!$L$2-Online_RAW!L1806,0)</f>
        <v>0</v>
      </c>
      <c r="L1806" s="19" t="n">
        <f aca="false">0.0016*(Online_RAW!M1806)</f>
        <v>106.4784</v>
      </c>
      <c r="M1806" s="11" t="n">
        <f aca="false">Online_RAW!$N$2-Online_RAW!N1806</f>
        <v>524.32082608696</v>
      </c>
      <c r="N1806" s="19" t="n">
        <f aca="false">Online_RAW!C1806*60</f>
        <v>119.944434782609</v>
      </c>
      <c r="O1806" s="19" t="n">
        <f aca="false">MAX(0, Online_RAW!D1806*60)</f>
        <v>59.9470434782609</v>
      </c>
      <c r="P1806" s="19" t="n">
        <f aca="false">_xlfn.IFNA(VLOOKUP(A1806,Sampling!$D$7:$E$14,2,FALSE()),0)</f>
        <v>0</v>
      </c>
      <c r="Q1806" s="0" t="n">
        <f aca="false">_xlfn.IFNA(VLOOKUP(A1806,Refill!$D$6:$G$8,2,FALSE()),0)</f>
        <v>0</v>
      </c>
    </row>
    <row r="1807" customFormat="false" ht="12.75" hidden="false" customHeight="false" outlineLevel="0" collapsed="false">
      <c r="A1807" s="19" t="n">
        <f aca="false">ROUND((Online_RAW!B1807-General!$B$10)*24,3)</f>
        <v>30.083</v>
      </c>
      <c r="B1807" s="19" t="n">
        <f aca="false">General!$B$12+Online_ANA!K1807/1000+Online_ANA!L1807/1000+Online_ANA!M1807/1000/General!$B$22-SUM($P$2:P1807)/1000/General!$B$24+SUM($Q$2:Q1807)/1000/General!$B$24</f>
        <v>1.54363524437031</v>
      </c>
      <c r="C1807" s="19" t="n">
        <f aca="false">Online_RAW!K1807</f>
        <v>40.1985714285714</v>
      </c>
      <c r="D1807" s="19" t="n">
        <f aca="false">Online_RAW!J1807</f>
        <v>4.894</v>
      </c>
      <c r="E1807" s="19" t="n">
        <f aca="false">(1-F1807/100-G1807/100)/(1-C1807/100-D1807/100-General!$B$17/100)</f>
        <v>0.966238556708056</v>
      </c>
      <c r="F1807" s="19" t="n">
        <f aca="false">N1807*General!$B$14/(N1807+O1807)+O1807*100/(N1807+O1807)</f>
        <v>47.3378123910265</v>
      </c>
      <c r="G1807" s="19" t="n">
        <f aca="false">N1807*General!$B$15/(N1807+O1807)</f>
        <v>0.0265970644489765</v>
      </c>
      <c r="H1807" s="19" t="n">
        <f aca="false">(N1807+O1807)*(1/General!$B$20)*((F1807/100)-E1807*(C1807/100))*1000/B1807</f>
        <v>443.649764304771</v>
      </c>
      <c r="I1807" s="19" t="n">
        <f aca="false">(N1807+O1807)*(1/General!$B$20)*((D1807/100)*E1807-(G1807/100))*1000/B1807</f>
        <v>245.529624638202</v>
      </c>
      <c r="J1807" s="19" t="n">
        <f aca="false">I1807/H1807</f>
        <v>0.553431207211309</v>
      </c>
      <c r="K1807" s="19" t="n">
        <f aca="false">MAX(Online_RAW!$L$2-Online_RAW!L1807,0)</f>
        <v>0</v>
      </c>
      <c r="L1807" s="19" t="n">
        <f aca="false">0.0016*(Online_RAW!M1807)</f>
        <v>106.542</v>
      </c>
      <c r="M1807" s="11" t="n">
        <f aca="false">Online_RAW!$N$2-Online_RAW!N1807</f>
        <v>525.48163636364</v>
      </c>
      <c r="N1807" s="19" t="n">
        <f aca="false">Online_RAW!C1807*60</f>
        <v>120.127636363636</v>
      </c>
      <c r="O1807" s="19" t="n">
        <f aca="false">MAX(0, Online_RAW!D1807*60)</f>
        <v>60.5353636363638</v>
      </c>
      <c r="P1807" s="19" t="n">
        <f aca="false">_xlfn.IFNA(VLOOKUP(A1807,Sampling!$D$7:$E$14,2,FALSE()),0)</f>
        <v>0</v>
      </c>
      <c r="Q1807" s="0" t="n">
        <f aca="false">_xlfn.IFNA(VLOOKUP(A1807,Refill!$D$6:$G$8,2,FALSE()),0)</f>
        <v>0</v>
      </c>
    </row>
    <row r="1808" customFormat="false" ht="12.75" hidden="false" customHeight="false" outlineLevel="0" collapsed="false">
      <c r="A1808" s="19" t="n">
        <f aca="false">ROUND((Online_RAW!B1808-General!$B$10)*24,3)</f>
        <v>30.1</v>
      </c>
      <c r="B1808" s="19" t="n">
        <f aca="false">General!$B$12+Online_ANA!K1808/1000+Online_ANA!L1808/1000+Online_ANA!M1808/1000/General!$B$22-SUM($P$2:P1808)/1000/General!$B$24+SUM($Q$2:Q1808)/1000/General!$B$24</f>
        <v>1.54473653546071</v>
      </c>
      <c r="C1808" s="19" t="n">
        <f aca="false">Online_RAW!K1808</f>
        <v>40.215</v>
      </c>
      <c r="D1808" s="19" t="n">
        <f aca="false">Online_RAW!J1808</f>
        <v>4.87</v>
      </c>
      <c r="E1808" s="19" t="n">
        <f aca="false">(1-F1808/100-G1808/100)/(1-C1808/100-D1808/100-General!$B$17/100)</f>
        <v>0.970936979061449</v>
      </c>
      <c r="F1808" s="19" t="n">
        <f aca="false">N1808*General!$B$14/(N1808+O1808)+O1808*100/(N1808+O1808)</f>
        <v>47.0743826471602</v>
      </c>
      <c r="G1808" s="19" t="n">
        <f aca="false">N1808*General!$B$15/(N1808+O1808)</f>
        <v>0.0267301097741615</v>
      </c>
      <c r="H1808" s="19" t="n">
        <f aca="false">(N1808+O1808)*(1/General!$B$20)*((F1808/100)-E1808*(C1808/100))*1000/B1808</f>
        <v>417.340362717773</v>
      </c>
      <c r="I1808" s="19" t="n">
        <f aca="false">(N1808+O1808)*(1/General!$B$20)*((D1808/100)*E1808-(G1808/100))*1000/B1808</f>
        <v>244.417761171813</v>
      </c>
      <c r="J1808" s="19" t="n">
        <f aca="false">I1808/H1808</f>
        <v>0.585655697378836</v>
      </c>
      <c r="K1808" s="19" t="n">
        <f aca="false">MAX(Online_RAW!$L$2-Online_RAW!L1808,0)</f>
        <v>0</v>
      </c>
      <c r="L1808" s="19" t="n">
        <f aca="false">0.0016*(Online_RAW!M1808)</f>
        <v>106.5992</v>
      </c>
      <c r="M1808" s="11" t="n">
        <f aca="false">Online_RAW!$N$2-Online_RAW!N1808</f>
        <v>526.61969565217</v>
      </c>
      <c r="N1808" s="19" t="n">
        <f aca="false">Online_RAW!C1808*60</f>
        <v>120.278869565218</v>
      </c>
      <c r="O1808" s="19" t="n">
        <f aca="false">MAX(0, Online_RAW!D1808*60)</f>
        <v>59.7112173913043</v>
      </c>
      <c r="P1808" s="19" t="n">
        <f aca="false">_xlfn.IFNA(VLOOKUP(A1808,Sampling!$D$7:$E$14,2,FALSE()),0)</f>
        <v>0</v>
      </c>
      <c r="Q1808" s="0" t="n">
        <f aca="false">_xlfn.IFNA(VLOOKUP(A1808,Refill!$D$6:$G$8,2,FALSE()),0)</f>
        <v>0</v>
      </c>
    </row>
    <row r="1809" customFormat="false" ht="12.75" hidden="false" customHeight="false" outlineLevel="0" collapsed="false">
      <c r="A1809" s="19" t="n">
        <f aca="false">ROUND((Online_RAW!B1809-General!$B$10)*24,3)</f>
        <v>30.117</v>
      </c>
      <c r="B1809" s="19" t="n">
        <f aca="false">General!$B$12+Online_ANA!K1809/1000+Online_ANA!L1809/1000+Online_ANA!M1809/1000/General!$B$22-SUM($P$2:P1809)/1000/General!$B$24+SUM($Q$2:Q1809)/1000/General!$B$24</f>
        <v>1.54588292907858</v>
      </c>
      <c r="C1809" s="19" t="n">
        <f aca="false">Online_RAW!K1809</f>
        <v>40.1542857142857</v>
      </c>
      <c r="D1809" s="19" t="n">
        <f aca="false">Online_RAW!J1809</f>
        <v>4.89</v>
      </c>
      <c r="E1809" s="19" t="n">
        <f aca="false">(1-F1809/100-G1809/100)/(1-C1809/100-D1809/100-General!$B$17/100)</f>
        <v>0.96761778203836</v>
      </c>
      <c r="F1809" s="19" t="n">
        <f aca="false">N1809*General!$B$14/(N1809+O1809)+O1809*100/(N1809+O1809)</f>
        <v>47.2158957650951</v>
      </c>
      <c r="G1809" s="19" t="n">
        <f aca="false">N1809*General!$B$15/(N1809+O1809)</f>
        <v>0.0266586385024772</v>
      </c>
      <c r="H1809" s="19" t="n">
        <f aca="false">(N1809+O1809)*(1/General!$B$20)*((F1809/100)-E1809*(C1809/100))*1000/B1809</f>
        <v>434.958648364862</v>
      </c>
      <c r="I1809" s="19" t="n">
        <f aca="false">(N1809+O1809)*(1/General!$B$20)*((D1809/100)*E1809-(G1809/100))*1000/B1809</f>
        <v>244.738438696827</v>
      </c>
      <c r="J1809" s="19" t="n">
        <f aca="false">I1809/H1809</f>
        <v>0.562670588610828</v>
      </c>
      <c r="K1809" s="19" t="n">
        <f aca="false">MAX(Online_RAW!$L$2-Online_RAW!L1809,0)</f>
        <v>0</v>
      </c>
      <c r="L1809" s="19" t="n">
        <f aca="false">0.0016*(Online_RAW!M1809)</f>
        <v>106.6576</v>
      </c>
      <c r="M1809" s="11" t="n">
        <f aca="false">Online_RAW!$N$2-Online_RAW!N1809</f>
        <v>527.80560869565</v>
      </c>
      <c r="N1809" s="19" t="n">
        <f aca="false">Online_RAW!C1809*60</f>
        <v>120.12052173913</v>
      </c>
      <c r="O1809" s="19" t="n">
        <f aca="false">MAX(0, Online_RAW!D1809*60)</f>
        <v>60.1145217391302</v>
      </c>
      <c r="P1809" s="19" t="n">
        <f aca="false">_xlfn.IFNA(VLOOKUP(A1809,Sampling!$D$7:$E$14,2,FALSE()),0)</f>
        <v>0</v>
      </c>
      <c r="Q1809" s="0" t="n">
        <f aca="false">_xlfn.IFNA(VLOOKUP(A1809,Refill!$D$6:$G$8,2,FALSE()),0)</f>
        <v>0</v>
      </c>
    </row>
    <row r="1810" customFormat="false" ht="12.75" hidden="false" customHeight="false" outlineLevel="0" collapsed="false">
      <c r="A1810" s="19" t="n">
        <f aca="false">ROUND((Online_RAW!B1810-General!$B$10)*24,3)</f>
        <v>30.133</v>
      </c>
      <c r="B1810" s="19" t="n">
        <f aca="false">General!$B$12+Online_ANA!K1810/1000+Online_ANA!L1810/1000+Online_ANA!M1810/1000/General!$B$22-SUM($P$2:P1810)/1000/General!$B$24+SUM($Q$2:Q1810)/1000/General!$B$24</f>
        <v>1.54704927813178</v>
      </c>
      <c r="C1810" s="19" t="n">
        <f aca="false">Online_RAW!K1810</f>
        <v>40.0911111111111</v>
      </c>
      <c r="D1810" s="19" t="n">
        <f aca="false">Online_RAW!J1810</f>
        <v>4.92</v>
      </c>
      <c r="E1810" s="19" t="n">
        <f aca="false">(1-F1810/100-G1810/100)/(1-C1810/100-D1810/100-General!$B$17/100)</f>
        <v>0.962962670133783</v>
      </c>
      <c r="F1810" s="19" t="n">
        <f aca="false">N1810*General!$B$14/(N1810+O1810)+O1810*100/(N1810+O1810)</f>
        <v>47.4378727389076</v>
      </c>
      <c r="G1810" s="19" t="n">
        <f aca="false">N1810*General!$B$15/(N1810+O1810)</f>
        <v>0.0265465289197436</v>
      </c>
      <c r="H1810" s="19" t="n">
        <f aca="false">(N1810+O1810)*(1/General!$B$20)*((F1810/100)-E1810*(C1810/100))*1000/B1810</f>
        <v>459.155542007194</v>
      </c>
      <c r="I1810" s="19" t="n">
        <f aca="false">(N1810+O1810)*(1/General!$B$20)*((D1810/100)*E1810-(G1810/100))*1000/B1810</f>
        <v>244.93637516824</v>
      </c>
      <c r="J1810" s="19" t="n">
        <f aca="false">I1810/H1810</f>
        <v>0.533449676110852</v>
      </c>
      <c r="K1810" s="19" t="n">
        <f aca="false">MAX(Online_RAW!$L$2-Online_RAW!L1810,0)</f>
        <v>0</v>
      </c>
      <c r="L1810" s="19" t="n">
        <f aca="false">0.0016*(Online_RAW!M1810)</f>
        <v>106.73952</v>
      </c>
      <c r="M1810" s="11" t="n">
        <f aca="false">Online_RAW!$N$2-Online_RAW!N1810</f>
        <v>528.98763636364</v>
      </c>
      <c r="N1810" s="19" t="n">
        <f aca="false">Online_RAW!C1810*60</f>
        <v>119.643818181818</v>
      </c>
      <c r="O1810" s="19" t="n">
        <f aca="false">MAX(0, Online_RAW!D1810*60)</f>
        <v>60.6340909090908</v>
      </c>
      <c r="P1810" s="19" t="n">
        <f aca="false">_xlfn.IFNA(VLOOKUP(A1810,Sampling!$D$7:$E$14,2,FALSE()),0)</f>
        <v>0</v>
      </c>
      <c r="Q1810" s="0" t="n">
        <f aca="false">_xlfn.IFNA(VLOOKUP(A1810,Refill!$D$6:$G$8,2,FALSE()),0)</f>
        <v>0</v>
      </c>
    </row>
    <row r="1811" customFormat="false" ht="12.75" hidden="false" customHeight="false" outlineLevel="0" collapsed="false">
      <c r="A1811" s="19" t="n">
        <f aca="false">ROUND((Online_RAW!B1811-General!$B$10)*24,3)</f>
        <v>30.15</v>
      </c>
      <c r="B1811" s="19" t="n">
        <f aca="false">General!$B$12+Online_ANA!K1811/1000+Online_ANA!L1811/1000+Online_ANA!M1811/1000/General!$B$22-SUM($P$2:P1811)/1000/General!$B$24+SUM($Q$2:Q1811)/1000/General!$B$24</f>
        <v>1.54820587511815</v>
      </c>
      <c r="C1811" s="19" t="n">
        <f aca="false">Online_RAW!K1811</f>
        <v>40.2775</v>
      </c>
      <c r="D1811" s="19" t="n">
        <f aca="false">Online_RAW!J1811</f>
        <v>4.956</v>
      </c>
      <c r="E1811" s="19" t="n">
        <f aca="false">(1-F1811/100-G1811/100)/(1-C1811/100-D1811/100-General!$B$17/100)</f>
        <v>0.969776389193761</v>
      </c>
      <c r="F1811" s="19" t="n">
        <f aca="false">N1811*General!$B$14/(N1811+O1811)+O1811*100/(N1811+O1811)</f>
        <v>47.281730776509</v>
      </c>
      <c r="G1811" s="19" t="n">
        <f aca="false">N1811*General!$B$15/(N1811+O1811)</f>
        <v>0.0266253884967127</v>
      </c>
      <c r="H1811" s="19" t="n">
        <f aca="false">(N1811+O1811)*(1/General!$B$20)*((F1811/100)-E1811*(C1811/100))*1000/B1811</f>
        <v>426.82166428757</v>
      </c>
      <c r="I1811" s="19" t="n">
        <f aca="false">(N1811+O1811)*(1/General!$B$20)*((D1811/100)*E1811-(G1811/100))*1000/B1811</f>
        <v>248.13179729024</v>
      </c>
      <c r="J1811" s="19" t="n">
        <f aca="false">I1811/H1811</f>
        <v>0.581347710417673</v>
      </c>
      <c r="K1811" s="19" t="n">
        <f aca="false">MAX(Online_RAW!$L$2-Online_RAW!L1811,0)</f>
        <v>0</v>
      </c>
      <c r="L1811" s="19" t="n">
        <f aca="false">0.0016*(Online_RAW!M1811)</f>
        <v>106.835733333333</v>
      </c>
      <c r="M1811" s="11" t="n">
        <f aca="false">Online_RAW!$N$2-Online_RAW!N1811</f>
        <v>530.14345454545</v>
      </c>
      <c r="N1811" s="19" t="n">
        <f aca="false">Online_RAW!C1811*60</f>
        <v>119.915727272727</v>
      </c>
      <c r="O1811" s="19" t="n">
        <f aca="false">MAX(0, Online_RAW!D1811*60)</f>
        <v>60.236727272727</v>
      </c>
      <c r="P1811" s="19" t="n">
        <f aca="false">_xlfn.IFNA(VLOOKUP(A1811,Sampling!$D$7:$E$14,2,FALSE()),0)</f>
        <v>0</v>
      </c>
      <c r="Q1811" s="0" t="n">
        <f aca="false">_xlfn.IFNA(VLOOKUP(A1811,Refill!$D$6:$G$8,2,FALSE()),0)</f>
        <v>0</v>
      </c>
    </row>
    <row r="1812" customFormat="false" ht="12.75" hidden="false" customHeight="false" outlineLevel="0" collapsed="false">
      <c r="A1812" s="19" t="n">
        <f aca="false">ROUND((Online_RAW!B1812-General!$B$10)*24,3)</f>
        <v>30.167</v>
      </c>
      <c r="B1812" s="19" t="n">
        <f aca="false">General!$B$12+Online_ANA!K1812/1000+Online_ANA!L1812/1000+Online_ANA!M1812/1000/General!$B$22-SUM($P$2:P1812)/1000/General!$B$24+SUM($Q$2:Q1812)/1000/General!$B$24</f>
        <v>1.54934088593273</v>
      </c>
      <c r="C1812" s="19" t="n">
        <f aca="false">Online_RAW!K1812</f>
        <v>40.2485714285714</v>
      </c>
      <c r="D1812" s="19" t="n">
        <f aca="false">Online_RAW!J1812</f>
        <v>4.946</v>
      </c>
      <c r="E1812" s="19" t="n">
        <f aca="false">(1-F1812/100-G1812/100)/(1-C1812/100-D1812/100-General!$B$17/100)</f>
        <v>0.975705906514866</v>
      </c>
      <c r="F1812" s="19" t="n">
        <f aca="false">N1812*General!$B$14/(N1812+O1812)+O1812*100/(N1812+O1812)</f>
        <v>46.9213926966715</v>
      </c>
      <c r="G1812" s="19" t="n">
        <f aca="false">N1812*General!$B$15/(N1812+O1812)</f>
        <v>0.0268073774259235</v>
      </c>
      <c r="H1812" s="19" t="n">
        <f aca="false">(N1812+O1812)*(1/General!$B$20)*((F1812/100)-E1812*(C1812/100))*1000/B1812</f>
        <v>395.438750647708</v>
      </c>
      <c r="I1812" s="19" t="n">
        <f aca="false">(N1812+O1812)*(1/General!$B$20)*((D1812/100)*E1812-(G1812/100))*1000/B1812</f>
        <v>248.048272531848</v>
      </c>
      <c r="J1812" s="19" t="n">
        <f aca="false">I1812/H1812</f>
        <v>0.627273559117708</v>
      </c>
      <c r="K1812" s="19" t="n">
        <f aca="false">MAX(Online_RAW!$L$2-Online_RAW!L1812,0)</f>
        <v>0</v>
      </c>
      <c r="L1812" s="19" t="n">
        <f aca="false">0.0016*(Online_RAW!M1812)</f>
        <v>106.8936</v>
      </c>
      <c r="M1812" s="11" t="n">
        <f aca="false">Online_RAW!$N$2-Online_RAW!N1812</f>
        <v>531.31754166667</v>
      </c>
      <c r="N1812" s="19" t="n">
        <f aca="false">Online_RAW!C1812*60</f>
        <v>120.29375</v>
      </c>
      <c r="O1812" s="19" t="n">
        <f aca="false">MAX(0, Online_RAW!D1812*60)</f>
        <v>59.19975</v>
      </c>
      <c r="P1812" s="19" t="n">
        <f aca="false">_xlfn.IFNA(VLOOKUP(A1812,Sampling!$D$7:$E$14,2,FALSE()),0)</f>
        <v>0</v>
      </c>
      <c r="Q1812" s="0" t="n">
        <f aca="false">_xlfn.IFNA(VLOOKUP(A1812,Refill!$D$6:$G$8,2,FALSE()),0)</f>
        <v>0</v>
      </c>
    </row>
    <row r="1813" customFormat="false" ht="12.75" hidden="false" customHeight="false" outlineLevel="0" collapsed="false">
      <c r="A1813" s="19" t="n">
        <f aca="false">ROUND((Online_RAW!B1813-General!$B$10)*24,3)</f>
        <v>30.183</v>
      </c>
      <c r="B1813" s="19" t="n">
        <f aca="false">General!$B$12+Online_ANA!K1813/1000+Online_ANA!L1813/1000+Online_ANA!M1813/1000/General!$B$22-SUM($P$2:P1813)/1000/General!$B$24+SUM($Q$2:Q1813)/1000/General!$B$24</f>
        <v>1.55053206126845</v>
      </c>
      <c r="C1813" s="19" t="n">
        <f aca="false">Online_RAW!K1813</f>
        <v>40.0807142857143</v>
      </c>
      <c r="D1813" s="19" t="n">
        <f aca="false">Online_RAW!J1813</f>
        <v>4.935</v>
      </c>
      <c r="E1813" s="19" t="n">
        <f aca="false">(1-F1813/100-G1813/100)/(1-C1813/100-D1813/100-General!$B$17/100)</f>
        <v>0.96870689122683</v>
      </c>
      <c r="F1813" s="19" t="n">
        <f aca="false">N1813*General!$B$14/(N1813+O1813)+O1813*100/(N1813+O1813)</f>
        <v>47.1287929097853</v>
      </c>
      <c r="G1813" s="19" t="n">
        <f aca="false">N1813*General!$B$15/(N1813+O1813)</f>
        <v>0.0267026298435428</v>
      </c>
      <c r="H1813" s="19" t="n">
        <f aca="false">(N1813+O1813)*(1/General!$B$20)*((F1813/100)-E1813*(C1813/100))*1000/B1813</f>
        <v>429.982008806467</v>
      </c>
      <c r="I1813" s="19" t="n">
        <f aca="false">(N1813+O1813)*(1/General!$B$20)*((D1813/100)*E1813-(G1813/100))*1000/B1813</f>
        <v>246.205234114878</v>
      </c>
      <c r="J1813" s="19" t="n">
        <f aca="false">I1813/H1813</f>
        <v>0.572594269230679</v>
      </c>
      <c r="K1813" s="19" t="n">
        <f aca="false">MAX(Online_RAW!$L$2-Online_RAW!L1813,0)</f>
        <v>0</v>
      </c>
      <c r="L1813" s="19" t="n">
        <f aca="false">0.0016*(Online_RAW!M1813)</f>
        <v>106.9968</v>
      </c>
      <c r="M1813" s="11" t="n">
        <f aca="false">Online_RAW!$N$2-Online_RAW!N1813</f>
        <v>532.50343478261</v>
      </c>
      <c r="N1813" s="19" t="n">
        <f aca="false">Online_RAW!C1813*60</f>
        <v>120.155739130435</v>
      </c>
      <c r="O1813" s="19" t="n">
        <f aca="false">MAX(0, Online_RAW!D1813*60)</f>
        <v>59.8351304347826</v>
      </c>
      <c r="P1813" s="19" t="n">
        <f aca="false">_xlfn.IFNA(VLOOKUP(A1813,Sampling!$D$7:$E$14,2,FALSE()),0)</f>
        <v>0</v>
      </c>
      <c r="Q1813" s="0" t="n">
        <f aca="false">_xlfn.IFNA(VLOOKUP(A1813,Refill!$D$6:$G$8,2,FALSE()),0)</f>
        <v>0</v>
      </c>
    </row>
    <row r="1814" customFormat="false" ht="12.75" hidden="false" customHeight="false" outlineLevel="0" collapsed="false">
      <c r="A1814" s="19" t="n">
        <f aca="false">ROUND((Online_RAW!B1814-General!$B$10)*24,3)</f>
        <v>30.2</v>
      </c>
      <c r="B1814" s="19" t="n">
        <f aca="false">General!$B$12+Online_ANA!K1814/1000+Online_ANA!L1814/1000+Online_ANA!M1814/1000/General!$B$22-SUM($P$2:P1814)/1000/General!$B$24+SUM($Q$2:Q1814)/1000/General!$B$24</f>
        <v>1.55170749368435</v>
      </c>
      <c r="C1814" s="19" t="n">
        <f aca="false">Online_RAW!K1814</f>
        <v>40.194</v>
      </c>
      <c r="D1814" s="19" t="n">
        <f aca="false">Online_RAW!J1814</f>
        <v>4.94833333333333</v>
      </c>
      <c r="E1814" s="19" t="n">
        <f aca="false">(1-F1814/100-G1814/100)/(1-C1814/100-D1814/100-General!$B$17/100)</f>
        <v>0.970736009313085</v>
      </c>
      <c r="F1814" s="19" t="n">
        <f aca="false">N1814*General!$B$14/(N1814+O1814)+O1814*100/(N1814+O1814)</f>
        <v>47.1410211298274</v>
      </c>
      <c r="G1814" s="19" t="n">
        <f aca="false">N1814*General!$B$15/(N1814+O1814)</f>
        <v>0.0266964539748347</v>
      </c>
      <c r="H1814" s="19" t="n">
        <f aca="false">(N1814+O1814)*(1/General!$B$20)*((F1814/100)-E1814*(C1814/100))*1000/B1814</f>
        <v>419.730503858229</v>
      </c>
      <c r="I1814" s="19" t="n">
        <f aca="false">(N1814+O1814)*(1/General!$B$20)*((D1814/100)*E1814-(G1814/100))*1000/B1814</f>
        <v>246.81978678541</v>
      </c>
      <c r="J1814" s="19" t="n">
        <f aca="false">I1814/H1814</f>
        <v>0.588043481511598</v>
      </c>
      <c r="K1814" s="19" t="n">
        <f aca="false">MAX(Online_RAW!$L$2-Online_RAW!L1814,0)</f>
        <v>0</v>
      </c>
      <c r="L1814" s="19" t="n">
        <f aca="false">0.0016*(Online_RAW!M1814)</f>
        <v>107.093333333333</v>
      </c>
      <c r="M1814" s="11" t="n">
        <f aca="false">Online_RAW!$N$2-Online_RAW!N1814</f>
        <v>533.67943478261</v>
      </c>
      <c r="N1814" s="19" t="n">
        <f aca="false">Online_RAW!C1814*60</f>
        <v>119.939739130435</v>
      </c>
      <c r="O1814" s="19" t="n">
        <f aca="false">MAX(0, Online_RAW!D1814*60)</f>
        <v>59.7691304347826</v>
      </c>
      <c r="P1814" s="19" t="n">
        <f aca="false">_xlfn.IFNA(VLOOKUP(A1814,Sampling!$D$7:$E$14,2,FALSE()),0)</f>
        <v>0</v>
      </c>
      <c r="Q1814" s="0" t="n">
        <f aca="false">_xlfn.IFNA(VLOOKUP(A1814,Refill!$D$6:$G$8,2,FALSE()),0)</f>
        <v>0</v>
      </c>
    </row>
    <row r="1815" customFormat="false" ht="12.75" hidden="false" customHeight="false" outlineLevel="0" collapsed="false">
      <c r="A1815" s="19" t="n">
        <f aca="false">ROUND((Online_RAW!B1815-General!$B$10)*24,3)</f>
        <v>30.217</v>
      </c>
      <c r="B1815" s="19" t="n">
        <f aca="false">General!$B$12+Online_ANA!K1815/1000+Online_ANA!L1815/1000+Online_ANA!M1815/1000/General!$B$22-SUM($P$2:P1815)/1000/General!$B$24+SUM($Q$2:Q1815)/1000/General!$B$24</f>
        <v>1.55286230425354</v>
      </c>
      <c r="C1815" s="19" t="n">
        <f aca="false">Online_RAW!K1815</f>
        <v>39.9933333333333</v>
      </c>
      <c r="D1815" s="19" t="n">
        <f aca="false">Online_RAW!J1815</f>
        <v>4.955</v>
      </c>
      <c r="E1815" s="19" t="n">
        <f aca="false">(1-F1815/100-G1815/100)/(1-C1815/100-D1815/100-General!$B$17/100)</f>
        <v>1.3775632187025</v>
      </c>
      <c r="F1815" s="19" t="n">
        <f aca="false">N1815*General!$B$14/(N1815+O1815)+O1815*100/(N1815+O1815)</f>
        <v>24.720890127361</v>
      </c>
      <c r="G1815" s="19" t="n">
        <f aca="false">N1815*General!$B$15/(N1815+O1815)</f>
        <v>0.0380197524609288</v>
      </c>
      <c r="H1815" s="19" t="n">
        <f aca="false">(N1815+O1815)*(1/General!$B$20)*((F1815/100)-E1815*(C1815/100))*1000/B1815</f>
        <v>-1533.56293765362</v>
      </c>
      <c r="I1815" s="19" t="n">
        <f aca="false">(N1815+O1815)*(1/General!$B$20)*((D1815/100)*E1815-(G1815/100))*1000/B1815</f>
        <v>342.729217961283</v>
      </c>
      <c r="J1815" s="19" t="n">
        <f aca="false">I1815/H1815</f>
        <v>-0.223485590024538</v>
      </c>
      <c r="K1815" s="19" t="n">
        <f aca="false">MAX(Online_RAW!$L$2-Online_RAW!L1815,0)</f>
        <v>0</v>
      </c>
      <c r="L1815" s="19" t="n">
        <f aca="false">0.0016*(Online_RAW!M1815)</f>
        <v>107.1872</v>
      </c>
      <c r="M1815" s="11" t="n">
        <f aca="false">Online_RAW!$N$2-Online_RAW!N1815</f>
        <v>534.83586363636</v>
      </c>
      <c r="N1815" s="19" t="n">
        <f aca="false">Online_RAW!C1815*60</f>
        <v>167.041090909091</v>
      </c>
      <c r="O1815" s="19" t="n">
        <f aca="false">MAX(0, Online_RAW!D1815*60)</f>
        <v>8.70028571428572</v>
      </c>
      <c r="P1815" s="19" t="n">
        <f aca="false">_xlfn.IFNA(VLOOKUP(A1815,Sampling!$D$7:$E$14,2,FALSE()),0)</f>
        <v>0</v>
      </c>
      <c r="Q1815" s="0" t="n">
        <f aca="false">_xlfn.IFNA(VLOOKUP(A1815,Refill!$D$6:$G$8,2,FALSE()),0)</f>
        <v>0</v>
      </c>
    </row>
    <row r="1816" customFormat="false" ht="12.75" hidden="false" customHeight="false" outlineLevel="0" collapsed="false">
      <c r="A1816" s="19" t="n">
        <f aca="false">ROUND((Online_RAW!B1816-General!$B$10)*24,3)</f>
        <v>30.233</v>
      </c>
      <c r="B1816" s="19" t="n">
        <f aca="false">General!$B$12+Online_ANA!K1816/1000+Online_ANA!L1816/1000+Online_ANA!M1816/1000/General!$B$22-SUM($P$2:P1816)/1000/General!$B$24+SUM($Q$2:Q1816)/1000/General!$B$24</f>
        <v>1.55394297217126</v>
      </c>
      <c r="C1816" s="19" t="n">
        <f aca="false">Online_RAW!K1816</f>
        <v>30.4423076923077</v>
      </c>
      <c r="D1816" s="19" t="n">
        <f aca="false">Online_RAW!J1816</f>
        <v>4.92428571428571</v>
      </c>
      <c r="E1816" s="19" t="n">
        <f aca="false">(1-F1816/100-G1816/100)/(1-C1816/100-D1816/100-General!$B$17/100)</f>
        <v>1.23300808847254</v>
      </c>
      <c r="F1816" s="19" t="n">
        <f aca="false">N1816*General!$B$14/(N1816+O1816)+O1816*100/(N1816+O1816)</f>
        <v>20.8</v>
      </c>
      <c r="G1816" s="19" t="n">
        <f aca="false">N1816*General!$B$15/(N1816+O1816)</f>
        <v>0.04</v>
      </c>
      <c r="H1816" s="19" t="n">
        <f aca="false">(N1816+O1816)*(1/General!$B$20)*((F1816/100)-E1816*(C1816/100))*1000/B1816</f>
        <v>-864.781849374725</v>
      </c>
      <c r="I1816" s="19" t="n">
        <f aca="false">(N1816+O1816)*(1/General!$B$20)*((D1816/100)*E1816-(G1816/100))*1000/B1816</f>
        <v>311.676146886753</v>
      </c>
      <c r="J1816" s="19" t="n">
        <f aca="false">I1816/H1816</f>
        <v>-0.360410139403491</v>
      </c>
      <c r="K1816" s="19" t="n">
        <f aca="false">MAX(Online_RAW!$L$2-Online_RAW!L1816,0)</f>
        <v>0</v>
      </c>
      <c r="L1816" s="19" t="n">
        <f aca="false">0.0016*(Online_RAW!M1816)</f>
        <v>107.1872</v>
      </c>
      <c r="M1816" s="11" t="n">
        <f aca="false">Online_RAW!$N$2-Online_RAW!N1816</f>
        <v>536.01379166667</v>
      </c>
      <c r="N1816" s="19" t="n">
        <f aca="false">Online_RAW!C1816*60</f>
        <v>179.978</v>
      </c>
      <c r="O1816" s="19" t="n">
        <f aca="false">MAX(0, Online_RAW!D1816*60)</f>
        <v>0</v>
      </c>
      <c r="P1816" s="19" t="n">
        <f aca="false">_xlfn.IFNA(VLOOKUP(A1816,Sampling!$D$7:$E$14,2,FALSE()),0)</f>
        <v>0</v>
      </c>
      <c r="Q1816" s="0" t="n">
        <f aca="false">_xlfn.IFNA(VLOOKUP(A1816,Refill!$D$6:$G$8,2,FALSE()),0)</f>
        <v>0</v>
      </c>
    </row>
    <row r="1817" customFormat="false" ht="12.75" hidden="false" customHeight="false" outlineLevel="0" collapsed="false">
      <c r="A1817" s="19" t="n">
        <f aca="false">ROUND((Online_RAW!B1817-General!$B$10)*24,3)</f>
        <v>30.25</v>
      </c>
      <c r="B1817" s="19" t="n">
        <f aca="false">General!$B$12+Online_ANA!K1817/1000+Online_ANA!L1817/1000+Online_ANA!M1817/1000/General!$B$22-SUM($P$2:P1817)/1000/General!$B$24+SUM($Q$2:Q1817)/1000/General!$B$24</f>
        <v>1.55513279119266</v>
      </c>
      <c r="C1817" s="19" t="n">
        <f aca="false">Online_RAW!K1817</f>
        <v>18.7830769230769</v>
      </c>
      <c r="D1817" s="19" t="n">
        <f aca="false">Online_RAW!J1817</f>
        <v>4.72846153846154</v>
      </c>
      <c r="E1817" s="19" t="n">
        <f aca="false">(1-F1817/100-G1817/100)/(1-C1817/100-D1817/100-General!$B$17/100)</f>
        <v>1.0408151912817</v>
      </c>
      <c r="F1817" s="19" t="n">
        <f aca="false">N1817*General!$B$14/(N1817+O1817)+O1817*100/(N1817+O1817)</f>
        <v>20.8</v>
      </c>
      <c r="G1817" s="19" t="n">
        <f aca="false">N1817*General!$B$15/(N1817+O1817)</f>
        <v>0.04</v>
      </c>
      <c r="H1817" s="19" t="n">
        <f aca="false">(N1817+O1817)*(1/General!$B$20)*((F1817/100)-E1817*(C1817/100))*1000/B1817</f>
        <v>64.5766340168075</v>
      </c>
      <c r="I1817" s="19" t="n">
        <f aca="false">(N1817+O1817)*(1/General!$B$20)*((D1817/100)*E1817-(G1817/100))*1000/B1817</f>
        <v>252.124196127738</v>
      </c>
      <c r="J1817" s="19" t="n">
        <f aca="false">I1817/H1817</f>
        <v>3.90426351522313</v>
      </c>
      <c r="K1817" s="19" t="n">
        <f aca="false">MAX(Online_RAW!$L$2-Online_RAW!L1817,0)</f>
        <v>0</v>
      </c>
      <c r="L1817" s="19" t="n">
        <f aca="false">0.0016*(Online_RAW!M1817)</f>
        <v>107.33536</v>
      </c>
      <c r="M1817" s="11" t="n">
        <f aca="false">Online_RAW!$N$2-Online_RAW!N1817</f>
        <v>537.1492</v>
      </c>
      <c r="N1817" s="19" t="n">
        <f aca="false">Online_RAW!C1817*60</f>
        <v>180.033</v>
      </c>
      <c r="O1817" s="19" t="n">
        <f aca="false">MAX(0, Online_RAW!D1817*60)</f>
        <v>0</v>
      </c>
      <c r="P1817" s="19" t="n">
        <f aca="false">_xlfn.IFNA(VLOOKUP(A1817,Sampling!$D$7:$E$14,2,FALSE()),0)</f>
        <v>0</v>
      </c>
      <c r="Q1817" s="0" t="n">
        <f aca="false">_xlfn.IFNA(VLOOKUP(A1817,Refill!$D$6:$G$8,2,FALSE()),0)</f>
        <v>0</v>
      </c>
    </row>
    <row r="1818" customFormat="false" ht="12.75" hidden="false" customHeight="false" outlineLevel="0" collapsed="false">
      <c r="A1818" s="19" t="n">
        <f aca="false">ROUND((Online_RAW!B1818-General!$B$10)*24,3)</f>
        <v>30.267</v>
      </c>
      <c r="B1818" s="19" t="n">
        <f aca="false">General!$B$12+Online_ANA!K1818/1000+Online_ANA!L1818/1000+Online_ANA!M1818/1000/General!$B$22-SUM($P$2:P1818)/1000/General!$B$24+SUM($Q$2:Q1818)/1000/General!$B$24</f>
        <v>1.55632931809841</v>
      </c>
      <c r="C1818" s="19" t="n">
        <f aca="false">Online_RAW!K1818</f>
        <v>17.24</v>
      </c>
      <c r="D1818" s="19" t="n">
        <f aca="false">Online_RAW!J1818</f>
        <v>4.34</v>
      </c>
      <c r="E1818" s="19" t="n">
        <f aca="false">(1-F1818/100-G1818/100)/(1-C1818/100-D1818/100-General!$B$17/100)</f>
        <v>1.01503696360848</v>
      </c>
      <c r="F1818" s="19" t="n">
        <f aca="false">N1818*General!$B$14/(N1818+O1818)+O1818*100/(N1818+O1818)</f>
        <v>20.8</v>
      </c>
      <c r="G1818" s="19" t="n">
        <f aca="false">N1818*General!$B$15/(N1818+O1818)</f>
        <v>0.04</v>
      </c>
      <c r="H1818" s="19" t="n">
        <f aca="false">(N1818+O1818)*(1/General!$B$20)*((F1818/100)-E1818*(C1818/100))*1000/B1818</f>
        <v>170.282268541422</v>
      </c>
      <c r="I1818" s="19" t="n">
        <f aca="false">(N1818+O1818)*(1/General!$B$20)*((D1818/100)*E1818-(G1818/100))*1000/B1818</f>
        <v>225.198387260762</v>
      </c>
      <c r="J1818" s="19" t="n">
        <f aca="false">I1818/H1818</f>
        <v>1.32250051159015</v>
      </c>
      <c r="K1818" s="19" t="n">
        <f aca="false">MAX(Online_RAW!$L$2-Online_RAW!L1818,0)</f>
        <v>0</v>
      </c>
      <c r="L1818" s="19" t="n">
        <f aca="false">0.0016*(Online_RAW!M1818)</f>
        <v>107.4176</v>
      </c>
      <c r="M1818" s="11" t="n">
        <f aca="false">Online_RAW!$N$2-Online_RAW!N1818</f>
        <v>538.36377272727</v>
      </c>
      <c r="N1818" s="19" t="n">
        <f aca="false">Online_RAW!C1818*60</f>
        <v>179.96</v>
      </c>
      <c r="O1818" s="19" t="n">
        <f aca="false">MAX(0, Online_RAW!D1818*60)</f>
        <v>0</v>
      </c>
      <c r="P1818" s="19" t="n">
        <f aca="false">_xlfn.IFNA(VLOOKUP(A1818,Sampling!$D$7:$E$14,2,FALSE()),0)</f>
        <v>0</v>
      </c>
      <c r="Q1818" s="0" t="n">
        <f aca="false">_xlfn.IFNA(VLOOKUP(A1818,Refill!$D$6:$G$8,2,FALSE()),0)</f>
        <v>0</v>
      </c>
    </row>
    <row r="1819" customFormat="false" ht="12.75" hidden="false" customHeight="false" outlineLevel="0" collapsed="false">
      <c r="A1819" s="19" t="n">
        <f aca="false">ROUND((Online_RAW!B1819-General!$B$10)*24,3)</f>
        <v>30.283</v>
      </c>
      <c r="B1819" s="19" t="n">
        <f aca="false">General!$B$12+Online_ANA!K1819/1000+Online_ANA!L1819/1000+Online_ANA!M1819/1000/General!$B$22-SUM($P$2:P1819)/1000/General!$B$24+SUM($Q$2:Q1819)/1000/General!$B$24</f>
        <v>1.55749282112485</v>
      </c>
      <c r="C1819" s="19" t="n">
        <f aca="false">Online_RAW!K1819</f>
        <v>17.12</v>
      </c>
      <c r="D1819" s="19" t="n">
        <f aca="false">Online_RAW!J1819</f>
        <v>3.99916666666667</v>
      </c>
      <c r="E1819" s="19" t="n">
        <f aca="false">(1-F1819/100-G1819/100)/(1-C1819/100-D1819/100-General!$B$17/100)</f>
        <v>1.00907426186334</v>
      </c>
      <c r="F1819" s="19" t="n">
        <f aca="false">N1819*General!$B$14/(N1819+O1819)+O1819*100/(N1819+O1819)</f>
        <v>20.8</v>
      </c>
      <c r="G1819" s="19" t="n">
        <f aca="false">N1819*General!$B$15/(N1819+O1819)</f>
        <v>0.04</v>
      </c>
      <c r="H1819" s="19" t="n">
        <f aca="false">(N1819+O1819)*(1/General!$B$20)*((F1819/100)-E1819*(C1819/100))*1000/B1819</f>
        <v>181.657272684807</v>
      </c>
      <c r="I1819" s="19" t="n">
        <f aca="false">(N1819+O1819)*(1/General!$B$20)*((D1819/100)*E1819-(G1819/100))*1000/B1819</f>
        <v>205.922275527926</v>
      </c>
      <c r="J1819" s="19" t="n">
        <f aca="false">I1819/H1819</f>
        <v>1.13357573018957</v>
      </c>
      <c r="K1819" s="19" t="n">
        <f aca="false">MAX(Online_RAW!$L$2-Online_RAW!L1819,0)</f>
        <v>0</v>
      </c>
      <c r="L1819" s="19" t="n">
        <f aca="false">0.0016*(Online_RAW!M1819)</f>
        <v>107.48608</v>
      </c>
      <c r="M1819" s="11" t="n">
        <f aca="false">Online_RAW!$N$2-Online_RAW!N1819</f>
        <v>539.55734782609</v>
      </c>
      <c r="N1819" s="19" t="n">
        <f aca="false">Online_RAW!C1819*60</f>
        <v>179.921217391304</v>
      </c>
      <c r="O1819" s="19" t="n">
        <f aca="false">MAX(0, Online_RAW!D1819*60)</f>
        <v>0</v>
      </c>
      <c r="P1819" s="19" t="n">
        <f aca="false">_xlfn.IFNA(VLOOKUP(A1819,Sampling!$D$7:$E$14,2,FALSE()),0)</f>
        <v>0</v>
      </c>
      <c r="Q1819" s="0" t="n">
        <f aca="false">_xlfn.IFNA(VLOOKUP(A1819,Refill!$D$6:$G$8,2,FALSE()),0)</f>
        <v>0</v>
      </c>
    </row>
    <row r="1820" customFormat="false" ht="12.75" hidden="false" customHeight="false" outlineLevel="0" collapsed="false">
      <c r="A1820" s="19" t="n">
        <f aca="false">ROUND((Online_RAW!B1820-General!$B$10)*24,3)</f>
        <v>30.3</v>
      </c>
      <c r="B1820" s="19" t="n">
        <f aca="false">General!$B$12+Online_ANA!K1820/1000+Online_ANA!L1820/1000+Online_ANA!M1820/1000/General!$B$22-SUM($P$2:P1820)/1000/General!$B$24+SUM($Q$2:Q1820)/1000/General!$B$24</f>
        <v>1.55864871272438</v>
      </c>
      <c r="C1820" s="19" t="n">
        <f aca="false">Online_RAW!K1820</f>
        <v>17.135</v>
      </c>
      <c r="D1820" s="19" t="n">
        <f aca="false">Online_RAW!J1820</f>
        <v>3.74083333333333</v>
      </c>
      <c r="E1820" s="19" t="n">
        <f aca="false">(1-F1820/100-G1820/100)/(1-C1820/100-D1820/100-General!$B$17/100)</f>
        <v>1.0059539568275</v>
      </c>
      <c r="F1820" s="19" t="n">
        <f aca="false">N1820*General!$B$14/(N1820+O1820)+O1820*100/(N1820+O1820)</f>
        <v>20.8</v>
      </c>
      <c r="G1820" s="19" t="n">
        <f aca="false">N1820*General!$B$15/(N1820+O1820)</f>
        <v>0.04</v>
      </c>
      <c r="H1820" s="19" t="n">
        <f aca="false">(N1820+O1820)*(1/General!$B$20)*((F1820/100)-E1820*(C1820/100))*1000/B1820</f>
        <v>183.542096455373</v>
      </c>
      <c r="I1820" s="19" t="n">
        <f aca="false">(N1820+O1820)*(1/General!$B$20)*((D1820/100)*E1820-(G1820/100))*1000/B1820</f>
        <v>191.790832155333</v>
      </c>
      <c r="J1820" s="19" t="n">
        <f aca="false">I1820/H1820</f>
        <v>1.04494192808768</v>
      </c>
      <c r="K1820" s="19" t="n">
        <f aca="false">MAX(Online_RAW!$L$2-Online_RAW!L1820,0)</f>
        <v>0</v>
      </c>
      <c r="L1820" s="19" t="n">
        <f aca="false">0.0016*(Online_RAW!M1820)</f>
        <v>107.5604</v>
      </c>
      <c r="M1820" s="11" t="n">
        <f aca="false">Online_RAW!$N$2-Online_RAW!N1820</f>
        <v>540.73626086957</v>
      </c>
      <c r="N1820" s="19" t="n">
        <f aca="false">Online_RAW!C1820*60</f>
        <v>179.965826086957</v>
      </c>
      <c r="O1820" s="19" t="n">
        <f aca="false">MAX(0, Online_RAW!D1820*60)</f>
        <v>0</v>
      </c>
      <c r="P1820" s="19" t="n">
        <f aca="false">_xlfn.IFNA(VLOOKUP(A1820,Sampling!$D$7:$E$14,2,FALSE()),0)</f>
        <v>0</v>
      </c>
      <c r="Q1820" s="0" t="n">
        <f aca="false">_xlfn.IFNA(VLOOKUP(A1820,Refill!$D$6:$G$8,2,FALSE()),0)</f>
        <v>0</v>
      </c>
    </row>
    <row r="1821" customFormat="false" ht="12.75" hidden="false" customHeight="false" outlineLevel="0" collapsed="false">
      <c r="A1821" s="19" t="n">
        <f aca="false">ROUND((Online_RAW!B1821-General!$B$10)*24,3)</f>
        <v>30.317</v>
      </c>
      <c r="B1821" s="19" t="n">
        <f aca="false">General!$B$12+Online_ANA!K1821/1000+Online_ANA!L1821/1000+Online_ANA!M1821/1000/General!$B$22-SUM($P$2:P1821)/1000/General!$B$24+SUM($Q$2:Q1821)/1000/General!$B$24</f>
        <v>1.55987517731443</v>
      </c>
      <c r="C1821" s="19" t="n">
        <f aca="false">Online_RAW!K1821</f>
        <v>17.154</v>
      </c>
      <c r="D1821" s="19" t="n">
        <f aca="false">Online_RAW!J1821</f>
        <v>3.53888888888889</v>
      </c>
      <c r="E1821" s="19" t="n">
        <f aca="false">(1-F1821/100-G1821/100)/(1-C1821/100-D1821/100-General!$B$17/100)</f>
        <v>1.00362070746021</v>
      </c>
      <c r="F1821" s="19" t="n">
        <f aca="false">N1821*General!$B$14/(N1821+O1821)+O1821*100/(N1821+O1821)</f>
        <v>20.8</v>
      </c>
      <c r="G1821" s="19" t="n">
        <f aca="false">N1821*General!$B$15/(N1821+O1821)</f>
        <v>0.04</v>
      </c>
      <c r="H1821" s="19" t="n">
        <f aca="false">(N1821+O1821)*(1/General!$B$20)*((F1821/100)-E1821*(C1821/100))*1000/B1821</f>
        <v>184.555759204595</v>
      </c>
      <c r="I1821" s="19" t="n">
        <f aca="false">(N1821+O1821)*(1/General!$B$20)*((D1821/100)*E1821-(G1821/100))*1000/B1821</f>
        <v>180.838360177116</v>
      </c>
      <c r="J1821" s="19" t="n">
        <f aca="false">I1821/H1821</f>
        <v>0.979857583185154</v>
      </c>
      <c r="K1821" s="19" t="n">
        <f aca="false">MAX(Online_RAW!$L$2-Online_RAW!L1821,0)</f>
        <v>0</v>
      </c>
      <c r="L1821" s="19" t="n">
        <f aca="false">0.0016*(Online_RAW!M1821)</f>
        <v>107.6924</v>
      </c>
      <c r="M1821" s="11" t="n">
        <f aca="false">Online_RAW!$N$2-Online_RAW!N1821</f>
        <v>541.92922727273</v>
      </c>
      <c r="N1821" s="19" t="n">
        <f aca="false">Online_RAW!C1821*60</f>
        <v>180.045428571428</v>
      </c>
      <c r="O1821" s="19" t="n">
        <f aca="false">MAX(0, Online_RAW!D1821*60)</f>
        <v>0</v>
      </c>
      <c r="P1821" s="19" t="n">
        <f aca="false">_xlfn.IFNA(VLOOKUP(A1821,Sampling!$D$7:$E$14,2,FALSE()),0)</f>
        <v>0</v>
      </c>
      <c r="Q1821" s="0" t="n">
        <f aca="false">_xlfn.IFNA(VLOOKUP(A1821,Refill!$D$6:$G$8,2,FALSE()),0)</f>
        <v>0</v>
      </c>
    </row>
    <row r="1822" customFormat="false" ht="12.75" hidden="false" customHeight="false" outlineLevel="0" collapsed="false">
      <c r="A1822" s="19" t="n">
        <f aca="false">ROUND((Online_RAW!B1822-General!$B$10)*24,3)</f>
        <v>30.333</v>
      </c>
      <c r="B1822" s="19" t="n">
        <f aca="false">General!$B$12+Online_ANA!K1822/1000+Online_ANA!L1822/1000+Online_ANA!M1822/1000/General!$B$22-SUM($P$2:P1822)/1000/General!$B$24+SUM($Q$2:Q1822)/1000/General!$B$24</f>
        <v>1.5610248236864</v>
      </c>
      <c r="C1822" s="19" t="n">
        <f aca="false">Online_RAW!K1822</f>
        <v>17.1766666666667</v>
      </c>
      <c r="D1822" s="19" t="n">
        <f aca="false">Online_RAW!J1822</f>
        <v>3.39545454545455</v>
      </c>
      <c r="E1822" s="19" t="n">
        <f aca="false">(1-F1822/100-G1822/100)/(1-C1822/100-D1822/100-General!$B$17/100)</f>
        <v>1.00208637421034</v>
      </c>
      <c r="F1822" s="19" t="n">
        <f aca="false">N1822*General!$B$14/(N1822+O1822)+O1822*100/(N1822+O1822)</f>
        <v>20.8</v>
      </c>
      <c r="G1822" s="19" t="n">
        <f aca="false">N1822*General!$B$15/(N1822+O1822)</f>
        <v>0.04</v>
      </c>
      <c r="H1822" s="19" t="n">
        <f aca="false">(N1822+O1822)*(1/General!$B$20)*((F1822/100)-E1822*(C1822/100))*1000/B1822</f>
        <v>184.448641745947</v>
      </c>
      <c r="I1822" s="19" t="n">
        <f aca="false">(N1822+O1822)*(1/General!$B$20)*((D1822/100)*E1822-(G1822/100))*1000/B1822</f>
        <v>172.882600240267</v>
      </c>
      <c r="J1822" s="19" t="n">
        <f aca="false">I1822/H1822</f>
        <v>0.937293973020356</v>
      </c>
      <c r="K1822" s="19" t="n">
        <f aca="false">MAX(Online_RAW!$L$2-Online_RAW!L1822,0)</f>
        <v>0</v>
      </c>
      <c r="L1822" s="19" t="n">
        <f aca="false">0.0016*(Online_RAW!M1822)</f>
        <v>107.7664</v>
      </c>
      <c r="M1822" s="11" t="n">
        <f aca="false">Online_RAW!$N$2-Online_RAW!N1822</f>
        <v>543.10168181818</v>
      </c>
      <c r="N1822" s="19" t="n">
        <f aca="false">Online_RAW!C1822*60</f>
        <v>179.892545454545</v>
      </c>
      <c r="O1822" s="19" t="n">
        <f aca="false">MAX(0, Online_RAW!D1822*60)</f>
        <v>0</v>
      </c>
      <c r="P1822" s="19" t="n">
        <f aca="false">_xlfn.IFNA(VLOOKUP(A1822,Sampling!$D$7:$E$14,2,FALSE()),0)</f>
        <v>0</v>
      </c>
      <c r="Q1822" s="0" t="n">
        <f aca="false">_xlfn.IFNA(VLOOKUP(A1822,Refill!$D$6:$G$8,2,FALSE()),0)</f>
        <v>0</v>
      </c>
    </row>
    <row r="1823" customFormat="false" ht="12.75" hidden="false" customHeight="false" outlineLevel="0" collapsed="false">
      <c r="A1823" s="19" t="n">
        <f aca="false">ROUND((Online_RAW!B1823-General!$B$10)*24,3)</f>
        <v>30.35</v>
      </c>
      <c r="B1823" s="19" t="n">
        <f aca="false">General!$B$12+Online_ANA!K1823/1000+Online_ANA!L1823/1000+Online_ANA!M1823/1000/General!$B$22-SUM($P$2:P1823)/1000/General!$B$24+SUM($Q$2:Q1823)/1000/General!$B$24</f>
        <v>1.56219719715995</v>
      </c>
      <c r="C1823" s="19" t="n">
        <f aca="false">Online_RAW!K1823</f>
        <v>17.4466666666667</v>
      </c>
      <c r="D1823" s="19" t="n">
        <f aca="false">Online_RAW!J1823</f>
        <v>3.285</v>
      </c>
      <c r="E1823" s="19" t="n">
        <f aca="false">(1-F1823/100-G1823/100)/(1-C1823/100-D1823/100-General!$B$17/100)</f>
        <v>0.378826132925583</v>
      </c>
      <c r="F1823" s="19" t="n">
        <f aca="false">N1823*General!$B$14/(N1823+O1823)+O1823*100/(N1823+O1823)</f>
        <v>70.1199080180005</v>
      </c>
      <c r="G1823" s="19" t="n">
        <f aca="false">N1823*General!$B$15/(N1823+O1823)</f>
        <v>0.0150909555464644</v>
      </c>
      <c r="H1823" s="19" t="n">
        <f aca="false">(N1823+O1823)*(1/General!$B$20)*((F1823/100)-E1823*(C1823/100))*1000/B1823</f>
        <v>3203.76417584677</v>
      </c>
      <c r="I1823" s="19" t="n">
        <f aca="false">(N1823+O1823)*(1/General!$B$20)*((D1823/100)*E1823-(G1823/100))*1000/B1823</f>
        <v>62.0141103471606</v>
      </c>
      <c r="J1823" s="19" t="n">
        <f aca="false">I1823/H1823</f>
        <v>0.0193566401717973</v>
      </c>
      <c r="K1823" s="19" t="n">
        <f aca="false">MAX(Online_RAW!$L$2-Online_RAW!L1823,0)</f>
        <v>0</v>
      </c>
      <c r="L1823" s="19" t="n">
        <f aca="false">0.0016*(Online_RAW!M1823)</f>
        <v>107.83904</v>
      </c>
      <c r="M1823" s="11" t="n">
        <f aca="false">Online_RAW!$N$2-Online_RAW!N1823</f>
        <v>544.30039130435</v>
      </c>
      <c r="N1823" s="19" t="n">
        <f aca="false">Online_RAW!C1823*60</f>
        <v>66.6386086956522</v>
      </c>
      <c r="O1823" s="19" t="n">
        <f aca="false">MAX(0, Online_RAW!D1823*60)</f>
        <v>109.993304347826</v>
      </c>
      <c r="P1823" s="19" t="n">
        <f aca="false">_xlfn.IFNA(VLOOKUP(A1823,Sampling!$D$7:$E$14,2,FALSE()),0)</f>
        <v>0</v>
      </c>
      <c r="Q1823" s="0" t="n">
        <f aca="false">_xlfn.IFNA(VLOOKUP(A1823,Refill!$D$6:$G$8,2,FALSE()),0)</f>
        <v>0</v>
      </c>
    </row>
    <row r="1824" customFormat="false" ht="12.75" hidden="false" customHeight="false" outlineLevel="0" collapsed="false">
      <c r="A1824" s="19" t="n">
        <f aca="false">ROUND((Online_RAW!B1824-General!$B$10)*24,3)</f>
        <v>30.367</v>
      </c>
      <c r="B1824" s="19" t="n">
        <f aca="false">General!$B$12+Online_ANA!K1824/1000+Online_ANA!L1824/1000+Online_ANA!M1824/1000/General!$B$22-SUM($P$2:P1824)/1000/General!$B$24+SUM($Q$2:Q1824)/1000/General!$B$24</f>
        <v>1.56347886844835</v>
      </c>
      <c r="C1824" s="19" t="n">
        <f aca="false">Online_RAW!K1824</f>
        <v>37.2138461538462</v>
      </c>
      <c r="D1824" s="19" t="n">
        <f aca="false">Online_RAW!J1824</f>
        <v>3.339</v>
      </c>
      <c r="E1824" s="19" t="n">
        <f aca="false">(1-F1824/100-G1824/100)/(1-C1824/100-D1824/100-General!$B$17/100)</f>
        <v>0.302327934332723</v>
      </c>
      <c r="F1824" s="19" t="n">
        <f aca="false">N1824*General!$B$14/(N1824+O1824)+O1824*100/(N1824+O1824)</f>
        <v>82.1492642241999</v>
      </c>
      <c r="G1824" s="19" t="n">
        <f aca="false">N1824*General!$B$15/(N1824+O1824)</f>
        <v>0.00901552311909096</v>
      </c>
      <c r="H1824" s="19" t="n">
        <f aca="false">(N1824+O1824)*(1/General!$B$20)*((F1824/100)-E1824*(C1824/100))*1000/B1824</f>
        <v>3633.50505899596</v>
      </c>
      <c r="I1824" s="19" t="n">
        <f aca="false">(N1824+O1824)*(1/General!$B$20)*((D1824/100)*E1824-(G1824/100))*1000/B1824</f>
        <v>51.2728517788866</v>
      </c>
      <c r="J1824" s="19" t="n">
        <f aca="false">I1824/H1824</f>
        <v>0.0141111271200637</v>
      </c>
      <c r="K1824" s="19" t="n">
        <f aca="false">MAX(Online_RAW!$L$2-Online_RAW!L1824,0)</f>
        <v>0</v>
      </c>
      <c r="L1824" s="19" t="n">
        <f aca="false">0.0016*(Online_RAW!M1824)</f>
        <v>108.0176</v>
      </c>
      <c r="M1824" s="11" t="n">
        <f aca="false">Online_RAW!$N$2-Online_RAW!N1824</f>
        <v>545.5027826087</v>
      </c>
      <c r="N1824" s="19" t="n">
        <f aca="false">Online_RAW!C1824*60</f>
        <v>40.4791304347826</v>
      </c>
      <c r="O1824" s="19" t="n">
        <f aca="false">MAX(0, Online_RAW!D1824*60)</f>
        <v>139.118347826087</v>
      </c>
      <c r="P1824" s="19" t="n">
        <f aca="false">_xlfn.IFNA(VLOOKUP(A1824,Sampling!$D$7:$E$14,2,FALSE()),0)</f>
        <v>0</v>
      </c>
      <c r="Q1824" s="0" t="n">
        <f aca="false">_xlfn.IFNA(VLOOKUP(A1824,Refill!$D$6:$G$8,2,FALSE()),0)</f>
        <v>0</v>
      </c>
    </row>
    <row r="1825" customFormat="false" ht="12.75" hidden="false" customHeight="false" outlineLevel="0" collapsed="false">
      <c r="A1825" s="19" t="n">
        <f aca="false">ROUND((Online_RAW!B1825-General!$B$10)*24,3)</f>
        <v>30.383</v>
      </c>
      <c r="B1825" s="19" t="n">
        <f aca="false">General!$B$12+Online_ANA!K1825/1000+Online_ANA!L1825/1000+Online_ANA!M1825/1000/General!$B$22-SUM($P$2:P1825)/1000/General!$B$24+SUM($Q$2:Q1825)/1000/General!$B$24</f>
        <v>1.56468947422852</v>
      </c>
      <c r="C1825" s="19" t="n">
        <f aca="false">Online_RAW!K1825</f>
        <v>70.8907692307692</v>
      </c>
      <c r="D1825" s="19" t="n">
        <f aca="false">Online_RAW!J1825</f>
        <v>4.01846153846154</v>
      </c>
      <c r="E1825" s="19" t="n">
        <f aca="false">(1-F1825/100-G1825/100)/(1-C1825/100-D1825/100-General!$B$17/100)</f>
        <v>1.46678005961462</v>
      </c>
      <c r="F1825" s="19" t="n">
        <f aca="false">N1825*General!$B$14/(N1825+O1825)+O1825*100/(N1825+O1825)</f>
        <v>63.8137485762299</v>
      </c>
      <c r="G1825" s="19" t="n">
        <f aca="false">N1825*General!$B$15/(N1825+O1825)</f>
        <v>0.0182758845574597</v>
      </c>
      <c r="H1825" s="19" t="n">
        <f aca="false">(N1825+O1825)*(1/General!$B$20)*((F1825/100)-E1825*(C1825/100))*1000/B1825</f>
        <v>-2059.51538545483</v>
      </c>
      <c r="I1825" s="19" t="n">
        <f aca="false">(N1825+O1825)*(1/General!$B$20)*((D1825/100)*E1825-(G1825/100))*1000/B1825</f>
        <v>301.277880052462</v>
      </c>
      <c r="J1825" s="19" t="n">
        <f aca="false">I1825/H1825</f>
        <v>-0.146285811788644</v>
      </c>
      <c r="K1825" s="19" t="n">
        <f aca="false">MAX(Online_RAW!$L$2-Online_RAW!L1825,0)</f>
        <v>0</v>
      </c>
      <c r="L1825" s="19" t="n">
        <f aca="false">0.0016*(Online_RAW!M1825)</f>
        <v>108.1504</v>
      </c>
      <c r="M1825" s="11" t="n">
        <f aca="false">Online_RAW!$N$2-Online_RAW!N1825</f>
        <v>546.67759090909</v>
      </c>
      <c r="N1825" s="19" t="n">
        <f aca="false">Online_RAW!C1825*60</f>
        <v>82.1593636363638</v>
      </c>
      <c r="O1825" s="19" t="n">
        <f aca="false">MAX(0, Online_RAW!D1825*60)</f>
        <v>97.6609090909092</v>
      </c>
      <c r="P1825" s="19" t="n">
        <f aca="false">_xlfn.IFNA(VLOOKUP(A1825,Sampling!$D$7:$E$14,2,FALSE()),0)</f>
        <v>0</v>
      </c>
      <c r="Q1825" s="0" t="n">
        <f aca="false">_xlfn.IFNA(VLOOKUP(A1825,Refill!$D$6:$G$8,2,FALSE()),0)</f>
        <v>0</v>
      </c>
    </row>
    <row r="1826" customFormat="false" ht="12.75" hidden="false" customHeight="false" outlineLevel="0" collapsed="false">
      <c r="A1826" s="19" t="n">
        <f aca="false">ROUND((Online_RAW!B1826-General!$B$10)*24,3)</f>
        <v>30.4</v>
      </c>
      <c r="B1826" s="19" t="n">
        <f aca="false">General!$B$12+Online_ANA!K1826/1000+Online_ANA!L1826/1000+Online_ANA!M1826/1000/General!$B$22-SUM($P$2:P1826)/1000/General!$B$24+SUM($Q$2:Q1826)/1000/General!$B$24</f>
        <v>1.56586418954927</v>
      </c>
      <c r="C1826" s="19" t="n">
        <f aca="false">Online_RAW!K1826</f>
        <v>61.335</v>
      </c>
      <c r="D1826" s="19" t="n">
        <f aca="false">Online_RAW!J1826</f>
        <v>5.215</v>
      </c>
      <c r="E1826" s="19" t="n">
        <f aca="false">(1-F1826/100-G1826/100)/(1-C1826/100-D1826/100-General!$B$17/100)</f>
        <v>0.942346762718065</v>
      </c>
      <c r="F1826" s="19" t="n">
        <f aca="false">N1826*General!$B$14/(N1826+O1826)+O1826*100/(N1826+O1826)</f>
        <v>68.8705250254297</v>
      </c>
      <c r="G1826" s="19" t="n">
        <f aca="false">N1826*General!$B$15/(N1826+O1826)</f>
        <v>0.0157219570578638</v>
      </c>
      <c r="H1826" s="19" t="n">
        <f aca="false">(N1826+O1826)*(1/General!$B$20)*((F1826/100)-E1826*(C1826/100))*1000/B1826</f>
        <v>567.93635404166</v>
      </c>
      <c r="I1826" s="19" t="n">
        <f aca="false">(N1826+O1826)*(1/General!$B$20)*((D1826/100)*E1826-(G1826/100))*1000/B1826</f>
        <v>251.280813064995</v>
      </c>
      <c r="J1826" s="19" t="n">
        <f aca="false">I1826/H1826</f>
        <v>0.442445374867767</v>
      </c>
      <c r="K1826" s="19" t="n">
        <f aca="false">MAX(Online_RAW!$L$2-Online_RAW!L1826,0)</f>
        <v>0</v>
      </c>
      <c r="L1826" s="19" t="n">
        <f aca="false">0.0016*(Online_RAW!M1826)</f>
        <v>108.2176</v>
      </c>
      <c r="M1826" s="11" t="n">
        <f aca="false">Online_RAW!$N$2-Online_RAW!N1826</f>
        <v>547.8847826087</v>
      </c>
      <c r="N1826" s="19" t="n">
        <f aca="false">Online_RAW!C1826*60</f>
        <v>70.762956521739</v>
      </c>
      <c r="O1826" s="19" t="n">
        <f aca="false">MAX(0, Online_RAW!D1826*60)</f>
        <v>109.273043478261</v>
      </c>
      <c r="P1826" s="19" t="n">
        <f aca="false">_xlfn.IFNA(VLOOKUP(A1826,Sampling!$D$7:$E$14,2,FALSE()),0)</f>
        <v>0</v>
      </c>
      <c r="Q1826" s="0" t="n">
        <f aca="false">_xlfn.IFNA(VLOOKUP(A1826,Refill!$D$6:$G$8,2,FALSE()),0)</f>
        <v>0</v>
      </c>
    </row>
    <row r="1827" customFormat="false" ht="12.75" hidden="false" customHeight="false" outlineLevel="0" collapsed="false">
      <c r="A1827" s="19" t="n">
        <f aca="false">ROUND((Online_RAW!B1827-General!$B$10)*24,3)</f>
        <v>30.417</v>
      </c>
      <c r="B1827" s="19" t="n">
        <f aca="false">General!$B$12+Online_ANA!K1827/1000+Online_ANA!L1827/1000+Online_ANA!M1827/1000/General!$B$22-SUM($P$2:P1827)/1000/General!$B$24+SUM($Q$2:Q1827)/1000/General!$B$24</f>
        <v>1.56707753674094</v>
      </c>
      <c r="C1827" s="19" t="n">
        <f aca="false">Online_RAW!K1827</f>
        <v>56.6791666666667</v>
      </c>
      <c r="D1827" s="19" t="n">
        <f aca="false">Online_RAW!J1827</f>
        <v>6.15833333333333</v>
      </c>
      <c r="E1827" s="19" t="n">
        <f aca="false">(1-F1827/100-G1827/100)/(1-C1827/100-D1827/100-General!$B$17/100)</f>
        <v>0.764114115516949</v>
      </c>
      <c r="F1827" s="19" t="n">
        <f aca="false">N1827*General!$B$14/(N1827+O1827)+O1827*100/(N1827+O1827)</f>
        <v>71.9200536910196</v>
      </c>
      <c r="G1827" s="19" t="n">
        <f aca="false">N1827*General!$B$15/(N1827+O1827)</f>
        <v>0.0141817910651416</v>
      </c>
      <c r="H1827" s="19" t="n">
        <f aca="false">(N1827+O1827)*(1/General!$B$20)*((F1827/100)-E1827*(C1827/100))*1000/B1827</f>
        <v>1466.82845248897</v>
      </c>
      <c r="I1827" s="19" t="n">
        <f aca="false">(N1827+O1827)*(1/General!$B$20)*((D1827/100)*E1827-(G1827/100))*1000/B1827</f>
        <v>240.525641690721</v>
      </c>
      <c r="J1827" s="19" t="n">
        <f aca="false">I1827/H1827</f>
        <v>0.163976667675479</v>
      </c>
      <c r="K1827" s="19" t="n">
        <f aca="false">MAX(Online_RAW!$L$2-Online_RAW!L1827,0)</f>
        <v>0</v>
      </c>
      <c r="L1827" s="19" t="n">
        <f aca="false">0.0016*(Online_RAW!M1827)</f>
        <v>108.327733333333</v>
      </c>
      <c r="M1827" s="11" t="n">
        <f aca="false">Online_RAW!$N$2-Online_RAW!N1827</f>
        <v>549.08728571429</v>
      </c>
      <c r="N1827" s="19" t="n">
        <f aca="false">Online_RAW!C1827*60</f>
        <v>63.8457142857144</v>
      </c>
      <c r="O1827" s="19" t="n">
        <f aca="false">MAX(0, Online_RAW!D1827*60)</f>
        <v>116.232285714286</v>
      </c>
      <c r="P1827" s="19" t="n">
        <f aca="false">_xlfn.IFNA(VLOOKUP(A1827,Sampling!$D$7:$E$14,2,FALSE()),0)</f>
        <v>0</v>
      </c>
      <c r="Q1827" s="0" t="n">
        <f aca="false">_xlfn.IFNA(VLOOKUP(A1827,Refill!$D$6:$G$8,2,FALSE()),0)</f>
        <v>0</v>
      </c>
    </row>
    <row r="1828" customFormat="false" ht="12.75" hidden="false" customHeight="false" outlineLevel="0" collapsed="false">
      <c r="A1828" s="19" t="n">
        <f aca="false">ROUND((Online_RAW!B1828-General!$B$10)*24,3)</f>
        <v>30.433</v>
      </c>
      <c r="B1828" s="19" t="n">
        <f aca="false">General!$B$12+Online_ANA!K1828/1000+Online_ANA!L1828/1000+Online_ANA!M1828/1000/General!$B$22-SUM($P$2:P1828)/1000/General!$B$24+SUM($Q$2:Q1828)/1000/General!$B$24</f>
        <v>1.56833550495413</v>
      </c>
      <c r="C1828" s="19" t="n">
        <f aca="false">Online_RAW!K1828</f>
        <v>59.7518181818182</v>
      </c>
      <c r="D1828" s="19" t="n">
        <f aca="false">Online_RAW!J1828</f>
        <v>6.81</v>
      </c>
      <c r="E1828" s="19" t="n">
        <f aca="false">(1-F1828/100-G1828/100)/(1-C1828/100-D1828/100-General!$B$17/100)</f>
        <v>0.880089572551282</v>
      </c>
      <c r="F1828" s="19" t="n">
        <f aca="false">N1828*General!$B$14/(N1828+O1828)+O1828*100/(N1828+O1828)</f>
        <v>70.9375348321564</v>
      </c>
      <c r="G1828" s="19" t="n">
        <f aca="false">N1828*General!$B$15/(N1828+O1828)</f>
        <v>0.0146780127110321</v>
      </c>
      <c r="H1828" s="19" t="n">
        <f aca="false">(N1828+O1828)*(1/General!$B$20)*((F1828/100)-E1828*(C1828/100))*1000/B1828</f>
        <v>940.801230114097</v>
      </c>
      <c r="I1828" s="19" t="n">
        <f aca="false">(N1828+O1828)*(1/General!$B$20)*((D1828/100)*E1828-(G1828/100))*1000/B1828</f>
        <v>306.518789456018</v>
      </c>
      <c r="J1828" s="19" t="n">
        <f aca="false">I1828/H1828</f>
        <v>0.325806110413827</v>
      </c>
      <c r="K1828" s="19" t="n">
        <f aca="false">MAX(Online_RAW!$L$2-Online_RAW!L1828,0)</f>
        <v>0</v>
      </c>
      <c r="L1828" s="19" t="n">
        <f aca="false">0.0016*(Online_RAW!M1828)</f>
        <v>108.46656</v>
      </c>
      <c r="M1828" s="11" t="n">
        <f aca="false">Online_RAW!$N$2-Online_RAW!N1828</f>
        <v>550.30715</v>
      </c>
      <c r="N1828" s="19" t="n">
        <f aca="false">Online_RAW!C1828*60</f>
        <v>66.1323</v>
      </c>
      <c r="O1828" s="19" t="n">
        <f aca="false">MAX(0, Online_RAW!D1828*60)</f>
        <v>114.0891</v>
      </c>
      <c r="P1828" s="19" t="n">
        <f aca="false">_xlfn.IFNA(VLOOKUP(A1828,Sampling!$D$7:$E$14,2,FALSE()),0)</f>
        <v>0</v>
      </c>
      <c r="Q1828" s="0" t="n">
        <f aca="false">_xlfn.IFNA(VLOOKUP(A1828,Refill!$D$6:$G$8,2,FALSE()),0)</f>
        <v>0</v>
      </c>
    </row>
    <row r="1829" customFormat="false" ht="12.75" hidden="false" customHeight="false" outlineLevel="0" collapsed="false">
      <c r="A1829" s="19" t="n">
        <f aca="false">ROUND((Online_RAW!B1829-General!$B$10)*24,3)</f>
        <v>30.45</v>
      </c>
      <c r="B1829" s="19" t="n">
        <f aca="false">General!$B$12+Online_ANA!K1829/1000+Online_ANA!L1829/1000+Online_ANA!M1829/1000/General!$B$22-SUM($P$2:P1829)/1000/General!$B$24+SUM($Q$2:Q1829)/1000/General!$B$24</f>
        <v>1.56958420033361</v>
      </c>
      <c r="C1829" s="19" t="n">
        <f aca="false">Online_RAW!K1829</f>
        <v>60.1761538461538</v>
      </c>
      <c r="D1829" s="19" t="n">
        <f aca="false">Online_RAW!J1829</f>
        <v>7.18333333333333</v>
      </c>
      <c r="E1829" s="19" t="n">
        <f aca="false">(1-F1829/100-G1829/100)/(1-C1829/100-D1829/100-General!$B$17/100)</f>
        <v>0.879956616441109</v>
      </c>
      <c r="F1829" s="19" t="n">
        <f aca="false">N1829*General!$B$14/(N1829+O1829)+O1829*100/(N1829+O1829)</f>
        <v>71.6441941245174</v>
      </c>
      <c r="G1829" s="19" t="n">
        <f aca="false">N1829*General!$B$15/(N1829+O1829)</f>
        <v>0.0143211140785266</v>
      </c>
      <c r="H1829" s="19" t="n">
        <f aca="false">(N1829+O1829)*(1/General!$B$20)*((F1829/100)-E1829*(C1829/100))*1000/B1829</f>
        <v>956.548304642147</v>
      </c>
      <c r="I1829" s="19" t="n">
        <f aca="false">(N1829+O1829)*(1/General!$B$20)*((D1829/100)*E1829-(G1829/100))*1000/B1829</f>
        <v>322.744046632559</v>
      </c>
      <c r="J1829" s="19" t="n">
        <f aca="false">I1829/H1829</f>
        <v>0.337404859813432</v>
      </c>
      <c r="K1829" s="19" t="n">
        <f aca="false">MAX(Online_RAW!$L$2-Online_RAW!L1829,0)</f>
        <v>0</v>
      </c>
      <c r="L1829" s="19" t="n">
        <f aca="false">0.0016*(Online_RAW!M1829)</f>
        <v>108.6538</v>
      </c>
      <c r="M1829" s="11" t="n">
        <f aca="false">Online_RAW!$N$2-Online_RAW!N1829</f>
        <v>551.46413636364</v>
      </c>
      <c r="N1829" s="19" t="n">
        <f aca="false">Online_RAW!C1829*60</f>
        <v>64.458</v>
      </c>
      <c r="O1829" s="19" t="n">
        <f aca="false">MAX(0, Online_RAW!D1829*60)</f>
        <v>115.578272727273</v>
      </c>
      <c r="P1829" s="19" t="n">
        <f aca="false">_xlfn.IFNA(VLOOKUP(A1829,Sampling!$D$7:$E$14,2,FALSE()),0)</f>
        <v>0</v>
      </c>
      <c r="Q1829" s="0" t="n">
        <f aca="false">_xlfn.IFNA(VLOOKUP(A1829,Refill!$D$6:$G$8,2,FALSE()),0)</f>
        <v>0</v>
      </c>
    </row>
    <row r="1830" customFormat="false" ht="12.75" hidden="false" customHeight="false" outlineLevel="0" collapsed="false">
      <c r="A1830" s="19" t="n">
        <f aca="false">ROUND((Online_RAW!B1830-General!$B$10)*24,3)</f>
        <v>30.467</v>
      </c>
      <c r="B1830" s="19" t="n">
        <f aca="false">General!$B$12+Online_ANA!K1830/1000+Online_ANA!L1830/1000+Online_ANA!M1830/1000/General!$B$22-SUM($P$2:P1830)/1000/General!$B$24+SUM($Q$2:Q1830)/1000/General!$B$24</f>
        <v>1.57070155010922</v>
      </c>
      <c r="C1830" s="19" t="n">
        <f aca="false">Online_RAW!K1830</f>
        <v>60.1833333333333</v>
      </c>
      <c r="D1830" s="19" t="n">
        <f aca="false">Online_RAW!J1830</f>
        <v>7.45375</v>
      </c>
      <c r="E1830" s="19" t="n">
        <f aca="false">(1-F1830/100-G1830/100)/(1-C1830/100-D1830/100-General!$B$17/100)</f>
        <v>0.885514107699843</v>
      </c>
      <c r="F1830" s="19" t="n">
        <f aca="false">N1830*General!$B$14/(N1830+O1830)+O1830*100/(N1830+O1830)</f>
        <v>71.7110485188741</v>
      </c>
      <c r="G1830" s="19" t="n">
        <f aca="false">N1830*General!$B$15/(N1830+O1830)</f>
        <v>0.0142873492328919</v>
      </c>
      <c r="H1830" s="19" t="n">
        <f aca="false">(N1830+O1830)*(1/General!$B$20)*((F1830/100)-E1830*(C1830/100))*1000/B1830</f>
        <v>940.348339251886</v>
      </c>
      <c r="I1830" s="19" t="n">
        <f aca="false">(N1830+O1830)*(1/General!$B$20)*((D1830/100)*E1830-(G1830/100))*1000/B1830</f>
        <v>336.262821277649</v>
      </c>
      <c r="J1830" s="19" t="n">
        <f aca="false">I1830/H1830</f>
        <v>0.357593890733268</v>
      </c>
      <c r="K1830" s="19" t="n">
        <f aca="false">MAX(Online_RAW!$L$2-Online_RAW!L1830,0)</f>
        <v>0</v>
      </c>
      <c r="L1830" s="19" t="n">
        <f aca="false">0.0016*(Online_RAW!M1830)</f>
        <v>108.6538</v>
      </c>
      <c r="M1830" s="11" t="n">
        <f aca="false">Online_RAW!$N$2-Online_RAW!N1830</f>
        <v>552.68204761905</v>
      </c>
      <c r="N1830" s="19" t="n">
        <f aca="false">Online_RAW!C1830*60</f>
        <v>64.2028571428572</v>
      </c>
      <c r="O1830" s="19" t="n">
        <f aca="false">MAX(0, Online_RAW!D1830*60)</f>
        <v>115.544571428572</v>
      </c>
      <c r="P1830" s="19" t="n">
        <f aca="false">_xlfn.IFNA(VLOOKUP(A1830,Sampling!$D$7:$E$14,2,FALSE()),0)</f>
        <v>0</v>
      </c>
      <c r="Q1830" s="0" t="n">
        <f aca="false">_xlfn.IFNA(VLOOKUP(A1830,Refill!$D$6:$G$8,2,FALSE()),0)</f>
        <v>0</v>
      </c>
    </row>
    <row r="1831" customFormat="false" ht="12.75" hidden="false" customHeight="false" outlineLevel="0" collapsed="false">
      <c r="A1831" s="19" t="n">
        <f aca="false">ROUND((Online_RAW!B1831-General!$B$10)*24,3)</f>
        <v>30.483</v>
      </c>
      <c r="B1831" s="19" t="n">
        <f aca="false">General!$B$12+Online_ANA!K1831/1000+Online_ANA!L1831/1000+Online_ANA!M1831/1000/General!$B$22-SUM($P$2:P1831)/1000/General!$B$24+SUM($Q$2:Q1831)/1000/General!$B$24</f>
        <v>1.57196833528976</v>
      </c>
      <c r="C1831" s="19" t="n">
        <f aca="false">Online_RAW!K1831</f>
        <v>60.523</v>
      </c>
      <c r="D1831" s="19" t="n">
        <f aca="false">Online_RAW!J1831</f>
        <v>7.585</v>
      </c>
      <c r="E1831" s="19" t="n">
        <f aca="false">(1-F1831/100-G1831/100)/(1-C1831/100-D1831/100-General!$B$17/100)</f>
        <v>0.922579606863755</v>
      </c>
      <c r="F1831" s="19" t="n">
        <f aca="false">N1831*General!$B$14/(N1831+O1831)+O1831*100/(N1831+O1831)</f>
        <v>70.961618427746</v>
      </c>
      <c r="G1831" s="19" t="n">
        <f aca="false">N1831*General!$B$15/(N1831+O1831)</f>
        <v>0.0146658492789162</v>
      </c>
      <c r="H1831" s="19" t="n">
        <f aca="false">(N1831+O1831)*(1/General!$B$20)*((F1831/100)-E1831*(C1831/100))*1000/B1831</f>
        <v>772.658273944102</v>
      </c>
      <c r="I1831" s="19" t="n">
        <f aca="false">(N1831+O1831)*(1/General!$B$20)*((D1831/100)*E1831-(G1831/100))*1000/B1831</f>
        <v>356.746336995575</v>
      </c>
      <c r="J1831" s="19" t="n">
        <f aca="false">I1831/H1831</f>
        <v>0.461712957753667</v>
      </c>
      <c r="K1831" s="19" t="n">
        <f aca="false">MAX(Online_RAW!$L$2-Online_RAW!L1831,0)</f>
        <v>0</v>
      </c>
      <c r="L1831" s="19" t="n">
        <f aca="false">0.0016*(Online_RAW!M1831)</f>
        <v>108.812571428571</v>
      </c>
      <c r="M1831" s="11" t="n">
        <f aca="false">Online_RAW!$N$2-Online_RAW!N1831</f>
        <v>553.8897826087</v>
      </c>
      <c r="N1831" s="19" t="n">
        <f aca="false">Online_RAW!C1831*60</f>
        <v>65.9966086956522</v>
      </c>
      <c r="O1831" s="19" t="n">
        <f aca="false">MAX(0, Online_RAW!D1831*60)</f>
        <v>114.004173913043</v>
      </c>
      <c r="P1831" s="19" t="n">
        <f aca="false">_xlfn.IFNA(VLOOKUP(A1831,Sampling!$D$7:$E$14,2,FALSE()),0)</f>
        <v>0</v>
      </c>
      <c r="Q1831" s="0" t="n">
        <f aca="false">_xlfn.IFNA(VLOOKUP(A1831,Refill!$D$6:$G$8,2,FALSE()),0)</f>
        <v>0</v>
      </c>
    </row>
    <row r="1832" customFormat="false" ht="12.75" hidden="false" customHeight="false" outlineLevel="0" collapsed="false">
      <c r="A1832" s="19" t="n">
        <f aca="false">ROUND((Online_RAW!B1832-General!$B$10)*24,3)</f>
        <v>30.5</v>
      </c>
      <c r="B1832" s="19" t="n">
        <f aca="false">General!$B$12+Online_ANA!K1832/1000+Online_ANA!L1832/1000+Online_ANA!M1832/1000/General!$B$22-SUM($P$2:P1832)/1000/General!$B$24+SUM($Q$2:Q1832)/1000/General!$B$24</f>
        <v>1.57307320166391</v>
      </c>
      <c r="C1832" s="19" t="n">
        <f aca="false">Online_RAW!K1832</f>
        <v>60.0930769230769</v>
      </c>
      <c r="D1832" s="19" t="n">
        <f aca="false">Online_RAW!J1832</f>
        <v>7.70125</v>
      </c>
      <c r="E1832" s="19" t="n">
        <f aca="false">(1-F1832/100-G1832/100)/(1-C1832/100-D1832/100-General!$B$17/100)</f>
        <v>0.933921966120867</v>
      </c>
      <c r="F1832" s="19" t="n">
        <f aca="false">N1832*General!$B$14/(N1832+O1832)+O1832*100/(N1832+O1832)</f>
        <v>70.3115211492417</v>
      </c>
      <c r="G1832" s="19" t="n">
        <f aca="false">N1832*General!$B$15/(N1832+O1832)</f>
        <v>0.0149941812377567</v>
      </c>
      <c r="H1832" s="19" t="n">
        <f aca="false">(N1832+O1832)*(1/General!$B$20)*((F1832/100)-E1832*(C1832/100))*1000/B1832</f>
        <v>723.48433034342</v>
      </c>
      <c r="I1832" s="19" t="n">
        <f aca="false">(N1832+O1832)*(1/General!$B$20)*((D1832/100)*E1832-(G1832/100))*1000/B1832</f>
        <v>365.960618184263</v>
      </c>
      <c r="J1832" s="19" t="n">
        <f aca="false">I1832/H1832</f>
        <v>0.505830745512554</v>
      </c>
      <c r="K1832" s="19" t="n">
        <f aca="false">MAX(Online_RAW!$L$2-Online_RAW!L1832,0)</f>
        <v>0</v>
      </c>
      <c r="L1832" s="19" t="n">
        <f aca="false">0.0016*(Online_RAW!M1832)</f>
        <v>108.812571428571</v>
      </c>
      <c r="M1832" s="11" t="n">
        <f aca="false">Online_RAW!$N$2-Online_RAW!N1832</f>
        <v>555.09408695652</v>
      </c>
      <c r="N1832" s="19" t="n">
        <f aca="false">Online_RAW!C1832*60</f>
        <v>67.3906956521742</v>
      </c>
      <c r="O1832" s="19" t="n">
        <f aca="false">MAX(0, Online_RAW!D1832*60)</f>
        <v>112.387565217391</v>
      </c>
      <c r="P1832" s="19" t="n">
        <f aca="false">_xlfn.IFNA(VLOOKUP(A1832,Sampling!$D$7:$E$14,2,FALSE()),0)</f>
        <v>0</v>
      </c>
      <c r="Q1832" s="0" t="n">
        <f aca="false">_xlfn.IFNA(VLOOKUP(A1832,Refill!$D$6:$G$8,2,FALSE()),0)</f>
        <v>0</v>
      </c>
    </row>
    <row r="1833" customFormat="false" ht="12.75" hidden="false" customHeight="false" outlineLevel="0" collapsed="false">
      <c r="A1833" s="19" t="n">
        <f aca="false">ROUND((Online_RAW!B1833-General!$B$10)*24,3)</f>
        <v>30.517</v>
      </c>
      <c r="B1833" s="19" t="n">
        <f aca="false">General!$B$12+Online_ANA!K1833/1000+Online_ANA!L1833/1000+Online_ANA!M1833/1000/General!$B$22-SUM($P$2:P1833)/1000/General!$B$24+SUM($Q$2:Q1833)/1000/General!$B$24</f>
        <v>1.57434115521665</v>
      </c>
      <c r="C1833" s="19" t="n">
        <f aca="false">Online_RAW!K1833</f>
        <v>59.4563636363636</v>
      </c>
      <c r="D1833" s="19" t="n">
        <f aca="false">Online_RAW!J1833</f>
        <v>7.79833333333333</v>
      </c>
      <c r="E1833" s="19" t="n">
        <f aca="false">(1-F1833/100-G1833/100)/(1-C1833/100-D1833/100-General!$B$17/100)</f>
        <v>0.901177538028701</v>
      </c>
      <c r="F1833" s="19" t="n">
        <f aca="false">N1833*General!$B$14/(N1833+O1833)+O1833*100/(N1833+O1833)</f>
        <v>70.8658868231437</v>
      </c>
      <c r="G1833" s="19" t="n">
        <f aca="false">N1833*General!$B$15/(N1833+O1833)</f>
        <v>0.0147141985741699</v>
      </c>
      <c r="H1833" s="19" t="n">
        <f aca="false">(N1833+O1833)*(1/General!$B$20)*((F1833/100)-E1833*(C1833/100))*1000/B1833</f>
        <v>881.05268427402</v>
      </c>
      <c r="I1833" s="19" t="n">
        <f aca="false">(N1833+O1833)*(1/General!$B$20)*((D1833/100)*E1833-(G1833/100))*1000/B1833</f>
        <v>357.462663781011</v>
      </c>
      <c r="J1833" s="19" t="n">
        <f aca="false">I1833/H1833</f>
        <v>0.405722234505825</v>
      </c>
      <c r="K1833" s="19" t="n">
        <f aca="false">MAX(Online_RAW!$L$2-Online_RAW!L1833,0)</f>
        <v>0</v>
      </c>
      <c r="L1833" s="19" t="n">
        <f aca="false">0.0016*(Online_RAW!M1833)</f>
        <v>108.985890909091</v>
      </c>
      <c r="M1833" s="11" t="n">
        <f aca="false">Online_RAW!$N$2-Online_RAW!N1833</f>
        <v>556.28723809524</v>
      </c>
      <c r="N1833" s="19" t="n">
        <f aca="false">Online_RAW!C1833*60</f>
        <v>66.164285714286</v>
      </c>
      <c r="O1833" s="19" t="n">
        <f aca="false">MAX(0, Online_RAW!D1833*60)</f>
        <v>113.700857142857</v>
      </c>
      <c r="P1833" s="19" t="n">
        <f aca="false">_xlfn.IFNA(VLOOKUP(A1833,Sampling!$D$7:$E$14,2,FALSE()),0)</f>
        <v>0</v>
      </c>
      <c r="Q1833" s="0" t="n">
        <f aca="false">_xlfn.IFNA(VLOOKUP(A1833,Refill!$D$6:$G$8,2,FALSE()),0)</f>
        <v>0</v>
      </c>
    </row>
    <row r="1834" customFormat="false" ht="12.75" hidden="false" customHeight="false" outlineLevel="0" collapsed="false">
      <c r="A1834" s="19" t="n">
        <f aca="false">ROUND((Online_RAW!B1834-General!$B$10)*24,3)</f>
        <v>30.533</v>
      </c>
      <c r="B1834" s="19" t="n">
        <f aca="false">General!$B$12+Online_ANA!K1834/1000+Online_ANA!L1834/1000+Online_ANA!M1834/1000/General!$B$22-SUM($P$2:P1834)/1000/General!$B$24+SUM($Q$2:Q1834)/1000/General!$B$24</f>
        <v>1.57546053644704</v>
      </c>
      <c r="C1834" s="19" t="n">
        <f aca="false">Online_RAW!K1834</f>
        <v>59.4423076923077</v>
      </c>
      <c r="D1834" s="19" t="n">
        <f aca="false">Online_RAW!J1834</f>
        <v>7.88555555555556</v>
      </c>
      <c r="E1834" s="19" t="n">
        <f aca="false">(1-F1834/100-G1834/100)/(1-C1834/100-D1834/100-General!$B$17/100)</f>
        <v>0.891312085308569</v>
      </c>
      <c r="F1834" s="19" t="n">
        <f aca="false">N1834*General!$B$14/(N1834+O1834)+O1834*100/(N1834+O1834)</f>
        <v>71.2500733780719</v>
      </c>
      <c r="G1834" s="19" t="n">
        <f aca="false">N1834*General!$B$15/(N1834+O1834)</f>
        <v>0.0145201649605697</v>
      </c>
      <c r="H1834" s="19" t="n">
        <f aca="false">(N1834+O1834)*(1/General!$B$20)*((F1834/100)-E1834*(C1834/100))*1000/B1834</f>
        <v>931.601741600988</v>
      </c>
      <c r="I1834" s="19" t="n">
        <f aca="false">(N1834+O1834)*(1/General!$B$20)*((D1834/100)*E1834-(G1834/100))*1000/B1834</f>
        <v>357.678727165397</v>
      </c>
      <c r="J1834" s="19" t="n">
        <f aca="false">I1834/H1834</f>
        <v>0.383939521786117</v>
      </c>
      <c r="K1834" s="19" t="n">
        <f aca="false">MAX(Online_RAW!$L$2-Online_RAW!L1834,0)</f>
        <v>0</v>
      </c>
      <c r="L1834" s="19" t="n">
        <f aca="false">0.0016*(Online_RAW!M1834)</f>
        <v>108.985890909091</v>
      </c>
      <c r="M1834" s="11" t="n">
        <f aca="false">Online_RAW!$N$2-Online_RAW!N1834</f>
        <v>557.50736363636</v>
      </c>
      <c r="N1834" s="19" t="n">
        <f aca="false">Online_RAW!C1834*60</f>
        <v>65.3683636363638</v>
      </c>
      <c r="O1834" s="19" t="n">
        <f aca="false">MAX(0, Online_RAW!D1834*60)</f>
        <v>114.707727272727</v>
      </c>
      <c r="P1834" s="19" t="n">
        <f aca="false">_xlfn.IFNA(VLOOKUP(A1834,Sampling!$D$7:$E$14,2,FALSE()),0)</f>
        <v>0</v>
      </c>
      <c r="Q1834" s="0" t="n">
        <f aca="false">_xlfn.IFNA(VLOOKUP(A1834,Refill!$D$6:$G$8,2,FALSE()),0)</f>
        <v>0</v>
      </c>
    </row>
    <row r="1835" customFormat="false" ht="12.75" hidden="false" customHeight="false" outlineLevel="0" collapsed="false">
      <c r="A1835" s="19" t="n">
        <f aca="false">ROUND((Online_RAW!B1835-General!$B$10)*24,3)</f>
        <v>30.55</v>
      </c>
      <c r="B1835" s="19" t="n">
        <f aca="false">General!$B$12+Online_ANA!K1835/1000+Online_ANA!L1835/1000+Online_ANA!M1835/1000/General!$B$22-SUM($P$2:P1835)/1000/General!$B$24+SUM($Q$2:Q1835)/1000/General!$B$24</f>
        <v>1.57668648934982</v>
      </c>
      <c r="C1835" s="19" t="n">
        <f aca="false">Online_RAW!K1835</f>
        <v>59.8241666666667</v>
      </c>
      <c r="D1835" s="19" t="n">
        <f aca="false">Online_RAW!J1835</f>
        <v>7.87545454545455</v>
      </c>
      <c r="E1835" s="19" t="n">
        <f aca="false">(1-F1835/100-G1835/100)/(1-C1835/100-D1835/100-General!$B$17/100)</f>
        <v>1.1320087333304</v>
      </c>
      <c r="F1835" s="19" t="n">
        <f aca="false">N1835*General!$B$14/(N1835+O1835)+O1835*100/(N1835+O1835)</f>
        <v>63.9072719428598</v>
      </c>
      <c r="G1835" s="19" t="n">
        <f aca="false">N1835*General!$B$15/(N1835+O1835)</f>
        <v>0.0182286505339092</v>
      </c>
      <c r="H1835" s="19" t="n">
        <f aca="false">(N1835+O1835)*(1/General!$B$20)*((F1835/100)-E1835*(C1835/100))*1000/B1835</f>
        <v>-193.826004700761</v>
      </c>
      <c r="I1835" s="19" t="n">
        <f aca="false">(N1835+O1835)*(1/General!$B$20)*((D1835/100)*E1835-(G1835/100))*1000/B1835</f>
        <v>452.110153128283</v>
      </c>
      <c r="J1835" s="19" t="n">
        <f aca="false">I1835/H1835</f>
        <v>-2.33255673729785</v>
      </c>
      <c r="K1835" s="19" t="n">
        <f aca="false">MAX(Online_RAW!$L$2-Online_RAW!L1835,0)</f>
        <v>0</v>
      </c>
      <c r="L1835" s="19" t="n">
        <f aca="false">0.0016*(Online_RAW!M1835)</f>
        <v>109.1184</v>
      </c>
      <c r="M1835" s="11" t="n">
        <f aca="false">Online_RAW!$N$2-Online_RAW!N1835</f>
        <v>558.6992173913</v>
      </c>
      <c r="N1835" s="19" t="n">
        <f aca="false">Online_RAW!C1835*60</f>
        <v>81.8402608695654</v>
      </c>
      <c r="O1835" s="19" t="n">
        <f aca="false">MAX(0, Online_RAW!D1835*60)</f>
        <v>97.7457391304346</v>
      </c>
      <c r="P1835" s="19" t="n">
        <f aca="false">_xlfn.IFNA(VLOOKUP(A1835,Sampling!$D$7:$E$14,2,FALSE()),0)</f>
        <v>0</v>
      </c>
      <c r="Q1835" s="0" t="n">
        <f aca="false">_xlfn.IFNA(VLOOKUP(A1835,Refill!$D$6:$G$8,2,FALSE()),0)</f>
        <v>0</v>
      </c>
    </row>
    <row r="1836" customFormat="false" ht="12.75" hidden="false" customHeight="false" outlineLevel="0" collapsed="false">
      <c r="A1836" s="19" t="n">
        <f aca="false">ROUND((Online_RAW!B1836-General!$B$10)*24,3)</f>
        <v>30.567</v>
      </c>
      <c r="B1836" s="19" t="n">
        <f aca="false">General!$B$12+Online_ANA!K1836/1000+Online_ANA!L1836/1000+Online_ANA!M1836/1000/General!$B$22-SUM($P$2:P1836)/1000/General!$B$24+SUM($Q$2:Q1836)/1000/General!$B$24</f>
        <v>1.57708393079948</v>
      </c>
      <c r="C1836" s="19" t="n">
        <f aca="false">Online_RAW!K1836</f>
        <v>57.37</v>
      </c>
      <c r="D1836" s="19" t="n">
        <f aca="false">Online_RAW!J1836</f>
        <v>7.59230769230769</v>
      </c>
      <c r="E1836" s="19" t="n">
        <f aca="false">(1-F1836/100-G1836/100)/(1-C1836/100-D1836/100-General!$B$17/100)</f>
        <v>1.59339800519461</v>
      </c>
      <c r="F1836" s="19" t="n">
        <f aca="false">N1836*General!$B$14/(N1836+O1836)+O1836*100/(N1836+O1836)</f>
        <v>44.8325997068602</v>
      </c>
      <c r="G1836" s="19" t="n">
        <f aca="false">N1836*General!$B$15/(N1836+O1836)</f>
        <v>0.0278623233803736</v>
      </c>
      <c r="H1836" s="19" t="n">
        <f aca="false">(N1836+O1836)*(1/General!$B$20)*((F1836/100)-E1836*(C1836/100))*1000/B1836</f>
        <v>-2359.43467884535</v>
      </c>
      <c r="I1836" s="19" t="n">
        <f aca="false">(N1836+O1836)*(1/General!$B$20)*((D1836/100)*E1836-(G1836/100))*1000/B1836</f>
        <v>611.362995900883</v>
      </c>
      <c r="J1836" s="19" t="n">
        <f aca="false">I1836/H1836</f>
        <v>-0.259114185860856</v>
      </c>
      <c r="K1836" s="19" t="n">
        <f aca="false">MAX(Online_RAW!$L$2-Online_RAW!L1836,0)</f>
        <v>0</v>
      </c>
      <c r="L1836" s="19" t="n">
        <f aca="false">0.0016*(Online_RAW!M1836)</f>
        <v>109.1184</v>
      </c>
      <c r="M1836" s="11" t="n">
        <f aca="false">Online_RAW!$N$2-Online_RAW!N1836</f>
        <v>559.13242857143</v>
      </c>
      <c r="N1836" s="19" t="n">
        <f aca="false">Online_RAW!C1836*60</f>
        <v>124.719391304348</v>
      </c>
      <c r="O1836" s="19" t="n">
        <f aca="false">MAX(0, Online_RAW!D1836*60)</f>
        <v>54.3315652173913</v>
      </c>
      <c r="P1836" s="19" t="n">
        <f aca="false">_xlfn.IFNA(VLOOKUP(A1836,Sampling!$D$7:$E$14,2,FALSE()),0)</f>
        <v>0</v>
      </c>
      <c r="Q1836" s="0" t="n">
        <f aca="false">_xlfn.IFNA(VLOOKUP(A1836,Refill!$D$6:$G$8,2,FALSE()),0)</f>
        <v>0</v>
      </c>
    </row>
    <row r="1837" customFormat="false" ht="12.75" hidden="false" customHeight="false" outlineLevel="0" collapsed="false">
      <c r="A1837" s="19" t="n">
        <f aca="false">ROUND((Online_RAW!B1837-General!$B$10)*24,3)</f>
        <v>30.583</v>
      </c>
      <c r="B1837" s="19" t="n">
        <f aca="false">General!$B$12+Online_ANA!K1837/1000+Online_ANA!L1837/1000+Online_ANA!M1837/1000/General!$B$22-SUM($P$2:P1837)/1000/General!$B$24+SUM($Q$2:Q1837)/1000/General!$B$24</f>
        <v>1.57726934157412</v>
      </c>
      <c r="C1837" s="19" t="n">
        <f aca="false">Online_RAW!K1837</f>
        <v>46.3161538461538</v>
      </c>
      <c r="D1837" s="19" t="n">
        <f aca="false">Online_RAW!J1837</f>
        <v>6.84307692307692</v>
      </c>
      <c r="E1837" s="19" t="n">
        <f aca="false">(1-F1837/100-G1837/100)/(1-C1837/100-D1837/100-General!$B$17/100)</f>
        <v>1.63132316733362</v>
      </c>
      <c r="F1837" s="19" t="n">
        <f aca="false">N1837*General!$B$14/(N1837+O1837)+O1837*100/(N1837+O1837)</f>
        <v>24.255174001358</v>
      </c>
      <c r="G1837" s="19" t="n">
        <f aca="false">N1837*General!$B$15/(N1837+O1837)</f>
        <v>0.0382549626255768</v>
      </c>
      <c r="H1837" s="19" t="n">
        <f aca="false">(N1837+O1837)*(1/General!$B$20)*((F1837/100)-E1837*(C1837/100))*1000/B1837</f>
        <v>-2614.72113526209</v>
      </c>
      <c r="I1837" s="19" t="n">
        <f aca="false">(N1837+O1837)*(1/General!$B$20)*((D1837/100)*E1837-(G1837/100))*1000/B1837</f>
        <v>567.017442251306</v>
      </c>
      <c r="J1837" s="19" t="n">
        <f aca="false">I1837/H1837</f>
        <v>-0.216855799497896</v>
      </c>
      <c r="K1837" s="19" t="n">
        <f aca="false">MAX(Online_RAW!$L$2-Online_RAW!L1837,0)</f>
        <v>0</v>
      </c>
      <c r="L1837" s="19" t="n">
        <f aca="false">0.0016*(Online_RAW!M1837)</f>
        <v>109.1184</v>
      </c>
      <c r="M1837" s="11" t="n">
        <f aca="false">Online_RAW!$N$2-Online_RAW!N1837</f>
        <v>559.33452631579</v>
      </c>
      <c r="N1837" s="19" t="n">
        <f aca="false">Online_RAW!C1837*60</f>
        <v>172.325217391304</v>
      </c>
      <c r="O1837" s="19" t="n">
        <f aca="false">MAX(0, Online_RAW!D1837*60)</f>
        <v>7.86078260869566</v>
      </c>
      <c r="P1837" s="19" t="n">
        <f aca="false">_xlfn.IFNA(VLOOKUP(A1837,Sampling!$D$7:$E$14,2,FALSE()),0)</f>
        <v>0</v>
      </c>
      <c r="Q1837" s="0" t="n">
        <f aca="false">_xlfn.IFNA(VLOOKUP(A1837,Refill!$D$6:$G$8,2,FALSE()),0)</f>
        <v>0</v>
      </c>
    </row>
    <row r="1838" customFormat="false" ht="12.75" hidden="false" customHeight="false" outlineLevel="0" collapsed="false">
      <c r="A1838" s="19" t="n">
        <f aca="false">ROUND((Online_RAW!B1838-General!$B$10)*24,3)</f>
        <v>30.6</v>
      </c>
      <c r="B1838" s="19" t="n">
        <f aca="false">General!$B$12+Online_ANA!K1838/1000+Online_ANA!L1838/1000+Online_ANA!M1838/1000/General!$B$22-SUM($P$2:P1838)/1000/General!$B$24+SUM($Q$2:Q1838)/1000/General!$B$24</f>
        <v>1.57823140358995</v>
      </c>
      <c r="C1838" s="19" t="n">
        <f aca="false">Online_RAW!K1838</f>
        <v>28.6346153846154</v>
      </c>
      <c r="D1838" s="19" t="n">
        <f aca="false">Online_RAW!J1838</f>
        <v>5.54071428571429</v>
      </c>
      <c r="E1838" s="19" t="n">
        <f aca="false">(1-F1838/100-G1838/100)/(1-C1838/100-D1838/100-General!$B$17/100)</f>
        <v>1.16419257816294</v>
      </c>
      <c r="F1838" s="19" t="n">
        <f aca="false">N1838*General!$B$14/(N1838+O1838)+O1838*100/(N1838+O1838)</f>
        <v>23.8326761700503</v>
      </c>
      <c r="G1838" s="19" t="n">
        <f aca="false">N1838*General!$B$15/(N1838+O1838)</f>
        <v>0.0384683453686615</v>
      </c>
      <c r="H1838" s="19" t="n">
        <f aca="false">(N1838+O1838)*(1/General!$B$20)*((F1838/100)-E1838*(C1838/100))*1000/B1838</f>
        <v>-482.644779888971</v>
      </c>
      <c r="I1838" s="19" t="n">
        <f aca="false">(N1838+O1838)*(1/General!$B$20)*((D1838/100)*E1838-(G1838/100))*1000/B1838</f>
        <v>325.638302471083</v>
      </c>
      <c r="J1838" s="19" t="n">
        <f aca="false">I1838/H1838</f>
        <v>-0.674695585739047</v>
      </c>
      <c r="K1838" s="19" t="n">
        <f aca="false">MAX(Online_RAW!$L$2-Online_RAW!L1838,0)</f>
        <v>0</v>
      </c>
      <c r="L1838" s="19" t="n">
        <f aca="false">0.0016*(Online_RAW!M1838)</f>
        <v>109.1184</v>
      </c>
      <c r="M1838" s="11" t="n">
        <f aca="false">Online_RAW!$N$2-Online_RAW!N1838</f>
        <v>560.38317391304</v>
      </c>
      <c r="N1838" s="19" t="n">
        <f aca="false">Online_RAW!C1838*60</f>
        <v>172.773130434782</v>
      </c>
      <c r="O1838" s="19" t="n">
        <f aca="false">MAX(0, Online_RAW!D1838*60)</f>
        <v>6.87913043478258</v>
      </c>
      <c r="P1838" s="19" t="n">
        <f aca="false">_xlfn.IFNA(VLOOKUP(A1838,Sampling!$D$7:$E$14,2,FALSE()),0)</f>
        <v>0</v>
      </c>
      <c r="Q1838" s="0" t="n">
        <f aca="false">_xlfn.IFNA(VLOOKUP(A1838,Refill!$D$6:$G$8,2,FALSE()),0)</f>
        <v>0</v>
      </c>
    </row>
    <row r="1839" customFormat="false" ht="12.75" hidden="false" customHeight="false" outlineLevel="0" collapsed="false">
      <c r="A1839" s="19" t="n">
        <f aca="false">ROUND((Online_RAW!B1839-General!$B$10)*24,3)</f>
        <v>30.617</v>
      </c>
      <c r="B1839" s="19" t="n">
        <f aca="false">General!$B$12+Online_ANA!K1839/1000+Online_ANA!L1839/1000+Online_ANA!M1839/1000/General!$B$22-SUM($P$2:P1839)/1000/General!$B$24+SUM($Q$2:Q1839)/1000/General!$B$24</f>
        <v>1.57933307889908</v>
      </c>
      <c r="C1839" s="19" t="n">
        <f aca="false">Online_RAW!K1839</f>
        <v>20.1007692307692</v>
      </c>
      <c r="D1839" s="19" t="n">
        <f aca="false">Online_RAW!J1839</f>
        <v>4.705</v>
      </c>
      <c r="E1839" s="19" t="n">
        <f aca="false">(1-F1839/100-G1839/100)/(1-C1839/100-D1839/100-General!$B$17/100)</f>
        <v>0.888512152847171</v>
      </c>
      <c r="F1839" s="19" t="n">
        <f aca="false">N1839*General!$B$14/(N1839+O1839)+O1839*100/(N1839+O1839)</f>
        <v>33.539898803697</v>
      </c>
      <c r="G1839" s="19" t="n">
        <f aca="false">N1839*General!$B$15/(N1839+O1839)</f>
        <v>0.0335657076749005</v>
      </c>
      <c r="H1839" s="19" t="n">
        <f aca="false">(N1839+O1839)*(1/General!$B$20)*((F1839/100)-E1839*(C1839/100))*1000/B1839</f>
        <v>796.391609147044</v>
      </c>
      <c r="I1839" s="19" t="n">
        <f aca="false">(N1839+O1839)*(1/General!$B$20)*((D1839/100)*E1839-(G1839/100))*1000/B1839</f>
        <v>210.619776864357</v>
      </c>
      <c r="J1839" s="19" t="n">
        <f aca="false">I1839/H1839</f>
        <v>0.264467599162599</v>
      </c>
      <c r="K1839" s="19" t="n">
        <f aca="false">MAX(Online_RAW!$L$2-Online_RAW!L1839,0)</f>
        <v>0</v>
      </c>
      <c r="L1839" s="19" t="n">
        <f aca="false">0.0016*(Online_RAW!M1839)</f>
        <v>109.1184</v>
      </c>
      <c r="M1839" s="11" t="n">
        <f aca="false">Online_RAW!$N$2-Online_RAW!N1839</f>
        <v>561.584</v>
      </c>
      <c r="N1839" s="19" t="n">
        <f aca="false">Online_RAW!C1839*60</f>
        <v>150.871142857143</v>
      </c>
      <c r="O1839" s="19" t="n">
        <f aca="false">MAX(0, Online_RAW!D1839*60)</f>
        <v>28.9208571428572</v>
      </c>
      <c r="P1839" s="19" t="n">
        <f aca="false">_xlfn.IFNA(VLOOKUP(A1839,Sampling!$D$7:$E$14,2,FALSE()),0)</f>
        <v>0</v>
      </c>
      <c r="Q1839" s="0" t="n">
        <f aca="false">_xlfn.IFNA(VLOOKUP(A1839,Refill!$D$6:$G$8,2,FALSE()),0)</f>
        <v>0</v>
      </c>
    </row>
    <row r="1840" customFormat="false" ht="12.75" hidden="false" customHeight="false" outlineLevel="0" collapsed="false">
      <c r="A1840" s="19" t="n">
        <f aca="false">ROUND((Online_RAW!B1840-General!$B$10)*24,3)</f>
        <v>30.633</v>
      </c>
      <c r="B1840" s="19" t="n">
        <f aca="false">General!$B$12+Online_ANA!K1840/1000+Online_ANA!L1840/1000+Online_ANA!M1840/1000/General!$B$22-SUM($P$2:P1840)/1000/General!$B$24+SUM($Q$2:Q1840)/1000/General!$B$24</f>
        <v>1.58045505735939</v>
      </c>
      <c r="C1840" s="19" t="n">
        <f aca="false">Online_RAW!K1840</f>
        <v>24.5425</v>
      </c>
      <c r="D1840" s="19" t="n">
        <f aca="false">Online_RAW!J1840</f>
        <v>4.42363636363636</v>
      </c>
      <c r="E1840" s="19" t="n">
        <f aca="false">(1-F1840/100-G1840/100)/(1-C1840/100-D1840/100-General!$B$17/100)</f>
        <v>0.799848565618014</v>
      </c>
      <c r="F1840" s="19" t="n">
        <f aca="false">N1840*General!$B$14/(N1840+O1840)+O1840*100/(N1840+O1840)</f>
        <v>43.5012196442572</v>
      </c>
      <c r="G1840" s="19" t="n">
        <f aca="false">N1840*General!$B$15/(N1840+O1840)</f>
        <v>0.0285347375534055</v>
      </c>
      <c r="H1840" s="19" t="n">
        <f aca="false">(N1840+O1840)*(1/General!$B$20)*((F1840/100)-E1840*(C1840/100))*1000/B1840</f>
        <v>1217.47672580055</v>
      </c>
      <c r="I1840" s="19" t="n">
        <f aca="false">(N1840+O1840)*(1/General!$B$20)*((D1840/100)*E1840-(G1840/100))*1000/B1840</f>
        <v>179.003599102857</v>
      </c>
      <c r="J1840" s="19" t="n">
        <f aca="false">I1840/H1840</f>
        <v>0.147028354061679</v>
      </c>
      <c r="K1840" s="19" t="n">
        <f aca="false">MAX(Online_RAW!$L$2-Online_RAW!L1840,0)</f>
        <v>0</v>
      </c>
      <c r="L1840" s="19" t="n">
        <f aca="false">0.0016*(Online_RAW!M1840)</f>
        <v>109.1184</v>
      </c>
      <c r="M1840" s="11" t="n">
        <f aca="false">Online_RAW!$N$2-Online_RAW!N1840</f>
        <v>562.80695652174</v>
      </c>
      <c r="N1840" s="19" t="n">
        <f aca="false">Online_RAW!C1840*60</f>
        <v>128.886260869565</v>
      </c>
      <c r="O1840" s="19" t="n">
        <f aca="false">MAX(0, Online_RAW!D1840*60)</f>
        <v>51.7865217391304</v>
      </c>
      <c r="P1840" s="19" t="n">
        <f aca="false">_xlfn.IFNA(VLOOKUP(A1840,Sampling!$D$7:$E$14,2,FALSE()),0)</f>
        <v>0</v>
      </c>
      <c r="Q1840" s="0" t="n">
        <f aca="false">_xlfn.IFNA(VLOOKUP(A1840,Refill!$D$6:$G$8,2,FALSE()),0)</f>
        <v>0</v>
      </c>
    </row>
    <row r="1841" customFormat="false" ht="12.75" hidden="false" customHeight="false" outlineLevel="0" collapsed="false">
      <c r="A1841" s="19" t="n">
        <f aca="false">ROUND((Online_RAW!B1841-General!$B$10)*24,3)</f>
        <v>30.65</v>
      </c>
      <c r="B1841" s="19" t="n">
        <f aca="false">General!$B$12+Online_ANA!K1841/1000+Online_ANA!L1841/1000+Online_ANA!M1841/1000/General!$B$22-SUM($P$2:P1841)/1000/General!$B$24+SUM($Q$2:Q1841)/1000/General!$B$24</f>
        <v>1.58158282869058</v>
      </c>
      <c r="C1841" s="19" t="n">
        <f aca="false">Online_RAW!K1841</f>
        <v>32.13</v>
      </c>
      <c r="D1841" s="19" t="n">
        <f aca="false">Online_RAW!J1841</f>
        <v>4.57583333333333</v>
      </c>
      <c r="E1841" s="19" t="n">
        <f aca="false">(1-F1841/100-G1841/100)/(1-C1841/100-D1841/100-General!$B$17/100)</f>
        <v>0.752018394504562</v>
      </c>
      <c r="F1841" s="19" t="n">
        <f aca="false">N1841*General!$B$14/(N1841+O1841)+O1841*100/(N1841+O1841)</f>
        <v>52.7031276671154</v>
      </c>
      <c r="G1841" s="19" t="n">
        <f aca="false">N1841*General!$B$15/(N1841+O1841)</f>
        <v>0.0238873092590326</v>
      </c>
      <c r="H1841" s="19" t="n">
        <f aca="false">(N1841+O1841)*(1/General!$B$20)*((F1841/100)-E1841*(C1841/100))*1000/B1841</f>
        <v>1447.3345705602</v>
      </c>
      <c r="I1841" s="19" t="n">
        <f aca="false">(N1841+O1841)*(1/General!$B$20)*((D1841/100)*E1841-(G1841/100))*1000/B1841</f>
        <v>173.29121092883</v>
      </c>
      <c r="J1841" s="19" t="n">
        <f aca="false">I1841/H1841</f>
        <v>0.11973127323405</v>
      </c>
      <c r="K1841" s="19" t="n">
        <f aca="false">MAX(Online_RAW!$L$2-Online_RAW!L1841,0)</f>
        <v>0</v>
      </c>
      <c r="L1841" s="19" t="n">
        <f aca="false">0.0016*(Online_RAW!M1841)</f>
        <v>109.1184</v>
      </c>
      <c r="M1841" s="11" t="n">
        <f aca="false">Online_RAW!$N$2-Online_RAW!N1841</f>
        <v>564.03622727273</v>
      </c>
      <c r="N1841" s="19" t="n">
        <f aca="false">Online_RAW!C1841*60</f>
        <v>107.354857142857</v>
      </c>
      <c r="O1841" s="19" t="n">
        <f aca="false">MAX(0, Online_RAW!D1841*60)</f>
        <v>72.414</v>
      </c>
      <c r="P1841" s="19" t="n">
        <f aca="false">_xlfn.IFNA(VLOOKUP(A1841,Sampling!$D$7:$E$14,2,FALSE()),0)</f>
        <v>0</v>
      </c>
      <c r="Q1841" s="0" t="n">
        <f aca="false">_xlfn.IFNA(VLOOKUP(A1841,Refill!$D$6:$G$8,2,FALSE()),0)</f>
        <v>0</v>
      </c>
    </row>
    <row r="1842" customFormat="false" ht="12.75" hidden="false" customHeight="false" outlineLevel="0" collapsed="false">
      <c r="A1842" s="19" t="n">
        <f aca="false">ROUND((Online_RAW!B1842-General!$B$10)*24,3)</f>
        <v>30.667</v>
      </c>
      <c r="B1842" s="19" t="n">
        <f aca="false">General!$B$12+Online_ANA!K1842/1000+Online_ANA!L1842/1000+Online_ANA!M1842/1000/General!$B$22-SUM($P$2:P1842)/1000/General!$B$24+SUM($Q$2:Q1842)/1000/General!$B$24</f>
        <v>1.58276514591145</v>
      </c>
      <c r="C1842" s="19" t="n">
        <f aca="false">Online_RAW!K1842</f>
        <v>40.2307692307692</v>
      </c>
      <c r="D1842" s="19" t="n">
        <f aca="false">Online_RAW!J1842</f>
        <v>5.015</v>
      </c>
      <c r="E1842" s="19" t="n">
        <f aca="false">(1-F1842/100-G1842/100)/(1-C1842/100-D1842/100-General!$B$17/100)</f>
        <v>0.75991978573696</v>
      </c>
      <c r="F1842" s="19" t="n">
        <f aca="false">N1842*General!$B$14/(N1842+O1842)+O1842*100/(N1842+O1842)</f>
        <v>58.6991291057015</v>
      </c>
      <c r="G1842" s="19" t="n">
        <f aca="false">N1842*General!$B$15/(N1842+O1842)</f>
        <v>0.0208590257041912</v>
      </c>
      <c r="H1842" s="19" t="n">
        <f aca="false">(N1842+O1842)*(1/General!$B$20)*((F1842/100)-E1842*(C1842/100))*1000/B1842</f>
        <v>1428.9765667041</v>
      </c>
      <c r="I1842" s="19" t="n">
        <f aca="false">(N1842+O1842)*(1/General!$B$20)*((D1842/100)*E1842-(G1842/100))*1000/B1842</f>
        <v>192.556079942524</v>
      </c>
      <c r="J1842" s="19" t="n">
        <f aca="false">I1842/H1842</f>
        <v>0.134751041010175</v>
      </c>
      <c r="K1842" s="19" t="n">
        <f aca="false">MAX(Online_RAW!$L$2-Online_RAW!L1842,0)</f>
        <v>0</v>
      </c>
      <c r="L1842" s="19" t="n">
        <f aca="false">0.0016*(Online_RAW!M1842)</f>
        <v>109.1744</v>
      </c>
      <c r="M1842" s="11" t="n">
        <f aca="false">Online_RAW!$N$2-Online_RAW!N1842</f>
        <v>565.26391304348</v>
      </c>
      <c r="N1842" s="19" t="n">
        <f aca="false">Online_RAW!C1842*60</f>
        <v>93.987913043478</v>
      </c>
      <c r="O1842" s="19" t="n">
        <f aca="false">MAX(0, Online_RAW!D1842*60)</f>
        <v>86.2466086956522</v>
      </c>
      <c r="P1842" s="19" t="n">
        <f aca="false">_xlfn.IFNA(VLOOKUP(A1842,Sampling!$D$7:$E$14,2,FALSE()),0)</f>
        <v>0</v>
      </c>
      <c r="Q1842" s="0" t="n">
        <f aca="false">_xlfn.IFNA(VLOOKUP(A1842,Refill!$D$6:$G$8,2,FALSE()),0)</f>
        <v>0</v>
      </c>
    </row>
    <row r="1843" customFormat="false" ht="12.75" hidden="false" customHeight="false" outlineLevel="0" collapsed="false">
      <c r="A1843" s="19" t="n">
        <f aca="false">ROUND((Online_RAW!B1843-General!$B$10)*24,3)</f>
        <v>30.683</v>
      </c>
      <c r="B1843" s="19" t="n">
        <f aca="false">General!$B$12+Online_ANA!K1843/1000+Online_ANA!L1843/1000+Online_ANA!M1843/1000/General!$B$22-SUM($P$2:P1843)/1000/General!$B$24+SUM($Q$2:Q1843)/1000/General!$B$24</f>
        <v>1.58401076864053</v>
      </c>
      <c r="C1843" s="19" t="n">
        <f aca="false">Online_RAW!K1843</f>
        <v>47.2407142857143</v>
      </c>
      <c r="D1843" s="19" t="n">
        <f aca="false">Online_RAW!J1843</f>
        <v>5.48454545454545</v>
      </c>
      <c r="E1843" s="19" t="n">
        <f aca="false">(1-F1843/100-G1843/100)/(1-C1843/100-D1843/100-General!$B$17/100)</f>
        <v>0.912707820685083</v>
      </c>
      <c r="F1843" s="19" t="n">
        <f aca="false">N1843*General!$B$14/(N1843+O1843)+O1843*100/(N1843+O1843)</f>
        <v>57.225293109942</v>
      </c>
      <c r="G1843" s="19" t="n">
        <f aca="false">N1843*General!$B$15/(N1843+O1843)</f>
        <v>0.0216033873182111</v>
      </c>
      <c r="H1843" s="19" t="n">
        <f aca="false">(N1843+O1843)*(1/General!$B$20)*((F1843/100)-E1843*(C1843/100))*1000/B1843</f>
        <v>713.597381852754</v>
      </c>
      <c r="I1843" s="19" t="n">
        <f aca="false">(N1843+O1843)*(1/General!$B$20)*((D1843/100)*E1843-(G1843/100))*1000/B1843</f>
        <v>252.099457262604</v>
      </c>
      <c r="J1843" s="19" t="n">
        <f aca="false">I1843/H1843</f>
        <v>0.353279683577403</v>
      </c>
      <c r="K1843" s="19" t="n">
        <f aca="false">MAX(Online_RAW!$L$2-Online_RAW!L1843,0)</f>
        <v>0</v>
      </c>
      <c r="L1843" s="19" t="n">
        <f aca="false">0.0016*(Online_RAW!M1843)</f>
        <v>109.3184</v>
      </c>
      <c r="M1843" s="11" t="n">
        <f aca="false">Online_RAW!$N$2-Online_RAW!N1843</f>
        <v>566.46468181818</v>
      </c>
      <c r="N1843" s="19" t="n">
        <f aca="false">Online_RAW!C1843*60</f>
        <v>96.9878181818184</v>
      </c>
      <c r="O1843" s="19" t="n">
        <f aca="false">MAX(0, Online_RAW!D1843*60)</f>
        <v>82.5910909090908</v>
      </c>
      <c r="P1843" s="19" t="n">
        <f aca="false">_xlfn.IFNA(VLOOKUP(A1843,Sampling!$D$7:$E$14,2,FALSE()),0)</f>
        <v>0</v>
      </c>
      <c r="Q1843" s="0" t="n">
        <f aca="false">_xlfn.IFNA(VLOOKUP(A1843,Refill!$D$6:$G$8,2,FALSE()),0)</f>
        <v>0</v>
      </c>
    </row>
    <row r="1844" customFormat="false" ht="12.75" hidden="false" customHeight="false" outlineLevel="0" collapsed="false">
      <c r="A1844" s="19" t="n">
        <f aca="false">ROUND((Online_RAW!B1844-General!$B$10)*24,3)</f>
        <v>30.7</v>
      </c>
      <c r="B1844" s="19" t="n">
        <f aca="false">General!$B$12+Online_ANA!K1844/1000+Online_ANA!L1844/1000+Online_ANA!M1844/1000/General!$B$22-SUM($P$2:P1844)/1000/General!$B$24+SUM($Q$2:Q1844)/1000/General!$B$24</f>
        <v>1.58530687646147</v>
      </c>
      <c r="C1844" s="19" t="n">
        <f aca="false">Online_RAW!K1844</f>
        <v>48.8864285714286</v>
      </c>
      <c r="D1844" s="19" t="n">
        <f aca="false">Online_RAW!J1844</f>
        <v>5.73166666666667</v>
      </c>
      <c r="E1844" s="19" t="n">
        <f aca="false">(1-F1844/100-G1844/100)/(1-C1844/100-D1844/100-General!$B$17/100)</f>
        <v>0.93037154010579</v>
      </c>
      <c r="F1844" s="19" t="n">
        <f aca="false">N1844*General!$B$14/(N1844+O1844)+O1844*100/(N1844+O1844)</f>
        <v>58.1594003664555</v>
      </c>
      <c r="G1844" s="19" t="n">
        <f aca="false">N1844*General!$B$15/(N1844+O1844)</f>
        <v>0.0211316159765376</v>
      </c>
      <c r="H1844" s="19" t="n">
        <f aca="false">(N1844+O1844)*(1/General!$B$20)*((F1844/100)-E1844*(C1844/100))*1000/B1844</f>
        <v>643.557895514494</v>
      </c>
      <c r="I1844" s="19" t="n">
        <f aca="false">(N1844+O1844)*(1/General!$B$20)*((D1844/100)*E1844-(G1844/100))*1000/B1844</f>
        <v>269.642849106414</v>
      </c>
      <c r="J1844" s="19" t="n">
        <f aca="false">I1844/H1844</f>
        <v>0.418987710330005</v>
      </c>
      <c r="K1844" s="19" t="n">
        <f aca="false">MAX(Online_RAW!$L$2-Online_RAW!L1844,0)</f>
        <v>0</v>
      </c>
      <c r="L1844" s="19" t="n">
        <f aca="false">0.0016*(Online_RAW!M1844)</f>
        <v>109.484977777778</v>
      </c>
      <c r="M1844" s="11" t="n">
        <f aca="false">Online_RAW!$N$2-Online_RAW!N1844</f>
        <v>567.69586956522</v>
      </c>
      <c r="N1844" s="19" t="n">
        <f aca="false">Online_RAW!C1844*60</f>
        <v>95.2974782608698</v>
      </c>
      <c r="O1844" s="19" t="n">
        <f aca="false">MAX(0, Online_RAW!D1844*60)</f>
        <v>85.090956521739</v>
      </c>
      <c r="P1844" s="19" t="n">
        <f aca="false">_xlfn.IFNA(VLOOKUP(A1844,Sampling!$D$7:$E$14,2,FALSE()),0)</f>
        <v>0</v>
      </c>
      <c r="Q1844" s="0" t="n">
        <f aca="false">_xlfn.IFNA(VLOOKUP(A1844,Refill!$D$6:$G$8,2,FALSE()),0)</f>
        <v>0</v>
      </c>
    </row>
    <row r="1845" customFormat="false" ht="12.75" hidden="false" customHeight="false" outlineLevel="0" collapsed="false">
      <c r="A1845" s="19" t="n">
        <f aca="false">ROUND((Online_RAW!B1845-General!$B$10)*24,3)</f>
        <v>30.717</v>
      </c>
      <c r="B1845" s="19" t="n">
        <f aca="false">General!$B$12+Online_ANA!K1845/1000+Online_ANA!L1845/1000+Online_ANA!M1845/1000/General!$B$22-SUM($P$2:P1845)/1000/General!$B$24+SUM($Q$2:Q1845)/1000/General!$B$24</f>
        <v>1.58643005157115</v>
      </c>
      <c r="C1845" s="19" t="n">
        <f aca="false">Online_RAW!K1845</f>
        <v>48.4283333333333</v>
      </c>
      <c r="D1845" s="19" t="n">
        <f aca="false">Online_RAW!J1845</f>
        <v>5.97363636363636</v>
      </c>
      <c r="E1845" s="19" t="n">
        <f aca="false">(1-F1845/100-G1845/100)/(1-C1845/100-D1845/100-General!$B$17/100)</f>
        <v>0.831785548703686</v>
      </c>
      <c r="F1845" s="19" t="n">
        <f aca="false">N1845*General!$B$14/(N1845+O1845)+O1845*100/(N1845+O1845)</f>
        <v>62.4131412911862</v>
      </c>
      <c r="G1845" s="19" t="n">
        <f aca="false">N1845*General!$B$15/(N1845+O1845)</f>
        <v>0.0189832619741484</v>
      </c>
      <c r="H1845" s="19" t="n">
        <f aca="false">(N1845+O1845)*(1/General!$B$20)*((F1845/100)-E1845*(C1845/100))*1000/B1845</f>
        <v>1120.96090833869</v>
      </c>
      <c r="I1845" s="19" t="n">
        <f aca="false">(N1845+O1845)*(1/General!$B$20)*((D1845/100)*E1845-(G1845/100))*1000/B1845</f>
        <v>250.711450090358</v>
      </c>
      <c r="J1845" s="19" t="n">
        <f aca="false">I1845/H1845</f>
        <v>0.223657621086826</v>
      </c>
      <c r="K1845" s="19" t="n">
        <f aca="false">MAX(Online_RAW!$L$2-Online_RAW!L1845,0)</f>
        <v>0</v>
      </c>
      <c r="L1845" s="19" t="n">
        <f aca="false">0.0016*(Online_RAW!M1845)</f>
        <v>109.484977777778</v>
      </c>
      <c r="M1845" s="11" t="n">
        <f aca="false">Online_RAW!$N$2-Online_RAW!N1845</f>
        <v>568.92013043478</v>
      </c>
      <c r="N1845" s="19" t="n">
        <f aca="false">Online_RAW!C1845*60</f>
        <v>85.4746956521736</v>
      </c>
      <c r="O1845" s="19" t="n">
        <f aca="false">MAX(0, Online_RAW!D1845*60)</f>
        <v>94.6306956521742</v>
      </c>
      <c r="P1845" s="19" t="n">
        <f aca="false">_xlfn.IFNA(VLOOKUP(A1845,Sampling!$D$7:$E$14,2,FALSE()),0)</f>
        <v>0</v>
      </c>
      <c r="Q1845" s="0" t="n">
        <f aca="false">_xlfn.IFNA(VLOOKUP(A1845,Refill!$D$6:$G$8,2,FALSE()),0)</f>
        <v>0</v>
      </c>
    </row>
    <row r="1846" customFormat="false" ht="12.75" hidden="false" customHeight="false" outlineLevel="0" collapsed="false">
      <c r="A1846" s="19" t="n">
        <f aca="false">ROUND((Online_RAW!B1846-General!$B$10)*24,3)</f>
        <v>30.733</v>
      </c>
      <c r="B1846" s="19" t="n">
        <f aca="false">General!$B$12+Online_ANA!K1846/1000+Online_ANA!L1846/1000+Online_ANA!M1846/1000/General!$B$22-SUM($P$2:P1846)/1000/General!$B$24+SUM($Q$2:Q1846)/1000/General!$B$24</f>
        <v>1.58768260454727</v>
      </c>
      <c r="C1846" s="19" t="n">
        <f aca="false">Online_RAW!K1846</f>
        <v>50.7833333333333</v>
      </c>
      <c r="D1846" s="19" t="n">
        <f aca="false">Online_RAW!J1846</f>
        <v>6.2</v>
      </c>
      <c r="E1846" s="19" t="n">
        <f aca="false">(1-F1846/100-G1846/100)/(1-C1846/100-D1846/100-General!$B$17/100)</f>
        <v>0.890304270392216</v>
      </c>
      <c r="F1846" s="19" t="n">
        <f aca="false">N1846*General!$B$14/(N1846+O1846)+O1846*100/(N1846+O1846)</f>
        <v>62.0681482770623</v>
      </c>
      <c r="G1846" s="19" t="n">
        <f aca="false">N1846*General!$B$15/(N1846+O1846)</f>
        <v>0.0191575008701705</v>
      </c>
      <c r="H1846" s="19" t="n">
        <f aca="false">(N1846+O1846)*(1/General!$B$20)*((F1846/100)-E1846*(C1846/100))*1000/B1846</f>
        <v>851.980459853955</v>
      </c>
      <c r="I1846" s="19" t="n">
        <f aca="false">(N1846+O1846)*(1/General!$B$20)*((D1846/100)*E1846-(G1846/100))*1000/B1846</f>
        <v>278.040125279478</v>
      </c>
      <c r="J1846" s="19" t="n">
        <f aca="false">I1846/H1846</f>
        <v>0.326345659766821</v>
      </c>
      <c r="K1846" s="19" t="n">
        <f aca="false">MAX(Online_RAW!$L$2-Online_RAW!L1846,0)</f>
        <v>0</v>
      </c>
      <c r="L1846" s="19" t="n">
        <f aca="false">0.0016*(Online_RAW!M1846)</f>
        <v>109.6128</v>
      </c>
      <c r="M1846" s="11" t="n">
        <f aca="false">Online_RAW!$N$2-Online_RAW!N1846</f>
        <v>570.14608695652</v>
      </c>
      <c r="N1846" s="19" t="n">
        <f aca="false">Online_RAW!C1846*60</f>
        <v>86.1487826086956</v>
      </c>
      <c r="O1846" s="19" t="n">
        <f aca="false">MAX(0, Online_RAW!D1846*60)</f>
        <v>93.726</v>
      </c>
      <c r="P1846" s="19" t="n">
        <f aca="false">_xlfn.IFNA(VLOOKUP(A1846,Sampling!$D$7:$E$14,2,FALSE()),0)</f>
        <v>0</v>
      </c>
      <c r="Q1846" s="0" t="n">
        <f aca="false">_xlfn.IFNA(VLOOKUP(A1846,Refill!$D$6:$G$8,2,FALSE()),0)</f>
        <v>0</v>
      </c>
    </row>
    <row r="1847" customFormat="false" ht="12.75" hidden="false" customHeight="false" outlineLevel="0" collapsed="false">
      <c r="A1847" s="19" t="n">
        <f aca="false">ROUND((Online_RAW!B1847-General!$B$10)*24,3)</f>
        <v>30.75</v>
      </c>
      <c r="B1847" s="19" t="n">
        <f aca="false">General!$B$12+Online_ANA!K1847/1000+Online_ANA!L1847/1000+Online_ANA!M1847/1000/General!$B$22-SUM($P$2:P1847)/1000/General!$B$24+SUM($Q$2:Q1847)/1000/General!$B$24</f>
        <v>1.5888318648874</v>
      </c>
      <c r="C1847" s="19" t="n">
        <f aca="false">Online_RAW!K1847</f>
        <v>53.0925</v>
      </c>
      <c r="D1847" s="19" t="n">
        <f aca="false">Online_RAW!J1847</f>
        <v>6.37142857142857</v>
      </c>
      <c r="E1847" s="19" t="n">
        <f aca="false">(1-F1847/100-G1847/100)/(1-C1847/100-D1847/100-General!$B$17/100)</f>
        <v>1.18569026440811</v>
      </c>
      <c r="F1847" s="19" t="n">
        <f aca="false">N1847*General!$B$14/(N1847+O1847)+O1847*100/(N1847+O1847)</f>
        <v>52.4257864259132</v>
      </c>
      <c r="G1847" s="19" t="n">
        <f aca="false">N1847*General!$B$15/(N1847+O1847)</f>
        <v>0.0240273805929731</v>
      </c>
      <c r="H1847" s="19" t="n">
        <f aca="false">(N1847+O1847)*(1/General!$B$20)*((F1847/100)-E1847*(C1847/100))*1000/B1847</f>
        <v>-531.323657959706</v>
      </c>
      <c r="I1847" s="19" t="n">
        <f aca="false">(N1847+O1847)*(1/General!$B$20)*((D1847/100)*E1847-(G1847/100))*1000/B1847</f>
        <v>380.138697299105</v>
      </c>
      <c r="J1847" s="19" t="n">
        <f aca="false">I1847/H1847</f>
        <v>-0.715455996743766</v>
      </c>
      <c r="K1847" s="19" t="n">
        <f aca="false">MAX(Online_RAW!$L$2-Online_RAW!L1847,0)</f>
        <v>0</v>
      </c>
      <c r="L1847" s="19" t="n">
        <f aca="false">0.0016*(Online_RAW!M1847)</f>
        <v>109.644</v>
      </c>
      <c r="M1847" s="11" t="n">
        <f aca="false">Online_RAW!$N$2-Online_RAW!N1847</f>
        <v>571.36477272727</v>
      </c>
      <c r="N1847" s="19" t="n">
        <f aca="false">Online_RAW!C1847*60</f>
        <v>107.984454545455</v>
      </c>
      <c r="O1847" s="19" t="n">
        <f aca="false">MAX(0, Online_RAW!D1847*60)</f>
        <v>71.7845454545454</v>
      </c>
      <c r="P1847" s="19" t="n">
        <f aca="false">_xlfn.IFNA(VLOOKUP(A1847,Sampling!$D$7:$E$14,2,FALSE()),0)</f>
        <v>0</v>
      </c>
      <c r="Q1847" s="0" t="n">
        <f aca="false">_xlfn.IFNA(VLOOKUP(A1847,Refill!$D$6:$G$8,2,FALSE()),0)</f>
        <v>0</v>
      </c>
    </row>
    <row r="1848" customFormat="false" ht="12.75" hidden="false" customHeight="false" outlineLevel="0" collapsed="false">
      <c r="A1848" s="19" t="n">
        <f aca="false">ROUND((Online_RAW!B1848-General!$B$10)*24,3)</f>
        <v>30.767</v>
      </c>
      <c r="B1848" s="19" t="n">
        <f aca="false">General!$B$12+Online_ANA!K1848/1000+Online_ANA!L1848/1000+Online_ANA!M1848/1000/General!$B$22-SUM($P$2:P1848)/1000/General!$B$24+SUM($Q$2:Q1848)/1000/General!$B$24</f>
        <v>1.58996306661349</v>
      </c>
      <c r="C1848" s="19" t="n">
        <f aca="false">Online_RAW!K1848</f>
        <v>48.2323076923077</v>
      </c>
      <c r="D1848" s="19" t="n">
        <f aca="false">Online_RAW!J1848</f>
        <v>6.35444444444444</v>
      </c>
      <c r="E1848" s="19" t="n">
        <f aca="false">(1-F1848/100-G1848/100)/(1-C1848/100-D1848/100-General!$B$17/100)</f>
        <v>1.10716308826181</v>
      </c>
      <c r="F1848" s="19" t="n">
        <f aca="false">N1848*General!$B$14/(N1848+O1848)+O1848*100/(N1848+O1848)</f>
        <v>50.1740245653215</v>
      </c>
      <c r="G1848" s="19" t="n">
        <f aca="false">N1848*General!$B$15/(N1848+O1848)</f>
        <v>0.0251646340579184</v>
      </c>
      <c r="H1848" s="19" t="n">
        <f aca="false">(N1848+O1848)*(1/General!$B$20)*((F1848/100)-E1848*(C1848/100))*1000/B1848</f>
        <v>-162.895002923877</v>
      </c>
      <c r="I1848" s="19" t="n">
        <f aca="false">(N1848+O1848)*(1/General!$B$20)*((D1848/100)*E1848-(G1848/100))*1000/B1848</f>
        <v>353.867727887684</v>
      </c>
      <c r="J1848" s="19" t="n">
        <f aca="false">I1848/H1848</f>
        <v>-2.17236699429663</v>
      </c>
      <c r="K1848" s="19" t="n">
        <f aca="false">MAX(Online_RAW!$L$2-Online_RAW!L1848,0)</f>
        <v>0</v>
      </c>
      <c r="L1848" s="19" t="n">
        <f aca="false">0.0016*(Online_RAW!M1848)</f>
        <v>109.644</v>
      </c>
      <c r="M1848" s="11" t="n">
        <f aca="false">Online_RAW!$N$2-Online_RAW!N1848</f>
        <v>572.5977826087</v>
      </c>
      <c r="N1848" s="19" t="n">
        <f aca="false">Online_RAW!C1848*60</f>
        <v>113.173565217391</v>
      </c>
      <c r="O1848" s="19" t="n">
        <f aca="false">MAX(0, Online_RAW!D1848*60)</f>
        <v>66.7194782608698</v>
      </c>
      <c r="P1848" s="19" t="n">
        <f aca="false">_xlfn.IFNA(VLOOKUP(A1848,Sampling!$D$7:$E$14,2,FALSE()),0)</f>
        <v>0</v>
      </c>
      <c r="Q1848" s="0" t="n">
        <f aca="false">_xlfn.IFNA(VLOOKUP(A1848,Refill!$D$6:$G$8,2,FALSE()),0)</f>
        <v>0</v>
      </c>
    </row>
    <row r="1849" customFormat="false" ht="12.75" hidden="false" customHeight="false" outlineLevel="0" collapsed="false">
      <c r="A1849" s="19" t="n">
        <f aca="false">ROUND((Online_RAW!B1849-General!$B$10)*24,3)</f>
        <v>30.783</v>
      </c>
      <c r="B1849" s="19" t="n">
        <f aca="false">General!$B$12+Online_ANA!K1849/1000+Online_ANA!L1849/1000+Online_ANA!M1849/1000/General!$B$22-SUM($P$2:P1849)/1000/General!$B$24+SUM($Q$2:Q1849)/1000/General!$B$24</f>
        <v>1.59116166988432</v>
      </c>
      <c r="C1849" s="19" t="n">
        <f aca="false">Online_RAW!K1849</f>
        <v>42.9376923076923</v>
      </c>
      <c r="D1849" s="19" t="n">
        <f aca="false">Online_RAW!J1849</f>
        <v>6.19461538461538</v>
      </c>
      <c r="E1849" s="19" t="n">
        <f aca="false">(1-F1849/100-G1849/100)/(1-C1849/100-D1849/100-General!$B$17/100)</f>
        <v>0.941119721886505</v>
      </c>
      <c r="F1849" s="19" t="n">
        <f aca="false">N1849*General!$B$14/(N1849+O1849)+O1849*100/(N1849+O1849)</f>
        <v>52.5106423025645</v>
      </c>
      <c r="G1849" s="19" t="n">
        <f aca="false">N1849*General!$B$15/(N1849+O1849)</f>
        <v>0.0239845240896139</v>
      </c>
      <c r="H1849" s="19" t="n">
        <f aca="false">(N1849+O1849)*(1/General!$B$20)*((F1849/100)-E1849*(C1849/100))*1000/B1849</f>
        <v>609.472040912363</v>
      </c>
      <c r="I1849" s="19" t="n">
        <f aca="false">(N1849+O1849)*(1/General!$B$20)*((D1849/100)*E1849-(G1849/100))*1000/B1849</f>
        <v>292.412922310417</v>
      </c>
      <c r="J1849" s="19" t="n">
        <f aca="false">I1849/H1849</f>
        <v>0.479780699821247</v>
      </c>
      <c r="K1849" s="19" t="n">
        <f aca="false">MAX(Online_RAW!$L$2-Online_RAW!L1849,0)</f>
        <v>0</v>
      </c>
      <c r="L1849" s="19" t="n">
        <f aca="false">0.0016*(Online_RAW!M1849)</f>
        <v>109.7152</v>
      </c>
      <c r="M1849" s="11" t="n">
        <f aca="false">Online_RAW!$N$2-Online_RAW!N1849</f>
        <v>573.82665217391</v>
      </c>
      <c r="N1849" s="19" t="n">
        <f aca="false">Online_RAW!C1849*60</f>
        <v>107.704173913043</v>
      </c>
      <c r="O1849" s="19" t="n">
        <f aca="false">MAX(0, Online_RAW!D1849*60)</f>
        <v>71.9186086956522</v>
      </c>
      <c r="P1849" s="19" t="n">
        <f aca="false">_xlfn.IFNA(VLOOKUP(A1849,Sampling!$D$7:$E$14,2,FALSE()),0)</f>
        <v>0</v>
      </c>
      <c r="Q1849" s="0" t="n">
        <f aca="false">_xlfn.IFNA(VLOOKUP(A1849,Refill!$D$6:$G$8,2,FALSE()),0)</f>
        <v>0</v>
      </c>
    </row>
    <row r="1850" customFormat="false" ht="12.75" hidden="false" customHeight="false" outlineLevel="0" collapsed="false">
      <c r="A1850" s="19" t="n">
        <f aca="false">ROUND((Online_RAW!B1850-General!$B$10)*24,3)</f>
        <v>30.8</v>
      </c>
      <c r="B1850" s="19" t="n">
        <f aca="false">General!$B$12+Online_ANA!K1850/1000+Online_ANA!L1850/1000+Online_ANA!M1850/1000/General!$B$22-SUM($P$2:P1850)/1000/General!$B$24+SUM($Q$2:Q1850)/1000/General!$B$24</f>
        <v>1.5922657024028</v>
      </c>
      <c r="C1850" s="19" t="n">
        <f aca="false">Online_RAW!K1850</f>
        <v>43.4858333333333</v>
      </c>
      <c r="D1850" s="19" t="n">
        <f aca="false">Online_RAW!J1850</f>
        <v>6.04428571428571</v>
      </c>
      <c r="E1850" s="19" t="n">
        <f aca="false">(1-F1850/100-G1850/100)/(1-C1850/100-D1850/100-General!$B$17/100)</f>
        <v>0.950572435000449</v>
      </c>
      <c r="F1850" s="19" t="n">
        <f aca="false">N1850*General!$B$14/(N1850+O1850)+O1850*100/(N1850+O1850)</f>
        <v>52.4119934026751</v>
      </c>
      <c r="G1850" s="19" t="n">
        <f aca="false">N1850*General!$B$15/(N1850+O1850)</f>
        <v>0.0240343467663257</v>
      </c>
      <c r="H1850" s="19" t="n">
        <f aca="false">(N1850+O1850)*(1/General!$B$20)*((F1850/100)-E1850*(C1850/100))*1000/B1850</f>
        <v>558.023097880854</v>
      </c>
      <c r="I1850" s="19" t="n">
        <f aca="false">(N1850+O1850)*(1/General!$B$20)*((D1850/100)*E1850-(G1850/100))*1000/B1850</f>
        <v>288.267845114939</v>
      </c>
      <c r="J1850" s="19" t="n">
        <f aca="false">I1850/H1850</f>
        <v>0.516587657768403</v>
      </c>
      <c r="K1850" s="19" t="n">
        <f aca="false">MAX(Online_RAW!$L$2-Online_RAW!L1850,0)</f>
        <v>0</v>
      </c>
      <c r="L1850" s="19" t="n">
        <f aca="false">0.0016*(Online_RAW!M1850)</f>
        <v>109.7152</v>
      </c>
      <c r="M1850" s="11" t="n">
        <f aca="false">Online_RAW!$N$2-Online_RAW!N1850</f>
        <v>575.03004761905</v>
      </c>
      <c r="N1850" s="19" t="n">
        <f aca="false">Online_RAW!C1850*60</f>
        <v>108.042285714286</v>
      </c>
      <c r="O1850" s="19" t="n">
        <f aca="false">MAX(0, Online_RAW!D1850*60)</f>
        <v>71.770857142857</v>
      </c>
      <c r="P1850" s="19" t="n">
        <f aca="false">_xlfn.IFNA(VLOOKUP(A1850,Sampling!$D$7:$E$14,2,FALSE()),0)</f>
        <v>0</v>
      </c>
      <c r="Q1850" s="0" t="n">
        <f aca="false">_xlfn.IFNA(VLOOKUP(A1850,Refill!$D$6:$G$8,2,FALSE()),0)</f>
        <v>0</v>
      </c>
    </row>
    <row r="1851" customFormat="false" ht="12.75" hidden="false" customHeight="false" outlineLevel="0" collapsed="false">
      <c r="A1851" s="19" t="n">
        <f aca="false">ROUND((Online_RAW!B1851-General!$B$10)*24,3)</f>
        <v>30.817</v>
      </c>
      <c r="B1851" s="19" t="n">
        <f aca="false">General!$B$12+Online_ANA!K1851/1000+Online_ANA!L1851/1000+Online_ANA!M1851/1000/General!$B$22-SUM($P$2:P1851)/1000/General!$B$24+SUM($Q$2:Q1851)/1000/General!$B$24</f>
        <v>1.59350623753128</v>
      </c>
      <c r="C1851" s="19" t="n">
        <f aca="false">Online_RAW!K1851</f>
        <v>44.3472727272727</v>
      </c>
      <c r="D1851" s="19" t="n">
        <f aca="false">Online_RAW!J1851</f>
        <v>5.95142857142857</v>
      </c>
      <c r="E1851" s="19" t="n">
        <f aca="false">(1-F1851/100-G1851/100)/(1-C1851/100-D1851/100-General!$B$17/100)</f>
        <v>0.990154532640148</v>
      </c>
      <c r="F1851" s="19" t="n">
        <f aca="false">N1851*General!$B$14/(N1851+O1851)+O1851*100/(N1851+O1851)</f>
        <v>51.1918154642568</v>
      </c>
      <c r="G1851" s="19" t="n">
        <f aca="false">N1851*General!$B$15/(N1851+O1851)</f>
        <v>0.0246505982503753</v>
      </c>
      <c r="H1851" s="19" t="n">
        <f aca="false">(N1851+O1851)*(1/General!$B$20)*((F1851/100)-E1851*(C1851/100))*1000/B1851</f>
        <v>366.121112846386</v>
      </c>
      <c r="I1851" s="19" t="n">
        <f aca="false">(N1851+O1851)*(1/General!$B$20)*((D1851/100)*E1851-(G1851/100))*1000/B1851</f>
        <v>295.071819770873</v>
      </c>
      <c r="J1851" s="19" t="n">
        <f aca="false">I1851/H1851</f>
        <v>0.805940464555173</v>
      </c>
      <c r="K1851" s="19" t="n">
        <f aca="false">MAX(Online_RAW!$L$2-Online_RAW!L1851,0)</f>
        <v>0</v>
      </c>
      <c r="L1851" s="19" t="n">
        <f aca="false">0.0016*(Online_RAW!M1851)</f>
        <v>109.8112</v>
      </c>
      <c r="M1851" s="11" t="n">
        <f aca="false">Online_RAW!$N$2-Online_RAW!N1851</f>
        <v>576.27759090909</v>
      </c>
      <c r="N1851" s="19" t="n">
        <f aca="false">Online_RAW!C1851*60</f>
        <v>110.678857142857</v>
      </c>
      <c r="O1851" s="19" t="n">
        <f aca="false">MAX(0, Online_RAW!D1851*60)</f>
        <v>68.9173636363638</v>
      </c>
      <c r="P1851" s="19" t="n">
        <f aca="false">_xlfn.IFNA(VLOOKUP(A1851,Sampling!$D$7:$E$14,2,FALSE()),0)</f>
        <v>0</v>
      </c>
      <c r="Q1851" s="0" t="n">
        <f aca="false">_xlfn.IFNA(VLOOKUP(A1851,Refill!$D$6:$G$8,2,FALSE()),0)</f>
        <v>0</v>
      </c>
    </row>
    <row r="1852" customFormat="false" ht="12.75" hidden="false" customHeight="false" outlineLevel="0" collapsed="false">
      <c r="A1852" s="19" t="n">
        <f aca="false">ROUND((Online_RAW!B1852-General!$B$10)*24,3)</f>
        <v>30.833</v>
      </c>
      <c r="B1852" s="19" t="n">
        <f aca="false">General!$B$12+Online_ANA!K1852/1000+Online_ANA!L1852/1000+Online_ANA!M1852/1000/General!$B$22-SUM($P$2:P1852)/1000/General!$B$24+SUM($Q$2:Q1852)/1000/General!$B$24</f>
        <v>1.59472559301005</v>
      </c>
      <c r="C1852" s="19" t="n">
        <f aca="false">Online_RAW!K1852</f>
        <v>43.7523076923077</v>
      </c>
      <c r="D1852" s="19" t="n">
        <f aca="false">Online_RAW!J1852</f>
        <v>5.86</v>
      </c>
      <c r="E1852" s="19" t="n">
        <f aca="false">(1-F1852/100-G1852/100)/(1-C1852/100-D1852/100-General!$B$17/100)</f>
        <v>0.974718286036864</v>
      </c>
      <c r="F1852" s="19" t="n">
        <f aca="false">N1852*General!$B$14/(N1852+O1852)+O1852*100/(N1852+O1852)</f>
        <v>51.2833436491341</v>
      </c>
      <c r="G1852" s="19" t="n">
        <f aca="false">N1852*General!$B$15/(N1852+O1852)</f>
        <v>0.0246043718943767</v>
      </c>
      <c r="H1852" s="19" t="n">
        <f aca="false">(N1852+O1852)*(1/General!$B$20)*((F1852/100)-E1852*(C1852/100))*1000/B1852</f>
        <v>436.134678190047</v>
      </c>
      <c r="I1852" s="19" t="n">
        <f aca="false">(N1852+O1852)*(1/General!$B$20)*((D1852/100)*E1852-(G1852/100))*1000/B1852</f>
        <v>287.177962119014</v>
      </c>
      <c r="J1852" s="19" t="n">
        <f aca="false">I1852/H1852</f>
        <v>0.658461655263917</v>
      </c>
      <c r="K1852" s="19" t="n">
        <f aca="false">MAX(Online_RAW!$L$2-Online_RAW!L1852,0)</f>
        <v>0</v>
      </c>
      <c r="L1852" s="19" t="n">
        <f aca="false">0.0016*(Online_RAW!M1852)</f>
        <v>109.8816</v>
      </c>
      <c r="M1852" s="11" t="n">
        <f aca="false">Online_RAW!$N$2-Online_RAW!N1852</f>
        <v>577.52995238095</v>
      </c>
      <c r="N1852" s="19" t="n">
        <f aca="false">Online_RAW!C1852*60</f>
        <v>111.021428571428</v>
      </c>
      <c r="O1852" s="19" t="n">
        <f aca="false">MAX(0, Online_RAW!D1852*60)</f>
        <v>69.469142857143</v>
      </c>
      <c r="P1852" s="19" t="n">
        <f aca="false">_xlfn.IFNA(VLOOKUP(A1852,Sampling!$D$7:$E$14,2,FALSE()),0)</f>
        <v>0</v>
      </c>
      <c r="Q1852" s="0" t="n">
        <f aca="false">_xlfn.IFNA(VLOOKUP(A1852,Refill!$D$6:$G$8,2,FALSE()),0)</f>
        <v>0</v>
      </c>
    </row>
    <row r="1853" customFormat="false" ht="12.75" hidden="false" customHeight="false" outlineLevel="0" collapsed="false">
      <c r="A1853" s="19" t="n">
        <f aca="false">ROUND((Online_RAW!B1853-General!$B$10)*24,3)</f>
        <v>30.85</v>
      </c>
      <c r="B1853" s="19" t="n">
        <f aca="false">General!$B$12+Online_ANA!K1853/1000+Online_ANA!L1853/1000+Online_ANA!M1853/1000/General!$B$22-SUM($P$2:P1853)/1000/General!$B$24+SUM($Q$2:Q1853)/1000/General!$B$24</f>
        <v>1.59593025461507</v>
      </c>
      <c r="C1853" s="19" t="n">
        <f aca="false">Online_RAW!K1853</f>
        <v>43.2541666666667</v>
      </c>
      <c r="D1853" s="19" t="n">
        <f aca="false">Online_RAW!J1853</f>
        <v>5.78285714285714</v>
      </c>
      <c r="E1853" s="19" t="n">
        <f aca="false">(1-F1853/100-G1853/100)/(1-C1853/100-D1853/100-General!$B$17/100)</f>
        <v>0.968050265623199</v>
      </c>
      <c r="F1853" s="19" t="n">
        <f aca="false">N1853*General!$B$14/(N1853+O1853)+O1853*100/(N1853+O1853)</f>
        <v>51.0594278045507</v>
      </c>
      <c r="G1853" s="19" t="n">
        <f aca="false">N1853*General!$B$15/(N1853+O1853)</f>
        <v>0.0247174607047724</v>
      </c>
      <c r="H1853" s="19" t="n">
        <f aca="false">(N1853+O1853)*(1/General!$B$20)*((F1853/100)-E1853*(C1853/100))*1000/B1853</f>
        <v>461.298452125154</v>
      </c>
      <c r="I1853" s="19" t="n">
        <f aca="false">(N1853+O1853)*(1/General!$B$20)*((D1853/100)*E1853-(G1853/100))*1000/B1853</f>
        <v>279.844283484088</v>
      </c>
      <c r="J1853" s="19" t="n">
        <f aca="false">I1853/H1853</f>
        <v>0.606644748524247</v>
      </c>
      <c r="K1853" s="19" t="n">
        <f aca="false">MAX(Online_RAW!$L$2-Online_RAW!L1853,0)</f>
        <v>0</v>
      </c>
      <c r="L1853" s="19" t="n">
        <f aca="false">0.0016*(Online_RAW!M1853)</f>
        <v>109.94976</v>
      </c>
      <c r="M1853" s="11" t="n">
        <f aca="false">Online_RAW!$N$2-Online_RAW!N1853</f>
        <v>578.76873913043</v>
      </c>
      <c r="N1853" s="19" t="n">
        <f aca="false">Online_RAW!C1853*60</f>
        <v>110.987739130435</v>
      </c>
      <c r="O1853" s="19" t="n">
        <f aca="false">MAX(0, Online_RAW!D1853*60)</f>
        <v>68.6225217391302</v>
      </c>
      <c r="P1853" s="19" t="n">
        <f aca="false">_xlfn.IFNA(VLOOKUP(A1853,Sampling!$D$7:$E$14,2,FALSE()),0)</f>
        <v>0</v>
      </c>
      <c r="Q1853" s="0" t="n">
        <f aca="false">_xlfn.IFNA(VLOOKUP(A1853,Refill!$D$6:$G$8,2,FALSE()),0)</f>
        <v>0</v>
      </c>
    </row>
    <row r="1854" customFormat="false" ht="12.75" hidden="false" customHeight="false" outlineLevel="0" collapsed="false">
      <c r="A1854" s="19" t="n">
        <f aca="false">ROUND((Online_RAW!B1854-General!$B$10)*24,3)</f>
        <v>30.867</v>
      </c>
      <c r="B1854" s="19" t="n">
        <f aca="false">General!$B$12+Online_ANA!K1854/1000+Online_ANA!L1854/1000+Online_ANA!M1854/1000/General!$B$22-SUM($P$2:P1854)/1000/General!$B$24+SUM($Q$2:Q1854)/1000/General!$B$24</f>
        <v>1.59714080606303</v>
      </c>
      <c r="C1854" s="19" t="n">
        <f aca="false">Online_RAW!K1854</f>
        <v>43.1418181818182</v>
      </c>
      <c r="D1854" s="19" t="n">
        <f aca="false">Online_RAW!J1854</f>
        <v>5.73</v>
      </c>
      <c r="E1854" s="19" t="n">
        <f aca="false">(1-F1854/100-G1854/100)/(1-C1854/100-D1854/100-General!$B$17/100)</f>
        <v>0.96252477175113</v>
      </c>
      <c r="F1854" s="19" t="n">
        <f aca="false">N1854*General!$B$14/(N1854+O1854)+O1854*100/(N1854+O1854)</f>
        <v>51.1796788022266</v>
      </c>
      <c r="G1854" s="19" t="n">
        <f aca="false">N1854*General!$B$15/(N1854+O1854)</f>
        <v>0.0246567278776633</v>
      </c>
      <c r="H1854" s="19" t="n">
        <f aca="false">(N1854+O1854)*(1/General!$B$20)*((F1854/100)-E1854*(C1854/100))*1000/B1854</f>
        <v>483.815133043401</v>
      </c>
      <c r="I1854" s="19" t="n">
        <f aca="false">(N1854+O1854)*(1/General!$B$20)*((D1854/100)*E1854-(G1854/100))*1000/B1854</f>
        <v>275.147342329485</v>
      </c>
      <c r="J1854" s="19" t="n">
        <f aca="false">I1854/H1854</f>
        <v>0.568703464479691</v>
      </c>
      <c r="K1854" s="19" t="n">
        <f aca="false">MAX(Online_RAW!$L$2-Online_RAW!L1854,0)</f>
        <v>0</v>
      </c>
      <c r="L1854" s="19" t="n">
        <f aca="false">0.0016*(Online_RAW!M1854)</f>
        <v>110.0144</v>
      </c>
      <c r="M1854" s="11" t="n">
        <f aca="false">Online_RAW!$N$2-Online_RAW!N1854</f>
        <v>580.0177826087</v>
      </c>
      <c r="N1854" s="19" t="n">
        <f aca="false">Online_RAW!C1854*60</f>
        <v>110.581565217391</v>
      </c>
      <c r="O1854" s="19" t="n">
        <f aca="false">MAX(0, Online_RAW!D1854*60)</f>
        <v>68.8121739130434</v>
      </c>
      <c r="P1854" s="19" t="n">
        <f aca="false">_xlfn.IFNA(VLOOKUP(A1854,Sampling!$D$7:$E$14,2,FALSE()),0)</f>
        <v>0</v>
      </c>
      <c r="Q1854" s="0" t="n">
        <f aca="false">_xlfn.IFNA(VLOOKUP(A1854,Refill!$D$6:$G$8,2,FALSE()),0)</f>
        <v>0</v>
      </c>
    </row>
    <row r="1855" customFormat="false" ht="12.75" hidden="false" customHeight="false" outlineLevel="0" collapsed="false">
      <c r="A1855" s="19" t="n">
        <f aca="false">ROUND((Online_RAW!B1855-General!$B$10)*24,3)</f>
        <v>30.883</v>
      </c>
      <c r="B1855" s="19" t="n">
        <f aca="false">General!$B$12+Online_ANA!K1855/1000+Online_ANA!L1855/1000+Online_ANA!M1855/1000/General!$B$22-SUM($P$2:P1855)/1000/General!$B$24+SUM($Q$2:Q1855)/1000/General!$B$24</f>
        <v>1.59833963102585</v>
      </c>
      <c r="C1855" s="19" t="n">
        <f aca="false">Online_RAW!K1855</f>
        <v>43.34</v>
      </c>
      <c r="D1855" s="19" t="n">
        <f aca="false">Online_RAW!J1855</f>
        <v>5.694</v>
      </c>
      <c r="E1855" s="19" t="n">
        <f aca="false">(1-F1855/100-G1855/100)/(1-C1855/100-D1855/100-General!$B$17/100)</f>
        <v>0.970831781042977</v>
      </c>
      <c r="F1855" s="19" t="n">
        <f aca="false">N1855*General!$B$14/(N1855+O1855)+O1855*100/(N1855+O1855)</f>
        <v>50.9158689258952</v>
      </c>
      <c r="G1855" s="19" t="n">
        <f aca="false">N1855*General!$B$15/(N1855+O1855)</f>
        <v>0.0247899651889418</v>
      </c>
      <c r="H1855" s="19" t="n">
        <f aca="false">(N1855+O1855)*(1/General!$B$20)*((F1855/100)-E1855*(C1855/100))*1000/B1855</f>
        <v>443.475413118887</v>
      </c>
      <c r="I1855" s="19" t="n">
        <f aca="false">(N1855+O1855)*(1/General!$B$20)*((D1855/100)*E1855-(G1855/100))*1000/B1855</f>
        <v>276.074182126953</v>
      </c>
      <c r="J1855" s="19" t="n">
        <f aca="false">I1855/H1855</f>
        <v>0.622524212076089</v>
      </c>
      <c r="K1855" s="19" t="n">
        <f aca="false">MAX(Online_RAW!$L$2-Online_RAW!L1855,0)</f>
        <v>0</v>
      </c>
      <c r="L1855" s="19" t="n">
        <f aca="false">0.0016*(Online_RAW!M1855)</f>
        <v>110.0624</v>
      </c>
      <c r="M1855" s="11" t="n">
        <f aca="false">Online_RAW!$N$2-Online_RAW!N1855</f>
        <v>581.27218181818</v>
      </c>
      <c r="N1855" s="19" t="n">
        <f aca="false">Online_RAW!C1855*60</f>
        <v>111.383454545455</v>
      </c>
      <c r="O1855" s="19" t="n">
        <f aca="false">MAX(0, Online_RAW!D1855*60)</f>
        <v>68.34</v>
      </c>
      <c r="P1855" s="19" t="n">
        <f aca="false">_xlfn.IFNA(VLOOKUP(A1855,Sampling!$D$7:$E$14,2,FALSE()),0)</f>
        <v>0</v>
      </c>
      <c r="Q1855" s="0" t="n">
        <f aca="false">_xlfn.IFNA(VLOOKUP(A1855,Refill!$D$6:$G$8,2,FALSE()),0)</f>
        <v>0</v>
      </c>
    </row>
    <row r="1856" customFormat="false" ht="12.75" hidden="false" customHeight="false" outlineLevel="0" collapsed="false">
      <c r="A1856" s="19" t="n">
        <f aca="false">ROUND((Online_RAW!B1856-General!$B$10)*24,3)</f>
        <v>30.9</v>
      </c>
      <c r="B1856" s="19" t="n">
        <f aca="false">General!$B$12+Online_ANA!K1856/1000+Online_ANA!L1856/1000+Online_ANA!M1856/1000/General!$B$22-SUM($P$2:P1856)/1000/General!$B$24+SUM($Q$2:Q1856)/1000/General!$B$24</f>
        <v>1.59956587666534</v>
      </c>
      <c r="C1856" s="19" t="n">
        <f aca="false">Online_RAW!K1856</f>
        <v>43.187</v>
      </c>
      <c r="D1856" s="19" t="n">
        <f aca="false">Online_RAW!J1856</f>
        <v>5.73</v>
      </c>
      <c r="E1856" s="19" t="n">
        <f aca="false">(1-F1856/100-G1856/100)/(1-C1856/100-D1856/100-General!$B$17/100)</f>
        <v>0.956234889898283</v>
      </c>
      <c r="F1856" s="19" t="n">
        <f aca="false">N1856*General!$B$14/(N1856+O1856)+O1856*100/(N1856+O1856)</f>
        <v>51.5419348302443</v>
      </c>
      <c r="G1856" s="19" t="n">
        <f aca="false">N1856*General!$B$15/(N1856+O1856)</f>
        <v>0.0244737702877554</v>
      </c>
      <c r="H1856" s="19" t="n">
        <f aca="false">(N1856+O1856)*(1/General!$B$20)*((F1856/100)-E1856*(C1856/100))*1000/B1856</f>
        <v>515.052184114834</v>
      </c>
      <c r="I1856" s="19" t="n">
        <f aca="false">(N1856+O1856)*(1/General!$B$20)*((D1856/100)*E1856-(G1856/100))*1000/B1856</f>
        <v>274.229077244789</v>
      </c>
      <c r="J1856" s="19" t="n">
        <f aca="false">I1856/H1856</f>
        <v>0.532429694897961</v>
      </c>
      <c r="K1856" s="19" t="n">
        <f aca="false">MAX(Online_RAW!$L$2-Online_RAW!L1856,0)</f>
        <v>0</v>
      </c>
      <c r="L1856" s="19" t="n">
        <f aca="false">0.0016*(Online_RAW!M1856)</f>
        <v>110.1504</v>
      </c>
      <c r="M1856" s="11" t="n">
        <f aca="false">Online_RAW!$N$2-Online_RAW!N1856</f>
        <v>582.51286956522</v>
      </c>
      <c r="N1856" s="19" t="n">
        <f aca="false">Online_RAW!C1856*60</f>
        <v>110.281043478261</v>
      </c>
      <c r="O1856" s="19" t="n">
        <f aca="false">MAX(0, Online_RAW!D1856*60)</f>
        <v>69.9626086956522</v>
      </c>
      <c r="P1856" s="19" t="n">
        <f aca="false">_xlfn.IFNA(VLOOKUP(A1856,Sampling!$D$7:$E$14,2,FALSE()),0)</f>
        <v>0</v>
      </c>
      <c r="Q1856" s="0" t="n">
        <f aca="false">_xlfn.IFNA(VLOOKUP(A1856,Refill!$D$6:$G$8,2,FALSE()),0)</f>
        <v>0</v>
      </c>
    </row>
    <row r="1857" customFormat="false" ht="12.75" hidden="false" customHeight="false" outlineLevel="0" collapsed="false">
      <c r="A1857" s="19" t="n">
        <f aca="false">ROUND((Online_RAW!B1857-General!$B$10)*24,3)</f>
        <v>30.917</v>
      </c>
      <c r="B1857" s="19" t="n">
        <f aca="false">General!$B$12+Online_ANA!K1857/1000+Online_ANA!L1857/1000+Online_ANA!M1857/1000/General!$B$22-SUM($P$2:P1857)/1000/General!$B$24+SUM($Q$2:Q1857)/1000/General!$B$24</f>
        <v>1.60074690308591</v>
      </c>
      <c r="C1857" s="19" t="n">
        <f aca="false">Online_RAW!K1857</f>
        <v>43.2916666666667</v>
      </c>
      <c r="D1857" s="19" t="n">
        <f aca="false">Online_RAW!J1857</f>
        <v>5.74</v>
      </c>
      <c r="E1857" s="19" t="n">
        <f aca="false">(1-F1857/100-G1857/100)/(1-C1857/100-D1857/100-General!$B$17/100)</f>
        <v>0.963888196534989</v>
      </c>
      <c r="F1857" s="19" t="n">
        <f aca="false">N1857*General!$B$14/(N1857+O1857)+O1857*100/(N1857+O1857)</f>
        <v>51.2646783122231</v>
      </c>
      <c r="G1857" s="19" t="n">
        <f aca="false">N1857*General!$B$15/(N1857+O1857)</f>
        <v>0.0246137988322106</v>
      </c>
      <c r="H1857" s="19" t="n">
        <f aca="false">(N1857+O1857)*(1/General!$B$20)*((F1857/100)-E1857*(C1857/100))*1000/B1857</f>
        <v>478.212084347203</v>
      </c>
      <c r="I1857" s="19" t="n">
        <f aca="false">(N1857+O1857)*(1/General!$B$20)*((D1857/100)*E1857-(G1857/100))*1000/B1857</f>
        <v>276.2106687817</v>
      </c>
      <c r="J1857" s="19" t="n">
        <f aca="false">I1857/H1857</f>
        <v>0.577590315725187</v>
      </c>
      <c r="K1857" s="19" t="n">
        <f aca="false">MAX(Online_RAW!$L$2-Online_RAW!L1857,0)</f>
        <v>0</v>
      </c>
      <c r="L1857" s="19" t="n">
        <f aca="false">0.0016*(Online_RAW!M1857)</f>
        <v>110.2032</v>
      </c>
      <c r="M1857" s="11" t="n">
        <f aca="false">Online_RAW!$N$2-Online_RAW!N1857</f>
        <v>583.74263636364</v>
      </c>
      <c r="N1857" s="19" t="n">
        <f aca="false">Online_RAW!C1857*60</f>
        <v>110.713090909091</v>
      </c>
      <c r="O1857" s="19" t="n">
        <f aca="false">MAX(0, Online_RAW!D1857*60)</f>
        <v>69.207272727273</v>
      </c>
      <c r="P1857" s="19" t="n">
        <f aca="false">_xlfn.IFNA(VLOOKUP(A1857,Sampling!$D$7:$E$14,2,FALSE()),0)</f>
        <v>0</v>
      </c>
      <c r="Q1857" s="0" t="n">
        <f aca="false">_xlfn.IFNA(VLOOKUP(A1857,Refill!$D$6:$G$8,2,FALSE()),0)</f>
        <v>0</v>
      </c>
    </row>
    <row r="1858" customFormat="false" ht="12.75" hidden="false" customHeight="false" outlineLevel="0" collapsed="false">
      <c r="A1858" s="19" t="n">
        <f aca="false">ROUND((Online_RAW!B1858-General!$B$10)*24,3)</f>
        <v>30.933</v>
      </c>
      <c r="B1858" s="19" t="n">
        <f aca="false">General!$B$12+Online_ANA!K1858/1000+Online_ANA!L1858/1000+Online_ANA!M1858/1000/General!$B$22-SUM($P$2:P1858)/1000/General!$B$24+SUM($Q$2:Q1858)/1000/General!$B$24</f>
        <v>1.60187777404981</v>
      </c>
      <c r="C1858" s="19" t="n">
        <f aca="false">Online_RAW!K1858</f>
        <v>43.382</v>
      </c>
      <c r="D1858" s="19" t="n">
        <f aca="false">Online_RAW!J1858</f>
        <v>5.76</v>
      </c>
      <c r="E1858" s="19" t="n">
        <f aca="false">(1-F1858/100-G1858/100)/(1-C1858/100-D1858/100-General!$B$17/100)</f>
        <v>0.962737778884915</v>
      </c>
      <c r="F1858" s="19" t="n">
        <f aca="false">N1858*General!$B$14/(N1858+O1858)+O1858*100/(N1858+O1858)</f>
        <v>51.4291205255099</v>
      </c>
      <c r="G1858" s="19" t="n">
        <f aca="false">N1858*General!$B$15/(N1858+O1858)</f>
        <v>0.0245307472093384</v>
      </c>
      <c r="H1858" s="19" t="n">
        <f aca="false">(N1858+O1858)*(1/General!$B$20)*((F1858/100)-E1858*(C1858/100))*1000/B1858</f>
        <v>485.123570450054</v>
      </c>
      <c r="I1858" s="19" t="n">
        <f aca="false">(N1858+O1858)*(1/General!$B$20)*((D1858/100)*E1858-(G1858/100))*1000/B1858</f>
        <v>277.151443430181</v>
      </c>
      <c r="J1858" s="19" t="n">
        <f aca="false">I1858/H1858</f>
        <v>0.57130071658457</v>
      </c>
      <c r="K1858" s="19" t="n">
        <f aca="false">MAX(Online_RAW!$L$2-Online_RAW!L1858,0)</f>
        <v>0</v>
      </c>
      <c r="L1858" s="19" t="n">
        <f aca="false">0.0016*(Online_RAW!M1858)</f>
        <v>110.2032</v>
      </c>
      <c r="M1858" s="11" t="n">
        <f aca="false">Online_RAW!$N$2-Online_RAW!N1858</f>
        <v>584.97528571429</v>
      </c>
      <c r="N1858" s="19" t="n">
        <f aca="false">Online_RAW!C1858*60</f>
        <v>110.538</v>
      </c>
      <c r="O1858" s="19" t="n">
        <f aca="false">MAX(0, Online_RAW!D1858*60)</f>
        <v>69.7060000000002</v>
      </c>
      <c r="P1858" s="19" t="n">
        <f aca="false">_xlfn.IFNA(VLOOKUP(A1858,Sampling!$D$7:$E$14,2,FALSE()),0)</f>
        <v>0</v>
      </c>
      <c r="Q1858" s="0" t="n">
        <f aca="false">_xlfn.IFNA(VLOOKUP(A1858,Refill!$D$6:$G$8,2,FALSE()),0)</f>
        <v>0</v>
      </c>
    </row>
    <row r="1859" customFormat="false" ht="12.75" hidden="false" customHeight="false" outlineLevel="0" collapsed="false">
      <c r="A1859" s="19" t="n">
        <f aca="false">ROUND((Online_RAW!B1859-General!$B$10)*24,3)</f>
        <v>30.95</v>
      </c>
      <c r="B1859" s="19" t="n">
        <f aca="false">General!$B$12+Online_ANA!K1859/1000+Online_ANA!L1859/1000+Online_ANA!M1859/1000/General!$B$22-SUM($P$2:P1859)/1000/General!$B$24+SUM($Q$2:Q1859)/1000/General!$B$24</f>
        <v>1.60316667456214</v>
      </c>
      <c r="C1859" s="19" t="n">
        <f aca="false">Online_RAW!K1859</f>
        <v>43.3166666666667</v>
      </c>
      <c r="D1859" s="19" t="n">
        <f aca="false">Online_RAW!J1859</f>
        <v>5.74285714285714</v>
      </c>
      <c r="E1859" s="19" t="n">
        <f aca="false">(1-F1859/100-G1859/100)/(1-C1859/100-D1859/100-General!$B$17/100)</f>
        <v>0.962913142246983</v>
      </c>
      <c r="F1859" s="19" t="n">
        <f aca="false">N1859*General!$B$14/(N1859+O1859)+O1859*100/(N1859+O1859)</f>
        <v>51.3408157679253</v>
      </c>
      <c r="G1859" s="19" t="n">
        <f aca="false">N1859*General!$B$15/(N1859+O1859)</f>
        <v>0.0245753455717549</v>
      </c>
      <c r="H1859" s="19" t="n">
        <f aca="false">(N1859+O1859)*(1/General!$B$20)*((F1859/100)-E1859*(C1859/100))*1000/B1859</f>
        <v>482.333587008678</v>
      </c>
      <c r="I1859" s="19" t="n">
        <f aca="false">(N1859+O1859)*(1/General!$B$20)*((D1859/100)*E1859-(G1859/100))*1000/B1859</f>
        <v>275.723425029629</v>
      </c>
      <c r="J1859" s="19" t="n">
        <f aca="false">I1859/H1859</f>
        <v>0.571644671770843</v>
      </c>
      <c r="K1859" s="19" t="n">
        <f aca="false">MAX(Online_RAW!$L$2-Online_RAW!L1859,0)</f>
        <v>0</v>
      </c>
      <c r="L1859" s="19" t="n">
        <f aca="false">0.0016*(Online_RAW!M1859)</f>
        <v>110.3472</v>
      </c>
      <c r="M1859" s="11" t="n">
        <f aca="false">Online_RAW!$N$2-Online_RAW!N1859</f>
        <v>586.22322727273</v>
      </c>
      <c r="N1859" s="19" t="n">
        <f aca="false">Online_RAW!C1859*60</f>
        <v>110.568285714286</v>
      </c>
      <c r="O1859" s="19" t="n">
        <f aca="false">MAX(0, Online_RAW!D1859*60)</f>
        <v>69.3979090909092</v>
      </c>
      <c r="P1859" s="19" t="n">
        <f aca="false">_xlfn.IFNA(VLOOKUP(A1859,Sampling!$D$7:$E$14,2,FALSE()),0)</f>
        <v>0</v>
      </c>
      <c r="Q1859" s="0" t="n">
        <f aca="false">_xlfn.IFNA(VLOOKUP(A1859,Refill!$D$6:$G$8,2,FALSE()),0)</f>
        <v>0</v>
      </c>
    </row>
    <row r="1860" customFormat="false" ht="12.75" hidden="false" customHeight="false" outlineLevel="0" collapsed="false">
      <c r="A1860" s="19" t="n">
        <f aca="false">ROUND((Online_RAW!B1860-General!$B$10)*24,3)</f>
        <v>30.967</v>
      </c>
      <c r="B1860" s="19" t="n">
        <f aca="false">General!$B$12+Online_ANA!K1860/1000+Online_ANA!L1860/1000+Online_ANA!M1860/1000/General!$B$22-SUM($P$2:P1860)/1000/General!$B$24+SUM($Q$2:Q1860)/1000/General!$B$24</f>
        <v>1.6043254735613</v>
      </c>
      <c r="C1860" s="19" t="n">
        <f aca="false">Online_RAW!K1860</f>
        <v>43.4</v>
      </c>
      <c r="D1860" s="19" t="n">
        <f aca="false">Online_RAW!J1860</f>
        <v>5.745</v>
      </c>
      <c r="E1860" s="19" t="n">
        <f aca="false">(1-F1860/100-G1860/100)/(1-C1860/100-D1860/100-General!$B$17/100)</f>
        <v>0.964788634095989</v>
      </c>
      <c r="F1860" s="19" t="n">
        <f aca="false">N1860*General!$B$14/(N1860+O1860)+O1860*100/(N1860+O1860)</f>
        <v>51.3285490927085</v>
      </c>
      <c r="G1860" s="19" t="n">
        <f aca="false">N1860*General!$B$15/(N1860+O1860)</f>
        <v>0.0245815408622684</v>
      </c>
      <c r="H1860" s="19" t="n">
        <f aca="false">(N1860+O1860)*(1/General!$B$20)*((F1860/100)-E1860*(C1860/100))*1000/B1860</f>
        <v>472.491295874907</v>
      </c>
      <c r="I1860" s="19" t="n">
        <f aca="false">(N1860+O1860)*(1/General!$B$20)*((D1860/100)*E1860-(G1860/100))*1000/B1860</f>
        <v>275.705249212712</v>
      </c>
      <c r="J1860" s="19" t="n">
        <f aca="false">I1860/H1860</f>
        <v>0.583513922097107</v>
      </c>
      <c r="K1860" s="19" t="n">
        <f aca="false">MAX(Online_RAW!$L$2-Online_RAW!L1860,0)</f>
        <v>0</v>
      </c>
      <c r="L1860" s="19" t="n">
        <f aca="false">0.0016*(Online_RAW!M1860)</f>
        <v>110.3472</v>
      </c>
      <c r="M1860" s="11" t="n">
        <f aca="false">Online_RAW!$N$2-Online_RAW!N1860</f>
        <v>587.48631818182</v>
      </c>
      <c r="N1860" s="19" t="n">
        <f aca="false">Online_RAW!C1860*60</f>
        <v>110.411454545455</v>
      </c>
      <c r="O1860" s="19" t="n">
        <f aca="false">MAX(0, Online_RAW!D1860*60)</f>
        <v>69.2541818181816</v>
      </c>
      <c r="P1860" s="19" t="n">
        <f aca="false">_xlfn.IFNA(VLOOKUP(A1860,Sampling!$D$7:$E$14,2,FALSE()),0)</f>
        <v>0</v>
      </c>
      <c r="Q1860" s="0" t="n">
        <f aca="false">_xlfn.IFNA(VLOOKUP(A1860,Refill!$D$6:$G$8,2,FALSE()),0)</f>
        <v>0</v>
      </c>
    </row>
    <row r="1861" customFormat="false" ht="12.75" hidden="false" customHeight="false" outlineLevel="0" collapsed="false">
      <c r="A1861" s="19" t="n">
        <f aca="false">ROUND((Online_RAW!B1861-General!$B$10)*24,3)</f>
        <v>30.983</v>
      </c>
      <c r="B1861" s="19" t="n">
        <f aca="false">General!$B$12+Online_ANA!K1861/1000+Online_ANA!L1861/1000+Online_ANA!M1861/1000/General!$B$22-SUM($P$2:P1861)/1000/General!$B$24+SUM($Q$2:Q1861)/1000/General!$B$24</f>
        <v>1.60561958984178</v>
      </c>
      <c r="C1861" s="19" t="n">
        <f aca="false">Online_RAW!K1861</f>
        <v>43.3344444444444</v>
      </c>
      <c r="D1861" s="19" t="n">
        <f aca="false">Online_RAW!J1861</f>
        <v>5.74</v>
      </c>
      <c r="E1861" s="19" t="n">
        <f aca="false">(1-F1861/100-G1861/100)/(1-C1861/100-D1861/100-General!$B$17/100)</f>
        <v>0.960642905620476</v>
      </c>
      <c r="F1861" s="19" t="n">
        <f aca="false">N1861*General!$B$14/(N1861+O1861)+O1861*100/(N1861+O1861)</f>
        <v>51.4698789743411</v>
      </c>
      <c r="G1861" s="19" t="n">
        <f aca="false">N1861*General!$B$15/(N1861+O1861)</f>
        <v>0.0245101621341712</v>
      </c>
      <c r="H1861" s="19" t="n">
        <f aca="false">(N1861+O1861)*(1/General!$B$20)*((F1861/100)-E1861*(C1861/100))*1000/B1861</f>
        <v>493.163391929806</v>
      </c>
      <c r="I1861" s="19" t="n">
        <f aca="false">(N1861+O1861)*(1/General!$B$20)*((D1861/100)*E1861-(G1861/100))*1000/B1861</f>
        <v>275.101418451647</v>
      </c>
      <c r="J1861" s="19" t="n">
        <f aca="false">I1861/H1861</f>
        <v>0.557830169378839</v>
      </c>
      <c r="K1861" s="19" t="n">
        <f aca="false">MAX(Online_RAW!$L$2-Online_RAW!L1861,0)</f>
        <v>0</v>
      </c>
      <c r="L1861" s="19" t="n">
        <f aca="false">0.0016*(Online_RAW!M1861)</f>
        <v>110.477866666667</v>
      </c>
      <c r="M1861" s="11" t="n">
        <f aca="false">Online_RAW!$N$2-Online_RAW!N1861</f>
        <v>588.75447826087</v>
      </c>
      <c r="N1861" s="19" t="n">
        <f aca="false">Online_RAW!C1861*60</f>
        <v>110.510086956522</v>
      </c>
      <c r="O1861" s="19" t="n">
        <f aca="false">MAX(0, Online_RAW!D1861*60)</f>
        <v>69.8397391304346</v>
      </c>
      <c r="P1861" s="19" t="n">
        <f aca="false">_xlfn.IFNA(VLOOKUP(A1861,Sampling!$D$7:$E$14,2,FALSE()),0)</f>
        <v>0</v>
      </c>
      <c r="Q1861" s="0" t="n">
        <f aca="false">_xlfn.IFNA(VLOOKUP(A1861,Refill!$D$6:$G$8,2,FALSE()),0)</f>
        <v>0</v>
      </c>
    </row>
    <row r="1862" customFormat="false" ht="12.75" hidden="false" customHeight="false" outlineLevel="0" collapsed="false">
      <c r="A1862" s="19" t="n">
        <f aca="false">ROUND((Online_RAW!B1862-General!$B$10)*24,3)</f>
        <v>31</v>
      </c>
      <c r="B1862" s="19" t="n">
        <f aca="false">General!$B$12+Online_ANA!K1862/1000+Online_ANA!L1862/1000+Online_ANA!M1862/1000/General!$B$22-SUM($P$2:P1862)/1000/General!$B$24+SUM($Q$2:Q1862)/1000/General!$B$24</f>
        <v>1.60683363603003</v>
      </c>
      <c r="C1862" s="19" t="n">
        <f aca="false">Online_RAW!K1862</f>
        <v>43.37</v>
      </c>
      <c r="D1862" s="19" t="n">
        <f aca="false">Online_RAW!J1862</f>
        <v>5.75</v>
      </c>
      <c r="E1862" s="19" t="n">
        <f aca="false">(1-F1862/100-G1862/100)/(1-C1862/100-D1862/100-General!$B$17/100)</f>
        <v>0.964295350004049</v>
      </c>
      <c r="F1862" s="19" t="n">
        <f aca="false">N1862*General!$B$14/(N1862+O1862)+O1862*100/(N1862+O1862)</f>
        <v>51.3293146178508</v>
      </c>
      <c r="G1862" s="19" t="n">
        <f aca="false">N1862*General!$B$15/(N1862+O1862)</f>
        <v>0.0245811542334087</v>
      </c>
      <c r="H1862" s="19" t="n">
        <f aca="false">(N1862+O1862)*(1/General!$B$20)*((F1862/100)-E1862*(C1862/100))*1000/B1862</f>
        <v>476.237406691741</v>
      </c>
      <c r="I1862" s="19" t="n">
        <f aca="false">(N1862+O1862)*(1/General!$B$20)*((D1862/100)*E1862-(G1862/100))*1000/B1862</f>
        <v>276.497114388102</v>
      </c>
      <c r="J1862" s="19" t="n">
        <f aca="false">I1862/H1862</f>
        <v>0.580586721040739</v>
      </c>
      <c r="K1862" s="19" t="n">
        <f aca="false">MAX(Online_RAW!$L$2-Online_RAW!L1862,0)</f>
        <v>0</v>
      </c>
      <c r="L1862" s="19" t="n">
        <f aca="false">0.0016*(Online_RAW!M1862)</f>
        <v>110.5504</v>
      </c>
      <c r="M1862" s="11" t="n">
        <f aca="false">Online_RAW!$N$2-Online_RAW!N1862</f>
        <v>589.99872727273</v>
      </c>
      <c r="N1862" s="19" t="n">
        <f aca="false">Online_RAW!C1862*60</f>
        <v>110.86</v>
      </c>
      <c r="O1862" s="19" t="n">
        <f aca="false">MAX(0, Online_RAW!D1862*60)</f>
        <v>69.5383636363638</v>
      </c>
      <c r="P1862" s="19" t="n">
        <f aca="false">_xlfn.IFNA(VLOOKUP(A1862,Sampling!$D$7:$E$14,2,FALSE()),0)</f>
        <v>0</v>
      </c>
      <c r="Q1862" s="0" t="n">
        <f aca="false">_xlfn.IFNA(VLOOKUP(A1862,Refill!$D$6:$G$8,2,FALSE()),0)</f>
        <v>0</v>
      </c>
    </row>
    <row r="1863" customFormat="false" ht="12.75" hidden="false" customHeight="false" outlineLevel="0" collapsed="false">
      <c r="A1863" s="19" t="n">
        <f aca="false">ROUND((Online_RAW!B1863-General!$B$10)*24,3)</f>
        <v>31.017</v>
      </c>
      <c r="B1863" s="19" t="n">
        <f aca="false">General!$B$12+Online_ANA!K1863/1000+Online_ANA!L1863/1000+Online_ANA!M1863/1000/General!$B$22-SUM($P$2:P1863)/1000/General!$B$24+SUM($Q$2:Q1863)/1000/General!$B$24</f>
        <v>1.60803665643592</v>
      </c>
      <c r="C1863" s="19" t="n">
        <f aca="false">Online_RAW!K1863</f>
        <v>43.3066666666667</v>
      </c>
      <c r="D1863" s="19" t="n">
        <f aca="false">Online_RAW!J1863</f>
        <v>5.74666666666667</v>
      </c>
      <c r="E1863" s="19" t="n">
        <f aca="false">(1-F1863/100-G1863/100)/(1-C1863/100-D1863/100-General!$B$17/100)</f>
        <v>0.967746699854024</v>
      </c>
      <c r="F1863" s="19" t="n">
        <f aca="false">N1863*General!$B$14/(N1863+O1863)+O1863*100/(N1863+O1863)</f>
        <v>51.0905662833915</v>
      </c>
      <c r="G1863" s="19" t="n">
        <f aca="false">N1863*General!$B$15/(N1863+O1863)</f>
        <v>0.0247017342003073</v>
      </c>
      <c r="H1863" s="19" t="n">
        <f aca="false">(N1863+O1863)*(1/General!$B$20)*((F1863/100)-E1863*(C1863/100))*1000/B1863</f>
        <v>458.864079564773</v>
      </c>
      <c r="I1863" s="19" t="n">
        <f aca="false">(N1863+O1863)*(1/General!$B$20)*((D1863/100)*E1863-(G1863/100))*1000/B1863</f>
        <v>276.728247621095</v>
      </c>
      <c r="J1863" s="19" t="n">
        <f aca="false">I1863/H1863</f>
        <v>0.603072369237463</v>
      </c>
      <c r="K1863" s="19" t="n">
        <f aca="false">MAX(Online_RAW!$L$2-Online_RAW!L1863,0)</f>
        <v>0</v>
      </c>
      <c r="L1863" s="19" t="n">
        <f aca="false">0.0016*(Online_RAW!M1863)</f>
        <v>110.618933333333</v>
      </c>
      <c r="M1863" s="11" t="n">
        <f aca="false">Online_RAW!$N$2-Online_RAW!N1863</f>
        <v>591.23531818182</v>
      </c>
      <c r="N1863" s="19" t="n">
        <f aca="false">Online_RAW!C1863*60</f>
        <v>111.247909090909</v>
      </c>
      <c r="O1863" s="19" t="n">
        <f aca="false">MAX(0, Online_RAW!D1863*60)</f>
        <v>68.898</v>
      </c>
      <c r="P1863" s="19" t="n">
        <f aca="false">_xlfn.IFNA(VLOOKUP(A1863,Sampling!$D$7:$E$14,2,FALSE()),0)</f>
        <v>0</v>
      </c>
      <c r="Q1863" s="0" t="n">
        <f aca="false">_xlfn.IFNA(VLOOKUP(A1863,Refill!$D$6:$G$8,2,FALSE()),0)</f>
        <v>0</v>
      </c>
    </row>
    <row r="1864" customFormat="false" ht="12.75" hidden="false" customHeight="false" outlineLevel="0" collapsed="false">
      <c r="A1864" s="19" t="n">
        <f aca="false">ROUND((Online_RAW!B1864-General!$B$10)*24,3)</f>
        <v>31.033</v>
      </c>
      <c r="B1864" s="19" t="n">
        <f aca="false">General!$B$12+Online_ANA!K1864/1000+Online_ANA!L1864/1000+Online_ANA!M1864/1000/General!$B$22-SUM($P$2:P1864)/1000/General!$B$24+SUM($Q$2:Q1864)/1000/General!$B$24</f>
        <v>1.60930024653878</v>
      </c>
      <c r="C1864" s="19" t="n">
        <f aca="false">Online_RAW!K1864</f>
        <v>43.1409090909091</v>
      </c>
      <c r="D1864" s="19" t="n">
        <f aca="false">Online_RAW!J1864</f>
        <v>5.78</v>
      </c>
      <c r="E1864" s="19" t="n">
        <f aca="false">(1-F1864/100-G1864/100)/(1-C1864/100-D1864/100-General!$B$17/100)</f>
        <v>0.960996470522781</v>
      </c>
      <c r="F1864" s="19" t="n">
        <f aca="false">N1864*General!$B$14/(N1864+O1864)+O1864*100/(N1864+O1864)</f>
        <v>51.3043959599519</v>
      </c>
      <c r="G1864" s="19" t="n">
        <f aca="false">N1864*General!$B$15/(N1864+O1864)</f>
        <v>0.0245937394141657</v>
      </c>
      <c r="H1864" s="19" t="n">
        <f aca="false">(N1864+O1864)*(1/General!$B$20)*((F1864/100)-E1864*(C1864/100))*1000/B1864</f>
        <v>490.080795726195</v>
      </c>
      <c r="I1864" s="19" t="n">
        <f aca="false">(N1864+O1864)*(1/General!$B$20)*((D1864/100)*E1864-(G1864/100))*1000/B1864</f>
        <v>275.248123491013</v>
      </c>
      <c r="J1864" s="19" t="n">
        <f aca="false">I1864/H1864</f>
        <v>0.561638256163769</v>
      </c>
      <c r="K1864" s="19" t="n">
        <f aca="false">MAX(Online_RAW!$L$2-Online_RAW!L1864,0)</f>
        <v>0</v>
      </c>
      <c r="L1864" s="19" t="n">
        <f aca="false">0.0016*(Online_RAW!M1864)</f>
        <v>110.7344</v>
      </c>
      <c r="M1864" s="11" t="n">
        <f aca="false">Online_RAW!$N$2-Online_RAW!N1864</f>
        <v>592.48677272727</v>
      </c>
      <c r="N1864" s="19" t="n">
        <f aca="false">Online_RAW!C1864*60</f>
        <v>110.388272727273</v>
      </c>
      <c r="O1864" s="19" t="n">
        <f aca="false">MAX(0, Online_RAW!D1864*60)</f>
        <v>69.1505454545454</v>
      </c>
      <c r="P1864" s="19" t="n">
        <f aca="false">_xlfn.IFNA(VLOOKUP(A1864,Sampling!$D$7:$E$14,2,FALSE()),0)</f>
        <v>0</v>
      </c>
      <c r="Q1864" s="0" t="n">
        <f aca="false">_xlfn.IFNA(VLOOKUP(A1864,Refill!$D$6:$G$8,2,FALSE()),0)</f>
        <v>0</v>
      </c>
    </row>
    <row r="1865" customFormat="false" ht="12.75" hidden="false" customHeight="false" outlineLevel="0" collapsed="false">
      <c r="A1865" s="19" t="n">
        <f aca="false">ROUND((Online_RAW!B1865-General!$B$10)*24,3)</f>
        <v>31.05</v>
      </c>
      <c r="B1865" s="19" t="n">
        <f aca="false">General!$B$12+Online_ANA!K1865/1000+Online_ANA!L1865/1000+Online_ANA!M1865/1000/General!$B$22-SUM($P$2:P1865)/1000/General!$B$24+SUM($Q$2:Q1865)/1000/General!$B$24</f>
        <v>1.61054074673339</v>
      </c>
      <c r="C1865" s="19" t="n">
        <f aca="false">Online_RAW!K1865</f>
        <v>43.2881818181818</v>
      </c>
      <c r="D1865" s="19" t="n">
        <f aca="false">Online_RAW!J1865</f>
        <v>5.764</v>
      </c>
      <c r="E1865" s="19" t="n">
        <f aca="false">(1-F1865/100-G1865/100)/(1-C1865/100-D1865/100-General!$B$17/100)</f>
        <v>0.961502646052006</v>
      </c>
      <c r="F1865" s="19" t="n">
        <f aca="false">N1865*General!$B$14/(N1865+O1865)+O1865*100/(N1865+O1865)</f>
        <v>51.4050298921819</v>
      </c>
      <c r="G1865" s="19" t="n">
        <f aca="false">N1865*General!$B$15/(N1865+O1865)</f>
        <v>0.0245429141958677</v>
      </c>
      <c r="H1865" s="19" t="n">
        <f aca="false">(N1865+O1865)*(1/General!$B$20)*((F1865/100)-E1865*(C1865/100))*1000/B1865</f>
        <v>487.487278905087</v>
      </c>
      <c r="I1865" s="19" t="n">
        <f aca="false">(N1865+O1865)*(1/General!$B$20)*((D1865/100)*E1865-(G1865/100))*1000/B1865</f>
        <v>274.930918616987</v>
      </c>
      <c r="J1865" s="19" t="n">
        <f aca="false">I1865/H1865</f>
        <v>0.563975575392432</v>
      </c>
      <c r="K1865" s="19" t="n">
        <f aca="false">MAX(Online_RAW!$L$2-Online_RAW!L1865,0)</f>
        <v>0</v>
      </c>
      <c r="L1865" s="19" t="n">
        <f aca="false">0.0016*(Online_RAW!M1865)</f>
        <v>110.794666666667</v>
      </c>
      <c r="M1865" s="11" t="n">
        <f aca="false">Online_RAW!$N$2-Online_RAW!N1865</f>
        <v>593.77322727273</v>
      </c>
      <c r="N1865" s="19" t="n">
        <f aca="false">Online_RAW!C1865*60</f>
        <v>110.365636363636</v>
      </c>
      <c r="O1865" s="19" t="n">
        <f aca="false">MAX(0, Online_RAW!D1865*60)</f>
        <v>69.5080909090908</v>
      </c>
      <c r="P1865" s="19" t="n">
        <f aca="false">_xlfn.IFNA(VLOOKUP(A1865,Sampling!$D$7:$E$14,2,FALSE()),0)</f>
        <v>0</v>
      </c>
      <c r="Q1865" s="0" t="n">
        <f aca="false">_xlfn.IFNA(VLOOKUP(A1865,Refill!$D$6:$G$8,2,FALSE()),0)</f>
        <v>0</v>
      </c>
    </row>
    <row r="1866" customFormat="false" ht="12.75" hidden="false" customHeight="false" outlineLevel="0" collapsed="false">
      <c r="A1866" s="19" t="n">
        <f aca="false">ROUND((Online_RAW!B1866-General!$B$10)*24,3)</f>
        <v>31.067</v>
      </c>
      <c r="B1866" s="19" t="n">
        <f aca="false">General!$B$12+Online_ANA!K1866/1000+Online_ANA!L1866/1000+Online_ANA!M1866/1000/General!$B$22-SUM($P$2:P1866)/1000/General!$B$24+SUM($Q$2:Q1866)/1000/General!$B$24</f>
        <v>1.61177239473474</v>
      </c>
      <c r="C1866" s="19" t="n">
        <f aca="false">Online_RAW!K1866</f>
        <v>43.405</v>
      </c>
      <c r="D1866" s="19" t="n">
        <f aca="false">Online_RAW!J1866</f>
        <v>5.78857142857143</v>
      </c>
      <c r="E1866" s="19" t="n">
        <f aca="false">(1-F1866/100-G1866/100)/(1-C1866/100-D1866/100-General!$B$17/100)</f>
        <v>0.967343596186196</v>
      </c>
      <c r="F1866" s="19" t="n">
        <f aca="false">N1866*General!$B$14/(N1866+O1866)+O1866*100/(N1866+O1866)</f>
        <v>51.246665913299</v>
      </c>
      <c r="G1866" s="19" t="n">
        <f aca="false">N1866*General!$B$15/(N1866+O1866)</f>
        <v>0.0246228960033843</v>
      </c>
      <c r="H1866" s="19" t="n">
        <f aca="false">(N1866+O1866)*(1/General!$B$20)*((F1866/100)-E1866*(C1866/100))*1000/B1866</f>
        <v>461.494212947557</v>
      </c>
      <c r="I1866" s="19" t="n">
        <f aca="false">(N1866+O1866)*(1/General!$B$20)*((D1866/100)*E1866-(G1866/100))*1000/B1866</f>
        <v>277.865674987816</v>
      </c>
      <c r="J1866" s="19" t="n">
        <f aca="false">I1866/H1866</f>
        <v>0.602100020308147</v>
      </c>
      <c r="K1866" s="19" t="n">
        <f aca="false">MAX(Online_RAW!$L$2-Online_RAW!L1866,0)</f>
        <v>0</v>
      </c>
      <c r="L1866" s="19" t="n">
        <f aca="false">0.0016*(Online_RAW!M1866)</f>
        <v>110.8848</v>
      </c>
      <c r="M1866" s="11" t="n">
        <f aca="false">Online_RAW!$N$2-Online_RAW!N1866</f>
        <v>595.01747826087</v>
      </c>
      <c r="N1866" s="19" t="n">
        <f aca="false">Online_RAW!C1866*60</f>
        <v>110.840608695652</v>
      </c>
      <c r="O1866" s="19" t="n">
        <f aca="false">MAX(0, Online_RAW!D1866*60)</f>
        <v>69.2204347826088</v>
      </c>
      <c r="P1866" s="19" t="n">
        <f aca="false">_xlfn.IFNA(VLOOKUP(A1866,Sampling!$D$7:$E$14,2,FALSE()),0)</f>
        <v>0</v>
      </c>
      <c r="Q1866" s="0" t="n">
        <f aca="false">_xlfn.IFNA(VLOOKUP(A1866,Refill!$D$6:$G$8,2,FALSE()),0)</f>
        <v>0</v>
      </c>
    </row>
    <row r="1867" customFormat="false" ht="12.75" hidden="false" customHeight="false" outlineLevel="0" collapsed="false">
      <c r="A1867" s="19" t="n">
        <f aca="false">ROUND((Online_RAW!B1867-General!$B$10)*24,3)</f>
        <v>31.083</v>
      </c>
      <c r="B1867" s="19" t="n">
        <f aca="false">General!$B$12+Online_ANA!K1867/1000+Online_ANA!L1867/1000+Online_ANA!M1867/1000/General!$B$22-SUM($P$2:P1867)/1000/General!$B$24+SUM($Q$2:Q1867)/1000/General!$B$24</f>
        <v>1.61293817056242</v>
      </c>
      <c r="C1867" s="19" t="n">
        <f aca="false">Online_RAW!K1867</f>
        <v>43.3</v>
      </c>
      <c r="D1867" s="19" t="n">
        <f aca="false">Online_RAW!J1867</f>
        <v>5.77571428571429</v>
      </c>
      <c r="E1867" s="19" t="n">
        <f aca="false">(1-F1867/100-G1867/100)/(1-C1867/100-D1867/100-General!$B$17/100)</f>
        <v>0.969578974591041</v>
      </c>
      <c r="F1867" s="19" t="n">
        <f aca="false">N1867*General!$B$14/(N1867+O1867)+O1867*100/(N1867+O1867)</f>
        <v>51.0196751015399</v>
      </c>
      <c r="G1867" s="19" t="n">
        <f aca="false">N1867*General!$B$15/(N1867+O1867)</f>
        <v>0.0247375378275051</v>
      </c>
      <c r="H1867" s="19" t="n">
        <f aca="false">(N1867+O1867)*(1/General!$B$20)*((F1867/100)-E1867*(C1867/100))*1000/B1867</f>
        <v>448.415341371287</v>
      </c>
      <c r="I1867" s="19" t="n">
        <f aca="false">(N1867+O1867)*(1/General!$B$20)*((D1867/100)*E1867-(G1867/100))*1000/B1867</f>
        <v>276.647599411608</v>
      </c>
      <c r="J1867" s="19" t="n">
        <f aca="false">I1867/H1867</f>
        <v>0.616944992483084</v>
      </c>
      <c r="K1867" s="19" t="n">
        <f aca="false">MAX(Online_RAW!$L$2-Online_RAW!L1867,0)</f>
        <v>0</v>
      </c>
      <c r="L1867" s="19" t="n">
        <f aca="false">0.0016*(Online_RAW!M1867)</f>
        <v>110.8848</v>
      </c>
      <c r="M1867" s="11" t="n">
        <f aca="false">Online_RAW!$N$2-Online_RAW!N1867</f>
        <v>596.28817391304</v>
      </c>
      <c r="N1867" s="19" t="n">
        <f aca="false">Online_RAW!C1867*60</f>
        <v>110.941565217391</v>
      </c>
      <c r="O1867" s="19" t="n">
        <f aca="false">MAX(0, Online_RAW!D1867*60)</f>
        <v>68.4482608695654</v>
      </c>
      <c r="P1867" s="19" t="n">
        <f aca="false">_xlfn.IFNA(VLOOKUP(A1867,Sampling!$D$7:$E$14,2,FALSE()),0)</f>
        <v>0</v>
      </c>
      <c r="Q1867" s="0" t="n">
        <f aca="false">_xlfn.IFNA(VLOOKUP(A1867,Refill!$D$6:$G$8,2,FALSE()),0)</f>
        <v>0</v>
      </c>
    </row>
    <row r="1868" customFormat="false" ht="12.75" hidden="false" customHeight="false" outlineLevel="0" collapsed="false">
      <c r="A1868" s="19" t="n">
        <f aca="false">ROUND((Online_RAW!B1868-General!$B$10)*24,3)</f>
        <v>31.1</v>
      </c>
      <c r="B1868" s="19" t="n">
        <f aca="false">General!$B$12+Online_ANA!K1868/1000+Online_ANA!L1868/1000+Online_ANA!M1868/1000/General!$B$22-SUM($P$2:P1868)/1000/General!$B$24+SUM($Q$2:Q1868)/1000/General!$B$24</f>
        <v>1.61424553075389</v>
      </c>
      <c r="C1868" s="19" t="n">
        <f aca="false">Online_RAW!K1868</f>
        <v>43.238</v>
      </c>
      <c r="D1868" s="19" t="n">
        <f aca="false">Online_RAW!J1868</f>
        <v>5.73</v>
      </c>
      <c r="E1868" s="19" t="n">
        <f aca="false">(1-F1868/100-G1868/100)/(1-C1868/100-D1868/100-General!$B$17/100)</f>
        <v>0.967071980629281</v>
      </c>
      <c r="F1868" s="19" t="n">
        <f aca="false">N1868*General!$B$14/(N1868+O1868)+O1868*100/(N1868+O1868)</f>
        <v>51.0421010799538</v>
      </c>
      <c r="G1868" s="19" t="n">
        <f aca="false">N1868*General!$B$15/(N1868+O1868)</f>
        <v>0.0247262115757809</v>
      </c>
      <c r="H1868" s="19" t="n">
        <f aca="false">(N1868+O1868)*(1/General!$B$20)*((F1868/100)-E1868*(C1868/100))*1000/B1868</f>
        <v>458.725132058621</v>
      </c>
      <c r="I1868" s="19" t="n">
        <f aca="false">(N1868+O1868)*(1/General!$B$20)*((D1868/100)*E1868-(G1868/100))*1000/B1868</f>
        <v>274.235419636882</v>
      </c>
      <c r="J1868" s="19" t="n">
        <f aca="false">I1868/H1868</f>
        <v>0.597820787376953</v>
      </c>
      <c r="K1868" s="19" t="n">
        <f aca="false">MAX(Online_RAW!$L$2-Online_RAW!L1868,0)</f>
        <v>0</v>
      </c>
      <c r="L1868" s="19" t="n">
        <f aca="false">0.0016*(Online_RAW!M1868)</f>
        <v>111.0208</v>
      </c>
      <c r="M1868" s="11" t="n">
        <f aca="false">Online_RAW!$N$2-Online_RAW!N1868</f>
        <v>597.56495652174</v>
      </c>
      <c r="N1868" s="19" t="n">
        <f aca="false">Online_RAW!C1868*60</f>
        <v>111.183130434782</v>
      </c>
      <c r="O1868" s="19" t="n">
        <f aca="false">MAX(0, Online_RAW!D1868*60)</f>
        <v>68.6796521739132</v>
      </c>
      <c r="P1868" s="19" t="n">
        <f aca="false">_xlfn.IFNA(VLOOKUP(A1868,Sampling!$D$7:$E$14,2,FALSE()),0)</f>
        <v>0</v>
      </c>
      <c r="Q1868" s="0" t="n">
        <f aca="false">_xlfn.IFNA(VLOOKUP(A1868,Refill!$D$6:$G$8,2,FALSE()),0)</f>
        <v>0</v>
      </c>
    </row>
    <row r="1869" customFormat="false" ht="12.75" hidden="false" customHeight="false" outlineLevel="0" collapsed="false">
      <c r="A1869" s="19" t="n">
        <f aca="false">ROUND((Online_RAW!B1869-General!$B$10)*24,3)</f>
        <v>31.117</v>
      </c>
      <c r="B1869" s="19" t="n">
        <f aca="false">General!$B$12+Online_ANA!K1869/1000+Online_ANA!L1869/1000+Online_ANA!M1869/1000/General!$B$22-SUM($P$2:P1869)/1000/General!$B$24+SUM($Q$2:Q1869)/1000/General!$B$24</f>
        <v>1.61539027456214</v>
      </c>
      <c r="C1869" s="19" t="n">
        <f aca="false">Online_RAW!K1869</f>
        <v>43.146</v>
      </c>
      <c r="D1869" s="19" t="n">
        <f aca="false">Online_RAW!J1869</f>
        <v>5.74142857142857</v>
      </c>
      <c r="E1869" s="19" t="n">
        <f aca="false">(1-F1869/100-G1869/100)/(1-C1869/100-D1869/100-General!$B$17/100)</f>
        <v>0.959587875551057</v>
      </c>
      <c r="F1869" s="19" t="n">
        <f aca="false">N1869*General!$B$14/(N1869+O1869)+O1869*100/(N1869+O1869)</f>
        <v>51.3436285362295</v>
      </c>
      <c r="G1869" s="19" t="n">
        <f aca="false">N1869*General!$B$15/(N1869+O1869)</f>
        <v>0.0245739249817023</v>
      </c>
      <c r="H1869" s="19" t="n">
        <f aca="false">(N1869+O1869)*(1/General!$B$20)*((F1869/100)-E1869*(C1869/100))*1000/B1869</f>
        <v>494.155198567099</v>
      </c>
      <c r="I1869" s="19" t="n">
        <f aca="false">(N1869+O1869)*(1/General!$B$20)*((D1869/100)*E1869-(G1869/100))*1000/B1869</f>
        <v>272.637534973803</v>
      </c>
      <c r="J1869" s="19" t="n">
        <f aca="false">I1869/H1869</f>
        <v>0.551724510365102</v>
      </c>
      <c r="K1869" s="19" t="n">
        <f aca="false">MAX(Online_RAW!$L$2-Online_RAW!L1869,0)</f>
        <v>0</v>
      </c>
      <c r="L1869" s="19" t="n">
        <f aca="false">0.0016*(Online_RAW!M1869)</f>
        <v>111.0208</v>
      </c>
      <c r="M1869" s="11" t="n">
        <f aca="false">Online_RAW!$N$2-Online_RAW!N1869</f>
        <v>598.81272727273</v>
      </c>
      <c r="N1869" s="19" t="n">
        <f aca="false">Online_RAW!C1869*60</f>
        <v>110.569090909091</v>
      </c>
      <c r="O1869" s="19" t="n">
        <f aca="false">MAX(0, Online_RAW!D1869*60)</f>
        <v>69.4088181818184</v>
      </c>
      <c r="P1869" s="19" t="n">
        <f aca="false">_xlfn.IFNA(VLOOKUP(A1869,Sampling!$D$7:$E$14,2,FALSE()),0)</f>
        <v>0</v>
      </c>
      <c r="Q1869" s="0" t="n">
        <f aca="false">_xlfn.IFNA(VLOOKUP(A1869,Refill!$D$6:$G$8,2,FALSE()),0)</f>
        <v>0</v>
      </c>
    </row>
    <row r="1870" customFormat="false" ht="12.75" hidden="false" customHeight="false" outlineLevel="0" collapsed="false">
      <c r="A1870" s="19" t="n">
        <f aca="false">ROUND((Online_RAW!B1870-General!$B$10)*24,3)</f>
        <v>31.133</v>
      </c>
      <c r="B1870" s="19" t="n">
        <f aca="false">General!$B$12+Online_ANA!K1870/1000+Online_ANA!L1870/1000+Online_ANA!M1870/1000/General!$B$22-SUM($P$2:P1870)/1000/General!$B$24+SUM($Q$2:Q1870)/1000/General!$B$24</f>
        <v>1.6167126942452</v>
      </c>
      <c r="C1870" s="19" t="n">
        <f aca="false">Online_RAW!K1870</f>
        <v>43.211</v>
      </c>
      <c r="D1870" s="19" t="n">
        <f aca="false">Online_RAW!J1870</f>
        <v>5.765</v>
      </c>
      <c r="E1870" s="19" t="n">
        <f aca="false">(1-F1870/100-G1870/100)/(1-C1870/100-D1870/100-General!$B$17/100)</f>
        <v>0.960579204558757</v>
      </c>
      <c r="F1870" s="19" t="n">
        <f aca="false">N1870*General!$B$14/(N1870+O1870)+O1870*100/(N1870+O1870)</f>
        <v>51.3784855789211</v>
      </c>
      <c r="G1870" s="19" t="n">
        <f aca="false">N1870*General!$B$15/(N1870+O1870)</f>
        <v>0.0245563204146863</v>
      </c>
      <c r="H1870" s="19" t="n">
        <f aca="false">(N1870+O1870)*(1/General!$B$20)*((F1870/100)-E1870*(C1870/100))*1000/B1870</f>
        <v>491.583633373385</v>
      </c>
      <c r="I1870" s="19" t="n">
        <f aca="false">(N1870+O1870)*(1/General!$B$20)*((D1870/100)*E1870-(G1870/100))*1000/B1870</f>
        <v>274.563727344948</v>
      </c>
      <c r="J1870" s="19" t="n">
        <f aca="false">I1870/H1870</f>
        <v>0.558529024778174</v>
      </c>
      <c r="K1870" s="19" t="n">
        <f aca="false">MAX(Online_RAW!$L$2-Online_RAW!L1870,0)</f>
        <v>0</v>
      </c>
      <c r="L1870" s="19" t="n">
        <f aca="false">0.0016*(Online_RAW!M1870)</f>
        <v>111.1996</v>
      </c>
      <c r="M1870" s="11" t="n">
        <f aca="false">Online_RAW!$N$2-Online_RAW!N1870</f>
        <v>600.05927272727</v>
      </c>
      <c r="N1870" s="19" t="n">
        <f aca="false">Online_RAW!C1870*60</f>
        <v>110.788909090909</v>
      </c>
      <c r="O1870" s="19" t="n">
        <f aca="false">MAX(0, Online_RAW!D1870*60)</f>
        <v>69.6760909090908</v>
      </c>
      <c r="P1870" s="19" t="n">
        <f aca="false">_xlfn.IFNA(VLOOKUP(A1870,Sampling!$D$7:$E$14,2,FALSE()),0)</f>
        <v>0</v>
      </c>
      <c r="Q1870" s="0" t="n">
        <f aca="false">_xlfn.IFNA(VLOOKUP(A1870,Refill!$D$6:$G$8,2,FALSE()),0)</f>
        <v>0</v>
      </c>
    </row>
    <row r="1871" customFormat="false" ht="12.75" hidden="false" customHeight="false" outlineLevel="0" collapsed="false">
      <c r="A1871" s="19" t="n">
        <f aca="false">ROUND((Online_RAW!B1871-General!$B$10)*24,3)</f>
        <v>31.15</v>
      </c>
      <c r="B1871" s="19" t="n">
        <f aca="false">General!$B$12+Online_ANA!K1871/1000+Online_ANA!L1871/1000+Online_ANA!M1871/1000/General!$B$22-SUM($P$2:P1871)/1000/General!$B$24+SUM($Q$2:Q1871)/1000/General!$B$24</f>
        <v>1.61788387856547</v>
      </c>
      <c r="C1871" s="19" t="n">
        <f aca="false">Online_RAW!K1871</f>
        <v>43.26375</v>
      </c>
      <c r="D1871" s="19" t="n">
        <f aca="false">Online_RAW!J1871</f>
        <v>5.77333333333333</v>
      </c>
      <c r="E1871" s="19" t="n">
        <f aca="false">(1-F1871/100-G1871/100)/(1-C1871/100-D1871/100-General!$B$17/100)</f>
        <v>0.965832819913369</v>
      </c>
      <c r="F1871" s="19" t="n">
        <f aca="false">N1871*General!$B$14/(N1871+O1871)+O1871*100/(N1871+O1871)</f>
        <v>51.1715901034375</v>
      </c>
      <c r="G1871" s="19" t="n">
        <f aca="false">N1871*General!$B$15/(N1871+O1871)</f>
        <v>0.024660813079072</v>
      </c>
      <c r="H1871" s="19" t="n">
        <f aca="false">(N1871+O1871)*(1/General!$B$20)*((F1871/100)-E1871*(C1871/100))*1000/B1871</f>
        <v>465.9714106354</v>
      </c>
      <c r="I1871" s="19" t="n">
        <f aca="false">(N1871+O1871)*(1/General!$B$20)*((D1871/100)*E1871-(G1871/100))*1000/B1871</f>
        <v>275.60079557982</v>
      </c>
      <c r="J1871" s="19" t="n">
        <f aca="false">I1871/H1871</f>
        <v>0.59145430232299</v>
      </c>
      <c r="K1871" s="19" t="n">
        <f aca="false">MAX(Online_RAW!$L$2-Online_RAW!L1871,0)</f>
        <v>0</v>
      </c>
      <c r="L1871" s="19" t="n">
        <f aca="false">0.0016*(Online_RAW!M1871)</f>
        <v>111.1996</v>
      </c>
      <c r="M1871" s="11" t="n">
        <f aca="false">Online_RAW!$N$2-Online_RAW!N1871</f>
        <v>601.33586363636</v>
      </c>
      <c r="N1871" s="19" t="n">
        <f aca="false">Online_RAW!C1871*60</f>
        <v>110.991818181818</v>
      </c>
      <c r="O1871" s="19" t="n">
        <f aca="false">MAX(0, Online_RAW!D1871*60)</f>
        <v>69.0376363636362</v>
      </c>
      <c r="P1871" s="19" t="n">
        <f aca="false">_xlfn.IFNA(VLOOKUP(A1871,Sampling!$D$7:$E$14,2,FALSE()),0)</f>
        <v>0</v>
      </c>
      <c r="Q1871" s="0" t="n">
        <f aca="false">_xlfn.IFNA(VLOOKUP(A1871,Refill!$D$6:$G$8,2,FALSE()),0)</f>
        <v>0</v>
      </c>
    </row>
    <row r="1872" customFormat="false" ht="12.75" hidden="false" customHeight="false" outlineLevel="0" collapsed="false">
      <c r="A1872" s="19" t="n">
        <f aca="false">ROUND((Online_RAW!B1872-General!$B$10)*24,3)</f>
        <v>31.167</v>
      </c>
      <c r="B1872" s="19" t="n">
        <f aca="false">General!$B$12+Online_ANA!K1872/1000+Online_ANA!L1872/1000+Online_ANA!M1872/1000/General!$B$22-SUM($P$2:P1872)/1000/General!$B$24+SUM($Q$2:Q1872)/1000/General!$B$24</f>
        <v>1.61920762079511</v>
      </c>
      <c r="C1872" s="19" t="n">
        <f aca="false">Online_RAW!K1872</f>
        <v>43.1875</v>
      </c>
      <c r="D1872" s="19" t="n">
        <f aca="false">Online_RAW!J1872</f>
        <v>5.71857142857143</v>
      </c>
      <c r="E1872" s="19" t="n">
        <f aca="false">(1-F1872/100-G1872/100)/(1-C1872/100-D1872/100-General!$B$17/100)</f>
        <v>0.963514643170305</v>
      </c>
      <c r="F1872" s="19" t="n">
        <f aca="false">N1872*General!$B$14/(N1872+O1872)+O1872*100/(N1872+O1872)</f>
        <v>51.1624916105021</v>
      </c>
      <c r="G1872" s="19" t="n">
        <f aca="false">N1872*General!$B$15/(N1872+O1872)</f>
        <v>0.0246654082775242</v>
      </c>
      <c r="H1872" s="19" t="n">
        <f aca="false">(N1872+O1872)*(1/General!$B$20)*((F1872/100)-E1872*(C1872/100))*1000/B1872</f>
        <v>475.391618706138</v>
      </c>
      <c r="I1872" s="19" t="n">
        <f aca="false">(N1872+O1872)*(1/General!$B$20)*((D1872/100)*E1872-(G1872/100))*1000/B1872</f>
        <v>273.032000422412</v>
      </c>
      <c r="J1872" s="19" t="n">
        <f aca="false">I1872/H1872</f>
        <v>0.574330698478691</v>
      </c>
      <c r="K1872" s="19" t="n">
        <f aca="false">MAX(Online_RAW!$L$2-Online_RAW!L1872,0)</f>
        <v>0</v>
      </c>
      <c r="L1872" s="19" t="n">
        <f aca="false">0.0016*(Online_RAW!M1872)</f>
        <v>111.362666666667</v>
      </c>
      <c r="M1872" s="11" t="n">
        <f aca="false">Online_RAW!$N$2-Online_RAW!N1872</f>
        <v>602.601</v>
      </c>
      <c r="N1872" s="19" t="n">
        <f aca="false">Online_RAW!C1872*60</f>
        <v>111.395181818182</v>
      </c>
      <c r="O1872" s="19" t="n">
        <f aca="false">MAX(0, Online_RAW!D1872*60)</f>
        <v>69.2548695652176</v>
      </c>
      <c r="P1872" s="19" t="n">
        <f aca="false">_xlfn.IFNA(VLOOKUP(A1872,Sampling!$D$7:$E$14,2,FALSE()),0)</f>
        <v>0</v>
      </c>
      <c r="Q1872" s="0" t="n">
        <f aca="false">_xlfn.IFNA(VLOOKUP(A1872,Refill!$D$6:$G$8,2,FALSE()),0)</f>
        <v>0</v>
      </c>
    </row>
    <row r="1873" customFormat="false" ht="12.75" hidden="false" customHeight="false" outlineLevel="0" collapsed="false">
      <c r="A1873" s="19" t="n">
        <f aca="false">ROUND((Online_RAW!B1873-General!$B$10)*24,3)</f>
        <v>31.183</v>
      </c>
      <c r="B1873" s="19" t="n">
        <f aca="false">General!$B$12+Online_ANA!K1873/1000+Online_ANA!L1873/1000+Online_ANA!M1873/1000/General!$B$22-SUM($P$2:P1873)/1000/General!$B$24+SUM($Q$2:Q1873)/1000/General!$B$24</f>
        <v>1.62038923046983</v>
      </c>
      <c r="C1873" s="19" t="n">
        <f aca="false">Online_RAW!K1873</f>
        <v>43.0590909090909</v>
      </c>
      <c r="D1873" s="19" t="n">
        <f aca="false">Online_RAW!J1873</f>
        <v>5.74833333333333</v>
      </c>
      <c r="E1873" s="19" t="n">
        <f aca="false">(1-F1873/100-G1873/100)/(1-C1873/100-D1873/100-General!$B$17/100)</f>
        <v>0.960335341027926</v>
      </c>
      <c r="F1873" s="19" t="n">
        <f aca="false">N1873*General!$B$14/(N1873+O1873)+O1873*100/(N1873+O1873)</f>
        <v>51.2288581267835</v>
      </c>
      <c r="G1873" s="19" t="n">
        <f aca="false">N1873*General!$B$15/(N1873+O1873)</f>
        <v>0.0246318898349579</v>
      </c>
      <c r="H1873" s="19" t="n">
        <f aca="false">(N1873+O1873)*(1/General!$B$20)*((F1873/100)-E1873*(C1873/100))*1000/B1873</f>
        <v>488.410232940913</v>
      </c>
      <c r="I1873" s="19" t="n">
        <f aca="false">(N1873+O1873)*(1/General!$B$20)*((D1873/100)*E1873-(G1873/100))*1000/B1873</f>
        <v>271.739007190814</v>
      </c>
      <c r="J1873" s="19" t="n">
        <f aca="false">I1873/H1873</f>
        <v>0.556374516468595</v>
      </c>
      <c r="K1873" s="19" t="n">
        <f aca="false">MAX(Online_RAW!$L$2-Online_RAW!L1873,0)</f>
        <v>0</v>
      </c>
      <c r="L1873" s="19" t="n">
        <f aca="false">0.0016*(Online_RAW!M1873)</f>
        <v>111.362666666667</v>
      </c>
      <c r="M1873" s="11" t="n">
        <f aca="false">Online_RAW!$N$2-Online_RAW!N1873</f>
        <v>603.88895454545</v>
      </c>
      <c r="N1873" s="19" t="n">
        <f aca="false">Online_RAW!C1873*60</f>
        <v>110.587428571429</v>
      </c>
      <c r="O1873" s="19" t="n">
        <f aca="false">MAX(0, Online_RAW!D1873*60)</f>
        <v>68.996727272727</v>
      </c>
      <c r="P1873" s="19" t="n">
        <f aca="false">_xlfn.IFNA(VLOOKUP(A1873,Sampling!$D$7:$E$14,2,FALSE()),0)</f>
        <v>0</v>
      </c>
      <c r="Q1873" s="0" t="n">
        <f aca="false">_xlfn.IFNA(VLOOKUP(A1873,Refill!$D$6:$G$8,2,FALSE()),0)</f>
        <v>0</v>
      </c>
    </row>
    <row r="1874" customFormat="false" ht="12.75" hidden="false" customHeight="false" outlineLevel="0" collapsed="false">
      <c r="A1874" s="19" t="n">
        <f aca="false">ROUND((Online_RAW!B1874-General!$B$10)*24,3)</f>
        <v>31.2</v>
      </c>
      <c r="B1874" s="19" t="n">
        <f aca="false">General!$B$12+Online_ANA!K1874/1000+Online_ANA!L1874/1000+Online_ANA!M1874/1000/General!$B$22-SUM($P$2:P1874)/1000/General!$B$24+SUM($Q$2:Q1874)/1000/General!$B$24</f>
        <v>1.62168451725645</v>
      </c>
      <c r="C1874" s="19" t="n">
        <f aca="false">Online_RAW!K1874</f>
        <v>43.1241666666667</v>
      </c>
      <c r="D1874" s="19" t="n">
        <f aca="false">Online_RAW!J1874</f>
        <v>5.76666666666667</v>
      </c>
      <c r="E1874" s="19" t="n">
        <f aca="false">(1-F1874/100-G1874/100)/(1-C1874/100-D1874/100-General!$B$17/100)</f>
        <v>0.965777963585152</v>
      </c>
      <c r="F1874" s="19" t="n">
        <f aca="false">N1874*General!$B$14/(N1874+O1874)+O1874*100/(N1874+O1874)</f>
        <v>51.033047007575</v>
      </c>
      <c r="G1874" s="19" t="n">
        <f aca="false">N1874*General!$B$15/(N1874+O1874)</f>
        <v>0.0247307843396086</v>
      </c>
      <c r="H1874" s="19" t="n">
        <f aca="false">(N1874+O1874)*(1/General!$B$20)*((F1874/100)-E1874*(C1874/100))*1000/B1874</f>
        <v>463.829169342538</v>
      </c>
      <c r="I1874" s="19" t="n">
        <f aca="false">(N1874+O1874)*(1/General!$B$20)*((D1874/100)*E1874-(G1874/100))*1000/B1874</f>
        <v>274.036280727574</v>
      </c>
      <c r="J1874" s="19" t="n">
        <f aca="false">I1874/H1874</f>
        <v>0.590812951923682</v>
      </c>
      <c r="K1874" s="19" t="n">
        <f aca="false">MAX(Online_RAW!$L$2-Online_RAW!L1874,0)</f>
        <v>0</v>
      </c>
      <c r="L1874" s="19" t="n">
        <f aca="false">0.0016*(Online_RAW!M1874)</f>
        <v>111.497142857143</v>
      </c>
      <c r="M1874" s="11" t="n">
        <f aca="false">Online_RAW!$N$2-Online_RAW!N1874</f>
        <v>605.15423809524</v>
      </c>
      <c r="N1874" s="19" t="n">
        <f aca="false">Online_RAW!C1874*60</f>
        <v>111.071428571429</v>
      </c>
      <c r="O1874" s="19" t="n">
        <f aca="false">MAX(0, Online_RAW!D1874*60)</f>
        <v>68.5774285714284</v>
      </c>
      <c r="P1874" s="19" t="n">
        <f aca="false">_xlfn.IFNA(VLOOKUP(A1874,Sampling!$D$7:$E$14,2,FALSE()),0)</f>
        <v>0</v>
      </c>
      <c r="Q1874" s="0" t="n">
        <f aca="false">_xlfn.IFNA(VLOOKUP(A1874,Refill!$D$6:$G$8,2,FALSE()),0)</f>
        <v>0</v>
      </c>
    </row>
    <row r="1875" customFormat="false" ht="12.75" hidden="false" customHeight="false" outlineLevel="0" collapsed="false">
      <c r="A1875" s="19" t="n">
        <f aca="false">ROUND((Online_RAW!B1875-General!$B$10)*24,3)</f>
        <v>31.217</v>
      </c>
      <c r="B1875" s="19" t="n">
        <f aca="false">General!$B$12+Online_ANA!K1875/1000+Online_ANA!L1875/1000+Online_ANA!M1875/1000/General!$B$22-SUM($P$2:P1875)/1000/General!$B$24+SUM($Q$2:Q1875)/1000/General!$B$24</f>
        <v>1.62301328840701</v>
      </c>
      <c r="C1875" s="19" t="n">
        <f aca="false">Online_RAW!K1875</f>
        <v>43.1377777777778</v>
      </c>
      <c r="D1875" s="19" t="n">
        <f aca="false">Online_RAW!J1875</f>
        <v>5.77857142857143</v>
      </c>
      <c r="E1875" s="19" t="n">
        <f aca="false">(1-F1875/100-G1875/100)/(1-C1875/100-D1875/100-General!$B$17/100)</f>
        <v>0.956642755842488</v>
      </c>
      <c r="F1875" s="19" t="n">
        <f aca="false">N1875*General!$B$14/(N1875+O1875)+O1875*100/(N1875+O1875)</f>
        <v>51.5206429641738</v>
      </c>
      <c r="G1875" s="19" t="n">
        <f aca="false">N1875*General!$B$15/(N1875+O1875)</f>
        <v>0.0244845237554678</v>
      </c>
      <c r="H1875" s="19" t="n">
        <f aca="false">(N1875+O1875)*(1/General!$B$20)*((F1875/100)-E1875*(C1875/100))*1000/B1875</f>
        <v>507.860345193524</v>
      </c>
      <c r="I1875" s="19" t="n">
        <f aca="false">(N1875+O1875)*(1/General!$B$20)*((D1875/100)*E1875-(G1875/100))*1000/B1875</f>
        <v>272.600909596624</v>
      </c>
      <c r="J1875" s="19" t="n">
        <f aca="false">I1875/H1875</f>
        <v>0.536763525990099</v>
      </c>
      <c r="K1875" s="19" t="n">
        <f aca="false">MAX(Online_RAW!$L$2-Online_RAW!L1875,0)</f>
        <v>0</v>
      </c>
      <c r="L1875" s="19" t="n">
        <f aca="false">0.0016*(Online_RAW!M1875)</f>
        <v>111.6572</v>
      </c>
      <c r="M1875" s="11" t="n">
        <f aca="false">Online_RAW!$N$2-Online_RAW!N1875</f>
        <v>606.42813636364</v>
      </c>
      <c r="N1875" s="19" t="n">
        <f aca="false">Online_RAW!C1875*60</f>
        <v>110.295545454545</v>
      </c>
      <c r="O1875" s="19" t="n">
        <f aca="false">MAX(0, Online_RAW!D1875*60)</f>
        <v>69.8926363636362</v>
      </c>
      <c r="P1875" s="19" t="n">
        <f aca="false">_xlfn.IFNA(VLOOKUP(A1875,Sampling!$D$7:$E$14,2,FALSE()),0)</f>
        <v>0</v>
      </c>
      <c r="Q1875" s="0" t="n">
        <f aca="false">_xlfn.IFNA(VLOOKUP(A1875,Refill!$D$6:$G$8,2,FALSE()),0)</f>
        <v>0</v>
      </c>
    </row>
    <row r="1876" customFormat="false" ht="12.75" hidden="false" customHeight="false" outlineLevel="0" collapsed="false">
      <c r="A1876" s="19" t="n">
        <f aca="false">ROUND((Online_RAW!B1876-General!$B$10)*24,3)</f>
        <v>31.233</v>
      </c>
      <c r="B1876" s="19" t="n">
        <f aca="false">General!$B$12+Online_ANA!K1876/1000+Online_ANA!L1876/1000+Online_ANA!M1876/1000/General!$B$22-SUM($P$2:P1876)/1000/General!$B$24+SUM($Q$2:Q1876)/1000/General!$B$24</f>
        <v>1.62423704720601</v>
      </c>
      <c r="C1876" s="19" t="n">
        <f aca="false">Online_RAW!K1876</f>
        <v>43.2092307692308</v>
      </c>
      <c r="D1876" s="19" t="n">
        <f aca="false">Online_RAW!J1876</f>
        <v>5.79166666666667</v>
      </c>
      <c r="E1876" s="19" t="n">
        <f aca="false">(1-F1876/100-G1876/100)/(1-C1876/100-D1876/100-General!$B$17/100)</f>
        <v>0.955797426318527</v>
      </c>
      <c r="F1876" s="19" t="n">
        <f aca="false">N1876*General!$B$14/(N1876+O1876)+O1876*100/(N1876+O1876)</f>
        <v>51.6443331647992</v>
      </c>
      <c r="G1876" s="19" t="n">
        <f aca="false">N1876*General!$B$15/(N1876+O1876)</f>
        <v>0.0244220539571721</v>
      </c>
      <c r="H1876" s="19" t="n">
        <f aca="false">(N1876+O1876)*(1/General!$B$20)*((F1876/100)-E1876*(C1876/100))*1000/B1876</f>
        <v>511.953039187083</v>
      </c>
      <c r="I1876" s="19" t="n">
        <f aca="false">(N1876+O1876)*(1/General!$B$20)*((D1876/100)*E1876-(G1876/100))*1000/B1876</f>
        <v>272.738353117865</v>
      </c>
      <c r="J1876" s="19" t="n">
        <f aca="false">I1876/H1876</f>
        <v>0.532740959114022</v>
      </c>
      <c r="K1876" s="19" t="n">
        <f aca="false">MAX(Online_RAW!$L$2-Online_RAW!L1876,0)</f>
        <v>0</v>
      </c>
      <c r="L1876" s="19" t="n">
        <f aca="false">0.0016*(Online_RAW!M1876)</f>
        <v>111.7104</v>
      </c>
      <c r="M1876" s="11" t="n">
        <f aca="false">Online_RAW!$N$2-Online_RAW!N1876</f>
        <v>607.70404545455</v>
      </c>
      <c r="N1876" s="19" t="n">
        <f aca="false">Online_RAW!C1876*60</f>
        <v>109.998818181818</v>
      </c>
      <c r="O1876" s="19" t="n">
        <f aca="false">MAX(0, Online_RAW!D1876*60)</f>
        <v>70.164272727273</v>
      </c>
      <c r="P1876" s="19" t="n">
        <f aca="false">_xlfn.IFNA(VLOOKUP(A1876,Sampling!$D$7:$E$14,2,FALSE()),0)</f>
        <v>0</v>
      </c>
      <c r="Q1876" s="0" t="n">
        <f aca="false">_xlfn.IFNA(VLOOKUP(A1876,Refill!$D$6:$G$8,2,FALSE()),0)</f>
        <v>0</v>
      </c>
    </row>
    <row r="1877" customFormat="false" ht="12.75" hidden="false" customHeight="false" outlineLevel="0" collapsed="false">
      <c r="A1877" s="19" t="n">
        <f aca="false">ROUND((Online_RAW!B1877-General!$B$10)*24,3)</f>
        <v>31.25</v>
      </c>
      <c r="B1877" s="19" t="n">
        <f aca="false">General!$B$12+Online_ANA!K1877/1000+Online_ANA!L1877/1000+Online_ANA!M1877/1000/General!$B$22-SUM($P$2:P1877)/1000/General!$B$24+SUM($Q$2:Q1877)/1000/General!$B$24</f>
        <v>1.62549809594662</v>
      </c>
      <c r="C1877" s="19" t="n">
        <f aca="false">Online_RAW!K1877</f>
        <v>43.5</v>
      </c>
      <c r="D1877" s="19" t="n">
        <f aca="false">Online_RAW!J1877</f>
        <v>5.78333333333333</v>
      </c>
      <c r="E1877" s="19" t="n">
        <f aca="false">(1-F1877/100-G1877/100)/(1-C1877/100-D1877/100-General!$B$17/100)</f>
        <v>0.974164650685718</v>
      </c>
      <c r="F1877" s="19" t="n">
        <f aca="false">N1877*General!$B$14/(N1877+O1877)+O1877*100/(N1877+O1877)</f>
        <v>50.9903773488278</v>
      </c>
      <c r="G1877" s="19" t="n">
        <f aca="false">N1877*General!$B$15/(N1877+O1877)</f>
        <v>0.0247523346723092</v>
      </c>
      <c r="H1877" s="19" t="n">
        <f aca="false">(N1877+O1877)*(1/General!$B$20)*((F1877/100)-E1877*(C1877/100))*1000/B1877</f>
        <v>425.698750752601</v>
      </c>
      <c r="I1877" s="19" t="n">
        <f aca="false">(N1877+O1877)*(1/General!$B$20)*((D1877/100)*E1877-(G1877/100))*1000/B1877</f>
        <v>277.194751457029</v>
      </c>
      <c r="J1877" s="19" t="n">
        <f aca="false">I1877/H1877</f>
        <v>0.651152372345399</v>
      </c>
      <c r="K1877" s="19" t="n">
        <f aca="false">MAX(Online_RAW!$L$2-Online_RAW!L1877,0)</f>
        <v>0</v>
      </c>
      <c r="L1877" s="19" t="n">
        <f aca="false">0.0016*(Online_RAW!M1877)</f>
        <v>111.78496</v>
      </c>
      <c r="M1877" s="11" t="n">
        <f aca="false">Online_RAW!$N$2-Online_RAW!N1877</f>
        <v>608.99731818182</v>
      </c>
      <c r="N1877" s="19" t="n">
        <f aca="false">Online_RAW!C1877*60</f>
        <v>111.416285714286</v>
      </c>
      <c r="O1877" s="19" t="n">
        <f aca="false">MAX(0, Online_RAW!D1877*60)</f>
        <v>68.6334545454546</v>
      </c>
      <c r="P1877" s="19" t="n">
        <f aca="false">_xlfn.IFNA(VLOOKUP(A1877,Sampling!$D$7:$E$14,2,FALSE()),0)</f>
        <v>0</v>
      </c>
      <c r="Q1877" s="0" t="n">
        <f aca="false">_xlfn.IFNA(VLOOKUP(A1877,Refill!$D$6:$G$8,2,FALSE()),0)</f>
        <v>0</v>
      </c>
    </row>
    <row r="1878" customFormat="false" ht="12.75" hidden="false" customHeight="false" outlineLevel="0" collapsed="false">
      <c r="A1878" s="19" t="n">
        <f aca="false">ROUND((Online_RAW!B1878-General!$B$10)*24,3)</f>
        <v>31.267</v>
      </c>
      <c r="B1878" s="19" t="n">
        <f aca="false">General!$B$12+Online_ANA!K1878/1000+Online_ANA!L1878/1000+Online_ANA!M1878/1000/General!$B$22-SUM($P$2:P1878)/1000/General!$B$24+SUM($Q$2:Q1878)/1000/General!$B$24</f>
        <v>1.62679045855605</v>
      </c>
      <c r="C1878" s="19" t="n">
        <f aca="false">Online_RAW!K1878</f>
        <v>43.1721428571429</v>
      </c>
      <c r="D1878" s="19" t="n">
        <f aca="false">Online_RAW!J1878</f>
        <v>5.80142857142857</v>
      </c>
      <c r="E1878" s="19" t="n">
        <f aca="false">(1-F1878/100-G1878/100)/(1-C1878/100-D1878/100-General!$B$17/100)</f>
        <v>0.962222725532106</v>
      </c>
      <c r="F1878" s="19" t="n">
        <f aca="false">N1878*General!$B$14/(N1878+O1878)+O1878*100/(N1878+O1878)</f>
        <v>51.2929576811325</v>
      </c>
      <c r="G1878" s="19" t="n">
        <f aca="false">N1878*General!$B$15/(N1878+O1878)</f>
        <v>0.0245995163226603</v>
      </c>
      <c r="H1878" s="19" t="n">
        <f aca="false">(N1878+O1878)*(1/General!$B$20)*((F1878/100)-E1878*(C1878/100))*1000/B1878</f>
        <v>481.199177726617</v>
      </c>
      <c r="I1878" s="19" t="n">
        <f aca="false">(N1878+O1878)*(1/General!$B$20)*((D1878/100)*E1878-(G1878/100))*1000/B1878</f>
        <v>274.24280635454</v>
      </c>
      <c r="J1878" s="19" t="n">
        <f aca="false">I1878/H1878</f>
        <v>0.569915367790476</v>
      </c>
      <c r="K1878" s="19" t="n">
        <f aca="false">MAX(Online_RAW!$L$2-Online_RAW!L1878,0)</f>
        <v>0</v>
      </c>
      <c r="L1878" s="19" t="n">
        <f aca="false">0.0016*(Online_RAW!M1878)</f>
        <v>111.8828</v>
      </c>
      <c r="M1878" s="11" t="n">
        <f aca="false">Online_RAW!$N$2-Online_RAW!N1878</f>
        <v>610.29934782609</v>
      </c>
      <c r="N1878" s="19" t="n">
        <f aca="false">Online_RAW!C1878*60</f>
        <v>110.652260869565</v>
      </c>
      <c r="O1878" s="19" t="n">
        <f aca="false">MAX(0, Online_RAW!D1878*60)</f>
        <v>69.2736521739132</v>
      </c>
      <c r="P1878" s="19" t="n">
        <f aca="false">_xlfn.IFNA(VLOOKUP(A1878,Sampling!$D$7:$E$14,2,FALSE()),0)</f>
        <v>0</v>
      </c>
      <c r="Q1878" s="0" t="n">
        <f aca="false">_xlfn.IFNA(VLOOKUP(A1878,Refill!$D$6:$G$8,2,FALSE()),0)</f>
        <v>0</v>
      </c>
    </row>
    <row r="1879" customFormat="false" ht="12.75" hidden="false" customHeight="false" outlineLevel="0" collapsed="false">
      <c r="A1879" s="19" t="n">
        <f aca="false">ROUND((Online_RAW!B1879-General!$B$10)*24,3)</f>
        <v>31.283</v>
      </c>
      <c r="B1879" s="19" t="n">
        <f aca="false">General!$B$12+Online_ANA!K1879/1000+Online_ANA!L1879/1000+Online_ANA!M1879/1000/General!$B$22-SUM($P$2:P1879)/1000/General!$B$24+SUM($Q$2:Q1879)/1000/General!$B$24</f>
        <v>1.62807087094801</v>
      </c>
      <c r="C1879" s="19" t="n">
        <f aca="false">Online_RAW!K1879</f>
        <v>43.0591666666667</v>
      </c>
      <c r="D1879" s="19" t="n">
        <f aca="false">Online_RAW!J1879</f>
        <v>5.81666666666667</v>
      </c>
      <c r="E1879" s="19" t="n">
        <f aca="false">(1-F1879/100-G1879/100)/(1-C1879/100-D1879/100-General!$B$17/100)</f>
        <v>0.96335452063357</v>
      </c>
      <c r="F1879" s="19" t="n">
        <f aca="false">N1879*General!$B$14/(N1879+O1879)+O1879*100/(N1879+O1879)</f>
        <v>51.1414629899084</v>
      </c>
      <c r="G1879" s="19" t="n">
        <f aca="false">N1879*General!$B$15/(N1879+O1879)</f>
        <v>0.0246760287929756</v>
      </c>
      <c r="H1879" s="19" t="n">
        <f aca="false">(N1879+O1879)*(1/General!$B$20)*((F1879/100)-E1879*(C1879/100))*1000/B1879</f>
        <v>474.30367719362</v>
      </c>
      <c r="I1879" s="19" t="n">
        <f aca="false">(N1879+O1879)*(1/General!$B$20)*((D1879/100)*E1879-(G1879/100))*1000/B1879</f>
        <v>273.913269235328</v>
      </c>
      <c r="J1879" s="19" t="n">
        <f aca="false">I1879/H1879</f>
        <v>0.577506105067601</v>
      </c>
      <c r="K1879" s="19" t="n">
        <f aca="false">MAX(Online_RAW!$L$2-Online_RAW!L1879,0)</f>
        <v>0</v>
      </c>
      <c r="L1879" s="19" t="n">
        <f aca="false">0.0016*(Online_RAW!M1879)</f>
        <v>111.995733333333</v>
      </c>
      <c r="M1879" s="11" t="n">
        <f aca="false">Online_RAW!$N$2-Online_RAW!N1879</f>
        <v>611.5719</v>
      </c>
      <c r="N1879" s="19" t="n">
        <f aca="false">Online_RAW!C1879*60</f>
        <v>110.5293</v>
      </c>
      <c r="O1879" s="19" t="n">
        <f aca="false">MAX(0, Online_RAW!D1879*60)</f>
        <v>68.6394</v>
      </c>
      <c r="P1879" s="19" t="n">
        <f aca="false">_xlfn.IFNA(VLOOKUP(A1879,Sampling!$D$7:$E$14,2,FALSE()),0)</f>
        <v>0</v>
      </c>
      <c r="Q1879" s="0" t="n">
        <f aca="false">_xlfn.IFNA(VLOOKUP(A1879,Refill!$D$6:$G$8,2,FALSE()),0)</f>
        <v>0</v>
      </c>
    </row>
    <row r="1880" customFormat="false" ht="12.75" hidden="false" customHeight="false" outlineLevel="0" collapsed="false">
      <c r="A1880" s="19" t="n">
        <f aca="false">ROUND((Online_RAW!B1880-General!$B$10)*24,3)</f>
        <v>31.3</v>
      </c>
      <c r="B1880" s="19" t="n">
        <f aca="false">General!$B$12+Online_ANA!K1880/1000+Online_ANA!L1880/1000+Online_ANA!M1880/1000/General!$B$22-SUM($P$2:P1880)/1000/General!$B$24+SUM($Q$2:Q1880)/1000/General!$B$24</f>
        <v>1.62924679037362</v>
      </c>
      <c r="C1880" s="19" t="n">
        <f aca="false">Online_RAW!K1880</f>
        <v>43.28</v>
      </c>
      <c r="D1880" s="19" t="n">
        <f aca="false">Online_RAW!J1880</f>
        <v>5.805</v>
      </c>
      <c r="E1880" s="19" t="n">
        <f aca="false">(1-F1880/100-G1880/100)/(1-C1880/100-D1880/100-General!$B$17/100)</f>
        <v>0.97092330844929</v>
      </c>
      <c r="F1880" s="19" t="n">
        <f aca="false">N1880*General!$B$14/(N1880+O1880)+O1880*100/(N1880+O1880)</f>
        <v>50.9607835161771</v>
      </c>
      <c r="G1880" s="19" t="n">
        <f aca="false">N1880*General!$B$15/(N1880+O1880)</f>
        <v>0.0247672810524358</v>
      </c>
      <c r="H1880" s="19" t="n">
        <f aca="false">(N1880+O1880)*(1/General!$B$20)*((F1880/100)-E1880*(C1880/100))*1000/B1880</f>
        <v>439.58989271611</v>
      </c>
      <c r="I1880" s="19" t="n">
        <f aca="false">(N1880+O1880)*(1/General!$B$20)*((D1880/100)*E1880-(G1880/100))*1000/B1880</f>
        <v>275.94495548426</v>
      </c>
      <c r="J1880" s="19" t="n">
        <f aca="false">I1880/H1880</f>
        <v>0.627732711913072</v>
      </c>
      <c r="K1880" s="19" t="n">
        <f aca="false">MAX(Online_RAW!$L$2-Online_RAW!L1880,0)</f>
        <v>0</v>
      </c>
      <c r="L1880" s="19" t="n">
        <f aca="false">0.0016*(Online_RAW!M1880)</f>
        <v>111.995733333333</v>
      </c>
      <c r="M1880" s="11" t="n">
        <f aca="false">Online_RAW!$N$2-Online_RAW!N1880</f>
        <v>612.85365217391</v>
      </c>
      <c r="N1880" s="19" t="n">
        <f aca="false">Online_RAW!C1880*60</f>
        <v>111.191739130435</v>
      </c>
      <c r="O1880" s="19" t="n">
        <f aca="false">MAX(0, Online_RAW!D1880*60)</f>
        <v>68.3866956521742</v>
      </c>
      <c r="P1880" s="19" t="n">
        <f aca="false">_xlfn.IFNA(VLOOKUP(A1880,Sampling!$D$7:$E$14,2,FALSE()),0)</f>
        <v>0</v>
      </c>
      <c r="Q1880" s="0" t="n">
        <f aca="false">_xlfn.IFNA(VLOOKUP(A1880,Refill!$D$6:$G$8,2,FALSE()),0)</f>
        <v>0</v>
      </c>
    </row>
    <row r="1881" customFormat="false" ht="12.75" hidden="false" customHeight="false" outlineLevel="0" collapsed="false">
      <c r="A1881" s="19" t="n">
        <f aca="false">ROUND((Online_RAW!B1881-General!$B$10)*24,3)</f>
        <v>31.317</v>
      </c>
      <c r="B1881" s="19" t="n">
        <f aca="false">General!$B$12+Online_ANA!K1881/1000+Online_ANA!L1881/1000+Online_ANA!M1881/1000/General!$B$22-SUM($P$2:P1881)/1000/General!$B$24+SUM($Q$2:Q1881)/1000/General!$B$24</f>
        <v>1.63052972901227</v>
      </c>
      <c r="C1881" s="19" t="n">
        <f aca="false">Online_RAW!K1881</f>
        <v>43.1684615384615</v>
      </c>
      <c r="D1881" s="19" t="n">
        <f aca="false">Online_RAW!J1881</f>
        <v>5.78</v>
      </c>
      <c r="E1881" s="19" t="n">
        <f aca="false">(1-F1881/100-G1881/100)/(1-C1881/100-D1881/100-General!$B$17/100)</f>
        <v>0.974755783494671</v>
      </c>
      <c r="F1881" s="19" t="n">
        <f aca="false">N1881*General!$B$14/(N1881+O1881)+O1881*100/(N1881+O1881)</f>
        <v>50.6340546620862</v>
      </c>
      <c r="G1881" s="19" t="n">
        <f aca="false">N1881*General!$B$15/(N1881+O1881)</f>
        <v>0.024932295625209</v>
      </c>
      <c r="H1881" s="19" t="n">
        <f aca="false">(N1881+O1881)*(1/General!$B$20)*((F1881/100)-E1881*(C1881/100))*1000/B1881</f>
        <v>420.002229506387</v>
      </c>
      <c r="I1881" s="19" t="n">
        <f aca="false">(N1881+O1881)*(1/General!$B$20)*((D1881/100)*E1881-(G1881/100))*1000/B1881</f>
        <v>275.366744377359</v>
      </c>
      <c r="J1881" s="19" t="n">
        <f aca="false">I1881/H1881</f>
        <v>0.655631625339196</v>
      </c>
      <c r="K1881" s="19" t="n">
        <f aca="false">MAX(Online_RAW!$L$2-Online_RAW!L1881,0)</f>
        <v>0</v>
      </c>
      <c r="L1881" s="19" t="n">
        <f aca="false">0.0016*(Online_RAW!M1881)</f>
        <v>112.116342857143</v>
      </c>
      <c r="M1881" s="11" t="n">
        <f aca="false">Online_RAW!$N$2-Online_RAW!N1881</f>
        <v>614.12059090909</v>
      </c>
      <c r="N1881" s="19" t="n">
        <f aca="false">Online_RAW!C1881*60</f>
        <v>111.831545454545</v>
      </c>
      <c r="O1881" s="19" t="n">
        <f aca="false">MAX(0, Online_RAW!D1881*60)</f>
        <v>67.5848181818184</v>
      </c>
      <c r="P1881" s="19" t="n">
        <f aca="false">_xlfn.IFNA(VLOOKUP(A1881,Sampling!$D$7:$E$14,2,FALSE()),0)</f>
        <v>0</v>
      </c>
      <c r="Q1881" s="0" t="n">
        <f aca="false">_xlfn.IFNA(VLOOKUP(A1881,Refill!$D$6:$G$8,2,FALSE()),0)</f>
        <v>0</v>
      </c>
    </row>
    <row r="1882" customFormat="false" ht="12.75" hidden="false" customHeight="false" outlineLevel="0" collapsed="false">
      <c r="A1882" s="19" t="n">
        <f aca="false">ROUND((Online_RAW!B1882-General!$B$10)*24,3)</f>
        <v>31.333</v>
      </c>
      <c r="B1882" s="19" t="n">
        <f aca="false">General!$B$12+Online_ANA!K1882/1000+Online_ANA!L1882/1000+Online_ANA!M1882/1000/General!$B$22-SUM($P$2:P1882)/1000/General!$B$24+SUM($Q$2:Q1882)/1000/General!$B$24</f>
        <v>1.63184239297966</v>
      </c>
      <c r="C1882" s="19" t="n">
        <f aca="false">Online_RAW!K1882</f>
        <v>42.8463636363636</v>
      </c>
      <c r="D1882" s="19" t="n">
        <f aca="false">Online_RAW!J1882</f>
        <v>5.8</v>
      </c>
      <c r="E1882" s="19" t="n">
        <f aca="false">(1-F1882/100-G1882/100)/(1-C1882/100-D1882/100-General!$B$17/100)</f>
        <v>0.952789651542715</v>
      </c>
      <c r="F1882" s="19" t="n">
        <f aca="false">N1882*General!$B$14/(N1882+O1882)+O1882*100/(N1882+O1882)</f>
        <v>51.4585355655824</v>
      </c>
      <c r="G1882" s="19" t="n">
        <f aca="false">N1882*General!$B$15/(N1882+O1882)</f>
        <v>0.0245158911284937</v>
      </c>
      <c r="H1882" s="19" t="n">
        <f aca="false">(N1882+O1882)*(1/General!$B$20)*((F1882/100)-E1882*(C1882/100))*1000/B1882</f>
        <v>522.471434958389</v>
      </c>
      <c r="I1882" s="19" t="n">
        <f aca="false">(N1882+O1882)*(1/General!$B$20)*((D1882/100)*E1882-(G1882/100))*1000/B1882</f>
        <v>270.284169774703</v>
      </c>
      <c r="J1882" s="19" t="n">
        <f aca="false">I1882/H1882</f>
        <v>0.517318558853326</v>
      </c>
      <c r="K1882" s="19" t="n">
        <f aca="false">MAX(Online_RAW!$L$2-Online_RAW!L1882,0)</f>
        <v>0</v>
      </c>
      <c r="L1882" s="19" t="n">
        <f aca="false">0.0016*(Online_RAW!M1882)</f>
        <v>112.2256</v>
      </c>
      <c r="M1882" s="11" t="n">
        <f aca="false">Online_RAW!$N$2-Online_RAW!N1882</f>
        <v>615.43230434783</v>
      </c>
      <c r="N1882" s="19" t="n">
        <f aca="false">Online_RAW!C1882*60</f>
        <v>110.131565217391</v>
      </c>
      <c r="O1882" s="19" t="n">
        <f aca="false">MAX(0, Online_RAW!D1882*60)</f>
        <v>69.5585217391302</v>
      </c>
      <c r="P1882" s="19" t="n">
        <f aca="false">_xlfn.IFNA(VLOOKUP(A1882,Sampling!$D$7:$E$14,2,FALSE()),0)</f>
        <v>0</v>
      </c>
      <c r="Q1882" s="0" t="n">
        <f aca="false">_xlfn.IFNA(VLOOKUP(A1882,Refill!$D$6:$G$8,2,FALSE()),0)</f>
        <v>0</v>
      </c>
    </row>
    <row r="1883" customFormat="false" ht="12.75" hidden="false" customHeight="false" outlineLevel="0" collapsed="false">
      <c r="A1883" s="19" t="n">
        <f aca="false">ROUND((Online_RAW!B1883-General!$B$10)*24,3)</f>
        <v>31.35</v>
      </c>
      <c r="B1883" s="19" t="n">
        <f aca="false">General!$B$12+Online_ANA!K1883/1000+Online_ANA!L1883/1000+Online_ANA!M1883/1000/General!$B$22-SUM($P$2:P1883)/1000/General!$B$24+SUM($Q$2:Q1883)/1000/General!$B$24</f>
        <v>1.63314980550459</v>
      </c>
      <c r="C1883" s="19" t="n">
        <f aca="false">Online_RAW!K1883</f>
        <v>43.1376923076923</v>
      </c>
      <c r="D1883" s="19" t="n">
        <f aca="false">Online_RAW!J1883</f>
        <v>5.81</v>
      </c>
      <c r="E1883" s="19" t="n">
        <f aca="false">(1-F1883/100-G1883/100)/(1-C1883/100-D1883/100-General!$B$17/100)</f>
        <v>0.957964821152981</v>
      </c>
      <c r="F1883" s="19" t="n">
        <f aca="false">N1883*General!$B$14/(N1883+O1883)+O1883*100/(N1883+O1883)</f>
        <v>51.4836860123616</v>
      </c>
      <c r="G1883" s="19" t="n">
        <f aca="false">N1883*General!$B$15/(N1883+O1883)</f>
        <v>0.0245031888826457</v>
      </c>
      <c r="H1883" s="19" t="n">
        <f aca="false">(N1883+O1883)*(1/General!$B$20)*((F1883/100)-E1883*(C1883/100))*1000/B1883</f>
        <v>499.94282846322</v>
      </c>
      <c r="I1883" s="19" t="n">
        <f aca="false">(N1883+O1883)*(1/General!$B$20)*((D1883/100)*E1883-(G1883/100))*1000/B1883</f>
        <v>272.688173195279</v>
      </c>
      <c r="J1883" s="19" t="n">
        <f aca="false">I1883/H1883</f>
        <v>0.545438713529503</v>
      </c>
      <c r="K1883" s="19" t="n">
        <f aca="false">MAX(Online_RAW!$L$2-Online_RAW!L1883,0)</f>
        <v>0</v>
      </c>
      <c r="L1883" s="19" t="n">
        <f aca="false">0.0016*(Online_RAW!M1883)</f>
        <v>112.3232</v>
      </c>
      <c r="M1883" s="11" t="n">
        <f aca="false">Online_RAW!$N$2-Online_RAW!N1883</f>
        <v>616.751</v>
      </c>
      <c r="N1883" s="19" t="n">
        <f aca="false">Online_RAW!C1883*60</f>
        <v>110.348086956522</v>
      </c>
      <c r="O1883" s="19" t="n">
        <f aca="false">MAX(0, Online_RAW!D1883*60)</f>
        <v>69.7886086956522</v>
      </c>
      <c r="P1883" s="19" t="n">
        <f aca="false">_xlfn.IFNA(VLOOKUP(A1883,Sampling!$D$7:$E$14,2,FALSE()),0)</f>
        <v>0</v>
      </c>
      <c r="Q1883" s="0" t="n">
        <f aca="false">_xlfn.IFNA(VLOOKUP(A1883,Refill!$D$6:$G$8,2,FALSE()),0)</f>
        <v>0</v>
      </c>
    </row>
    <row r="1884" customFormat="false" ht="12.75" hidden="false" customHeight="false" outlineLevel="0" collapsed="false">
      <c r="A1884" s="19" t="n">
        <f aca="false">ROUND((Online_RAW!B1884-General!$B$10)*24,3)</f>
        <v>31.367</v>
      </c>
      <c r="B1884" s="19" t="n">
        <f aca="false">General!$B$12+Online_ANA!K1884/1000+Online_ANA!L1884/1000+Online_ANA!M1884/1000/General!$B$22-SUM($P$2:P1884)/1000/General!$B$24+SUM($Q$2:Q1884)/1000/General!$B$24</f>
        <v>1.6344321833586</v>
      </c>
      <c r="C1884" s="19" t="n">
        <f aca="false">Online_RAW!K1884</f>
        <v>43.3633333333333</v>
      </c>
      <c r="D1884" s="19" t="n">
        <f aca="false">Online_RAW!J1884</f>
        <v>5.805</v>
      </c>
      <c r="E1884" s="19" t="n">
        <f aca="false">(1-F1884/100-G1884/100)/(1-C1884/100-D1884/100-General!$B$17/100)</f>
        <v>0.967753266856347</v>
      </c>
      <c r="F1884" s="19" t="n">
        <f aca="false">N1884*General!$B$14/(N1884+O1884)+O1884*100/(N1884+O1884)</f>
        <v>51.2015822523642</v>
      </c>
      <c r="G1884" s="19" t="n">
        <f aca="false">N1884*General!$B$15/(N1884+O1884)</f>
        <v>0.024645665529109</v>
      </c>
      <c r="H1884" s="19" t="n">
        <f aca="false">(N1884+O1884)*(1/General!$B$20)*((F1884/100)-E1884*(C1884/100))*1000/B1884</f>
        <v>454.268919691811</v>
      </c>
      <c r="I1884" s="19" t="n">
        <f aca="false">(N1884+O1884)*(1/General!$B$20)*((D1884/100)*E1884-(G1884/100))*1000/B1884</f>
        <v>275.080292017522</v>
      </c>
      <c r="J1884" s="19" t="n">
        <f aca="false">I1884/H1884</f>
        <v>0.60554504191954</v>
      </c>
      <c r="K1884" s="19" t="n">
        <f aca="false">MAX(Online_RAW!$L$2-Online_RAW!L1884,0)</f>
        <v>0</v>
      </c>
      <c r="L1884" s="19" t="n">
        <f aca="false">0.0016*(Online_RAW!M1884)</f>
        <v>112.42624</v>
      </c>
      <c r="M1884" s="11" t="n">
        <f aca="false">Online_RAW!$N$2-Online_RAW!N1884</f>
        <v>618.03647826087</v>
      </c>
      <c r="N1884" s="19" t="n">
        <f aca="false">Online_RAW!C1884*60</f>
        <v>111.011739130435</v>
      </c>
      <c r="O1884" s="19" t="n">
        <f aca="false">MAX(0, Online_RAW!D1884*60)</f>
        <v>69.1606956521742</v>
      </c>
      <c r="P1884" s="19" t="n">
        <f aca="false">_xlfn.IFNA(VLOOKUP(A1884,Sampling!$D$7:$E$14,2,FALSE()),0)</f>
        <v>0</v>
      </c>
      <c r="Q1884" s="0" t="n">
        <f aca="false">_xlfn.IFNA(VLOOKUP(A1884,Refill!$D$6:$G$8,2,FALSE()),0)</f>
        <v>0</v>
      </c>
    </row>
    <row r="1885" customFormat="false" ht="12.75" hidden="false" customHeight="false" outlineLevel="0" collapsed="false">
      <c r="A1885" s="19" t="n">
        <f aca="false">ROUND((Online_RAW!B1885-General!$B$10)*24,3)</f>
        <v>31.383</v>
      </c>
      <c r="B1885" s="19" t="n">
        <f aca="false">General!$B$12+Online_ANA!K1885/1000+Online_ANA!L1885/1000+Online_ANA!M1885/1000/General!$B$22-SUM($P$2:P1885)/1000/General!$B$24+SUM($Q$2:Q1885)/1000/General!$B$24</f>
        <v>1.6356859969975</v>
      </c>
      <c r="C1885" s="19" t="n">
        <f aca="false">Online_RAW!K1885</f>
        <v>43.2218181818182</v>
      </c>
      <c r="D1885" s="19" t="n">
        <f aca="false">Online_RAW!J1885</f>
        <v>5.8225</v>
      </c>
      <c r="E1885" s="19" t="n">
        <f aca="false">(1-F1885/100-G1885/100)/(1-C1885/100-D1885/100-General!$B$17/100)</f>
        <v>0.969007891150201</v>
      </c>
      <c r="F1885" s="19" t="n">
        <f aca="false">N1885*General!$B$14/(N1885+O1885)+O1885*100/(N1885+O1885)</f>
        <v>51.0180861395033</v>
      </c>
      <c r="G1885" s="19" t="n">
        <f aca="false">N1885*General!$B$15/(N1885+O1885)</f>
        <v>0.0247383403335842</v>
      </c>
      <c r="H1885" s="19" t="n">
        <f aca="false">(N1885+O1885)*(1/General!$B$20)*((F1885/100)-E1885*(C1885/100))*1000/B1885</f>
        <v>447.875426842995</v>
      </c>
      <c r="I1885" s="19" t="n">
        <f aca="false">(N1885+O1885)*(1/General!$B$20)*((D1885/100)*E1885-(G1885/100))*1000/B1885</f>
        <v>275.384122461437</v>
      </c>
      <c r="J1885" s="19" t="n">
        <f aca="false">I1885/H1885</f>
        <v>0.614867675153731</v>
      </c>
      <c r="K1885" s="19" t="n">
        <f aca="false">MAX(Online_RAW!$L$2-Online_RAW!L1885,0)</f>
        <v>0</v>
      </c>
      <c r="L1885" s="19" t="n">
        <f aca="false">0.0016*(Online_RAW!M1885)</f>
        <v>112.5096</v>
      </c>
      <c r="M1885" s="11" t="n">
        <f aca="false">Online_RAW!$N$2-Online_RAW!N1885</f>
        <v>619.31227272727</v>
      </c>
      <c r="N1885" s="19" t="n">
        <f aca="false">Online_RAW!C1885*60</f>
        <v>111.157909090909</v>
      </c>
      <c r="O1885" s="19" t="n">
        <f aca="false">MAX(0, Online_RAW!D1885*60)</f>
        <v>68.5759090909092</v>
      </c>
      <c r="P1885" s="19" t="n">
        <f aca="false">_xlfn.IFNA(VLOOKUP(A1885,Sampling!$D$7:$E$14,2,FALSE()),0)</f>
        <v>0</v>
      </c>
      <c r="Q1885" s="0" t="n">
        <f aca="false">_xlfn.IFNA(VLOOKUP(A1885,Refill!$D$6:$G$8,2,FALSE()),0)</f>
        <v>0</v>
      </c>
    </row>
    <row r="1886" customFormat="false" ht="12.75" hidden="false" customHeight="false" outlineLevel="0" collapsed="false">
      <c r="A1886" s="19" t="n">
        <f aca="false">ROUND((Online_RAW!B1886-General!$B$10)*24,3)</f>
        <v>31.4</v>
      </c>
      <c r="B1886" s="19" t="n">
        <f aca="false">General!$B$12+Online_ANA!K1886/1000+Online_ANA!L1886/1000+Online_ANA!M1886/1000/General!$B$22-SUM($P$2:P1886)/1000/General!$B$24+SUM($Q$2:Q1886)/1000/General!$B$24</f>
        <v>1.63691984533972</v>
      </c>
      <c r="C1886" s="19" t="n">
        <f aca="false">Online_RAW!K1886</f>
        <v>43.0144444444444</v>
      </c>
      <c r="D1886" s="19" t="n">
        <f aca="false">Online_RAW!J1886</f>
        <v>5.80285714285714</v>
      </c>
      <c r="E1886" s="19" t="n">
        <f aca="false">(1-F1886/100-G1886/100)/(1-C1886/100-D1886/100-General!$B$17/100)</f>
        <v>0.961568171735063</v>
      </c>
      <c r="F1886" s="19" t="n">
        <f aca="false">N1886*General!$B$14/(N1886+O1886)+O1886*100/(N1886+O1886)</f>
        <v>51.1757507022994</v>
      </c>
      <c r="G1886" s="19" t="n">
        <f aca="false">N1886*General!$B$15/(N1886+O1886)</f>
        <v>0.0246587117665154</v>
      </c>
      <c r="H1886" s="19" t="n">
        <f aca="false">(N1886+O1886)*(1/General!$B$20)*((F1886/100)-E1886*(C1886/100))*1000/B1886</f>
        <v>481.772322567864</v>
      </c>
      <c r="I1886" s="19" t="n">
        <f aca="false">(N1886+O1886)*(1/General!$B$20)*((D1886/100)*E1886-(G1886/100))*1000/B1886</f>
        <v>272.693769136995</v>
      </c>
      <c r="J1886" s="19" t="n">
        <f aca="false">I1886/H1886</f>
        <v>0.566022073836718</v>
      </c>
      <c r="K1886" s="19" t="n">
        <f aca="false">MAX(Online_RAW!$L$2-Online_RAW!L1886,0)</f>
        <v>0</v>
      </c>
      <c r="L1886" s="19" t="n">
        <f aca="false">0.0016*(Online_RAW!M1886)</f>
        <v>112.574133333333</v>
      </c>
      <c r="M1886" s="11" t="n">
        <f aca="false">Online_RAW!$N$2-Online_RAW!N1886</f>
        <v>620.58682608696</v>
      </c>
      <c r="N1886" s="19" t="n">
        <f aca="false">Online_RAW!C1886*60</f>
        <v>111.028363636364</v>
      </c>
      <c r="O1886" s="19" t="n">
        <f aca="false">MAX(0, Online_RAW!D1886*60)</f>
        <v>69.075714285714</v>
      </c>
      <c r="P1886" s="19" t="n">
        <f aca="false">_xlfn.IFNA(VLOOKUP(A1886,Sampling!$D$7:$E$14,2,FALSE()),0)</f>
        <v>0</v>
      </c>
      <c r="Q1886" s="0" t="n">
        <f aca="false">_xlfn.IFNA(VLOOKUP(A1886,Refill!$D$6:$G$8,2,FALSE()),0)</f>
        <v>0</v>
      </c>
    </row>
    <row r="1887" customFormat="false" ht="12.75" hidden="false" customHeight="false" outlineLevel="0" collapsed="false">
      <c r="A1887" s="19" t="n">
        <f aca="false">ROUND((Online_RAW!B1887-General!$B$10)*24,3)</f>
        <v>31.417</v>
      </c>
      <c r="B1887" s="19" t="n">
        <f aca="false">General!$B$12+Online_ANA!K1887/1000+Online_ANA!L1887/1000+Online_ANA!M1887/1000/General!$B$22-SUM($P$2:P1887)/1000/General!$B$24+SUM($Q$2:Q1887)/1000/General!$B$24</f>
        <v>1.63825439989363</v>
      </c>
      <c r="C1887" s="19" t="n">
        <f aca="false">Online_RAW!K1887</f>
        <v>43.0828571428571</v>
      </c>
      <c r="D1887" s="19" t="n">
        <f aca="false">Online_RAW!J1887</f>
        <v>5.81571428571429</v>
      </c>
      <c r="E1887" s="19" t="n">
        <f aca="false">(1-F1887/100-G1887/100)/(1-C1887/100-D1887/100-General!$B$17/100)</f>
        <v>0.957516398359361</v>
      </c>
      <c r="F1887" s="19" t="n">
        <f aca="false">N1887*General!$B$14/(N1887+O1887)+O1887*100/(N1887+O1887)</f>
        <v>51.4593386578005</v>
      </c>
      <c r="G1887" s="19" t="n">
        <f aca="false">N1887*General!$B$15/(N1887+O1887)</f>
        <v>0.0245154855263634</v>
      </c>
      <c r="H1887" s="19" t="n">
        <f aca="false">(N1887+O1887)*(1/General!$B$20)*((F1887/100)-E1887*(C1887/100))*1000/B1887</f>
        <v>501.622514555444</v>
      </c>
      <c r="I1887" s="19" t="n">
        <f aca="false">(N1887+O1887)*(1/General!$B$20)*((D1887/100)*E1887-(G1887/100))*1000/B1887</f>
        <v>272.471249271441</v>
      </c>
      <c r="J1887" s="19" t="n">
        <f aca="false">I1887/H1887</f>
        <v>0.543179864071521</v>
      </c>
      <c r="K1887" s="19" t="n">
        <f aca="false">MAX(Online_RAW!$L$2-Online_RAW!L1887,0)</f>
        <v>0</v>
      </c>
      <c r="L1887" s="19" t="n">
        <f aca="false">0.0016*(Online_RAW!M1887)</f>
        <v>112.716266666667</v>
      </c>
      <c r="M1887" s="11" t="n">
        <f aca="false">Online_RAW!$N$2-Online_RAW!N1887</f>
        <v>621.88656521739</v>
      </c>
      <c r="N1887" s="19" t="n">
        <f aca="false">Online_RAW!C1887*60</f>
        <v>110.60347826087</v>
      </c>
      <c r="O1887" s="19" t="n">
        <f aca="false">MAX(0, Online_RAW!D1887*60)</f>
        <v>69.8595652173912</v>
      </c>
      <c r="P1887" s="19" t="n">
        <f aca="false">_xlfn.IFNA(VLOOKUP(A1887,Sampling!$D$7:$E$14,2,FALSE()),0)</f>
        <v>0</v>
      </c>
      <c r="Q1887" s="0" t="n">
        <f aca="false">_xlfn.IFNA(VLOOKUP(A1887,Refill!$D$6:$G$8,2,FALSE()),0)</f>
        <v>0</v>
      </c>
    </row>
    <row r="1888" customFormat="false" ht="12.75" hidden="false" customHeight="false" outlineLevel="0" collapsed="false">
      <c r="A1888" s="19" t="n">
        <f aca="false">ROUND((Online_RAW!B1888-General!$B$10)*24,3)</f>
        <v>31.433</v>
      </c>
      <c r="B1888" s="19" t="n">
        <f aca="false">General!$B$12+Online_ANA!K1888/1000+Online_ANA!L1888/1000+Online_ANA!M1888/1000/General!$B$22-SUM($P$2:P1888)/1000/General!$B$24+SUM($Q$2:Q1888)/1000/General!$B$24</f>
        <v>1.63944395640812</v>
      </c>
      <c r="C1888" s="19" t="n">
        <f aca="false">Online_RAW!K1888</f>
        <v>43.18</v>
      </c>
      <c r="D1888" s="19" t="n">
        <f aca="false">Online_RAW!J1888</f>
        <v>5.85</v>
      </c>
      <c r="E1888" s="19" t="n">
        <f aca="false">(1-F1888/100-G1888/100)/(1-C1888/100-D1888/100-General!$B$17/100)</f>
        <v>0.967328000173</v>
      </c>
      <c r="F1888" s="19" t="n">
        <f aca="false">N1888*General!$B$14/(N1888+O1888)+O1888*100/(N1888+O1888)</f>
        <v>51.0891447637329</v>
      </c>
      <c r="G1888" s="19" t="n">
        <f aca="false">N1888*General!$B$15/(N1888+O1888)</f>
        <v>0.0247024521395288</v>
      </c>
      <c r="H1888" s="19" t="n">
        <f aca="false">(N1888+O1888)*(1/General!$B$20)*((F1888/100)-E1888*(C1888/100))*1000/B1888</f>
        <v>456.920988494114</v>
      </c>
      <c r="I1888" s="19" t="n">
        <f aca="false">(N1888+O1888)*(1/General!$B$20)*((D1888/100)*E1888-(G1888/100))*1000/B1888</f>
        <v>276.22215463194</v>
      </c>
      <c r="J1888" s="19" t="n">
        <f aca="false">I1888/H1888</f>
        <v>0.604529364129875</v>
      </c>
      <c r="K1888" s="19" t="n">
        <f aca="false">MAX(Online_RAW!$L$2-Online_RAW!L1888,0)</f>
        <v>0</v>
      </c>
      <c r="L1888" s="19" t="n">
        <f aca="false">0.0016*(Online_RAW!M1888)</f>
        <v>112.716266666667</v>
      </c>
      <c r="M1888" s="11" t="n">
        <f aca="false">Online_RAW!$N$2-Online_RAW!N1888</f>
        <v>623.18318181818</v>
      </c>
      <c r="N1888" s="19" t="n">
        <f aca="false">Online_RAW!C1888*60</f>
        <v>111.256363636364</v>
      </c>
      <c r="O1888" s="19" t="n">
        <f aca="false">MAX(0, Online_RAW!D1888*60)</f>
        <v>68.898</v>
      </c>
      <c r="P1888" s="19" t="n">
        <f aca="false">_xlfn.IFNA(VLOOKUP(A1888,Sampling!$D$7:$E$14,2,FALSE()),0)</f>
        <v>0</v>
      </c>
      <c r="Q1888" s="0" t="n">
        <f aca="false">_xlfn.IFNA(VLOOKUP(A1888,Refill!$D$6:$G$8,2,FALSE()),0)</f>
        <v>0</v>
      </c>
    </row>
    <row r="1889" customFormat="false" ht="12.75" hidden="false" customHeight="false" outlineLevel="0" collapsed="false">
      <c r="A1889" s="19" t="n">
        <f aca="false">ROUND((Online_RAW!B1889-General!$B$10)*24,3)</f>
        <v>31.45</v>
      </c>
      <c r="B1889" s="19" t="n">
        <f aca="false">General!$B$12+Online_ANA!K1889/1000+Online_ANA!L1889/1000+Online_ANA!M1889/1000/General!$B$22-SUM($P$2:P1889)/1000/General!$B$24+SUM($Q$2:Q1889)/1000/General!$B$24</f>
        <v>1.64081094885739</v>
      </c>
      <c r="C1889" s="19" t="n">
        <f aca="false">Online_RAW!K1889</f>
        <v>43.0458333333333</v>
      </c>
      <c r="D1889" s="19" t="n">
        <f aca="false">Online_RAW!J1889</f>
        <v>5.834</v>
      </c>
      <c r="E1889" s="19" t="n">
        <f aca="false">(1-F1889/100-G1889/100)/(1-C1889/100-D1889/100-General!$B$17/100)</f>
        <v>0.961281876344106</v>
      </c>
      <c r="F1889" s="19" t="n">
        <f aca="false">N1889*General!$B$14/(N1889+O1889)+O1889*100/(N1889+O1889)</f>
        <v>51.2504285453772</v>
      </c>
      <c r="G1889" s="19" t="n">
        <f aca="false">N1889*General!$B$15/(N1889+O1889)</f>
        <v>0.0246209956841529</v>
      </c>
      <c r="H1889" s="19" t="n">
        <f aca="false">(N1889+O1889)*(1/General!$B$20)*((F1889/100)-E1889*(C1889/100))*1000/B1889</f>
        <v>481.698242943657</v>
      </c>
      <c r="I1889" s="19" t="n">
        <f aca="false">(N1889+O1889)*(1/General!$B$20)*((D1889/100)*E1889-(G1889/100))*1000/B1889</f>
        <v>272.464091551999</v>
      </c>
      <c r="J1889" s="19" t="n">
        <f aca="false">I1889/H1889</f>
        <v>0.565632313472789</v>
      </c>
      <c r="K1889" s="19" t="n">
        <f aca="false">MAX(Online_RAW!$L$2-Online_RAW!L1889,0)</f>
        <v>0</v>
      </c>
      <c r="L1889" s="19" t="n">
        <f aca="false">0.0016*(Online_RAW!M1889)</f>
        <v>112.85632</v>
      </c>
      <c r="M1889" s="11" t="n">
        <f aca="false">Online_RAW!$N$2-Online_RAW!N1889</f>
        <v>624.52054545455</v>
      </c>
      <c r="N1889" s="19" t="n">
        <f aca="false">Online_RAW!C1889*60</f>
        <v>110.465454545455</v>
      </c>
      <c r="O1889" s="19" t="n">
        <f aca="false">MAX(0, Online_RAW!D1889*60)</f>
        <v>69</v>
      </c>
      <c r="P1889" s="19" t="n">
        <f aca="false">_xlfn.IFNA(VLOOKUP(A1889,Sampling!$D$7:$E$14,2,FALSE()),0)</f>
        <v>0</v>
      </c>
      <c r="Q1889" s="0" t="n">
        <f aca="false">_xlfn.IFNA(VLOOKUP(A1889,Refill!$D$6:$G$8,2,FALSE()),0)</f>
        <v>0</v>
      </c>
    </row>
    <row r="1890" customFormat="false" ht="12.75" hidden="false" customHeight="false" outlineLevel="0" collapsed="false">
      <c r="A1890" s="19" t="n">
        <f aca="false">ROUND((Online_RAW!B1890-General!$B$10)*24,3)</f>
        <v>31.467</v>
      </c>
      <c r="B1890" s="19" t="n">
        <f aca="false">General!$B$12+Online_ANA!K1890/1000+Online_ANA!L1890/1000+Online_ANA!M1890/1000/General!$B$22-SUM($P$2:P1890)/1000/General!$B$24+SUM($Q$2:Q1890)/1000/General!$B$24</f>
        <v>1.64205990423766</v>
      </c>
      <c r="C1890" s="19" t="n">
        <f aca="false">Online_RAW!K1890</f>
        <v>43.0918181818182</v>
      </c>
      <c r="D1890" s="19" t="n">
        <f aca="false">Online_RAW!J1890</f>
        <v>5.808</v>
      </c>
      <c r="E1890" s="19" t="n">
        <f aca="false">(1-F1890/100-G1890/100)/(1-C1890/100-D1890/100-General!$B$17/100)</f>
        <v>0.956499981382568</v>
      </c>
      <c r="F1890" s="19" t="n">
        <f aca="false">N1890*General!$B$14/(N1890+O1890)+O1890*100/(N1890+O1890)</f>
        <v>51.5120583671048</v>
      </c>
      <c r="G1890" s="19" t="n">
        <f aca="false">N1890*General!$B$15/(N1890+O1890)</f>
        <v>0.0244888594105531</v>
      </c>
      <c r="H1890" s="19" t="n">
        <f aca="false">(N1890+O1890)*(1/General!$B$20)*((F1890/100)-E1890*(C1890/100))*1000/B1890</f>
        <v>503.650848160904</v>
      </c>
      <c r="I1890" s="19" t="n">
        <f aca="false">(N1890+O1890)*(1/General!$B$20)*((D1890/100)*E1890-(G1890/100))*1000/B1890</f>
        <v>270.587230864236</v>
      </c>
      <c r="J1890" s="19" t="n">
        <f aca="false">I1890/H1890</f>
        <v>0.53725161359758</v>
      </c>
      <c r="K1890" s="19" t="n">
        <f aca="false">MAX(Online_RAW!$L$2-Online_RAW!L1890,0)</f>
        <v>0</v>
      </c>
      <c r="L1890" s="19" t="n">
        <f aca="false">0.0016*(Online_RAW!M1890)</f>
        <v>112.933866666667</v>
      </c>
      <c r="M1890" s="11" t="n">
        <f aca="false">Online_RAW!$N$2-Online_RAW!N1890</f>
        <v>625.79738095238</v>
      </c>
      <c r="N1890" s="19" t="n">
        <f aca="false">Online_RAW!C1890*60</f>
        <v>110.238</v>
      </c>
      <c r="O1890" s="19" t="n">
        <f aca="false">MAX(0, Online_RAW!D1890*60)</f>
        <v>69.824285714286</v>
      </c>
      <c r="P1890" s="19" t="n">
        <f aca="false">_xlfn.IFNA(VLOOKUP(A1890,Sampling!$D$7:$E$14,2,FALSE()),0)</f>
        <v>0</v>
      </c>
      <c r="Q1890" s="0" t="n">
        <f aca="false">_xlfn.IFNA(VLOOKUP(A1890,Refill!$D$6:$G$8,2,FALSE()),0)</f>
        <v>0</v>
      </c>
    </row>
    <row r="1891" customFormat="false" ht="12.75" hidden="false" customHeight="false" outlineLevel="0" collapsed="false">
      <c r="A1891" s="19" t="n">
        <f aca="false">ROUND((Online_RAW!B1891-General!$B$10)*24,3)</f>
        <v>31.483</v>
      </c>
      <c r="B1891" s="19" t="n">
        <f aca="false">General!$B$12+Online_ANA!K1891/1000+Online_ANA!L1891/1000+Online_ANA!M1891/1000/General!$B$22-SUM($P$2:P1891)/1000/General!$B$24+SUM($Q$2:Q1891)/1000/General!$B$24</f>
        <v>1.64336198643313</v>
      </c>
      <c r="C1891" s="19" t="n">
        <f aca="false">Online_RAW!K1891</f>
        <v>43.3892307692308</v>
      </c>
      <c r="D1891" s="19" t="n">
        <f aca="false">Online_RAW!J1891</f>
        <v>5.805</v>
      </c>
      <c r="E1891" s="19" t="n">
        <f aca="false">(1-F1891/100-G1891/100)/(1-C1891/100-D1891/100-General!$B$17/100)</f>
        <v>0.970570466758639</v>
      </c>
      <c r="F1891" s="19" t="n">
        <f aca="false">N1891*General!$B$14/(N1891+O1891)+O1891*100/(N1891+O1891)</f>
        <v>51.0846745088564</v>
      </c>
      <c r="G1891" s="19" t="n">
        <f aca="false">N1891*General!$B$15/(N1891+O1891)</f>
        <v>0.0247047098440119</v>
      </c>
      <c r="H1891" s="19" t="n">
        <f aca="false">(N1891+O1891)*(1/General!$B$20)*((F1891/100)-E1891*(C1891/100))*1000/B1891</f>
        <v>439.938450166544</v>
      </c>
      <c r="I1891" s="19" t="n">
        <f aca="false">(N1891+O1891)*(1/General!$B$20)*((D1891/100)*E1891-(G1891/100))*1000/B1891</f>
        <v>275.046186443225</v>
      </c>
      <c r="J1891" s="19" t="n">
        <f aca="false">I1891/H1891</f>
        <v>0.625192424847391</v>
      </c>
      <c r="K1891" s="19" t="n">
        <f aca="false">MAX(Online_RAW!$L$2-Online_RAW!L1891,0)</f>
        <v>0</v>
      </c>
      <c r="L1891" s="19" t="n">
        <f aca="false">0.0016*(Online_RAW!M1891)</f>
        <v>113.048266666667</v>
      </c>
      <c r="M1891" s="11" t="n">
        <f aca="false">Online_RAW!$N$2-Online_RAW!N1891</f>
        <v>627.09195454545</v>
      </c>
      <c r="N1891" s="19" t="n">
        <f aca="false">Online_RAW!C1891*60</f>
        <v>111.546818181818</v>
      </c>
      <c r="O1891" s="19" t="n">
        <f aca="false">MAX(0, Online_RAW!D1891*60)</f>
        <v>69.0613636363638</v>
      </c>
      <c r="P1891" s="19" t="n">
        <f aca="false">_xlfn.IFNA(VLOOKUP(A1891,Sampling!$D$7:$E$14,2,FALSE()),0)</f>
        <v>0</v>
      </c>
      <c r="Q1891" s="0" t="n">
        <f aca="false">_xlfn.IFNA(VLOOKUP(A1891,Refill!$D$6:$G$8,2,FALSE()),0)</f>
        <v>0</v>
      </c>
    </row>
    <row r="1892" customFormat="false" ht="12.75" hidden="false" customHeight="false" outlineLevel="0" collapsed="false">
      <c r="A1892" s="19" t="n">
        <f aca="false">ROUND((Online_RAW!B1892-General!$B$10)*24,3)</f>
        <v>31.5</v>
      </c>
      <c r="B1892" s="19" t="n">
        <f aca="false">General!$B$12+Online_ANA!K1892/1000+Online_ANA!L1892/1000+Online_ANA!M1892/1000/General!$B$22-SUM($P$2:P1892)/1000/General!$B$24+SUM($Q$2:Q1892)/1000/General!$B$24</f>
        <v>1.64465239733111</v>
      </c>
      <c r="C1892" s="19" t="n">
        <f aca="false">Online_RAW!K1892</f>
        <v>43.0676923076923</v>
      </c>
      <c r="D1892" s="19" t="n">
        <f aca="false">Online_RAW!J1892</f>
        <v>5.83142857142857</v>
      </c>
      <c r="E1892" s="19" t="n">
        <f aca="false">(1-F1892/100-G1892/100)/(1-C1892/100-D1892/100-General!$B$17/100)</f>
        <v>0.955702711570274</v>
      </c>
      <c r="F1892" s="19" t="n">
        <f aca="false">N1892*General!$B$14/(N1892+O1892)+O1892*100/(N1892+O1892)</f>
        <v>51.5518076882923</v>
      </c>
      <c r="G1892" s="19" t="n">
        <f aca="false">N1892*General!$B$15/(N1892+O1892)</f>
        <v>0.0244687839958119</v>
      </c>
      <c r="H1892" s="19" t="n">
        <f aca="false">(N1892+O1892)*(1/General!$B$20)*((F1892/100)-E1892*(C1892/100))*1000/B1892</f>
        <v>508.1400458112</v>
      </c>
      <c r="I1892" s="19" t="n">
        <f aca="false">(N1892+O1892)*(1/General!$B$20)*((D1892/100)*E1892-(G1892/100))*1000/B1892</f>
        <v>271.315984727352</v>
      </c>
      <c r="J1892" s="19" t="n">
        <f aca="false">I1892/H1892</f>
        <v>0.533939387308513</v>
      </c>
      <c r="K1892" s="19" t="n">
        <f aca="false">MAX(Online_RAW!$L$2-Online_RAW!L1892,0)</f>
        <v>0</v>
      </c>
      <c r="L1892" s="19" t="n">
        <f aca="false">0.0016*(Online_RAW!M1892)</f>
        <v>113.1456</v>
      </c>
      <c r="M1892" s="11" t="n">
        <f aca="false">Online_RAW!$N$2-Online_RAW!N1892</f>
        <v>628.39240909091</v>
      </c>
      <c r="N1892" s="19" t="n">
        <f aca="false">Online_RAW!C1892*60</f>
        <v>110.264181818182</v>
      </c>
      <c r="O1892" s="19" t="n">
        <f aca="false">MAX(0, Online_RAW!D1892*60)</f>
        <v>69.9886363636362</v>
      </c>
      <c r="P1892" s="19" t="n">
        <f aca="false">_xlfn.IFNA(VLOOKUP(A1892,Sampling!$D$7:$E$14,2,FALSE()),0)</f>
        <v>0</v>
      </c>
      <c r="Q1892" s="0" t="n">
        <f aca="false">_xlfn.IFNA(VLOOKUP(A1892,Refill!$D$6:$G$8,2,FALSE()),0)</f>
        <v>0</v>
      </c>
    </row>
    <row r="1893" customFormat="false" ht="12.75" hidden="false" customHeight="false" outlineLevel="0" collapsed="false">
      <c r="A1893" s="19" t="n">
        <f aca="false">ROUND((Online_RAW!B1893-General!$B$10)*24,3)</f>
        <v>31.517</v>
      </c>
      <c r="B1893" s="19" t="n">
        <f aca="false">General!$B$12+Online_ANA!K1893/1000+Online_ANA!L1893/1000+Online_ANA!M1893/1000/General!$B$22-SUM($P$2:P1893)/1000/General!$B$24+SUM($Q$2:Q1893)/1000/General!$B$24</f>
        <v>1.64595741384487</v>
      </c>
      <c r="C1893" s="19" t="n">
        <f aca="false">Online_RAW!K1893</f>
        <v>43.195</v>
      </c>
      <c r="D1893" s="19" t="n">
        <f aca="false">Online_RAW!J1893</f>
        <v>5.8075</v>
      </c>
      <c r="E1893" s="19" t="n">
        <f aca="false">(1-F1893/100-G1893/100)/(1-C1893/100-D1893/100-General!$B$17/100)</f>
        <v>0.968404778596804</v>
      </c>
      <c r="F1893" s="19" t="n">
        <f aca="false">N1893*General!$B$14/(N1893+O1893)+O1893*100/(N1893+O1893)</f>
        <v>51.0080551954739</v>
      </c>
      <c r="G1893" s="19" t="n">
        <f aca="false">N1893*General!$B$15/(N1893+O1893)</f>
        <v>0.0247434064669324</v>
      </c>
      <c r="H1893" s="19" t="n">
        <f aca="false">(N1893+O1893)*(1/General!$B$20)*((F1893/100)-E1893*(C1893/100))*1000/B1893</f>
        <v>448.022622004568</v>
      </c>
      <c r="I1893" s="19" t="n">
        <f aca="false">(N1893+O1893)*(1/General!$B$20)*((D1893/100)*E1893-(G1893/100))*1000/B1893</f>
        <v>273.332987175302</v>
      </c>
      <c r="J1893" s="19" t="n">
        <f aca="false">I1893/H1893</f>
        <v>0.610087468245108</v>
      </c>
      <c r="K1893" s="19" t="n">
        <f aca="false">MAX(Online_RAW!$L$2-Online_RAW!L1893,0)</f>
        <v>0</v>
      </c>
      <c r="L1893" s="19" t="n">
        <f aca="false">0.0016*(Online_RAW!M1893)</f>
        <v>113.2208</v>
      </c>
      <c r="M1893" s="11" t="n">
        <f aca="false">Online_RAW!$N$2-Online_RAW!N1893</f>
        <v>629.73290909091</v>
      </c>
      <c r="N1893" s="19" t="n">
        <f aca="false">Online_RAW!C1893*60</f>
        <v>111.403363636364</v>
      </c>
      <c r="O1893" s="19" t="n">
        <f aca="false">MAX(0, Online_RAW!D1893*60)</f>
        <v>68.6904545454546</v>
      </c>
      <c r="P1893" s="19" t="n">
        <f aca="false">_xlfn.IFNA(VLOOKUP(A1893,Sampling!$D$7:$E$14,2,FALSE()),0)</f>
        <v>0</v>
      </c>
      <c r="Q1893" s="0" t="n">
        <f aca="false">_xlfn.IFNA(VLOOKUP(A1893,Refill!$D$6:$G$8,2,FALSE()),0)</f>
        <v>0</v>
      </c>
    </row>
    <row r="1894" customFormat="false" ht="12.75" hidden="false" customHeight="false" outlineLevel="0" collapsed="false">
      <c r="A1894" s="19" t="n">
        <f aca="false">ROUND((Online_RAW!B1894-General!$B$10)*24,3)</f>
        <v>31.533</v>
      </c>
      <c r="B1894" s="19" t="n">
        <f aca="false">General!$B$12+Online_ANA!K1894/1000+Online_ANA!L1894/1000+Online_ANA!M1894/1000/General!$B$22-SUM($P$2:P1894)/1000/General!$B$24+SUM($Q$2:Q1894)/1000/General!$B$24</f>
        <v>1.64728809374479</v>
      </c>
      <c r="C1894" s="19" t="n">
        <f aca="false">Online_RAW!K1894</f>
        <v>43.0357142857143</v>
      </c>
      <c r="D1894" s="19" t="n">
        <f aca="false">Online_RAW!J1894</f>
        <v>5.85</v>
      </c>
      <c r="E1894" s="19" t="n">
        <f aca="false">(1-F1894/100-G1894/100)/(1-C1894/100-D1894/100-General!$B$17/100)</f>
        <v>0.957237111476742</v>
      </c>
      <c r="F1894" s="19" t="n">
        <f aca="false">N1894*General!$B$14/(N1894+O1894)+O1894*100/(N1894+O1894)</f>
        <v>51.4611833685796</v>
      </c>
      <c r="G1894" s="19" t="n">
        <f aca="false">N1894*General!$B$15/(N1894+O1894)</f>
        <v>0.0245145538542527</v>
      </c>
      <c r="H1894" s="19" t="n">
        <f aca="false">(N1894+O1894)*(1/General!$B$20)*((F1894/100)-E1894*(C1894/100))*1000/B1894</f>
        <v>501.273397619788</v>
      </c>
      <c r="I1894" s="19" t="n">
        <f aca="false">(N1894+O1894)*(1/General!$B$20)*((D1894/100)*E1894-(G1894/100))*1000/B1894</f>
        <v>272.239935597026</v>
      </c>
      <c r="J1894" s="19" t="n">
        <f aca="false">I1894/H1894</f>
        <v>0.543096715065494</v>
      </c>
      <c r="K1894" s="19" t="n">
        <f aca="false">MAX(Online_RAW!$L$2-Online_RAW!L1894,0)</f>
        <v>0</v>
      </c>
      <c r="L1894" s="19" t="n">
        <f aca="false">0.0016*(Online_RAW!M1894)</f>
        <v>113.3456</v>
      </c>
      <c r="M1894" s="11" t="n">
        <f aca="false">Online_RAW!$N$2-Online_RAW!N1894</f>
        <v>631.04731818182</v>
      </c>
      <c r="N1894" s="19" t="n">
        <f aca="false">Online_RAW!C1894*60</f>
        <v>110.493</v>
      </c>
      <c r="O1894" s="19" t="n">
        <f aca="false">MAX(0, Online_RAW!D1894*60)</f>
        <v>69.7966363636362</v>
      </c>
      <c r="P1894" s="19" t="n">
        <f aca="false">_xlfn.IFNA(VLOOKUP(A1894,Sampling!$D$7:$E$14,2,FALSE()),0)</f>
        <v>0</v>
      </c>
      <c r="Q1894" s="0" t="n">
        <f aca="false">_xlfn.IFNA(VLOOKUP(A1894,Refill!$D$6:$G$8,2,FALSE()),0)</f>
        <v>0</v>
      </c>
    </row>
    <row r="1895" customFormat="false" ht="12.75" hidden="false" customHeight="false" outlineLevel="0" collapsed="false">
      <c r="A1895" s="19" t="n">
        <f aca="false">ROUND((Online_RAW!B1895-General!$B$10)*24,3)</f>
        <v>31.55</v>
      </c>
      <c r="B1895" s="19" t="n">
        <f aca="false">General!$B$12+Online_ANA!K1895/1000+Online_ANA!L1895/1000+Online_ANA!M1895/1000/General!$B$22-SUM($P$2:P1895)/1000/General!$B$24+SUM($Q$2:Q1895)/1000/General!$B$24</f>
        <v>1.64846639510704</v>
      </c>
      <c r="C1895" s="19" t="n">
        <f aca="false">Online_RAW!K1895</f>
        <v>43.0416666666667</v>
      </c>
      <c r="D1895" s="19" t="n">
        <f aca="false">Online_RAW!J1895</f>
        <v>5.87166666666667</v>
      </c>
      <c r="E1895" s="19" t="n">
        <f aca="false">(1-F1895/100-G1895/100)/(1-C1895/100-D1895/100-General!$B$17/100)</f>
        <v>0.959769144590522</v>
      </c>
      <c r="F1895" s="19" t="n">
        <f aca="false">N1895*General!$B$14/(N1895+O1895)+O1895*100/(N1895+O1895)</f>
        <v>51.3593123555161</v>
      </c>
      <c r="G1895" s="19" t="n">
        <f aca="false">N1895*General!$B$15/(N1895+O1895)</f>
        <v>0.0245660038608505</v>
      </c>
      <c r="H1895" s="19" t="n">
        <f aca="false">(N1895+O1895)*(1/General!$B$20)*((F1895/100)-E1895*(C1895/100))*1000/B1895</f>
        <v>489.090666512635</v>
      </c>
      <c r="I1895" s="19" t="n">
        <f aca="false">(N1895+O1895)*(1/General!$B$20)*((D1895/100)*E1895-(G1895/100))*1000/B1895</f>
        <v>273.077955057963</v>
      </c>
      <c r="J1895" s="19" t="n">
        <f aca="false">I1895/H1895</f>
        <v>0.558338103250042</v>
      </c>
      <c r="K1895" s="19" t="n">
        <f aca="false">MAX(Online_RAW!$L$2-Online_RAW!L1895,0)</f>
        <v>0</v>
      </c>
      <c r="L1895" s="19" t="n">
        <f aca="false">0.0016*(Online_RAW!M1895)</f>
        <v>113.3456</v>
      </c>
      <c r="M1895" s="11" t="n">
        <f aca="false">Online_RAW!$N$2-Online_RAW!N1895</f>
        <v>632.33166666667</v>
      </c>
      <c r="N1895" s="19" t="n">
        <f aca="false">Online_RAW!C1895*60</f>
        <v>110.440857142857</v>
      </c>
      <c r="O1895" s="19" t="n">
        <f aca="false">MAX(0, Online_RAW!D1895*60)</f>
        <v>69.386285714286</v>
      </c>
      <c r="P1895" s="19" t="n">
        <f aca="false">_xlfn.IFNA(VLOOKUP(A1895,Sampling!$D$7:$E$14,2,FALSE()),0)</f>
        <v>0</v>
      </c>
      <c r="Q1895" s="0" t="n">
        <f aca="false">_xlfn.IFNA(VLOOKUP(A1895,Refill!$D$6:$G$8,2,FALSE()),0)</f>
        <v>0</v>
      </c>
    </row>
    <row r="1896" customFormat="false" ht="12.75" hidden="false" customHeight="false" outlineLevel="0" collapsed="false">
      <c r="A1896" s="19" t="n">
        <f aca="false">ROUND((Online_RAW!B1896-General!$B$10)*24,3)</f>
        <v>31.567</v>
      </c>
      <c r="B1896" s="19" t="n">
        <f aca="false">General!$B$12+Online_ANA!K1896/1000+Online_ANA!L1896/1000+Online_ANA!M1896/1000/General!$B$22-SUM($P$2:P1896)/1000/General!$B$24+SUM($Q$2:Q1896)/1000/General!$B$24</f>
        <v>1.64981701198618</v>
      </c>
      <c r="C1896" s="19" t="n">
        <f aca="false">Online_RAW!K1896</f>
        <v>43.276</v>
      </c>
      <c r="D1896" s="19" t="n">
        <f aca="false">Online_RAW!J1896</f>
        <v>5.855</v>
      </c>
      <c r="E1896" s="19" t="n">
        <f aca="false">(1-F1896/100-G1896/100)/(1-C1896/100-D1896/100-General!$B$17/100)</f>
        <v>0.968901042274466</v>
      </c>
      <c r="F1896" s="19" t="n">
        <f aca="false">N1896*General!$B$14/(N1896+O1896)+O1896*100/(N1896+O1896)</f>
        <v>51.107515734576</v>
      </c>
      <c r="G1896" s="19" t="n">
        <f aca="false">N1896*General!$B$15/(N1896+O1896)</f>
        <v>0.0246931738714263</v>
      </c>
      <c r="H1896" s="19" t="n">
        <f aca="false">(N1896+O1896)*(1/General!$B$20)*((F1896/100)-E1896*(C1896/100))*1000/B1896</f>
        <v>446.18947121071</v>
      </c>
      <c r="I1896" s="19" t="n">
        <f aca="false">(N1896+O1896)*(1/General!$B$20)*((D1896/100)*E1896-(G1896/100))*1000/B1896</f>
        <v>274.608271164365</v>
      </c>
      <c r="J1896" s="19" t="n">
        <f aca="false">I1896/H1896</f>
        <v>0.615452154034992</v>
      </c>
      <c r="K1896" s="19" t="n">
        <f aca="false">MAX(Online_RAW!$L$2-Online_RAW!L1896,0)</f>
        <v>0</v>
      </c>
      <c r="L1896" s="19" t="n">
        <f aca="false">0.0016*(Online_RAW!M1896)</f>
        <v>113.485485714286</v>
      </c>
      <c r="M1896" s="11" t="n">
        <f aca="false">Online_RAW!$N$2-Online_RAW!N1896</f>
        <v>633.65136363636</v>
      </c>
      <c r="N1896" s="19" t="n">
        <f aca="false">Online_RAW!C1896*60</f>
        <v>110.987454545455</v>
      </c>
      <c r="O1896" s="19" t="n">
        <f aca="false">MAX(0, Online_RAW!D1896*60)</f>
        <v>68.799</v>
      </c>
      <c r="P1896" s="19" t="n">
        <f aca="false">_xlfn.IFNA(VLOOKUP(A1896,Sampling!$D$7:$E$14,2,FALSE()),0)</f>
        <v>0</v>
      </c>
      <c r="Q1896" s="0" t="n">
        <f aca="false">_xlfn.IFNA(VLOOKUP(A1896,Refill!$D$6:$G$8,2,FALSE()),0)</f>
        <v>0</v>
      </c>
    </row>
    <row r="1897" customFormat="false" ht="12.75" hidden="false" customHeight="false" outlineLevel="0" collapsed="false">
      <c r="A1897" s="19" t="n">
        <f aca="false">ROUND((Online_RAW!B1897-General!$B$10)*24,3)</f>
        <v>31.583</v>
      </c>
      <c r="B1897" s="19" t="n">
        <f aca="false">General!$B$12+Online_ANA!K1897/1000+Online_ANA!L1897/1000+Online_ANA!M1897/1000/General!$B$22-SUM($P$2:P1897)/1000/General!$B$24+SUM($Q$2:Q1897)/1000/General!$B$24</f>
        <v>1.65110672627189</v>
      </c>
      <c r="C1897" s="19" t="n">
        <f aca="false">Online_RAW!K1897</f>
        <v>43.1638461538462</v>
      </c>
      <c r="D1897" s="19" t="n">
        <f aca="false">Online_RAW!J1897</f>
        <v>5.88</v>
      </c>
      <c r="E1897" s="19" t="n">
        <f aca="false">(1-F1897/100-G1897/100)/(1-C1897/100-D1897/100-General!$B$17/100)</f>
        <v>0.961855161568741</v>
      </c>
      <c r="F1897" s="19" t="n">
        <f aca="false">N1897*General!$B$14/(N1897+O1897)+O1897*100/(N1897+O1897)</f>
        <v>51.3791917751611</v>
      </c>
      <c r="G1897" s="19" t="n">
        <f aca="false">N1897*General!$B$15/(N1897+O1897)</f>
        <v>0.0245559637499186</v>
      </c>
      <c r="H1897" s="19" t="n">
        <f aca="false">(N1897+O1897)*(1/General!$B$20)*((F1897/100)-E1897*(C1897/100))*1000/B1897</f>
        <v>480.121934527985</v>
      </c>
      <c r="I1897" s="19" t="n">
        <f aca="false">(N1897+O1897)*(1/General!$B$20)*((D1897/100)*E1897-(G1897/100))*1000/B1897</f>
        <v>274.152114075602</v>
      </c>
      <c r="J1897" s="19" t="n">
        <f aca="false">I1897/H1897</f>
        <v>0.571005185058093</v>
      </c>
      <c r="K1897" s="19" t="n">
        <f aca="false">MAX(Online_RAW!$L$2-Online_RAW!L1897,0)</f>
        <v>0</v>
      </c>
      <c r="L1897" s="19" t="n">
        <f aca="false">0.0016*(Online_RAW!M1897)</f>
        <v>113.5752</v>
      </c>
      <c r="M1897" s="11" t="n">
        <f aca="false">Online_RAW!$N$2-Online_RAW!N1897</f>
        <v>634.95936363636</v>
      </c>
      <c r="N1897" s="19" t="n">
        <f aca="false">Online_RAW!C1897*60</f>
        <v>110.607818181818</v>
      </c>
      <c r="O1897" s="19" t="n">
        <f aca="false">MAX(0, Online_RAW!D1897*60)</f>
        <v>69.5648181818184</v>
      </c>
      <c r="P1897" s="19" t="n">
        <f aca="false">_xlfn.IFNA(VLOOKUP(A1897,Sampling!$D$7:$E$14,2,FALSE()),0)</f>
        <v>0</v>
      </c>
      <c r="Q1897" s="0" t="n">
        <f aca="false">_xlfn.IFNA(VLOOKUP(A1897,Refill!$D$6:$G$8,2,FALSE()),0)</f>
        <v>0</v>
      </c>
    </row>
    <row r="1898" customFormat="false" ht="12.75" hidden="false" customHeight="false" outlineLevel="0" collapsed="false">
      <c r="A1898" s="19" t="n">
        <f aca="false">ROUND((Online_RAW!B1898-General!$B$10)*24,3)</f>
        <v>31.6</v>
      </c>
      <c r="B1898" s="19" t="n">
        <f aca="false">General!$B$12+Online_ANA!K1898/1000+Online_ANA!L1898/1000+Online_ANA!M1898/1000/General!$B$22-SUM($P$2:P1898)/1000/General!$B$24+SUM($Q$2:Q1898)/1000/General!$B$24</f>
        <v>1.65242140985811</v>
      </c>
      <c r="C1898" s="19" t="n">
        <f aca="false">Online_RAW!K1898</f>
        <v>43.16</v>
      </c>
      <c r="D1898" s="19" t="n">
        <f aca="false">Online_RAW!J1898</f>
        <v>5.89</v>
      </c>
      <c r="E1898" s="19" t="n">
        <f aca="false">(1-F1898/100-G1898/100)/(1-C1898/100-D1898/100-General!$B$17/100)</f>
        <v>0.962876259595269</v>
      </c>
      <c r="F1898" s="19" t="n">
        <f aca="false">N1898*General!$B$14/(N1898+O1898)+O1898*100/(N1898+O1898)</f>
        <v>51.3335046863703</v>
      </c>
      <c r="G1898" s="19" t="n">
        <f aca="false">N1898*General!$B$15/(N1898+O1898)</f>
        <v>0.0245790380371867</v>
      </c>
      <c r="H1898" s="19" t="n">
        <f aca="false">(N1898+O1898)*(1/General!$B$20)*((F1898/100)-E1898*(C1898/100))*1000/B1898</f>
        <v>475.23076858004</v>
      </c>
      <c r="I1898" s="19" t="n">
        <f aca="false">(N1898+O1898)*(1/General!$B$20)*((D1898/100)*E1898-(G1898/100))*1000/B1898</f>
        <v>274.506907545046</v>
      </c>
      <c r="J1898" s="19" t="n">
        <f aca="false">I1898/H1898</f>
        <v>0.577628650529628</v>
      </c>
      <c r="K1898" s="19" t="n">
        <f aca="false">MAX(Online_RAW!$L$2-Online_RAW!L1898,0)</f>
        <v>0</v>
      </c>
      <c r="L1898" s="19" t="n">
        <f aca="false">0.0016*(Online_RAW!M1898)</f>
        <v>113.684114285714</v>
      </c>
      <c r="M1898" s="11" t="n">
        <f aca="false">Online_RAW!$N$2-Online_RAW!N1898</f>
        <v>636.27365217391</v>
      </c>
      <c r="N1898" s="19" t="n">
        <f aca="false">Online_RAW!C1898*60</f>
        <v>110.636608695652</v>
      </c>
      <c r="O1898" s="19" t="n">
        <f aca="false">MAX(0, Online_RAW!D1898*60)</f>
        <v>69.4137391304346</v>
      </c>
      <c r="P1898" s="19" t="n">
        <f aca="false">_xlfn.IFNA(VLOOKUP(A1898,Sampling!$D$7:$E$14,2,FALSE()),0)</f>
        <v>0</v>
      </c>
      <c r="Q1898" s="0" t="n">
        <f aca="false">_xlfn.IFNA(VLOOKUP(A1898,Refill!$D$6:$G$8,2,FALSE()),0)</f>
        <v>0</v>
      </c>
    </row>
    <row r="1899" customFormat="false" ht="12.75" hidden="false" customHeight="false" outlineLevel="0" collapsed="false">
      <c r="A1899" s="19" t="n">
        <f aca="false">ROUND((Online_RAW!B1899-General!$B$10)*24,3)</f>
        <v>31.617</v>
      </c>
      <c r="B1899" s="19" t="n">
        <f aca="false">General!$B$12+Online_ANA!K1899/1000+Online_ANA!L1899/1000+Online_ANA!M1899/1000/General!$B$22-SUM($P$2:P1899)/1000/General!$B$24+SUM($Q$2:Q1899)/1000/General!$B$24</f>
        <v>1.65375503661747</v>
      </c>
      <c r="C1899" s="19" t="n">
        <f aca="false">Online_RAW!K1899</f>
        <v>43.3122222222222</v>
      </c>
      <c r="D1899" s="19" t="n">
        <f aca="false">Online_RAW!J1899</f>
        <v>5.85857142857143</v>
      </c>
      <c r="E1899" s="19" t="n">
        <f aca="false">(1-F1899/100-G1899/100)/(1-C1899/100-D1899/100-General!$B$17/100)</f>
        <v>0.965583448128465</v>
      </c>
      <c r="F1899" s="19" t="n">
        <f aca="false">N1899*General!$B$14/(N1899+O1899)+O1899*100/(N1899+O1899)</f>
        <v>51.3133709915703</v>
      </c>
      <c r="G1899" s="19" t="n">
        <f aca="false">N1899*General!$B$15/(N1899+O1899)</f>
        <v>0.024589206569914</v>
      </c>
      <c r="H1899" s="19" t="n">
        <f aca="false">(N1899+O1899)*(1/General!$B$20)*((F1899/100)-E1899*(C1899/100))*1000/B1899</f>
        <v>461.20614886539</v>
      </c>
      <c r="I1899" s="19" t="n">
        <f aca="false">(N1899+O1899)*(1/General!$B$20)*((D1899/100)*E1899-(G1899/100))*1000/B1899</f>
        <v>273.675484290076</v>
      </c>
      <c r="J1899" s="19" t="n">
        <f aca="false">I1899/H1899</f>
        <v>0.593390797072724</v>
      </c>
      <c r="K1899" s="19" t="n">
        <f aca="false">MAX(Online_RAW!$L$2-Online_RAW!L1899,0)</f>
        <v>0</v>
      </c>
      <c r="L1899" s="19" t="n">
        <f aca="false">0.0016*(Online_RAW!M1899)</f>
        <v>113.7824</v>
      </c>
      <c r="M1899" s="11" t="n">
        <f aca="false">Online_RAW!$N$2-Online_RAW!N1899</f>
        <v>637.62017391304</v>
      </c>
      <c r="N1899" s="19" t="n">
        <f aca="false">Online_RAW!C1899*60</f>
        <v>110.718782608696</v>
      </c>
      <c r="O1899" s="19" t="n">
        <f aca="false">MAX(0, Online_RAW!D1899*60)</f>
        <v>69.3907826086956</v>
      </c>
      <c r="P1899" s="19" t="n">
        <f aca="false">_xlfn.IFNA(VLOOKUP(A1899,Sampling!$D$7:$E$14,2,FALSE()),0)</f>
        <v>0</v>
      </c>
      <c r="Q1899" s="0" t="n">
        <f aca="false">_xlfn.IFNA(VLOOKUP(A1899,Refill!$D$6:$G$8,2,FALSE()),0)</f>
        <v>0</v>
      </c>
    </row>
    <row r="1900" customFormat="false" ht="12.75" hidden="false" customHeight="false" outlineLevel="0" collapsed="false">
      <c r="A1900" s="19" t="n">
        <f aca="false">ROUND((Online_RAW!B1900-General!$B$10)*24,3)</f>
        <v>31.633</v>
      </c>
      <c r="B1900" s="19" t="n">
        <f aca="false">General!$B$12+Online_ANA!K1900/1000+Online_ANA!L1900/1000+Online_ANA!M1900/1000/General!$B$22-SUM($P$2:P1900)/1000/General!$B$24+SUM($Q$2:Q1900)/1000/General!$B$24</f>
        <v>1.65506454825688</v>
      </c>
      <c r="C1900" s="19" t="n">
        <f aca="false">Online_RAW!K1900</f>
        <v>43.235</v>
      </c>
      <c r="D1900" s="19" t="n">
        <f aca="false">Online_RAW!J1900</f>
        <v>5.824</v>
      </c>
      <c r="E1900" s="19" t="n">
        <f aca="false">(1-F1900/100-G1900/100)/(1-C1900/100-D1900/100-General!$B$17/100)</f>
        <v>0.969771763764816</v>
      </c>
      <c r="F1900" s="19" t="n">
        <f aca="false">N1900*General!$B$14/(N1900+O1900)+O1900*100/(N1900+O1900)</f>
        <v>50.9937187173423</v>
      </c>
      <c r="G1900" s="19" t="n">
        <f aca="false">N1900*General!$B$15/(N1900+O1900)</f>
        <v>0.0247506471124534</v>
      </c>
      <c r="H1900" s="19" t="n">
        <f aca="false">(N1900+O1900)*(1/General!$B$20)*((F1900/100)-E1900*(C1900/100))*1000/B1900</f>
        <v>439.862521639716</v>
      </c>
      <c r="I1900" s="19" t="n">
        <f aca="false">(N1900+O1900)*(1/General!$B$20)*((D1900/100)*E1900-(G1900/100))*1000/B1900</f>
        <v>272.836328138742</v>
      </c>
      <c r="J1900" s="19" t="n">
        <f aca="false">I1900/H1900</f>
        <v>0.620276369811333</v>
      </c>
      <c r="K1900" s="19" t="n">
        <f aca="false">MAX(Online_RAW!$L$2-Online_RAW!L1900,0)</f>
        <v>0</v>
      </c>
      <c r="L1900" s="19" t="n">
        <f aca="false">0.0016*(Online_RAW!M1900)</f>
        <v>113.86464</v>
      </c>
      <c r="M1900" s="11" t="n">
        <f aca="false">Online_RAW!$N$2-Online_RAW!N1900</f>
        <v>638.9579</v>
      </c>
      <c r="N1900" s="19" t="n">
        <f aca="false">Online_RAW!C1900*60</f>
        <v>111.3729</v>
      </c>
      <c r="O1900" s="19" t="n">
        <f aca="false">MAX(0, Online_RAW!D1900*60)</f>
        <v>68.619</v>
      </c>
      <c r="P1900" s="19" t="n">
        <f aca="false">_xlfn.IFNA(VLOOKUP(A1900,Sampling!$D$7:$E$14,2,FALSE()),0)</f>
        <v>0</v>
      </c>
      <c r="Q1900" s="0" t="n">
        <f aca="false">_xlfn.IFNA(VLOOKUP(A1900,Refill!$D$6:$G$8,2,FALSE()),0)</f>
        <v>0</v>
      </c>
    </row>
    <row r="1901" customFormat="false" ht="12.75" hidden="false" customHeight="false" outlineLevel="0" collapsed="false">
      <c r="A1901" s="19" t="n">
        <f aca="false">ROUND((Online_RAW!B1901-General!$B$10)*24,3)</f>
        <v>31.65</v>
      </c>
      <c r="B1901" s="19" t="n">
        <f aca="false">General!$B$12+Online_ANA!K1901/1000+Online_ANA!L1901/1000+Online_ANA!M1901/1000/General!$B$22-SUM($P$2:P1901)/1000/General!$B$24+SUM($Q$2:Q1901)/1000/General!$B$24</f>
        <v>1.65638007884348</v>
      </c>
      <c r="C1901" s="19" t="n">
        <f aca="false">Online_RAW!K1901</f>
        <v>43.0584615384615</v>
      </c>
      <c r="D1901" s="19" t="n">
        <f aca="false">Online_RAW!J1901</f>
        <v>5.8775</v>
      </c>
      <c r="E1901" s="19" t="n">
        <f aca="false">(1-F1901/100-G1901/100)/(1-C1901/100-D1901/100-General!$B$17/100)</f>
        <v>0.958170105879274</v>
      </c>
      <c r="F1901" s="19" t="n">
        <f aca="false">N1901*General!$B$14/(N1901+O1901)+O1901*100/(N1901+O1901)</f>
        <v>51.4620435755527</v>
      </c>
      <c r="G1901" s="19" t="n">
        <f aca="false">N1901*General!$B$15/(N1901+O1901)</f>
        <v>0.0245141194062865</v>
      </c>
      <c r="H1901" s="19" t="n">
        <f aca="false">(N1901+O1901)*(1/General!$B$20)*((F1901/100)-E1901*(C1901/100))*1000/B1901</f>
        <v>494.795991414061</v>
      </c>
      <c r="I1901" s="19" t="n">
        <f aca="false">(N1901+O1901)*(1/General!$B$20)*((D1901/100)*E1901-(G1901/100))*1000/B1901</f>
        <v>271.872986859567</v>
      </c>
      <c r="J1901" s="19" t="n">
        <f aca="false">I1901/H1901</f>
        <v>0.549464812927426</v>
      </c>
      <c r="K1901" s="19" t="n">
        <f aca="false">MAX(Online_RAW!$L$2-Online_RAW!L1901,0)</f>
        <v>0</v>
      </c>
      <c r="L1901" s="19" t="n">
        <f aca="false">0.0016*(Online_RAW!M1901)</f>
        <v>113.995466666667</v>
      </c>
      <c r="M1901" s="11" t="n">
        <f aca="false">Online_RAW!$N$2-Online_RAW!N1901</f>
        <v>640.24922727273</v>
      </c>
      <c r="N1901" s="19" t="n">
        <f aca="false">Online_RAW!C1901*60</f>
        <v>110.321727272727</v>
      </c>
      <c r="O1901" s="19" t="n">
        <f aca="false">MAX(0, Online_RAW!D1901*60)</f>
        <v>69.6916363636362</v>
      </c>
      <c r="P1901" s="19" t="n">
        <f aca="false">_xlfn.IFNA(VLOOKUP(A1901,Sampling!$D$7:$E$14,2,FALSE()),0)</f>
        <v>0</v>
      </c>
      <c r="Q1901" s="0" t="n">
        <f aca="false">_xlfn.IFNA(VLOOKUP(A1901,Refill!$D$6:$G$8,2,FALSE()),0)</f>
        <v>0</v>
      </c>
    </row>
    <row r="1902" customFormat="false" ht="12.75" hidden="false" customHeight="false" outlineLevel="0" collapsed="false">
      <c r="A1902" s="19" t="n">
        <f aca="false">ROUND((Online_RAW!B1902-General!$B$10)*24,3)</f>
        <v>31.667</v>
      </c>
      <c r="B1902" s="19" t="n">
        <f aca="false">General!$B$12+Online_ANA!K1902/1000+Online_ANA!L1902/1000+Online_ANA!M1902/1000/General!$B$22-SUM($P$2:P1902)/1000/General!$B$24+SUM($Q$2:Q1902)/1000/General!$B$24</f>
        <v>1.65759029569085</v>
      </c>
      <c r="C1902" s="19" t="n">
        <f aca="false">Online_RAW!K1902</f>
        <v>43.0790909090909</v>
      </c>
      <c r="D1902" s="19" t="n">
        <f aca="false">Online_RAW!J1902</f>
        <v>5.905</v>
      </c>
      <c r="E1902" s="19" t="n">
        <f aca="false">(1-F1902/100-G1902/100)/(1-C1902/100-D1902/100-General!$B$17/100)</f>
        <v>0.949725134141681</v>
      </c>
      <c r="F1902" s="19" t="n">
        <f aca="false">N1902*General!$B$14/(N1902+O1902)+O1902*100/(N1902+O1902)</f>
        <v>51.9355726919548</v>
      </c>
      <c r="G1902" s="19" t="n">
        <f aca="false">N1902*General!$B$15/(N1902+O1902)</f>
        <v>0.0242749632868915</v>
      </c>
      <c r="H1902" s="19" t="n">
        <f aca="false">(N1902+O1902)*(1/General!$B$20)*((F1902/100)-E1902*(C1902/100))*1000/B1902</f>
        <v>532.859630295596</v>
      </c>
      <c r="I1902" s="19" t="n">
        <f aca="false">(N1902+O1902)*(1/General!$B$20)*((D1902/100)*E1902-(G1902/100))*1000/B1902</f>
        <v>269.945058254083</v>
      </c>
      <c r="J1902" s="19" t="n">
        <f aca="false">I1902/H1902</f>
        <v>0.506596940181667</v>
      </c>
      <c r="K1902" s="19" t="n">
        <f aca="false">MAX(Online_RAW!$L$2-Online_RAW!L1902,0)</f>
        <v>0</v>
      </c>
      <c r="L1902" s="19" t="n">
        <f aca="false">0.0016*(Online_RAW!M1902)</f>
        <v>113.995466666667</v>
      </c>
      <c r="M1902" s="11" t="n">
        <f aca="false">Online_RAW!$N$2-Online_RAW!N1902</f>
        <v>641.56836363636</v>
      </c>
      <c r="N1902" s="19" t="n">
        <f aca="false">Online_RAW!C1902*60</f>
        <v>109.002545454545</v>
      </c>
      <c r="O1902" s="19" t="n">
        <f aca="false">MAX(0, Online_RAW!D1902*60)</f>
        <v>70.6105714285716</v>
      </c>
      <c r="P1902" s="19" t="n">
        <f aca="false">_xlfn.IFNA(VLOOKUP(A1902,Sampling!$D$7:$E$14,2,FALSE()),0)</f>
        <v>0</v>
      </c>
      <c r="Q1902" s="0" t="n">
        <f aca="false">_xlfn.IFNA(VLOOKUP(A1902,Refill!$D$6:$G$8,2,FALSE()),0)</f>
        <v>0</v>
      </c>
    </row>
    <row r="1903" customFormat="false" ht="12.75" hidden="false" customHeight="false" outlineLevel="0" collapsed="false">
      <c r="A1903" s="19" t="n">
        <f aca="false">ROUND((Online_RAW!B1903-General!$B$10)*24,3)</f>
        <v>31.683</v>
      </c>
      <c r="B1903" s="19" t="n">
        <f aca="false">General!$B$12+Online_ANA!K1903/1000+Online_ANA!L1903/1000+Online_ANA!M1903/1000/General!$B$22-SUM($P$2:P1903)/1000/General!$B$24+SUM($Q$2:Q1903)/1000/General!$B$24</f>
        <v>1.65891406736339</v>
      </c>
      <c r="C1903" s="19" t="n">
        <f aca="false">Online_RAW!K1903</f>
        <v>43.8064285714286</v>
      </c>
      <c r="D1903" s="19" t="n">
        <f aca="false">Online_RAW!J1903</f>
        <v>5.88833333333333</v>
      </c>
      <c r="E1903" s="19" t="n">
        <f aca="false">(1-F1903/100-G1903/100)/(1-C1903/100-D1903/100-General!$B$17/100)</f>
        <v>0.986151766164569</v>
      </c>
      <c r="F1903" s="19" t="n">
        <f aca="false">N1903*General!$B$14/(N1903+O1903)+O1903*100/(N1903+O1903)</f>
        <v>50.793248994041</v>
      </c>
      <c r="G1903" s="19" t="n">
        <f aca="false">N1903*General!$B$15/(N1903+O1903)</f>
        <v>0.0248518944474541</v>
      </c>
      <c r="H1903" s="19" t="n">
        <f aca="false">(N1903+O1903)*(1/General!$B$20)*((F1903/100)-E1903*(C1903/100))*1000/B1903</f>
        <v>367.800200654757</v>
      </c>
      <c r="I1903" s="19" t="n">
        <f aca="false">(N1903+O1903)*(1/General!$B$20)*((D1903/100)*E1903-(G1903/100))*1000/B1903</f>
        <v>280.05645999998</v>
      </c>
      <c r="J1903" s="19" t="n">
        <f aca="false">I1903/H1903</f>
        <v>0.761436398080873</v>
      </c>
      <c r="K1903" s="19" t="n">
        <f aca="false">MAX(Online_RAW!$L$2-Online_RAW!L1903,0)</f>
        <v>0</v>
      </c>
      <c r="L1903" s="19" t="n">
        <f aca="false">0.0016*(Online_RAW!M1903)</f>
        <v>114.12384</v>
      </c>
      <c r="M1903" s="11" t="n">
        <f aca="false">Online_RAW!$N$2-Online_RAW!N1903</f>
        <v>642.87134782609</v>
      </c>
      <c r="N1903" s="19" t="n">
        <f aca="false">Online_RAW!C1903*60</f>
        <v>111.896086956522</v>
      </c>
      <c r="O1903" s="19" t="n">
        <f aca="false">MAX(0, Online_RAW!D1903*60)</f>
        <v>68.2046086956522</v>
      </c>
      <c r="P1903" s="19" t="n">
        <f aca="false">_xlfn.IFNA(VLOOKUP(A1903,Sampling!$D$7:$E$14,2,FALSE()),0)</f>
        <v>0</v>
      </c>
      <c r="Q1903" s="0" t="n">
        <f aca="false">_xlfn.IFNA(VLOOKUP(A1903,Refill!$D$6:$G$8,2,FALSE()),0)</f>
        <v>0</v>
      </c>
    </row>
    <row r="1904" customFormat="false" ht="12.75" hidden="false" customHeight="false" outlineLevel="0" collapsed="false">
      <c r="A1904" s="19" t="n">
        <f aca="false">ROUND((Online_RAW!B1904-General!$B$10)*24,3)</f>
        <v>31.7</v>
      </c>
      <c r="B1904" s="19" t="n">
        <f aca="false">General!$B$12+Online_ANA!K1904/1000+Online_ANA!L1904/1000+Online_ANA!M1904/1000/General!$B$22-SUM($P$2:P1904)/1000/General!$B$24+SUM($Q$2:Q1904)/1000/General!$B$24</f>
        <v>1.6602234061428</v>
      </c>
      <c r="C1904" s="19" t="n">
        <f aca="false">Online_RAW!K1904</f>
        <v>43.2669230769231</v>
      </c>
      <c r="D1904" s="19" t="n">
        <f aca="false">Online_RAW!J1904</f>
        <v>5.88571428571429</v>
      </c>
      <c r="E1904" s="19" t="n">
        <f aca="false">(1-F1904/100-G1904/100)/(1-C1904/100-D1904/100-General!$B$17/100)</f>
        <v>0.964694697041511</v>
      </c>
      <c r="F1904" s="19" t="n">
        <f aca="false">N1904*General!$B$14/(N1904+O1904)+O1904*100/(N1904+O1904)</f>
        <v>51.3406594553536</v>
      </c>
      <c r="G1904" s="19" t="n">
        <f aca="false">N1904*General!$B$15/(N1904+O1904)</f>
        <v>0.0245754245174982</v>
      </c>
      <c r="H1904" s="19" t="n">
        <f aca="false">(N1904+O1904)*(1/General!$B$20)*((F1904/100)-E1904*(C1904/100))*1000/B1904</f>
        <v>464.319211154849</v>
      </c>
      <c r="I1904" s="19" t="n">
        <f aca="false">(N1904+O1904)*(1/General!$B$20)*((D1904/100)*E1904-(G1904/100))*1000/B1904</f>
        <v>273.396153880313</v>
      </c>
      <c r="J1904" s="19" t="n">
        <f aca="false">I1904/H1904</f>
        <v>0.588810773520063</v>
      </c>
      <c r="K1904" s="19" t="n">
        <f aca="false">MAX(Online_RAW!$L$2-Online_RAW!L1904,0)</f>
        <v>0</v>
      </c>
      <c r="L1904" s="19" t="n">
        <f aca="false">0.0016*(Online_RAW!M1904)</f>
        <v>114.2256</v>
      </c>
      <c r="M1904" s="11" t="n">
        <f aca="false">Online_RAW!$N$2-Online_RAW!N1904</f>
        <v>644.18760869565</v>
      </c>
      <c r="N1904" s="19" t="n">
        <f aca="false">Online_RAW!C1904*60</f>
        <v>110.564086956522</v>
      </c>
      <c r="O1904" s="19" t="n">
        <f aca="false">MAX(0, Online_RAW!D1904*60)</f>
        <v>69.3946956521742</v>
      </c>
      <c r="P1904" s="19" t="n">
        <f aca="false">_xlfn.IFNA(VLOOKUP(A1904,Sampling!$D$7:$E$14,2,FALSE()),0)</f>
        <v>0</v>
      </c>
      <c r="Q1904" s="0" t="n">
        <f aca="false">_xlfn.IFNA(VLOOKUP(A1904,Refill!$D$6:$G$8,2,FALSE()),0)</f>
        <v>0</v>
      </c>
    </row>
    <row r="1905" customFormat="false" ht="12.75" hidden="false" customHeight="false" outlineLevel="0" collapsed="false">
      <c r="A1905" s="19" t="n">
        <f aca="false">ROUND((Online_RAW!B1905-General!$B$10)*24,3)</f>
        <v>31.717</v>
      </c>
      <c r="B1905" s="19" t="n">
        <f aca="false">General!$B$12+Online_ANA!K1905/1000+Online_ANA!L1905/1000+Online_ANA!M1905/1000/General!$B$22-SUM($P$2:P1905)/1000/General!$B$24+SUM($Q$2:Q1905)/1000/General!$B$24</f>
        <v>1.66152739656961</v>
      </c>
      <c r="C1905" s="19" t="n">
        <f aca="false">Online_RAW!K1905</f>
        <v>43.0383333333333</v>
      </c>
      <c r="D1905" s="19" t="n">
        <f aca="false">Online_RAW!J1905</f>
        <v>5.88636363636364</v>
      </c>
      <c r="E1905" s="19" t="n">
        <f aca="false">(1-F1905/100-G1905/100)/(1-C1905/100-D1905/100-General!$B$17/100)</f>
        <v>0.962895018544005</v>
      </c>
      <c r="F1905" s="19" t="n">
        <f aca="false">N1905*General!$B$14/(N1905+O1905)+O1905*100/(N1905+O1905)</f>
        <v>51.2118419252588</v>
      </c>
      <c r="G1905" s="19" t="n">
        <f aca="false">N1905*General!$B$15/(N1905+O1905)</f>
        <v>0.0246404838761319</v>
      </c>
      <c r="H1905" s="19" t="n">
        <f aca="false">(N1905+O1905)*(1/General!$B$20)*((F1905/100)-E1905*(C1905/100))*1000/B1905</f>
        <v>470.264523277951</v>
      </c>
      <c r="I1905" s="19" t="n">
        <f aca="false">(N1905+O1905)*(1/General!$B$20)*((D1905/100)*E1905-(G1905/100))*1000/B1905</f>
        <v>271.620005307136</v>
      </c>
      <c r="J1905" s="19" t="n">
        <f aca="false">I1905/H1905</f>
        <v>0.577589828409391</v>
      </c>
      <c r="K1905" s="19" t="n">
        <f aca="false">MAX(Online_RAW!$L$2-Online_RAW!L1905,0)</f>
        <v>0</v>
      </c>
      <c r="L1905" s="19" t="n">
        <f aca="false">0.0016*(Online_RAW!M1905)</f>
        <v>114.2976</v>
      </c>
      <c r="M1905" s="11" t="n">
        <f aca="false">Online_RAW!$N$2-Online_RAW!N1905</f>
        <v>645.53047826087</v>
      </c>
      <c r="N1905" s="19" t="n">
        <f aca="false">Online_RAW!C1905*60</f>
        <v>110.419043478261</v>
      </c>
      <c r="O1905" s="19" t="n">
        <f aca="false">MAX(0, Online_RAW!D1905*60)</f>
        <v>68.8291304347824</v>
      </c>
      <c r="P1905" s="19" t="n">
        <f aca="false">_xlfn.IFNA(VLOOKUP(A1905,Sampling!$D$7:$E$14,2,FALSE()),0)</f>
        <v>0</v>
      </c>
      <c r="Q1905" s="0" t="n">
        <f aca="false">_xlfn.IFNA(VLOOKUP(A1905,Refill!$D$6:$G$8,2,FALSE()),0)</f>
        <v>0</v>
      </c>
    </row>
    <row r="1906" customFormat="false" ht="12.75" hidden="false" customHeight="false" outlineLevel="0" collapsed="false">
      <c r="A1906" s="19" t="n">
        <f aca="false">ROUND((Online_RAW!B1906-General!$B$10)*24,3)</f>
        <v>31.733</v>
      </c>
      <c r="B1906" s="19" t="n">
        <f aca="false">General!$B$12+Online_ANA!K1906/1000+Online_ANA!L1906/1000+Online_ANA!M1906/1000/General!$B$22-SUM($P$2:P1906)/1000/General!$B$24+SUM($Q$2:Q1906)/1000/General!$B$24</f>
        <v>1.66286758335328</v>
      </c>
      <c r="C1906" s="19" t="n">
        <f aca="false">Online_RAW!K1906</f>
        <v>43.2777777777778</v>
      </c>
      <c r="D1906" s="19" t="n">
        <f aca="false">Online_RAW!J1906</f>
        <v>5.89166666666667</v>
      </c>
      <c r="E1906" s="19" t="n">
        <f aca="false">(1-F1906/100-G1906/100)/(1-C1906/100-D1906/100-General!$B$17/100)</f>
        <v>0.966967460548043</v>
      </c>
      <c r="F1906" s="19" t="n">
        <f aca="false">N1906*General!$B$14/(N1906+O1906)+O1906*100/(N1906+O1906)</f>
        <v>51.2422810475841</v>
      </c>
      <c r="G1906" s="19" t="n">
        <f aca="false">N1906*General!$B$15/(N1906+O1906)</f>
        <v>0.0246251105820282</v>
      </c>
      <c r="H1906" s="19" t="n">
        <f aca="false">(N1906+O1906)*(1/General!$B$20)*((F1906/100)-E1906*(C1906/100))*1000/B1906</f>
        <v>452.629967122032</v>
      </c>
      <c r="I1906" s="19" t="n">
        <f aca="false">(N1906+O1906)*(1/General!$B$20)*((D1906/100)*E1906-(G1906/100))*1000/B1906</f>
        <v>273.311486656491</v>
      </c>
      <c r="J1906" s="19" t="n">
        <f aca="false">I1906/H1906</f>
        <v>0.603829853322117</v>
      </c>
      <c r="K1906" s="19" t="n">
        <f aca="false">MAX(Online_RAW!$L$2-Online_RAW!L1906,0)</f>
        <v>0</v>
      </c>
      <c r="L1906" s="19" t="n">
        <f aca="false">0.0016*(Online_RAW!M1906)</f>
        <v>114.399733333333</v>
      </c>
      <c r="M1906" s="11" t="n">
        <f aca="false">Online_RAW!$N$2-Online_RAW!N1906</f>
        <v>646.87995652174</v>
      </c>
      <c r="N1906" s="19" t="n">
        <f aca="false">Online_RAW!C1906*60</f>
        <v>110.55652173913</v>
      </c>
      <c r="O1906" s="19" t="n">
        <f aca="false">MAX(0, Online_RAW!D1906*60)</f>
        <v>69.0268695652176</v>
      </c>
      <c r="P1906" s="19" t="n">
        <f aca="false">_xlfn.IFNA(VLOOKUP(A1906,Sampling!$D$7:$E$14,2,FALSE()),0)</f>
        <v>0</v>
      </c>
      <c r="Q1906" s="0" t="n">
        <f aca="false">_xlfn.IFNA(VLOOKUP(A1906,Refill!$D$6:$G$8,2,FALSE()),0)</f>
        <v>0</v>
      </c>
    </row>
    <row r="1907" customFormat="false" ht="12.75" hidden="false" customHeight="false" outlineLevel="0" collapsed="false">
      <c r="A1907" s="19" t="n">
        <f aca="false">ROUND((Online_RAW!B1907-General!$B$10)*24,3)</f>
        <v>31.75</v>
      </c>
      <c r="B1907" s="19" t="n">
        <f aca="false">General!$B$12+Online_ANA!K1907/1000+Online_ANA!L1907/1000+Online_ANA!M1907/1000/General!$B$22-SUM($P$2:P1907)/1000/General!$B$24+SUM($Q$2:Q1907)/1000/General!$B$24</f>
        <v>1.66422814972477</v>
      </c>
      <c r="C1907" s="19" t="n">
        <f aca="false">Online_RAW!K1907</f>
        <v>43.27125</v>
      </c>
      <c r="D1907" s="19" t="n">
        <f aca="false">Online_RAW!J1907</f>
        <v>5.905</v>
      </c>
      <c r="E1907" s="19" t="n">
        <f aca="false">(1-F1907/100-G1907/100)/(1-C1907/100-D1907/100-General!$B$17/100)</f>
        <v>0.972605541716958</v>
      </c>
      <c r="F1907" s="19" t="n">
        <f aca="false">N1907*General!$B$14/(N1907+O1907)+O1907*100/(N1907+O1907)</f>
        <v>50.9646126883555</v>
      </c>
      <c r="G1907" s="19" t="n">
        <f aca="false">N1907*General!$B$15/(N1907+O1907)</f>
        <v>0.0247653471270932</v>
      </c>
      <c r="H1907" s="19" t="n">
        <f aca="false">(N1907+O1907)*(1/General!$B$20)*((F1907/100)-E1907*(C1907/100))*1000/B1907</f>
        <v>427.443910398643</v>
      </c>
      <c r="I1907" s="19" t="n">
        <f aca="false">(N1907+O1907)*(1/General!$B$20)*((D1907/100)*E1907-(G1907/100))*1000/B1907</f>
        <v>275.30045602234</v>
      </c>
      <c r="J1907" s="19" t="n">
        <f aca="false">I1907/H1907</f>
        <v>0.644062178276419</v>
      </c>
      <c r="K1907" s="19" t="n">
        <f aca="false">MAX(Online_RAW!$L$2-Online_RAW!L1907,0)</f>
        <v>0</v>
      </c>
      <c r="L1907" s="19" t="n">
        <f aca="false">0.0016*(Online_RAW!M1907)</f>
        <v>114.52448</v>
      </c>
      <c r="M1907" s="11" t="n">
        <f aca="false">Online_RAW!$N$2-Online_RAW!N1907</f>
        <v>648.227</v>
      </c>
      <c r="N1907" s="19" t="n">
        <f aca="false">Online_RAW!C1907*60</f>
        <v>111.184363636364</v>
      </c>
      <c r="O1907" s="19" t="n">
        <f aca="false">MAX(0, Online_RAW!D1907*60)</f>
        <v>68.3961818181816</v>
      </c>
      <c r="P1907" s="19" t="n">
        <f aca="false">_xlfn.IFNA(VLOOKUP(A1907,Sampling!$D$7:$E$14,2,FALSE()),0)</f>
        <v>0</v>
      </c>
      <c r="Q1907" s="0" t="n">
        <f aca="false">_xlfn.IFNA(VLOOKUP(A1907,Refill!$D$6:$G$8,2,FALSE()),0)</f>
        <v>0</v>
      </c>
    </row>
    <row r="1908" customFormat="false" ht="12.75" hidden="false" customHeight="false" outlineLevel="0" collapsed="false">
      <c r="A1908" s="19" t="n">
        <f aca="false">ROUND((Online_RAW!B1908-General!$B$10)*24,3)</f>
        <v>31.767</v>
      </c>
      <c r="B1908" s="19" t="n">
        <f aca="false">General!$B$12+Online_ANA!K1908/1000+Online_ANA!L1908/1000+Online_ANA!M1908/1000/General!$B$22-SUM($P$2:P1908)/1000/General!$B$24+SUM($Q$2:Q1908)/1000/General!$B$24</f>
        <v>1.66541413804838</v>
      </c>
      <c r="C1908" s="19" t="n">
        <f aca="false">Online_RAW!K1908</f>
        <v>43.12</v>
      </c>
      <c r="D1908" s="19" t="n">
        <f aca="false">Online_RAW!J1908</f>
        <v>5.88333333333333</v>
      </c>
      <c r="E1908" s="19" t="n">
        <f aca="false">(1-F1908/100-G1908/100)/(1-C1908/100-D1908/100-General!$B$17/100)</f>
        <v>0.968326477948656</v>
      </c>
      <c r="F1908" s="19" t="n">
        <f aca="false">N1908*General!$B$14/(N1908+O1908)+O1908*100/(N1908+O1908)</f>
        <v>51.0128237998073</v>
      </c>
      <c r="G1908" s="19" t="n">
        <f aca="false">N1908*General!$B$15/(N1908+O1908)</f>
        <v>0.0247409980809054</v>
      </c>
      <c r="H1908" s="19" t="n">
        <f aca="false">(N1908+O1908)*(1/General!$B$20)*((F1908/100)-E1908*(C1908/100))*1000/B1908</f>
        <v>445.887977319287</v>
      </c>
      <c r="I1908" s="19" t="n">
        <f aca="false">(N1908+O1908)*(1/General!$B$20)*((D1908/100)*E1908-(G1908/100))*1000/B1908</f>
        <v>273.172002278594</v>
      </c>
      <c r="J1908" s="19" t="n">
        <f aca="false">I1908/H1908</f>
        <v>0.612647158420654</v>
      </c>
      <c r="K1908" s="19" t="n">
        <f aca="false">MAX(Online_RAW!$L$2-Online_RAW!L1908,0)</f>
        <v>0</v>
      </c>
      <c r="L1908" s="19" t="n">
        <f aca="false">0.0016*(Online_RAW!M1908)</f>
        <v>114.52448</v>
      </c>
      <c r="M1908" s="11" t="n">
        <f aca="false">Online_RAW!$N$2-Online_RAW!N1908</f>
        <v>649.51972727273</v>
      </c>
      <c r="N1908" s="19" t="n">
        <f aca="false">Online_RAW!C1908*60</f>
        <v>111.193636363636</v>
      </c>
      <c r="O1908" s="19" t="n">
        <f aca="false">MAX(0, Online_RAW!D1908*60)</f>
        <v>68.5786363636362</v>
      </c>
      <c r="P1908" s="19" t="n">
        <f aca="false">_xlfn.IFNA(VLOOKUP(A1908,Sampling!$D$7:$E$14,2,FALSE()),0)</f>
        <v>0</v>
      </c>
      <c r="Q1908" s="0" t="n">
        <f aca="false">_xlfn.IFNA(VLOOKUP(A1908,Refill!$D$6:$G$8,2,FALSE()),0)</f>
        <v>0</v>
      </c>
    </row>
    <row r="1909" customFormat="false" ht="12.75" hidden="false" customHeight="false" outlineLevel="0" collapsed="false">
      <c r="A1909" s="19" t="n">
        <f aca="false">ROUND((Online_RAW!B1909-General!$B$10)*24,3)</f>
        <v>31.783</v>
      </c>
      <c r="B1909" s="19" t="n">
        <f aca="false">General!$B$12+Online_ANA!K1909/1000+Online_ANA!L1909/1000+Online_ANA!M1909/1000/General!$B$22-SUM($P$2:P1909)/1000/General!$B$24+SUM($Q$2:Q1909)/1000/General!$B$24</f>
        <v>1.66683188243205</v>
      </c>
      <c r="C1909" s="19" t="n">
        <f aca="false">Online_RAW!K1909</f>
        <v>43.0683333333333</v>
      </c>
      <c r="D1909" s="19" t="n">
        <f aca="false">Online_RAW!J1909</f>
        <v>5.86</v>
      </c>
      <c r="E1909" s="19" t="n">
        <f aca="false">(1-F1909/100-G1909/100)/(1-C1909/100-D1909/100-General!$B$17/100)</f>
        <v>0.965445495928462</v>
      </c>
      <c r="F1909" s="19" t="n">
        <f aca="false">N1909*General!$B$14/(N1909+O1909)+O1909*100/(N1909+O1909)</f>
        <v>51.0861263100802</v>
      </c>
      <c r="G1909" s="19" t="n">
        <f aca="false">N1909*General!$B$15/(N1909+O1909)</f>
        <v>0.0247039766110706</v>
      </c>
      <c r="H1909" s="19" t="n">
        <f aca="false">(N1909+O1909)*(1/General!$B$20)*((F1909/100)-E1909*(C1909/100))*1000/B1909</f>
        <v>457.699177921363</v>
      </c>
      <c r="I1909" s="19" t="n">
        <f aca="false">(N1909+O1909)*(1/General!$B$20)*((D1909/100)*E1909-(G1909/100))*1000/B1909</f>
        <v>271.21097619453</v>
      </c>
      <c r="J1909" s="19" t="n">
        <f aca="false">I1909/H1909</f>
        <v>0.592552902162142</v>
      </c>
      <c r="K1909" s="19" t="n">
        <f aca="false">MAX(Online_RAW!$L$2-Online_RAW!L1909,0)</f>
        <v>0</v>
      </c>
      <c r="L1909" s="19" t="n">
        <f aca="false">0.0016*(Online_RAW!M1909)</f>
        <v>114.698057142857</v>
      </c>
      <c r="M1909" s="11" t="n">
        <f aca="false">Online_RAW!$N$2-Online_RAW!N1909</f>
        <v>650.87586956522</v>
      </c>
      <c r="N1909" s="19" t="n">
        <f aca="false">Online_RAW!C1909*60</f>
        <v>111.09652173913</v>
      </c>
      <c r="O1909" s="19" t="n">
        <f aca="false">MAX(0, Online_RAW!D1909*60)</f>
        <v>68.787913043478</v>
      </c>
      <c r="P1909" s="19" t="n">
        <f aca="false">_xlfn.IFNA(VLOOKUP(A1909,Sampling!$D$7:$E$14,2,FALSE()),0)</f>
        <v>0</v>
      </c>
      <c r="Q1909" s="0" t="n">
        <f aca="false">_xlfn.IFNA(VLOOKUP(A1909,Refill!$D$6:$G$8,2,FALSE()),0)</f>
        <v>0</v>
      </c>
    </row>
    <row r="1910" customFormat="false" ht="12.75" hidden="false" customHeight="false" outlineLevel="0" collapsed="false">
      <c r="A1910" s="19" t="n">
        <f aca="false">ROUND((Online_RAW!B1910-General!$B$10)*24,3)</f>
        <v>31.8</v>
      </c>
      <c r="B1910" s="19" t="n">
        <f aca="false">General!$B$12+Online_ANA!K1910/1000+Online_ANA!L1910/1000+Online_ANA!M1910/1000/General!$B$22-SUM($P$2:P1910)/1000/General!$B$24+SUM($Q$2:Q1910)/1000/General!$B$24</f>
        <v>1.66807669410222</v>
      </c>
      <c r="C1910" s="19" t="n">
        <f aca="false">Online_RAW!K1910</f>
        <v>43.095</v>
      </c>
      <c r="D1910" s="19" t="n">
        <f aca="false">Online_RAW!J1910</f>
        <v>5.888</v>
      </c>
      <c r="E1910" s="19" t="n">
        <f aca="false">(1-F1910/100-G1910/100)/(1-C1910/100-D1910/100-General!$B$17/100)</f>
        <v>0.965195546213287</v>
      </c>
      <c r="F1910" s="19" t="n">
        <f aca="false">N1910*General!$B$14/(N1910+O1910)+O1910*100/(N1910+O1910)</f>
        <v>51.1515805882073</v>
      </c>
      <c r="G1910" s="19" t="n">
        <f aca="false">N1910*General!$B$15/(N1910+O1910)</f>
        <v>0.0246709188948448</v>
      </c>
      <c r="H1910" s="19" t="n">
        <f aca="false">(N1910+O1910)*(1/General!$B$20)*((F1910/100)-E1910*(C1910/100))*1000/B1910</f>
        <v>459.125076942905</v>
      </c>
      <c r="I1910" s="19" t="n">
        <f aca="false">(N1910+O1910)*(1/General!$B$20)*((D1910/100)*E1910-(G1910/100))*1000/B1910</f>
        <v>271.848415577545</v>
      </c>
      <c r="J1910" s="19" t="n">
        <f aca="false">I1910/H1910</f>
        <v>0.592100996503293</v>
      </c>
      <c r="K1910" s="19" t="n">
        <f aca="false">MAX(Online_RAW!$L$2-Online_RAW!L1910,0)</f>
        <v>0</v>
      </c>
      <c r="L1910" s="19" t="n">
        <f aca="false">0.0016*(Online_RAW!M1910)</f>
        <v>114.698057142857</v>
      </c>
      <c r="M1910" s="11" t="n">
        <f aca="false">Online_RAW!$N$2-Online_RAW!N1910</f>
        <v>652.23271428571</v>
      </c>
      <c r="N1910" s="19" t="n">
        <f aca="false">Online_RAW!C1910*60</f>
        <v>110.788285714286</v>
      </c>
      <c r="O1910" s="19" t="n">
        <f aca="false">MAX(0, Online_RAW!D1910*60)</f>
        <v>68.8374285714288</v>
      </c>
      <c r="P1910" s="19" t="n">
        <f aca="false">_xlfn.IFNA(VLOOKUP(A1910,Sampling!$D$7:$E$14,2,FALSE()),0)</f>
        <v>0</v>
      </c>
      <c r="Q1910" s="0" t="n">
        <f aca="false">_xlfn.IFNA(VLOOKUP(A1910,Refill!$D$6:$G$8,2,FALSE()),0)</f>
        <v>0</v>
      </c>
    </row>
    <row r="1911" customFormat="false" ht="12.75" hidden="false" customHeight="false" outlineLevel="0" collapsed="false">
      <c r="A1911" s="19" t="n">
        <f aca="false">ROUND((Online_RAW!B1911-General!$B$10)*24,3)</f>
        <v>31.817</v>
      </c>
      <c r="B1911" s="19" t="n">
        <f aca="false">General!$B$12+Online_ANA!K1911/1000+Online_ANA!L1911/1000+Online_ANA!M1911/1000/General!$B$22-SUM($P$2:P1911)/1000/General!$B$24+SUM($Q$2:Q1911)/1000/General!$B$24</f>
        <v>1.66951744938173</v>
      </c>
      <c r="C1911" s="19" t="n">
        <f aca="false">Online_RAW!K1911</f>
        <v>43.13875</v>
      </c>
      <c r="D1911" s="19" t="n">
        <f aca="false">Online_RAW!J1911</f>
        <v>5.88833333333333</v>
      </c>
      <c r="E1911" s="19" t="n">
        <f aca="false">(1-F1911/100-G1911/100)/(1-C1911/100-D1911/100-General!$B$17/100)</f>
        <v>0.965367899810753</v>
      </c>
      <c r="F1911" s="19" t="n">
        <f aca="false">N1911*General!$B$14/(N1911+O1911)+O1911*100/(N1911+O1911)</f>
        <v>51.1854359343775</v>
      </c>
      <c r="G1911" s="19" t="n">
        <f aca="false">N1911*General!$B$15/(N1911+O1911)</f>
        <v>0.0246538202351629</v>
      </c>
      <c r="H1911" s="19" t="n">
        <f aca="false">(N1911+O1911)*(1/General!$B$20)*((F1911/100)-E1911*(C1911/100))*1000/B1911</f>
        <v>457.95596757835</v>
      </c>
      <c r="I1911" s="19" t="n">
        <f aca="false">(N1911+O1911)*(1/General!$B$20)*((D1911/100)*E1911-(G1911/100))*1000/B1911</f>
        <v>271.670417391298</v>
      </c>
      <c r="J1911" s="19" t="n">
        <f aca="false">I1911/H1911</f>
        <v>0.593223883134176</v>
      </c>
      <c r="K1911" s="19" t="n">
        <f aca="false">MAX(Online_RAW!$L$2-Online_RAW!L1911,0)</f>
        <v>0</v>
      </c>
      <c r="L1911" s="19" t="n">
        <f aca="false">0.0016*(Online_RAW!M1911)</f>
        <v>114.9208</v>
      </c>
      <c r="M1911" s="11" t="n">
        <f aca="false">Online_RAW!$N$2-Online_RAW!N1911</f>
        <v>653.56034782609</v>
      </c>
      <c r="N1911" s="19" t="n">
        <f aca="false">Online_RAW!C1911*60</f>
        <v>110.708086956522</v>
      </c>
      <c r="O1911" s="19" t="n">
        <f aca="false">MAX(0, Online_RAW!D1911*60)</f>
        <v>68.912086956522</v>
      </c>
      <c r="P1911" s="19" t="n">
        <f aca="false">_xlfn.IFNA(VLOOKUP(A1911,Sampling!$D$7:$E$14,2,FALSE()),0)</f>
        <v>0</v>
      </c>
      <c r="Q1911" s="0" t="n">
        <f aca="false">_xlfn.IFNA(VLOOKUP(A1911,Refill!$D$6:$G$8,2,FALSE()),0)</f>
        <v>0</v>
      </c>
    </row>
    <row r="1912" customFormat="false" ht="12.75" hidden="false" customHeight="false" outlineLevel="0" collapsed="false">
      <c r="A1912" s="19" t="n">
        <f aca="false">ROUND((Online_RAW!B1912-General!$B$10)*24,3)</f>
        <v>31.833</v>
      </c>
      <c r="B1912" s="19" t="n">
        <f aca="false">General!$B$12+Online_ANA!K1912/1000+Online_ANA!L1912/1000+Online_ANA!M1912/1000/General!$B$22-SUM($P$2:P1912)/1000/General!$B$24+SUM($Q$2:Q1912)/1000/General!$B$24</f>
        <v>1.67087716230192</v>
      </c>
      <c r="C1912" s="19" t="n">
        <f aca="false">Online_RAW!K1912</f>
        <v>43.1718181818182</v>
      </c>
      <c r="D1912" s="19" t="n">
        <f aca="false">Online_RAW!J1912</f>
        <v>5.89666666666667</v>
      </c>
      <c r="E1912" s="19" t="n">
        <f aca="false">(1-F1912/100-G1912/100)/(1-C1912/100-D1912/100-General!$B$17/100)</f>
        <v>0.967429721086962</v>
      </c>
      <c r="F1912" s="19" t="n">
        <f aca="false">N1912*General!$B$14/(N1912+O1912)+O1912*100/(N1912+O1912)</f>
        <v>51.1212516644475</v>
      </c>
      <c r="G1912" s="19" t="n">
        <f aca="false">N1912*General!$B$15/(N1912+O1912)</f>
        <v>0.0246862365331073</v>
      </c>
      <c r="H1912" s="19" t="n">
        <f aca="false">(N1912+O1912)*(1/General!$B$20)*((F1912/100)-E1912*(C1912/100))*1000/B1912</f>
        <v>450.2530759419</v>
      </c>
      <c r="I1912" s="19" t="n">
        <f aca="false">(N1912+O1912)*(1/General!$B$20)*((D1912/100)*E1912-(G1912/100))*1000/B1912</f>
        <v>273.356773446723</v>
      </c>
      <c r="J1912" s="19" t="n">
        <f aca="false">I1912/H1912</f>
        <v>0.60711805882698</v>
      </c>
      <c r="K1912" s="19" t="n">
        <f aca="false">MAX(Online_RAW!$L$2-Online_RAW!L1912,0)</f>
        <v>0</v>
      </c>
      <c r="L1912" s="19" t="n">
        <f aca="false">0.0016*(Online_RAW!M1912)</f>
        <v>115.0624</v>
      </c>
      <c r="M1912" s="11" t="n">
        <f aca="false">Online_RAW!$N$2-Online_RAW!N1912</f>
        <v>654.88809090909</v>
      </c>
      <c r="N1912" s="19" t="n">
        <f aca="false">Online_RAW!C1912*60</f>
        <v>111.236181818182</v>
      </c>
      <c r="O1912" s="19" t="n">
        <f aca="false">MAX(0, Online_RAW!D1912*60)</f>
        <v>69.0038181818184</v>
      </c>
      <c r="P1912" s="19" t="n">
        <f aca="false">_xlfn.IFNA(VLOOKUP(A1912,Sampling!$D$7:$E$14,2,FALSE()),0)</f>
        <v>0</v>
      </c>
      <c r="Q1912" s="0" t="n">
        <f aca="false">_xlfn.IFNA(VLOOKUP(A1912,Refill!$D$6:$G$8,2,FALSE()),0)</f>
        <v>0</v>
      </c>
    </row>
    <row r="1913" customFormat="false" ht="12.75" hidden="false" customHeight="false" outlineLevel="0" collapsed="false">
      <c r="A1913" s="19" t="n">
        <f aca="false">ROUND((Online_RAW!B1913-General!$B$10)*24,3)</f>
        <v>31.85</v>
      </c>
      <c r="B1913" s="19" t="n">
        <f aca="false">General!$B$12+Online_ANA!K1913/1000+Online_ANA!L1913/1000+Online_ANA!M1913/1000/General!$B$22-SUM($P$2:P1913)/1000/General!$B$24+SUM($Q$2:Q1913)/1000/General!$B$24</f>
        <v>1.67216622385321</v>
      </c>
      <c r="C1913" s="19" t="n">
        <f aca="false">Online_RAW!K1913</f>
        <v>43.1027272727273</v>
      </c>
      <c r="D1913" s="19" t="n">
        <f aca="false">Online_RAW!J1913</f>
        <v>5.8725</v>
      </c>
      <c r="E1913" s="19" t="n">
        <f aca="false">(1-F1913/100-G1913/100)/(1-C1913/100-D1913/100-General!$B$17/100)</f>
        <v>0.973719539849627</v>
      </c>
      <c r="F1913" s="19" t="n">
        <f aca="false">N1913*General!$B$14/(N1913+O1913)+O1913*100/(N1913+O1913)</f>
        <v>50.7126101126556</v>
      </c>
      <c r="G1913" s="19" t="n">
        <f aca="false">N1913*General!$B$15/(N1913+O1913)</f>
        <v>0.0248926211552244</v>
      </c>
      <c r="H1913" s="19" t="n">
        <f aca="false">(N1913+O1913)*(1/General!$B$20)*((F1913/100)-E1913*(C1913/100))*1000/B1913</f>
        <v>419.158224252308</v>
      </c>
      <c r="I1913" s="19" t="n">
        <f aca="false">(N1913+O1913)*(1/General!$B$20)*((D1913/100)*E1913-(G1913/100))*1000/B1913</f>
        <v>272.959032577249</v>
      </c>
      <c r="J1913" s="19" t="n">
        <f aca="false">I1913/H1913</f>
        <v>0.651207627058139</v>
      </c>
      <c r="K1913" s="19" t="n">
        <f aca="false">MAX(Online_RAW!$L$2-Online_RAW!L1913,0)</f>
        <v>0</v>
      </c>
      <c r="L1913" s="19" t="n">
        <f aca="false">0.0016*(Online_RAW!M1913)</f>
        <v>115.1176</v>
      </c>
      <c r="M1913" s="11" t="n">
        <f aca="false">Online_RAW!$N$2-Online_RAW!N1913</f>
        <v>656.233</v>
      </c>
      <c r="N1913" s="19" t="n">
        <f aca="false">Online_RAW!C1913*60</f>
        <v>111.8265</v>
      </c>
      <c r="O1913" s="19" t="n">
        <f aca="false">MAX(0, Online_RAW!D1913*60)</f>
        <v>67.8677142857142</v>
      </c>
      <c r="P1913" s="19" t="n">
        <f aca="false">_xlfn.IFNA(VLOOKUP(A1913,Sampling!$D$7:$E$14,2,FALSE()),0)</f>
        <v>0</v>
      </c>
      <c r="Q1913" s="0" t="n">
        <f aca="false">_xlfn.IFNA(VLOOKUP(A1913,Refill!$D$6:$G$8,2,FALSE()),0)</f>
        <v>0</v>
      </c>
    </row>
    <row r="1914" customFormat="false" ht="12.75" hidden="false" customHeight="false" outlineLevel="0" collapsed="false">
      <c r="A1914" s="19" t="n">
        <f aca="false">ROUND((Online_RAW!B1914-General!$B$10)*24,3)</f>
        <v>31.867</v>
      </c>
      <c r="B1914" s="19" t="n">
        <f aca="false">General!$B$12+Online_ANA!K1914/1000+Online_ANA!L1914/1000+Online_ANA!M1914/1000/General!$B$22-SUM($P$2:P1914)/1000/General!$B$24+SUM($Q$2:Q1914)/1000/General!$B$24</f>
        <v>1.67355209009441</v>
      </c>
      <c r="C1914" s="19" t="n">
        <f aca="false">Online_RAW!K1914</f>
        <v>42.8591666666667</v>
      </c>
      <c r="D1914" s="19" t="n">
        <f aca="false">Online_RAW!J1914</f>
        <v>5.89714285714286</v>
      </c>
      <c r="E1914" s="19" t="n">
        <f aca="false">(1-F1914/100-G1914/100)/(1-C1914/100-D1914/100-General!$B$17/100)</f>
        <v>0.941315781608451</v>
      </c>
      <c r="F1914" s="19" t="n">
        <f aca="false">N1914*General!$B$14/(N1914+O1914)+O1914*100/(N1914+O1914)</f>
        <v>52.1466371796538</v>
      </c>
      <c r="G1914" s="19" t="n">
        <f aca="false">N1914*General!$B$15/(N1914+O1914)</f>
        <v>0.0241683650607809</v>
      </c>
      <c r="H1914" s="19" t="n">
        <f aca="false">(N1914+O1914)*(1/General!$B$20)*((F1914/100)-E1914*(C1914/100))*1000/B1914</f>
        <v>567.862111223872</v>
      </c>
      <c r="I1914" s="19" t="n">
        <f aca="false">(N1914+O1914)*(1/General!$B$20)*((D1914/100)*E1914-(G1914/100))*1000/B1914</f>
        <v>265.91707430526</v>
      </c>
      <c r="J1914" s="19" t="n">
        <f aca="false">I1914/H1914</f>
        <v>0.46827754317355</v>
      </c>
      <c r="K1914" s="19" t="n">
        <f aca="false">MAX(Online_RAW!$L$2-Online_RAW!L1914,0)</f>
        <v>0</v>
      </c>
      <c r="L1914" s="19" t="n">
        <f aca="false">0.0016*(Online_RAW!M1914)</f>
        <v>115.250933333333</v>
      </c>
      <c r="M1914" s="11" t="n">
        <f aca="false">Online_RAW!$N$2-Online_RAW!N1914</f>
        <v>657.59826086957</v>
      </c>
      <c r="N1914" s="19" t="n">
        <f aca="false">Online_RAW!C1914*60</f>
        <v>109.046086956522</v>
      </c>
      <c r="O1914" s="19" t="n">
        <f aca="false">MAX(0, Online_RAW!D1914*60)</f>
        <v>71.4313043478258</v>
      </c>
      <c r="P1914" s="19" t="n">
        <f aca="false">_xlfn.IFNA(VLOOKUP(A1914,Sampling!$D$7:$E$14,2,FALSE()),0)</f>
        <v>0</v>
      </c>
      <c r="Q1914" s="0" t="n">
        <f aca="false">_xlfn.IFNA(VLOOKUP(A1914,Refill!$D$6:$G$8,2,FALSE()),0)</f>
        <v>0</v>
      </c>
    </row>
    <row r="1915" customFormat="false" ht="12.75" hidden="false" customHeight="false" outlineLevel="0" collapsed="false">
      <c r="A1915" s="19" t="n">
        <f aca="false">ROUND((Online_RAW!B1915-General!$B$10)*24,3)</f>
        <v>31.883</v>
      </c>
      <c r="B1915" s="19" t="n">
        <f aca="false">General!$B$12+Online_ANA!K1915/1000+Online_ANA!L1915/1000+Online_ANA!M1915/1000/General!$B$22-SUM($P$2:P1915)/1000/General!$B$24+SUM($Q$2:Q1915)/1000/General!$B$24</f>
        <v>1.67482325487112</v>
      </c>
      <c r="C1915" s="19" t="n">
        <f aca="false">Online_RAW!K1915</f>
        <v>43.1958333333333</v>
      </c>
      <c r="D1915" s="19" t="n">
        <f aca="false">Online_RAW!J1915</f>
        <v>5.89777777777778</v>
      </c>
      <c r="E1915" s="19" t="n">
        <f aca="false">(1-F1915/100-G1915/100)/(1-C1915/100-D1915/100-General!$B$17/100)</f>
        <v>0.964534453522803</v>
      </c>
      <c r="F1915" s="19" t="n">
        <f aca="false">N1915*General!$B$14/(N1915+O1915)+O1915*100/(N1915+O1915)</f>
        <v>51.2917805399414</v>
      </c>
      <c r="G1915" s="19" t="n">
        <f aca="false">N1915*General!$B$15/(N1915+O1915)</f>
        <v>0.0246001108384135</v>
      </c>
      <c r="H1915" s="19" t="n">
        <f aca="false">(N1915+O1915)*(1/General!$B$20)*((F1915/100)-E1915*(C1915/100))*1000/B1915</f>
        <v>462.789411644379</v>
      </c>
      <c r="I1915" s="19" t="n">
        <f aca="false">(N1915+O1915)*(1/General!$B$20)*((D1915/100)*E1915-(G1915/100))*1000/B1915</f>
        <v>272.254669869692</v>
      </c>
      <c r="J1915" s="19" t="n">
        <f aca="false">I1915/H1915</f>
        <v>0.58829061992218</v>
      </c>
      <c r="K1915" s="19" t="n">
        <f aca="false">MAX(Online_RAW!$L$2-Online_RAW!L1915,0)</f>
        <v>0</v>
      </c>
      <c r="L1915" s="19" t="n">
        <f aca="false">0.0016*(Online_RAW!M1915)</f>
        <v>115.3136</v>
      </c>
      <c r="M1915" s="11" t="n">
        <f aca="false">Online_RAW!$N$2-Online_RAW!N1915</f>
        <v>658.91552380952</v>
      </c>
      <c r="N1915" s="19" t="n">
        <f aca="false">Online_RAW!C1915*60</f>
        <v>110.972857142857</v>
      </c>
      <c r="O1915" s="19" t="n">
        <f aca="false">MAX(0, Online_RAW!D1915*60)</f>
        <v>69.4699999999998</v>
      </c>
      <c r="P1915" s="19" t="n">
        <f aca="false">_xlfn.IFNA(VLOOKUP(A1915,Sampling!$D$7:$E$14,2,FALSE()),0)</f>
        <v>0</v>
      </c>
      <c r="Q1915" s="0" t="n">
        <f aca="false">_xlfn.IFNA(VLOOKUP(A1915,Refill!$D$6:$G$8,2,FALSE()),0)</f>
        <v>0</v>
      </c>
    </row>
    <row r="1916" customFormat="false" ht="12.75" hidden="false" customHeight="false" outlineLevel="0" collapsed="false">
      <c r="A1916" s="19" t="n">
        <f aca="false">ROUND((Online_RAW!B1916-General!$B$10)*24,3)</f>
        <v>31.9</v>
      </c>
      <c r="B1916" s="19" t="n">
        <f aca="false">General!$B$12+Online_ANA!K1916/1000+Online_ANA!L1916/1000+Online_ANA!M1916/1000/General!$B$22-SUM($P$2:P1916)/1000/General!$B$24+SUM($Q$2:Q1916)/1000/General!$B$24</f>
        <v>1.67618035853895</v>
      </c>
      <c r="C1916" s="19" t="n">
        <f aca="false">Online_RAW!K1916</f>
        <v>43.5528571428571</v>
      </c>
      <c r="D1916" s="19" t="n">
        <f aca="false">Online_RAW!J1916</f>
        <v>5.89714285714286</v>
      </c>
      <c r="E1916" s="19" t="n">
        <f aca="false">(1-F1916/100-G1916/100)/(1-C1916/100-D1916/100-General!$B$17/100)</f>
        <v>0.977884367456876</v>
      </c>
      <c r="F1916" s="19" t="n">
        <f aca="false">N1916*General!$B$14/(N1916+O1916)+O1916*100/(N1916+O1916)</f>
        <v>50.9663037756234</v>
      </c>
      <c r="G1916" s="19" t="n">
        <f aca="false">N1916*General!$B$15/(N1916+O1916)</f>
        <v>0.0247644930426144</v>
      </c>
      <c r="H1916" s="19" t="n">
        <f aca="false">(N1916+O1916)*(1/General!$B$20)*((F1916/100)-E1916*(C1916/100))*1000/B1916</f>
        <v>401.07200948292</v>
      </c>
      <c r="I1916" s="19" t="n">
        <f aca="false">(N1916+O1916)*(1/General!$B$20)*((D1916/100)*E1916-(G1916/100))*1000/B1916</f>
        <v>274.923790241969</v>
      </c>
      <c r="J1916" s="19" t="n">
        <f aca="false">I1916/H1916</f>
        <v>0.68547239334007</v>
      </c>
      <c r="K1916" s="19" t="n">
        <f aca="false">MAX(Online_RAW!$L$2-Online_RAW!L1916,0)</f>
        <v>0</v>
      </c>
      <c r="L1916" s="19" t="n">
        <f aca="false">0.0016*(Online_RAW!M1916)</f>
        <v>115.430857142857</v>
      </c>
      <c r="M1916" s="11" t="n">
        <f aca="false">Online_RAW!$N$2-Online_RAW!N1916</f>
        <v>660.26695652174</v>
      </c>
      <c r="N1916" s="19" t="n">
        <f aca="false">Online_RAW!C1916*60</f>
        <v>111.368347826087</v>
      </c>
      <c r="O1916" s="19" t="n">
        <f aca="false">MAX(0, Online_RAW!D1916*60)</f>
        <v>68.5155652173912</v>
      </c>
      <c r="P1916" s="19" t="n">
        <f aca="false">_xlfn.IFNA(VLOOKUP(A1916,Sampling!$D$7:$E$14,2,FALSE()),0)</f>
        <v>0</v>
      </c>
      <c r="Q1916" s="0" t="n">
        <f aca="false">_xlfn.IFNA(VLOOKUP(A1916,Refill!$D$6:$G$8,2,FALSE()),0)</f>
        <v>0</v>
      </c>
    </row>
    <row r="1917" customFormat="false" ht="12.75" hidden="false" customHeight="false" outlineLevel="0" collapsed="false">
      <c r="A1917" s="19" t="n">
        <f aca="false">ROUND((Online_RAW!B1917-General!$B$10)*24,3)</f>
        <v>31.917</v>
      </c>
      <c r="B1917" s="19" t="n">
        <f aca="false">General!$B$12+Online_ANA!K1917/1000+Online_ANA!L1917/1000+Online_ANA!M1917/1000/General!$B$22-SUM($P$2:P1917)/1000/General!$B$24+SUM($Q$2:Q1917)/1000/General!$B$24</f>
        <v>1.67755007811272</v>
      </c>
      <c r="C1917" s="19" t="n">
        <f aca="false">Online_RAW!K1917</f>
        <v>42.9608333333333</v>
      </c>
      <c r="D1917" s="19" t="n">
        <f aca="false">Online_RAW!J1917</f>
        <v>5.89833333333333</v>
      </c>
      <c r="E1917" s="19" t="n">
        <f aca="false">(1-F1917/100-G1917/100)/(1-C1917/100-D1917/100-General!$B$17/100)</f>
        <v>0.947091570475984</v>
      </c>
      <c r="F1917" s="19" t="n">
        <f aca="false">N1917*General!$B$14/(N1917+O1917)+O1917*100/(N1917+O1917)</f>
        <v>51.9504796455855</v>
      </c>
      <c r="G1917" s="19" t="n">
        <f aca="false">N1917*General!$B$15/(N1917+O1917)</f>
        <v>0.0242674345224316</v>
      </c>
      <c r="H1917" s="19" t="n">
        <f aca="false">(N1917+O1917)*(1/General!$B$20)*((F1917/100)-E1917*(C1917/100))*1000/B1917</f>
        <v>539.736875515819</v>
      </c>
      <c r="I1917" s="19" t="n">
        <f aca="false">(N1917+O1917)*(1/General!$B$20)*((D1917/100)*E1917-(G1917/100))*1000/B1917</f>
        <v>266.546242548878</v>
      </c>
      <c r="J1917" s="19" t="n">
        <f aca="false">I1917/H1917</f>
        <v>0.493844787414503</v>
      </c>
      <c r="K1917" s="19" t="n">
        <f aca="false">MAX(Online_RAW!$L$2-Online_RAW!L1917,0)</f>
        <v>0</v>
      </c>
      <c r="L1917" s="19" t="n">
        <f aca="false">0.0016*(Online_RAW!M1917)</f>
        <v>115.5392</v>
      </c>
      <c r="M1917" s="11" t="n">
        <f aca="false">Online_RAW!$N$2-Online_RAW!N1917</f>
        <v>661.64185714286</v>
      </c>
      <c r="N1917" s="19" t="n">
        <f aca="false">Online_RAW!C1917*60</f>
        <v>109.320285714286</v>
      </c>
      <c r="O1917" s="19" t="n">
        <f aca="false">MAX(0, Online_RAW!D1917*60)</f>
        <v>70.8722857142856</v>
      </c>
      <c r="P1917" s="19" t="n">
        <f aca="false">_xlfn.IFNA(VLOOKUP(A1917,Sampling!$D$7:$E$14,2,FALSE()),0)</f>
        <v>0</v>
      </c>
      <c r="Q1917" s="0" t="n">
        <f aca="false">_xlfn.IFNA(VLOOKUP(A1917,Refill!$D$6:$G$8,2,FALSE()),0)</f>
        <v>0</v>
      </c>
    </row>
    <row r="1918" customFormat="false" ht="12.75" hidden="false" customHeight="false" outlineLevel="0" collapsed="false">
      <c r="A1918" s="19" t="n">
        <f aca="false">ROUND((Online_RAW!B1918-General!$B$10)*24,3)</f>
        <v>31.933</v>
      </c>
      <c r="B1918" s="19" t="n">
        <f aca="false">General!$B$12+Online_ANA!K1918/1000+Online_ANA!L1918/1000+Online_ANA!M1918/1000/General!$B$22-SUM($P$2:P1918)/1000/General!$B$24+SUM($Q$2:Q1918)/1000/General!$B$24</f>
        <v>1.67909953552276</v>
      </c>
      <c r="C1918" s="19" t="n">
        <f aca="false">Online_RAW!K1918</f>
        <v>43.4</v>
      </c>
      <c r="D1918" s="19" t="n">
        <f aca="false">Online_RAW!J1918</f>
        <v>5.884</v>
      </c>
      <c r="E1918" s="19" t="n">
        <f aca="false">(1-F1918/100-G1918/100)/(1-C1918/100-D1918/100-General!$B$17/100)</f>
        <v>0.981992817067682</v>
      </c>
      <c r="F1918" s="19" t="n">
        <f aca="false">N1918*General!$B$14/(N1918+O1918)+O1918*100/(N1918+O1918)</f>
        <v>50.5972021197294</v>
      </c>
      <c r="G1918" s="19" t="n">
        <f aca="false">N1918*General!$B$15/(N1918+O1918)</f>
        <v>0.0249509080203387</v>
      </c>
      <c r="H1918" s="19" t="n">
        <f aca="false">(N1918+O1918)*(1/General!$B$20)*((F1918/100)-E1918*(C1918/100))*1000/B1918</f>
        <v>381.336716634678</v>
      </c>
      <c r="I1918" s="19" t="n">
        <f aca="false">(N1918+O1918)*(1/General!$B$20)*((D1918/100)*E1918-(G1918/100))*1000/B1918</f>
        <v>274.964904221338</v>
      </c>
      <c r="J1918" s="19" t="n">
        <f aca="false">I1918/H1918</f>
        <v>0.721055414353806</v>
      </c>
      <c r="K1918" s="19" t="n">
        <f aca="false">MAX(Online_RAW!$L$2-Online_RAW!L1918,0)</f>
        <v>0</v>
      </c>
      <c r="L1918" s="19" t="n">
        <f aca="false">0.0016*(Online_RAW!M1918)</f>
        <v>115.851111111111</v>
      </c>
      <c r="M1918" s="11" t="n">
        <f aca="false">Online_RAW!$N$2-Online_RAW!N1918</f>
        <v>662.9907826087</v>
      </c>
      <c r="N1918" s="19" t="n">
        <f aca="false">Online_RAW!C1918*60</f>
        <v>112.201304347826</v>
      </c>
      <c r="O1918" s="19" t="n">
        <f aca="false">MAX(0, Online_RAW!D1918*60)</f>
        <v>67.674</v>
      </c>
      <c r="P1918" s="19" t="n">
        <f aca="false">_xlfn.IFNA(VLOOKUP(A1918,Sampling!$D$7:$E$14,2,FALSE()),0)</f>
        <v>0</v>
      </c>
      <c r="Q1918" s="0" t="n">
        <f aca="false">_xlfn.IFNA(VLOOKUP(A1918,Refill!$D$6:$G$8,2,FALSE()),0)</f>
        <v>0</v>
      </c>
    </row>
    <row r="1919" customFormat="false" ht="12.75" hidden="false" customHeight="false" outlineLevel="0" collapsed="false">
      <c r="A1919" s="19" t="n">
        <f aca="false">ROUND((Online_RAW!B1919-General!$B$10)*24,3)</f>
        <v>31.95</v>
      </c>
      <c r="B1919" s="19" t="n">
        <f aca="false">General!$B$12+Online_ANA!K1919/1000+Online_ANA!L1919/1000+Online_ANA!M1919/1000/General!$B$22-SUM($P$2:P1919)/1000/General!$B$24+SUM($Q$2:Q1919)/1000/General!$B$24</f>
        <v>1.64532863404689</v>
      </c>
      <c r="C1919" s="19" t="n">
        <f aca="false">Online_RAW!K1919</f>
        <v>42.9846153846154</v>
      </c>
      <c r="D1919" s="19" t="n">
        <f aca="false">Online_RAW!J1919</f>
        <v>5.958</v>
      </c>
      <c r="E1919" s="19" t="n">
        <f aca="false">(1-F1919/100-G1919/100)/(1-C1919/100-D1919/100-General!$B$17/100)</f>
        <v>0.95723924503734</v>
      </c>
      <c r="F1919" s="19" t="n">
        <f aca="false">N1919*General!$B$14/(N1919+O1919)+O1919*100/(N1919+O1919)</f>
        <v>51.5155706696166</v>
      </c>
      <c r="G1919" s="19" t="n">
        <f aca="false">N1919*General!$B$15/(N1919+O1919)</f>
        <v>0.0244870855203957</v>
      </c>
      <c r="H1919" s="19" t="n">
        <f aca="false">(N1919+O1919)*(1/General!$B$20)*((F1919/100)-E1919*(C1919/100))*1000/B1919</f>
        <v>505.326414228153</v>
      </c>
      <c r="I1919" s="19" t="n">
        <f aca="false">(N1919+O1919)*(1/General!$B$20)*((D1919/100)*E1919-(G1919/100))*1000/B1919</f>
        <v>276.749616704633</v>
      </c>
      <c r="J1919" s="19" t="n">
        <f aca="false">I1919/H1919</f>
        <v>0.547665051563446</v>
      </c>
      <c r="K1919" s="19" t="n">
        <f aca="false">MAX(Online_RAW!$L$2-Online_RAW!L1919,0)</f>
        <v>0</v>
      </c>
      <c r="L1919" s="19" t="n">
        <f aca="false">0.0016*(Online_RAW!M1919)</f>
        <v>115.851111111111</v>
      </c>
      <c r="M1919" s="11" t="n">
        <f aca="false">Online_RAW!$N$2-Online_RAW!N1919</f>
        <v>664.3305</v>
      </c>
      <c r="N1919" s="19" t="n">
        <f aca="false">Online_RAW!C1919*60</f>
        <v>110.023090909091</v>
      </c>
      <c r="O1919" s="19" t="n">
        <f aca="false">MAX(0, Online_RAW!D1919*60)</f>
        <v>69.7011818181816</v>
      </c>
      <c r="P1919" s="19" t="n">
        <f aca="false">_xlfn.IFNA(VLOOKUP(A1919,Sampling!$D$7:$E$14,2,FALSE()),0)</f>
        <v>35</v>
      </c>
      <c r="Q1919" s="0" t="n">
        <f aca="false">_xlfn.IFNA(VLOOKUP(A1919,Refill!$D$6:$G$8,2,FALSE()),0)</f>
        <v>0</v>
      </c>
    </row>
    <row r="1920" customFormat="false" ht="12.75" hidden="false" customHeight="false" outlineLevel="0" collapsed="false">
      <c r="A1920" s="19" t="n">
        <f aca="false">ROUND((Online_RAW!B1920-General!$B$10)*24,3)</f>
        <v>31.967</v>
      </c>
      <c r="B1920" s="19" t="n">
        <f aca="false">General!$B$12+Online_ANA!K1920/1000+Online_ANA!L1920/1000+Online_ANA!M1920/1000/General!$B$22-SUM($P$2:P1920)/1000/General!$B$24+SUM($Q$2:Q1920)/1000/General!$B$24</f>
        <v>1.64691576747289</v>
      </c>
      <c r="C1920" s="19" t="n">
        <f aca="false">Online_RAW!K1920</f>
        <v>42.8807692307692</v>
      </c>
      <c r="D1920" s="19" t="n">
        <f aca="false">Online_RAW!J1920</f>
        <v>5.91777777777778</v>
      </c>
      <c r="E1920" s="19" t="n">
        <f aca="false">(1-F1920/100-G1920/100)/(1-C1920/100-D1920/100-General!$B$17/100)</f>
        <v>0.957608905840088</v>
      </c>
      <c r="F1920" s="19" t="n">
        <f aca="false">N1920*General!$B$14/(N1920+O1920)+O1920*100/(N1920+O1920)</f>
        <v>51.3588163764113</v>
      </c>
      <c r="G1920" s="19" t="n">
        <f aca="false">N1920*General!$B$15/(N1920+O1920)</f>
        <v>0.0245662543553478</v>
      </c>
      <c r="H1920" s="19" t="n">
        <f aca="false">(N1920+O1920)*(1/General!$B$20)*((F1920/100)-E1920*(C1920/100))*1000/B1920</f>
        <v>501.690084396291</v>
      </c>
      <c r="I1920" s="19" t="n">
        <f aca="false">(N1920+O1920)*(1/General!$B$20)*((D1920/100)*E1920-(G1920/100))*1000/B1920</f>
        <v>274.938184360907</v>
      </c>
      <c r="J1920" s="19" t="n">
        <f aca="false">I1920/H1920</f>
        <v>0.548023955250688</v>
      </c>
      <c r="K1920" s="19" t="n">
        <f aca="false">MAX(Online_RAW!$L$2-Online_RAW!L1920,0)</f>
        <v>0</v>
      </c>
      <c r="L1920" s="19" t="n">
        <f aca="false">0.0016*(Online_RAW!M1920)</f>
        <v>116.2048</v>
      </c>
      <c r="M1920" s="11" t="n">
        <f aca="false">Online_RAW!$N$2-Online_RAW!N1920</f>
        <v>665.67495454545</v>
      </c>
      <c r="N1920" s="19" t="n">
        <f aca="false">Online_RAW!C1920*60</f>
        <v>110.470090909091</v>
      </c>
      <c r="O1920" s="19" t="n">
        <f aca="false">MAX(0, Online_RAW!D1920*60)</f>
        <v>69.4028181818184</v>
      </c>
      <c r="P1920" s="19" t="n">
        <f aca="false">_xlfn.IFNA(VLOOKUP(A1920,Sampling!$D$7:$E$14,2,FALSE()),0)</f>
        <v>0</v>
      </c>
      <c r="Q1920" s="0" t="n">
        <f aca="false">_xlfn.IFNA(VLOOKUP(A1920,Refill!$D$6:$G$8,2,FALSE()),0)</f>
        <v>0</v>
      </c>
    </row>
    <row r="1921" customFormat="false" ht="12.75" hidden="false" customHeight="false" outlineLevel="0" collapsed="false">
      <c r="A1921" s="19" t="n">
        <f aca="false">ROUND((Online_RAW!B1921-General!$B$10)*24,3)</f>
        <v>31.983</v>
      </c>
      <c r="B1921" s="19" t="n">
        <f aca="false">General!$B$12+Online_ANA!K1921/1000+Online_ANA!L1921/1000+Online_ANA!M1921/1000/General!$B$22-SUM($P$2:P1921)/1000/General!$B$24+SUM($Q$2:Q1921)/1000/General!$B$24</f>
        <v>1.64826823911154</v>
      </c>
      <c r="C1921" s="19" t="n">
        <f aca="false">Online_RAW!K1921</f>
        <v>43.358</v>
      </c>
      <c r="D1921" s="19" t="n">
        <f aca="false">Online_RAW!J1921</f>
        <v>5.88666666666667</v>
      </c>
      <c r="E1921" s="19" t="n">
        <f aca="false">(1-F1921/100-G1921/100)/(1-C1921/100-D1921/100-General!$B$17/100)</f>
        <v>0.950047766173268</v>
      </c>
      <c r="F1921" s="19" t="n">
        <f aca="false">N1921*General!$B$14/(N1921+O1921)+O1921*100/(N1921+O1921)</f>
        <v>52.1669291890793</v>
      </c>
      <c r="G1921" s="19" t="n">
        <f aca="false">N1921*General!$B$15/(N1921+O1921)</f>
        <v>0.0241581165711721</v>
      </c>
      <c r="H1921" s="19" t="n">
        <f aca="false">(N1921+O1921)*(1/General!$B$20)*((F1921/100)-E1921*(C1921/100))*1000/B1921</f>
        <v>535.053803913093</v>
      </c>
      <c r="I1921" s="19" t="n">
        <f aca="false">(N1921+O1921)*(1/General!$B$20)*((D1921/100)*E1921-(G1921/100))*1000/B1921</f>
        <v>271.479675450913</v>
      </c>
      <c r="J1921" s="19" t="n">
        <f aca="false">I1921/H1921</f>
        <v>0.507387618713218</v>
      </c>
      <c r="K1921" s="19" t="n">
        <f aca="false">MAX(Online_RAW!$L$2-Online_RAW!L1921,0)</f>
        <v>0</v>
      </c>
      <c r="L1921" s="19" t="n">
        <f aca="false">0.0016*(Online_RAW!M1921)</f>
        <v>116.2792</v>
      </c>
      <c r="M1921" s="11" t="n">
        <f aca="false">Online_RAW!$N$2-Online_RAW!N1921</f>
        <v>667.06805263158</v>
      </c>
      <c r="N1921" s="19" t="n">
        <f aca="false">Online_RAW!C1921*60</f>
        <v>108.780947368421</v>
      </c>
      <c r="O1921" s="19" t="n">
        <f aca="false">MAX(0, Online_RAW!D1921*60)</f>
        <v>71.334</v>
      </c>
      <c r="P1921" s="19" t="n">
        <f aca="false">_xlfn.IFNA(VLOOKUP(A1921,Sampling!$D$7:$E$14,2,FALSE()),0)</f>
        <v>0</v>
      </c>
      <c r="Q1921" s="0" t="n">
        <f aca="false">_xlfn.IFNA(VLOOKUP(A1921,Refill!$D$6:$G$8,2,FALSE()),0)</f>
        <v>0</v>
      </c>
    </row>
    <row r="1922" customFormat="false" ht="12.75" hidden="false" customHeight="false" outlineLevel="0" collapsed="false">
      <c r="A1922" s="19" t="n">
        <f aca="false">ROUND((Online_RAW!B1922-General!$B$10)*24,3)</f>
        <v>32</v>
      </c>
      <c r="B1922" s="19" t="n">
        <f aca="false">General!$B$12+Online_ANA!K1922/1000+Online_ANA!L1922/1000+Online_ANA!M1922/1000/General!$B$22-SUM($P$2:P1922)/1000/General!$B$24+SUM($Q$2:Q1922)/1000/General!$B$24</f>
        <v>1.6496254044675</v>
      </c>
      <c r="C1922" s="19" t="n">
        <f aca="false">Online_RAW!K1922</f>
        <v>43.1638461538462</v>
      </c>
      <c r="D1922" s="19" t="n">
        <f aca="false">Online_RAW!J1922</f>
        <v>5.974</v>
      </c>
      <c r="E1922" s="19" t="n">
        <f aca="false">(1-F1922/100-G1922/100)/(1-C1922/100-D1922/100-General!$B$17/100)</f>
        <v>0.910811763196285</v>
      </c>
      <c r="F1922" s="19" t="n">
        <f aca="false">N1922*General!$B$14/(N1922+O1922)+O1922*100/(N1922+O1922)</f>
        <v>54.0450436451981</v>
      </c>
      <c r="G1922" s="19" t="n">
        <f aca="false">N1922*General!$B$15/(N1922+O1922)</f>
        <v>0.0232095739165666</v>
      </c>
      <c r="H1922" s="19" t="n">
        <f aca="false">(N1922+O1922)*(1/General!$B$20)*((F1922/100)-E1922*(C1922/100))*1000/B1922</f>
        <v>715.695681707833</v>
      </c>
      <c r="I1922" s="19" t="n">
        <f aca="false">(N1922+O1922)*(1/General!$B$20)*((D1922/100)*E1922-(G1922/100))*1000/B1922</f>
        <v>263.230593372147</v>
      </c>
      <c r="J1922" s="19" t="n">
        <f aca="false">I1922/H1922</f>
        <v>0.367796816579934</v>
      </c>
      <c r="K1922" s="19" t="n">
        <f aca="false">MAX(Online_RAW!$L$2-Online_RAW!L1922,0)</f>
        <v>0</v>
      </c>
      <c r="L1922" s="19" t="n">
        <f aca="false">0.0016*(Online_RAW!M1922)</f>
        <v>116.427</v>
      </c>
      <c r="M1922" s="11" t="n">
        <f aca="false">Online_RAW!$N$2-Online_RAW!N1922</f>
        <v>668.38626086957</v>
      </c>
      <c r="N1922" s="19" t="n">
        <f aca="false">Online_RAW!C1922*60</f>
        <v>104.234347826087</v>
      </c>
      <c r="O1922" s="19" t="n">
        <f aca="false">MAX(0, Online_RAW!D1922*60)</f>
        <v>75.405913043478</v>
      </c>
      <c r="P1922" s="19" t="n">
        <f aca="false">_xlfn.IFNA(VLOOKUP(A1922,Sampling!$D$7:$E$14,2,FALSE()),0)</f>
        <v>0</v>
      </c>
      <c r="Q1922" s="0" t="n">
        <f aca="false">_xlfn.IFNA(VLOOKUP(A1922,Refill!$D$6:$G$8,2,FALSE()),0)</f>
        <v>0</v>
      </c>
    </row>
    <row r="1923" customFormat="false" ht="12.75" hidden="false" customHeight="false" outlineLevel="0" collapsed="false">
      <c r="A1923" s="19" t="n">
        <f aca="false">ROUND((Online_RAW!B1923-General!$B$10)*24,3)</f>
        <v>32.017</v>
      </c>
      <c r="B1923" s="19" t="n">
        <f aca="false">General!$B$12+Online_ANA!K1923/1000+Online_ANA!L1923/1000+Online_ANA!M1923/1000/General!$B$22-SUM($P$2:P1923)/1000/General!$B$24+SUM($Q$2:Q1923)/1000/General!$B$24</f>
        <v>1.6508865913261</v>
      </c>
      <c r="C1923" s="19" t="n">
        <f aca="false">Online_RAW!K1923</f>
        <v>45.0475</v>
      </c>
      <c r="D1923" s="19" t="n">
        <f aca="false">Online_RAW!J1923</f>
        <v>5.97</v>
      </c>
      <c r="E1923" s="19" t="n">
        <f aca="false">(1-F1923/100-G1923/100)/(1-C1923/100-D1923/100-General!$B$17/100)</f>
        <v>0.987106822780978</v>
      </c>
      <c r="F1923" s="19" t="n">
        <f aca="false">N1923*General!$B$14/(N1923+O1923)+O1923*100/(N1923+O1923)</f>
        <v>52.0519373889808</v>
      </c>
      <c r="G1923" s="19" t="n">
        <f aca="false">N1923*General!$B$15/(N1923+O1923)</f>
        <v>0.0242161932378885</v>
      </c>
      <c r="H1923" s="19" t="n">
        <f aca="false">(N1923+O1923)*(1/General!$B$20)*((F1923/100)-E1923*(C1923/100))*1000/B1923</f>
        <v>368.238617587413</v>
      </c>
      <c r="I1923" s="19" t="n">
        <f aca="false">(N1923+O1923)*(1/General!$B$20)*((D1923/100)*E1923-(G1923/100))*1000/B1923</f>
        <v>284.911519356338</v>
      </c>
      <c r="J1923" s="19" t="n">
        <f aca="false">I1923/H1923</f>
        <v>0.77371439536405</v>
      </c>
      <c r="K1923" s="19" t="n">
        <f aca="false">MAX(Online_RAW!$L$2-Online_RAW!L1923,0)</f>
        <v>0</v>
      </c>
      <c r="L1923" s="19" t="n">
        <f aca="false">0.0016*(Online_RAW!M1923)</f>
        <v>116.427</v>
      </c>
      <c r="M1923" s="11" t="n">
        <f aca="false">Online_RAW!$N$2-Online_RAW!N1923</f>
        <v>669.76095454545</v>
      </c>
      <c r="N1923" s="19" t="n">
        <f aca="false">Online_RAW!C1923*60</f>
        <v>108.753272727273</v>
      </c>
      <c r="O1923" s="19" t="n">
        <f aca="false">MAX(0, Online_RAW!D1923*60)</f>
        <v>70.884</v>
      </c>
      <c r="P1923" s="19" t="n">
        <f aca="false">_xlfn.IFNA(VLOOKUP(A1923,Sampling!$D$7:$E$14,2,FALSE()),0)</f>
        <v>0</v>
      </c>
      <c r="Q1923" s="0" t="n">
        <f aca="false">_xlfn.IFNA(VLOOKUP(A1923,Refill!$D$6:$G$8,2,FALSE()),0)</f>
        <v>0</v>
      </c>
    </row>
    <row r="1924" customFormat="false" ht="12.75" hidden="false" customHeight="false" outlineLevel="0" collapsed="false">
      <c r="A1924" s="19" t="n">
        <f aca="false">ROUND((Online_RAW!B1924-General!$B$10)*24,3)</f>
        <v>32.033</v>
      </c>
      <c r="B1924" s="19" t="n">
        <f aca="false">General!$B$12+Online_ANA!K1924/1000+Online_ANA!L1924/1000+Online_ANA!M1924/1000/General!$B$22-SUM($P$2:P1924)/1000/General!$B$24+SUM($Q$2:Q1924)/1000/General!$B$24</f>
        <v>1.65226966672227</v>
      </c>
      <c r="C1924" s="19" t="n">
        <f aca="false">Online_RAW!K1924</f>
        <v>44.6841666666667</v>
      </c>
      <c r="D1924" s="19" t="n">
        <f aca="false">Online_RAW!J1924</f>
        <v>5.90111111111111</v>
      </c>
      <c r="E1924" s="19" t="n">
        <f aca="false">(1-F1924/100-G1924/100)/(1-C1924/100-D1924/100-General!$B$17/100)</f>
        <v>1.01871757009569</v>
      </c>
      <c r="F1924" s="19" t="n">
        <f aca="false">N1924*General!$B$14/(N1924+O1924)+O1924*100/(N1924+O1924)</f>
        <v>50.0759313310204</v>
      </c>
      <c r="G1924" s="19" t="n">
        <f aca="false">N1924*General!$B$15/(N1924+O1924)</f>
        <v>0.0252141760954442</v>
      </c>
      <c r="H1924" s="19" t="n">
        <f aca="false">(N1924+O1924)*(1/General!$B$20)*((F1924/100)-E1924*(C1924/100))*1000/B1924</f>
        <v>220.562331222087</v>
      </c>
      <c r="I1924" s="19" t="n">
        <f aca="false">(N1924+O1924)*(1/General!$B$20)*((D1924/100)*E1924-(G1924/100))*1000/B1924</f>
        <v>289.846727144593</v>
      </c>
      <c r="J1924" s="19" t="n">
        <f aca="false">I1924/H1924</f>
        <v>1.31412614991244</v>
      </c>
      <c r="K1924" s="19" t="n">
        <f aca="false">MAX(Online_RAW!$L$2-Online_RAW!L1924,0)</f>
        <v>0</v>
      </c>
      <c r="L1924" s="19" t="n">
        <f aca="false">0.0016*(Online_RAW!M1924)</f>
        <v>116.5896</v>
      </c>
      <c r="M1924" s="11" t="n">
        <f aca="false">Online_RAW!$N$2-Online_RAW!N1924</f>
        <v>671.09127272727</v>
      </c>
      <c r="N1924" s="19" t="n">
        <f aca="false">Online_RAW!C1924*60</f>
        <v>113.029363636364</v>
      </c>
      <c r="O1924" s="19" t="n">
        <f aca="false">MAX(0, Online_RAW!D1924*60)</f>
        <v>66.2814545454546</v>
      </c>
      <c r="P1924" s="19" t="n">
        <f aca="false">_xlfn.IFNA(VLOOKUP(A1924,Sampling!$D$7:$E$14,2,FALSE()),0)</f>
        <v>0</v>
      </c>
      <c r="Q1924" s="0" t="n">
        <f aca="false">_xlfn.IFNA(VLOOKUP(A1924,Refill!$D$6:$G$8,2,FALSE()),0)</f>
        <v>0</v>
      </c>
    </row>
    <row r="1925" customFormat="false" ht="12.75" hidden="false" customHeight="false" outlineLevel="0" collapsed="false">
      <c r="A1925" s="19" t="n">
        <f aca="false">ROUND((Online_RAW!B1925-General!$B$10)*24,3)</f>
        <v>32.05</v>
      </c>
      <c r="B1925" s="19" t="n">
        <f aca="false">General!$B$12+Online_ANA!K1925/1000+Online_ANA!L1925/1000+Online_ANA!M1925/1000/General!$B$22-SUM($P$2:P1925)/1000/General!$B$24+SUM($Q$2:Q1925)/1000/General!$B$24</f>
        <v>1.65364542949076</v>
      </c>
      <c r="C1925" s="19" t="n">
        <f aca="false">Online_RAW!K1925</f>
        <v>42.745</v>
      </c>
      <c r="D1925" s="19" t="n">
        <f aca="false">Online_RAW!J1925</f>
        <v>5.94571428571429</v>
      </c>
      <c r="E1925" s="19" t="n">
        <f aca="false">(1-F1925/100-G1925/100)/(1-C1925/100-D1925/100-General!$B$17/100)</f>
        <v>0.917176416198602</v>
      </c>
      <c r="F1925" s="19" t="n">
        <f aca="false">N1925*General!$B$14/(N1925+O1925)+O1925*100/(N1925+O1925)</f>
        <v>53.3136094057986</v>
      </c>
      <c r="G1925" s="19" t="n">
        <f aca="false">N1925*General!$B$15/(N1925+O1925)</f>
        <v>0.0235789851485865</v>
      </c>
      <c r="H1925" s="19" t="n">
        <f aca="false">(N1925+O1925)*(1/General!$B$20)*((F1925/100)-E1925*(C1925/100))*1000/B1925</f>
        <v>686.15010626796</v>
      </c>
      <c r="I1925" s="19" t="n">
        <f aca="false">(N1925+O1925)*(1/General!$B$20)*((D1925/100)*E1925-(G1925/100))*1000/B1925</f>
        <v>264.05895590909</v>
      </c>
      <c r="J1925" s="19" t="n">
        <f aca="false">I1925/H1925</f>
        <v>0.384841383098129</v>
      </c>
      <c r="K1925" s="19" t="n">
        <f aca="false">MAX(Online_RAW!$L$2-Online_RAW!L1925,0)</f>
        <v>0</v>
      </c>
      <c r="L1925" s="19" t="n">
        <f aca="false">0.0016*(Online_RAW!M1925)</f>
        <v>116.717866666667</v>
      </c>
      <c r="M1925" s="11" t="n">
        <f aca="false">Online_RAW!$N$2-Online_RAW!N1925</f>
        <v>672.45104347826</v>
      </c>
      <c r="N1925" s="19" t="n">
        <f aca="false">Online_RAW!C1925*60</f>
        <v>106.255826086957</v>
      </c>
      <c r="O1925" s="19" t="n">
        <f aca="false">MAX(0, Online_RAW!D1925*60)</f>
        <v>73.9993043478258</v>
      </c>
      <c r="P1925" s="19" t="n">
        <f aca="false">_xlfn.IFNA(VLOOKUP(A1925,Sampling!$D$7:$E$14,2,FALSE()),0)</f>
        <v>0</v>
      </c>
      <c r="Q1925" s="0" t="n">
        <f aca="false">_xlfn.IFNA(VLOOKUP(A1925,Refill!$D$6:$G$8,2,FALSE()),0)</f>
        <v>0</v>
      </c>
    </row>
    <row r="1926" customFormat="false" ht="12.75" hidden="false" customHeight="false" outlineLevel="0" collapsed="false">
      <c r="A1926" s="19" t="n">
        <f aca="false">ROUND((Online_RAW!B1926-General!$B$10)*24,3)</f>
        <v>32.067</v>
      </c>
      <c r="B1926" s="19" t="n">
        <f aca="false">General!$B$12+Online_ANA!K1926/1000+Online_ANA!L1926/1000+Online_ANA!M1926/1000/General!$B$22-SUM($P$2:P1926)/1000/General!$B$24+SUM($Q$2:Q1926)/1000/General!$B$24</f>
        <v>1.65495493035501</v>
      </c>
      <c r="C1926" s="19" t="n">
        <f aca="false">Online_RAW!K1926</f>
        <v>43.3246153846154</v>
      </c>
      <c r="D1926" s="19" t="n">
        <f aca="false">Online_RAW!J1926</f>
        <v>5.985</v>
      </c>
      <c r="E1926" s="19" t="n">
        <f aca="false">(1-F1926/100-G1926/100)/(1-C1926/100-D1926/100-General!$B$17/100)</f>
        <v>0.940614335766232</v>
      </c>
      <c r="F1926" s="19" t="n">
        <f aca="false">N1926*General!$B$14/(N1926+O1926)+O1926*100/(N1926+O1926)</f>
        <v>52.7030067625344</v>
      </c>
      <c r="G1926" s="19" t="n">
        <f aca="false">N1926*General!$B$15/(N1926+O1926)</f>
        <v>0.0238873703219523</v>
      </c>
      <c r="H1926" s="19" t="n">
        <f aca="false">(N1926+O1926)*(1/General!$B$20)*((F1926/100)-E1926*(C1926/100))*1000/B1926</f>
        <v>579.917933313058</v>
      </c>
      <c r="I1926" s="19" t="n">
        <f aca="false">(N1926+O1926)*(1/General!$B$20)*((D1926/100)*E1926-(G1926/100))*1000/B1926</f>
        <v>272.008297445252</v>
      </c>
      <c r="J1926" s="19" t="n">
        <f aca="false">I1926/H1926</f>
        <v>0.469046190538159</v>
      </c>
      <c r="K1926" s="19" t="n">
        <f aca="false">MAX(Online_RAW!$L$2-Online_RAW!L1926,0)</f>
        <v>0</v>
      </c>
      <c r="L1926" s="19" t="n">
        <f aca="false">0.0016*(Online_RAW!M1926)</f>
        <v>116.7872</v>
      </c>
      <c r="M1926" s="11" t="n">
        <f aca="false">Online_RAW!$N$2-Online_RAW!N1926</f>
        <v>673.80282608696</v>
      </c>
      <c r="N1926" s="19" t="n">
        <f aca="false">Online_RAW!C1926*60</f>
        <v>107.489739130435</v>
      </c>
      <c r="O1926" s="19" t="n">
        <f aca="false">MAX(0, Online_RAW!D1926*60)</f>
        <v>72.5045217391302</v>
      </c>
      <c r="P1926" s="19" t="n">
        <f aca="false">_xlfn.IFNA(VLOOKUP(A1926,Sampling!$D$7:$E$14,2,FALSE()),0)</f>
        <v>0</v>
      </c>
      <c r="Q1926" s="0" t="n">
        <f aca="false">_xlfn.IFNA(VLOOKUP(A1926,Refill!$D$6:$G$8,2,FALSE()),0)</f>
        <v>0</v>
      </c>
    </row>
    <row r="1927" customFormat="false" ht="12.75" hidden="false" customHeight="false" outlineLevel="0" collapsed="false">
      <c r="A1927" s="19" t="n">
        <f aca="false">ROUND((Online_RAW!B1927-General!$B$10)*24,3)</f>
        <v>32.083</v>
      </c>
      <c r="B1927" s="19" t="n">
        <f aca="false">General!$B$12+Online_ANA!K1927/1000+Online_ANA!L1927/1000+Online_ANA!M1927/1000/General!$B$22-SUM($P$2:P1927)/1000/General!$B$24+SUM($Q$2:Q1927)/1000/General!$B$24</f>
        <v>1.65631281710411</v>
      </c>
      <c r="C1927" s="19" t="n">
        <f aca="false">Online_RAW!K1927</f>
        <v>44.8476923076923</v>
      </c>
      <c r="D1927" s="19" t="n">
        <f aca="false">Online_RAW!J1927</f>
        <v>5.94714285714286</v>
      </c>
      <c r="E1927" s="19" t="n">
        <f aca="false">(1-F1927/100-G1927/100)/(1-C1927/100-D1927/100-General!$B$17/100)</f>
        <v>1.00799847130227</v>
      </c>
      <c r="F1927" s="19" t="n">
        <f aca="false">N1927*General!$B$14/(N1927+O1927)+O1927*100/(N1927+O1927)</f>
        <v>50.8125801194228</v>
      </c>
      <c r="G1927" s="19" t="n">
        <f aca="false">N1927*General!$B$15/(N1927+O1927)</f>
        <v>0.0248421312528168</v>
      </c>
      <c r="H1927" s="19" t="n">
        <f aca="false">(N1927+O1927)*(1/General!$B$20)*((F1927/100)-E1927*(C1927/100))*1000/B1927</f>
        <v>271.529673326329</v>
      </c>
      <c r="I1927" s="19" t="n">
        <f aca="false">(N1927+O1927)*(1/General!$B$20)*((D1927/100)*E1927-(G1927/100))*1000/B1927</f>
        <v>289.144838957537</v>
      </c>
      <c r="J1927" s="19" t="n">
        <f aca="false">I1927/H1927</f>
        <v>1.06487381439905</v>
      </c>
      <c r="K1927" s="19" t="n">
        <f aca="false">MAX(Online_RAW!$L$2-Online_RAW!L1927,0)</f>
        <v>0</v>
      </c>
      <c r="L1927" s="19" t="n">
        <f aca="false">0.0016*(Online_RAW!M1927)</f>
        <v>116.90464</v>
      </c>
      <c r="M1927" s="11" t="n">
        <f aca="false">Online_RAW!$N$2-Online_RAW!N1927</f>
        <v>675.15491304348</v>
      </c>
      <c r="N1927" s="19" t="n">
        <f aca="false">Online_RAW!C1927*60</f>
        <v>111.671217391304</v>
      </c>
      <c r="O1927" s="19" t="n">
        <f aca="false">MAX(0, Online_RAW!D1927*60)</f>
        <v>68.1381818181816</v>
      </c>
      <c r="P1927" s="19" t="n">
        <f aca="false">_xlfn.IFNA(VLOOKUP(A1927,Sampling!$D$7:$E$14,2,FALSE()),0)</f>
        <v>0</v>
      </c>
      <c r="Q1927" s="0" t="n">
        <f aca="false">_xlfn.IFNA(VLOOKUP(A1927,Refill!$D$6:$G$8,2,FALSE()),0)</f>
        <v>0</v>
      </c>
    </row>
    <row r="1928" customFormat="false" ht="12.75" hidden="false" customHeight="false" outlineLevel="0" collapsed="false">
      <c r="A1928" s="19" t="n">
        <f aca="false">ROUND((Online_RAW!B1928-General!$B$10)*24,3)</f>
        <v>32.1</v>
      </c>
      <c r="B1928" s="19" t="n">
        <f aca="false">General!$B$12+Online_ANA!K1928/1000+Online_ANA!L1928/1000+Online_ANA!M1928/1000/General!$B$22-SUM($P$2:P1928)/1000/General!$B$24+SUM($Q$2:Q1928)/1000/General!$B$24</f>
        <v>1.6576963148179</v>
      </c>
      <c r="C1928" s="19" t="n">
        <f aca="false">Online_RAW!K1928</f>
        <v>43.2784615384615</v>
      </c>
      <c r="D1928" s="19" t="n">
        <f aca="false">Online_RAW!J1928</f>
        <v>5.94714285714286</v>
      </c>
      <c r="E1928" s="19" t="n">
        <f aca="false">(1-F1928/100-G1928/100)/(1-C1928/100-D1928/100-General!$B$17/100)</f>
        <v>0.944335881071346</v>
      </c>
      <c r="F1928" s="19" t="n">
        <f aca="false">N1928*General!$B$14/(N1928+O1928)+O1928*100/(N1928+O1928)</f>
        <v>52.4365012936318</v>
      </c>
      <c r="G1928" s="19" t="n">
        <f aca="false">N1928*General!$B$15/(N1928+O1928)</f>
        <v>0.0240219690436203</v>
      </c>
      <c r="H1928" s="19" t="n">
        <f aca="false">(N1928+O1928)*(1/General!$B$20)*((F1928/100)-E1928*(C1928/100))*1000/B1928</f>
        <v>561.156605734098</v>
      </c>
      <c r="I1928" s="19" t="n">
        <f aca="false">(N1928+O1928)*(1/General!$B$20)*((D1928/100)*E1928-(G1928/100))*1000/B1928</f>
        <v>271.289476984041</v>
      </c>
      <c r="J1928" s="19" t="n">
        <f aca="false">I1928/H1928</f>
        <v>0.483446998951644</v>
      </c>
      <c r="K1928" s="19" t="n">
        <f aca="false">MAX(Online_RAW!$L$2-Online_RAW!L1928,0)</f>
        <v>0</v>
      </c>
      <c r="L1928" s="19" t="n">
        <f aca="false">0.0016*(Online_RAW!M1928)</f>
        <v>117.008533333333</v>
      </c>
      <c r="M1928" s="11" t="n">
        <f aca="false">Online_RAW!$N$2-Online_RAW!N1928</f>
        <v>676.54968181818</v>
      </c>
      <c r="N1928" s="19" t="n">
        <f aca="false">Online_RAW!C1928*60</f>
        <v>108.251181818182</v>
      </c>
      <c r="O1928" s="19" t="n">
        <f aca="false">MAX(0, Online_RAW!D1928*60)</f>
        <v>72.0024545454546</v>
      </c>
      <c r="P1928" s="19" t="n">
        <f aca="false">_xlfn.IFNA(VLOOKUP(A1928,Sampling!$D$7:$E$14,2,FALSE()),0)</f>
        <v>0</v>
      </c>
      <c r="Q1928" s="0" t="n">
        <f aca="false">_xlfn.IFNA(VLOOKUP(A1928,Refill!$D$6:$G$8,2,FALSE()),0)</f>
        <v>0</v>
      </c>
    </row>
    <row r="1929" customFormat="false" ht="12.75" hidden="false" customHeight="false" outlineLevel="0" collapsed="false">
      <c r="A1929" s="19" t="n">
        <f aca="false">ROUND((Online_RAW!B1929-General!$B$10)*24,3)</f>
        <v>32.117</v>
      </c>
      <c r="B1929" s="19" t="n">
        <f aca="false">General!$B$12+Online_ANA!K1929/1000+Online_ANA!L1929/1000+Online_ANA!M1929/1000/General!$B$22-SUM($P$2:P1929)/1000/General!$B$24+SUM($Q$2:Q1929)/1000/General!$B$24</f>
        <v>1.65902952596729</v>
      </c>
      <c r="C1929" s="19" t="n">
        <f aca="false">Online_RAW!K1929</f>
        <v>43.1915384615385</v>
      </c>
      <c r="D1929" s="19" t="n">
        <f aca="false">Online_RAW!J1929</f>
        <v>5.94666666666667</v>
      </c>
      <c r="E1929" s="19" t="n">
        <f aca="false">(1-F1929/100-G1929/100)/(1-C1929/100-D1929/100-General!$B$17/100)</f>
        <v>0.927997794172796</v>
      </c>
      <c r="F1929" s="19" t="n">
        <f aca="false">N1929*General!$B$14/(N1929+O1929)+O1929*100/(N1929+O1929)</f>
        <v>53.1782567133049</v>
      </c>
      <c r="G1929" s="19" t="n">
        <f aca="false">N1929*General!$B$15/(N1929+O1929)</f>
        <v>0.0236473450942905</v>
      </c>
      <c r="H1929" s="19" t="n">
        <f aca="false">(N1929+O1929)*(1/General!$B$20)*((F1929/100)-E1929*(C1929/100))*1000/B1929</f>
        <v>634.339858127116</v>
      </c>
      <c r="I1929" s="19" t="n">
        <f aca="false">(N1929+O1929)*(1/General!$B$20)*((D1929/100)*E1929-(G1929/100))*1000/B1929</f>
        <v>266.145321594178</v>
      </c>
      <c r="J1929" s="19" t="n">
        <f aca="false">I1929/H1929</f>
        <v>0.419562665319456</v>
      </c>
      <c r="K1929" s="19" t="n">
        <f aca="false">MAX(Online_RAW!$L$2-Online_RAW!L1929,0)</f>
        <v>0</v>
      </c>
      <c r="L1929" s="19" t="n">
        <f aca="false">0.0016*(Online_RAW!M1929)</f>
        <v>117.0888</v>
      </c>
      <c r="M1929" s="11" t="n">
        <f aca="false">Online_RAW!$N$2-Online_RAW!N1929</f>
        <v>677.91539130435</v>
      </c>
      <c r="N1929" s="19" t="n">
        <f aca="false">Online_RAW!C1929*60</f>
        <v>106.477826086957</v>
      </c>
      <c r="O1929" s="19" t="n">
        <f aca="false">MAX(0, Online_RAW!D1929*60)</f>
        <v>73.6317391304346</v>
      </c>
      <c r="P1929" s="19" t="n">
        <f aca="false">_xlfn.IFNA(VLOOKUP(A1929,Sampling!$D$7:$E$14,2,FALSE()),0)</f>
        <v>0</v>
      </c>
      <c r="Q1929" s="0" t="n">
        <f aca="false">_xlfn.IFNA(VLOOKUP(A1929,Refill!$D$6:$G$8,2,FALSE()),0)</f>
        <v>0</v>
      </c>
    </row>
    <row r="1930" customFormat="false" ht="12.75" hidden="false" customHeight="false" outlineLevel="0" collapsed="false">
      <c r="A1930" s="19" t="n">
        <f aca="false">ROUND((Online_RAW!B1930-General!$B$10)*24,3)</f>
        <v>32.133</v>
      </c>
      <c r="B1930" s="19" t="n">
        <f aca="false">General!$B$12+Online_ANA!K1930/1000+Online_ANA!L1930/1000+Online_ANA!M1930/1000/General!$B$22-SUM($P$2:P1930)/1000/General!$B$24+SUM($Q$2:Q1930)/1000/General!$B$24</f>
        <v>1.66041225163827</v>
      </c>
      <c r="C1930" s="19" t="n">
        <f aca="false">Online_RAW!K1930</f>
        <v>44.4325</v>
      </c>
      <c r="D1930" s="19" t="n">
        <f aca="false">Online_RAW!J1930</f>
        <v>5.99454545454545</v>
      </c>
      <c r="E1930" s="19" t="n">
        <f aca="false">(1-F1930/100-G1930/100)/(1-C1930/100-D1930/100-General!$B$17/100)</f>
        <v>0.984712954976469</v>
      </c>
      <c r="F1930" s="19" t="n">
        <f aca="false">N1930*General!$B$14/(N1930+O1930)+O1930*100/(N1930+O1930)</f>
        <v>51.586495898837</v>
      </c>
      <c r="G1930" s="19" t="n">
        <f aca="false">N1930*General!$B$15/(N1930+O1930)</f>
        <v>0.0244512646975571</v>
      </c>
      <c r="H1930" s="19" t="n">
        <f aca="false">(N1930+O1930)*(1/General!$B$20)*((F1930/100)-E1930*(C1930/100))*1000/B1930</f>
        <v>378.165806288489</v>
      </c>
      <c r="I1930" s="19" t="n">
        <f aca="false">(N1930+O1930)*(1/General!$B$20)*((D1930/100)*E1930-(G1930/100))*1000/B1930</f>
        <v>283.794635614452</v>
      </c>
      <c r="J1930" s="19" t="n">
        <f aca="false">I1930/H1930</f>
        <v>0.750450281054643</v>
      </c>
      <c r="K1930" s="19" t="n">
        <f aca="false">MAX(Online_RAW!$L$2-Online_RAW!L1930,0)</f>
        <v>0</v>
      </c>
      <c r="L1930" s="19" t="n">
        <f aca="false">0.0016*(Online_RAW!M1930)</f>
        <v>117.196</v>
      </c>
      <c r="M1930" s="11" t="n">
        <f aca="false">Online_RAW!$N$2-Online_RAW!N1930</f>
        <v>679.30571428571</v>
      </c>
      <c r="N1930" s="19" t="n">
        <f aca="false">Online_RAW!C1930*60</f>
        <v>109.829142857143</v>
      </c>
      <c r="O1930" s="19" t="n">
        <f aca="false">MAX(0, Online_RAW!D1930*60)</f>
        <v>69.841142857143</v>
      </c>
      <c r="P1930" s="19" t="n">
        <f aca="false">_xlfn.IFNA(VLOOKUP(A1930,Sampling!$D$7:$E$14,2,FALSE()),0)</f>
        <v>0</v>
      </c>
      <c r="Q1930" s="0" t="n">
        <f aca="false">_xlfn.IFNA(VLOOKUP(A1930,Refill!$D$6:$G$8,2,FALSE()),0)</f>
        <v>0</v>
      </c>
    </row>
    <row r="1931" customFormat="false" ht="12.75" hidden="false" customHeight="false" outlineLevel="0" collapsed="false">
      <c r="A1931" s="19" t="n">
        <f aca="false">ROUND((Online_RAW!B1931-General!$B$10)*24,3)</f>
        <v>32.15</v>
      </c>
      <c r="B1931" s="19" t="n">
        <f aca="false">General!$B$12+Online_ANA!K1931/1000+Online_ANA!L1931/1000+Online_ANA!M1931/1000/General!$B$22-SUM($P$2:P1931)/1000/General!$B$24+SUM($Q$2:Q1931)/1000/General!$B$24</f>
        <v>1.66174636837364</v>
      </c>
      <c r="C1931" s="19" t="n">
        <f aca="false">Online_RAW!K1931</f>
        <v>44.1284615384615</v>
      </c>
      <c r="D1931" s="19" t="n">
        <f aca="false">Online_RAW!J1931</f>
        <v>5.9825</v>
      </c>
      <c r="E1931" s="19" t="n">
        <f aca="false">(1-F1931/100-G1931/100)/(1-C1931/100-D1931/100-General!$B$17/100)</f>
        <v>0.983887953912149</v>
      </c>
      <c r="F1931" s="19" t="n">
        <f aca="false">N1931*General!$B$14/(N1931+O1931)+O1931*100/(N1931+O1931)</f>
        <v>51.315908849898</v>
      </c>
      <c r="G1931" s="19" t="n">
        <f aca="false">N1931*General!$B$15/(N1931+O1931)</f>
        <v>0.0245879248232838</v>
      </c>
      <c r="H1931" s="19" t="n">
        <f aca="false">(N1931+O1931)*(1/General!$B$20)*((F1931/100)-E1931*(C1931/100))*1000/B1931</f>
        <v>381.763668504476</v>
      </c>
      <c r="I1931" s="19" t="n">
        <f aca="false">(N1931+O1931)*(1/General!$B$20)*((D1931/100)*E1931-(G1931/100))*1000/B1931</f>
        <v>283.310885875567</v>
      </c>
      <c r="J1931" s="19" t="n">
        <f aca="false">I1931/H1931</f>
        <v>0.742110654440772</v>
      </c>
      <c r="K1931" s="19" t="n">
        <f aca="false">MAX(Online_RAW!$L$2-Online_RAW!L1931,0)</f>
        <v>0</v>
      </c>
      <c r="L1931" s="19" t="n">
        <f aca="false">0.0016*(Online_RAW!M1931)</f>
        <v>117.28832</v>
      </c>
      <c r="M1931" s="11" t="n">
        <f aca="false">Online_RAW!$N$2-Online_RAW!N1931</f>
        <v>680.65927272727</v>
      </c>
      <c r="N1931" s="19" t="n">
        <f aca="false">Online_RAW!C1931*60</f>
        <v>110.662090909091</v>
      </c>
      <c r="O1931" s="19" t="n">
        <f aca="false">MAX(0, Online_RAW!D1931*60)</f>
        <v>69.3646363636362</v>
      </c>
      <c r="P1931" s="19" t="n">
        <f aca="false">_xlfn.IFNA(VLOOKUP(A1931,Sampling!$D$7:$E$14,2,FALSE()),0)</f>
        <v>0</v>
      </c>
      <c r="Q1931" s="0" t="n">
        <f aca="false">_xlfn.IFNA(VLOOKUP(A1931,Refill!$D$6:$G$8,2,FALSE()),0)</f>
        <v>0</v>
      </c>
    </row>
    <row r="1932" customFormat="false" ht="12.75" hidden="false" customHeight="false" outlineLevel="0" collapsed="false">
      <c r="A1932" s="19" t="n">
        <f aca="false">ROUND((Online_RAW!B1932-General!$B$10)*24,3)</f>
        <v>32.167</v>
      </c>
      <c r="B1932" s="19" t="n">
        <f aca="false">General!$B$12+Online_ANA!K1932/1000+Online_ANA!L1932/1000+Online_ANA!M1932/1000/General!$B$22-SUM($P$2:P1932)/1000/General!$B$24+SUM($Q$2:Q1932)/1000/General!$B$24</f>
        <v>1.66308432393661</v>
      </c>
      <c r="C1932" s="19" t="n">
        <f aca="false">Online_RAW!K1932</f>
        <v>43.0692857142857</v>
      </c>
      <c r="D1932" s="19" t="n">
        <f aca="false">Online_RAW!J1932</f>
        <v>5.98571428571429</v>
      </c>
      <c r="E1932" s="19" t="n">
        <f aca="false">(1-F1932/100-G1932/100)/(1-C1932/100-D1932/100-General!$B$17/100)</f>
        <v>0.935515103350723</v>
      </c>
      <c r="F1932" s="19" t="n">
        <f aca="false">N1932*General!$B$14/(N1932+O1932)+O1932*100/(N1932+O1932)</f>
        <v>52.7210950139058</v>
      </c>
      <c r="G1932" s="19" t="n">
        <f aca="false">N1932*General!$B$15/(N1932+O1932)</f>
        <v>0.0238782348414617</v>
      </c>
      <c r="H1932" s="19" t="n">
        <f aca="false">(N1932+O1932)*(1/General!$B$20)*((F1932/100)-E1932*(C1932/100))*1000/B1932</f>
        <v>600.319095824192</v>
      </c>
      <c r="I1932" s="19" t="n">
        <f aca="false">(N1932+O1932)*(1/General!$B$20)*((D1932/100)*E1932-(G1932/100))*1000/B1932</f>
        <v>269.30996532481</v>
      </c>
      <c r="J1932" s="19" t="n">
        <f aca="false">I1932/H1932</f>
        <v>0.448611358855857</v>
      </c>
      <c r="K1932" s="19" t="n">
        <f aca="false">MAX(Online_RAW!$L$2-Online_RAW!L1932,0)</f>
        <v>0</v>
      </c>
      <c r="L1932" s="19" t="n">
        <f aca="false">0.0016*(Online_RAW!M1932)</f>
        <v>117.3656</v>
      </c>
      <c r="M1932" s="11" t="n">
        <f aca="false">Online_RAW!$N$2-Online_RAW!N1932</f>
        <v>682.03340909091</v>
      </c>
      <c r="N1932" s="19" t="n">
        <f aca="false">Online_RAW!C1932*60</f>
        <v>107.477454545455</v>
      </c>
      <c r="O1932" s="19" t="n">
        <f aca="false">MAX(0, Online_RAW!D1932*60)</f>
        <v>72.5650909090908</v>
      </c>
      <c r="P1932" s="19" t="n">
        <f aca="false">_xlfn.IFNA(VLOOKUP(A1932,Sampling!$D$7:$E$14,2,FALSE()),0)</f>
        <v>0</v>
      </c>
      <c r="Q1932" s="0" t="n">
        <f aca="false">_xlfn.IFNA(VLOOKUP(A1932,Refill!$D$6:$G$8,2,FALSE()),0)</f>
        <v>0</v>
      </c>
    </row>
    <row r="1933" customFormat="false" ht="12.75" hidden="false" customHeight="false" outlineLevel="0" collapsed="false">
      <c r="A1933" s="19" t="n">
        <f aca="false">ROUND((Online_RAW!B1933-General!$B$10)*24,3)</f>
        <v>32.183</v>
      </c>
      <c r="B1933" s="19" t="n">
        <f aca="false">General!$B$12+Online_ANA!K1933/1000+Online_ANA!L1933/1000+Online_ANA!M1933/1000/General!$B$22-SUM($P$2:P1933)/1000/General!$B$24+SUM($Q$2:Q1933)/1000/General!$B$24</f>
        <v>1.66446172399221</v>
      </c>
      <c r="C1933" s="19" t="n">
        <f aca="false">Online_RAW!K1933</f>
        <v>43.87</v>
      </c>
      <c r="D1933" s="19" t="n">
        <f aca="false">Online_RAW!J1933</f>
        <v>5.944</v>
      </c>
      <c r="E1933" s="19" t="n">
        <f aca="false">(1-F1933/100-G1933/100)/(1-C1933/100-D1933/100-General!$B$17/100)</f>
        <v>0.964146194376752</v>
      </c>
      <c r="F1933" s="19" t="n">
        <f aca="false">N1933*General!$B$14/(N1933+O1933)+O1933*100/(N1933+O1933)</f>
        <v>52.0062984876179</v>
      </c>
      <c r="G1933" s="19" t="n">
        <f aca="false">N1933*General!$B$15/(N1933+O1933)</f>
        <v>0.0242392431880718</v>
      </c>
      <c r="H1933" s="19" t="n">
        <f aca="false">(N1933+O1933)*(1/General!$B$20)*((F1933/100)-E1933*(C1933/100))*1000/B1933</f>
        <v>468.697440728288</v>
      </c>
      <c r="I1933" s="19" t="n">
        <f aca="false">(N1933+O1933)*(1/General!$B$20)*((D1933/100)*E1933-(G1933/100))*1000/B1933</f>
        <v>275.479842905516</v>
      </c>
      <c r="J1933" s="19" t="n">
        <f aca="false">I1933/H1933</f>
        <v>0.587756234549649</v>
      </c>
      <c r="K1933" s="19" t="n">
        <f aca="false">MAX(Online_RAW!$L$2-Online_RAW!L1933,0)</f>
        <v>0</v>
      </c>
      <c r="L1933" s="19" t="n">
        <f aca="false">0.0016*(Online_RAW!M1933)</f>
        <v>117.462933333333</v>
      </c>
      <c r="M1933" s="11" t="n">
        <f aca="false">Online_RAW!$N$2-Online_RAW!N1933</f>
        <v>683.42868181818</v>
      </c>
      <c r="N1933" s="19" t="n">
        <f aca="false">Online_RAW!C1933*60</f>
        <v>109.134272727273</v>
      </c>
      <c r="O1933" s="19" t="n">
        <f aca="false">MAX(0, Online_RAW!D1933*60)</f>
        <v>70.9609090909092</v>
      </c>
      <c r="P1933" s="19" t="n">
        <f aca="false">_xlfn.IFNA(VLOOKUP(A1933,Sampling!$D$7:$E$14,2,FALSE()),0)</f>
        <v>0</v>
      </c>
      <c r="Q1933" s="0" t="n">
        <f aca="false">_xlfn.IFNA(VLOOKUP(A1933,Refill!$D$6:$G$8,2,FALSE()),0)</f>
        <v>0</v>
      </c>
    </row>
    <row r="1934" customFormat="false" ht="12.75" hidden="false" customHeight="false" outlineLevel="0" collapsed="false">
      <c r="A1934" s="19" t="n">
        <f aca="false">ROUND((Online_RAW!B1934-General!$B$10)*24,3)</f>
        <v>32.2</v>
      </c>
      <c r="B1934" s="19" t="n">
        <f aca="false">General!$B$12+Online_ANA!K1934/1000+Online_ANA!L1934/1000+Online_ANA!M1934/1000/General!$B$22-SUM($P$2:P1934)/1000/General!$B$24+SUM($Q$2:Q1934)/1000/General!$B$24</f>
        <v>1.66576190275229</v>
      </c>
      <c r="C1934" s="19" t="n">
        <f aca="false">Online_RAW!K1934</f>
        <v>44.0891666666667</v>
      </c>
      <c r="D1934" s="19" t="n">
        <f aca="false">Online_RAW!J1934</f>
        <v>5.94375</v>
      </c>
      <c r="E1934" s="19" t="n">
        <f aca="false">(1-F1934/100-G1934/100)/(1-C1934/100-D1934/100-General!$B$17/100)</f>
        <v>0.96504240156636</v>
      </c>
      <c r="F1934" s="19" t="n">
        <f aca="false">N1934*General!$B$14/(N1934+O1934)+O1934*100/(N1934+O1934)</f>
        <v>52.1730573029241</v>
      </c>
      <c r="G1934" s="19" t="n">
        <f aca="false">N1934*General!$B$15/(N1934+O1934)</f>
        <v>0.0241550215641797</v>
      </c>
      <c r="H1934" s="19" t="n">
        <f aca="false">(N1934+O1934)*(1/General!$B$20)*((F1934/100)-E1934*(C1934/100))*1000/B1934</f>
        <v>463.008972695314</v>
      </c>
      <c r="I1934" s="19" t="n">
        <f aca="false">(N1934+O1934)*(1/General!$B$20)*((D1934/100)*E1934-(G1934/100))*1000/B1934</f>
        <v>274.761862053125</v>
      </c>
      <c r="J1934" s="19" t="n">
        <f aca="false">I1934/H1934</f>
        <v>0.593426646688193</v>
      </c>
      <c r="K1934" s="19" t="n">
        <f aca="false">MAX(Online_RAW!$L$2-Online_RAW!L1934,0)</f>
        <v>0</v>
      </c>
      <c r="L1934" s="19" t="n">
        <f aca="false">0.0016*(Online_RAW!M1934)</f>
        <v>117.5336</v>
      </c>
      <c r="M1934" s="11" t="n">
        <f aca="false">Online_RAW!$N$2-Online_RAW!N1934</f>
        <v>684.76885</v>
      </c>
      <c r="N1934" s="19" t="n">
        <f aca="false">Online_RAW!C1934*60</f>
        <v>108.4581</v>
      </c>
      <c r="O1934" s="19" t="n">
        <f aca="false">MAX(0, Online_RAW!D1934*60)</f>
        <v>71.1453</v>
      </c>
      <c r="P1934" s="19" t="n">
        <f aca="false">_xlfn.IFNA(VLOOKUP(A1934,Sampling!$D$7:$E$14,2,FALSE()),0)</f>
        <v>0</v>
      </c>
      <c r="Q1934" s="0" t="n">
        <f aca="false">_xlfn.IFNA(VLOOKUP(A1934,Refill!$D$6:$G$8,2,FALSE()),0)</f>
        <v>0</v>
      </c>
    </row>
    <row r="1935" customFormat="false" ht="12.75" hidden="false" customHeight="false" outlineLevel="0" collapsed="false">
      <c r="A1935" s="19" t="n">
        <f aca="false">ROUND((Online_RAW!B1935-General!$B$10)*24,3)</f>
        <v>32.217</v>
      </c>
      <c r="B1935" s="19" t="n">
        <f aca="false">General!$B$12+Online_ANA!K1935/1000+Online_ANA!L1935/1000+Online_ANA!M1935/1000/General!$B$22-SUM($P$2:P1935)/1000/General!$B$24+SUM($Q$2:Q1935)/1000/General!$B$24</f>
        <v>1.66709223252711</v>
      </c>
      <c r="C1935" s="19" t="n">
        <f aca="false">Online_RAW!K1935</f>
        <v>44.00375</v>
      </c>
      <c r="D1935" s="19" t="n">
        <f aca="false">Online_RAW!J1935</f>
        <v>5.95</v>
      </c>
      <c r="E1935" s="19" t="n">
        <f aca="false">(1-F1935/100-G1935/100)/(1-C1935/100-D1935/100-General!$B$17/100)</f>
        <v>0.964229972997837</v>
      </c>
      <c r="F1935" s="19" t="n">
        <f aca="false">N1935*General!$B$14/(N1935+O1935)+O1935*100/(N1935+O1935)</f>
        <v>52.1369473471039</v>
      </c>
      <c r="G1935" s="19" t="n">
        <f aca="false">N1935*General!$B$15/(N1935+O1935)</f>
        <v>0.0241732589156041</v>
      </c>
      <c r="H1935" s="19" t="n">
        <f aca="false">(N1935+O1935)*(1/General!$B$20)*((F1935/100)-E1935*(C1935/100))*1000/B1935</f>
        <v>467.975895876746</v>
      </c>
      <c r="I1935" s="19" t="n">
        <f aca="false">(N1935+O1935)*(1/General!$B$20)*((D1935/100)*E1935-(G1935/100))*1000/B1935</f>
        <v>275.418297817971</v>
      </c>
      <c r="J1935" s="19" t="n">
        <f aca="false">I1935/H1935</f>
        <v>0.588530948377114</v>
      </c>
      <c r="K1935" s="19" t="n">
        <f aca="false">MAX(Online_RAW!$L$2-Online_RAW!L1935,0)</f>
        <v>0</v>
      </c>
      <c r="L1935" s="19" t="n">
        <f aca="false">0.0016*(Online_RAW!M1935)</f>
        <v>117.6032</v>
      </c>
      <c r="M1935" s="11" t="n">
        <f aca="false">Online_RAW!$N$2-Online_RAW!N1935</f>
        <v>686.14304545455</v>
      </c>
      <c r="N1935" s="19" t="n">
        <f aca="false">Online_RAW!C1935*60</f>
        <v>108.863714285714</v>
      </c>
      <c r="O1935" s="19" t="n">
        <f aca="false">MAX(0, Online_RAW!D1935*60)</f>
        <v>71.2753636363638</v>
      </c>
      <c r="P1935" s="19" t="n">
        <f aca="false">_xlfn.IFNA(VLOOKUP(A1935,Sampling!$D$7:$E$14,2,FALSE()),0)</f>
        <v>0</v>
      </c>
      <c r="Q1935" s="0" t="n">
        <f aca="false">_xlfn.IFNA(VLOOKUP(A1935,Refill!$D$6:$G$8,2,FALSE()),0)</f>
        <v>0</v>
      </c>
    </row>
    <row r="1936" customFormat="false" ht="12.75" hidden="false" customHeight="false" outlineLevel="0" collapsed="false">
      <c r="A1936" s="19" t="n">
        <f aca="false">ROUND((Online_RAW!B1936-General!$B$10)*24,3)</f>
        <v>32.233</v>
      </c>
      <c r="B1936" s="19" t="n">
        <f aca="false">General!$B$12+Online_ANA!K1936/1000+Online_ANA!L1936/1000+Online_ANA!M1936/1000/General!$B$22-SUM($P$2:P1936)/1000/General!$B$24+SUM($Q$2:Q1936)/1000/General!$B$24</f>
        <v>1.66848313649781</v>
      </c>
      <c r="C1936" s="19" t="n">
        <f aca="false">Online_RAW!K1936</f>
        <v>43.9425</v>
      </c>
      <c r="D1936" s="19" t="n">
        <f aca="false">Online_RAW!J1936</f>
        <v>5.97857142857143</v>
      </c>
      <c r="E1936" s="19" t="n">
        <f aca="false">(1-F1936/100-G1936/100)/(1-C1936/100-D1936/100-General!$B$17/100)</f>
        <v>0.962133254931347</v>
      </c>
      <c r="F1936" s="19" t="n">
        <f aca="false">N1936*General!$B$14/(N1936+O1936)+O1936*100/(N1936+O1936)</f>
        <v>52.2095685269287</v>
      </c>
      <c r="G1936" s="19" t="n">
        <f aca="false">N1936*General!$B$15/(N1936+O1936)</f>
        <v>0.0241365815520562</v>
      </c>
      <c r="H1936" s="19" t="n">
        <f aca="false">(N1936+O1936)*(1/General!$B$20)*((F1936/100)-E1936*(C1936/100))*1000/B1936</f>
        <v>477.024481254956</v>
      </c>
      <c r="I1936" s="19" t="n">
        <f aca="false">(N1936+O1936)*(1/General!$B$20)*((D1936/100)*E1936-(G1936/100))*1000/B1936</f>
        <v>275.139500895143</v>
      </c>
      <c r="J1936" s="19" t="n">
        <f aca="false">I1936/H1936</f>
        <v>0.576782768404897</v>
      </c>
      <c r="K1936" s="19" t="n">
        <f aca="false">MAX(Online_RAW!$L$2-Online_RAW!L1936,0)</f>
        <v>0</v>
      </c>
      <c r="L1936" s="19" t="n">
        <f aca="false">0.0016*(Online_RAW!M1936)</f>
        <v>117.7176</v>
      </c>
      <c r="M1936" s="11" t="n">
        <f aca="false">Online_RAW!$N$2-Online_RAW!N1936</f>
        <v>687.53443478261</v>
      </c>
      <c r="N1936" s="19" t="n">
        <f aca="false">Online_RAW!C1936*60</f>
        <v>108.393545454545</v>
      </c>
      <c r="O1936" s="19" t="n">
        <f aca="false">MAX(0, Online_RAW!D1936*60)</f>
        <v>71.240086956522</v>
      </c>
      <c r="P1936" s="19" t="n">
        <f aca="false">_xlfn.IFNA(VLOOKUP(A1936,Sampling!$D$7:$E$14,2,FALSE()),0)</f>
        <v>0</v>
      </c>
      <c r="Q1936" s="0" t="n">
        <f aca="false">_xlfn.IFNA(VLOOKUP(A1936,Refill!$D$6:$G$8,2,FALSE()),0)</f>
        <v>0</v>
      </c>
    </row>
    <row r="1937" customFormat="false" ht="12.75" hidden="false" customHeight="false" outlineLevel="0" collapsed="false">
      <c r="A1937" s="19" t="n">
        <f aca="false">ROUND((Online_RAW!B1937-General!$B$10)*24,3)</f>
        <v>32.25</v>
      </c>
      <c r="B1937" s="19" t="n">
        <f aca="false">General!$B$12+Online_ANA!K1937/1000+Online_ANA!L1937/1000+Online_ANA!M1937/1000/General!$B$22-SUM($P$2:P1937)/1000/General!$B$24+SUM($Q$2:Q1937)/1000/General!$B$24</f>
        <v>1.66990075440645</v>
      </c>
      <c r="C1937" s="19" t="n">
        <f aca="false">Online_RAW!K1937</f>
        <v>43.96</v>
      </c>
      <c r="D1937" s="19" t="n">
        <f aca="false">Online_RAW!J1937</f>
        <v>5.97142857142857</v>
      </c>
      <c r="E1937" s="19" t="n">
        <f aca="false">(1-F1937/100-G1937/100)/(1-C1937/100-D1937/100-General!$B$17/100)</f>
        <v>0.958126910321004</v>
      </c>
      <c r="F1937" s="19" t="n">
        <f aca="false">N1937*General!$B$14/(N1937+O1937)+O1937*100/(N1937+O1937)</f>
        <v>52.4184974349437</v>
      </c>
      <c r="G1937" s="19" t="n">
        <f aca="false">N1937*General!$B$15/(N1937+O1937)</f>
        <v>0.0240310619015436</v>
      </c>
      <c r="H1937" s="19" t="n">
        <f aca="false">(N1937+O1937)*(1/General!$B$20)*((F1937/100)-E1937*(C1937/100))*1000/B1937</f>
        <v>496.341537983243</v>
      </c>
      <c r="I1937" s="19" t="n">
        <f aca="false">(N1937+O1937)*(1/General!$B$20)*((D1937/100)*E1937-(G1937/100))*1000/B1937</f>
        <v>274.56730187744</v>
      </c>
      <c r="J1937" s="19" t="n">
        <f aca="false">I1937/H1937</f>
        <v>0.553182195858672</v>
      </c>
      <c r="K1937" s="19" t="n">
        <f aca="false">MAX(Online_RAW!$L$2-Online_RAW!L1937,0)</f>
        <v>0</v>
      </c>
      <c r="L1937" s="19" t="n">
        <f aca="false">0.0016*(Online_RAW!M1937)</f>
        <v>117.855466666667</v>
      </c>
      <c r="M1937" s="11" t="n">
        <f aca="false">Online_RAW!$N$2-Online_RAW!N1937</f>
        <v>688.92936363636</v>
      </c>
      <c r="N1937" s="19" t="n">
        <f aca="false">Online_RAW!C1937*60</f>
        <v>108.367363636364</v>
      </c>
      <c r="O1937" s="19" t="n">
        <f aca="false">MAX(0, Online_RAW!D1937*60)</f>
        <v>72.0114545454546</v>
      </c>
      <c r="P1937" s="19" t="n">
        <f aca="false">_xlfn.IFNA(VLOOKUP(A1937,Sampling!$D$7:$E$14,2,FALSE()),0)</f>
        <v>0</v>
      </c>
      <c r="Q1937" s="0" t="n">
        <f aca="false">_xlfn.IFNA(VLOOKUP(A1937,Refill!$D$6:$G$8,2,FALSE()),0)</f>
        <v>0</v>
      </c>
    </row>
    <row r="1938" customFormat="false" ht="12.75" hidden="false" customHeight="false" outlineLevel="0" collapsed="false">
      <c r="A1938" s="19" t="n">
        <f aca="false">ROUND((Online_RAW!B1938-General!$B$10)*24,3)</f>
        <v>32.267</v>
      </c>
      <c r="B1938" s="19" t="n">
        <f aca="false">General!$B$12+Online_ANA!K1938/1000+Online_ANA!L1938/1000+Online_ANA!M1938/1000/General!$B$22-SUM($P$2:P1938)/1000/General!$B$24+SUM($Q$2:Q1938)/1000/General!$B$24</f>
        <v>1.6712650296358</v>
      </c>
      <c r="C1938" s="19" t="n">
        <f aca="false">Online_RAW!K1938</f>
        <v>44.023</v>
      </c>
      <c r="D1938" s="19" t="n">
        <f aca="false">Online_RAW!J1938</f>
        <v>5.975</v>
      </c>
      <c r="E1938" s="19" t="n">
        <f aca="false">(1-F1938/100-G1938/100)/(1-C1938/100-D1938/100-General!$B$17/100)</f>
        <v>0.949155157631604</v>
      </c>
      <c r="F1938" s="19" t="n">
        <f aca="false">N1938*General!$B$14/(N1938+O1938)+O1938*100/(N1938+O1938)</f>
        <v>52.9272618334331</v>
      </c>
      <c r="G1938" s="19" t="n">
        <f aca="false">N1938*General!$B$15/(N1938+O1938)</f>
        <v>0.0237741101851348</v>
      </c>
      <c r="H1938" s="19" t="n">
        <f aca="false">(N1938+O1938)*(1/General!$B$20)*((F1938/100)-E1938*(C1938/100))*1000/B1938</f>
        <v>536.169502818001</v>
      </c>
      <c r="I1938" s="19" t="n">
        <f aca="false">(N1938+O1938)*(1/General!$B$20)*((D1938/100)*E1938-(G1938/100))*1000/B1938</f>
        <v>271.747838325332</v>
      </c>
      <c r="J1938" s="19" t="n">
        <f aca="false">I1938/H1938</f>
        <v>0.5068319568664</v>
      </c>
      <c r="K1938" s="19" t="n">
        <f aca="false">MAX(Online_RAW!$L$2-Online_RAW!L1938,0)</f>
        <v>0</v>
      </c>
      <c r="L1938" s="19" t="n">
        <f aca="false">0.0016*(Online_RAW!M1938)</f>
        <v>117.939466666667</v>
      </c>
      <c r="M1938" s="11" t="n">
        <f aca="false">Online_RAW!$N$2-Online_RAW!N1938</f>
        <v>690.32486363636</v>
      </c>
      <c r="N1938" s="19" t="n">
        <f aca="false">Online_RAW!C1938*60</f>
        <v>107.133272727273</v>
      </c>
      <c r="O1938" s="19" t="n">
        <f aca="false">MAX(0, Online_RAW!D1938*60)</f>
        <v>73.118727272727</v>
      </c>
      <c r="P1938" s="19" t="n">
        <f aca="false">_xlfn.IFNA(VLOOKUP(A1938,Sampling!$D$7:$E$14,2,FALSE()),0)</f>
        <v>0</v>
      </c>
      <c r="Q1938" s="0" t="n">
        <f aca="false">_xlfn.IFNA(VLOOKUP(A1938,Refill!$D$6:$G$8,2,FALSE()),0)</f>
        <v>0</v>
      </c>
    </row>
    <row r="1939" customFormat="false" ht="12.75" hidden="false" customHeight="false" outlineLevel="0" collapsed="false">
      <c r="A1939" s="19" t="n">
        <f aca="false">ROUND((Online_RAW!B1939-General!$B$10)*24,3)</f>
        <v>32.283</v>
      </c>
      <c r="B1939" s="19" t="n">
        <f aca="false">General!$B$12+Online_ANA!K1939/1000+Online_ANA!L1939/1000+Online_ANA!M1939/1000/General!$B$22-SUM($P$2:P1939)/1000/General!$B$24+SUM($Q$2:Q1939)/1000/General!$B$24</f>
        <v>1.67264382752294</v>
      </c>
      <c r="C1939" s="19" t="n">
        <f aca="false">Online_RAW!K1939</f>
        <v>44.5066666666667</v>
      </c>
      <c r="D1939" s="19" t="n">
        <f aca="false">Online_RAW!J1939</f>
        <v>5.96142857142857</v>
      </c>
      <c r="E1939" s="19" t="n">
        <f aca="false">(1-F1939/100-G1939/100)/(1-C1939/100-D1939/100-General!$B$17/100)</f>
        <v>0.97639288946271</v>
      </c>
      <c r="F1939" s="19" t="n">
        <f aca="false">N1939*General!$B$14/(N1939+O1939)+O1939*100/(N1939+O1939)</f>
        <v>52.0356536641467</v>
      </c>
      <c r="G1939" s="19" t="n">
        <f aca="false">N1939*General!$B$15/(N1939+O1939)</f>
        <v>0.02422441734134</v>
      </c>
      <c r="H1939" s="19" t="n">
        <f aca="false">(N1939+O1939)*(1/General!$B$20)*((F1939/100)-E1939*(C1939/100))*1000/B1939</f>
        <v>411.894718170589</v>
      </c>
      <c r="I1939" s="19" t="n">
        <f aca="false">(N1939+O1939)*(1/General!$B$20)*((D1939/100)*E1939-(G1939/100))*1000/B1939</f>
        <v>278.27862641897</v>
      </c>
      <c r="J1939" s="19" t="n">
        <f aca="false">I1939/H1939</f>
        <v>0.67560620261151</v>
      </c>
      <c r="K1939" s="19" t="n">
        <f aca="false">MAX(Online_RAW!$L$2-Online_RAW!L1939,0)</f>
        <v>0</v>
      </c>
      <c r="L1939" s="19" t="n">
        <f aca="false">0.0016*(Online_RAW!M1939)</f>
        <v>118.0608</v>
      </c>
      <c r="M1939" s="11" t="n">
        <f aca="false">Online_RAW!$N$2-Online_RAW!N1939</f>
        <v>691.6955</v>
      </c>
      <c r="N1939" s="19" t="n">
        <f aca="false">Online_RAW!C1939*60</f>
        <v>109.001454545455</v>
      </c>
      <c r="O1939" s="19" t="n">
        <f aca="false">MAX(0, Online_RAW!D1939*60)</f>
        <v>70.9846363636362</v>
      </c>
      <c r="P1939" s="19" t="n">
        <f aca="false">_xlfn.IFNA(VLOOKUP(A1939,Sampling!$D$7:$E$14,2,FALSE()),0)</f>
        <v>0</v>
      </c>
      <c r="Q1939" s="0" t="n">
        <f aca="false">_xlfn.IFNA(VLOOKUP(A1939,Refill!$D$6:$G$8,2,FALSE()),0)</f>
        <v>0</v>
      </c>
    </row>
    <row r="1940" customFormat="false" ht="12.75" hidden="false" customHeight="false" outlineLevel="0" collapsed="false">
      <c r="A1940" s="19" t="n">
        <f aca="false">ROUND((Online_RAW!B1940-General!$B$10)*24,3)</f>
        <v>32.3</v>
      </c>
      <c r="B1940" s="19" t="n">
        <f aca="false">General!$B$12+Online_ANA!K1940/1000+Online_ANA!L1940/1000+Online_ANA!M1940/1000/General!$B$22-SUM($P$2:P1940)/1000/General!$B$24+SUM($Q$2:Q1940)/1000/General!$B$24</f>
        <v>1.67404224264665</v>
      </c>
      <c r="C1940" s="19" t="n">
        <f aca="false">Online_RAW!K1940</f>
        <v>44.1636363636364</v>
      </c>
      <c r="D1940" s="19" t="n">
        <f aca="false">Online_RAW!J1940</f>
        <v>6.00285714285714</v>
      </c>
      <c r="E1940" s="19" t="n">
        <f aca="false">(1-F1940/100-G1940/100)/(1-C1940/100-D1940/100-General!$B$17/100)</f>
        <v>0.957535651681708</v>
      </c>
      <c r="F1940" s="19" t="n">
        <f aca="false">N1940*General!$B$14/(N1940+O1940)+O1940*100/(N1940+O1940)</f>
        <v>52.6730566983625</v>
      </c>
      <c r="G1940" s="19" t="n">
        <f aca="false">N1940*General!$B$15/(N1940+O1940)</f>
        <v>0.0239024966169886</v>
      </c>
      <c r="H1940" s="19" t="n">
        <f aca="false">(N1940+O1940)*(1/General!$B$20)*((F1940/100)-E1940*(C1940/100))*1000/B1940</f>
        <v>498.67203084909</v>
      </c>
      <c r="I1940" s="19" t="n">
        <f aca="false">(N1940+O1940)*(1/General!$B$20)*((D1940/100)*E1940-(G1940/100))*1000/B1940</f>
        <v>274.865395033698</v>
      </c>
      <c r="J1940" s="19" t="n">
        <f aca="false">I1940/H1940</f>
        <v>0.551194729260602</v>
      </c>
      <c r="K1940" s="19" t="n">
        <f aca="false">MAX(Online_RAW!$L$2-Online_RAW!L1940,0)</f>
        <v>0</v>
      </c>
      <c r="L1940" s="19" t="n">
        <f aca="false">0.0016*(Online_RAW!M1940)</f>
        <v>118.181066666667</v>
      </c>
      <c r="M1940" s="11" t="n">
        <f aca="false">Online_RAW!$N$2-Online_RAW!N1940</f>
        <v>693.08868181818</v>
      </c>
      <c r="N1940" s="19" t="n">
        <f aca="false">Online_RAW!C1940*60</f>
        <v>107.667818181818</v>
      </c>
      <c r="O1940" s="19" t="n">
        <f aca="false">MAX(0, Online_RAW!D1940*60)</f>
        <v>72.5105454545454</v>
      </c>
      <c r="P1940" s="19" t="n">
        <f aca="false">_xlfn.IFNA(VLOOKUP(A1940,Sampling!$D$7:$E$14,2,FALSE()),0)</f>
        <v>0</v>
      </c>
      <c r="Q1940" s="0" t="n">
        <f aca="false">_xlfn.IFNA(VLOOKUP(A1940,Refill!$D$6:$G$8,2,FALSE()),0)</f>
        <v>0</v>
      </c>
    </row>
    <row r="1941" customFormat="false" ht="12.75" hidden="false" customHeight="false" outlineLevel="0" collapsed="false">
      <c r="A1941" s="19" t="n">
        <f aca="false">ROUND((Online_RAW!B1941-General!$B$10)*24,3)</f>
        <v>32.317</v>
      </c>
      <c r="B1941" s="19" t="n">
        <f aca="false">General!$B$12+Online_ANA!K1941/1000+Online_ANA!L1941/1000+Online_ANA!M1941/1000/General!$B$22-SUM($P$2:P1941)/1000/General!$B$24+SUM($Q$2:Q1941)/1000/General!$B$24</f>
        <v>1.67543070736725</v>
      </c>
      <c r="C1941" s="19" t="n">
        <f aca="false">Online_RAW!K1941</f>
        <v>44.2807142857143</v>
      </c>
      <c r="D1941" s="19" t="n">
        <f aca="false">Online_RAW!J1941</f>
        <v>6.01166666666667</v>
      </c>
      <c r="E1941" s="19" t="n">
        <f aca="false">(1-F1941/100-G1941/100)/(1-C1941/100-D1941/100-General!$B$17/100)</f>
        <v>0.965023213144432</v>
      </c>
      <c r="F1941" s="19" t="n">
        <f aca="false">N1941*General!$B$14/(N1941+O1941)+O1941*100/(N1941+O1941)</f>
        <v>52.4245238517227</v>
      </c>
      <c r="G1941" s="19" t="n">
        <f aca="false">N1941*General!$B$15/(N1941+O1941)</f>
        <v>0.0240280182567057</v>
      </c>
      <c r="H1941" s="19" t="n">
        <f aca="false">(N1941+O1941)*(1/General!$B$20)*((F1941/100)-E1941*(C1941/100))*1000/B1941</f>
        <v>464.686469445042</v>
      </c>
      <c r="I1941" s="19" t="n">
        <f aca="false">(N1941+O1941)*(1/General!$B$20)*((D1941/100)*E1941-(G1941/100))*1000/B1941</f>
        <v>276.980764427267</v>
      </c>
      <c r="J1941" s="19" t="n">
        <f aca="false">I1941/H1941</f>
        <v>0.596059456514959</v>
      </c>
      <c r="K1941" s="19" t="n">
        <f aca="false">MAX(Online_RAW!$L$2-Online_RAW!L1941,0)</f>
        <v>0</v>
      </c>
      <c r="L1941" s="19" t="n">
        <f aca="false">0.0016*(Online_RAW!M1941)</f>
        <v>118.321866666667</v>
      </c>
      <c r="M1941" s="11" t="n">
        <f aca="false">Online_RAW!$N$2-Online_RAW!N1941</f>
        <v>694.44863636364</v>
      </c>
      <c r="N1941" s="19" t="n">
        <f aca="false">Online_RAW!C1941*60</f>
        <v>108.149181818182</v>
      </c>
      <c r="O1941" s="19" t="n">
        <f aca="false">MAX(0, Online_RAW!D1941*60)</f>
        <v>71.889272727273</v>
      </c>
      <c r="P1941" s="19" t="n">
        <f aca="false">_xlfn.IFNA(VLOOKUP(A1941,Sampling!$D$7:$E$14,2,FALSE()),0)</f>
        <v>0</v>
      </c>
      <c r="Q1941" s="0" t="n">
        <f aca="false">_xlfn.IFNA(VLOOKUP(A1941,Refill!$D$6:$G$8,2,FALSE()),0)</f>
        <v>0</v>
      </c>
    </row>
    <row r="1942" customFormat="false" ht="12.75" hidden="false" customHeight="false" outlineLevel="0" collapsed="false">
      <c r="A1942" s="19" t="n">
        <f aca="false">ROUND((Online_RAW!B1942-General!$B$10)*24,3)</f>
        <v>32.333</v>
      </c>
      <c r="B1942" s="19" t="n">
        <f aca="false">General!$B$12+Online_ANA!K1942/1000+Online_ANA!L1942/1000+Online_ANA!M1942/1000/General!$B$22-SUM($P$2:P1942)/1000/General!$B$24+SUM($Q$2:Q1942)/1000/General!$B$24</f>
        <v>1.67679685775828</v>
      </c>
      <c r="C1942" s="19" t="n">
        <f aca="false">Online_RAW!K1942</f>
        <v>44.2227272727273</v>
      </c>
      <c r="D1942" s="19" t="n">
        <f aca="false">Online_RAW!J1942</f>
        <v>5.98833333333333</v>
      </c>
      <c r="E1942" s="19" t="n">
        <f aca="false">(1-F1942/100-G1942/100)/(1-C1942/100-D1942/100-General!$B$17/100)</f>
        <v>0.954738706071722</v>
      </c>
      <c r="F1942" s="19" t="n">
        <f aca="false">N1942*General!$B$14/(N1942+O1942)+O1942*100/(N1942+O1942)</f>
        <v>52.8538693432209</v>
      </c>
      <c r="G1942" s="19" t="n">
        <f aca="false">N1942*General!$B$15/(N1942+O1942)</f>
        <v>0.0238111770993834</v>
      </c>
      <c r="H1942" s="19" t="n">
        <f aca="false">(N1942+O1942)*(1/General!$B$20)*((F1942/100)-E1942*(C1942/100))*1000/B1942</f>
        <v>506.764196754447</v>
      </c>
      <c r="I1942" s="19" t="n">
        <f aca="false">(N1942+O1942)*(1/General!$B$20)*((D1942/100)*E1942-(G1942/100))*1000/B1942</f>
        <v>271.356066515672</v>
      </c>
      <c r="J1942" s="19" t="n">
        <f aca="false">I1942/H1942</f>
        <v>0.535468109731433</v>
      </c>
      <c r="K1942" s="19" t="n">
        <f aca="false">MAX(Online_RAW!$L$2-Online_RAW!L1942,0)</f>
        <v>0</v>
      </c>
      <c r="L1942" s="19" t="n">
        <f aca="false">0.0016*(Online_RAW!M1942)</f>
        <v>118.4032</v>
      </c>
      <c r="M1942" s="11" t="n">
        <f aca="false">Online_RAW!$N$2-Online_RAW!N1942</f>
        <v>695.84908695652</v>
      </c>
      <c r="N1942" s="19" t="n">
        <f aca="false">Online_RAW!C1942*60</f>
        <v>106.630695652174</v>
      </c>
      <c r="O1942" s="19" t="n">
        <f aca="false">MAX(0, Online_RAW!D1942*60)</f>
        <v>72.4964347826088</v>
      </c>
      <c r="P1942" s="19" t="n">
        <f aca="false">_xlfn.IFNA(VLOOKUP(A1942,Sampling!$D$7:$E$14,2,FALSE()),0)</f>
        <v>0</v>
      </c>
      <c r="Q1942" s="0" t="n">
        <f aca="false">_xlfn.IFNA(VLOOKUP(A1942,Refill!$D$6:$G$8,2,FALSE()),0)</f>
        <v>0</v>
      </c>
    </row>
    <row r="1943" customFormat="false" ht="12.75" hidden="false" customHeight="false" outlineLevel="0" collapsed="false">
      <c r="A1943" s="19" t="n">
        <f aca="false">ROUND((Online_RAW!B1943-General!$B$10)*24,3)</f>
        <v>32.35</v>
      </c>
      <c r="B1943" s="19" t="n">
        <f aca="false">General!$B$12+Online_ANA!K1943/1000+Online_ANA!L1943/1000+Online_ANA!M1943/1000/General!$B$22-SUM($P$2:P1943)/1000/General!$B$24+SUM($Q$2:Q1943)/1000/General!$B$24</f>
        <v>1.67816029396091</v>
      </c>
      <c r="C1943" s="19" t="n">
        <f aca="false">Online_RAW!K1943</f>
        <v>44.5517647058824</v>
      </c>
      <c r="D1943" s="19" t="n">
        <f aca="false">Online_RAW!J1943</f>
        <v>6.0125</v>
      </c>
      <c r="E1943" s="19" t="n">
        <f aca="false">(1-F1943/100-G1943/100)/(1-C1943/100-D1943/100-General!$B$17/100)</f>
        <v>0.96130895371579</v>
      </c>
      <c r="F1943" s="19" t="n">
        <f aca="false">N1943*General!$B$14/(N1943+O1943)+O1943*100/(N1943+O1943)</f>
        <v>52.8691325494202</v>
      </c>
      <c r="G1943" s="19" t="n">
        <f aca="false">N1943*General!$B$15/(N1943+O1943)</f>
        <v>0.0238034684093837</v>
      </c>
      <c r="H1943" s="19" t="n">
        <f aca="false">(N1943+O1943)*(1/General!$B$20)*((F1943/100)-E1943*(C1943/100))*1000/B1943</f>
        <v>479.946785207547</v>
      </c>
      <c r="I1943" s="19" t="n">
        <f aca="false">(N1943+O1943)*(1/General!$B$20)*((D1943/100)*E1943-(G1943/100))*1000/B1943</f>
        <v>275.1291741468</v>
      </c>
      <c r="J1943" s="19" t="n">
        <f aca="false">I1943/H1943</f>
        <v>0.573249332273001</v>
      </c>
      <c r="K1943" s="19" t="n">
        <f aca="false">MAX(Online_RAW!$L$2-Online_RAW!L1943,0)</f>
        <v>0</v>
      </c>
      <c r="L1943" s="19" t="n">
        <f aca="false">0.0016*(Online_RAW!M1943)</f>
        <v>118.46528</v>
      </c>
      <c r="M1943" s="11" t="n">
        <f aca="false">Online_RAW!$N$2-Online_RAW!N1943</f>
        <v>697.26756521739</v>
      </c>
      <c r="N1943" s="19" t="n">
        <f aca="false">Online_RAW!C1943*60</f>
        <v>106.990173913043</v>
      </c>
      <c r="O1943" s="19" t="n">
        <f aca="false">MAX(0, Online_RAW!D1943*60)</f>
        <v>72.799043478261</v>
      </c>
      <c r="P1943" s="19" t="n">
        <f aca="false">_xlfn.IFNA(VLOOKUP(A1943,Sampling!$D$7:$E$14,2,FALSE()),0)</f>
        <v>0</v>
      </c>
      <c r="Q1943" s="0" t="n">
        <f aca="false">_xlfn.IFNA(VLOOKUP(A1943,Refill!$D$6:$G$8,2,FALSE()),0)</f>
        <v>0</v>
      </c>
    </row>
    <row r="1944" customFormat="false" ht="12.75" hidden="false" customHeight="false" outlineLevel="0" collapsed="false">
      <c r="A1944" s="19" t="n">
        <f aca="false">ROUND((Online_RAW!B1944-General!$B$10)*24,3)</f>
        <v>32.367</v>
      </c>
      <c r="B1944" s="19" t="n">
        <f aca="false">General!$B$12+Online_ANA!K1944/1000+Online_ANA!L1944/1000+Online_ANA!M1944/1000/General!$B$22-SUM($P$2:P1944)/1000/General!$B$24+SUM($Q$2:Q1944)/1000/General!$B$24</f>
        <v>1.67959494628858</v>
      </c>
      <c r="C1944" s="19" t="n">
        <f aca="false">Online_RAW!K1944</f>
        <v>44.7918181818182</v>
      </c>
      <c r="D1944" s="19" t="n">
        <f aca="false">Online_RAW!J1944</f>
        <v>6.02166666666667</v>
      </c>
      <c r="E1944" s="19" t="n">
        <f aca="false">(1-F1944/100-G1944/100)/(1-C1944/100-D1944/100-General!$B$17/100)</f>
        <v>0.983698428728788</v>
      </c>
      <c r="F1944" s="19" t="n">
        <f aca="false">N1944*General!$B$14/(N1944+O1944)+O1944*100/(N1944+O1944)</f>
        <v>52.0167070876905</v>
      </c>
      <c r="G1944" s="19" t="n">
        <f aca="false">N1944*General!$B$15/(N1944+O1944)</f>
        <v>0.0242339863193483</v>
      </c>
      <c r="H1944" s="19" t="n">
        <f aca="false">(N1944+O1944)*(1/General!$B$20)*((F1944/100)-E1944*(C1944/100))*1000/B1944</f>
        <v>381.148513412804</v>
      </c>
      <c r="I1944" s="19" t="n">
        <f aca="false">(N1944+O1944)*(1/General!$B$20)*((D1944/100)*E1944-(G1944/100))*1000/B1944</f>
        <v>282.649827480663</v>
      </c>
      <c r="J1944" s="19" t="n">
        <f aca="false">I1944/H1944</f>
        <v>0.741573999462352</v>
      </c>
      <c r="K1944" s="19" t="n">
        <f aca="false">MAX(Online_RAW!$L$2-Online_RAW!L1944,0)</f>
        <v>0</v>
      </c>
      <c r="L1944" s="19" t="n">
        <f aca="false">0.0016*(Online_RAW!M1944)</f>
        <v>118.6394</v>
      </c>
      <c r="M1944" s="11" t="n">
        <f aca="false">Online_RAW!$N$2-Online_RAW!N1944</f>
        <v>698.64154545455</v>
      </c>
      <c r="N1944" s="19" t="n">
        <f aca="false">Online_RAW!C1944*60</f>
        <v>109.279636363636</v>
      </c>
      <c r="O1944" s="19" t="n">
        <f aca="false">MAX(0, Online_RAW!D1944*60)</f>
        <v>71.0945454545454</v>
      </c>
      <c r="P1944" s="19" t="n">
        <f aca="false">_xlfn.IFNA(VLOOKUP(A1944,Sampling!$D$7:$E$14,2,FALSE()),0)</f>
        <v>0</v>
      </c>
      <c r="Q1944" s="0" t="n">
        <f aca="false">_xlfn.IFNA(VLOOKUP(A1944,Refill!$D$6:$G$8,2,FALSE()),0)</f>
        <v>0</v>
      </c>
    </row>
    <row r="1945" customFormat="false" ht="12.75" hidden="false" customHeight="false" outlineLevel="0" collapsed="false">
      <c r="A1945" s="19" t="n">
        <f aca="false">ROUND((Online_RAW!B1945-General!$B$10)*24,3)</f>
        <v>32.383</v>
      </c>
      <c r="B1945" s="19" t="n">
        <f aca="false">General!$B$12+Online_ANA!K1945/1000+Online_ANA!L1945/1000+Online_ANA!M1945/1000/General!$B$22-SUM($P$2:P1945)/1000/General!$B$24+SUM($Q$2:Q1945)/1000/General!$B$24</f>
        <v>1.6811856134779</v>
      </c>
      <c r="C1945" s="19" t="n">
        <f aca="false">Online_RAW!K1945</f>
        <v>44.1158333333333</v>
      </c>
      <c r="D1945" s="19" t="n">
        <f aca="false">Online_RAW!J1945</f>
        <v>6.04166666666667</v>
      </c>
      <c r="E1945" s="19" t="n">
        <f aca="false">(1-F1945/100-G1945/100)/(1-C1945/100-D1945/100-General!$B$17/100)</f>
        <v>0.958444288368619</v>
      </c>
      <c r="F1945" s="19" t="n">
        <f aca="false">N1945*General!$B$14/(N1945+O1945)+O1945*100/(N1945+O1945)</f>
        <v>52.6195224938218</v>
      </c>
      <c r="G1945" s="19" t="n">
        <f aca="false">N1945*General!$B$15/(N1945+O1945)</f>
        <v>0.0239295340940294</v>
      </c>
      <c r="H1945" s="19" t="n">
        <f aca="false">(N1945+O1945)*(1/General!$B$20)*((F1945/100)-E1945*(C1945/100))*1000/B1945</f>
        <v>493.933093948331</v>
      </c>
      <c r="I1945" s="19" t="n">
        <f aca="false">(N1945+O1945)*(1/General!$B$20)*((D1945/100)*E1945-(G1945/100))*1000/B1945</f>
        <v>275.55020864898</v>
      </c>
      <c r="J1945" s="19" t="n">
        <f aca="false">I1945/H1945</f>
        <v>0.557869501001293</v>
      </c>
      <c r="K1945" s="19" t="n">
        <f aca="false">MAX(Online_RAW!$L$2-Online_RAW!L1945,0)</f>
        <v>0</v>
      </c>
      <c r="L1945" s="19" t="n">
        <f aca="false">0.0016*(Online_RAW!M1945)</f>
        <v>118.97744</v>
      </c>
      <c r="M1945" s="11" t="n">
        <f aca="false">Online_RAW!$N$2-Online_RAW!N1945</f>
        <v>700.00690909091</v>
      </c>
      <c r="N1945" s="19" t="n">
        <f aca="false">Online_RAW!C1945*60</f>
        <v>107.717142857143</v>
      </c>
      <c r="O1945" s="19" t="n">
        <f aca="false">MAX(0, Online_RAW!D1945*60)</f>
        <v>72.3400909090908</v>
      </c>
      <c r="P1945" s="19" t="n">
        <f aca="false">_xlfn.IFNA(VLOOKUP(A1945,Sampling!$D$7:$E$14,2,FALSE()),0)</f>
        <v>0</v>
      </c>
      <c r="Q1945" s="0" t="n">
        <f aca="false">_xlfn.IFNA(VLOOKUP(A1945,Refill!$D$6:$G$8,2,FALSE()),0)</f>
        <v>0</v>
      </c>
    </row>
    <row r="1946" customFormat="false" ht="12.75" hidden="false" customHeight="false" outlineLevel="0" collapsed="false">
      <c r="A1946" s="19" t="n">
        <f aca="false">ROUND((Online_RAW!B1946-General!$B$10)*24,3)</f>
        <v>32.4</v>
      </c>
      <c r="B1946" s="19" t="n">
        <f aca="false">General!$B$12+Online_ANA!K1946/1000+Online_ANA!L1946/1000+Online_ANA!M1946/1000/General!$B$22-SUM($P$2:P1946)/1000/General!$B$24+SUM($Q$2:Q1946)/1000/General!$B$24</f>
        <v>1.68267667363383</v>
      </c>
      <c r="C1946" s="19" t="n">
        <f aca="false">Online_RAW!K1946</f>
        <v>44.0676923076923</v>
      </c>
      <c r="D1946" s="19" t="n">
        <f aca="false">Online_RAW!J1946</f>
        <v>6.012</v>
      </c>
      <c r="E1946" s="19" t="n">
        <f aca="false">(1-F1946/100-G1946/100)/(1-C1946/100-D1946/100-General!$B$17/100)</f>
        <v>0.925790311288547</v>
      </c>
      <c r="F1946" s="19" t="n">
        <f aca="false">N1946*General!$B$14/(N1946+O1946)+O1946*100/(N1946+O1946)</f>
        <v>54.1616944888</v>
      </c>
      <c r="G1946" s="19" t="n">
        <f aca="false">N1946*General!$B$15/(N1946+O1946)</f>
        <v>0.0231506593490909</v>
      </c>
      <c r="H1946" s="19" t="n">
        <f aca="false">(N1946+O1946)*(1/General!$B$20)*((F1946/100)-E1946*(C1946/100))*1000/B1946</f>
        <v>638.518258416258</v>
      </c>
      <c r="I1946" s="19" t="n">
        <f aca="false">(N1946+O1946)*(1/General!$B$20)*((D1946/100)*E1946-(G1946/100))*1000/B1946</f>
        <v>264.819581134912</v>
      </c>
      <c r="J1946" s="19" t="n">
        <f aca="false">I1946/H1946</f>
        <v>0.414740812254539</v>
      </c>
      <c r="K1946" s="19" t="n">
        <f aca="false">MAX(Online_RAW!$L$2-Online_RAW!L1946,0)</f>
        <v>0</v>
      </c>
      <c r="L1946" s="19" t="n">
        <f aca="false">0.0016*(Online_RAW!M1946)</f>
        <v>119.1744</v>
      </c>
      <c r="M1946" s="11" t="n">
        <f aca="false">Online_RAW!$N$2-Online_RAW!N1946</f>
        <v>701.41747826087</v>
      </c>
      <c r="N1946" s="19" t="n">
        <f aca="false">Online_RAW!C1946*60</f>
        <v>104.292260869565</v>
      </c>
      <c r="O1946" s="19" t="n">
        <f aca="false">MAX(0, Online_RAW!D1946*60)</f>
        <v>75.9052173913044</v>
      </c>
      <c r="P1946" s="19" t="n">
        <f aca="false">_xlfn.IFNA(VLOOKUP(A1946,Sampling!$D$7:$E$14,2,FALSE()),0)</f>
        <v>0</v>
      </c>
      <c r="Q1946" s="0" t="n">
        <f aca="false">_xlfn.IFNA(VLOOKUP(A1946,Refill!$D$6:$G$8,2,FALSE()),0)</f>
        <v>0</v>
      </c>
    </row>
    <row r="1947" customFormat="false" ht="12.75" hidden="false" customHeight="false" outlineLevel="0" collapsed="false">
      <c r="A1947" s="19" t="n">
        <f aca="false">ROUND((Online_RAW!B1947-General!$B$10)*24,3)</f>
        <v>32.417</v>
      </c>
      <c r="B1947" s="19" t="n">
        <f aca="false">General!$B$12+Online_ANA!K1947/1000+Online_ANA!L1947/1000+Online_ANA!M1947/1000/General!$B$22-SUM($P$2:P1947)/1000/General!$B$24+SUM($Q$2:Q1947)/1000/General!$B$24</f>
        <v>1.68403191786806</v>
      </c>
      <c r="C1947" s="19" t="n">
        <f aca="false">Online_RAW!K1947</f>
        <v>45.4457142857143</v>
      </c>
      <c r="D1947" s="19" t="n">
        <f aca="false">Online_RAW!J1947</f>
        <v>5.88285714285714</v>
      </c>
      <c r="E1947" s="19" t="n">
        <f aca="false">(1-F1947/100-G1947/100)/(1-C1947/100-D1947/100-General!$B$17/100)</f>
        <v>0.997999979218878</v>
      </c>
      <c r="F1947" s="19" t="n">
        <f aca="false">N1947*General!$B$14/(N1947+O1947)+O1947*100/(N1947+O1947)</f>
        <v>51.8334156534955</v>
      </c>
      <c r="G1947" s="19" t="n">
        <f aca="false">N1947*General!$B$15/(N1947+O1947)</f>
        <v>0.0243265577507598</v>
      </c>
      <c r="H1947" s="19" t="n">
        <f aca="false">(N1947+O1947)*(1/General!$B$20)*((F1947/100)-E1947*(C1947/100))*1000/B1947</f>
        <v>309.770561707703</v>
      </c>
      <c r="I1947" s="19" t="n">
        <f aca="false">(N1947+O1947)*(1/General!$B$20)*((D1947/100)*E1947-(G1947/100))*1000/B1947</f>
        <v>279.559989838593</v>
      </c>
      <c r="J1947" s="19" t="n">
        <f aca="false">I1947/H1947</f>
        <v>0.902474361338389</v>
      </c>
      <c r="K1947" s="19" t="n">
        <f aca="false">MAX(Online_RAW!$L$2-Online_RAW!L1947,0)</f>
        <v>0</v>
      </c>
      <c r="L1947" s="19" t="n">
        <f aca="false">0.0016*(Online_RAW!M1947)</f>
        <v>119.24</v>
      </c>
      <c r="M1947" s="11" t="n">
        <f aca="false">Online_RAW!$N$2-Online_RAW!N1947</f>
        <v>702.82319047619</v>
      </c>
      <c r="N1947" s="19" t="n">
        <f aca="false">Online_RAW!C1947*60</f>
        <v>109.761428571428</v>
      </c>
      <c r="O1947" s="19" t="n">
        <f aca="false">MAX(0, Online_RAW!D1947*60)</f>
        <v>70.7185714285716</v>
      </c>
      <c r="P1947" s="19" t="n">
        <f aca="false">_xlfn.IFNA(VLOOKUP(A1947,Sampling!$D$7:$E$14,2,FALSE()),0)</f>
        <v>0</v>
      </c>
      <c r="Q1947" s="0" t="n">
        <f aca="false">_xlfn.IFNA(VLOOKUP(A1947,Refill!$D$6:$G$8,2,FALSE()),0)</f>
        <v>0</v>
      </c>
    </row>
    <row r="1948" customFormat="false" ht="12.75" hidden="false" customHeight="false" outlineLevel="0" collapsed="false">
      <c r="A1948" s="19" t="n">
        <f aca="false">ROUND((Online_RAW!B1948-General!$B$10)*24,3)</f>
        <v>32.433</v>
      </c>
      <c r="B1948" s="19" t="n">
        <f aca="false">General!$B$12+Online_ANA!K1948/1000+Online_ANA!L1948/1000+Online_ANA!M1948/1000/General!$B$22-SUM($P$2:P1948)/1000/General!$B$24+SUM($Q$2:Q1948)/1000/General!$B$24</f>
        <v>1.68545289763692</v>
      </c>
      <c r="C1948" s="19" t="n">
        <f aca="false">Online_RAW!K1948</f>
        <v>44.3466666666667</v>
      </c>
      <c r="D1948" s="19" t="n">
        <f aca="false">Online_RAW!J1948</f>
        <v>5.98333333333333</v>
      </c>
      <c r="E1948" s="19" t="n">
        <f aca="false">(1-F1948/100-G1948/100)/(1-C1948/100-D1948/100-General!$B$17/100)</f>
        <v>0.955686423786192</v>
      </c>
      <c r="F1948" s="19" t="n">
        <f aca="false">N1948*General!$B$14/(N1948+O1948)+O1948*100/(N1948+O1948)</f>
        <v>52.9207961189806</v>
      </c>
      <c r="G1948" s="19" t="n">
        <f aca="false">N1948*General!$B$15/(N1948+O1948)</f>
        <v>0.0237773756974845</v>
      </c>
      <c r="H1948" s="19" t="n">
        <f aca="false">(N1948+O1948)*(1/General!$B$20)*((F1948/100)-E1948*(C1948/100))*1000/B1948</f>
        <v>501.250527542914</v>
      </c>
      <c r="I1948" s="19" t="n">
        <f aca="false">(N1948+O1948)*(1/General!$B$20)*((D1948/100)*E1948-(G1948/100))*1000/B1948</f>
        <v>270.827338751211</v>
      </c>
      <c r="J1948" s="19" t="n">
        <f aca="false">I1948/H1948</f>
        <v>0.540303349063358</v>
      </c>
      <c r="K1948" s="19" t="n">
        <f aca="false">MAX(Online_RAW!$L$2-Online_RAW!L1948,0)</f>
        <v>0</v>
      </c>
      <c r="L1948" s="19" t="n">
        <f aca="false">0.0016*(Online_RAW!M1948)</f>
        <v>119.355733333333</v>
      </c>
      <c r="M1948" s="11" t="n">
        <f aca="false">Online_RAW!$N$2-Online_RAW!N1948</f>
        <v>704.24590909091</v>
      </c>
      <c r="N1948" s="19" t="n">
        <f aca="false">Online_RAW!C1948*60</f>
        <v>106.803</v>
      </c>
      <c r="O1948" s="19" t="n">
        <f aca="false">MAX(0, Online_RAW!D1948*60)</f>
        <v>72.8686363636362</v>
      </c>
      <c r="P1948" s="19" t="n">
        <f aca="false">_xlfn.IFNA(VLOOKUP(A1948,Sampling!$D$7:$E$14,2,FALSE()),0)</f>
        <v>0</v>
      </c>
      <c r="Q1948" s="0" t="n">
        <f aca="false">_xlfn.IFNA(VLOOKUP(A1948,Refill!$D$6:$G$8,2,FALSE()),0)</f>
        <v>0</v>
      </c>
    </row>
    <row r="1949" customFormat="false" ht="12.75" hidden="false" customHeight="false" outlineLevel="0" collapsed="false">
      <c r="A1949" s="19" t="n">
        <f aca="false">ROUND((Online_RAW!B1949-General!$B$10)*24,3)</f>
        <v>32.45</v>
      </c>
      <c r="B1949" s="19" t="n">
        <f aca="false">General!$B$12+Online_ANA!K1949/1000+Online_ANA!L1949/1000+Online_ANA!M1949/1000/General!$B$22-SUM($P$2:P1949)/1000/General!$B$24+SUM($Q$2:Q1949)/1000/General!$B$24</f>
        <v>1.68683748733468</v>
      </c>
      <c r="C1949" s="19" t="n">
        <f aca="false">Online_RAW!K1949</f>
        <v>44.2454545454545</v>
      </c>
      <c r="D1949" s="19" t="n">
        <f aca="false">Online_RAW!J1949</f>
        <v>6.04</v>
      </c>
      <c r="E1949" s="19" t="n">
        <f aca="false">(1-F1949/100-G1949/100)/(1-C1949/100-D1949/100-General!$B$17/100)</f>
        <v>0.939325874758872</v>
      </c>
      <c r="F1949" s="19" t="n">
        <f aca="false">N1949*General!$B$14/(N1949+O1949)+O1949*100/(N1949+O1949)</f>
        <v>53.6848887127467</v>
      </c>
      <c r="G1949" s="19" t="n">
        <f aca="false">N1949*General!$B$15/(N1949+O1949)</f>
        <v>0.0233914703470976</v>
      </c>
      <c r="H1949" s="19" t="n">
        <f aca="false">(N1949+O1949)*(1/General!$B$20)*((F1949/100)-E1949*(C1949/100))*1000/B1949</f>
        <v>578.145038672362</v>
      </c>
      <c r="I1949" s="19" t="n">
        <f aca="false">(N1949+O1949)*(1/General!$B$20)*((D1949/100)*E1949-(G1949/100))*1000/B1949</f>
        <v>269.432669664346</v>
      </c>
      <c r="J1949" s="19" t="n">
        <f aca="false">I1949/H1949</f>
        <v>0.46602954560168</v>
      </c>
      <c r="K1949" s="19" t="n">
        <f aca="false">MAX(Online_RAW!$L$2-Online_RAW!L1949,0)</f>
        <v>0</v>
      </c>
      <c r="L1949" s="19" t="n">
        <f aca="false">0.0016*(Online_RAW!M1949)</f>
        <v>119.461257142857</v>
      </c>
      <c r="M1949" s="11" t="n">
        <f aca="false">Online_RAW!$N$2-Online_RAW!N1949</f>
        <v>705.64009090909</v>
      </c>
      <c r="N1949" s="19" t="n">
        <f aca="false">Online_RAW!C1949*60</f>
        <v>105.434181818182</v>
      </c>
      <c r="O1949" s="19" t="n">
        <f aca="false">MAX(0, Online_RAW!D1949*60)</f>
        <v>74.8609090909092</v>
      </c>
      <c r="P1949" s="19" t="n">
        <f aca="false">_xlfn.IFNA(VLOOKUP(A1949,Sampling!$D$7:$E$14,2,FALSE()),0)</f>
        <v>0</v>
      </c>
      <c r="Q1949" s="0" t="n">
        <f aca="false">_xlfn.IFNA(VLOOKUP(A1949,Refill!$D$6:$G$8,2,FALSE()),0)</f>
        <v>0</v>
      </c>
    </row>
    <row r="1950" customFormat="false" ht="12.75" hidden="false" customHeight="false" outlineLevel="0" collapsed="false">
      <c r="A1950" s="19" t="n">
        <f aca="false">ROUND((Online_RAW!B1950-General!$B$10)*24,3)</f>
        <v>32.467</v>
      </c>
      <c r="B1950" s="19" t="n">
        <f aca="false">General!$B$12+Online_ANA!K1950/1000+Online_ANA!L1950/1000+Online_ANA!M1950/1000/General!$B$22-SUM($P$2:P1950)/1000/General!$B$24+SUM($Q$2:Q1950)/1000/General!$B$24</f>
        <v>1.68824099149291</v>
      </c>
      <c r="C1950" s="19" t="n">
        <f aca="false">Online_RAW!K1950</f>
        <v>44.8690909090909</v>
      </c>
      <c r="D1950" s="19" t="n">
        <f aca="false">Online_RAW!J1950</f>
        <v>6.07444444444444</v>
      </c>
      <c r="E1950" s="19" t="n">
        <f aca="false">(1-F1950/100-G1950/100)/(1-C1950/100-D1950/100-General!$B$17/100)</f>
        <v>0.960514522485645</v>
      </c>
      <c r="F1950" s="19" t="n">
        <f aca="false">N1950*General!$B$14/(N1950+O1950)+O1950*100/(N1950+O1950)</f>
        <v>53.2725608138126</v>
      </c>
      <c r="G1950" s="19" t="n">
        <f aca="false">N1950*General!$B$15/(N1950+O1950)</f>
        <v>0.0235997167607007</v>
      </c>
      <c r="H1950" s="19" t="n">
        <f aca="false">(N1950+O1950)*(1/General!$B$20)*((F1950/100)-E1950*(C1950/100))*1000/B1950</f>
        <v>483.658506144541</v>
      </c>
      <c r="I1950" s="19" t="n">
        <f aca="false">(N1950+O1950)*(1/General!$B$20)*((D1950/100)*E1950-(G1950/100))*1000/B1950</f>
        <v>276.215743257461</v>
      </c>
      <c r="J1950" s="19" t="n">
        <f aca="false">I1950/H1950</f>
        <v>0.571096630677089</v>
      </c>
      <c r="K1950" s="19" t="n">
        <f aca="false">MAX(Online_RAW!$L$2-Online_RAW!L1950,0)</f>
        <v>0</v>
      </c>
      <c r="L1950" s="19" t="n">
        <f aca="false">0.0016*(Online_RAW!M1950)</f>
        <v>119.5912</v>
      </c>
      <c r="M1950" s="11" t="n">
        <f aca="false">Online_RAW!$N$2-Online_RAW!N1950</f>
        <v>707.02827272727</v>
      </c>
      <c r="N1950" s="19" t="n">
        <f aca="false">Online_RAW!C1950*60</f>
        <v>106.120363636364</v>
      </c>
      <c r="O1950" s="19" t="n">
        <f aca="false">MAX(0, Online_RAW!D1950*60)</f>
        <v>73.7468181818184</v>
      </c>
      <c r="P1950" s="19" t="n">
        <f aca="false">_xlfn.IFNA(VLOOKUP(A1950,Sampling!$D$7:$E$14,2,FALSE()),0)</f>
        <v>0</v>
      </c>
      <c r="Q1950" s="0" t="n">
        <f aca="false">_xlfn.IFNA(VLOOKUP(A1950,Refill!$D$6:$G$8,2,FALSE()),0)</f>
        <v>0</v>
      </c>
    </row>
    <row r="1951" customFormat="false" ht="12.75" hidden="false" customHeight="false" outlineLevel="0" collapsed="false">
      <c r="A1951" s="19" t="n">
        <f aca="false">ROUND((Online_RAW!B1951-General!$B$10)*24,3)</f>
        <v>32.483</v>
      </c>
      <c r="B1951" s="19" t="n">
        <f aca="false">General!$B$12+Online_ANA!K1951/1000+Online_ANA!L1951/1000+Online_ANA!M1951/1000/General!$B$22-SUM($P$2:P1951)/1000/General!$B$24+SUM($Q$2:Q1951)/1000/General!$B$24</f>
        <v>1.68963634069937</v>
      </c>
      <c r="C1951" s="19" t="n">
        <f aca="false">Online_RAW!K1951</f>
        <v>44.9954545454545</v>
      </c>
      <c r="D1951" s="19" t="n">
        <f aca="false">Online_RAW!J1951</f>
        <v>6.09166666666667</v>
      </c>
      <c r="E1951" s="19" t="n">
        <f aca="false">(1-F1951/100-G1951/100)/(1-C1951/100-D1951/100-General!$B$17/100)</f>
        <v>0.964349165547597</v>
      </c>
      <c r="F1951" s="19" t="n">
        <f aca="false">N1951*General!$B$14/(N1951+O1951)+O1951*100/(N1951+O1951)</f>
        <v>53.2245486569154</v>
      </c>
      <c r="G1951" s="19" t="n">
        <f aca="false">N1951*General!$B$15/(N1951+O1951)</f>
        <v>0.0236239653247902</v>
      </c>
      <c r="H1951" s="19" t="n">
        <f aca="false">(N1951+O1951)*(1/General!$B$20)*((F1951/100)-E1951*(C1951/100))*1000/B1951</f>
        <v>467.249258838027</v>
      </c>
      <c r="I1951" s="19" t="n">
        <f aca="false">(N1951+O1951)*(1/General!$B$20)*((D1951/100)*E1951-(G1951/100))*1000/B1951</f>
        <v>278.018252340697</v>
      </c>
      <c r="J1951" s="19" t="n">
        <f aca="false">I1951/H1951</f>
        <v>0.595010579646681</v>
      </c>
      <c r="K1951" s="19" t="n">
        <f aca="false">MAX(Online_RAW!$L$2-Online_RAW!L1951,0)</f>
        <v>0</v>
      </c>
      <c r="L1951" s="19" t="n">
        <f aca="false">0.0016*(Online_RAW!M1951)</f>
        <v>119.677066666667</v>
      </c>
      <c r="M1951" s="11" t="n">
        <f aca="false">Online_RAW!$N$2-Online_RAW!N1951</f>
        <v>708.45560869565</v>
      </c>
      <c r="N1951" s="19" t="n">
        <f aca="false">Online_RAW!C1951*60</f>
        <v>106.281652173913</v>
      </c>
      <c r="O1951" s="19" t="n">
        <f aca="false">MAX(0, Online_RAW!D1951*60)</f>
        <v>73.674</v>
      </c>
      <c r="P1951" s="19" t="n">
        <f aca="false">_xlfn.IFNA(VLOOKUP(A1951,Sampling!$D$7:$E$14,2,FALSE()),0)</f>
        <v>0</v>
      </c>
      <c r="Q1951" s="0" t="n">
        <f aca="false">_xlfn.IFNA(VLOOKUP(A1951,Refill!$D$6:$G$8,2,FALSE()),0)</f>
        <v>0</v>
      </c>
    </row>
    <row r="1952" customFormat="false" ht="12.75" hidden="false" customHeight="false" outlineLevel="0" collapsed="false">
      <c r="A1952" s="19" t="n">
        <f aca="false">ROUND((Online_RAW!B1952-General!$B$10)*24,3)</f>
        <v>32.5</v>
      </c>
      <c r="B1952" s="19" t="n">
        <f aca="false">General!$B$12+Online_ANA!K1952/1000+Online_ANA!L1952/1000+Online_ANA!M1952/1000/General!$B$22-SUM($P$2:P1952)/1000/General!$B$24+SUM($Q$2:Q1952)/1000/General!$B$24</f>
        <v>1.69094862629969</v>
      </c>
      <c r="C1952" s="19" t="n">
        <f aca="false">Online_RAW!K1952</f>
        <v>44.9645454545455</v>
      </c>
      <c r="D1952" s="19" t="n">
        <f aca="false">Online_RAW!J1952</f>
        <v>6.10571428571429</v>
      </c>
      <c r="E1952" s="19" t="n">
        <f aca="false">(1-F1952/100-G1952/100)/(1-C1952/100-D1952/100-General!$B$17/100)</f>
        <v>0.977827935118247</v>
      </c>
      <c r="F1952" s="19" t="n">
        <f aca="false">N1952*General!$B$14/(N1952+O1952)+O1952*100/(N1952+O1952)</f>
        <v>52.5542692514414</v>
      </c>
      <c r="G1952" s="19" t="n">
        <f aca="false">N1952*General!$B$15/(N1952+O1952)</f>
        <v>0.0239624902770498</v>
      </c>
      <c r="H1952" s="19" t="n">
        <f aca="false">(N1952+O1952)*(1/General!$B$20)*((F1952/100)-E1952*(C1952/100))*1000/B1952</f>
        <v>407.187702283391</v>
      </c>
      <c r="I1952" s="19" t="n">
        <f aca="false">(N1952+O1952)*(1/General!$B$20)*((D1952/100)*E1952-(G1952/100))*1000/B1952</f>
        <v>281.982186817899</v>
      </c>
      <c r="J1952" s="19" t="n">
        <f aca="false">I1952/H1952</f>
        <v>0.692511549923105</v>
      </c>
      <c r="K1952" s="19" t="n">
        <f aca="false">MAX(Online_RAW!$L$2-Online_RAW!L1952,0)</f>
        <v>0</v>
      </c>
      <c r="L1952" s="19" t="n">
        <f aca="false">0.0016*(Online_RAW!M1952)</f>
        <v>119.677066666667</v>
      </c>
      <c r="M1952" s="11" t="n">
        <f aca="false">Online_RAW!$N$2-Online_RAW!N1952</f>
        <v>709.886</v>
      </c>
      <c r="N1952" s="19" t="n">
        <f aca="false">Online_RAW!C1952*60</f>
        <v>107.6691</v>
      </c>
      <c r="O1952" s="19" t="n">
        <f aca="false">MAX(0, Online_RAW!D1952*60)</f>
        <v>72.0603</v>
      </c>
      <c r="P1952" s="19" t="n">
        <f aca="false">_xlfn.IFNA(VLOOKUP(A1952,Sampling!$D$7:$E$14,2,FALSE()),0)</f>
        <v>0</v>
      </c>
      <c r="Q1952" s="0" t="n">
        <f aca="false">_xlfn.IFNA(VLOOKUP(A1952,Refill!$D$6:$G$8,2,FALSE()),0)</f>
        <v>0</v>
      </c>
    </row>
    <row r="1953" customFormat="false" ht="12.75" hidden="false" customHeight="false" outlineLevel="0" collapsed="false">
      <c r="A1953" s="19" t="n">
        <f aca="false">ROUND((Online_RAW!B1953-General!$B$10)*24,3)</f>
        <v>32.517</v>
      </c>
      <c r="B1953" s="19" t="n">
        <f aca="false">General!$B$12+Online_ANA!K1953/1000+Online_ANA!L1953/1000+Online_ANA!M1953/1000/General!$B$22-SUM($P$2:P1953)/1000/General!$B$24+SUM($Q$2:Q1953)/1000/General!$B$24</f>
        <v>1.69247851042536</v>
      </c>
      <c r="C1953" s="19" t="n">
        <f aca="false">Online_RAW!K1953</f>
        <v>44.4083333333333</v>
      </c>
      <c r="D1953" s="19" t="n">
        <f aca="false">Online_RAW!J1953</f>
        <v>6.09</v>
      </c>
      <c r="E1953" s="19" t="n">
        <f aca="false">(1-F1953/100-G1953/100)/(1-C1953/100-D1953/100-General!$B$17/100)</f>
        <v>0.949235681909612</v>
      </c>
      <c r="F1953" s="19" t="n">
        <f aca="false">N1953*General!$B$14/(N1953+O1953)+O1953*100/(N1953+O1953)</f>
        <v>53.3984425236141</v>
      </c>
      <c r="G1953" s="19" t="n">
        <f aca="false">N1953*General!$B$15/(N1953+O1953)</f>
        <v>0.0235361401395888</v>
      </c>
      <c r="H1953" s="19" t="n">
        <f aca="false">(N1953+O1953)*(1/General!$B$20)*((F1953/100)-E1953*(C1953/100))*1000/B1953</f>
        <v>534.303037259015</v>
      </c>
      <c r="I1953" s="19" t="n">
        <f aca="false">(N1953+O1953)*(1/General!$B$20)*((D1953/100)*E1953-(G1953/100))*1000/B1953</f>
        <v>273.569882175454</v>
      </c>
      <c r="J1953" s="19" t="n">
        <f aca="false">I1953/H1953</f>
        <v>0.512012590418488</v>
      </c>
      <c r="K1953" s="19" t="n">
        <f aca="false">MAX(Online_RAW!$L$2-Online_RAW!L1953,0)</f>
        <v>0</v>
      </c>
      <c r="L1953" s="19" t="n">
        <f aca="false">0.0016*(Online_RAW!M1953)</f>
        <v>119.916</v>
      </c>
      <c r="M1953" s="11" t="n">
        <f aca="false">Online_RAW!$N$2-Online_RAW!N1953</f>
        <v>711.29313636364</v>
      </c>
      <c r="N1953" s="19" t="n">
        <f aca="false">Online_RAW!C1953*60</f>
        <v>106.063636363636</v>
      </c>
      <c r="O1953" s="19" t="n">
        <f aca="false">MAX(0, Online_RAW!D1953*60)</f>
        <v>74.193</v>
      </c>
      <c r="P1953" s="19" t="n">
        <f aca="false">_xlfn.IFNA(VLOOKUP(A1953,Sampling!$D$7:$E$14,2,FALSE()),0)</f>
        <v>0</v>
      </c>
      <c r="Q1953" s="0" t="n">
        <f aca="false">_xlfn.IFNA(VLOOKUP(A1953,Refill!$D$6:$G$8,2,FALSE()),0)</f>
        <v>0</v>
      </c>
    </row>
    <row r="1954" customFormat="false" ht="12.75" hidden="false" customHeight="false" outlineLevel="0" collapsed="false">
      <c r="A1954" s="19" t="n">
        <f aca="false">ROUND((Online_RAW!B1954-General!$B$10)*24,3)</f>
        <v>32.533</v>
      </c>
      <c r="B1954" s="19" t="n">
        <f aca="false">General!$B$12+Online_ANA!K1954/1000+Online_ANA!L1954/1000+Online_ANA!M1954/1000/General!$B$22-SUM($P$2:P1954)/1000/General!$B$24+SUM($Q$2:Q1954)/1000/General!$B$24</f>
        <v>1.69374598331943</v>
      </c>
      <c r="C1954" s="19" t="n">
        <f aca="false">Online_RAW!K1954</f>
        <v>44.6771428571429</v>
      </c>
      <c r="D1954" s="19" t="n">
        <f aca="false">Online_RAW!J1954</f>
        <v>6.11166666666667</v>
      </c>
      <c r="E1954" s="19" t="n">
        <f aca="false">(1-F1954/100-G1954/100)/(1-C1954/100-D1954/100-General!$B$17/100)</f>
        <v>0.947060022716897</v>
      </c>
      <c r="F1954" s="19" t="n">
        <f aca="false">N1954*General!$B$14/(N1954+O1954)+O1954*100/(N1954+O1954)</f>
        <v>53.7804912301987</v>
      </c>
      <c r="G1954" s="19" t="n">
        <f aca="false">N1954*General!$B$15/(N1954+O1954)</f>
        <v>0.0233431862473744</v>
      </c>
      <c r="H1954" s="19" t="n">
        <f aca="false">(N1954+O1954)*(1/General!$B$20)*((F1954/100)-E1954*(C1954/100))*1000/B1954</f>
        <v>543.244736600629</v>
      </c>
      <c r="I1954" s="19" t="n">
        <f aca="false">(N1954+O1954)*(1/General!$B$20)*((D1954/100)*E1954-(G1954/100))*1000/B1954</f>
        <v>273.066829854891</v>
      </c>
      <c r="J1954" s="19" t="n">
        <f aca="false">I1954/H1954</f>
        <v>0.502658951771196</v>
      </c>
      <c r="K1954" s="19" t="n">
        <f aca="false">MAX(Online_RAW!$L$2-Online_RAW!L1954,0)</f>
        <v>0</v>
      </c>
      <c r="L1954" s="19" t="n">
        <f aca="false">0.0016*(Online_RAW!M1954)</f>
        <v>119.916</v>
      </c>
      <c r="M1954" s="11" t="n">
        <f aca="false">Online_RAW!$N$2-Online_RAW!N1954</f>
        <v>712.67468181818</v>
      </c>
      <c r="N1954" s="19" t="n">
        <f aca="false">Online_RAW!C1954*60</f>
        <v>104.943272727273</v>
      </c>
      <c r="O1954" s="19" t="n">
        <f aca="false">MAX(0, Online_RAW!D1954*60)</f>
        <v>74.8835454545454</v>
      </c>
      <c r="P1954" s="19" t="n">
        <f aca="false">_xlfn.IFNA(VLOOKUP(A1954,Sampling!$D$7:$E$14,2,FALSE()),0)</f>
        <v>0</v>
      </c>
      <c r="Q1954" s="0" t="n">
        <f aca="false">_xlfn.IFNA(VLOOKUP(A1954,Refill!$D$6:$G$8,2,FALSE()),0)</f>
        <v>0</v>
      </c>
    </row>
    <row r="1955" customFormat="false" ht="12.75" hidden="false" customHeight="false" outlineLevel="0" collapsed="false">
      <c r="A1955" s="19" t="n">
        <f aca="false">ROUND((Online_RAW!B1955-General!$B$10)*24,3)</f>
        <v>32.55</v>
      </c>
      <c r="B1955" s="19" t="n">
        <f aca="false">General!$B$12+Online_ANA!K1955/1000+Online_ANA!L1955/1000+Online_ANA!M1955/1000/General!$B$22-SUM($P$2:P1955)/1000/General!$B$24+SUM($Q$2:Q1955)/1000/General!$B$24</f>
        <v>1.6952815842726</v>
      </c>
      <c r="C1955" s="19" t="n">
        <f aca="false">Online_RAW!K1955</f>
        <v>45.1681818181818</v>
      </c>
      <c r="D1955" s="19" t="n">
        <f aca="false">Online_RAW!J1955</f>
        <v>6.03</v>
      </c>
      <c r="E1955" s="19" t="n">
        <f aca="false">(1-F1955/100-G1955/100)/(1-C1955/100-D1955/100-General!$B$17/100)</f>
        <v>0.970340966457737</v>
      </c>
      <c r="F1955" s="19" t="n">
        <f aca="false">N1955*General!$B$14/(N1955+O1955)+O1955*100/(N1955+O1955)</f>
        <v>53.0417393593319</v>
      </c>
      <c r="G1955" s="19" t="n">
        <f aca="false">N1955*General!$B$15/(N1955+O1955)</f>
        <v>0.0237162932528627</v>
      </c>
      <c r="H1955" s="19" t="n">
        <f aca="false">(N1955+O1955)*(1/General!$B$20)*((F1955/100)-E1955*(C1955/100))*1000/B1955</f>
        <v>436.86892177867</v>
      </c>
      <c r="I1955" s="19" t="n">
        <f aca="false">(N1955+O1955)*(1/General!$B$20)*((D1955/100)*E1955-(G1955/100))*1000/B1955</f>
        <v>276.323830642129</v>
      </c>
      <c r="J1955" s="19" t="n">
        <f aca="false">I1955/H1955</f>
        <v>0.632509699973858</v>
      </c>
      <c r="K1955" s="19" t="n">
        <f aca="false">MAX(Online_RAW!$L$2-Online_RAW!L1955,0)</f>
        <v>0</v>
      </c>
      <c r="L1955" s="19" t="n">
        <f aca="false">0.0016*(Online_RAW!M1955)</f>
        <v>120.143314285714</v>
      </c>
      <c r="M1955" s="11" t="n">
        <f aca="false">Online_RAW!$N$2-Online_RAW!N1955</f>
        <v>714.10071428571</v>
      </c>
      <c r="N1955" s="19" t="n">
        <f aca="false">Online_RAW!C1955*60</f>
        <v>106.828857142857</v>
      </c>
      <c r="O1955" s="19" t="n">
        <f aca="false">MAX(0, Online_RAW!D1955*60)</f>
        <v>73.3491428571426</v>
      </c>
      <c r="P1955" s="19" t="n">
        <f aca="false">_xlfn.IFNA(VLOOKUP(A1955,Sampling!$D$7:$E$14,2,FALSE()),0)</f>
        <v>0</v>
      </c>
      <c r="Q1955" s="0" t="n">
        <f aca="false">_xlfn.IFNA(VLOOKUP(A1955,Refill!$D$6:$G$8,2,FALSE()),0)</f>
        <v>0</v>
      </c>
    </row>
    <row r="1956" customFormat="false" ht="12.75" hidden="false" customHeight="false" outlineLevel="0" collapsed="false">
      <c r="A1956" s="19" t="n">
        <f aca="false">ROUND((Online_RAW!B1956-General!$B$10)*24,3)</f>
        <v>32.567</v>
      </c>
      <c r="B1956" s="19" t="n">
        <f aca="false">General!$B$12+Online_ANA!K1956/1000+Online_ANA!L1956/1000+Online_ANA!M1956/1000/General!$B$22-SUM($P$2:P1956)/1000/General!$B$24+SUM($Q$2:Q1956)/1000/General!$B$24</f>
        <v>1.69673108646094</v>
      </c>
      <c r="C1956" s="19" t="n">
        <f aca="false">Online_RAW!K1956</f>
        <v>45.0130769230769</v>
      </c>
      <c r="D1956" s="19" t="n">
        <f aca="false">Online_RAW!J1956</f>
        <v>6.055</v>
      </c>
      <c r="E1956" s="19" t="n">
        <f aca="false">(1-F1956/100-G1956/100)/(1-C1956/100-D1956/100-General!$B$17/100)</f>
        <v>0.972978643125886</v>
      </c>
      <c r="F1956" s="19" t="n">
        <f aca="false">N1956*General!$B$14/(N1956+O1956)+O1956*100/(N1956+O1956)</f>
        <v>52.7874395259925</v>
      </c>
      <c r="G1956" s="19" t="n">
        <f aca="false">N1956*General!$B$15/(N1956+O1956)</f>
        <v>0.023844727512125</v>
      </c>
      <c r="H1956" s="19" t="n">
        <f aca="false">(N1956+O1956)*(1/General!$B$20)*((F1956/100)-E1956*(C1956/100))*1000/B1956</f>
        <v>426.99457023181</v>
      </c>
      <c r="I1956" s="19" t="n">
        <f aca="false">(N1956+O1956)*(1/General!$B$20)*((D1956/100)*E1956-(G1956/100))*1000/B1956</f>
        <v>278.667348848627</v>
      </c>
      <c r="J1956" s="19" t="n">
        <f aca="false">I1956/H1956</f>
        <v>0.652625040869589</v>
      </c>
      <c r="K1956" s="19" t="n">
        <f aca="false">MAX(Online_RAW!$L$2-Online_RAW!L1956,0)</f>
        <v>0</v>
      </c>
      <c r="L1956" s="19" t="n">
        <f aca="false">0.0016*(Online_RAW!M1956)</f>
        <v>120.277333333333</v>
      </c>
      <c r="M1956" s="11" t="n">
        <f aca="false">Online_RAW!$N$2-Online_RAW!N1956</f>
        <v>715.53459090909</v>
      </c>
      <c r="N1956" s="19" t="n">
        <f aca="false">Online_RAW!C1956*60</f>
        <v>107.67</v>
      </c>
      <c r="O1956" s="19" t="n">
        <f aca="false">MAX(0, Online_RAW!D1956*60)</f>
        <v>72.9485454545454</v>
      </c>
      <c r="P1956" s="19" t="n">
        <f aca="false">_xlfn.IFNA(VLOOKUP(A1956,Sampling!$D$7:$E$14,2,FALSE()),0)</f>
        <v>0</v>
      </c>
      <c r="Q1956" s="0" t="n">
        <f aca="false">_xlfn.IFNA(VLOOKUP(A1956,Refill!$D$6:$G$8,2,FALSE()),0)</f>
        <v>0</v>
      </c>
    </row>
    <row r="1957" customFormat="false" ht="12.75" hidden="false" customHeight="false" outlineLevel="0" collapsed="false">
      <c r="A1957" s="19" t="n">
        <f aca="false">ROUND((Online_RAW!B1957-General!$B$10)*24,3)</f>
        <v>32.583</v>
      </c>
      <c r="B1957" s="19" t="n">
        <f aca="false">General!$B$12+Online_ANA!K1957/1000+Online_ANA!L1957/1000+Online_ANA!M1957/1000/General!$B$22-SUM($P$2:P1957)/1000/General!$B$24+SUM($Q$2:Q1957)/1000/General!$B$24</f>
        <v>1.69807798228959</v>
      </c>
      <c r="C1957" s="19" t="n">
        <f aca="false">Online_RAW!K1957</f>
        <v>44.3775</v>
      </c>
      <c r="D1957" s="19" t="n">
        <f aca="false">Online_RAW!J1957</f>
        <v>6.04</v>
      </c>
      <c r="E1957" s="19" t="n">
        <f aca="false">(1-F1957/100-G1957/100)/(1-C1957/100-D1957/100-General!$B$17/100)</f>
        <v>0.934048595910727</v>
      </c>
      <c r="F1957" s="19" t="n">
        <f aca="false">N1957*General!$B$14/(N1957+O1957)+O1957*100/(N1957+O1957)</f>
        <v>54.0684934051143</v>
      </c>
      <c r="G1957" s="19" t="n">
        <f aca="false">N1957*General!$B$15/(N1957+O1957)</f>
        <v>0.0231977306034776</v>
      </c>
      <c r="H1957" s="19" t="n">
        <f aca="false">(N1957+O1957)*(1/General!$B$20)*((F1957/100)-E1957*(C1957/100))*1000/B1957</f>
        <v>597.272700896754</v>
      </c>
      <c r="I1957" s="19" t="n">
        <f aca="false">(N1957+O1957)*(1/General!$B$20)*((D1957/100)*E1957-(G1957/100))*1000/B1957</f>
        <v>265.954688784034</v>
      </c>
      <c r="J1957" s="19" t="n">
        <f aca="false">I1957/H1957</f>
        <v>0.445281842590037</v>
      </c>
      <c r="K1957" s="19" t="n">
        <f aca="false">MAX(Online_RAW!$L$2-Online_RAW!L1957,0)</f>
        <v>0</v>
      </c>
      <c r="L1957" s="19" t="n">
        <f aca="false">0.0016*(Online_RAW!M1957)</f>
        <v>120.3288</v>
      </c>
      <c r="M1957" s="11" t="n">
        <f aca="false">Online_RAW!$N$2-Online_RAW!N1957</f>
        <v>716.94660869565</v>
      </c>
      <c r="N1957" s="19" t="n">
        <f aca="false">Online_RAW!C1957*60</f>
        <v>104.484818181818</v>
      </c>
      <c r="O1957" s="19" t="n">
        <f aca="false">MAX(0, Online_RAW!D1957*60)</f>
        <v>75.679043478261</v>
      </c>
      <c r="P1957" s="19" t="n">
        <f aca="false">_xlfn.IFNA(VLOOKUP(A1957,Sampling!$D$7:$E$14,2,FALSE()),0)</f>
        <v>0</v>
      </c>
      <c r="Q1957" s="0" t="n">
        <f aca="false">_xlfn.IFNA(VLOOKUP(A1957,Refill!$D$6:$G$8,2,FALSE()),0)</f>
        <v>0</v>
      </c>
    </row>
    <row r="1958" customFormat="false" ht="12.75" hidden="false" customHeight="false" outlineLevel="0" collapsed="false">
      <c r="A1958" s="19" t="n">
        <f aca="false">ROUND((Online_RAW!B1958-General!$B$10)*24,3)</f>
        <v>32.6</v>
      </c>
      <c r="B1958" s="19" t="n">
        <f aca="false">General!$B$12+Online_ANA!K1958/1000+Online_ANA!L1958/1000+Online_ANA!M1958/1000/General!$B$22-SUM($P$2:P1958)/1000/General!$B$24+SUM($Q$2:Q1958)/1000/General!$B$24</f>
        <v>1.69957717497915</v>
      </c>
      <c r="C1958" s="19" t="n">
        <f aca="false">Online_RAW!K1958</f>
        <v>44.8969230769231</v>
      </c>
      <c r="D1958" s="19" t="n">
        <f aca="false">Online_RAW!J1958</f>
        <v>6.12142857142857</v>
      </c>
      <c r="E1958" s="19" t="n">
        <f aca="false">(1-F1958/100-G1958/100)/(1-C1958/100-D1958/100-General!$B$17/100)</f>
        <v>0.955339672063559</v>
      </c>
      <c r="F1958" s="19" t="n">
        <f aca="false">N1958*General!$B$14/(N1958+O1958)+O1958*100/(N1958+O1958)</f>
        <v>53.5958197992921</v>
      </c>
      <c r="G1958" s="19" t="n">
        <f aca="false">N1958*General!$B$15/(N1958+O1958)</f>
        <v>0.0234364546468222</v>
      </c>
      <c r="H1958" s="19" t="n">
        <f aca="false">(N1958+O1958)*(1/General!$B$20)*((F1958/100)-E1958*(C1958/100))*1000/B1958</f>
        <v>505.825576469748</v>
      </c>
      <c r="I1958" s="19" t="n">
        <f aca="false">(N1958+O1958)*(1/General!$B$20)*((D1958/100)*E1958-(G1958/100))*1000/B1958</f>
        <v>275.245986404995</v>
      </c>
      <c r="J1958" s="19" t="n">
        <f aca="false">I1958/H1958</f>
        <v>0.544151974927778</v>
      </c>
      <c r="K1958" s="19" t="n">
        <f aca="false">MAX(Online_RAW!$L$2-Online_RAW!L1958,0)</f>
        <v>0</v>
      </c>
      <c r="L1958" s="19" t="n">
        <f aca="false">0.0016*(Online_RAW!M1958)</f>
        <v>120.5072</v>
      </c>
      <c r="M1958" s="11" t="n">
        <f aca="false">Online_RAW!$N$2-Online_RAW!N1958</f>
        <v>718.38627272727</v>
      </c>
      <c r="N1958" s="19" t="n">
        <f aca="false">Online_RAW!C1958*60</f>
        <v>105.474272727273</v>
      </c>
      <c r="O1958" s="19" t="n">
        <f aca="false">MAX(0, Online_RAW!D1958*60)</f>
        <v>74.5431818181816</v>
      </c>
      <c r="P1958" s="19" t="n">
        <f aca="false">_xlfn.IFNA(VLOOKUP(A1958,Sampling!$D$7:$E$14,2,FALSE()),0)</f>
        <v>0</v>
      </c>
      <c r="Q1958" s="0" t="n">
        <f aca="false">_xlfn.IFNA(VLOOKUP(A1958,Refill!$D$6:$G$8,2,FALSE()),0)</f>
        <v>0</v>
      </c>
    </row>
    <row r="1959" customFormat="false" ht="12.75" hidden="false" customHeight="false" outlineLevel="0" collapsed="false">
      <c r="A1959" s="19" t="n">
        <f aca="false">ROUND((Online_RAW!B1959-General!$B$10)*24,3)</f>
        <v>32.617</v>
      </c>
      <c r="B1959" s="19" t="n">
        <f aca="false">General!$B$12+Online_ANA!K1959/1000+Online_ANA!L1959/1000+Online_ANA!M1959/1000/General!$B$22-SUM($P$2:P1959)/1000/General!$B$24+SUM($Q$2:Q1959)/1000/General!$B$24</f>
        <v>1.70084619082569</v>
      </c>
      <c r="C1959" s="19" t="n">
        <f aca="false">Online_RAW!K1959</f>
        <v>45.3809090909091</v>
      </c>
      <c r="D1959" s="19" t="n">
        <f aca="false">Online_RAW!J1959</f>
        <v>6.111</v>
      </c>
      <c r="E1959" s="19" t="n">
        <f aca="false">(1-F1959/100-G1959/100)/(1-C1959/100-D1959/100-General!$B$17/100)</f>
        <v>0.969483271974084</v>
      </c>
      <c r="F1959" s="19" t="n">
        <f aca="false">N1959*General!$B$14/(N1959+O1959)+O1959*100/(N1959+O1959)</f>
        <v>53.3681538249957</v>
      </c>
      <c r="G1959" s="19" t="n">
        <f aca="false">N1959*General!$B$15/(N1959+O1959)</f>
        <v>0.0235514374621234</v>
      </c>
      <c r="H1959" s="19" t="n">
        <f aca="false">(N1959+O1959)*(1/General!$B$20)*((F1959/100)-E1959*(C1959/100))*1000/B1959</f>
        <v>443.644066071201</v>
      </c>
      <c r="I1959" s="19" t="n">
        <f aca="false">(N1959+O1959)*(1/General!$B$20)*((D1959/100)*E1959-(G1959/100))*1000/B1959</f>
        <v>279.331230751021</v>
      </c>
      <c r="J1959" s="19" t="n">
        <f aca="false">I1959/H1959</f>
        <v>0.629629137665938</v>
      </c>
      <c r="K1959" s="19" t="n">
        <f aca="false">MAX(Online_RAW!$L$2-Online_RAW!L1959,0)</f>
        <v>0</v>
      </c>
      <c r="L1959" s="19" t="n">
        <f aca="false">0.0016*(Online_RAW!M1959)</f>
        <v>120.5072</v>
      </c>
      <c r="M1959" s="11" t="n">
        <f aca="false">Online_RAW!$N$2-Online_RAW!N1959</f>
        <v>719.7695</v>
      </c>
      <c r="N1959" s="19" t="n">
        <f aca="false">Online_RAW!C1959*60</f>
        <v>106.252363636364</v>
      </c>
      <c r="O1959" s="19" t="n">
        <f aca="false">MAX(0, Online_RAW!D1959*60)</f>
        <v>74.207727272727</v>
      </c>
      <c r="P1959" s="19" t="n">
        <f aca="false">_xlfn.IFNA(VLOOKUP(A1959,Sampling!$D$7:$E$14,2,FALSE()),0)</f>
        <v>0</v>
      </c>
      <c r="Q1959" s="0" t="n">
        <f aca="false">_xlfn.IFNA(VLOOKUP(A1959,Refill!$D$6:$G$8,2,FALSE()),0)</f>
        <v>0</v>
      </c>
    </row>
    <row r="1960" customFormat="false" ht="12.75" hidden="false" customHeight="false" outlineLevel="0" collapsed="false">
      <c r="A1960" s="19" t="n">
        <f aca="false">ROUND((Online_RAW!B1960-General!$B$10)*24,3)</f>
        <v>32.633</v>
      </c>
      <c r="B1960" s="19" t="n">
        <f aca="false">General!$B$12+Online_ANA!K1960/1000+Online_ANA!L1960/1000+Online_ANA!M1960/1000/General!$B$22-SUM($P$2:P1960)/1000/General!$B$24+SUM($Q$2:Q1960)/1000/General!$B$24</f>
        <v>1.70232897806143</v>
      </c>
      <c r="C1960" s="19" t="n">
        <f aca="false">Online_RAW!K1960</f>
        <v>45.0569230769231</v>
      </c>
      <c r="D1960" s="19" t="n">
        <f aca="false">Online_RAW!J1960</f>
        <v>5.935</v>
      </c>
      <c r="E1960" s="19" t="n">
        <f aca="false">(1-F1960/100-G1960/100)/(1-C1960/100-D1960/100-General!$B$17/100)</f>
        <v>0.971995394564303</v>
      </c>
      <c r="F1960" s="19" t="n">
        <f aca="false">N1960*General!$B$14/(N1960+O1960)+O1960*100/(N1960+O1960)</f>
        <v>52.7610918302273</v>
      </c>
      <c r="G1960" s="19" t="n">
        <f aca="false">N1960*General!$B$15/(N1960+O1960)</f>
        <v>0.0238580344291781</v>
      </c>
      <c r="H1960" s="19" t="n">
        <f aca="false">(N1960+O1960)*(1/General!$B$20)*((F1960/100)-E1960*(C1960/100))*1000/B1960</f>
        <v>423.376192493086</v>
      </c>
      <c r="I1960" s="19" t="n">
        <f aca="false">(N1960+O1960)*(1/General!$B$20)*((D1960/100)*E1960-(G1960/100))*1000/B1960</f>
        <v>271.27778945657</v>
      </c>
      <c r="J1960" s="19" t="n">
        <f aca="false">I1960/H1960</f>
        <v>0.640748805120874</v>
      </c>
      <c r="K1960" s="19" t="n">
        <f aca="false">MAX(Online_RAW!$L$2-Online_RAW!L1960,0)</f>
        <v>0</v>
      </c>
      <c r="L1960" s="19" t="n">
        <f aca="false">0.0016*(Online_RAW!M1960)</f>
        <v>120.664</v>
      </c>
      <c r="M1960" s="11" t="n">
        <f aca="false">Online_RAW!$N$2-Online_RAW!N1960</f>
        <v>721.21482608696</v>
      </c>
      <c r="N1960" s="19" t="n">
        <f aca="false">Online_RAW!C1960*60</f>
        <v>107.464909090909</v>
      </c>
      <c r="O1960" s="19" t="n">
        <f aca="false">MAX(0, Online_RAW!D1960*60)</f>
        <v>72.709043478261</v>
      </c>
      <c r="P1960" s="19" t="n">
        <f aca="false">_xlfn.IFNA(VLOOKUP(A1960,Sampling!$D$7:$E$14,2,FALSE()),0)</f>
        <v>0</v>
      </c>
      <c r="Q1960" s="0" t="n">
        <f aca="false">_xlfn.IFNA(VLOOKUP(A1960,Refill!$D$6:$G$8,2,FALSE()),0)</f>
        <v>0</v>
      </c>
    </row>
    <row r="1961" customFormat="false" ht="12.75" hidden="false" customHeight="false" outlineLevel="0" collapsed="false">
      <c r="A1961" s="19" t="n">
        <f aca="false">ROUND((Online_RAW!B1961-General!$B$10)*24,3)</f>
        <v>32.65</v>
      </c>
      <c r="B1961" s="19" t="n">
        <f aca="false">General!$B$12+Online_ANA!K1961/1000+Online_ANA!L1961/1000+Online_ANA!M1961/1000/General!$B$22-SUM($P$2:P1961)/1000/General!$B$24+SUM($Q$2:Q1961)/1000/General!$B$24</f>
        <v>1.70377892141865</v>
      </c>
      <c r="C1961" s="19" t="n">
        <f aca="false">Online_RAW!K1961</f>
        <v>44.51</v>
      </c>
      <c r="D1961" s="19" t="n">
        <f aca="false">Online_RAW!J1961</f>
        <v>6.03272727272727</v>
      </c>
      <c r="E1961" s="19" t="n">
        <f aca="false">(1-F1961/100-G1961/100)/(1-C1961/100-D1961/100-General!$B$17/100)</f>
        <v>0.943455065651495</v>
      </c>
      <c r="F1961" s="19" t="n">
        <f aca="false">N1961*General!$B$14/(N1961+O1961)+O1961*100/(N1961+O1961)</f>
        <v>53.7241396150487</v>
      </c>
      <c r="G1961" s="19" t="n">
        <f aca="false">N1961*General!$B$15/(N1961+O1961)</f>
        <v>0.0233716466590663</v>
      </c>
      <c r="H1961" s="19" t="n">
        <f aca="false">(N1961+O1961)*(1/General!$B$20)*((F1961/100)-E1961*(C1961/100))*1000/B1961</f>
        <v>553.528129227435</v>
      </c>
      <c r="I1961" s="19" t="n">
        <f aca="false">(N1961+O1961)*(1/General!$B$20)*((D1961/100)*E1961-(G1961/100))*1000/B1961</f>
        <v>267.457156290092</v>
      </c>
      <c r="J1961" s="19" t="n">
        <f aca="false">I1961/H1961</f>
        <v>0.483186205303395</v>
      </c>
      <c r="K1961" s="19" t="n">
        <f aca="false">MAX(Online_RAW!$L$2-Online_RAW!L1961,0)</f>
        <v>0</v>
      </c>
      <c r="L1961" s="19" t="n">
        <f aca="false">0.0016*(Online_RAW!M1961)</f>
        <v>120.818327272727</v>
      </c>
      <c r="M1961" s="11" t="n">
        <f aca="false">Online_RAW!$N$2-Online_RAW!N1961</f>
        <v>722.62704761905</v>
      </c>
      <c r="N1961" s="19" t="n">
        <f aca="false">Online_RAW!C1961*60</f>
        <v>105.285428571428</v>
      </c>
      <c r="O1961" s="19" t="n">
        <f aca="false">MAX(0, Online_RAW!D1961*60)</f>
        <v>74.9080000000002</v>
      </c>
      <c r="P1961" s="19" t="n">
        <f aca="false">_xlfn.IFNA(VLOOKUP(A1961,Sampling!$D$7:$E$14,2,FALSE()),0)</f>
        <v>0</v>
      </c>
      <c r="Q1961" s="0" t="n">
        <f aca="false">_xlfn.IFNA(VLOOKUP(A1961,Refill!$D$6:$G$8,2,FALSE()),0)</f>
        <v>0</v>
      </c>
    </row>
    <row r="1962" customFormat="false" ht="12.75" hidden="false" customHeight="false" outlineLevel="0" collapsed="false">
      <c r="A1962" s="19" t="n">
        <f aca="false">ROUND((Online_RAW!B1962-General!$B$10)*24,3)</f>
        <v>32.667</v>
      </c>
      <c r="B1962" s="19" t="n">
        <f aca="false">General!$B$12+Online_ANA!K1962/1000+Online_ANA!L1962/1000+Online_ANA!M1962/1000/General!$B$22-SUM($P$2:P1962)/1000/General!$B$24+SUM($Q$2:Q1962)/1000/General!$B$24</f>
        <v>1.70509103369475</v>
      </c>
      <c r="C1962" s="19" t="n">
        <f aca="false">Online_RAW!K1962</f>
        <v>44.6266666666667</v>
      </c>
      <c r="D1962" s="19" t="n">
        <f aca="false">Online_RAW!J1962</f>
        <v>6.185</v>
      </c>
      <c r="E1962" s="19" t="n">
        <f aca="false">(1-F1962/100-G1962/100)/(1-C1962/100-D1962/100-General!$B$17/100)</f>
        <v>0.93734279738379</v>
      </c>
      <c r="F1962" s="19" t="n">
        <f aca="false">N1962*General!$B$14/(N1962+O1962)+O1962*100/(N1962+O1962)</f>
        <v>54.2761582033936</v>
      </c>
      <c r="G1962" s="19" t="n">
        <f aca="false">N1962*General!$B$15/(N1962+O1962)</f>
        <v>0.0230928493922255</v>
      </c>
      <c r="H1962" s="19" t="n">
        <f aca="false">(N1962+O1962)*(1/General!$B$20)*((F1962/100)-E1962*(C1962/100))*1000/B1962</f>
        <v>585.972690280873</v>
      </c>
      <c r="I1962" s="19" t="n">
        <f aca="false">(N1962+O1962)*(1/General!$B$20)*((D1962/100)*E1962-(G1962/100))*1000/B1962</f>
        <v>271.871543641898</v>
      </c>
      <c r="J1962" s="19" t="n">
        <f aca="false">I1962/H1962</f>
        <v>0.463966236227805</v>
      </c>
      <c r="K1962" s="19" t="n">
        <f aca="false">MAX(Online_RAW!$L$2-Online_RAW!L1962,0)</f>
        <v>0</v>
      </c>
      <c r="L1962" s="19" t="n">
        <f aca="false">0.0016*(Online_RAW!M1962)</f>
        <v>120.818327272727</v>
      </c>
      <c r="M1962" s="11" t="n">
        <f aca="false">Online_RAW!$N$2-Online_RAW!N1962</f>
        <v>724.05725</v>
      </c>
      <c r="N1962" s="19" t="n">
        <f aca="false">Online_RAW!C1962*60</f>
        <v>103.88275</v>
      </c>
      <c r="O1962" s="19" t="n">
        <f aca="false">MAX(0, Online_RAW!D1962*60)</f>
        <v>76.0564999999998</v>
      </c>
      <c r="P1962" s="19" t="n">
        <f aca="false">_xlfn.IFNA(VLOOKUP(A1962,Sampling!$D$7:$E$14,2,FALSE()),0)</f>
        <v>0</v>
      </c>
      <c r="Q1962" s="0" t="n">
        <f aca="false">_xlfn.IFNA(VLOOKUP(A1962,Refill!$D$6:$G$8,2,FALSE()),0)</f>
        <v>0</v>
      </c>
    </row>
    <row r="1963" customFormat="false" ht="12.75" hidden="false" customHeight="false" outlineLevel="0" collapsed="false">
      <c r="A1963" s="19" t="n">
        <f aca="false">ROUND((Online_RAW!B1963-General!$B$10)*24,3)</f>
        <v>32.683</v>
      </c>
      <c r="B1963" s="19" t="n">
        <f aca="false">General!$B$12+Online_ANA!K1963/1000+Online_ANA!L1963/1000+Online_ANA!M1963/1000/General!$B$22-SUM($P$2:P1963)/1000/General!$B$24+SUM($Q$2:Q1963)/1000/General!$B$24</f>
        <v>1.70660747322769</v>
      </c>
      <c r="C1963" s="19" t="n">
        <f aca="false">Online_RAW!K1963</f>
        <v>45.5258333333333</v>
      </c>
      <c r="D1963" s="19" t="n">
        <f aca="false">Online_RAW!J1963</f>
        <v>6.1125</v>
      </c>
      <c r="E1963" s="19" t="n">
        <f aca="false">(1-F1963/100-G1963/100)/(1-C1963/100-D1963/100-General!$B$17/100)</f>
        <v>0.975382800407762</v>
      </c>
      <c r="F1963" s="19" t="n">
        <f aca="false">N1963*General!$B$14/(N1963+O1963)+O1963*100/(N1963+O1963)</f>
        <v>53.2272801833057</v>
      </c>
      <c r="G1963" s="19" t="n">
        <f aca="false">N1963*General!$B$15/(N1963+O1963)</f>
        <v>0.0236225857660072</v>
      </c>
      <c r="H1963" s="19" t="n">
        <f aca="false">(N1963+O1963)*(1/General!$B$20)*((F1963/100)-E1963*(C1963/100))*1000/B1963</f>
        <v>416.437730580503</v>
      </c>
      <c r="I1963" s="19" t="n">
        <f aca="false">(N1963+O1963)*(1/General!$B$20)*((D1963/100)*E1963-(G1963/100))*1000/B1963</f>
        <v>280.313925804476</v>
      </c>
      <c r="J1963" s="19" t="n">
        <f aca="false">I1963/H1963</f>
        <v>0.673123267225872</v>
      </c>
      <c r="K1963" s="19" t="n">
        <f aca="false">MAX(Online_RAW!$L$2-Online_RAW!L1963,0)</f>
        <v>0</v>
      </c>
      <c r="L1963" s="19" t="n">
        <f aca="false">0.0016*(Online_RAW!M1963)</f>
        <v>121.0096</v>
      </c>
      <c r="M1963" s="11" t="n">
        <f aca="false">Online_RAW!$N$2-Online_RAW!N1963</f>
        <v>725.50168181818</v>
      </c>
      <c r="N1963" s="19" t="n">
        <f aca="false">Online_RAW!C1963*60</f>
        <v>106.633909090909</v>
      </c>
      <c r="O1963" s="19" t="n">
        <f aca="false">MAX(0, Online_RAW!D1963*60)</f>
        <v>73.928727272727</v>
      </c>
      <c r="P1963" s="19" t="n">
        <f aca="false">_xlfn.IFNA(VLOOKUP(A1963,Sampling!$D$7:$E$14,2,FALSE()),0)</f>
        <v>0</v>
      </c>
      <c r="Q1963" s="0" t="n">
        <f aca="false">_xlfn.IFNA(VLOOKUP(A1963,Refill!$D$6:$G$8,2,FALSE()),0)</f>
        <v>0</v>
      </c>
    </row>
    <row r="1964" customFormat="false" ht="12.75" hidden="false" customHeight="false" outlineLevel="0" collapsed="false">
      <c r="A1964" s="19" t="n">
        <f aca="false">ROUND((Online_RAW!B1964-General!$B$10)*24,3)</f>
        <v>32.7</v>
      </c>
      <c r="B1964" s="19" t="n">
        <f aca="false">General!$B$12+Online_ANA!K1964/1000+Online_ANA!L1964/1000+Online_ANA!M1964/1000/General!$B$22-SUM($P$2:P1964)/1000/General!$B$24+SUM($Q$2:Q1964)/1000/General!$B$24</f>
        <v>1.70800752686498</v>
      </c>
      <c r="C1964" s="19" t="n">
        <f aca="false">Online_RAW!K1964</f>
        <v>45.1108333333333</v>
      </c>
      <c r="D1964" s="19" t="n">
        <f aca="false">Online_RAW!J1964</f>
        <v>6.117</v>
      </c>
      <c r="E1964" s="19" t="n">
        <f aca="false">(1-F1964/100-G1964/100)/(1-C1964/100-D1964/100-General!$B$17/100)</f>
        <v>0.97481219345437</v>
      </c>
      <c r="F1964" s="19" t="n">
        <f aca="false">N1964*General!$B$14/(N1964+O1964)+O1964*100/(N1964+O1964)</f>
        <v>52.8542799999999</v>
      </c>
      <c r="G1964" s="19" t="n">
        <f aca="false">N1964*General!$B$15/(N1964+O1964)</f>
        <v>0.0238109696969697</v>
      </c>
      <c r="H1964" s="19" t="n">
        <f aca="false">(N1964+O1964)*(1/General!$B$20)*((F1964/100)-E1964*(C1964/100))*1000/B1964</f>
        <v>417.504482436271</v>
      </c>
      <c r="I1964" s="19" t="n">
        <f aca="false">(N1964+O1964)*(1/General!$B$20)*((D1964/100)*E1964-(G1964/100))*1000/B1964</f>
        <v>279.244808551559</v>
      </c>
      <c r="J1964" s="19" t="n">
        <f aca="false">I1964/H1964</f>
        <v>0.668842659896912</v>
      </c>
      <c r="K1964" s="19" t="n">
        <f aca="false">MAX(Online_RAW!$L$2-Online_RAW!L1964,0)</f>
        <v>0</v>
      </c>
      <c r="L1964" s="19" t="n">
        <f aca="false">0.0016*(Online_RAW!M1964)</f>
        <v>121.121955555556</v>
      </c>
      <c r="M1964" s="11" t="n">
        <f aca="false">Online_RAW!$N$2-Online_RAW!N1964</f>
        <v>726.90527272727</v>
      </c>
      <c r="N1964" s="19" t="n">
        <f aca="false">Online_RAW!C1964*60</f>
        <v>107.149363636364</v>
      </c>
      <c r="O1964" s="19" t="n">
        <f aca="false">MAX(0, Online_RAW!D1964*60)</f>
        <v>72.8506363636362</v>
      </c>
      <c r="P1964" s="19" t="n">
        <f aca="false">_xlfn.IFNA(VLOOKUP(A1964,Sampling!$D$7:$E$14,2,FALSE()),0)</f>
        <v>0</v>
      </c>
      <c r="Q1964" s="0" t="n">
        <f aca="false">_xlfn.IFNA(VLOOKUP(A1964,Refill!$D$6:$G$8,2,FALSE()),0)</f>
        <v>0</v>
      </c>
    </row>
    <row r="1965" customFormat="false" ht="12.75" hidden="false" customHeight="false" outlineLevel="0" collapsed="false">
      <c r="A1965" s="19" t="n">
        <f aca="false">ROUND((Online_RAW!B1965-General!$B$10)*24,3)</f>
        <v>32.717</v>
      </c>
      <c r="B1965" s="19" t="n">
        <f aca="false">General!$B$12+Online_ANA!K1965/1000+Online_ANA!L1965/1000+Online_ANA!M1965/1000/General!$B$22-SUM($P$2:P1965)/1000/General!$B$24+SUM($Q$2:Q1965)/1000/General!$B$24</f>
        <v>1.70949413878232</v>
      </c>
      <c r="C1965" s="19" t="n">
        <f aca="false">Online_RAW!K1965</f>
        <v>44.4130769230769</v>
      </c>
      <c r="D1965" s="19" t="n">
        <f aca="false">Online_RAW!J1965</f>
        <v>6.26</v>
      </c>
      <c r="E1965" s="19" t="n">
        <f aca="false">(1-F1965/100-G1965/100)/(1-C1965/100-D1965/100-General!$B$17/100)</f>
        <v>0.932928510558969</v>
      </c>
      <c r="F1965" s="19" t="n">
        <f aca="false">N1965*General!$B$14/(N1965+O1965)+O1965*100/(N1965+O1965)</f>
        <v>54.3621286835772</v>
      </c>
      <c r="G1965" s="19" t="n">
        <f aca="false">N1965*General!$B$15/(N1965+O1965)</f>
        <v>0.0230494299577893</v>
      </c>
      <c r="H1965" s="19" t="n">
        <f aca="false">(N1965+O1965)*(1/General!$B$20)*((F1965/100)-E1965*(C1965/100))*1000/B1965</f>
        <v>606.462356963956</v>
      </c>
      <c r="I1965" s="19" t="n">
        <f aca="false">(N1965+O1965)*(1/General!$B$20)*((D1965/100)*E1965-(G1965/100))*1000/B1965</f>
        <v>272.885857835504</v>
      </c>
      <c r="J1965" s="19" t="n">
        <f aca="false">I1965/H1965</f>
        <v>0.449963389651442</v>
      </c>
      <c r="K1965" s="19" t="n">
        <f aca="false">MAX(Online_RAW!$L$2-Online_RAW!L1965,0)</f>
        <v>0</v>
      </c>
      <c r="L1965" s="19" t="n">
        <f aca="false">0.0016*(Online_RAW!M1965)</f>
        <v>121.2976</v>
      </c>
      <c r="M1965" s="11" t="n">
        <f aca="false">Online_RAW!$N$2-Online_RAW!N1965</f>
        <v>728.33422727273</v>
      </c>
      <c r="N1965" s="19" t="n">
        <f aca="false">Online_RAW!C1965*60</f>
        <v>103.576909090909</v>
      </c>
      <c r="O1965" s="19" t="n">
        <f aca="false">MAX(0, Online_RAW!D1965*60)</f>
        <v>76.1705454545454</v>
      </c>
      <c r="P1965" s="19" t="n">
        <f aca="false">_xlfn.IFNA(VLOOKUP(A1965,Sampling!$D$7:$E$14,2,FALSE()),0)</f>
        <v>0</v>
      </c>
      <c r="Q1965" s="0" t="n">
        <f aca="false">_xlfn.IFNA(VLOOKUP(A1965,Refill!$D$6:$G$8,2,FALSE()),0)</f>
        <v>0</v>
      </c>
    </row>
    <row r="1966" customFormat="false" ht="12.75" hidden="false" customHeight="false" outlineLevel="0" collapsed="false">
      <c r="A1966" s="19" t="n">
        <f aca="false">ROUND((Online_RAW!B1966-General!$B$10)*24,3)</f>
        <v>32.733</v>
      </c>
      <c r="B1966" s="19" t="n">
        <f aca="false">General!$B$12+Online_ANA!K1966/1000+Online_ANA!L1966/1000+Online_ANA!M1966/1000/General!$B$22-SUM($P$2:P1966)/1000/General!$B$24+SUM($Q$2:Q1966)/1000/General!$B$24</f>
        <v>1.71084416013344</v>
      </c>
      <c r="C1966" s="19" t="n">
        <f aca="false">Online_RAW!K1966</f>
        <v>45.2023076923077</v>
      </c>
      <c r="D1966" s="19" t="n">
        <f aca="false">Online_RAW!J1966</f>
        <v>6.19555555555556</v>
      </c>
      <c r="E1966" s="19" t="n">
        <f aca="false">(1-F1966/100-G1966/100)/(1-C1966/100-D1966/100-General!$B$17/100)</f>
        <v>0.948890135596078</v>
      </c>
      <c r="F1966" s="19" t="n">
        <f aca="false">N1966*General!$B$14/(N1966+O1966)+O1966*100/(N1966+O1966)</f>
        <v>54.2693930633938</v>
      </c>
      <c r="G1966" s="19" t="n">
        <f aca="false">N1966*General!$B$15/(N1966+O1966)</f>
        <v>0.0230962661295991</v>
      </c>
      <c r="H1966" s="19" t="n">
        <f aca="false">(N1966+O1966)*(1/General!$B$20)*((F1966/100)-E1966*(C1966/100))*1000/B1966</f>
        <v>533.420176607399</v>
      </c>
      <c r="I1966" s="19" t="n">
        <f aca="false">(N1966+O1966)*(1/General!$B$20)*((D1966/100)*E1966-(G1966/100))*1000/B1966</f>
        <v>274.545427658432</v>
      </c>
      <c r="J1966" s="19" t="n">
        <f aca="false">I1966/H1966</f>
        <v>0.514688869484778</v>
      </c>
      <c r="K1966" s="19" t="n">
        <f aca="false">MAX(Online_RAW!$L$2-Online_RAW!L1966,0)</f>
        <v>0</v>
      </c>
      <c r="L1966" s="19" t="n">
        <f aca="false">0.0016*(Online_RAW!M1966)</f>
        <v>121.352</v>
      </c>
      <c r="M1966" s="11" t="n">
        <f aca="false">Online_RAW!$N$2-Online_RAW!N1966</f>
        <v>729.74645454545</v>
      </c>
      <c r="N1966" s="19" t="n">
        <f aca="false">Online_RAW!C1966*60</f>
        <v>103.81</v>
      </c>
      <c r="O1966" s="19" t="n">
        <f aca="false">MAX(0, Online_RAW!D1966*60)</f>
        <v>75.9766363636362</v>
      </c>
      <c r="P1966" s="19" t="n">
        <f aca="false">_xlfn.IFNA(VLOOKUP(A1966,Sampling!$D$7:$E$14,2,FALSE()),0)</f>
        <v>0</v>
      </c>
      <c r="Q1966" s="0" t="n">
        <f aca="false">_xlfn.IFNA(VLOOKUP(A1966,Refill!$D$6:$G$8,2,FALSE()),0)</f>
        <v>0</v>
      </c>
    </row>
    <row r="1967" customFormat="false" ht="12.75" hidden="false" customHeight="false" outlineLevel="0" collapsed="false">
      <c r="A1967" s="19" t="n">
        <f aca="false">ROUND((Online_RAW!B1967-General!$B$10)*24,3)</f>
        <v>32.75</v>
      </c>
      <c r="B1967" s="19" t="n">
        <f aca="false">General!$B$12+Online_ANA!K1967/1000+Online_ANA!L1967/1000+Online_ANA!M1967/1000/General!$B$22-SUM($P$2:P1967)/1000/General!$B$24+SUM($Q$2:Q1967)/1000/General!$B$24</f>
        <v>1.71229383700703</v>
      </c>
      <c r="C1967" s="19" t="n">
        <f aca="false">Online_RAW!K1967</f>
        <v>45.8408333333333</v>
      </c>
      <c r="D1967" s="19" t="n">
        <f aca="false">Online_RAW!J1967</f>
        <v>6.17125</v>
      </c>
      <c r="E1967" s="19" t="n">
        <f aca="false">(1-F1967/100-G1967/100)/(1-C1967/100-D1967/100-General!$B$17/100)</f>
        <v>0.99548726029182</v>
      </c>
      <c r="F1967" s="19" t="n">
        <f aca="false">N1967*General!$B$14/(N1967+O1967)+O1967*100/(N1967+O1967)</f>
        <v>52.6354585047181</v>
      </c>
      <c r="G1967" s="19" t="n">
        <f aca="false">N1967*General!$B$15/(N1967+O1967)</f>
        <v>0.0239214856036777</v>
      </c>
      <c r="H1967" s="19" t="n">
        <f aca="false">(N1967+O1967)*(1/General!$B$20)*((F1967/100)-E1967*(C1967/100))*1000/B1967</f>
        <v>329.008372862863</v>
      </c>
      <c r="I1967" s="19" t="n">
        <f aca="false">(N1967+O1967)*(1/General!$B$20)*((D1967/100)*E1967-(G1967/100))*1000/B1967</f>
        <v>287.56151583063</v>
      </c>
      <c r="J1967" s="19" t="n">
        <f aca="false">I1967/H1967</f>
        <v>0.874024917142431</v>
      </c>
      <c r="K1967" s="19" t="n">
        <f aca="false">MAX(Online_RAW!$L$2-Online_RAW!L1967,0)</f>
        <v>0</v>
      </c>
      <c r="L1967" s="19" t="n">
        <f aca="false">0.0016*(Online_RAW!M1967)</f>
        <v>121.482285714286</v>
      </c>
      <c r="M1967" s="11" t="n">
        <f aca="false">Online_RAW!$N$2-Online_RAW!N1967</f>
        <v>731.18459090909</v>
      </c>
      <c r="N1967" s="19" t="n">
        <f aca="false">Online_RAW!C1967*60</f>
        <v>107.855454545455</v>
      </c>
      <c r="O1967" s="19" t="n">
        <f aca="false">MAX(0, Online_RAW!D1967*60)</f>
        <v>72.4936363636362</v>
      </c>
      <c r="P1967" s="19" t="n">
        <f aca="false">_xlfn.IFNA(VLOOKUP(A1967,Sampling!$D$7:$E$14,2,FALSE()),0)</f>
        <v>0</v>
      </c>
      <c r="Q1967" s="0" t="n">
        <f aca="false">_xlfn.IFNA(VLOOKUP(A1967,Refill!$D$6:$G$8,2,FALSE()),0)</f>
        <v>0</v>
      </c>
    </row>
    <row r="1968" customFormat="false" ht="12.75" hidden="false" customHeight="false" outlineLevel="0" collapsed="false">
      <c r="A1968" s="19" t="n">
        <f aca="false">ROUND((Online_RAW!B1968-General!$B$10)*24,3)</f>
        <v>32.767</v>
      </c>
      <c r="B1968" s="19" t="n">
        <f aca="false">General!$B$12+Online_ANA!K1968/1000+Online_ANA!L1968/1000+Online_ANA!M1968/1000/General!$B$22-SUM($P$2:P1968)/1000/General!$B$24+SUM($Q$2:Q1968)/1000/General!$B$24</f>
        <v>1.71386684419625</v>
      </c>
      <c r="C1968" s="19" t="n">
        <f aca="false">Online_RAW!K1968</f>
        <v>44.8416666666667</v>
      </c>
      <c r="D1968" s="19" t="n">
        <f aca="false">Online_RAW!J1968</f>
        <v>6.25</v>
      </c>
      <c r="E1968" s="19" t="n">
        <f aca="false">(1-F1968/100-G1968/100)/(1-C1968/100-D1968/100-General!$B$17/100)</f>
        <v>0.960360257287142</v>
      </c>
      <c r="F1968" s="19" t="n">
        <f aca="false">N1968*General!$B$14/(N1968+O1968)+O1968*100/(N1968+O1968)</f>
        <v>53.4223968704717</v>
      </c>
      <c r="G1968" s="19" t="n">
        <f aca="false">N1968*General!$B$15/(N1968+O1968)</f>
        <v>0.0235240419846103</v>
      </c>
      <c r="H1968" s="19" t="n">
        <f aca="false">(N1968+O1968)*(1/General!$B$20)*((F1968/100)-E1968*(C1968/100))*1000/B1968</f>
        <v>484.79560940102</v>
      </c>
      <c r="I1968" s="19" t="n">
        <f aca="false">(N1968+O1968)*(1/General!$B$20)*((D1968/100)*E1968-(G1968/100))*1000/B1968</f>
        <v>279.821689874566</v>
      </c>
      <c r="J1968" s="19" t="n">
        <f aca="false">I1968/H1968</f>
        <v>0.577195181739154</v>
      </c>
      <c r="K1968" s="19" t="n">
        <f aca="false">MAX(Online_RAW!$L$2-Online_RAW!L1968,0)</f>
        <v>0</v>
      </c>
      <c r="L1968" s="19" t="n">
        <f aca="false">0.0016*(Online_RAW!M1968)</f>
        <v>121.7112</v>
      </c>
      <c r="M1968" s="11" t="n">
        <f aca="false">Online_RAW!$N$2-Online_RAW!N1968</f>
        <v>732.64965217391</v>
      </c>
      <c r="N1968" s="19" t="n">
        <f aca="false">Online_RAW!C1968*60</f>
        <v>105.735545454545</v>
      </c>
      <c r="O1968" s="19" t="n">
        <f aca="false">MAX(0, Online_RAW!D1968*60)</f>
        <v>74.055913043478</v>
      </c>
      <c r="P1968" s="19" t="n">
        <f aca="false">_xlfn.IFNA(VLOOKUP(A1968,Sampling!$D$7:$E$14,2,FALSE()),0)</f>
        <v>0</v>
      </c>
      <c r="Q1968" s="0" t="n">
        <f aca="false">_xlfn.IFNA(VLOOKUP(A1968,Refill!$D$6:$G$8,2,FALSE()),0)</f>
        <v>0</v>
      </c>
    </row>
    <row r="1969" customFormat="false" ht="12.75" hidden="false" customHeight="false" outlineLevel="0" collapsed="false">
      <c r="A1969" s="19" t="n">
        <f aca="false">ROUND((Online_RAW!B1969-General!$B$10)*24,3)</f>
        <v>32.783</v>
      </c>
      <c r="B1969" s="19" t="n">
        <f aca="false">General!$B$12+Online_ANA!K1969/1000+Online_ANA!L1969/1000+Online_ANA!M1969/1000/General!$B$22-SUM($P$2:P1969)/1000/General!$B$24+SUM($Q$2:Q1969)/1000/General!$B$24</f>
        <v>1.71531668221931</v>
      </c>
      <c r="C1969" s="19" t="n">
        <f aca="false">Online_RAW!K1969</f>
        <v>44.5771428571429</v>
      </c>
      <c r="D1969" s="19" t="n">
        <f aca="false">Online_RAW!J1969</f>
        <v>6.0625</v>
      </c>
      <c r="E1969" s="19" t="n">
        <f aca="false">(1-F1969/100-G1969/100)/(1-C1969/100-D1969/100-General!$B$17/100)</f>
        <v>0.915059787126537</v>
      </c>
      <c r="F1969" s="19" t="n">
        <f aca="false">N1969*General!$B$14/(N1969+O1969)+O1969*100/(N1969+O1969)</f>
        <v>55.2056380161922</v>
      </c>
      <c r="G1969" s="19" t="n">
        <f aca="false">N1969*General!$B$15/(N1969+O1969)</f>
        <v>0.0226234151433373</v>
      </c>
      <c r="H1969" s="19" t="n">
        <f aca="false">(N1969+O1969)*(1/General!$B$20)*((F1969/100)-E1969*(C1969/100))*1000/B1969</f>
        <v>673.207386285382</v>
      </c>
      <c r="I1969" s="19" t="n">
        <f aca="false">(N1969+O1969)*(1/General!$B$20)*((D1969/100)*E1969-(G1969/100))*1000/B1969</f>
        <v>258.026394265372</v>
      </c>
      <c r="J1969" s="19" t="n">
        <f aca="false">I1969/H1969</f>
        <v>0.383279208638972</v>
      </c>
      <c r="K1969" s="19" t="n">
        <f aca="false">MAX(Online_RAW!$L$2-Online_RAW!L1969,0)</f>
        <v>0</v>
      </c>
      <c r="L1969" s="19" t="n">
        <f aca="false">0.0016*(Online_RAW!M1969)</f>
        <v>121.8304</v>
      </c>
      <c r="M1969" s="11" t="n">
        <f aca="false">Online_RAW!$N$2-Online_RAW!N1969</f>
        <v>734.10004761905</v>
      </c>
      <c r="N1969" s="19" t="n">
        <f aca="false">Online_RAW!C1969*60</f>
        <v>101.554571428571</v>
      </c>
      <c r="O1969" s="19" t="n">
        <f aca="false">MAX(0, Online_RAW!D1969*60)</f>
        <v>78.0019999999998</v>
      </c>
      <c r="P1969" s="19" t="n">
        <f aca="false">_xlfn.IFNA(VLOOKUP(A1969,Sampling!$D$7:$E$14,2,FALSE()),0)</f>
        <v>0</v>
      </c>
      <c r="Q1969" s="0" t="n">
        <f aca="false">_xlfn.IFNA(VLOOKUP(A1969,Refill!$D$6:$G$8,2,FALSE()),0)</f>
        <v>0</v>
      </c>
    </row>
    <row r="1970" customFormat="false" ht="12.75" hidden="false" customHeight="false" outlineLevel="0" collapsed="false">
      <c r="A1970" s="19" t="n">
        <f aca="false">ROUND((Online_RAW!B1970-General!$B$10)*24,3)</f>
        <v>32.8</v>
      </c>
      <c r="B1970" s="19" t="n">
        <f aca="false">General!$B$12+Online_ANA!K1970/1000+Online_ANA!L1970/1000+Online_ANA!M1970/1000/General!$B$22-SUM($P$2:P1970)/1000/General!$B$24+SUM($Q$2:Q1970)/1000/General!$B$24</f>
        <v>1.7166271472894</v>
      </c>
      <c r="C1970" s="19" t="n">
        <f aca="false">Online_RAW!K1970</f>
        <v>46.3408333333333</v>
      </c>
      <c r="D1970" s="19" t="n">
        <f aca="false">Online_RAW!J1970</f>
        <v>5.96625</v>
      </c>
      <c r="E1970" s="19" t="n">
        <f aca="false">(1-F1970/100-G1970/100)/(1-C1970/100-D1970/100-General!$B$17/100)</f>
        <v>0.99906033206684</v>
      </c>
      <c r="F1970" s="19" t="n">
        <f aca="false">N1970*General!$B$14/(N1970+O1970)+O1970*100/(N1970+O1970)</f>
        <v>52.7603261372269</v>
      </c>
      <c r="G1970" s="19" t="n">
        <f aca="false">N1970*General!$B$15/(N1970+O1970)</f>
        <v>0.0238584211428147</v>
      </c>
      <c r="H1970" s="19" t="n">
        <f aca="false">(N1970+O1970)*(1/General!$B$20)*((F1970/100)-E1970*(C1970/100))*1000/B1970</f>
        <v>302.11311248827</v>
      </c>
      <c r="I1970" s="19" t="n">
        <f aca="false">(N1970+O1970)*(1/General!$B$20)*((D1970/100)*E1970-(G1970/100))*1000/B1970</f>
        <v>277.513568143816</v>
      </c>
      <c r="J1970" s="19" t="n">
        <f aca="false">I1970/H1970</f>
        <v>0.918575052430375</v>
      </c>
      <c r="K1970" s="19" t="n">
        <f aca="false">MAX(Online_RAW!$L$2-Online_RAW!L1970,0)</f>
        <v>0</v>
      </c>
      <c r="L1970" s="19" t="n">
        <f aca="false">0.0016*(Online_RAW!M1970)</f>
        <v>121.8304</v>
      </c>
      <c r="M1970" s="11" t="n">
        <f aca="false">Online_RAW!$N$2-Online_RAW!N1970</f>
        <v>735.52845454545</v>
      </c>
      <c r="N1970" s="19" t="n">
        <f aca="false">Online_RAW!C1970*60</f>
        <v>107.277818181818</v>
      </c>
      <c r="O1970" s="19" t="n">
        <f aca="false">MAX(0, Online_RAW!D1970*60)</f>
        <v>72.5795454545454</v>
      </c>
      <c r="P1970" s="19" t="n">
        <f aca="false">_xlfn.IFNA(VLOOKUP(A1970,Sampling!$D$7:$E$14,2,FALSE()),0)</f>
        <v>0</v>
      </c>
      <c r="Q1970" s="0" t="n">
        <f aca="false">_xlfn.IFNA(VLOOKUP(A1970,Refill!$D$6:$G$8,2,FALSE()),0)</f>
        <v>0</v>
      </c>
    </row>
    <row r="1971" customFormat="false" ht="12.75" hidden="false" customHeight="false" outlineLevel="0" collapsed="false">
      <c r="A1971" s="19" t="n">
        <f aca="false">ROUND((Online_RAW!B1971-General!$B$10)*24,3)</f>
        <v>32.817</v>
      </c>
      <c r="B1971" s="19" t="n">
        <f aca="false">General!$B$12+Online_ANA!K1971/1000+Online_ANA!L1971/1000+Online_ANA!M1971/1000/General!$B$22-SUM($P$2:P1971)/1000/General!$B$24+SUM($Q$2:Q1971)/1000/General!$B$24</f>
        <v>1.71801396596957</v>
      </c>
      <c r="C1971" s="19" t="n">
        <f aca="false">Online_RAW!K1971</f>
        <v>45.19</v>
      </c>
      <c r="D1971" s="19" t="n">
        <f aca="false">Online_RAW!J1971</f>
        <v>6.13272727272727</v>
      </c>
      <c r="E1971" s="19" t="n">
        <f aca="false">(1-F1971/100-G1971/100)/(1-C1971/100-D1971/100-General!$B$17/100)</f>
        <v>0.972058221965536</v>
      </c>
      <c r="F1971" s="19" t="n">
        <f aca="false">N1971*General!$B$14/(N1971+O1971)+O1971*100/(N1971+O1971)</f>
        <v>53.0797618478935</v>
      </c>
      <c r="G1971" s="19" t="n">
        <f aca="false">N1971*General!$B$15/(N1971+O1971)</f>
        <v>0.0236970899758114</v>
      </c>
      <c r="H1971" s="19" t="n">
        <f aca="false">(N1971+O1971)*(1/General!$B$20)*((F1971/100)-E1971*(C1971/100))*1000/B1971</f>
        <v>428.330532739317</v>
      </c>
      <c r="I1971" s="19" t="n">
        <f aca="false">(N1971+O1971)*(1/General!$B$20)*((D1971/100)*E1971-(G1971/100))*1000/B1971</f>
        <v>277.880295341094</v>
      </c>
      <c r="J1971" s="19" t="n">
        <f aca="false">I1971/H1971</f>
        <v>0.648752012993228</v>
      </c>
      <c r="K1971" s="19" t="n">
        <f aca="false">MAX(Online_RAW!$L$2-Online_RAW!L1971,0)</f>
        <v>0</v>
      </c>
      <c r="L1971" s="19" t="n">
        <f aca="false">0.0016*(Online_RAW!M1971)</f>
        <v>121.885485714286</v>
      </c>
      <c r="M1971" s="11" t="n">
        <f aca="false">Online_RAW!$N$2-Online_RAW!N1971</f>
        <v>736.98004347826</v>
      </c>
      <c r="N1971" s="19" t="n">
        <f aca="false">Online_RAW!C1971*60</f>
        <v>106.76347826087</v>
      </c>
      <c r="O1971" s="19" t="n">
        <f aca="false">MAX(0, Online_RAW!D1971*60)</f>
        <v>73.4501739130434</v>
      </c>
      <c r="P1971" s="19" t="n">
        <f aca="false">_xlfn.IFNA(VLOOKUP(A1971,Sampling!$D$7:$E$14,2,FALSE()),0)</f>
        <v>0</v>
      </c>
      <c r="Q1971" s="0" t="n">
        <f aca="false">_xlfn.IFNA(VLOOKUP(A1971,Refill!$D$6:$G$8,2,FALSE()),0)</f>
        <v>0</v>
      </c>
    </row>
    <row r="1972" customFormat="false" ht="12.75" hidden="false" customHeight="false" outlineLevel="0" collapsed="false">
      <c r="A1972" s="19" t="n">
        <f aca="false">ROUND((Online_RAW!B1972-General!$B$10)*24,3)</f>
        <v>32.833</v>
      </c>
      <c r="B1972" s="19" t="n">
        <f aca="false">General!$B$12+Online_ANA!K1972/1000+Online_ANA!L1972/1000+Online_ANA!M1972/1000/General!$B$22-SUM($P$2:P1972)/1000/General!$B$24+SUM($Q$2:Q1972)/1000/General!$B$24</f>
        <v>1.71961399626355</v>
      </c>
      <c r="C1972" s="19" t="n">
        <f aca="false">Online_RAW!K1972</f>
        <v>44.2664285714286</v>
      </c>
      <c r="D1972" s="19" t="n">
        <f aca="false">Online_RAW!J1972</f>
        <v>6.33125</v>
      </c>
      <c r="E1972" s="19" t="n">
        <f aca="false">(1-F1972/100-G1972/100)/(1-C1972/100-D1972/100-General!$B$17/100)</f>
        <v>0.922792231562735</v>
      </c>
      <c r="F1972" s="19" t="n">
        <f aca="false">N1972*General!$B$14/(N1972+O1972)+O1972*100/(N1972+O1972)</f>
        <v>54.7883725094462</v>
      </c>
      <c r="G1972" s="19" t="n">
        <f aca="false">N1972*General!$B$15/(N1972+O1972)</f>
        <v>0.0228341552982595</v>
      </c>
      <c r="H1972" s="19" t="n">
        <f aca="false">(N1972+O1972)*(1/General!$B$20)*((F1972/100)-E1972*(C1972/100))*1000/B1972</f>
        <v>649.993651294994</v>
      </c>
      <c r="I1972" s="19" t="n">
        <f aca="false">(N1972+O1972)*(1/General!$B$20)*((D1972/100)*E1972-(G1972/100))*1000/B1972</f>
        <v>271.362451785718</v>
      </c>
      <c r="J1972" s="19" t="n">
        <f aca="false">I1972/H1972</f>
        <v>0.417484772728284</v>
      </c>
      <c r="K1972" s="19" t="n">
        <f aca="false">MAX(Online_RAW!$L$2-Online_RAW!L1972,0)</f>
        <v>0</v>
      </c>
      <c r="L1972" s="19" t="n">
        <f aca="false">0.0016*(Online_RAW!M1972)</f>
        <v>122.14448</v>
      </c>
      <c r="M1972" s="11" t="n">
        <f aca="false">Online_RAW!$N$2-Online_RAW!N1972</f>
        <v>738.44177272727</v>
      </c>
      <c r="N1972" s="19" t="n">
        <f aca="false">Online_RAW!C1972*60</f>
        <v>102.596454545455</v>
      </c>
      <c r="O1972" s="19" t="n">
        <f aca="false">MAX(0, Online_RAW!D1972*60)</f>
        <v>77.1280909090908</v>
      </c>
      <c r="P1972" s="19" t="n">
        <f aca="false">_xlfn.IFNA(VLOOKUP(A1972,Sampling!$D$7:$E$14,2,FALSE()),0)</f>
        <v>0</v>
      </c>
      <c r="Q1972" s="0" t="n">
        <f aca="false">_xlfn.IFNA(VLOOKUP(A1972,Refill!$D$6:$G$8,2,FALSE()),0)</f>
        <v>0</v>
      </c>
    </row>
    <row r="1973" customFormat="false" ht="12.75" hidden="false" customHeight="false" outlineLevel="0" collapsed="false">
      <c r="A1973" s="19" t="n">
        <f aca="false">ROUND((Online_RAW!B1973-General!$B$10)*24,3)</f>
        <v>32.85</v>
      </c>
      <c r="B1973" s="19" t="n">
        <f aca="false">General!$B$12+Online_ANA!K1973/1000+Online_ANA!L1973/1000+Online_ANA!M1973/1000/General!$B$22-SUM($P$2:P1973)/1000/General!$B$24+SUM($Q$2:Q1973)/1000/General!$B$24</f>
        <v>1.72110114355614</v>
      </c>
      <c r="C1973" s="19" t="n">
        <f aca="false">Online_RAW!K1973</f>
        <v>45.6676923076923</v>
      </c>
      <c r="D1973" s="19" t="n">
        <f aca="false">Online_RAW!J1973</f>
        <v>6.18153846153846</v>
      </c>
      <c r="E1973" s="19" t="n">
        <f aca="false">(1-F1973/100-G1973/100)/(1-C1973/100-D1973/100-General!$B$17/100)</f>
        <v>0.943626841397279</v>
      </c>
      <c r="F1973" s="19" t="n">
        <f aca="false">N1973*General!$B$14/(N1973+O1973)+O1973*100/(N1973+O1973)</f>
        <v>54.9491888606056</v>
      </c>
      <c r="G1973" s="19" t="n">
        <f aca="false">N1973*General!$B$15/(N1973+O1973)</f>
        <v>0.022752934918886</v>
      </c>
      <c r="H1973" s="19" t="n">
        <f aca="false">(N1973+O1973)*(1/General!$B$20)*((F1973/100)-E1973*(C1973/100))*1000/B1973</f>
        <v>554.696464113633</v>
      </c>
      <c r="I1973" s="19" t="n">
        <f aca="false">(N1973+O1973)*(1/General!$B$20)*((D1973/100)*E1973-(G1973/100))*1000/B1973</f>
        <v>271.843733459695</v>
      </c>
      <c r="J1973" s="19" t="n">
        <f aca="false">I1973/H1973</f>
        <v>0.490076557264669</v>
      </c>
      <c r="K1973" s="19" t="n">
        <f aca="false">MAX(Online_RAW!$L$2-Online_RAW!L1973,0)</f>
        <v>0</v>
      </c>
      <c r="L1973" s="19" t="n">
        <f aca="false">0.0016*(Online_RAW!M1973)</f>
        <v>122.3184</v>
      </c>
      <c r="M1973" s="11" t="n">
        <f aca="false">Online_RAW!$N$2-Online_RAW!N1973</f>
        <v>739.87319047619</v>
      </c>
      <c r="N1973" s="19" t="n">
        <f aca="false">Online_RAW!C1973*60</f>
        <v>102.665142857143</v>
      </c>
      <c r="O1973" s="19" t="n">
        <f aca="false">MAX(0, Online_RAW!D1973*60)</f>
        <v>77.8217142857142</v>
      </c>
      <c r="P1973" s="19" t="n">
        <f aca="false">_xlfn.IFNA(VLOOKUP(A1973,Sampling!$D$7:$E$14,2,FALSE()),0)</f>
        <v>0</v>
      </c>
      <c r="Q1973" s="0" t="n">
        <f aca="false">_xlfn.IFNA(VLOOKUP(A1973,Refill!$D$6:$G$8,2,FALSE()),0)</f>
        <v>0</v>
      </c>
    </row>
    <row r="1974" customFormat="false" ht="12.75" hidden="false" customHeight="false" outlineLevel="0" collapsed="false">
      <c r="A1974" s="19" t="n">
        <f aca="false">ROUND((Online_RAW!B1974-General!$B$10)*24,3)</f>
        <v>32.867</v>
      </c>
      <c r="B1974" s="19" t="n">
        <f aca="false">General!$B$12+Online_ANA!K1974/1000+Online_ANA!L1974/1000+Online_ANA!M1974/1000/General!$B$22-SUM($P$2:P1974)/1000/General!$B$24+SUM($Q$2:Q1974)/1000/General!$B$24</f>
        <v>1.72243279968089</v>
      </c>
      <c r="C1974" s="19" t="n">
        <f aca="false">Online_RAW!K1974</f>
        <v>46.4008333333333</v>
      </c>
      <c r="D1974" s="19" t="n">
        <f aca="false">Online_RAW!J1974</f>
        <v>6.01285714285714</v>
      </c>
      <c r="E1974" s="19" t="n">
        <f aca="false">(1-F1974/100-G1974/100)/(1-C1974/100-D1974/100-General!$B$17/100)</f>
        <v>1.00195057957156</v>
      </c>
      <c r="F1974" s="19" t="n">
        <f aca="false">N1974*General!$B$14/(N1974+O1974)+O1974*100/(N1974+O1974)</f>
        <v>52.7305324329477</v>
      </c>
      <c r="G1974" s="19" t="n">
        <f aca="false">N1974*General!$B$15/(N1974+O1974)</f>
        <v>0.0238734684682082</v>
      </c>
      <c r="H1974" s="19" t="n">
        <f aca="false">(N1974+O1974)*(1/General!$B$20)*((F1974/100)-E1974*(C1974/100))*1000/B1974</f>
        <v>291.927271394471</v>
      </c>
      <c r="I1974" s="19" t="n">
        <f aca="false">(N1974+O1974)*(1/General!$B$20)*((D1974/100)*E1974-(G1974/100))*1000/B1974</f>
        <v>280.769039654272</v>
      </c>
      <c r="J1974" s="19" t="n">
        <f aca="false">I1974/H1974</f>
        <v>0.961777357466813</v>
      </c>
      <c r="K1974" s="19" t="n">
        <f aca="false">MAX(Online_RAW!$L$2-Online_RAW!L1974,0)</f>
        <v>0</v>
      </c>
      <c r="L1974" s="19" t="n">
        <f aca="false">0.0016*(Online_RAW!M1974)</f>
        <v>122.3184</v>
      </c>
      <c r="M1974" s="11" t="n">
        <f aca="false">Online_RAW!$N$2-Online_RAW!N1974</f>
        <v>741.32469565217</v>
      </c>
      <c r="N1974" s="19" t="n">
        <f aca="false">Online_RAW!C1974*60</f>
        <v>107.811130434782</v>
      </c>
      <c r="O1974" s="19" t="n">
        <f aca="false">MAX(0, Online_RAW!D1974*60)</f>
        <v>72.8264347826088</v>
      </c>
      <c r="P1974" s="19" t="n">
        <f aca="false">_xlfn.IFNA(VLOOKUP(A1974,Sampling!$D$7:$E$14,2,FALSE()),0)</f>
        <v>0</v>
      </c>
      <c r="Q1974" s="0" t="n">
        <f aca="false">_xlfn.IFNA(VLOOKUP(A1974,Refill!$D$6:$G$8,2,FALSE()),0)</f>
        <v>0</v>
      </c>
    </row>
    <row r="1975" customFormat="false" ht="12.75" hidden="false" customHeight="false" outlineLevel="0" collapsed="false">
      <c r="A1975" s="19" t="n">
        <f aca="false">ROUND((Online_RAW!B1975-General!$B$10)*24,3)</f>
        <v>32.883</v>
      </c>
      <c r="B1975" s="19" t="n">
        <f aca="false">General!$B$12+Online_ANA!K1975/1000+Online_ANA!L1975/1000+Online_ANA!M1975/1000/General!$B$22-SUM($P$2:P1975)/1000/General!$B$24+SUM($Q$2:Q1975)/1000/General!$B$24</f>
        <v>1.72377035763136</v>
      </c>
      <c r="C1975" s="19" t="n">
        <f aca="false">Online_RAW!K1975</f>
        <v>45.0892857142857</v>
      </c>
      <c r="D1975" s="19" t="n">
        <f aca="false">Online_RAW!J1975</f>
        <v>6.11545454545455</v>
      </c>
      <c r="E1975" s="19" t="n">
        <f aca="false">(1-F1975/100-G1975/100)/(1-C1975/100-D1975/100-General!$B$17/100)</f>
        <v>0.973041572908997</v>
      </c>
      <c r="F1975" s="19" t="n">
        <f aca="false">N1975*General!$B$14/(N1975+O1975)+O1975*100/(N1975+O1975)</f>
        <v>52.9174322408713</v>
      </c>
      <c r="G1975" s="19" t="n">
        <f aca="false">N1975*General!$B$15/(N1975+O1975)</f>
        <v>0.0237790746258226</v>
      </c>
      <c r="H1975" s="19" t="n">
        <f aca="false">(N1975+O1975)*(1/General!$B$20)*((F1975/100)-E1975*(C1975/100))*1000/B1975</f>
        <v>420.163008851435</v>
      </c>
      <c r="I1975" s="19" t="n">
        <f aca="false">(N1975+O1975)*(1/General!$B$20)*((D1975/100)*E1975-(G1975/100))*1000/B1975</f>
        <v>275.355451434039</v>
      </c>
      <c r="J1975" s="19" t="n">
        <f aca="false">I1975/H1975</f>
        <v>0.655353864174657</v>
      </c>
      <c r="K1975" s="19" t="n">
        <f aca="false">MAX(Online_RAW!$L$2-Online_RAW!L1975,0)</f>
        <v>0</v>
      </c>
      <c r="L1975" s="19" t="n">
        <f aca="false">0.0016*(Online_RAW!M1975)</f>
        <v>122.3312</v>
      </c>
      <c r="M1975" s="11" t="n">
        <f aca="false">Online_RAW!$N$2-Online_RAW!N1975</f>
        <v>742.76868181818</v>
      </c>
      <c r="N1975" s="19" t="n">
        <f aca="false">Online_RAW!C1975*60</f>
        <v>106.710272727273</v>
      </c>
      <c r="O1975" s="19" t="n">
        <f aca="false">MAX(0, Online_RAW!D1975*60)</f>
        <v>72.7925454545454</v>
      </c>
      <c r="P1975" s="19" t="n">
        <f aca="false">_xlfn.IFNA(VLOOKUP(A1975,Sampling!$D$7:$E$14,2,FALSE()),0)</f>
        <v>0</v>
      </c>
      <c r="Q1975" s="0" t="n">
        <f aca="false">_xlfn.IFNA(VLOOKUP(A1975,Refill!$D$6:$G$8,2,FALSE()),0)</f>
        <v>0</v>
      </c>
    </row>
    <row r="1976" customFormat="false" ht="12.75" hidden="false" customHeight="false" outlineLevel="0" collapsed="false">
      <c r="A1976" s="19" t="n">
        <f aca="false">ROUND((Online_RAW!B1976-General!$B$10)*24,3)</f>
        <v>32.9</v>
      </c>
      <c r="B1976" s="19" t="n">
        <f aca="false">General!$B$12+Online_ANA!K1976/1000+Online_ANA!L1976/1000+Online_ANA!M1976/1000/General!$B$22-SUM($P$2:P1976)/1000/General!$B$24+SUM($Q$2:Q1976)/1000/General!$B$24</f>
        <v>1.72541066393236</v>
      </c>
      <c r="C1976" s="19" t="n">
        <f aca="false">Online_RAW!K1976</f>
        <v>43.9392307692308</v>
      </c>
      <c r="D1976" s="19" t="n">
        <f aca="false">Online_RAW!J1976</f>
        <v>6.35545454545455</v>
      </c>
      <c r="E1976" s="19" t="n">
        <f aca="false">(1-F1976/100-G1976/100)/(1-C1976/100-D1976/100-General!$B$17/100)</f>
        <v>0.909403732430975</v>
      </c>
      <c r="F1976" s="19" t="n">
        <f aca="false">N1976*General!$B$14/(N1976+O1976)+O1976*100/(N1976+O1976)</f>
        <v>55.1686512077787</v>
      </c>
      <c r="G1976" s="19" t="n">
        <f aca="false">N1976*General!$B$15/(N1976+O1976)</f>
        <v>0.0226420953496067</v>
      </c>
      <c r="H1976" s="19" t="n">
        <f aca="false">(N1976+O1976)*(1/General!$B$20)*((F1976/100)-E1976*(C1976/100))*1000/B1976</f>
        <v>706.354112458993</v>
      </c>
      <c r="I1976" s="19" t="n">
        <f aca="false">(N1976+O1976)*(1/General!$B$20)*((D1976/100)*E1976-(G1976/100))*1000/B1976</f>
        <v>267.354564019924</v>
      </c>
      <c r="J1976" s="19" t="n">
        <f aca="false">I1976/H1976</f>
        <v>0.378499338085817</v>
      </c>
      <c r="K1976" s="19" t="n">
        <f aca="false">MAX(Online_RAW!$L$2-Online_RAW!L1976,0)</f>
        <v>0</v>
      </c>
      <c r="L1976" s="19" t="n">
        <f aca="false">0.0016*(Online_RAW!M1976)</f>
        <v>122.632376470588</v>
      </c>
      <c r="M1976" s="11" t="n">
        <f aca="false">Online_RAW!$N$2-Online_RAW!N1976</f>
        <v>744.22833333333</v>
      </c>
      <c r="N1976" s="19" t="n">
        <f aca="false">Online_RAW!C1976*60</f>
        <v>101.661714285714</v>
      </c>
      <c r="O1976" s="19" t="n">
        <f aca="false">MAX(0, Online_RAW!D1976*60)</f>
        <v>77.9359999999998</v>
      </c>
      <c r="P1976" s="19" t="n">
        <f aca="false">_xlfn.IFNA(VLOOKUP(A1976,Sampling!$D$7:$E$14,2,FALSE()),0)</f>
        <v>0</v>
      </c>
      <c r="Q1976" s="0" t="n">
        <f aca="false">_xlfn.IFNA(VLOOKUP(A1976,Refill!$D$6:$G$8,2,FALSE()),0)</f>
        <v>0</v>
      </c>
    </row>
    <row r="1977" customFormat="false" ht="12.75" hidden="false" customHeight="false" outlineLevel="0" collapsed="false">
      <c r="A1977" s="19" t="n">
        <f aca="false">ROUND((Online_RAW!B1977-General!$B$10)*24,3)</f>
        <v>32.917</v>
      </c>
      <c r="B1977" s="19" t="n">
        <f aca="false">General!$B$12+Online_ANA!K1977/1000+Online_ANA!L1977/1000+Online_ANA!M1977/1000/General!$B$22-SUM($P$2:P1977)/1000/General!$B$24+SUM($Q$2:Q1977)/1000/General!$B$24</f>
        <v>1.72722153543412</v>
      </c>
      <c r="C1977" s="19" t="n">
        <f aca="false">Online_RAW!K1977</f>
        <v>45.7184615384615</v>
      </c>
      <c r="D1977" s="19" t="n">
        <f aca="false">Online_RAW!J1977</f>
        <v>6.28090909090909</v>
      </c>
      <c r="E1977" s="19" t="n">
        <f aca="false">(1-F1977/100-G1977/100)/(1-C1977/100-D1977/100-General!$B$17/100)</f>
        <v>0.938510147265795</v>
      </c>
      <c r="F1977" s="19" t="n">
        <f aca="false">N1977*General!$B$14/(N1977+O1977)+O1977*100/(N1977+O1977)</f>
        <v>55.3344500233588</v>
      </c>
      <c r="G1977" s="19" t="n">
        <f aca="false">N1977*General!$B$15/(N1977+O1977)</f>
        <v>0.0225583585740612</v>
      </c>
      <c r="H1977" s="19" t="n">
        <f aca="false">(N1977+O1977)*(1/General!$B$20)*((F1977/100)-E1977*(C1977/100))*1000/B1977</f>
        <v>578.281092544596</v>
      </c>
      <c r="I1977" s="19" t="n">
        <f aca="false">(N1977+O1977)*(1/General!$B$20)*((D1977/100)*E1977-(G1977/100))*1000/B1977</f>
        <v>273.250931912123</v>
      </c>
      <c r="J1977" s="19" t="n">
        <f aca="false">I1977/H1977</f>
        <v>0.472522680466248</v>
      </c>
      <c r="K1977" s="19" t="n">
        <f aca="false">MAX(Online_RAW!$L$2-Online_RAW!L1977,0)</f>
        <v>0</v>
      </c>
      <c r="L1977" s="19" t="n">
        <f aca="false">0.0016*(Online_RAW!M1977)</f>
        <v>123.074666666667</v>
      </c>
      <c r="M1977" s="11" t="n">
        <f aca="false">Online_RAW!$N$2-Online_RAW!N1977</f>
        <v>745.72008695652</v>
      </c>
      <c r="N1977" s="19" t="n">
        <f aca="false">Online_RAW!C1977*60</f>
        <v>101.596857142857</v>
      </c>
      <c r="O1977" s="19" t="n">
        <f aca="false">MAX(0, Online_RAW!D1977*60)</f>
        <v>78.5525217391302</v>
      </c>
      <c r="P1977" s="19" t="n">
        <f aca="false">_xlfn.IFNA(VLOOKUP(A1977,Sampling!$D$7:$E$14,2,FALSE()),0)</f>
        <v>0</v>
      </c>
      <c r="Q1977" s="0" t="n">
        <f aca="false">_xlfn.IFNA(VLOOKUP(A1977,Refill!$D$6:$G$8,2,FALSE()),0)</f>
        <v>0</v>
      </c>
    </row>
    <row r="1978" customFormat="false" ht="12.75" hidden="false" customHeight="false" outlineLevel="0" collapsed="false">
      <c r="A1978" s="19" t="n">
        <f aca="false">ROUND((Online_RAW!B1978-General!$B$10)*24,3)</f>
        <v>32.933</v>
      </c>
      <c r="B1978" s="19" t="n">
        <f aca="false">General!$B$12+Online_ANA!K1978/1000+Online_ANA!L1978/1000+Online_ANA!M1978/1000/General!$B$22-SUM($P$2:P1978)/1000/General!$B$24+SUM($Q$2:Q1978)/1000/General!$B$24</f>
        <v>1.72859204670559</v>
      </c>
      <c r="C1978" s="19" t="n">
        <f aca="false">Online_RAW!K1978</f>
        <v>46.7833333333333</v>
      </c>
      <c r="D1978" s="19" t="n">
        <f aca="false">Online_RAW!J1978</f>
        <v>5.83916666666667</v>
      </c>
      <c r="E1978" s="19" t="n">
        <f aca="false">(1-F1978/100-G1978/100)/(1-C1978/100-D1978/100-General!$B$17/100)</f>
        <v>0.992872627270023</v>
      </c>
      <c r="F1978" s="19" t="n">
        <f aca="false">N1978*General!$B$14/(N1978+O1978)+O1978*100/(N1978+O1978)</f>
        <v>53.3662330422981</v>
      </c>
      <c r="G1978" s="19" t="n">
        <f aca="false">N1978*General!$B$15/(N1978+O1978)</f>
        <v>0.0235524075543949</v>
      </c>
      <c r="H1978" s="19" t="n">
        <f aca="false">(N1978+O1978)*(1/General!$B$20)*((F1978/100)-E1978*(C1978/100))*1000/B1978</f>
        <v>321.403239587506</v>
      </c>
      <c r="I1978" s="19" t="n">
        <f aca="false">(N1978+O1978)*(1/General!$B$20)*((D1978/100)*E1978-(G1978/100))*1000/B1978</f>
        <v>268.318301714224</v>
      </c>
      <c r="J1978" s="19" t="n">
        <f aca="false">I1978/H1978</f>
        <v>0.834833843176527</v>
      </c>
      <c r="K1978" s="19" t="n">
        <f aca="false">MAX(Online_RAW!$L$2-Online_RAW!L1978,0)</f>
        <v>0</v>
      </c>
      <c r="L1978" s="19" t="n">
        <f aca="false">0.0016*(Online_RAW!M1978)</f>
        <v>123.136</v>
      </c>
      <c r="M1978" s="11" t="n">
        <f aca="false">Online_RAW!$N$2-Online_RAW!N1978</f>
        <v>747.14709090909</v>
      </c>
      <c r="N1978" s="19" t="n">
        <f aca="false">Online_RAW!C1978*60</f>
        <v>106.013454545455</v>
      </c>
      <c r="O1978" s="19" t="n">
        <f aca="false">MAX(0, Online_RAW!D1978*60)</f>
        <v>74.0334545454546</v>
      </c>
      <c r="P1978" s="19" t="n">
        <f aca="false">_xlfn.IFNA(VLOOKUP(A1978,Sampling!$D$7:$E$14,2,FALSE()),0)</f>
        <v>0</v>
      </c>
      <c r="Q1978" s="0" t="n">
        <f aca="false">_xlfn.IFNA(VLOOKUP(A1978,Refill!$D$6:$G$8,2,FALSE()),0)</f>
        <v>0</v>
      </c>
    </row>
    <row r="1979" customFormat="false" ht="12.75" hidden="false" customHeight="false" outlineLevel="0" collapsed="false">
      <c r="A1979" s="19" t="n">
        <f aca="false">ROUND((Online_RAW!B1979-General!$B$10)*24,3)</f>
        <v>32.95</v>
      </c>
      <c r="B1979" s="19" t="n">
        <f aca="false">General!$B$12+Online_ANA!K1979/1000+Online_ANA!L1979/1000+Online_ANA!M1979/1000/General!$B$22-SUM($P$2:P1979)/1000/General!$B$24+SUM($Q$2:Q1979)/1000/General!$B$24</f>
        <v>1.72989778699641</v>
      </c>
      <c r="C1979" s="19" t="n">
        <f aca="false">Online_RAW!K1979</f>
        <v>45.8138461538462</v>
      </c>
      <c r="D1979" s="19" t="n">
        <f aca="false">Online_RAW!J1979</f>
        <v>5.73777777777778</v>
      </c>
      <c r="E1979" s="19" t="n">
        <f aca="false">(1-F1979/100-G1979/100)/(1-C1979/100-D1979/100-General!$B$17/100)</f>
        <v>0.989570726522524</v>
      </c>
      <c r="F1979" s="19" t="n">
        <f aca="false">N1979*General!$B$14/(N1979+O1979)+O1979*100/(N1979+O1979)</f>
        <v>52.4610753785749</v>
      </c>
      <c r="G1979" s="19" t="n">
        <f aca="false">N1979*General!$B$15/(N1979+O1979)</f>
        <v>0.0240095578896087</v>
      </c>
      <c r="H1979" s="19" t="n">
        <f aca="false">(N1979+O1979)*(1/General!$B$20)*((F1979/100)-E1979*(C1979/100))*1000/B1979</f>
        <v>330.617437044241</v>
      </c>
      <c r="I1979" s="19" t="n">
        <f aca="false">(N1979+O1979)*(1/General!$B$20)*((D1979/100)*E1979-(G1979/100))*1000/B1979</f>
        <v>262.354801655245</v>
      </c>
      <c r="J1979" s="19" t="n">
        <f aca="false">I1979/H1979</f>
        <v>0.793529839202457</v>
      </c>
      <c r="K1979" s="19" t="n">
        <f aca="false">MAX(Online_RAW!$L$2-Online_RAW!L1979,0)</f>
        <v>0</v>
      </c>
      <c r="L1979" s="19" t="n">
        <f aca="false">0.0016*(Online_RAW!M1979)</f>
        <v>123.136</v>
      </c>
      <c r="M1979" s="11" t="n">
        <f aca="false">Online_RAW!$N$2-Online_RAW!N1979</f>
        <v>748.57034782609</v>
      </c>
      <c r="N1979" s="19" t="n">
        <f aca="false">Online_RAW!C1979*60</f>
        <v>107.994782608696</v>
      </c>
      <c r="O1979" s="19" t="n">
        <f aca="false">MAX(0, Online_RAW!D1979*60)</f>
        <v>71.9248695652176</v>
      </c>
      <c r="P1979" s="19" t="n">
        <f aca="false">_xlfn.IFNA(VLOOKUP(A1979,Sampling!$D$7:$E$14,2,FALSE()),0)</f>
        <v>0</v>
      </c>
      <c r="Q1979" s="0" t="n">
        <f aca="false">_xlfn.IFNA(VLOOKUP(A1979,Refill!$D$6:$G$8,2,FALSE()),0)</f>
        <v>0</v>
      </c>
    </row>
    <row r="1980" customFormat="false" ht="12.75" hidden="false" customHeight="false" outlineLevel="0" collapsed="false">
      <c r="A1980" s="19" t="n">
        <f aca="false">ROUND((Online_RAW!B1980-General!$B$10)*24,3)</f>
        <v>32.967</v>
      </c>
      <c r="B1980" s="19" t="n">
        <f aca="false">General!$B$12+Online_ANA!K1980/1000+Online_ANA!L1980/1000+Online_ANA!M1980/1000/General!$B$22-SUM($P$2:P1980)/1000/General!$B$24+SUM($Q$2:Q1980)/1000/General!$B$24</f>
        <v>1.73123916930775</v>
      </c>
      <c r="C1980" s="19" t="n">
        <f aca="false">Online_RAW!K1980</f>
        <v>44.2245454545455</v>
      </c>
      <c r="D1980" s="19" t="n">
        <f aca="false">Online_RAW!J1980</f>
        <v>5.99454545454545</v>
      </c>
      <c r="E1980" s="19" t="n">
        <f aca="false">(1-F1980/100-G1980/100)/(1-C1980/100-D1980/100-General!$B$17/100)</f>
        <v>0.924312824415812</v>
      </c>
      <c r="F1980" s="19" t="n">
        <f aca="false">N1980*General!$B$14/(N1980+O1980)+O1980*100/(N1980+O1980)</f>
        <v>54.3637617600495</v>
      </c>
      <c r="G1980" s="19" t="n">
        <f aca="false">N1980*General!$B$15/(N1980+O1980)</f>
        <v>0.0230486051716922</v>
      </c>
      <c r="H1980" s="19" t="n">
        <f aca="false">(N1980+O1980)*(1/General!$B$20)*((F1980/100)-E1980*(C1980/100))*1000/B1980</f>
        <v>625.06091422935</v>
      </c>
      <c r="I1980" s="19" t="n">
        <f aca="false">(N1980+O1980)*(1/General!$B$20)*((D1980/100)*E1980-(G1980/100))*1000/B1980</f>
        <v>255.734716237496</v>
      </c>
      <c r="J1980" s="19" t="n">
        <f aca="false">I1980/H1980</f>
        <v>0.409135670485486</v>
      </c>
      <c r="K1980" s="19" t="n">
        <f aca="false">MAX(Online_RAW!$L$2-Online_RAW!L1980,0)</f>
        <v>0</v>
      </c>
      <c r="L1980" s="19" t="n">
        <f aca="false">0.0016*(Online_RAW!M1980)</f>
        <v>123.136</v>
      </c>
      <c r="M1980" s="11" t="n">
        <f aca="false">Online_RAW!$N$2-Online_RAW!N1980</f>
        <v>750.03245454545</v>
      </c>
      <c r="N1980" s="19" t="n">
        <f aca="false">Online_RAW!C1980*60</f>
        <v>103.630090909091</v>
      </c>
      <c r="O1980" s="19" t="n">
        <f aca="false">MAX(0, Online_RAW!D1980*60)</f>
        <v>76.2160909090908</v>
      </c>
      <c r="P1980" s="19" t="n">
        <f aca="false">_xlfn.IFNA(VLOOKUP(A1980,Sampling!$D$7:$E$14,2,FALSE()),0)</f>
        <v>0</v>
      </c>
      <c r="Q1980" s="0" t="n">
        <f aca="false">_xlfn.IFNA(VLOOKUP(A1980,Refill!$D$6:$G$8,2,FALSE()),0)</f>
        <v>0</v>
      </c>
    </row>
    <row r="1981" customFormat="false" ht="12.75" hidden="false" customHeight="false" outlineLevel="0" collapsed="false">
      <c r="A1981" s="19" t="n">
        <f aca="false">ROUND((Online_RAW!B1981-General!$B$10)*24,3)</f>
        <v>32.983</v>
      </c>
      <c r="B1981" s="19" t="n">
        <f aca="false">General!$B$12+Online_ANA!K1981/1000+Online_ANA!L1981/1000+Online_ANA!M1981/1000/General!$B$22-SUM($P$2:P1981)/1000/General!$B$24+SUM($Q$2:Q1981)/1000/General!$B$24</f>
        <v>1.73260129716793</v>
      </c>
      <c r="C1981" s="19" t="n">
        <f aca="false">Online_RAW!K1981</f>
        <v>44.7546153846154</v>
      </c>
      <c r="D1981" s="19" t="n">
        <f aca="false">Online_RAW!J1981</f>
        <v>6.325</v>
      </c>
      <c r="E1981" s="19" t="n">
        <f aca="false">(1-F1981/100-G1981/100)/(1-C1981/100-D1981/100-General!$B$17/100)</f>
        <v>0.926796669747697</v>
      </c>
      <c r="F1981" s="19" t="n">
        <f aca="false">N1981*General!$B$14/(N1981+O1981)+O1981*100/(N1981+O1981)</f>
        <v>55.0390607003789</v>
      </c>
      <c r="G1981" s="19" t="n">
        <f aca="false">N1981*General!$B$15/(N1981+O1981)</f>
        <v>0.0227075451008187</v>
      </c>
      <c r="H1981" s="19" t="n">
        <f aca="false">(N1981+O1981)*(1/General!$B$20)*((F1981/100)-E1981*(C1981/100))*1000/B1981</f>
        <v>627.187643265772</v>
      </c>
      <c r="I1981" s="19" t="n">
        <f aca="false">(N1981+O1981)*(1/General!$B$20)*((D1981/100)*E1981-(G1981/100))*1000/B1981</f>
        <v>270.070383029699</v>
      </c>
      <c r="J1981" s="19" t="n">
        <f aca="false">I1981/H1981</f>
        <v>0.43060539525849</v>
      </c>
      <c r="K1981" s="19" t="n">
        <f aca="false">MAX(Online_RAW!$L$2-Online_RAW!L1981,0)</f>
        <v>0</v>
      </c>
      <c r="L1981" s="19" t="n">
        <f aca="false">0.0016*(Online_RAW!M1981)</f>
        <v>123.136</v>
      </c>
      <c r="M1981" s="11" t="n">
        <f aca="false">Online_RAW!$N$2-Online_RAW!N1981</f>
        <v>751.51717391304</v>
      </c>
      <c r="N1981" s="19" t="n">
        <f aca="false">Online_RAW!C1981*60</f>
        <v>101.963739130435</v>
      </c>
      <c r="O1981" s="19" t="n">
        <f aca="false">MAX(0, Online_RAW!D1981*60)</f>
        <v>77.6483478260868</v>
      </c>
      <c r="P1981" s="19" t="n">
        <f aca="false">_xlfn.IFNA(VLOOKUP(A1981,Sampling!$D$7:$E$14,2,FALSE()),0)</f>
        <v>0</v>
      </c>
      <c r="Q1981" s="0" t="n">
        <f aca="false">_xlfn.IFNA(VLOOKUP(A1981,Refill!$D$6:$G$8,2,FALSE()),0)</f>
        <v>0</v>
      </c>
    </row>
    <row r="1982" customFormat="false" ht="12.75" hidden="false" customHeight="false" outlineLevel="0" collapsed="false">
      <c r="A1982" s="19" t="n">
        <f aca="false">ROUND((Online_RAW!B1982-General!$B$10)*24,3)</f>
        <v>33</v>
      </c>
      <c r="B1982" s="19" t="n">
        <f aca="false">General!$B$12+Online_ANA!K1982/1000+Online_ANA!L1982/1000+Online_ANA!M1982/1000/General!$B$22-SUM($P$2:P1982)/1000/General!$B$24+SUM($Q$2:Q1982)/1000/General!$B$24</f>
        <v>1.73406867022518</v>
      </c>
      <c r="C1982" s="19" t="n">
        <f aca="false">Online_RAW!K1982</f>
        <v>45.9007692307692</v>
      </c>
      <c r="D1982" s="19" t="n">
        <f aca="false">Online_RAW!J1982</f>
        <v>6.60461538461538</v>
      </c>
      <c r="E1982" s="19" t="n">
        <f aca="false">(1-F1982/100-G1982/100)/(1-C1982/100-D1982/100-General!$B$17/100)</f>
        <v>0.977263519392385</v>
      </c>
      <c r="F1982" s="19" t="n">
        <f aca="false">N1982*General!$B$14/(N1982+O1982)+O1982*100/(N1982+O1982)</f>
        <v>53.9848594545</v>
      </c>
      <c r="G1982" s="19" t="n">
        <f aca="false">N1982*General!$B$15/(N1982+O1982)</f>
        <v>0.0232399699724748</v>
      </c>
      <c r="H1982" s="19" t="n">
        <f aca="false">(N1982+O1982)*(1/General!$B$20)*((F1982/100)-E1982*(C1982/100))*1000/B1982</f>
        <v>422.328603871545</v>
      </c>
      <c r="I1982" s="19" t="n">
        <f aca="false">(N1982+O1982)*(1/General!$B$20)*((D1982/100)*E1982-(G1982/100))*1000/B1982</f>
        <v>297.564577452271</v>
      </c>
      <c r="J1982" s="19" t="n">
        <f aca="false">I1982/H1982</f>
        <v>0.704580686045072</v>
      </c>
      <c r="K1982" s="19" t="n">
        <f aca="false">MAX(Online_RAW!$L$2-Online_RAW!L1982,0)</f>
        <v>0</v>
      </c>
      <c r="L1982" s="19" t="n">
        <f aca="false">0.0016*(Online_RAW!M1982)</f>
        <v>123.2444</v>
      </c>
      <c r="M1982" s="11" t="n">
        <f aca="false">Online_RAW!$N$2-Online_RAW!N1982</f>
        <v>752.99845454545</v>
      </c>
      <c r="N1982" s="19" t="n">
        <f aca="false">Online_RAW!C1982*60</f>
        <v>104.484</v>
      </c>
      <c r="O1982" s="19" t="n">
        <f aca="false">MAX(0, Online_RAW!D1982*60)</f>
        <v>75.351</v>
      </c>
      <c r="P1982" s="19" t="n">
        <f aca="false">_xlfn.IFNA(VLOOKUP(A1982,Sampling!$D$7:$E$14,2,FALSE()),0)</f>
        <v>0</v>
      </c>
      <c r="Q1982" s="0" t="n">
        <f aca="false">_xlfn.IFNA(VLOOKUP(A1982,Refill!$D$6:$G$8,2,FALSE()),0)</f>
        <v>0</v>
      </c>
    </row>
    <row r="1983" customFormat="false" ht="12.75" hidden="false" customHeight="false" outlineLevel="0" collapsed="false">
      <c r="A1983" s="19" t="n">
        <f aca="false">ROUND((Online_RAW!B1983-General!$B$10)*24,3)</f>
        <v>33.017</v>
      </c>
      <c r="B1983" s="19" t="n">
        <f aca="false">General!$B$12+Online_ANA!K1983/1000+Online_ANA!L1983/1000+Online_ANA!M1983/1000/General!$B$22-SUM($P$2:P1983)/1000/General!$B$24+SUM($Q$2:Q1983)/1000/General!$B$24</f>
        <v>1.73592505528681</v>
      </c>
      <c r="C1983" s="19" t="n">
        <f aca="false">Online_RAW!K1983</f>
        <v>45.545</v>
      </c>
      <c r="D1983" s="19" t="n">
        <f aca="false">Online_RAW!J1983</f>
        <v>6.66</v>
      </c>
      <c r="E1983" s="19" t="n">
        <f aca="false">(1-F1983/100-G1983/100)/(1-C1983/100-D1983/100-General!$B$17/100)</f>
        <v>0.955845233721063</v>
      </c>
      <c r="F1983" s="19" t="n">
        <f aca="false">N1983*General!$B$14/(N1983+O1983)+O1983*100/(N1983+O1983)</f>
        <v>54.7060882212577</v>
      </c>
      <c r="G1983" s="19" t="n">
        <f aca="false">N1983*General!$B$15/(N1983+O1983)</f>
        <v>0.0228757130195668</v>
      </c>
      <c r="H1983" s="19" t="n">
        <f aca="false">(N1983+O1983)*(1/General!$B$20)*((F1983/100)-E1983*(C1983/100))*1000/B1983</f>
        <v>516.87705449104</v>
      </c>
      <c r="I1983" s="19" t="n">
        <f aca="false">(N1983+O1983)*(1/General!$B$20)*((D1983/100)*E1983-(G1983/100))*1000/B1983</f>
        <v>293.460837993589</v>
      </c>
      <c r="J1983" s="19" t="n">
        <f aca="false">I1983/H1983</f>
        <v>0.567757526560266</v>
      </c>
      <c r="K1983" s="19" t="n">
        <f aca="false">MAX(Online_RAW!$L$2-Online_RAW!L1983,0)</f>
        <v>0</v>
      </c>
      <c r="L1983" s="19" t="n">
        <f aca="false">0.0016*(Online_RAW!M1983)</f>
        <v>123.762044444444</v>
      </c>
      <c r="M1983" s="11" t="n">
        <f aca="false">Online_RAW!$N$2-Online_RAW!N1983</f>
        <v>754.45768181818</v>
      </c>
      <c r="N1983" s="19" t="n">
        <f aca="false">Online_RAW!C1983*60</f>
        <v>102.947727272727</v>
      </c>
      <c r="O1983" s="19" t="n">
        <f aca="false">MAX(0, Online_RAW!D1983*60)</f>
        <v>77.0645454545454</v>
      </c>
      <c r="P1983" s="19" t="n">
        <f aca="false">_xlfn.IFNA(VLOOKUP(A1983,Sampling!$D$7:$E$14,2,FALSE()),0)</f>
        <v>0</v>
      </c>
      <c r="Q1983" s="0" t="n">
        <f aca="false">_xlfn.IFNA(VLOOKUP(A1983,Refill!$D$6:$G$8,2,FALSE()),0)</f>
        <v>0</v>
      </c>
    </row>
    <row r="1984" customFormat="false" ht="12.75" hidden="false" customHeight="false" outlineLevel="0" collapsed="false">
      <c r="A1984" s="19" t="n">
        <f aca="false">ROUND((Online_RAW!B1984-General!$B$10)*24,3)</f>
        <v>33.033</v>
      </c>
      <c r="B1984" s="19" t="n">
        <f aca="false">General!$B$12+Online_ANA!K1984/1000+Online_ANA!L1984/1000+Online_ANA!M1984/1000/General!$B$22-SUM($P$2:P1984)/1000/General!$B$24+SUM($Q$2:Q1984)/1000/General!$B$24</f>
        <v>1.7372600101405</v>
      </c>
      <c r="C1984" s="19" t="n">
        <f aca="false">Online_RAW!K1984</f>
        <v>45.9153846153846</v>
      </c>
      <c r="D1984" s="19" t="n">
        <f aca="false">Online_RAW!J1984</f>
        <v>6.17230769230769</v>
      </c>
      <c r="E1984" s="19" t="n">
        <f aca="false">(1-F1984/100-G1984/100)/(1-C1984/100-D1984/100-General!$B$17/100)</f>
        <v>0.950958383959007</v>
      </c>
      <c r="F1984" s="19" t="n">
        <f aca="false">N1984*General!$B$14/(N1984+O1984)+O1984*100/(N1984+O1984)</f>
        <v>54.8260465548484</v>
      </c>
      <c r="G1984" s="19" t="n">
        <f aca="false">N1984*General!$B$15/(N1984+O1984)</f>
        <v>0.0228151280026018</v>
      </c>
      <c r="H1984" s="19" t="n">
        <f aca="false">(N1984+O1984)*(1/General!$B$20)*((F1984/100)-E1984*(C1984/100))*1000/B1984</f>
        <v>515.051461942559</v>
      </c>
      <c r="I1984" s="19" t="n">
        <f aca="false">(N1984+O1984)*(1/General!$B$20)*((D1984/100)*E1984-(G1984/100))*1000/B1984</f>
        <v>269.779967576105</v>
      </c>
      <c r="J1984" s="19" t="n">
        <f aca="false">I1984/H1984</f>
        <v>0.523792256716655</v>
      </c>
      <c r="K1984" s="19" t="n">
        <f aca="false">MAX(Online_RAW!$L$2-Online_RAW!L1984,0)</f>
        <v>0</v>
      </c>
      <c r="L1984" s="19" t="n">
        <f aca="false">0.0016*(Online_RAW!M1984)</f>
        <v>123.762044444444</v>
      </c>
      <c r="M1984" s="11" t="n">
        <f aca="false">Online_RAW!$N$2-Online_RAW!N1984</f>
        <v>755.9127826087</v>
      </c>
      <c r="N1984" s="19" t="n">
        <f aca="false">Online_RAW!C1984*60</f>
        <v>102.48</v>
      </c>
      <c r="O1984" s="19" t="n">
        <f aca="false">MAX(0, Online_RAW!D1984*60)</f>
        <v>77.1902608695654</v>
      </c>
      <c r="P1984" s="19" t="n">
        <f aca="false">_xlfn.IFNA(VLOOKUP(A1984,Sampling!$D$7:$E$14,2,FALSE()),0)</f>
        <v>0</v>
      </c>
      <c r="Q1984" s="0" t="n">
        <f aca="false">_xlfn.IFNA(VLOOKUP(A1984,Refill!$D$6:$G$8,2,FALSE()),0)</f>
        <v>0</v>
      </c>
    </row>
    <row r="1985" customFormat="false" ht="12.75" hidden="false" customHeight="false" outlineLevel="0" collapsed="false">
      <c r="A1985" s="19" t="n">
        <f aca="false">ROUND((Online_RAW!B1985-General!$B$10)*24,3)</f>
        <v>33.05</v>
      </c>
      <c r="B1985" s="19" t="n">
        <f aca="false">General!$B$12+Online_ANA!K1985/1000+Online_ANA!L1985/1000+Online_ANA!M1985/1000/General!$B$22-SUM($P$2:P1985)/1000/General!$B$24+SUM($Q$2:Q1985)/1000/General!$B$24</f>
        <v>1.73900776832868</v>
      </c>
      <c r="C1985" s="19" t="n">
        <f aca="false">Online_RAW!K1985</f>
        <v>46.4866666666667</v>
      </c>
      <c r="D1985" s="19" t="n">
        <f aca="false">Online_RAW!J1985</f>
        <v>5.664</v>
      </c>
      <c r="E1985" s="19" t="n">
        <f aca="false">(1-F1985/100-G1985/100)/(1-C1985/100-D1985/100-General!$B$17/100)</f>
        <v>0.973459521664958</v>
      </c>
      <c r="F1985" s="19" t="n">
        <f aca="false">N1985*General!$B$14/(N1985+O1985)+O1985*100/(N1985+O1985)</f>
        <v>53.8184953159558</v>
      </c>
      <c r="G1985" s="19" t="n">
        <f aca="false">N1985*General!$B$15/(N1985+O1985)</f>
        <v>0.0233239922646688</v>
      </c>
      <c r="H1985" s="19" t="n">
        <f aca="false">(N1985+O1985)*(1/General!$B$20)*((F1985/100)-E1985*(C1985/100))*1000/B1985</f>
        <v>396.048346085393</v>
      </c>
      <c r="I1985" s="19" t="n">
        <f aca="false">(N1985+O1985)*(1/General!$B$20)*((D1985/100)*E1985-(G1985/100))*1000/B1985</f>
        <v>253.857587046835</v>
      </c>
      <c r="J1985" s="19" t="n">
        <f aca="false">I1985/H1985</f>
        <v>0.640976258469465</v>
      </c>
      <c r="K1985" s="19" t="n">
        <f aca="false">MAX(Online_RAW!$L$2-Online_RAW!L1985,0)</f>
        <v>0</v>
      </c>
      <c r="L1985" s="19" t="n">
        <f aca="false">0.0016*(Online_RAW!M1985)</f>
        <v>124.1536</v>
      </c>
      <c r="M1985" s="11" t="n">
        <f aca="false">Online_RAW!$N$2-Online_RAW!N1985</f>
        <v>757.39104347826</v>
      </c>
      <c r="N1985" s="19" t="n">
        <f aca="false">Online_RAW!C1985*60</f>
        <v>105.088173913043</v>
      </c>
      <c r="O1985" s="19" t="n">
        <f aca="false">MAX(0, Online_RAW!D1985*60)</f>
        <v>75.1351304347824</v>
      </c>
      <c r="P1985" s="19" t="n">
        <f aca="false">_xlfn.IFNA(VLOOKUP(A1985,Sampling!$D$7:$E$14,2,FALSE()),0)</f>
        <v>0</v>
      </c>
      <c r="Q1985" s="0" t="n">
        <f aca="false">_xlfn.IFNA(VLOOKUP(A1985,Refill!$D$6:$G$8,2,FALSE()),0)</f>
        <v>0</v>
      </c>
    </row>
    <row r="1986" customFormat="false" ht="12.75" hidden="false" customHeight="false" outlineLevel="0" collapsed="false">
      <c r="A1986" s="19" t="n">
        <f aca="false">ROUND((Online_RAW!B1986-General!$B$10)*24,3)</f>
        <v>33.067</v>
      </c>
      <c r="B1986" s="19" t="n">
        <f aca="false">General!$B$12+Online_ANA!K1986/1000+Online_ANA!L1986/1000+Online_ANA!M1986/1000/General!$B$22-SUM($P$2:P1986)/1000/General!$B$24+SUM($Q$2:Q1986)/1000/General!$B$24</f>
        <v>1.74036807039199</v>
      </c>
      <c r="C1986" s="19" t="n">
        <f aca="false">Online_RAW!K1986</f>
        <v>45.5941666666667</v>
      </c>
      <c r="D1986" s="19" t="n">
        <f aca="false">Online_RAW!J1986</f>
        <v>5.70111111111111</v>
      </c>
      <c r="E1986" s="19" t="n">
        <f aca="false">(1-F1986/100-G1986/100)/(1-C1986/100-D1986/100-General!$B$17/100)</f>
        <v>0.959497925602239</v>
      </c>
      <c r="F1986" s="19" t="n">
        <f aca="false">N1986*General!$B$14/(N1986+O1986)+O1986*100/(N1986+O1986)</f>
        <v>53.6596832320115</v>
      </c>
      <c r="G1986" s="19" t="n">
        <f aca="false">N1986*General!$B$15/(N1986+O1986)</f>
        <v>0.023404200387873</v>
      </c>
      <c r="H1986" s="19" t="n">
        <f aca="false">(N1986+O1986)*(1/General!$B$20)*((F1986/100)-E1986*(C1986/100))*1000/B1986</f>
        <v>456.318869334416</v>
      </c>
      <c r="I1986" s="19" t="n">
        <f aca="false">(N1986+O1986)*(1/General!$B$20)*((D1986/100)*E1986-(G1986/100))*1000/B1986</f>
        <v>250.749979909995</v>
      </c>
      <c r="J1986" s="19" t="n">
        <f aca="false">I1986/H1986</f>
        <v>0.549506051055344</v>
      </c>
      <c r="K1986" s="19" t="n">
        <f aca="false">MAX(Online_RAW!$L$2-Online_RAW!L1986,0)</f>
        <v>0</v>
      </c>
      <c r="L1986" s="19" t="n">
        <f aca="false">0.0016*(Online_RAW!M1986)</f>
        <v>124.1536</v>
      </c>
      <c r="M1986" s="11" t="n">
        <f aca="false">Online_RAW!$N$2-Online_RAW!N1986</f>
        <v>758.87377272727</v>
      </c>
      <c r="N1986" s="19" t="n">
        <f aca="false">Online_RAW!C1986*60</f>
        <v>105.073636363636</v>
      </c>
      <c r="O1986" s="19" t="n">
        <f aca="false">MAX(0, Online_RAW!D1986*60)</f>
        <v>74.5071818181816</v>
      </c>
      <c r="P1986" s="19" t="n">
        <f aca="false">_xlfn.IFNA(VLOOKUP(A1986,Sampling!$D$7:$E$14,2,FALSE()),0)</f>
        <v>0</v>
      </c>
      <c r="Q1986" s="0" t="n">
        <f aca="false">_xlfn.IFNA(VLOOKUP(A1986,Refill!$D$6:$G$8,2,FALSE()),0)</f>
        <v>0</v>
      </c>
    </row>
    <row r="1987" customFormat="false" ht="12.75" hidden="false" customHeight="false" outlineLevel="0" collapsed="false">
      <c r="A1987" s="19" t="n">
        <f aca="false">ROUND((Online_RAW!B1987-General!$B$10)*24,3)</f>
        <v>33.083</v>
      </c>
      <c r="B1987" s="19" t="n">
        <f aca="false">General!$B$12+Online_ANA!K1987/1000+Online_ANA!L1987/1000+Online_ANA!M1987/1000/General!$B$22-SUM($P$2:P1987)/1000/General!$B$24+SUM($Q$2:Q1987)/1000/General!$B$24</f>
        <v>1.74170806205171</v>
      </c>
      <c r="C1987" s="19" t="n">
        <f aca="false">Online_RAW!K1987</f>
        <v>44.9846153846154</v>
      </c>
      <c r="D1987" s="19" t="n">
        <f aca="false">Online_RAW!J1987</f>
        <v>5.98538461538462</v>
      </c>
      <c r="E1987" s="19" t="n">
        <f aca="false">(1-F1987/100-G1987/100)/(1-C1987/100-D1987/100-General!$B$17/100)</f>
        <v>0.817883257138056</v>
      </c>
      <c r="F1987" s="19" t="n">
        <f aca="false">N1987*General!$B$14/(N1987+O1987)+O1987*100/(N1987+O1987)</f>
        <v>60.2329913486714</v>
      </c>
      <c r="G1987" s="19" t="n">
        <f aca="false">N1987*General!$B$15/(N1987+O1987)</f>
        <v>0.0200843478037013</v>
      </c>
      <c r="H1987" s="19" t="n">
        <f aca="false">(N1987+O1987)*(1/General!$B$20)*((F1987/100)-E1987*(C1987/100))*1000/B1987</f>
        <v>1081.40456135569</v>
      </c>
      <c r="I1987" s="19" t="n">
        <f aca="false">(N1987+O1987)*(1/General!$B$20)*((D1987/100)*E1987-(G1987/100))*1000/B1987</f>
        <v>224.912282646035</v>
      </c>
      <c r="J1987" s="19" t="n">
        <f aca="false">I1987/H1987</f>
        <v>0.207981629339603</v>
      </c>
      <c r="K1987" s="19" t="n">
        <f aca="false">MAX(Online_RAW!$L$2-Online_RAW!L1987,0)</f>
        <v>0</v>
      </c>
      <c r="L1987" s="19" t="n">
        <f aca="false">0.0016*(Online_RAW!M1987)</f>
        <v>124.1536</v>
      </c>
      <c r="M1987" s="11" t="n">
        <f aca="false">Online_RAW!$N$2-Online_RAW!N1987</f>
        <v>760.33436363636</v>
      </c>
      <c r="N1987" s="19" t="n">
        <f aca="false">Online_RAW!C1987*60</f>
        <v>90.429</v>
      </c>
      <c r="O1987" s="19" t="n">
        <f aca="false">MAX(0, Online_RAW!D1987*60)</f>
        <v>89.6694545454546</v>
      </c>
      <c r="P1987" s="19" t="n">
        <f aca="false">_xlfn.IFNA(VLOOKUP(A1987,Sampling!$D$7:$E$14,2,FALSE()),0)</f>
        <v>0</v>
      </c>
      <c r="Q1987" s="0" t="n">
        <f aca="false">_xlfn.IFNA(VLOOKUP(A1987,Refill!$D$6:$G$8,2,FALSE()),0)</f>
        <v>0</v>
      </c>
    </row>
    <row r="1988" customFormat="false" ht="12.75" hidden="false" customHeight="false" outlineLevel="0" collapsed="false">
      <c r="A1988" s="19" t="n">
        <f aca="false">ROUND((Online_RAW!B1988-General!$B$10)*24,3)</f>
        <v>33.1</v>
      </c>
      <c r="B1988" s="19" t="n">
        <f aca="false">General!$B$12+Online_ANA!K1988/1000+Online_ANA!L1988/1000+Online_ANA!M1988/1000/General!$B$22-SUM($P$2:P1988)/1000/General!$B$24+SUM($Q$2:Q1988)/1000/General!$B$24</f>
        <v>1.74307720934112</v>
      </c>
      <c r="C1988" s="19" t="n">
        <f aca="false">Online_RAW!K1988</f>
        <v>48.0553846153846</v>
      </c>
      <c r="D1988" s="19" t="n">
        <f aca="false">Online_RAW!J1988</f>
        <v>6.50384615384615</v>
      </c>
      <c r="E1988" s="19" t="n">
        <f aca="false">(1-F1988/100-G1988/100)/(1-C1988/100-D1988/100-General!$B$17/100)</f>
        <v>0.670190202929441</v>
      </c>
      <c r="F1988" s="19" t="n">
        <f aca="false">N1988*General!$B$14/(N1988+O1988)+O1988*100/(N1988+O1988)</f>
        <v>69.8207857660683</v>
      </c>
      <c r="G1988" s="19" t="n">
        <f aca="false">N1988*General!$B$15/(N1988+O1988)</f>
        <v>0.0152420273908746</v>
      </c>
      <c r="H1988" s="19" t="n">
        <f aca="false">(N1988+O1988)*(1/General!$B$20)*((F1988/100)-E1988*(C1988/100))*1000/B1988</f>
        <v>1734.89418142767</v>
      </c>
      <c r="I1988" s="19" t="n">
        <f aca="false">(N1988+O1988)*(1/General!$B$20)*((D1988/100)*E1988-(G1988/100))*1000/B1988</f>
        <v>200.338436604232</v>
      </c>
      <c r="J1988" s="19" t="n">
        <f aca="false">I1988/H1988</f>
        <v>0.115475882476804</v>
      </c>
      <c r="K1988" s="19" t="n">
        <f aca="false">MAX(Online_RAW!$L$2-Online_RAW!L1988,0)</f>
        <v>0</v>
      </c>
      <c r="L1988" s="19" t="n">
        <f aca="false">0.0016*(Online_RAW!M1988)</f>
        <v>124.176</v>
      </c>
      <c r="M1988" s="11" t="n">
        <f aca="false">Online_RAW!$N$2-Online_RAW!N1988</f>
        <v>761.80231818182</v>
      </c>
      <c r="N1988" s="19" t="n">
        <f aca="false">Online_RAW!C1988*60</f>
        <v>68.6650909090908</v>
      </c>
      <c r="O1988" s="19" t="n">
        <f aca="false">MAX(0, Online_RAW!D1988*60)</f>
        <v>111.534272727273</v>
      </c>
      <c r="P1988" s="19" t="n">
        <f aca="false">_xlfn.IFNA(VLOOKUP(A1988,Sampling!$D$7:$E$14,2,FALSE()),0)</f>
        <v>0</v>
      </c>
      <c r="Q1988" s="0" t="n">
        <f aca="false">_xlfn.IFNA(VLOOKUP(A1988,Refill!$D$6:$G$8,2,FALSE()),0)</f>
        <v>0</v>
      </c>
    </row>
    <row r="1989" customFormat="false" ht="12.75" hidden="false" customHeight="false" outlineLevel="0" collapsed="false">
      <c r="A1989" s="19" t="n">
        <f aca="false">ROUND((Online_RAW!B1989-General!$B$10)*24,3)</f>
        <v>33.117</v>
      </c>
      <c r="B1989" s="19" t="n">
        <f aca="false">General!$B$12+Online_ANA!K1989/1000+Online_ANA!L1989/1000+Online_ANA!M1989/1000/General!$B$22-SUM($P$2:P1989)/1000/General!$B$24+SUM($Q$2:Q1989)/1000/General!$B$24</f>
        <v>1.74449588336948</v>
      </c>
      <c r="C1989" s="19" t="n">
        <f aca="false">Online_RAW!K1989</f>
        <v>55.2215384615385</v>
      </c>
      <c r="D1989" s="19" t="n">
        <f aca="false">Online_RAW!J1989</f>
        <v>7.06285714285714</v>
      </c>
      <c r="E1989" s="19" t="n">
        <f aca="false">(1-F1989/100-G1989/100)/(1-C1989/100-D1989/100-General!$B$17/100)</f>
        <v>0.557884305098002</v>
      </c>
      <c r="F1989" s="19" t="n">
        <f aca="false">N1989*General!$B$14/(N1989+O1989)+O1989*100/(N1989+O1989)</f>
        <v>79.1899383656668</v>
      </c>
      <c r="G1989" s="19" t="n">
        <f aca="false">N1989*General!$B$15/(N1989+O1989)</f>
        <v>0.0105101321385522</v>
      </c>
      <c r="H1989" s="19" t="n">
        <f aca="false">(N1989+O1989)*(1/General!$B$20)*((F1989/100)-E1989*(C1989/100))*1000/B1989</f>
        <v>2225.70335083216</v>
      </c>
      <c r="I1989" s="19" t="n">
        <f aca="false">(N1989+O1989)*(1/General!$B$20)*((D1989/100)*E1989-(G1989/100))*1000/B1989</f>
        <v>180.776383315876</v>
      </c>
      <c r="J1989" s="19" t="n">
        <f aca="false">I1989/H1989</f>
        <v>0.0812221373743658</v>
      </c>
      <c r="K1989" s="19" t="n">
        <f aca="false">MAX(Online_RAW!$L$2-Online_RAW!L1989,0)</f>
        <v>0</v>
      </c>
      <c r="L1989" s="19" t="n">
        <f aca="false">0.0016*(Online_RAW!M1989)</f>
        <v>124.24384</v>
      </c>
      <c r="M1989" s="11" t="n">
        <f aca="false">Online_RAW!$N$2-Online_RAW!N1989</f>
        <v>763.27472727273</v>
      </c>
      <c r="N1989" s="19" t="n">
        <f aca="false">Online_RAW!C1989*60</f>
        <v>47.2622727272727</v>
      </c>
      <c r="O1989" s="19" t="n">
        <f aca="false">MAX(0, Online_RAW!D1989*60)</f>
        <v>132.610909090909</v>
      </c>
      <c r="P1989" s="19" t="n">
        <f aca="false">_xlfn.IFNA(VLOOKUP(A1989,Sampling!$D$7:$E$14,2,FALSE()),0)</f>
        <v>0</v>
      </c>
      <c r="Q1989" s="0" t="n">
        <f aca="false">_xlfn.IFNA(VLOOKUP(A1989,Refill!$D$6:$G$8,2,FALSE()),0)</f>
        <v>0</v>
      </c>
    </row>
    <row r="1990" customFormat="false" ht="12.75" hidden="false" customHeight="false" outlineLevel="0" collapsed="false">
      <c r="A1990" s="19" t="n">
        <f aca="false">ROUND((Online_RAW!B1990-General!$B$10)*24,3)</f>
        <v>33.133</v>
      </c>
      <c r="B1990" s="19" t="n">
        <f aca="false">General!$B$12+Online_ANA!K1990/1000+Online_ANA!L1990/1000+Online_ANA!M1990/1000/General!$B$22-SUM($P$2:P1990)/1000/General!$B$24+SUM($Q$2:Q1990)/1000/General!$B$24</f>
        <v>1.74589984320267</v>
      </c>
      <c r="C1990" s="19" t="n">
        <f aca="false">Online_RAW!K1990</f>
        <v>63.9592307692308</v>
      </c>
      <c r="D1990" s="19" t="n">
        <f aca="false">Online_RAW!J1990</f>
        <v>7.36888888888889</v>
      </c>
      <c r="E1990" s="19" t="n">
        <f aca="false">(1-F1990/100-G1990/100)/(1-C1990/100-D1990/100-General!$B$17/100)</f>
        <v>0.752714995833213</v>
      </c>
      <c r="F1990" s="19" t="n">
        <f aca="false">N1990*General!$B$14/(N1990+O1990)+O1990*100/(N1990+O1990)</f>
        <v>78.7331988878704</v>
      </c>
      <c r="G1990" s="19" t="n">
        <f aca="false">N1990*General!$B$15/(N1990+O1990)</f>
        <v>0.0107408086424897</v>
      </c>
      <c r="H1990" s="19" t="n">
        <f aca="false">(N1990+O1990)*(1/General!$B$20)*((F1990/100)-E1990*(C1990/100))*1000/B1990</f>
        <v>1407.05734674524</v>
      </c>
      <c r="I1990" s="19" t="n">
        <f aca="false">(N1990+O1990)*(1/General!$B$20)*((D1990/100)*E1990-(G1990/100))*1000/B1990</f>
        <v>254.636875445091</v>
      </c>
      <c r="J1990" s="19" t="n">
        <f aca="false">I1990/H1990</f>
        <v>0.180971213457723</v>
      </c>
      <c r="K1990" s="19" t="n">
        <f aca="false">MAX(Online_RAW!$L$2-Online_RAW!L1990,0)</f>
        <v>0</v>
      </c>
      <c r="L1990" s="19" t="n">
        <f aca="false">0.0016*(Online_RAW!M1990)</f>
        <v>124.288</v>
      </c>
      <c r="M1990" s="11" t="n">
        <f aca="false">Online_RAW!$N$2-Online_RAW!N1990</f>
        <v>764.75690909091</v>
      </c>
      <c r="N1990" s="19" t="n">
        <f aca="false">Online_RAW!C1990*60</f>
        <v>48.3332727272728</v>
      </c>
      <c r="O1990" s="19" t="n">
        <f aca="false">MAX(0, Online_RAW!D1990*60)</f>
        <v>131.665363636364</v>
      </c>
      <c r="P1990" s="19" t="n">
        <f aca="false">_xlfn.IFNA(VLOOKUP(A1990,Sampling!$D$7:$E$14,2,FALSE()),0)</f>
        <v>0</v>
      </c>
      <c r="Q1990" s="0" t="n">
        <f aca="false">_xlfn.IFNA(VLOOKUP(A1990,Refill!$D$6:$G$8,2,FALSE()),0)</f>
        <v>0</v>
      </c>
    </row>
    <row r="1991" customFormat="false" ht="12.75" hidden="false" customHeight="false" outlineLevel="0" collapsed="false">
      <c r="A1991" s="19" t="n">
        <f aca="false">ROUND((Online_RAW!B1991-General!$B$10)*24,3)</f>
        <v>33.15</v>
      </c>
      <c r="B1991" s="19" t="n">
        <f aca="false">General!$B$12+Online_ANA!K1991/1000+Online_ANA!L1991/1000+Online_ANA!M1991/1000/General!$B$22-SUM($P$2:P1991)/1000/General!$B$24+SUM($Q$2:Q1991)/1000/General!$B$24</f>
        <v>1.7472569497915</v>
      </c>
      <c r="C1991" s="19" t="n">
        <f aca="false">Online_RAW!K1991</f>
        <v>68.3730769230769</v>
      </c>
      <c r="D1991" s="19" t="n">
        <f aca="false">Online_RAW!J1991</f>
        <v>7.25545454545455</v>
      </c>
      <c r="E1991" s="19" t="n">
        <f aca="false">(1-F1991/100-G1991/100)/(1-C1991/100-D1991/100-General!$B$17/100)</f>
        <v>1.40798641702067</v>
      </c>
      <c r="F1991" s="19" t="n">
        <f aca="false">N1991*General!$B$14/(N1991+O1991)+O1991*100/(N1991+O1991)</f>
        <v>66.2774966694871</v>
      </c>
      <c r="G1991" s="19" t="n">
        <f aca="false">N1991*General!$B$15/(N1991+O1991)</f>
        <v>0.0170315673386429</v>
      </c>
      <c r="H1991" s="19" t="n">
        <f aca="false">(N1991+O1991)*(1/General!$B$20)*((F1991/100)-E1991*(C1991/100))*1000/B1991</f>
        <v>-1374.89622119355</v>
      </c>
      <c r="I1991" s="19" t="n">
        <f aca="false">(N1991+O1991)*(1/General!$B$20)*((D1991/100)*E1991-(G1991/100))*1000/B1991</f>
        <v>467.540592540618</v>
      </c>
      <c r="J1991" s="19" t="n">
        <f aca="false">I1991/H1991</f>
        <v>-0.340055187681545</v>
      </c>
      <c r="K1991" s="19" t="n">
        <f aca="false">MAX(Online_RAW!$L$2-Online_RAW!L1991,0)</f>
        <v>0</v>
      </c>
      <c r="L1991" s="19" t="n">
        <f aca="false">0.0016*(Online_RAW!M1991)</f>
        <v>124.3072</v>
      </c>
      <c r="M1991" s="11" t="n">
        <f aca="false">Online_RAW!$N$2-Online_RAW!N1991</f>
        <v>766.21522727273</v>
      </c>
      <c r="N1991" s="19" t="n">
        <f aca="false">Online_RAW!C1991*60</f>
        <v>76.4454545454546</v>
      </c>
      <c r="O1991" s="19" t="n">
        <f aca="false">MAX(0, Online_RAW!D1991*60)</f>
        <v>103.092818181818</v>
      </c>
      <c r="P1991" s="19" t="n">
        <f aca="false">_xlfn.IFNA(VLOOKUP(A1991,Sampling!$D$7:$E$14,2,FALSE()),0)</f>
        <v>0</v>
      </c>
      <c r="Q1991" s="0" t="n">
        <f aca="false">_xlfn.IFNA(VLOOKUP(A1991,Refill!$D$6:$G$8,2,FALSE()),0)</f>
        <v>0</v>
      </c>
    </row>
    <row r="1992" customFormat="false" ht="12.75" hidden="false" customHeight="false" outlineLevel="0" collapsed="false">
      <c r="A1992" s="19" t="n">
        <f aca="false">ROUND((Online_RAW!B1992-General!$B$10)*24,3)</f>
        <v>33.167</v>
      </c>
      <c r="B1992" s="19" t="n">
        <f aca="false">General!$B$12+Online_ANA!K1992/1000+Online_ANA!L1992/1000+Online_ANA!M1992/1000/General!$B$22-SUM($P$2:P1992)/1000/General!$B$24+SUM($Q$2:Q1992)/1000/General!$B$24</f>
        <v>1.7482184587156</v>
      </c>
      <c r="C1992" s="19" t="n">
        <f aca="false">Online_RAW!K1992</f>
        <v>61.3215384615385</v>
      </c>
      <c r="D1992" s="19" t="n">
        <f aca="false">Online_RAW!J1992</f>
        <v>6.9925</v>
      </c>
      <c r="E1992" s="19" t="n">
        <f aca="false">(1-F1992/100-G1992/100)/(1-C1992/100-D1992/100-General!$B$17/100)</f>
        <v>1.05690114267476</v>
      </c>
      <c r="F1992" s="19" t="n">
        <f aca="false">N1992*General!$B$14/(N1992+O1992)+O1992*100/(N1992+O1992)</f>
        <v>66.9516929735235</v>
      </c>
      <c r="G1992" s="19" t="n">
        <f aca="false">N1992*General!$B$15/(N1992+O1992)</f>
        <v>0.0166910641547861</v>
      </c>
      <c r="H1992" s="19" t="n">
        <f aca="false">(N1992+O1992)*(1/General!$B$20)*((F1992/100)-E1992*(C1992/100))*1000/B1992</f>
        <v>98.5341156891944</v>
      </c>
      <c r="I1992" s="19" t="n">
        <f aca="false">(N1992+O1992)*(1/General!$B$20)*((D1992/100)*E1992-(G1992/100))*1000/B1992</f>
        <v>339.373070623664</v>
      </c>
      <c r="J1992" s="19" t="n">
        <f aca="false">I1992/H1992</f>
        <v>3.44421897177366</v>
      </c>
      <c r="K1992" s="19" t="n">
        <f aca="false">MAX(Online_RAW!$L$2-Online_RAW!L1992,0)</f>
        <v>0</v>
      </c>
      <c r="L1992" s="19" t="n">
        <f aca="false">0.0016*(Online_RAW!M1992)</f>
        <v>124.368</v>
      </c>
      <c r="M1992" s="11" t="n">
        <f aca="false">Online_RAW!$N$2-Online_RAW!N1992</f>
        <v>767.197</v>
      </c>
      <c r="N1992" s="19" t="n">
        <f aca="false">Online_RAW!C1992*60</f>
        <v>75.2543478260868</v>
      </c>
      <c r="O1992" s="19" t="n">
        <f aca="false">MAX(0, Online_RAW!D1992*60)</f>
        <v>105.092086956522</v>
      </c>
      <c r="P1992" s="19" t="n">
        <f aca="false">_xlfn.IFNA(VLOOKUP(A1992,Sampling!$D$7:$E$14,2,FALSE()),0)</f>
        <v>0</v>
      </c>
      <c r="Q1992" s="0" t="n">
        <f aca="false">_xlfn.IFNA(VLOOKUP(A1992,Refill!$D$6:$G$8,2,FALSE()),0)</f>
        <v>0</v>
      </c>
    </row>
    <row r="1993" customFormat="false" ht="12.75" hidden="false" customHeight="false" outlineLevel="0" collapsed="false">
      <c r="A1993" s="19" t="n">
        <f aca="false">ROUND((Online_RAW!B1993-General!$B$10)*24,3)</f>
        <v>33.183</v>
      </c>
      <c r="B1993" s="19" t="n">
        <f aca="false">General!$B$12+Online_ANA!K1993/1000+Online_ANA!L1993/1000+Online_ANA!M1993/1000/General!$B$22-SUM($P$2:P1993)/1000/General!$B$24+SUM($Q$2:Q1993)/1000/General!$B$24</f>
        <v>1.74935792960801</v>
      </c>
      <c r="C1993" s="19" t="n">
        <f aca="false">Online_RAW!K1993</f>
        <v>57.8983333333333</v>
      </c>
      <c r="D1993" s="19" t="n">
        <f aca="false">Online_RAW!J1993</f>
        <v>6.55307692307692</v>
      </c>
      <c r="E1993" s="19" t="n">
        <f aca="false">(1-F1993/100-G1993/100)/(1-C1993/100-D1993/100-General!$B$17/100)</f>
        <v>1.34893248587138</v>
      </c>
      <c r="F1993" s="19" t="n">
        <f aca="false">N1993*General!$B$14/(N1993+O1993)+O1993*100/(N1993+O1993)</f>
        <v>52.6070893647384</v>
      </c>
      <c r="G1993" s="19" t="n">
        <f aca="false">N1993*General!$B$15/(N1993+O1993)</f>
        <v>0.0239358134521524</v>
      </c>
      <c r="H1993" s="19" t="n">
        <f aca="false">(N1993+O1993)*(1/General!$B$20)*((F1993/100)-E1993*(C1993/100))*1000/B1993</f>
        <v>-1168.03798724414</v>
      </c>
      <c r="I1993" s="19" t="n">
        <f aca="false">(N1993+O1993)*(1/General!$B$20)*((D1993/100)*E1993-(G1993/100))*1000/B1993</f>
        <v>403.905155517838</v>
      </c>
      <c r="J1993" s="19" t="n">
        <f aca="false">I1993/H1993</f>
        <v>-0.345797961991637</v>
      </c>
      <c r="K1993" s="19" t="n">
        <f aca="false">MAX(Online_RAW!$L$2-Online_RAW!L1993,0)</f>
        <v>0</v>
      </c>
      <c r="L1993" s="19" t="n">
        <f aca="false">0.0016*(Online_RAW!M1993)</f>
        <v>124.4224</v>
      </c>
      <c r="M1993" s="11" t="n">
        <f aca="false">Online_RAW!$N$2-Online_RAW!N1993</f>
        <v>768.37972727273</v>
      </c>
      <c r="N1993" s="19" t="n">
        <f aca="false">Online_RAW!C1993*60</f>
        <v>107.499818181818</v>
      </c>
      <c r="O1993" s="19" t="n">
        <f aca="false">MAX(0, Online_RAW!D1993*60)</f>
        <v>72.147</v>
      </c>
      <c r="P1993" s="19" t="n">
        <f aca="false">_xlfn.IFNA(VLOOKUP(A1993,Sampling!$D$7:$E$14,2,FALSE()),0)</f>
        <v>0</v>
      </c>
      <c r="Q1993" s="0" t="n">
        <f aca="false">_xlfn.IFNA(VLOOKUP(A1993,Refill!$D$6:$G$8,2,FALSE()),0)</f>
        <v>0</v>
      </c>
    </row>
    <row r="1994" customFormat="false" ht="12.75" hidden="false" customHeight="false" outlineLevel="0" collapsed="false">
      <c r="A1994" s="19" t="n">
        <f aca="false">ROUND((Online_RAW!B1994-General!$B$10)*24,3)</f>
        <v>33.2</v>
      </c>
      <c r="B1994" s="19" t="n">
        <f aca="false">General!$B$12+Online_ANA!K1994/1000+Online_ANA!L1994/1000+Online_ANA!M1994/1000/General!$B$22-SUM($P$2:P1994)/1000/General!$B$24+SUM($Q$2:Q1994)/1000/General!$B$24</f>
        <v>1.75076946955796</v>
      </c>
      <c r="C1994" s="19" t="n">
        <f aca="false">Online_RAW!K1994</f>
        <v>51.1869230769231</v>
      </c>
      <c r="D1994" s="19" t="n">
        <f aca="false">Online_RAW!J1994</f>
        <v>5.9225</v>
      </c>
      <c r="E1994" s="19" t="n">
        <f aca="false">(1-F1994/100-G1994/100)/(1-C1994/100-D1994/100-General!$B$17/100)</f>
        <v>0.999546606367667</v>
      </c>
      <c r="F1994" s="19" t="n">
        <f aca="false">N1994*General!$B$14/(N1994+O1994)+O1994*100/(N1994+O1994)</f>
        <v>57.5399210348165</v>
      </c>
      <c r="G1994" s="19" t="n">
        <f aca="false">N1994*General!$B$15/(N1994+O1994)</f>
        <v>0.0214444843258503</v>
      </c>
      <c r="H1994" s="19" t="n">
        <f aca="false">(N1994+O1994)*(1/General!$B$20)*((F1994/100)-E1994*(C1994/100))*1000/B1994</f>
        <v>292.602437652335</v>
      </c>
      <c r="I1994" s="19" t="n">
        <f aca="false">(N1994+O1994)*(1/General!$B$20)*((D1994/100)*E1994-(G1994/100))*1000/B1994</f>
        <v>270.674690302092</v>
      </c>
      <c r="J1994" s="19" t="n">
        <f aca="false">I1994/H1994</f>
        <v>0.925059587588616</v>
      </c>
      <c r="K1994" s="19" t="n">
        <f aca="false">MAX(Online_RAW!$L$2-Online_RAW!L1994,0)</f>
        <v>0</v>
      </c>
      <c r="L1994" s="19" t="n">
        <f aca="false">0.0016*(Online_RAW!M1994)</f>
        <v>124.456</v>
      </c>
      <c r="M1994" s="11" t="n">
        <f aca="false">Online_RAW!$N$2-Online_RAW!N1994</f>
        <v>769.88168181818</v>
      </c>
      <c r="N1994" s="19" t="n">
        <f aca="false">Online_RAW!C1994*60</f>
        <v>96.542727272727</v>
      </c>
      <c r="O1994" s="19" t="n">
        <f aca="false">MAX(0, Online_RAW!D1994*60)</f>
        <v>83.5366363636362</v>
      </c>
      <c r="P1994" s="19" t="n">
        <f aca="false">_xlfn.IFNA(VLOOKUP(A1994,Sampling!$D$7:$E$14,2,FALSE()),0)</f>
        <v>0</v>
      </c>
      <c r="Q1994" s="0" t="n">
        <f aca="false">_xlfn.IFNA(VLOOKUP(A1994,Refill!$D$6:$G$8,2,FALSE()),0)</f>
        <v>0</v>
      </c>
    </row>
    <row r="1995" customFormat="false" ht="12.75" hidden="false" customHeight="false" outlineLevel="0" collapsed="false">
      <c r="A1995" s="19" t="n">
        <f aca="false">ROUND((Online_RAW!B1995-General!$B$10)*24,3)</f>
        <v>33.217</v>
      </c>
      <c r="B1995" s="19" t="n">
        <f aca="false">General!$B$12+Online_ANA!K1995/1000+Online_ANA!L1995/1000+Online_ANA!M1995/1000/General!$B$22-SUM($P$2:P1995)/1000/General!$B$24+SUM($Q$2:Q1995)/1000/General!$B$24</f>
        <v>1.75228606825688</v>
      </c>
      <c r="C1995" s="19" t="n">
        <f aca="false">Online_RAW!K1995</f>
        <v>47.5471428571429</v>
      </c>
      <c r="D1995" s="19" t="n">
        <f aca="false">Online_RAW!J1995</f>
        <v>5.914</v>
      </c>
      <c r="E1995" s="19" t="n">
        <f aca="false">(1-F1995/100-G1995/100)/(1-C1995/100-D1995/100-General!$B$17/100)</f>
        <v>0.70530692786285</v>
      </c>
      <c r="F1995" s="19" t="n">
        <f aca="false">N1995*General!$B$14/(N1995+O1995)+O1995*100/(N1995+O1995)</f>
        <v>67.4645704894654</v>
      </c>
      <c r="G1995" s="19" t="n">
        <f aca="false">N1995*General!$B$15/(N1995+O1995)</f>
        <v>0.0164320351063306</v>
      </c>
      <c r="H1995" s="19" t="n">
        <f aca="false">(N1995+O1995)*(1/General!$B$20)*((F1995/100)-E1995*(C1995/100))*1000/B1995</f>
        <v>1555.01150379224</v>
      </c>
      <c r="I1995" s="19" t="n">
        <f aca="false">(N1995+O1995)*(1/General!$B$20)*((D1995/100)*E1995-(G1995/100))*1000/B1995</f>
        <v>190.41654595521</v>
      </c>
      <c r="J1995" s="19" t="n">
        <f aca="false">I1995/H1995</f>
        <v>0.122453464486171</v>
      </c>
      <c r="K1995" s="19" t="n">
        <f aca="false">MAX(Online_RAW!$L$2-Online_RAW!L1995,0)</f>
        <v>0</v>
      </c>
      <c r="L1995" s="19" t="n">
        <f aca="false">0.0016*(Online_RAW!M1995)</f>
        <v>124.59616</v>
      </c>
      <c r="M1995" s="11" t="n">
        <f aca="false">Online_RAW!$N$2-Online_RAW!N1995</f>
        <v>771.382</v>
      </c>
      <c r="N1995" s="19" t="n">
        <f aca="false">Online_RAW!C1995*60</f>
        <v>73.946086956522</v>
      </c>
      <c r="O1995" s="19" t="n">
        <f aca="false">MAX(0, Online_RAW!D1995*60)</f>
        <v>106.058608695652</v>
      </c>
      <c r="P1995" s="19" t="n">
        <f aca="false">_xlfn.IFNA(VLOOKUP(A1995,Sampling!$D$7:$E$14,2,FALSE()),0)</f>
        <v>0</v>
      </c>
      <c r="Q1995" s="0" t="n">
        <f aca="false">_xlfn.IFNA(VLOOKUP(A1995,Refill!$D$6:$G$8,2,FALSE()),0)</f>
        <v>0</v>
      </c>
    </row>
    <row r="1996" customFormat="false" ht="12.75" hidden="false" customHeight="false" outlineLevel="0" collapsed="false">
      <c r="A1996" s="19" t="n">
        <f aca="false">ROUND((Online_RAW!B1996-General!$B$10)*24,3)</f>
        <v>33.233</v>
      </c>
      <c r="B1996" s="19" t="n">
        <f aca="false">General!$B$12+Online_ANA!K1996/1000+Online_ANA!L1996/1000+Online_ANA!M1996/1000/General!$B$22-SUM($P$2:P1996)/1000/General!$B$24+SUM($Q$2:Q1996)/1000/General!$B$24</f>
        <v>1.75384006216291</v>
      </c>
      <c r="C1996" s="19" t="n">
        <f aca="false">Online_RAW!K1996</f>
        <v>54.1509090909091</v>
      </c>
      <c r="D1996" s="19" t="n">
        <f aca="false">Online_RAW!J1996</f>
        <v>6.135</v>
      </c>
      <c r="E1996" s="19" t="n">
        <f aca="false">(1-F1996/100-G1996/100)/(1-C1996/100-D1996/100-General!$B$17/100)</f>
        <v>0.588268864677296</v>
      </c>
      <c r="F1996" s="19" t="n">
        <f aca="false">N1996*General!$B$14/(N1996+O1996)+O1996*100/(N1996+O1996)</f>
        <v>76.8802996254681</v>
      </c>
      <c r="G1996" s="19" t="n">
        <f aca="false">N1996*General!$B$15/(N1996+O1996)</f>
        <v>0.0116766163507737</v>
      </c>
      <c r="H1996" s="19" t="n">
        <f aca="false">(N1996+O1996)*(1/General!$B$20)*((F1996/100)-E1996*(C1996/100))*1000/B1996</f>
        <v>2064.23652331481</v>
      </c>
      <c r="I1996" s="19" t="n">
        <f aca="false">(N1996+O1996)*(1/General!$B$20)*((D1996/100)*E1996-(G1996/100))*1000/B1996</f>
        <v>164.925846075032</v>
      </c>
      <c r="J1996" s="19" t="n">
        <f aca="false">I1996/H1996</f>
        <v>0.0798967774342979</v>
      </c>
      <c r="K1996" s="19" t="n">
        <f aca="false">MAX(Online_RAW!$L$2-Online_RAW!L1996,0)</f>
        <v>0</v>
      </c>
      <c r="L1996" s="19" t="n">
        <f aca="false">0.0016*(Online_RAW!M1996)</f>
        <v>124.775466666667</v>
      </c>
      <c r="M1996" s="11" t="n">
        <f aca="false">Online_RAW!$N$2-Online_RAW!N1996</f>
        <v>772.88040909091</v>
      </c>
      <c r="N1996" s="19" t="n">
        <f aca="false">Online_RAW!C1996*60</f>
        <v>52.6104545454545</v>
      </c>
      <c r="O1996" s="19" t="n">
        <f aca="false">MAX(0, Online_RAW!D1996*60)</f>
        <v>127.614545454545</v>
      </c>
      <c r="P1996" s="19" t="n">
        <f aca="false">_xlfn.IFNA(VLOOKUP(A1996,Sampling!$D$7:$E$14,2,FALSE()),0)</f>
        <v>0</v>
      </c>
      <c r="Q1996" s="0" t="n">
        <f aca="false">_xlfn.IFNA(VLOOKUP(A1996,Refill!$D$6:$G$8,2,FALSE()),0)</f>
        <v>0</v>
      </c>
    </row>
    <row r="1997" customFormat="false" ht="12.75" hidden="false" customHeight="false" outlineLevel="0" collapsed="false">
      <c r="A1997" s="19" t="n">
        <f aca="false">ROUND((Online_RAW!B1997-General!$B$10)*24,3)</f>
        <v>33.25</v>
      </c>
      <c r="B1997" s="19" t="n">
        <f aca="false">General!$B$12+Online_ANA!K1997/1000+Online_ANA!L1997/1000+Online_ANA!M1997/1000/General!$B$22-SUM($P$2:P1997)/1000/General!$B$24+SUM($Q$2:Q1997)/1000/General!$B$24</f>
        <v>1.75519010386433</v>
      </c>
      <c r="C1997" s="19" t="n">
        <f aca="false">Online_RAW!K1997</f>
        <v>62.495</v>
      </c>
      <c r="D1997" s="19" t="n">
        <f aca="false">Online_RAW!J1997</f>
        <v>6.4</v>
      </c>
      <c r="E1997" s="19" t="n">
        <f aca="false">(1-F1997/100-G1997/100)/(1-C1997/100-D1997/100-General!$B$17/100)</f>
        <v>0.721137554605136</v>
      </c>
      <c r="F1997" s="19" t="n">
        <f aca="false">N1997*General!$B$14/(N1997+O1997)+O1997*100/(N1997+O1997)</f>
        <v>77.8698702034424</v>
      </c>
      <c r="G1997" s="19" t="n">
        <f aca="false">N1997*General!$B$15/(N1997+O1997)</f>
        <v>0.0111768332305847</v>
      </c>
      <c r="H1997" s="19" t="n">
        <f aca="false">(N1997+O1997)*(1/General!$B$20)*((F1997/100)-E1997*(C1997/100))*1000/B1997</f>
        <v>1501.26495656012</v>
      </c>
      <c r="I1997" s="19" t="n">
        <f aca="false">(N1997+O1997)*(1/General!$B$20)*((D1997/100)*E1997-(G1997/100))*1000/B1997</f>
        <v>210.715793587452</v>
      </c>
      <c r="J1997" s="19" t="n">
        <f aca="false">I1997/H1997</f>
        <v>0.140358830509352</v>
      </c>
      <c r="K1997" s="19" t="n">
        <f aca="false">MAX(Online_RAW!$L$2-Online_RAW!L1997,0)</f>
        <v>0</v>
      </c>
      <c r="L1997" s="19" t="n">
        <f aca="false">0.0016*(Online_RAW!M1997)</f>
        <v>124.775466666667</v>
      </c>
      <c r="M1997" s="11" t="n">
        <f aca="false">Online_RAW!$N$2-Online_RAW!N1997</f>
        <v>774.35195454545</v>
      </c>
      <c r="N1997" s="19" t="n">
        <f aca="false">Online_RAW!C1997*60</f>
        <v>50.31</v>
      </c>
      <c r="O1997" s="19" t="n">
        <f aca="false">MAX(0, Online_RAW!D1997*60)</f>
        <v>129.741</v>
      </c>
      <c r="P1997" s="19" t="n">
        <f aca="false">_xlfn.IFNA(VLOOKUP(A1997,Sampling!$D$7:$E$14,2,FALSE()),0)</f>
        <v>0</v>
      </c>
      <c r="Q1997" s="0" t="n">
        <f aca="false">_xlfn.IFNA(VLOOKUP(A1997,Refill!$D$6:$G$8,2,FALSE()),0)</f>
        <v>0</v>
      </c>
    </row>
    <row r="1998" customFormat="false" ht="12.75" hidden="false" customHeight="false" outlineLevel="0" collapsed="false">
      <c r="A1998" s="19" t="n">
        <f aca="false">ROUND((Online_RAW!B1998-General!$B$10)*24,3)</f>
        <v>33.267</v>
      </c>
      <c r="B1998" s="19" t="n">
        <f aca="false">General!$B$12+Online_ANA!K1998/1000+Online_ANA!L1998/1000+Online_ANA!M1998/1000/General!$B$22-SUM($P$2:P1998)/1000/General!$B$24+SUM($Q$2:Q1998)/1000/General!$B$24</f>
        <v>1.75665913873155</v>
      </c>
      <c r="C1998" s="19" t="n">
        <f aca="false">Online_RAW!K1998</f>
        <v>67.3054545454546</v>
      </c>
      <c r="D1998" s="19" t="n">
        <f aca="false">Online_RAW!J1998</f>
        <v>6.44714285714286</v>
      </c>
      <c r="E1998" s="19" t="n">
        <f aca="false">(1-F1998/100-G1998/100)/(1-C1998/100-D1998/100-General!$B$17/100)</f>
        <v>1.32152815305884</v>
      </c>
      <c r="F1998" s="19" t="n">
        <f aca="false">N1998*General!$B$14/(N1998+O1998)+O1998*100/(N1998+O1998)</f>
        <v>65.8678951522984</v>
      </c>
      <c r="G1998" s="19" t="n">
        <f aca="false">N1998*General!$B$15/(N1998+O1998)</f>
        <v>0.0172384367917685</v>
      </c>
      <c r="H1998" s="19" t="n">
        <f aca="false">(N1998+O1998)*(1/General!$B$20)*((F1998/100)-E1998*(C1998/100))*1000/B1998</f>
        <v>-1051.81310512446</v>
      </c>
      <c r="I1998" s="19" t="n">
        <f aca="false">(N1998+O1998)*(1/General!$B$20)*((D1998/100)*E1998-(G1998/100))*1000/B1998</f>
        <v>387.526641663674</v>
      </c>
      <c r="J1998" s="19" t="n">
        <f aca="false">I1998/H1998</f>
        <v>-0.368436787653275</v>
      </c>
      <c r="K1998" s="19" t="n">
        <f aca="false">MAX(Online_RAW!$L$2-Online_RAW!L1998,0)</f>
        <v>0</v>
      </c>
      <c r="L1998" s="19" t="n">
        <f aca="false">0.0016*(Online_RAW!M1998)</f>
        <v>124.8944</v>
      </c>
      <c r="M1998" s="11" t="n">
        <f aca="false">Online_RAW!$N$2-Online_RAW!N1998</f>
        <v>775.82356521739</v>
      </c>
      <c r="N1998" s="19" t="n">
        <f aca="false">Online_RAW!C1998*60</f>
        <v>77.336086956522</v>
      </c>
      <c r="O1998" s="19" t="n">
        <f aca="false">MAX(0, Online_RAW!D1998*60)</f>
        <v>102.114260869565</v>
      </c>
      <c r="P1998" s="19" t="n">
        <f aca="false">_xlfn.IFNA(VLOOKUP(A1998,Sampling!$D$7:$E$14,2,FALSE()),0)</f>
        <v>0</v>
      </c>
      <c r="Q1998" s="0" t="n">
        <f aca="false">_xlfn.IFNA(VLOOKUP(A1998,Refill!$D$6:$G$8,2,FALSE()),0)</f>
        <v>0</v>
      </c>
    </row>
    <row r="1999" customFormat="false" ht="12.75" hidden="false" customHeight="false" outlineLevel="0" collapsed="false">
      <c r="A1999" s="19" t="n">
        <f aca="false">ROUND((Online_RAW!B1999-General!$B$10)*24,3)</f>
        <v>33.283</v>
      </c>
      <c r="B1999" s="19" t="n">
        <f aca="false">General!$B$12+Online_ANA!K1999/1000+Online_ANA!L1999/1000+Online_ANA!M1999/1000/General!$B$22-SUM($P$2:P1999)/1000/General!$B$24+SUM($Q$2:Q1999)/1000/General!$B$24</f>
        <v>1.75817368248143</v>
      </c>
      <c r="C1999" s="19" t="n">
        <f aca="false">Online_RAW!K1999</f>
        <v>61.7161538461538</v>
      </c>
      <c r="D1999" s="19" t="n">
        <f aca="false">Online_RAW!J1999</f>
        <v>6.38833333333333</v>
      </c>
      <c r="E1999" s="19" t="n">
        <f aca="false">(1-F1999/100-G1999/100)/(1-C1999/100-D1999/100-General!$B$17/100)</f>
        <v>1.07039351723204</v>
      </c>
      <c r="F1999" s="19" t="n">
        <f aca="false">N1999*General!$B$14/(N1999+O1999)+O1999*100/(N1999+O1999)</f>
        <v>66.3053834061135</v>
      </c>
      <c r="G1999" s="19" t="n">
        <f aca="false">N1999*General!$B$15/(N1999+O1999)</f>
        <v>0.0170174831282255</v>
      </c>
      <c r="H1999" s="19" t="n">
        <f aca="false">(N1999+O1999)*(1/General!$B$20)*((F1999/100)-E1999*(C1999/100))*1000/B1999</f>
        <v>11.1776996945382</v>
      </c>
      <c r="I1999" s="19" t="n">
        <f aca="false">(N1999+O1999)*(1/General!$B$20)*((D1999/100)*E1999-(G1999/100))*1000/B1999</f>
        <v>311.435326111661</v>
      </c>
      <c r="J1999" s="19" t="n">
        <f aca="false">I1999/H1999</f>
        <v>27.8622019397998</v>
      </c>
      <c r="K1999" s="19" t="n">
        <f aca="false">MAX(Online_RAW!$L$2-Online_RAW!L1999,0)</f>
        <v>0</v>
      </c>
      <c r="L1999" s="19" t="n">
        <f aca="false">0.0016*(Online_RAW!M1999)</f>
        <v>125.024228571429</v>
      </c>
      <c r="M1999" s="11" t="n">
        <f aca="false">Online_RAW!$N$2-Online_RAW!N1999</f>
        <v>777.3329047619</v>
      </c>
      <c r="N1999" s="19" t="n">
        <f aca="false">Online_RAW!C1999*60</f>
        <v>76.5482857142856</v>
      </c>
      <c r="O1999" s="19" t="n">
        <f aca="false">MAX(0, Online_RAW!D1999*60)</f>
        <v>103.380285714286</v>
      </c>
      <c r="P1999" s="19" t="n">
        <f aca="false">_xlfn.IFNA(VLOOKUP(A1999,Sampling!$D$7:$E$14,2,FALSE()),0)</f>
        <v>0</v>
      </c>
      <c r="Q1999" s="0" t="n">
        <f aca="false">_xlfn.IFNA(VLOOKUP(A1999,Refill!$D$6:$G$8,2,FALSE()),0)</f>
        <v>0</v>
      </c>
    </row>
    <row r="2000" customFormat="false" ht="12.75" hidden="false" customHeight="false" outlineLevel="0" collapsed="false">
      <c r="A2000" s="19" t="n">
        <f aca="false">ROUND((Online_RAW!B2000-General!$B$10)*24,3)</f>
        <v>33.3</v>
      </c>
      <c r="B2000" s="19" t="n">
        <f aca="false">General!$B$12+Online_ANA!K2000/1000+Online_ANA!L2000/1000+Online_ANA!M2000/1000/General!$B$22-SUM($P$2:P2000)/1000/General!$B$24+SUM($Q$2:Q2000)/1000/General!$B$24</f>
        <v>1.7596302736725</v>
      </c>
      <c r="C2000" s="19" t="n">
        <f aca="false">Online_RAW!K2000</f>
        <v>56.4557142857143</v>
      </c>
      <c r="D2000" s="19" t="n">
        <f aca="false">Online_RAW!J2000</f>
        <v>6.44166666666667</v>
      </c>
      <c r="E2000" s="19" t="n">
        <f aca="false">(1-F2000/100-G2000/100)/(1-C2000/100-D2000/100-General!$B$17/100)</f>
        <v>0.656791618215078</v>
      </c>
      <c r="F2000" s="19" t="n">
        <f aca="false">N2000*General!$B$14/(N2000+O2000)+O2000*100/(N2000+O2000)</f>
        <v>75.9033294410193</v>
      </c>
      <c r="G2000" s="19" t="n">
        <f aca="false">N2000*General!$B$15/(N2000+O2000)</f>
        <v>0.0121700356358488</v>
      </c>
      <c r="H2000" s="19" t="n">
        <f aca="false">(N2000+O2000)*(1/General!$B$20)*((F2000/100)-E2000*(C2000/100))*1000/B2000</f>
        <v>1774.89538431121</v>
      </c>
      <c r="I2000" s="19" t="n">
        <f aca="false">(N2000+O2000)*(1/General!$B$20)*((D2000/100)*E2000-(G2000/100))*1000/B2000</f>
        <v>192.86381437868</v>
      </c>
      <c r="J2000" s="19" t="n">
        <f aca="false">I2000/H2000</f>
        <v>0.108662074443067</v>
      </c>
      <c r="K2000" s="19" t="n">
        <f aca="false">MAX(Online_RAW!$L$2-Online_RAW!L2000,0)</f>
        <v>0</v>
      </c>
      <c r="L2000" s="19" t="n">
        <f aca="false">0.0016*(Online_RAW!M2000)</f>
        <v>125.141866666667</v>
      </c>
      <c r="M2000" s="11" t="n">
        <f aca="false">Online_RAW!$N$2-Online_RAW!N2000</f>
        <v>778.79236363636</v>
      </c>
      <c r="N2000" s="19" t="n">
        <f aca="false">Online_RAW!C2000*60</f>
        <v>54.8590909090909</v>
      </c>
      <c r="O2000" s="19" t="n">
        <f aca="false">MAX(0, Online_RAW!D2000*60)</f>
        <v>125.449636363636</v>
      </c>
      <c r="P2000" s="19" t="n">
        <f aca="false">_xlfn.IFNA(VLOOKUP(A2000,Sampling!$D$7:$E$14,2,FALSE()),0)</f>
        <v>0</v>
      </c>
      <c r="Q2000" s="0" t="n">
        <f aca="false">_xlfn.IFNA(VLOOKUP(A2000,Refill!$D$6:$G$8,2,FALSE()),0)</f>
        <v>0</v>
      </c>
    </row>
    <row r="2001" customFormat="false" ht="12.75" hidden="false" customHeight="false" outlineLevel="0" collapsed="false">
      <c r="A2001" s="19" t="n">
        <f aca="false">ROUND((Online_RAW!B2001-General!$B$10)*24,3)</f>
        <v>33.317</v>
      </c>
      <c r="B2001" s="19" t="n">
        <f aca="false">General!$B$12+Online_ANA!K2001/1000+Online_ANA!L2001/1000+Online_ANA!M2001/1000/General!$B$22-SUM($P$2:P2001)/1000/General!$B$24+SUM($Q$2:Q2001)/1000/General!$B$24</f>
        <v>1.76108895125649</v>
      </c>
      <c r="C2001" s="19" t="n">
        <f aca="false">Online_RAW!K2001</f>
        <v>61.8158333333333</v>
      </c>
      <c r="D2001" s="19" t="n">
        <f aca="false">Online_RAW!J2001</f>
        <v>6.59384615384615</v>
      </c>
      <c r="E2001" s="19" t="n">
        <f aca="false">(1-F2001/100-G2001/100)/(1-C2001/100-D2001/100-General!$B$17/100)</f>
        <v>0.573752780925017</v>
      </c>
      <c r="F2001" s="19" t="n">
        <f aca="false">N2001*General!$B$14/(N2001+O2001)+O2001*100/(N2001+O2001)</f>
        <v>82.1141909333776</v>
      </c>
      <c r="G2001" s="19" t="n">
        <f aca="false">N2001*General!$B$15/(N2001+O2001)</f>
        <v>0.00903323690233456</v>
      </c>
      <c r="H2001" s="19" t="n">
        <f aca="false">(N2001+O2001)*(1/General!$B$20)*((F2001/100)-E2001*(C2001/100))*1000/B2001</f>
        <v>2126.67718859608</v>
      </c>
      <c r="I2001" s="19" t="n">
        <f aca="false">(N2001+O2001)*(1/General!$B$20)*((D2001/100)*E2001-(G2001/100))*1000/B2001</f>
        <v>172.068567807776</v>
      </c>
      <c r="J2001" s="19" t="n">
        <f aca="false">I2001/H2001</f>
        <v>0.0809095845530586</v>
      </c>
      <c r="K2001" s="19" t="n">
        <f aca="false">MAX(Online_RAW!$L$2-Online_RAW!L2001,0)</f>
        <v>0</v>
      </c>
      <c r="L2001" s="19" t="n">
        <f aca="false">0.0016*(Online_RAW!M2001)</f>
        <v>125.2144</v>
      </c>
      <c r="M2001" s="11" t="n">
        <f aca="false">Online_RAW!$N$2-Online_RAW!N2001</f>
        <v>780.30326086957</v>
      </c>
      <c r="N2001" s="19" t="n">
        <f aca="false">Online_RAW!C2001*60</f>
        <v>40.6406086956522</v>
      </c>
      <c r="O2001" s="19" t="n">
        <f aca="false">MAX(0, Online_RAW!D2001*60)</f>
        <v>139.319727272727</v>
      </c>
      <c r="P2001" s="19" t="n">
        <f aca="false">_xlfn.IFNA(VLOOKUP(A2001,Sampling!$D$7:$E$14,2,FALSE()),0)</f>
        <v>0</v>
      </c>
      <c r="Q2001" s="0" t="n">
        <f aca="false">_xlfn.IFNA(VLOOKUP(A2001,Refill!$D$6:$G$8,2,FALSE()),0)</f>
        <v>0</v>
      </c>
    </row>
    <row r="2002" customFormat="false" ht="12.75" hidden="false" customHeight="false" outlineLevel="0" collapsed="false">
      <c r="A2002" s="19" t="n">
        <f aca="false">ROUND((Online_RAW!B2002-General!$B$10)*24,3)</f>
        <v>33.333</v>
      </c>
      <c r="B2002" s="19" t="n">
        <f aca="false">General!$B$12+Online_ANA!K2002/1000+Online_ANA!L2002/1000+Online_ANA!M2002/1000/General!$B$22-SUM($P$2:P2002)/1000/General!$B$24+SUM($Q$2:Q2002)/1000/General!$B$24</f>
        <v>1.7625299634775</v>
      </c>
      <c r="C2002" s="19" t="n">
        <f aca="false">Online_RAW!K2002</f>
        <v>69.3292307692308</v>
      </c>
      <c r="D2002" s="19" t="n">
        <f aca="false">Online_RAW!J2002</f>
        <v>6.71125</v>
      </c>
      <c r="E2002" s="19" t="n">
        <f aca="false">(1-F2002/100-G2002/100)/(1-C2002/100-D2002/100-General!$B$17/100)</f>
        <v>1.11442351207066</v>
      </c>
      <c r="F2002" s="19" t="n">
        <f aca="false">N2002*General!$B$14/(N2002+O2002)+O2002*100/(N2002+O2002)</f>
        <v>73.7679023783537</v>
      </c>
      <c r="G2002" s="19" t="n">
        <f aca="false">N2002*General!$B$15/(N2002+O2002)</f>
        <v>0.0132485341523466</v>
      </c>
      <c r="H2002" s="19" t="n">
        <f aca="false">(N2002+O2002)*(1/General!$B$20)*((F2002/100)-E2002*(C2002/100))*1000/B2002</f>
        <v>-159.297795544456</v>
      </c>
      <c r="I2002" s="19" t="n">
        <f aca="false">(N2002+O2002)*(1/General!$B$20)*((D2002/100)*E2002-(G2002/100))*1000/B2002</f>
        <v>340.363444841744</v>
      </c>
      <c r="J2002" s="19" t="n">
        <f aca="false">I2002/H2002</f>
        <v>-2.13664880721315</v>
      </c>
      <c r="K2002" s="19" t="n">
        <f aca="false">MAX(Online_RAW!$L$2-Online_RAW!L2002,0)</f>
        <v>0</v>
      </c>
      <c r="L2002" s="19" t="n">
        <f aca="false">0.0016*(Online_RAW!M2002)</f>
        <v>125.284266666667</v>
      </c>
      <c r="M2002" s="11" t="n">
        <f aca="false">Online_RAW!$N$2-Online_RAW!N2002</f>
        <v>781.79780952381</v>
      </c>
      <c r="N2002" s="19" t="n">
        <f aca="false">Online_RAW!C2002*60</f>
        <v>59.6517142857143</v>
      </c>
      <c r="O2002" s="19" t="n">
        <f aca="false">MAX(0, Online_RAW!D2002*60)</f>
        <v>120.448857142857</v>
      </c>
      <c r="P2002" s="19" t="n">
        <f aca="false">_xlfn.IFNA(VLOOKUP(A2002,Sampling!$D$7:$E$14,2,FALSE()),0)</f>
        <v>0</v>
      </c>
      <c r="Q2002" s="0" t="n">
        <f aca="false">_xlfn.IFNA(VLOOKUP(A2002,Refill!$D$6:$G$8,2,FALSE()),0)</f>
        <v>0</v>
      </c>
    </row>
    <row r="2003" customFormat="false" ht="12.75" hidden="false" customHeight="false" outlineLevel="0" collapsed="false">
      <c r="A2003" s="19" t="n">
        <f aca="false">ROUND((Online_RAW!B2003-General!$B$10)*24,3)</f>
        <v>33.35</v>
      </c>
      <c r="B2003" s="19" t="n">
        <f aca="false">General!$B$12+Online_ANA!K2003/1000+Online_ANA!L2003/1000+Online_ANA!M2003/1000/General!$B$22-SUM($P$2:P2003)/1000/General!$B$24+SUM($Q$2:Q2003)/1000/General!$B$24</f>
        <v>1.76401634705112</v>
      </c>
      <c r="C2003" s="19" t="n">
        <f aca="false">Online_RAW!K2003</f>
        <v>67.2338461538461</v>
      </c>
      <c r="D2003" s="19" t="n">
        <f aca="false">Online_RAW!J2003</f>
        <v>6.608</v>
      </c>
      <c r="E2003" s="19" t="n">
        <f aca="false">(1-F2003/100-G2003/100)/(1-C2003/100-D2003/100-General!$B$17/100)</f>
        <v>1.19182764061053</v>
      </c>
      <c r="F2003" s="19" t="n">
        <f aca="false">N2003*General!$B$14/(N2003+O2003)+O2003*100/(N2003+O2003)</f>
        <v>69.3241910381895</v>
      </c>
      <c r="G2003" s="19" t="n">
        <f aca="false">N2003*General!$B$15/(N2003+O2003)</f>
        <v>0.0154928328089952</v>
      </c>
      <c r="H2003" s="19" t="n">
        <f aca="false">(N2003+O2003)*(1/General!$B$20)*((F2003/100)-E2003*(C2003/100))*1000/B2003</f>
        <v>-491.24351568331</v>
      </c>
      <c r="I2003" s="19" t="n">
        <f aca="false">(N2003+O2003)*(1/General!$B$20)*((D2003/100)*E2003-(G2003/100))*1000/B2003</f>
        <v>357.290428912203</v>
      </c>
      <c r="J2003" s="19" t="n">
        <f aca="false">I2003/H2003</f>
        <v>-0.727318361475406</v>
      </c>
      <c r="K2003" s="19" t="n">
        <f aca="false">MAX(Online_RAW!$L$2-Online_RAW!L2003,0)</f>
        <v>0</v>
      </c>
      <c r="L2003" s="19" t="n">
        <f aca="false">0.0016*(Online_RAW!M2003)</f>
        <v>125.372266666667</v>
      </c>
      <c r="M2003" s="11" t="n">
        <f aca="false">Online_RAW!$N$2-Online_RAW!N2003</f>
        <v>783.32204761905</v>
      </c>
      <c r="N2003" s="19" t="n">
        <f aca="false">Online_RAW!C2003*60</f>
        <v>69.6122857142856</v>
      </c>
      <c r="O2003" s="19" t="n">
        <f aca="false">MAX(0, Online_RAW!D2003*60)</f>
        <v>110.115428571428</v>
      </c>
      <c r="P2003" s="19" t="n">
        <f aca="false">_xlfn.IFNA(VLOOKUP(A2003,Sampling!$D$7:$E$14,2,FALSE()),0)</f>
        <v>0</v>
      </c>
      <c r="Q2003" s="0" t="n">
        <f aca="false">_xlfn.IFNA(VLOOKUP(A2003,Refill!$D$6:$G$8,2,FALSE()),0)</f>
        <v>0</v>
      </c>
    </row>
    <row r="2004" customFormat="false" ht="12.75" hidden="false" customHeight="false" outlineLevel="0" collapsed="false">
      <c r="A2004" s="19" t="n">
        <f aca="false">ROUND((Online_RAW!B2004-General!$B$10)*24,3)</f>
        <v>33.367</v>
      </c>
      <c r="B2004" s="19" t="n">
        <f aca="false">General!$B$12+Online_ANA!K2004/1000+Online_ANA!L2004/1000+Online_ANA!M2004/1000/General!$B$22-SUM($P$2:P2004)/1000/General!$B$24+SUM($Q$2:Q2004)/1000/General!$B$24</f>
        <v>1.76547616747289</v>
      </c>
      <c r="C2004" s="19" t="n">
        <f aca="false">Online_RAW!K2004</f>
        <v>61.4683333333333</v>
      </c>
      <c r="D2004" s="19" t="n">
        <f aca="false">Online_RAW!J2004</f>
        <v>6.535</v>
      </c>
      <c r="E2004" s="19" t="n">
        <f aca="false">(1-F2004/100-G2004/100)/(1-C2004/100-D2004/100-General!$B$17/100)</f>
        <v>0.738296193209462</v>
      </c>
      <c r="F2004" s="19" t="n">
        <f aca="false">N2004*General!$B$14/(N2004+O2004)+O2004*100/(N2004+O2004)</f>
        <v>76.6846624652108</v>
      </c>
      <c r="G2004" s="19" t="n">
        <f aca="false">N2004*General!$B$15/(N2004+O2004)</f>
        <v>0.0117754229973683</v>
      </c>
      <c r="H2004" s="19" t="n">
        <f aca="false">(N2004+O2004)*(1/General!$B$20)*((F2004/100)-E2004*(C2004/100))*1000/B2004</f>
        <v>1424.76060938431</v>
      </c>
      <c r="I2004" s="19" t="n">
        <f aca="false">(N2004+O2004)*(1/General!$B$20)*((D2004/100)*E2004-(G2004/100))*1000/B2004</f>
        <v>219.065168686161</v>
      </c>
      <c r="J2004" s="19" t="n">
        <f aca="false">I2004/H2004</f>
        <v>0.153755772894948</v>
      </c>
      <c r="K2004" s="19" t="n">
        <f aca="false">MAX(Online_RAW!$L$2-Online_RAW!L2004,0)</f>
        <v>0</v>
      </c>
      <c r="L2004" s="19" t="n">
        <f aca="false">0.0016*(Online_RAW!M2004)</f>
        <v>125.5152</v>
      </c>
      <c r="M2004" s="11" t="n">
        <f aca="false">Online_RAW!$N$2-Online_RAW!N2004</f>
        <v>784.75745454545</v>
      </c>
      <c r="N2004" s="19" t="n">
        <f aca="false">Online_RAW!C2004*60</f>
        <v>53.022</v>
      </c>
      <c r="O2004" s="19" t="n">
        <f aca="false">MAX(0, Online_RAW!D2004*60)</f>
        <v>127.088727272727</v>
      </c>
      <c r="P2004" s="19" t="n">
        <f aca="false">_xlfn.IFNA(VLOOKUP(A2004,Sampling!$D$7:$E$14,2,FALSE()),0)</f>
        <v>0</v>
      </c>
      <c r="Q2004" s="0" t="n">
        <f aca="false">_xlfn.IFNA(VLOOKUP(A2004,Refill!$D$6:$G$8,2,FALSE()),0)</f>
        <v>0</v>
      </c>
    </row>
    <row r="2005" customFormat="false" ht="12.75" hidden="false" customHeight="false" outlineLevel="0" collapsed="false">
      <c r="A2005" s="19" t="n">
        <f aca="false">ROUND((Online_RAW!B2005-General!$B$10)*24,3)</f>
        <v>33.383</v>
      </c>
      <c r="B2005" s="19" t="n">
        <f aca="false">General!$B$12+Online_ANA!K2005/1000+Online_ANA!L2005/1000+Online_ANA!M2005/1000/General!$B$22-SUM($P$2:P2005)/1000/General!$B$24+SUM($Q$2:Q2005)/1000/General!$B$24</f>
        <v>1.76685843893099</v>
      </c>
      <c r="C2005" s="19" t="n">
        <f aca="false">Online_RAW!K2005</f>
        <v>63.79</v>
      </c>
      <c r="D2005" s="19" t="n">
        <f aca="false">Online_RAW!J2005</f>
        <v>6.50555555555556</v>
      </c>
      <c r="E2005" s="19" t="n">
        <f aca="false">(1-F2005/100-G2005/100)/(1-C2005/100-D2005/100-General!$B$17/100)</f>
        <v>0.779210291370349</v>
      </c>
      <c r="F2005" s="19" t="n">
        <f aca="false">N2005*General!$B$14/(N2005+O2005)+O2005*100/(N2005+O2005)</f>
        <v>77.1796240461998</v>
      </c>
      <c r="G2005" s="19" t="n">
        <f aca="false">N2005*General!$B$15/(N2005+O2005)</f>
        <v>0.0115254424009092</v>
      </c>
      <c r="H2005" s="19" t="n">
        <f aca="false">(N2005+O2005)*(1/General!$B$20)*((F2005/100)-E2005*(C2005/100))*1000/B2005</f>
        <v>1248.5028428159</v>
      </c>
      <c r="I2005" s="19" t="n">
        <f aca="false">(N2005+O2005)*(1/General!$B$20)*((D2005/100)*E2005-(G2005/100))*1000/B2005</f>
        <v>229.837735245663</v>
      </c>
      <c r="J2005" s="19" t="n">
        <f aca="false">I2005/H2005</f>
        <v>0.184090678341815</v>
      </c>
      <c r="K2005" s="19" t="n">
        <f aca="false">MAX(Online_RAW!$L$2-Online_RAW!L2005,0)</f>
        <v>0</v>
      </c>
      <c r="L2005" s="19" t="n">
        <f aca="false">0.0016*(Online_RAW!M2005)</f>
        <v>125.5152</v>
      </c>
      <c r="M2005" s="11" t="n">
        <f aca="false">Online_RAW!$N$2-Online_RAW!N2005</f>
        <v>786.26413043478</v>
      </c>
      <c r="N2005" s="19" t="n">
        <f aca="false">Online_RAW!C2005*60</f>
        <v>51.8548695652174</v>
      </c>
      <c r="O2005" s="19" t="n">
        <f aca="false">MAX(0, Online_RAW!D2005*60)</f>
        <v>128.111739130435</v>
      </c>
      <c r="P2005" s="19" t="n">
        <f aca="false">_xlfn.IFNA(VLOOKUP(A2005,Sampling!$D$7:$E$14,2,FALSE()),0)</f>
        <v>0</v>
      </c>
      <c r="Q2005" s="0" t="n">
        <f aca="false">_xlfn.IFNA(VLOOKUP(A2005,Refill!$D$6:$G$8,2,FALSE()),0)</f>
        <v>0</v>
      </c>
    </row>
    <row r="2006" customFormat="false" ht="12.75" hidden="false" customHeight="false" outlineLevel="0" collapsed="false">
      <c r="A2006" s="19" t="n">
        <f aca="false">ROUND((Online_RAW!B2006-General!$B$10)*24,3)</f>
        <v>33.4</v>
      </c>
      <c r="B2006" s="19" t="n">
        <f aca="false">General!$B$12+Online_ANA!K2006/1000+Online_ANA!L2006/1000+Online_ANA!M2006/1000/General!$B$22-SUM($P$2:P2006)/1000/General!$B$24+SUM($Q$2:Q2006)/1000/General!$B$24</f>
        <v>1.76845851602713</v>
      </c>
      <c r="C2006" s="19" t="n">
        <f aca="false">Online_RAW!K2006</f>
        <v>67.4015384615385</v>
      </c>
      <c r="D2006" s="19" t="n">
        <f aca="false">Online_RAW!J2006</f>
        <v>6.32875</v>
      </c>
      <c r="E2006" s="19" t="n">
        <f aca="false">(1-F2006/100-G2006/100)/(1-C2006/100-D2006/100-General!$B$17/100)</f>
        <v>1.22034743132282</v>
      </c>
      <c r="F2006" s="19" t="n">
        <f aca="false">N2006*General!$B$14/(N2006+O2006)+O2006*100/(N2006+O2006)</f>
        <v>68.4539275888888</v>
      </c>
      <c r="G2006" s="19" t="n">
        <f aca="false">N2006*General!$B$15/(N2006+O2006)</f>
        <v>0.0159323598035915</v>
      </c>
      <c r="H2006" s="19" t="n">
        <f aca="false">(N2006+O2006)*(1/General!$B$20)*((F2006/100)-E2006*(C2006/100))*1000/B2006</f>
        <v>-625.890661800797</v>
      </c>
      <c r="I2006" s="19" t="n">
        <f aca="false">(N2006+O2006)*(1/General!$B$20)*((D2006/100)*E2006-(G2006/100))*1000/B2006</f>
        <v>349.577855956382</v>
      </c>
      <c r="J2006" s="19" t="n">
        <f aca="false">I2006/H2006</f>
        <v>-0.558528633340822</v>
      </c>
      <c r="K2006" s="19" t="n">
        <f aca="false">MAX(Online_RAW!$L$2-Online_RAW!L2006,0)</f>
        <v>0</v>
      </c>
      <c r="L2006" s="19" t="n">
        <f aca="false">0.0016*(Online_RAW!M2006)</f>
        <v>125.71424</v>
      </c>
      <c r="M2006" s="11" t="n">
        <f aca="false">Online_RAW!$N$2-Online_RAW!N2006</f>
        <v>787.79126086957</v>
      </c>
      <c r="N2006" s="19" t="n">
        <f aca="false">Online_RAW!C2006*60</f>
        <v>71.61</v>
      </c>
      <c r="O2006" s="19" t="n">
        <f aca="false">MAX(0, Online_RAW!D2006*60)</f>
        <v>108.175043478261</v>
      </c>
      <c r="P2006" s="19" t="n">
        <f aca="false">_xlfn.IFNA(VLOOKUP(A2006,Sampling!$D$7:$E$14,2,FALSE()),0)</f>
        <v>0</v>
      </c>
      <c r="Q2006" s="0" t="n">
        <f aca="false">_xlfn.IFNA(VLOOKUP(A2006,Refill!$D$6:$G$8,2,FALSE()),0)</f>
        <v>0</v>
      </c>
    </row>
    <row r="2007" customFormat="false" ht="12.75" hidden="false" customHeight="false" outlineLevel="0" collapsed="false">
      <c r="A2007" s="19" t="n">
        <f aca="false">ROUND((Online_RAW!B2007-General!$B$10)*24,3)</f>
        <v>33.417</v>
      </c>
      <c r="B2007" s="19" t="n">
        <f aca="false">General!$B$12+Online_ANA!K2007/1000+Online_ANA!L2007/1000+Online_ANA!M2007/1000/General!$B$22-SUM($P$2:P2007)/1000/General!$B$24+SUM($Q$2:Q2007)/1000/General!$B$24</f>
        <v>1.77004833060884</v>
      </c>
      <c r="C2007" s="19" t="n">
        <f aca="false">Online_RAW!K2007</f>
        <v>62.2283333333333</v>
      </c>
      <c r="D2007" s="19" t="n">
        <f aca="false">Online_RAW!J2007</f>
        <v>6.34111111111111</v>
      </c>
      <c r="E2007" s="19" t="n">
        <f aca="false">(1-F2007/100-G2007/100)/(1-C2007/100-D2007/100-General!$B$17/100)</f>
        <v>0.914213077084273</v>
      </c>
      <c r="F2007" s="19" t="n">
        <f aca="false">N2007*General!$B$14/(N2007+O2007)+O2007*100/(N2007+O2007)</f>
        <v>71.6470283744943</v>
      </c>
      <c r="G2007" s="19" t="n">
        <f aca="false">N2007*General!$B$15/(N2007+O2007)</f>
        <v>0.0143196826391443</v>
      </c>
      <c r="H2007" s="19" t="n">
        <f aca="false">(N2007+O2007)*(1/General!$B$20)*((F2007/100)-E2007*(C2007/100))*1000/B2007</f>
        <v>670.236277560974</v>
      </c>
      <c r="I2007" s="19" t="n">
        <f aca="false">(N2007+O2007)*(1/General!$B$20)*((D2007/100)*E2007-(G2007/100))*1000/B2007</f>
        <v>262.643360238703</v>
      </c>
      <c r="J2007" s="19" t="n">
        <f aca="false">I2007/H2007</f>
        <v>0.391866822241369</v>
      </c>
      <c r="K2007" s="19" t="n">
        <f aca="false">MAX(Online_RAW!$L$2-Online_RAW!L2007,0)</f>
        <v>0</v>
      </c>
      <c r="L2007" s="19" t="n">
        <f aca="false">0.0016*(Online_RAW!M2007)</f>
        <v>125.9216</v>
      </c>
      <c r="M2007" s="11" t="n">
        <f aca="false">Online_RAW!$N$2-Online_RAW!N2007</f>
        <v>789.29813636364</v>
      </c>
      <c r="N2007" s="19" t="n">
        <f aca="false">Online_RAW!C2007*60</f>
        <v>64.5068181818184</v>
      </c>
      <c r="O2007" s="19" t="n">
        <f aca="false">MAX(0, Online_RAW!D2007*60)</f>
        <v>115.683818181818</v>
      </c>
      <c r="P2007" s="19" t="n">
        <f aca="false">_xlfn.IFNA(VLOOKUP(A2007,Sampling!$D$7:$E$14,2,FALSE()),0)</f>
        <v>0</v>
      </c>
      <c r="Q2007" s="0" t="n">
        <f aca="false">_xlfn.IFNA(VLOOKUP(A2007,Refill!$D$6:$G$8,2,FALSE()),0)</f>
        <v>0</v>
      </c>
    </row>
    <row r="2008" customFormat="false" ht="12.75" hidden="false" customHeight="false" outlineLevel="0" collapsed="false">
      <c r="A2008" s="19" t="n">
        <f aca="false">ROUND((Online_RAW!B2008-General!$B$10)*24,3)</f>
        <v>33.433</v>
      </c>
      <c r="B2008" s="19" t="n">
        <f aca="false">General!$B$12+Online_ANA!K2008/1000+Online_ANA!L2008/1000+Online_ANA!M2008/1000/General!$B$22-SUM($P$2:P2008)/1000/General!$B$24+SUM($Q$2:Q2008)/1000/General!$B$24</f>
        <v>1.77149294154652</v>
      </c>
      <c r="C2008" s="19" t="n">
        <f aca="false">Online_RAW!K2008</f>
        <v>60.6669230769231</v>
      </c>
      <c r="D2008" s="19" t="n">
        <f aca="false">Online_RAW!J2008</f>
        <v>6.36857142857143</v>
      </c>
      <c r="E2008" s="19" t="n">
        <f aca="false">(1-F2008/100-G2008/100)/(1-C2008/100-D2008/100-General!$B$17/100)</f>
        <v>0.740782900605396</v>
      </c>
      <c r="F2008" s="19" t="n">
        <f aca="false">N2008*General!$B$14/(N2008+O2008)+O2008*100/(N2008+O2008)</f>
        <v>75.8888116976902</v>
      </c>
      <c r="G2008" s="19" t="n">
        <f aca="false">N2008*General!$B$15/(N2008+O2008)</f>
        <v>0.0121773678294494</v>
      </c>
      <c r="H2008" s="19" t="n">
        <f aca="false">(N2008+O2008)*(1/General!$B$20)*((F2008/100)-E2008*(C2008/100))*1000/B2008</f>
        <v>1404.63962698011</v>
      </c>
      <c r="I2008" s="19" t="n">
        <f aca="false">(N2008+O2008)*(1/General!$B$20)*((D2008/100)*E2008-(G2008/100))*1000/B2008</f>
        <v>213.572714143547</v>
      </c>
      <c r="J2008" s="19" t="n">
        <f aca="false">I2008/H2008</f>
        <v>0.152048048511002</v>
      </c>
      <c r="K2008" s="19" t="n">
        <f aca="false">MAX(Online_RAW!$L$2-Online_RAW!L2008,0)</f>
        <v>0</v>
      </c>
      <c r="L2008" s="19" t="n">
        <f aca="false">0.0016*(Online_RAW!M2008)</f>
        <v>126.0088</v>
      </c>
      <c r="M2008" s="11" t="n">
        <f aca="false">Online_RAW!$N$2-Online_RAW!N2008</f>
        <v>790.77771428571</v>
      </c>
      <c r="N2008" s="19" t="n">
        <f aca="false">Online_RAW!C2008*60</f>
        <v>54.864</v>
      </c>
      <c r="O2008" s="19" t="n">
        <f aca="false">MAX(0, Online_RAW!D2008*60)</f>
        <v>125.352285714286</v>
      </c>
      <c r="P2008" s="19" t="n">
        <f aca="false">_xlfn.IFNA(VLOOKUP(A2008,Sampling!$D$7:$E$14,2,FALSE()),0)</f>
        <v>0</v>
      </c>
      <c r="Q2008" s="0" t="n">
        <f aca="false">_xlfn.IFNA(VLOOKUP(A2008,Refill!$D$6:$G$8,2,FALSE()),0)</f>
        <v>0</v>
      </c>
    </row>
    <row r="2009" customFormat="false" ht="12.75" hidden="false" customHeight="false" outlineLevel="0" collapsed="false">
      <c r="A2009" s="19" t="n">
        <f aca="false">ROUND((Online_RAW!B2009-General!$B$10)*24,3)</f>
        <v>33.45</v>
      </c>
      <c r="B2009" s="19" t="n">
        <f aca="false">General!$B$12+Online_ANA!K2009/1000+Online_ANA!L2009/1000+Online_ANA!M2009/1000/General!$B$22-SUM($P$2:P2009)/1000/General!$B$24+SUM($Q$2:Q2009)/1000/General!$B$24</f>
        <v>1.77299619149291</v>
      </c>
      <c r="C2009" s="19" t="n">
        <f aca="false">Online_RAW!K2009</f>
        <v>64.6492307692308</v>
      </c>
      <c r="D2009" s="19" t="n">
        <f aca="false">Online_RAW!J2009</f>
        <v>6.38571428571429</v>
      </c>
      <c r="E2009" s="19" t="n">
        <f aca="false">(1-F2009/100-G2009/100)/(1-C2009/100-D2009/100-General!$B$17/100)</f>
        <v>1.00632716333955</v>
      </c>
      <c r="F2009" s="19" t="n">
        <f aca="false">N2009*General!$B$14/(N2009+O2009)+O2009*100/(N2009+O2009)</f>
        <v>71.2725996557148</v>
      </c>
      <c r="G2009" s="19" t="n">
        <f aca="false">N2009*General!$B$15/(N2009+O2009)</f>
        <v>0.0145087880526693</v>
      </c>
      <c r="H2009" s="19" t="n">
        <f aca="false">(N2009+O2009)*(1/General!$B$20)*((F2009/100)-E2009*(C2009/100))*1000/B2009</f>
        <v>281.687361235992</v>
      </c>
      <c r="I2009" s="19" t="n">
        <f aca="false">(N2009+O2009)*(1/General!$B$20)*((D2009/100)*E2009-(G2009/100))*1000/B2009</f>
        <v>290.630099429819</v>
      </c>
      <c r="J2009" s="19" t="n">
        <f aca="false">I2009/H2009</f>
        <v>1.03174703385551</v>
      </c>
      <c r="K2009" s="19" t="n">
        <f aca="false">MAX(Online_RAW!$L$2-Online_RAW!L2009,0)</f>
        <v>0</v>
      </c>
      <c r="L2009" s="19" t="n">
        <f aca="false">0.0016*(Online_RAW!M2009)</f>
        <v>126.1464</v>
      </c>
      <c r="M2009" s="11" t="n">
        <f aca="false">Online_RAW!$N$2-Online_RAW!N2009</f>
        <v>792.26627272727</v>
      </c>
      <c r="N2009" s="19" t="n">
        <f aca="false">Online_RAW!C2009*60</f>
        <v>65.3389090909092</v>
      </c>
      <c r="O2009" s="19" t="n">
        <f aca="false">MAX(0, Online_RAW!D2009*60)</f>
        <v>114.797181818182</v>
      </c>
      <c r="P2009" s="19" t="n">
        <f aca="false">_xlfn.IFNA(VLOOKUP(A2009,Sampling!$D$7:$E$14,2,FALSE()),0)</f>
        <v>0</v>
      </c>
      <c r="Q2009" s="0" t="n">
        <f aca="false">_xlfn.IFNA(VLOOKUP(A2009,Refill!$D$6:$G$8,2,FALSE()),0)</f>
        <v>0</v>
      </c>
    </row>
    <row r="2010" customFormat="false" ht="12.75" hidden="false" customHeight="false" outlineLevel="0" collapsed="false">
      <c r="A2010" s="19" t="n">
        <f aca="false">ROUND((Online_RAW!B2010-General!$B$10)*24,3)</f>
        <v>33.467</v>
      </c>
      <c r="B2010" s="19" t="n">
        <f aca="false">General!$B$12+Online_ANA!K2010/1000+Online_ANA!L2010/1000+Online_ANA!M2010/1000/General!$B$22-SUM($P$2:P2010)/1000/General!$B$24+SUM($Q$2:Q2010)/1000/General!$B$24</f>
        <v>1.77455890628019</v>
      </c>
      <c r="C2010" s="19" t="n">
        <f aca="false">Online_RAW!K2010</f>
        <v>63.4591666666667</v>
      </c>
      <c r="D2010" s="19" t="n">
        <f aca="false">Online_RAW!J2010</f>
        <v>6.35333333333333</v>
      </c>
      <c r="E2010" s="19" t="n">
        <f aca="false">(1-F2010/100-G2010/100)/(1-C2010/100-D2010/100-General!$B$17/100)</f>
        <v>1.01166588426024</v>
      </c>
      <c r="F2010" s="19" t="n">
        <f aca="false">N2010*General!$B$14/(N2010+O2010)+O2010*100/(N2010+O2010)</f>
        <v>69.8828654909736</v>
      </c>
      <c r="G2010" s="19" t="n">
        <f aca="false">N2010*General!$B$15/(N2010+O2010)</f>
        <v>0.0152106739944578</v>
      </c>
      <c r="H2010" s="19" t="n">
        <f aca="false">(N2010+O2010)*(1/General!$B$20)*((F2010/100)-E2010*(C2010/100))*1000/B2010</f>
        <v>257.190656390766</v>
      </c>
      <c r="I2010" s="19" t="n">
        <f aca="false">(N2010+O2010)*(1/General!$B$20)*((D2010/100)*E2010-(G2010/100))*1000/B2010</f>
        <v>290.173250012103</v>
      </c>
      <c r="J2010" s="19" t="n">
        <f aca="false">I2010/H2010</f>
        <v>1.12824180350947</v>
      </c>
      <c r="K2010" s="19" t="n">
        <f aca="false">MAX(Online_RAW!$L$2-Online_RAW!L2010,0)</f>
        <v>0</v>
      </c>
      <c r="L2010" s="19" t="n">
        <f aca="false">0.0016*(Online_RAW!M2010)</f>
        <v>126.293688888889</v>
      </c>
      <c r="M2010" s="11" t="n">
        <f aca="false">Online_RAW!$N$2-Online_RAW!N2010</f>
        <v>793.80908695652</v>
      </c>
      <c r="N2010" s="19" t="n">
        <f aca="false">Online_RAW!C2010*60</f>
        <v>68.4456521739132</v>
      </c>
      <c r="O2010" s="19" t="n">
        <f aca="false">MAX(0, Online_RAW!D2010*60)</f>
        <v>111.548086956522</v>
      </c>
      <c r="P2010" s="19" t="n">
        <f aca="false">_xlfn.IFNA(VLOOKUP(A2010,Sampling!$D$7:$E$14,2,FALSE()),0)</f>
        <v>0</v>
      </c>
      <c r="Q2010" s="0" t="n">
        <f aca="false">_xlfn.IFNA(VLOOKUP(A2010,Refill!$D$6:$G$8,2,FALSE()),0)</f>
        <v>0</v>
      </c>
    </row>
    <row r="2011" customFormat="false" ht="12.75" hidden="false" customHeight="false" outlineLevel="0" collapsed="false">
      <c r="A2011" s="19" t="n">
        <f aca="false">ROUND((Online_RAW!B2011-General!$B$10)*24,3)</f>
        <v>33.483</v>
      </c>
      <c r="B2011" s="19" t="n">
        <f aca="false">General!$B$12+Online_ANA!K2011/1000+Online_ANA!L2011/1000+Online_ANA!M2011/1000/General!$B$22-SUM($P$2:P2011)/1000/General!$B$24+SUM($Q$2:Q2011)/1000/General!$B$24</f>
        <v>1.77595762985418</v>
      </c>
      <c r="C2011" s="19" t="n">
        <f aca="false">Online_RAW!K2011</f>
        <v>60.7966666666667</v>
      </c>
      <c r="D2011" s="19" t="n">
        <f aca="false">Online_RAW!J2011</f>
        <v>6.36</v>
      </c>
      <c r="E2011" s="19" t="n">
        <f aca="false">(1-F2011/100-G2011/100)/(1-C2011/100-D2011/100-General!$B$17/100)</f>
        <v>0.882904430502643</v>
      </c>
      <c r="F2011" s="19" t="n">
        <f aca="false">N2011*General!$B$14/(N2011+O2011)+O2011*100/(N2011+O2011)</f>
        <v>71.3700418682168</v>
      </c>
      <c r="G2011" s="19" t="n">
        <f aca="false">N2011*General!$B$15/(N2011+O2011)</f>
        <v>0.0144595748140319</v>
      </c>
      <c r="H2011" s="19" t="n">
        <f aca="false">(N2011+O2011)*(1/General!$B$20)*((F2011/100)-E2011*(C2011/100))*1000/B2011</f>
        <v>798.672770529845</v>
      </c>
      <c r="I2011" s="19" t="n">
        <f aca="false">(N2011+O2011)*(1/General!$B$20)*((D2011/100)*E2011-(G2011/100))*1000/B2011</f>
        <v>252.832722220826</v>
      </c>
      <c r="J2011" s="19" t="n">
        <f aca="false">I2011/H2011</f>
        <v>0.316566097593505</v>
      </c>
      <c r="K2011" s="19" t="n">
        <f aca="false">MAX(Online_RAW!$L$2-Online_RAW!L2011,0)</f>
        <v>0</v>
      </c>
      <c r="L2011" s="19" t="n">
        <f aca="false">0.0016*(Online_RAW!M2011)</f>
        <v>126.293688888889</v>
      </c>
      <c r="M2011" s="11" t="n">
        <f aca="false">Online_RAW!$N$2-Online_RAW!N2011</f>
        <v>795.33369565217</v>
      </c>
      <c r="N2011" s="19" t="n">
        <f aca="false">Online_RAW!C2011*60</f>
        <v>64.9575652173912</v>
      </c>
      <c r="O2011" s="19" t="n">
        <f aca="false">MAX(0, Online_RAW!D2011*60)</f>
        <v>114.736695652174</v>
      </c>
      <c r="P2011" s="19" t="n">
        <f aca="false">_xlfn.IFNA(VLOOKUP(A2011,Sampling!$D$7:$E$14,2,FALSE()),0)</f>
        <v>0</v>
      </c>
      <c r="Q2011" s="0" t="n">
        <f aca="false">_xlfn.IFNA(VLOOKUP(A2011,Refill!$D$6:$G$8,2,FALSE()),0)</f>
        <v>0</v>
      </c>
    </row>
    <row r="2012" customFormat="false" ht="12.75" hidden="false" customHeight="false" outlineLevel="0" collapsed="false">
      <c r="A2012" s="19" t="n">
        <f aca="false">ROUND((Online_RAW!B2012-General!$B$10)*24,3)</f>
        <v>33.5</v>
      </c>
      <c r="B2012" s="19" t="n">
        <f aca="false">General!$B$12+Online_ANA!K2012/1000+Online_ANA!L2012/1000+Online_ANA!M2012/1000/General!$B$22-SUM($P$2:P2012)/1000/General!$B$24+SUM($Q$2:Q2012)/1000/General!$B$24</f>
        <v>1.7775903273235</v>
      </c>
      <c r="C2012" s="19" t="n">
        <f aca="false">Online_RAW!K2012</f>
        <v>61.1923076923077</v>
      </c>
      <c r="D2012" s="19" t="n">
        <f aca="false">Online_RAW!J2012</f>
        <v>6.319</v>
      </c>
      <c r="E2012" s="19" t="n">
        <f aca="false">(1-F2012/100-G2012/100)/(1-C2012/100-D2012/100-General!$B$17/100)</f>
        <v>0.902835806520962</v>
      </c>
      <c r="F2012" s="19" t="n">
        <f aca="false">N2012*General!$B$14/(N2012+O2012)+O2012*100/(N2012+O2012)</f>
        <v>71.0440711796892</v>
      </c>
      <c r="G2012" s="19" t="n">
        <f aca="false">N2012*General!$B$15/(N2012+O2012)</f>
        <v>0.0146242064749045</v>
      </c>
      <c r="H2012" s="19" t="n">
        <f aca="false">(N2012+O2012)*(1/General!$B$20)*((F2012/100)-E2012*(C2012/100))*1000/B2012</f>
        <v>715.113027880012</v>
      </c>
      <c r="I2012" s="19" t="n">
        <f aca="false">(N2012+O2012)*(1/General!$B$20)*((D2012/100)*E2012-(G2012/100))*1000/B2012</f>
        <v>257.590433333562</v>
      </c>
      <c r="J2012" s="19" t="n">
        <f aca="false">I2012/H2012</f>
        <v>0.360209398082429</v>
      </c>
      <c r="K2012" s="19" t="n">
        <f aca="false">MAX(Online_RAW!$L$2-Online_RAW!L2012,0)</f>
        <v>0</v>
      </c>
      <c r="L2012" s="19" t="n">
        <f aca="false">0.0016*(Online_RAW!M2012)</f>
        <v>126.5358</v>
      </c>
      <c r="M2012" s="11" t="n">
        <f aca="false">Online_RAW!$N$2-Online_RAW!N2012</f>
        <v>796.84943478261</v>
      </c>
      <c r="N2012" s="19" t="n">
        <f aca="false">Online_RAW!C2012*60</f>
        <v>65.9402608695654</v>
      </c>
      <c r="O2012" s="19" t="n">
        <f aca="false">MAX(0, Online_RAW!D2012*60)</f>
        <v>114.418956521739</v>
      </c>
      <c r="P2012" s="19" t="n">
        <f aca="false">_xlfn.IFNA(VLOOKUP(A2012,Sampling!$D$7:$E$14,2,FALSE()),0)</f>
        <v>0</v>
      </c>
      <c r="Q2012" s="0" t="n">
        <f aca="false">_xlfn.IFNA(VLOOKUP(A2012,Refill!$D$6:$G$8,2,FALSE()),0)</f>
        <v>0</v>
      </c>
    </row>
    <row r="2013" customFormat="false" ht="12.75" hidden="false" customHeight="false" outlineLevel="0" collapsed="false">
      <c r="A2013" s="19" t="n">
        <f aca="false">ROUND((Online_RAW!B2013-General!$B$10)*24,3)</f>
        <v>33.517</v>
      </c>
      <c r="B2013" s="19" t="n">
        <f aca="false">General!$B$12+Online_ANA!K2013/1000+Online_ANA!L2013/1000+Online_ANA!M2013/1000/General!$B$22-SUM($P$2:P2013)/1000/General!$B$24+SUM($Q$2:Q2013)/1000/General!$B$24</f>
        <v>1.77911521801501</v>
      </c>
      <c r="C2013" s="19" t="n">
        <f aca="false">Online_RAW!K2013</f>
        <v>61.587</v>
      </c>
      <c r="D2013" s="19" t="n">
        <f aca="false">Online_RAW!J2013</f>
        <v>6.32222222222222</v>
      </c>
      <c r="E2013" s="19" t="n">
        <f aca="false">(1-F2013/100-G2013/100)/(1-C2013/100-D2013/100-General!$B$17/100)</f>
        <v>0.947160487811887</v>
      </c>
      <c r="F2013" s="19" t="n">
        <f aca="false">N2013*General!$B$14/(N2013+O2013)+O2013*100/(N2013+O2013)</f>
        <v>69.9995605858856</v>
      </c>
      <c r="G2013" s="19" t="n">
        <f aca="false">N2013*General!$B$15/(N2013+O2013)</f>
        <v>0.0151517370778356</v>
      </c>
      <c r="H2013" s="19" t="n">
        <f aca="false">(N2013+O2013)*(1/General!$B$20)*((F2013/100)-E2013*(C2013/100))*1000/B2013</f>
        <v>527.325810496948</v>
      </c>
      <c r="I2013" s="19" t="n">
        <f aca="false">(N2013+O2013)*(1/General!$B$20)*((D2013/100)*E2013-(G2013/100))*1000/B2013</f>
        <v>269.973281602867</v>
      </c>
      <c r="J2013" s="19" t="n">
        <f aca="false">I2013/H2013</f>
        <v>0.511966750401324</v>
      </c>
      <c r="K2013" s="19" t="n">
        <f aca="false">MAX(Online_RAW!$L$2-Online_RAW!L2013,0)</f>
        <v>0</v>
      </c>
      <c r="L2013" s="19" t="n">
        <f aca="false">0.0016*(Online_RAW!M2013)</f>
        <v>126.6736</v>
      </c>
      <c r="M2013" s="11" t="n">
        <f aca="false">Online_RAW!$N$2-Online_RAW!N2013</f>
        <v>798.36136363636</v>
      </c>
      <c r="N2013" s="19" t="n">
        <f aca="false">Online_RAW!C2013*60</f>
        <v>68.273727272727</v>
      </c>
      <c r="O2013" s="19" t="n">
        <f aca="false">MAX(0, Online_RAW!D2013*60)</f>
        <v>111.966272727273</v>
      </c>
      <c r="P2013" s="19" t="n">
        <f aca="false">_xlfn.IFNA(VLOOKUP(A2013,Sampling!$D$7:$E$14,2,FALSE()),0)</f>
        <v>0</v>
      </c>
      <c r="Q2013" s="0" t="n">
        <f aca="false">_xlfn.IFNA(VLOOKUP(A2013,Refill!$D$6:$G$8,2,FALSE()),0)</f>
        <v>0</v>
      </c>
    </row>
    <row r="2014" customFormat="false" ht="12.75" hidden="false" customHeight="false" outlineLevel="0" collapsed="false">
      <c r="A2014" s="19" t="n">
        <f aca="false">ROUND((Online_RAW!B2014-General!$B$10)*24,3)</f>
        <v>33.533</v>
      </c>
      <c r="B2014" s="19" t="n">
        <f aca="false">General!$B$12+Online_ANA!K2014/1000+Online_ANA!L2014/1000+Online_ANA!M2014/1000/General!$B$22-SUM($P$2:P2014)/1000/General!$B$24+SUM($Q$2:Q2014)/1000/General!$B$24</f>
        <v>1.78055745665736</v>
      </c>
      <c r="C2014" s="19" t="n">
        <f aca="false">Online_RAW!K2014</f>
        <v>60.8509090909091</v>
      </c>
      <c r="D2014" s="19" t="n">
        <f aca="false">Online_RAW!J2014</f>
        <v>6.315</v>
      </c>
      <c r="E2014" s="19" t="n">
        <f aca="false">(1-F2014/100-G2014/100)/(1-C2014/100-D2014/100-General!$B$17/100)</f>
        <v>0.914658908403329</v>
      </c>
      <c r="F2014" s="19" t="n">
        <f aca="false">N2014*General!$B$14/(N2014+O2014)+O2014*100/(N2014+O2014)</f>
        <v>70.3487967693366</v>
      </c>
      <c r="G2014" s="19" t="n">
        <f aca="false">N2014*General!$B$15/(N2014+O2014)</f>
        <v>0.0149753551670017</v>
      </c>
      <c r="H2014" s="19" t="n">
        <f aca="false">(N2014+O2014)*(1/General!$B$20)*((F2014/100)-E2014*(C2014/100))*1000/B2014</f>
        <v>662.012280425201</v>
      </c>
      <c r="I2014" s="19" t="n">
        <f aca="false">(N2014+O2014)*(1/General!$B$20)*((D2014/100)*E2014-(G2014/100))*1000/B2014</f>
        <v>259.609535117534</v>
      </c>
      <c r="J2014" s="19" t="n">
        <f aca="false">I2014/H2014</f>
        <v>0.392152143991634</v>
      </c>
      <c r="K2014" s="19" t="n">
        <f aca="false">MAX(Online_RAW!$L$2-Online_RAW!L2014,0)</f>
        <v>0</v>
      </c>
      <c r="L2014" s="19" t="n">
        <f aca="false">0.0016*(Online_RAW!M2014)</f>
        <v>126.74912</v>
      </c>
      <c r="M2014" s="11" t="n">
        <f aca="false">Online_RAW!$N$2-Online_RAW!N2014</f>
        <v>799.85108695652</v>
      </c>
      <c r="N2014" s="19" t="n">
        <f aca="false">Online_RAW!C2014*60</f>
        <v>67.329913043478</v>
      </c>
      <c r="O2014" s="19" t="n">
        <f aca="false">MAX(0, Online_RAW!D2014*60)</f>
        <v>112.512</v>
      </c>
      <c r="P2014" s="19" t="n">
        <f aca="false">_xlfn.IFNA(VLOOKUP(A2014,Sampling!$D$7:$E$14,2,FALSE()),0)</f>
        <v>0</v>
      </c>
      <c r="Q2014" s="0" t="n">
        <f aca="false">_xlfn.IFNA(VLOOKUP(A2014,Refill!$D$6:$G$8,2,FALSE()),0)</f>
        <v>0</v>
      </c>
    </row>
    <row r="2015" customFormat="false" ht="12.75" hidden="false" customHeight="false" outlineLevel="0" collapsed="false">
      <c r="A2015" s="19" t="n">
        <f aca="false">ROUND((Online_RAW!B2015-General!$B$10)*24,3)</f>
        <v>33.55</v>
      </c>
      <c r="B2015" s="19" t="n">
        <f aca="false">General!$B$12+Online_ANA!K2015/1000+Online_ANA!L2015/1000+Online_ANA!M2015/1000/General!$B$22-SUM($P$2:P2015)/1000/General!$B$24+SUM($Q$2:Q2015)/1000/General!$B$24</f>
        <v>1.782089830714</v>
      </c>
      <c r="C2015" s="19" t="n">
        <f aca="false">Online_RAW!K2015</f>
        <v>60.6108333333333</v>
      </c>
      <c r="D2015" s="19" t="n">
        <f aca="false">Online_RAW!J2015</f>
        <v>6.365</v>
      </c>
      <c r="E2015" s="19" t="n">
        <f aca="false">(1-F2015/100-G2015/100)/(1-C2015/100-D2015/100-General!$B$17/100)</f>
        <v>0.898914804972535</v>
      </c>
      <c r="F2015" s="19" t="n">
        <f aca="false">N2015*General!$B$14/(N2015+O2015)+O2015*100/(N2015+O2015)</f>
        <v>70.6882372622605</v>
      </c>
      <c r="G2015" s="19" t="n">
        <f aca="false">N2015*General!$B$15/(N2015+O2015)</f>
        <v>0.0148039205746159</v>
      </c>
      <c r="H2015" s="19" t="n">
        <f aca="false">(N2015+O2015)*(1/General!$B$20)*((F2015/100)-E2015*(C2015/100))*1000/B2015</f>
        <v>730.651282677329</v>
      </c>
      <c r="I2015" s="19" t="n">
        <f aca="false">(N2015+O2015)*(1/General!$B$20)*((D2015/100)*E2015-(G2015/100))*1000/B2015</f>
        <v>257.319500766697</v>
      </c>
      <c r="J2015" s="19" t="n">
        <f aca="false">I2015/H2015</f>
        <v>0.352178264607707</v>
      </c>
      <c r="K2015" s="19" t="n">
        <f aca="false">MAX(Online_RAW!$L$2-Online_RAW!L2015,0)</f>
        <v>0</v>
      </c>
      <c r="L2015" s="19" t="n">
        <f aca="false">0.0016*(Online_RAW!M2015)</f>
        <v>126.9008</v>
      </c>
      <c r="M2015" s="11" t="n">
        <f aca="false">Online_RAW!$N$2-Online_RAW!N2015</f>
        <v>801.35604347826</v>
      </c>
      <c r="N2015" s="19" t="n">
        <f aca="false">Online_RAW!C2015*60</f>
        <v>66.6571304347824</v>
      </c>
      <c r="O2015" s="19" t="n">
        <f aca="false">MAX(0, Online_RAW!D2015*60)</f>
        <v>113.449565217391</v>
      </c>
      <c r="P2015" s="19" t="n">
        <f aca="false">_xlfn.IFNA(VLOOKUP(A2015,Sampling!$D$7:$E$14,2,FALSE()),0)</f>
        <v>0</v>
      </c>
      <c r="Q2015" s="0" t="n">
        <f aca="false">_xlfn.IFNA(VLOOKUP(A2015,Refill!$D$6:$G$8,2,FALSE()),0)</f>
        <v>0</v>
      </c>
    </row>
    <row r="2016" customFormat="false" ht="12.75" hidden="false" customHeight="false" outlineLevel="0" collapsed="false">
      <c r="A2016" s="19" t="n">
        <f aca="false">ROUND((Online_RAW!B2016-General!$B$10)*24,3)</f>
        <v>33.567</v>
      </c>
      <c r="B2016" s="19" t="n">
        <f aca="false">General!$B$12+Online_ANA!K2016/1000+Online_ANA!L2016/1000+Online_ANA!M2016/1000/General!$B$22-SUM($P$2:P2016)/1000/General!$B$24+SUM($Q$2:Q2016)/1000/General!$B$24</f>
        <v>1.78363342959713</v>
      </c>
      <c r="C2016" s="19" t="n">
        <f aca="false">Online_RAW!K2016</f>
        <v>61.0415384615385</v>
      </c>
      <c r="D2016" s="19" t="n">
        <f aca="false">Online_RAW!J2016</f>
        <v>6.35428571428571</v>
      </c>
      <c r="E2016" s="19" t="n">
        <f aca="false">(1-F2016/100-G2016/100)/(1-C2016/100-D2016/100-General!$B$17/100)</f>
        <v>0.934682630631704</v>
      </c>
      <c r="F2016" s="19" t="n">
        <f aca="false">N2016*General!$B$14/(N2016+O2016)+O2016*100/(N2016+O2016)</f>
        <v>69.9146785486951</v>
      </c>
      <c r="G2016" s="19" t="n">
        <f aca="false">N2016*General!$B$15/(N2016+O2016)</f>
        <v>0.0151946067935883</v>
      </c>
      <c r="H2016" s="19" t="n">
        <f aca="false">(N2016+O2016)*(1/General!$B$20)*((F2016/100)-E2016*(C2016/100))*1000/B2016</f>
        <v>580.063394670133</v>
      </c>
      <c r="I2016" s="19" t="n">
        <f aca="false">(N2016+O2016)*(1/General!$B$20)*((D2016/100)*E2016-(G2016/100))*1000/B2016</f>
        <v>267.205699981518</v>
      </c>
      <c r="J2016" s="19" t="n">
        <f aca="false">I2016/H2016</f>
        <v>0.460649133244257</v>
      </c>
      <c r="K2016" s="19" t="n">
        <f aca="false">MAX(Online_RAW!$L$2-Online_RAW!L2016,0)</f>
        <v>0</v>
      </c>
      <c r="L2016" s="19" t="n">
        <f aca="false">0.0016*(Online_RAW!M2016)</f>
        <v>127.044</v>
      </c>
      <c r="M2016" s="11" t="n">
        <f aca="false">Online_RAW!$N$2-Online_RAW!N2016</f>
        <v>802.88247826087</v>
      </c>
      <c r="N2016" s="19" t="n">
        <f aca="false">Online_RAW!C2016*60</f>
        <v>68.4986086956522</v>
      </c>
      <c r="O2016" s="19" t="n">
        <f aca="false">MAX(0, Online_RAW!D2016*60)</f>
        <v>111.824869565218</v>
      </c>
      <c r="P2016" s="19" t="n">
        <f aca="false">_xlfn.IFNA(VLOOKUP(A2016,Sampling!$D$7:$E$14,2,FALSE()),0)</f>
        <v>0</v>
      </c>
      <c r="Q2016" s="0" t="n">
        <f aca="false">_xlfn.IFNA(VLOOKUP(A2016,Refill!$D$6:$G$8,2,FALSE()),0)</f>
        <v>0</v>
      </c>
    </row>
    <row r="2017" customFormat="false" ht="12.75" hidden="false" customHeight="false" outlineLevel="0" collapsed="false">
      <c r="A2017" s="19" t="n">
        <f aca="false">ROUND((Online_RAW!B2017-General!$B$10)*24,3)</f>
        <v>33.583</v>
      </c>
      <c r="B2017" s="19" t="n">
        <f aca="false">General!$B$12+Online_ANA!K2017/1000+Online_ANA!L2017/1000+Online_ANA!M2017/1000/General!$B$22-SUM($P$2:P2017)/1000/General!$B$24+SUM($Q$2:Q2017)/1000/General!$B$24</f>
        <v>1.78514645226964</v>
      </c>
      <c r="C2017" s="19" t="n">
        <f aca="false">Online_RAW!K2017</f>
        <v>60.645</v>
      </c>
      <c r="D2017" s="19" t="n">
        <f aca="false">Online_RAW!J2017</f>
        <v>6.29142857142857</v>
      </c>
      <c r="E2017" s="19" t="n">
        <f aca="false">(1-F2017/100-G2017/100)/(1-C2017/100-D2017/100-General!$B$17/100)</f>
        <v>0.933162852172044</v>
      </c>
      <c r="F2017" s="19" t="n">
        <f aca="false">N2017*General!$B$14/(N2017+O2017)+O2017*100/(N2017+O2017)</f>
        <v>69.5346892500985</v>
      </c>
      <c r="G2017" s="19" t="n">
        <f aca="false">N2017*General!$B$15/(N2017+O2017)</f>
        <v>0.0153865205807583</v>
      </c>
      <c r="H2017" s="19" t="n">
        <f aca="false">(N2017+O2017)*(1/General!$B$20)*((F2017/100)-E2017*(C2017/100))*1000/B2017</f>
        <v>580.567383711552</v>
      </c>
      <c r="I2017" s="19" t="n">
        <f aca="false">(N2017+O2017)*(1/General!$B$20)*((D2017/100)*E2017-(G2017/100))*1000/B2017</f>
        <v>262.653843051558</v>
      </c>
      <c r="J2017" s="19" t="n">
        <f aca="false">I2017/H2017</f>
        <v>0.452408885549888</v>
      </c>
      <c r="K2017" s="19" t="n">
        <f aca="false">MAX(Online_RAW!$L$2-Online_RAW!L2017,0)</f>
        <v>0</v>
      </c>
      <c r="L2017" s="19" t="n">
        <f aca="false">0.0016*(Online_RAW!M2017)</f>
        <v>127.16512</v>
      </c>
      <c r="M2017" s="11" t="n">
        <f aca="false">Online_RAW!$N$2-Online_RAW!N2017</f>
        <v>804.39965217391</v>
      </c>
      <c r="N2017" s="19" t="n">
        <f aca="false">Online_RAW!C2017*60</f>
        <v>69.0383478260868</v>
      </c>
      <c r="O2017" s="19" t="n">
        <f aca="false">MAX(0, Online_RAW!D2017*60)</f>
        <v>110.439130434782</v>
      </c>
      <c r="P2017" s="19" t="n">
        <f aca="false">_xlfn.IFNA(VLOOKUP(A2017,Sampling!$D$7:$E$14,2,FALSE()),0)</f>
        <v>0</v>
      </c>
      <c r="Q2017" s="0" t="n">
        <f aca="false">_xlfn.IFNA(VLOOKUP(A2017,Refill!$D$6:$G$8,2,FALSE()),0)</f>
        <v>0</v>
      </c>
    </row>
    <row r="2018" customFormat="false" ht="12.75" hidden="false" customHeight="false" outlineLevel="0" collapsed="false">
      <c r="A2018" s="19" t="n">
        <f aca="false">ROUND((Online_RAW!B2018-General!$B$10)*24,3)</f>
        <v>33.6</v>
      </c>
      <c r="B2018" s="19" t="n">
        <f aca="false">General!$B$12+Online_ANA!K2018/1000+Online_ANA!L2018/1000+Online_ANA!M2018/1000/General!$B$22-SUM($P$2:P2018)/1000/General!$B$24+SUM($Q$2:Q2018)/1000/General!$B$24</f>
        <v>1.78680019976067</v>
      </c>
      <c r="C2018" s="19" t="n">
        <f aca="false">Online_RAW!K2018</f>
        <v>60.1492307692308</v>
      </c>
      <c r="D2018" s="19" t="n">
        <f aca="false">Online_RAW!J2018</f>
        <v>6.32285714285714</v>
      </c>
      <c r="E2018" s="19" t="n">
        <f aca="false">(1-F2018/100-G2018/100)/(1-C2018/100-D2018/100-General!$B$17/100)</f>
        <v>0.885286537216803</v>
      </c>
      <c r="F2018" s="19" t="n">
        <f aca="false">N2018*General!$B$14/(N2018+O2018)+O2018*100/(N2018+O2018)</f>
        <v>70.6864426553985</v>
      </c>
      <c r="G2018" s="19" t="n">
        <f aca="false">N2018*General!$B$15/(N2018+O2018)</f>
        <v>0.0148048269417179</v>
      </c>
      <c r="H2018" s="19" t="n">
        <f aca="false">(N2018+O2018)*(1/General!$B$20)*((F2018/100)-E2018*(C2018/100))*1000/B2018</f>
        <v>782.718658599363</v>
      </c>
      <c r="I2018" s="19" t="n">
        <f aca="false">(N2018+O2018)*(1/General!$B$20)*((D2018/100)*E2018-(G2018/100))*1000/B2018</f>
        <v>250.597954597118</v>
      </c>
      <c r="J2018" s="19" t="n">
        <f aca="false">I2018/H2018</f>
        <v>0.320163511938697</v>
      </c>
      <c r="K2018" s="19" t="n">
        <f aca="false">MAX(Online_RAW!$L$2-Online_RAW!L2018,0)</f>
        <v>0</v>
      </c>
      <c r="L2018" s="19" t="n">
        <f aca="false">0.0016*(Online_RAW!M2018)</f>
        <v>127.4144</v>
      </c>
      <c r="M2018" s="11" t="n">
        <f aca="false">Online_RAW!$N$2-Online_RAW!N2018</f>
        <v>805.93052173913</v>
      </c>
      <c r="N2018" s="19" t="n">
        <f aca="false">Online_RAW!C2018*60</f>
        <v>66.537913043478</v>
      </c>
      <c r="O2018" s="19" t="n">
        <f aca="false">MAX(0, Online_RAW!D2018*60)</f>
        <v>113.235652173913</v>
      </c>
      <c r="P2018" s="19" t="n">
        <f aca="false">_xlfn.IFNA(VLOOKUP(A2018,Sampling!$D$7:$E$14,2,FALSE()),0)</f>
        <v>0</v>
      </c>
      <c r="Q2018" s="0" t="n">
        <f aca="false">_xlfn.IFNA(VLOOKUP(A2018,Refill!$D$6:$G$8,2,FALSE()),0)</f>
        <v>0</v>
      </c>
    </row>
    <row r="2019" customFormat="false" ht="12.75" hidden="false" customHeight="false" outlineLevel="0" collapsed="false">
      <c r="A2019" s="19" t="n">
        <f aca="false">ROUND((Online_RAW!B2019-General!$B$10)*24,3)</f>
        <v>33.617</v>
      </c>
      <c r="B2019" s="19" t="n">
        <f aca="false">General!$B$12+Online_ANA!K2019/1000+Online_ANA!L2019/1000+Online_ANA!M2019/1000/General!$B$22-SUM($P$2:P2019)/1000/General!$B$24+SUM($Q$2:Q2019)/1000/General!$B$24</f>
        <v>1.78822493051456</v>
      </c>
      <c r="C2019" s="19" t="n">
        <f aca="false">Online_RAW!K2019</f>
        <v>60.7791666666667</v>
      </c>
      <c r="D2019" s="19" t="n">
        <f aca="false">Online_RAW!J2019</f>
        <v>6.2875</v>
      </c>
      <c r="E2019" s="19" t="n">
        <f aca="false">(1-F2019/100-G2019/100)/(1-C2019/100-D2019/100-General!$B$17/100)</f>
        <v>0.928606066349497</v>
      </c>
      <c r="F2019" s="19" t="n">
        <f aca="false">N2019*General!$B$14/(N2019+O2019)+O2019*100/(N2019+O2019)</f>
        <v>69.8044573092562</v>
      </c>
      <c r="G2019" s="19" t="n">
        <f aca="false">N2019*General!$B$15/(N2019+O2019)</f>
        <v>0.0152502740862342</v>
      </c>
      <c r="H2019" s="19" t="n">
        <f aca="false">(N2019+O2019)*(1/General!$B$20)*((F2019/100)-E2019*(C2019/100))*1000/B2019</f>
        <v>599.80622121065</v>
      </c>
      <c r="I2019" s="19" t="n">
        <f aca="false">(N2019+O2019)*(1/General!$B$20)*((D2019/100)*E2019-(G2019/100))*1000/B2019</f>
        <v>261.354599896164</v>
      </c>
      <c r="J2019" s="19" t="n">
        <f aca="false">I2019/H2019</f>
        <v>0.435731725770776</v>
      </c>
      <c r="K2019" s="19" t="n">
        <f aca="false">MAX(Online_RAW!$L$2-Online_RAW!L2019,0)</f>
        <v>0</v>
      </c>
      <c r="L2019" s="19" t="n">
        <f aca="false">0.0016*(Online_RAW!M2019)</f>
        <v>127.4144</v>
      </c>
      <c r="M2019" s="11" t="n">
        <f aca="false">Online_RAW!$N$2-Online_RAW!N2019</f>
        <v>807.48347826087</v>
      </c>
      <c r="N2019" s="19" t="n">
        <f aca="false">Online_RAW!C2019*60</f>
        <v>68.5828695652176</v>
      </c>
      <c r="O2019" s="19" t="n">
        <f aca="false">MAX(0, Online_RAW!D2019*60)</f>
        <v>111.303391304348</v>
      </c>
      <c r="P2019" s="19" t="n">
        <f aca="false">_xlfn.IFNA(VLOOKUP(A2019,Sampling!$D$7:$E$14,2,FALSE()),0)</f>
        <v>0</v>
      </c>
      <c r="Q2019" s="0" t="n">
        <f aca="false">_xlfn.IFNA(VLOOKUP(A2019,Refill!$D$6:$G$8,2,FALSE()),0)</f>
        <v>0</v>
      </c>
    </row>
    <row r="2020" customFormat="false" ht="12.75" hidden="false" customHeight="false" outlineLevel="0" collapsed="false">
      <c r="A2020" s="19" t="n">
        <f aca="false">ROUND((Online_RAW!B2020-General!$B$10)*24,3)</f>
        <v>33.633</v>
      </c>
      <c r="B2020" s="19" t="n">
        <f aca="false">General!$B$12+Online_ANA!K2020/1000+Online_ANA!L2020/1000+Online_ANA!M2020/1000/General!$B$22-SUM($P$2:P2020)/1000/General!$B$24+SUM($Q$2:Q2020)/1000/General!$B$24</f>
        <v>1.7897803412844</v>
      </c>
      <c r="C2020" s="19" t="n">
        <f aca="false">Online_RAW!K2020</f>
        <v>60.6675</v>
      </c>
      <c r="D2020" s="19" t="n">
        <f aca="false">Online_RAW!J2020</f>
        <v>6.17375</v>
      </c>
      <c r="E2020" s="19" t="n">
        <f aca="false">(1-F2020/100-G2020/100)/(1-C2020/100-D2020/100-General!$B$17/100)</f>
        <v>0.958345687566248</v>
      </c>
      <c r="F2020" s="19" t="n">
        <f aca="false">N2020*General!$B$14/(N2020+O2020)+O2020*100/(N2020+O2020)</f>
        <v>68.6212758990777</v>
      </c>
      <c r="G2020" s="19" t="n">
        <f aca="false">N2020*General!$B$15/(N2020+O2020)</f>
        <v>0.0158478404550113</v>
      </c>
      <c r="H2020" s="19" t="n">
        <f aca="false">(N2020+O2020)*(1/General!$B$20)*((F2020/100)-E2020*(C2020/100))*1000/B2020</f>
        <v>470.041494013545</v>
      </c>
      <c r="I2020" s="19" t="n">
        <f aca="false">(N2020+O2020)*(1/General!$B$20)*((D2020/100)*E2020-(G2020/100))*1000/B2020</f>
        <v>264.634551755982</v>
      </c>
      <c r="J2020" s="19" t="n">
        <f aca="false">I2020/H2020</f>
        <v>0.563002533023939</v>
      </c>
      <c r="K2020" s="19" t="n">
        <f aca="false">MAX(Online_RAW!$L$2-Online_RAW!L2020,0)</f>
        <v>0</v>
      </c>
      <c r="L2020" s="19" t="n">
        <f aca="false">0.0016*(Online_RAW!M2020)</f>
        <v>127.5808</v>
      </c>
      <c r="M2020" s="11" t="n">
        <f aca="false">Online_RAW!$N$2-Online_RAW!N2020</f>
        <v>808.9975</v>
      </c>
      <c r="N2020" s="19" t="n">
        <f aca="false">Online_RAW!C2020*60</f>
        <v>71.280272727273</v>
      </c>
      <c r="O2020" s="19" t="n">
        <f aca="false">MAX(0, Online_RAW!D2020*60)</f>
        <v>108.631363636364</v>
      </c>
      <c r="P2020" s="19" t="n">
        <f aca="false">_xlfn.IFNA(VLOOKUP(A2020,Sampling!$D$7:$E$14,2,FALSE()),0)</f>
        <v>0</v>
      </c>
      <c r="Q2020" s="0" t="n">
        <f aca="false">_xlfn.IFNA(VLOOKUP(A2020,Refill!$D$6:$G$8,2,FALSE()),0)</f>
        <v>0</v>
      </c>
    </row>
    <row r="2021" customFormat="false" ht="12.75" hidden="false" customHeight="false" outlineLevel="0" collapsed="false">
      <c r="A2021" s="19" t="n">
        <f aca="false">ROUND((Online_RAW!B2021-General!$B$10)*24,3)</f>
        <v>33.65</v>
      </c>
      <c r="B2021" s="19" t="n">
        <f aca="false">General!$B$12+Online_ANA!K2021/1000+Online_ANA!L2021/1000+Online_ANA!M2021/1000/General!$B$22-SUM($P$2:P2021)/1000/General!$B$24+SUM($Q$2:Q2021)/1000/General!$B$24</f>
        <v>1.79150326218144</v>
      </c>
      <c r="C2021" s="19" t="n">
        <f aca="false">Online_RAW!K2021</f>
        <v>59.6942857142857</v>
      </c>
      <c r="D2021" s="19" t="n">
        <f aca="false">Online_RAW!J2021</f>
        <v>6.28818181818182</v>
      </c>
      <c r="E2021" s="19" t="n">
        <f aca="false">(1-F2021/100-G2021/100)/(1-C2021/100-D2021/100-General!$B$17/100)</f>
        <v>0.943981397404993</v>
      </c>
      <c r="F2021" s="19" t="n">
        <f aca="false">N2021*General!$B$14/(N2021+O2021)+O2021*100/(N2021+O2021)</f>
        <v>68.2805157127315</v>
      </c>
      <c r="G2021" s="19" t="n">
        <f aca="false">N2021*General!$B$15/(N2021+O2021)</f>
        <v>0.0160199415592265</v>
      </c>
      <c r="H2021" s="19" t="n">
        <f aca="false">(N2021+O2021)*(1/General!$B$20)*((F2021/100)-E2021*(C2021/100))*1000/B2021</f>
        <v>534.570292440562</v>
      </c>
      <c r="I2021" s="19" t="n">
        <f aca="false">(N2021+O2021)*(1/General!$B$20)*((D2021/100)*E2021-(G2021/100))*1000/B2021</f>
        <v>265.259663420367</v>
      </c>
      <c r="J2021" s="19" t="n">
        <f aca="false">I2021/H2021</f>
        <v>0.496211007553998</v>
      </c>
      <c r="K2021" s="19" t="n">
        <f aca="false">MAX(Online_RAW!$L$2-Online_RAW!L2021,0)</f>
        <v>0</v>
      </c>
      <c r="L2021" s="19" t="n">
        <f aca="false">0.0016*(Online_RAW!M2021)</f>
        <v>127.903644444444</v>
      </c>
      <c r="M2021" s="11" t="n">
        <f aca="false">Online_RAW!$N$2-Online_RAW!N2021</f>
        <v>810.52358333333</v>
      </c>
      <c r="N2021" s="19" t="n">
        <f aca="false">Online_RAW!C2021*60</f>
        <v>72.06</v>
      </c>
      <c r="O2021" s="19" t="n">
        <f aca="false">MAX(0, Online_RAW!D2021*60)</f>
        <v>107.86575</v>
      </c>
      <c r="P2021" s="19" t="n">
        <f aca="false">_xlfn.IFNA(VLOOKUP(A2021,Sampling!$D$7:$E$14,2,FALSE()),0)</f>
        <v>0</v>
      </c>
      <c r="Q2021" s="0" t="n">
        <f aca="false">_xlfn.IFNA(VLOOKUP(A2021,Refill!$D$6:$G$8,2,FALSE()),0)</f>
        <v>0</v>
      </c>
    </row>
    <row r="2022" customFormat="false" ht="12.75" hidden="false" customHeight="false" outlineLevel="0" collapsed="false">
      <c r="A2022" s="19" t="n">
        <f aca="false">ROUND((Online_RAW!B2022-General!$B$10)*24,3)</f>
        <v>33.667</v>
      </c>
      <c r="B2022" s="19" t="n">
        <f aca="false">General!$B$12+Online_ANA!K2022/1000+Online_ANA!L2022/1000+Online_ANA!M2022/1000/General!$B$22-SUM($P$2:P2022)/1000/General!$B$24+SUM($Q$2:Q2022)/1000/General!$B$24</f>
        <v>1.79292183351505</v>
      </c>
      <c r="C2022" s="19" t="n">
        <f aca="false">Online_RAW!K2022</f>
        <v>58.8172727272727</v>
      </c>
      <c r="D2022" s="19" t="n">
        <f aca="false">Online_RAW!J2022</f>
        <v>6.4175</v>
      </c>
      <c r="E2022" s="19" t="n">
        <f aca="false">(1-F2022/100-G2022/100)/(1-C2022/100-D2022/100-General!$B$17/100)</f>
        <v>0.835062028117024</v>
      </c>
      <c r="F2022" s="19" t="n">
        <f aca="false">N2022*General!$B$14/(N2022+O2022)+O2022*100/(N2022+O2022)</f>
        <v>71.3157167099366</v>
      </c>
      <c r="G2022" s="19" t="n">
        <f aca="false">N2022*General!$B$15/(N2022+O2022)</f>
        <v>0.0144870117626583</v>
      </c>
      <c r="H2022" s="19" t="n">
        <f aca="false">(N2022+O2022)*(1/General!$B$20)*((F2022/100)-E2022*(C2022/100))*1000/B2022</f>
        <v>993.582897379691</v>
      </c>
      <c r="I2022" s="19" t="n">
        <f aca="false">(N2022+O2022)*(1/General!$B$20)*((D2022/100)*E2022-(G2022/100))*1000/B2022</f>
        <v>239.203241321419</v>
      </c>
      <c r="J2022" s="19" t="n">
        <f aca="false">I2022/H2022</f>
        <v>0.240748146885634</v>
      </c>
      <c r="K2022" s="19" t="n">
        <f aca="false">MAX(Online_RAW!$L$2-Online_RAW!L2022,0)</f>
        <v>0</v>
      </c>
      <c r="L2022" s="19" t="n">
        <f aca="false">0.0016*(Online_RAW!M2022)</f>
        <v>127.903644444444</v>
      </c>
      <c r="M2022" s="11" t="n">
        <f aca="false">Online_RAW!$N$2-Online_RAW!N2022</f>
        <v>812.06982608696</v>
      </c>
      <c r="N2022" s="19" t="n">
        <f aca="false">Online_RAW!C2022*60</f>
        <v>65.1414782608698</v>
      </c>
      <c r="O2022" s="19" t="n">
        <f aca="false">MAX(0, Online_RAW!D2022*60)</f>
        <v>114.720260869565</v>
      </c>
      <c r="P2022" s="19" t="n">
        <f aca="false">_xlfn.IFNA(VLOOKUP(A2022,Sampling!$D$7:$E$14,2,FALSE()),0)</f>
        <v>0</v>
      </c>
      <c r="Q2022" s="0" t="n">
        <f aca="false">_xlfn.IFNA(VLOOKUP(A2022,Refill!$D$6:$G$8,2,FALSE()),0)</f>
        <v>0</v>
      </c>
    </row>
    <row r="2023" customFormat="false" ht="12.75" hidden="false" customHeight="false" outlineLevel="0" collapsed="false">
      <c r="A2023" s="19" t="n">
        <f aca="false">ROUND((Online_RAW!B2023-General!$B$10)*24,3)</f>
        <v>33.683</v>
      </c>
      <c r="B2023" s="19" t="n">
        <f aca="false">General!$B$12+Online_ANA!K2023/1000+Online_ANA!L2023/1000+Online_ANA!M2023/1000/General!$B$22-SUM($P$2:P2023)/1000/General!$B$24+SUM($Q$2:Q2023)/1000/General!$B$24</f>
        <v>1.7946385557965</v>
      </c>
      <c r="C2023" s="19" t="n">
        <f aca="false">Online_RAW!K2023</f>
        <v>60.485</v>
      </c>
      <c r="D2023" s="19" t="n">
        <f aca="false">Online_RAW!J2023</f>
        <v>6.27</v>
      </c>
      <c r="E2023" s="19" t="n">
        <f aca="false">(1-F2023/100-G2023/100)/(1-C2023/100-D2023/100-General!$B$17/100)</f>
        <v>0.923260289426449</v>
      </c>
      <c r="F2023" s="19" t="n">
        <f aca="false">N2023*General!$B$14/(N2023+O2023)+O2023*100/(N2023+O2023)</f>
        <v>69.6903914201292</v>
      </c>
      <c r="G2023" s="19" t="n">
        <f aca="false">N2023*General!$B$15/(N2023+O2023)</f>
        <v>0.0153078831211469</v>
      </c>
      <c r="H2023" s="19" t="n">
        <f aca="false">(N2023+O2023)*(1/General!$B$20)*((F2023/100)-E2023*(C2023/100))*1000/B2023</f>
        <v>617.668541369973</v>
      </c>
      <c r="I2023" s="19" t="n">
        <f aca="false">(N2023+O2023)*(1/General!$B$20)*((D2023/100)*E2023-(G2023/100))*1000/B2023</f>
        <v>257.538257834221</v>
      </c>
      <c r="J2023" s="19" t="n">
        <f aca="false">I2023/H2023</f>
        <v>0.416952201034892</v>
      </c>
      <c r="K2023" s="19" t="n">
        <f aca="false">MAX(Online_RAW!$L$2-Online_RAW!L2023,0)</f>
        <v>0</v>
      </c>
      <c r="L2023" s="19" t="n">
        <f aca="false">0.0016*(Online_RAW!M2023)</f>
        <v>128.2416</v>
      </c>
      <c r="M2023" s="11" t="n">
        <f aca="false">Online_RAW!$N$2-Online_RAW!N2023</f>
        <v>813.57268181818</v>
      </c>
      <c r="N2023" s="19" t="n">
        <f aca="false">Online_RAW!C2023*60</f>
        <v>68.6675454545454</v>
      </c>
      <c r="O2023" s="19" t="n">
        <f aca="false">MAX(0, Online_RAW!D2023*60)</f>
        <v>110.763</v>
      </c>
      <c r="P2023" s="19" t="n">
        <f aca="false">_xlfn.IFNA(VLOOKUP(A2023,Sampling!$D$7:$E$14,2,FALSE()),0)</f>
        <v>0</v>
      </c>
      <c r="Q2023" s="0" t="n">
        <f aca="false">_xlfn.IFNA(VLOOKUP(A2023,Refill!$D$6:$G$8,2,FALSE()),0)</f>
        <v>0</v>
      </c>
    </row>
    <row r="2024" customFormat="false" ht="12.75" hidden="false" customHeight="false" outlineLevel="0" collapsed="false">
      <c r="A2024" s="19" t="n">
        <f aca="false">ROUND((Online_RAW!B2024-General!$B$10)*24,3)</f>
        <v>33.7</v>
      </c>
      <c r="B2024" s="19" t="n">
        <f aca="false">General!$B$12+Online_ANA!K2024/1000+Online_ANA!L2024/1000+Online_ANA!M2024/1000/General!$B$22-SUM($P$2:P2024)/1000/General!$B$24+SUM($Q$2:Q2024)/1000/General!$B$24</f>
        <v>1.79613663614917</v>
      </c>
      <c r="C2024" s="19" t="n">
        <f aca="false">Online_RAW!K2024</f>
        <v>60.9425</v>
      </c>
      <c r="D2024" s="19" t="n">
        <f aca="false">Online_RAW!J2024</f>
        <v>6.29636363636364</v>
      </c>
      <c r="E2024" s="19" t="n">
        <f aca="false">(1-F2024/100-G2024/100)/(1-C2024/100-D2024/100-General!$B$17/100)</f>
        <v>0.996168087274598</v>
      </c>
      <c r="F2024" s="19" t="n">
        <f aca="false">N2024*General!$B$14/(N2024+O2024)+O2024*100/(N2024+O2024)</f>
        <v>67.7791625700092</v>
      </c>
      <c r="G2024" s="19" t="n">
        <f aca="false">N2024*General!$B$15/(N2024+O2024)</f>
        <v>0.0162731502171671</v>
      </c>
      <c r="H2024" s="19" t="n">
        <f aca="false">(N2024+O2024)*(1/General!$B$20)*((F2024/100)-E2024*(C2024/100))*1000/B2024</f>
        <v>316.15835269487</v>
      </c>
      <c r="I2024" s="19" t="n">
        <f aca="false">(N2024+O2024)*(1/General!$B$20)*((D2024/100)*E2024-(G2024/100))*1000/B2024</f>
        <v>279.748546815855</v>
      </c>
      <c r="J2024" s="19" t="n">
        <f aca="false">I2024/H2024</f>
        <v>0.884836805453139</v>
      </c>
      <c r="K2024" s="19" t="n">
        <f aca="false">MAX(Online_RAW!$L$2-Online_RAW!L2024,0)</f>
        <v>0</v>
      </c>
      <c r="L2024" s="19" t="n">
        <f aca="false">0.0016*(Online_RAW!M2024)</f>
        <v>128.338971428571</v>
      </c>
      <c r="M2024" s="11" t="n">
        <f aca="false">Online_RAW!$N$2-Online_RAW!N2024</f>
        <v>815.09945454545</v>
      </c>
      <c r="N2024" s="19" t="n">
        <f aca="false">Online_RAW!C2024*60</f>
        <v>73.239272727273</v>
      </c>
      <c r="O2024" s="19" t="n">
        <f aca="false">MAX(0, Online_RAW!D2024*60)</f>
        <v>106.785545454545</v>
      </c>
      <c r="P2024" s="19" t="n">
        <f aca="false">_xlfn.IFNA(VLOOKUP(A2024,Sampling!$D$7:$E$14,2,FALSE()),0)</f>
        <v>0</v>
      </c>
      <c r="Q2024" s="0" t="n">
        <f aca="false">_xlfn.IFNA(VLOOKUP(A2024,Refill!$D$6:$G$8,2,FALSE()),0)</f>
        <v>0</v>
      </c>
    </row>
    <row r="2025" customFormat="false" ht="12.75" hidden="false" customHeight="false" outlineLevel="0" collapsed="false">
      <c r="A2025" s="19" t="n">
        <f aca="false">ROUND((Online_RAW!B2025-General!$B$10)*24,3)</f>
        <v>33.717</v>
      </c>
      <c r="B2025" s="19" t="n">
        <f aca="false">General!$B$12+Online_ANA!K2025/1000+Online_ANA!L2025/1000+Online_ANA!M2025/1000/General!$B$22-SUM($P$2:P2025)/1000/General!$B$24+SUM($Q$2:Q2025)/1000/General!$B$24</f>
        <v>1.79809148788445</v>
      </c>
      <c r="C2025" s="19" t="n">
        <f aca="false">Online_RAW!K2025</f>
        <v>58.8476923076923</v>
      </c>
      <c r="D2025" s="19" t="n">
        <f aca="false">Online_RAW!J2025</f>
        <v>6.52454545454545</v>
      </c>
      <c r="E2025" s="19" t="n">
        <f aca="false">(1-F2025/100-G2025/100)/(1-C2025/100-D2025/100-General!$B$17/100)</f>
        <v>0.88473608441152</v>
      </c>
      <c r="F2025" s="19" t="n">
        <f aca="false">N2025*General!$B$14/(N2025+O2025)+O2025*100/(N2025+O2025)</f>
        <v>69.731100400862</v>
      </c>
      <c r="G2025" s="19" t="n">
        <f aca="false">N2025*General!$B$15/(N2025+O2025)</f>
        <v>0.0152873230298677</v>
      </c>
      <c r="H2025" s="19" t="n">
        <f aca="false">(N2025+O2025)*(1/General!$B$20)*((F2025/100)-E2025*(C2025/100))*1000/B2025</f>
        <v>789.609072953364</v>
      </c>
      <c r="I2025" s="19" t="n">
        <f aca="false">(N2025+O2025)*(1/General!$B$20)*((D2025/100)*E2025-(G2025/100))*1000/B2025</f>
        <v>257.321352370646</v>
      </c>
      <c r="J2025" s="19" t="n">
        <f aca="false">I2025/H2025</f>
        <v>0.325884492953191</v>
      </c>
      <c r="K2025" s="19" t="n">
        <f aca="false">MAX(Online_RAW!$L$2-Online_RAW!L2025,0)</f>
        <v>0</v>
      </c>
      <c r="L2025" s="19" t="n">
        <f aca="false">0.0016*(Online_RAW!M2025)</f>
        <v>128.882273684211</v>
      </c>
      <c r="M2025" s="11" t="n">
        <f aca="false">Online_RAW!$N$2-Online_RAW!N2025</f>
        <v>816.63804347826</v>
      </c>
      <c r="N2025" s="19" t="n">
        <f aca="false">Online_RAW!C2025*60</f>
        <v>68.844</v>
      </c>
      <c r="O2025" s="19" t="n">
        <f aca="false">MAX(0, Online_RAW!D2025*60)</f>
        <v>111.289565217391</v>
      </c>
      <c r="P2025" s="19" t="n">
        <f aca="false">_xlfn.IFNA(VLOOKUP(A2025,Sampling!$D$7:$E$14,2,FALSE()),0)</f>
        <v>0</v>
      </c>
      <c r="Q2025" s="0" t="n">
        <f aca="false">_xlfn.IFNA(VLOOKUP(A2025,Refill!$D$6:$G$8,2,FALSE()),0)</f>
        <v>0</v>
      </c>
    </row>
    <row r="2026" customFormat="false" ht="12.75" hidden="false" customHeight="false" outlineLevel="0" collapsed="false">
      <c r="A2026" s="19" t="n">
        <f aca="false">ROUND((Online_RAW!B2026-General!$B$10)*24,3)</f>
        <v>33.733</v>
      </c>
      <c r="B2026" s="19" t="n">
        <f aca="false">General!$B$12+Online_ANA!K2026/1000+Online_ANA!L2026/1000+Online_ANA!M2026/1000/General!$B$22-SUM($P$2:P2026)/1000/General!$B$24+SUM($Q$2:Q2026)/1000/General!$B$24</f>
        <v>1.79951554053703</v>
      </c>
      <c r="C2026" s="19" t="n">
        <f aca="false">Online_RAW!K2026</f>
        <v>59.4127272727273</v>
      </c>
      <c r="D2026" s="19" t="n">
        <f aca="false">Online_RAW!J2026</f>
        <v>6.43384615384615</v>
      </c>
      <c r="E2026" s="19" t="n">
        <f aca="false">(1-F2026/100-G2026/100)/(1-C2026/100-D2026/100-General!$B$17/100)</f>
        <v>0.88484994876272</v>
      </c>
      <c r="F2026" s="19" t="n">
        <f aca="false">N2026*General!$B$14/(N2026+O2026)+O2026*100/(N2026+O2026)</f>
        <v>70.1471328070708</v>
      </c>
      <c r="G2026" s="19" t="n">
        <f aca="false">N2026*General!$B$15/(N2026+O2026)</f>
        <v>0.0150772056529946</v>
      </c>
      <c r="H2026" s="19" t="n">
        <f aca="false">(N2026+O2026)*(1/General!$B$20)*((F2026/100)-E2026*(C2026/100))*1000/B2026</f>
        <v>783.51645345092</v>
      </c>
      <c r="I2026" s="19" t="n">
        <f aca="false">(N2026+O2026)*(1/General!$B$20)*((D2026/100)*E2026-(G2026/100))*1000/B2026</f>
        <v>253.117405268608</v>
      </c>
      <c r="J2026" s="19" t="n">
        <f aca="false">I2026/H2026</f>
        <v>0.323053082234301</v>
      </c>
      <c r="K2026" s="19" t="n">
        <f aca="false">MAX(Online_RAW!$L$2-Online_RAW!L2026,0)</f>
        <v>0</v>
      </c>
      <c r="L2026" s="19" t="n">
        <f aca="false">0.0016*(Online_RAW!M2026)</f>
        <v>128.882273684211</v>
      </c>
      <c r="M2026" s="11" t="n">
        <f aca="false">Online_RAW!$N$2-Online_RAW!N2026</f>
        <v>818.19026086957</v>
      </c>
      <c r="N2026" s="19" t="n">
        <f aca="false">Online_RAW!C2026*60</f>
        <v>67.774956521739</v>
      </c>
      <c r="O2026" s="19" t="n">
        <f aca="false">MAX(0, Online_RAW!D2026*60)</f>
        <v>112.032782608696</v>
      </c>
      <c r="P2026" s="19" t="n">
        <f aca="false">_xlfn.IFNA(VLOOKUP(A2026,Sampling!$D$7:$E$14,2,FALSE()),0)</f>
        <v>0</v>
      </c>
      <c r="Q2026" s="0" t="n">
        <f aca="false">_xlfn.IFNA(VLOOKUP(A2026,Refill!$D$6:$G$8,2,FALSE()),0)</f>
        <v>0</v>
      </c>
    </row>
    <row r="2027" customFormat="false" ht="12.75" hidden="false" customHeight="false" outlineLevel="0" collapsed="false">
      <c r="A2027" s="19" t="n">
        <f aca="false">ROUND((Online_RAW!B2027-General!$B$10)*24,3)</f>
        <v>33.75</v>
      </c>
      <c r="B2027" s="19" t="n">
        <f aca="false">General!$B$12+Online_ANA!K2027/1000+Online_ANA!L2027/1000+Online_ANA!M2027/1000/General!$B$22-SUM($P$2:P2027)/1000/General!$B$24+SUM($Q$2:Q2027)/1000/General!$B$24</f>
        <v>1.80136276473873</v>
      </c>
      <c r="C2027" s="19" t="n">
        <f aca="false">Online_RAW!K2027</f>
        <v>60.5969230769231</v>
      </c>
      <c r="D2027" s="19" t="n">
        <f aca="false">Online_RAW!J2027</f>
        <v>6.22777777777778</v>
      </c>
      <c r="E2027" s="19" t="n">
        <f aca="false">(1-F2027/100-G2027/100)/(1-C2027/100-D2027/100-General!$B$17/100)</f>
        <v>0.960886017980652</v>
      </c>
      <c r="F2027" s="19" t="n">
        <f aca="false">N2027*General!$B$14/(N2027+O2027)+O2027*100/(N2027+O2027)</f>
        <v>68.5221890131691</v>
      </c>
      <c r="G2027" s="19" t="n">
        <f aca="false">N2027*General!$B$15/(N2027+O2027)</f>
        <v>0.0158978843367833</v>
      </c>
      <c r="H2027" s="19" t="n">
        <f aca="false">(N2027+O2027)*(1/General!$B$20)*((F2027/100)-E2027*(C2027/100))*1000/B2027</f>
        <v>458.698489746537</v>
      </c>
      <c r="I2027" s="19" t="n">
        <f aca="false">(N2027+O2027)*(1/General!$B$20)*((D2027/100)*E2027-(G2027/100))*1000/B2027</f>
        <v>265.908078627578</v>
      </c>
      <c r="J2027" s="19" t="n">
        <f aca="false">I2027/H2027</f>
        <v>0.579701229830756</v>
      </c>
      <c r="K2027" s="19" t="n">
        <f aca="false">MAX(Online_RAW!$L$2-Online_RAW!L2027,0)</f>
        <v>0</v>
      </c>
      <c r="L2027" s="19" t="n">
        <f aca="false">0.0016*(Online_RAW!M2027)</f>
        <v>129.3216</v>
      </c>
      <c r="M2027" s="11" t="n">
        <f aca="false">Online_RAW!$N$2-Online_RAW!N2027</f>
        <v>819.72486956522</v>
      </c>
      <c r="N2027" s="19" t="n">
        <f aca="false">Online_RAW!C2027*60</f>
        <v>71.496</v>
      </c>
      <c r="O2027" s="19" t="n">
        <f aca="false">MAX(0, Online_RAW!D2027*60)</f>
        <v>108.392086956522</v>
      </c>
      <c r="P2027" s="19" t="n">
        <f aca="false">_xlfn.IFNA(VLOOKUP(A2027,Sampling!$D$7:$E$14,2,FALSE()),0)</f>
        <v>0</v>
      </c>
      <c r="Q2027" s="0" t="n">
        <f aca="false">_xlfn.IFNA(VLOOKUP(A2027,Refill!$D$6:$G$8,2,FALSE()),0)</f>
        <v>0</v>
      </c>
    </row>
    <row r="2028" customFormat="false" ht="12.75" hidden="false" customHeight="false" outlineLevel="0" collapsed="false">
      <c r="A2028" s="19" t="n">
        <f aca="false">ROUND((Online_RAW!B2028-General!$B$10)*24,3)</f>
        <v>33.767</v>
      </c>
      <c r="B2028" s="19" t="n">
        <f aca="false">General!$B$12+Online_ANA!K2028/1000+Online_ANA!L2028/1000+Online_ANA!M2028/1000/General!$B$22-SUM($P$2:P2028)/1000/General!$B$24+SUM($Q$2:Q2028)/1000/General!$B$24</f>
        <v>1.80289409493418</v>
      </c>
      <c r="C2028" s="19" t="n">
        <f aca="false">Online_RAW!K2028</f>
        <v>59.335</v>
      </c>
      <c r="D2028" s="19" t="n">
        <f aca="false">Online_RAW!J2028</f>
        <v>6.363</v>
      </c>
      <c r="E2028" s="19" t="n">
        <f aca="false">(1-F2028/100-G2028/100)/(1-C2028/100-D2028/100-General!$B$17/100)</f>
        <v>0.918057789674415</v>
      </c>
      <c r="F2028" s="19" t="n">
        <f aca="false">N2028*General!$B$14/(N2028+O2028)+O2028*100/(N2028+O2028)</f>
        <v>68.8903062756699</v>
      </c>
      <c r="G2028" s="19" t="n">
        <f aca="false">N2028*General!$B$15/(N2028+O2028)</f>
        <v>0.0157119665274394</v>
      </c>
      <c r="H2028" s="19" t="n">
        <f aca="false">(N2028+O2028)*(1/General!$B$20)*((F2028/100)-E2028*(C2028/100))*1000/B2028</f>
        <v>641.527826687074</v>
      </c>
      <c r="I2028" s="19" t="n">
        <f aca="false">(N2028+O2028)*(1/General!$B$20)*((D2028/100)*E2028-(G2028/100))*1000/B2028</f>
        <v>259.234261682485</v>
      </c>
      <c r="J2028" s="19" t="n">
        <f aca="false">I2028/H2028</f>
        <v>0.404088881103104</v>
      </c>
      <c r="K2028" s="19" t="n">
        <f aca="false">MAX(Online_RAW!$L$2-Online_RAW!L2028,0)</f>
        <v>0</v>
      </c>
      <c r="L2028" s="19" t="n">
        <f aca="false">0.0016*(Online_RAW!M2028)</f>
        <v>129.428</v>
      </c>
      <c r="M2028" s="11" t="n">
        <f aca="false">Online_RAW!$N$2-Online_RAW!N2028</f>
        <v>821.27804347826</v>
      </c>
      <c r="N2028" s="19" t="n">
        <f aca="false">Online_RAW!C2028*60</f>
        <v>70.6301739130434</v>
      </c>
      <c r="O2028" s="19" t="n">
        <f aca="false">MAX(0, Online_RAW!D2028*60)</f>
        <v>109.182260869565</v>
      </c>
      <c r="P2028" s="19" t="n">
        <f aca="false">_xlfn.IFNA(VLOOKUP(A2028,Sampling!$D$7:$E$14,2,FALSE()),0)</f>
        <v>0</v>
      </c>
      <c r="Q2028" s="0" t="n">
        <f aca="false">_xlfn.IFNA(VLOOKUP(A2028,Refill!$D$6:$G$8,2,FALSE()),0)</f>
        <v>0</v>
      </c>
    </row>
    <row r="2029" customFormat="false" ht="12.75" hidden="false" customHeight="false" outlineLevel="0" collapsed="false">
      <c r="A2029" s="19" t="n">
        <f aca="false">ROUND((Online_RAW!B2029-General!$B$10)*24,3)</f>
        <v>33.783</v>
      </c>
      <c r="B2029" s="19" t="n">
        <f aca="false">General!$B$12+Online_ANA!K2029/1000+Online_ANA!L2029/1000+Online_ANA!M2029/1000/General!$B$22-SUM($P$2:P2029)/1000/General!$B$24+SUM($Q$2:Q2029)/1000/General!$B$24</f>
        <v>1.80482469262982</v>
      </c>
      <c r="C2029" s="19" t="n">
        <f aca="false">Online_RAW!K2029</f>
        <v>58.8875</v>
      </c>
      <c r="D2029" s="19" t="n">
        <f aca="false">Online_RAW!J2029</f>
        <v>6.57222222222222</v>
      </c>
      <c r="E2029" s="19" t="n">
        <f aca="false">(1-F2029/100-G2029/100)/(1-C2029/100-D2029/100-General!$B$17/100)</f>
        <v>0.897219353277755</v>
      </c>
      <c r="F2029" s="19" t="n">
        <f aca="false">N2029*General!$B$14/(N2029+O2029)+O2029*100/(N2029+O2029)</f>
        <v>69.3825508645149</v>
      </c>
      <c r="G2029" s="19" t="n">
        <f aca="false">N2029*General!$B$15/(N2029+O2029)</f>
        <v>0.0154633581492349</v>
      </c>
      <c r="H2029" s="19" t="n">
        <f aca="false">(N2029+O2029)*(1/General!$B$20)*((F2029/100)-E2029*(C2029/100))*1000/B2029</f>
        <v>736.062725578648</v>
      </c>
      <c r="I2029" s="19" t="n">
        <f aca="false">(N2029+O2029)*(1/General!$B$20)*((D2029/100)*E2029-(G2029/100))*1000/B2029</f>
        <v>261.608422258138</v>
      </c>
      <c r="J2029" s="19" t="n">
        <f aca="false">I2029/H2029</f>
        <v>0.355415935581411</v>
      </c>
      <c r="K2029" s="19" t="n">
        <f aca="false">MAX(Online_RAW!$L$2-Online_RAW!L2029,0)</f>
        <v>0</v>
      </c>
      <c r="L2029" s="19" t="n">
        <f aca="false">0.0016*(Online_RAW!M2029)</f>
        <v>129.961431578947</v>
      </c>
      <c r="M2029" s="11" t="n">
        <f aca="false">Online_RAW!$N$2-Online_RAW!N2029</f>
        <v>822.80095454545</v>
      </c>
      <c r="N2029" s="19" t="n">
        <f aca="false">Online_RAW!C2029*60</f>
        <v>69.5631818181816</v>
      </c>
      <c r="O2029" s="19" t="n">
        <f aca="false">MAX(0, Online_RAW!D2029*60)</f>
        <v>110.380090909091</v>
      </c>
      <c r="P2029" s="19" t="n">
        <f aca="false">_xlfn.IFNA(VLOOKUP(A2029,Sampling!$D$7:$E$14,2,FALSE()),0)</f>
        <v>0</v>
      </c>
      <c r="Q2029" s="0" t="n">
        <f aca="false">_xlfn.IFNA(VLOOKUP(A2029,Refill!$D$6:$G$8,2,FALSE()),0)</f>
        <v>0</v>
      </c>
    </row>
    <row r="2030" customFormat="false" ht="12.75" hidden="false" customHeight="false" outlineLevel="0" collapsed="false">
      <c r="A2030" s="19" t="n">
        <f aca="false">ROUND((Online_RAW!B2030-General!$B$10)*24,3)</f>
        <v>33.8</v>
      </c>
      <c r="B2030" s="19" t="n">
        <f aca="false">General!$B$12+Online_ANA!K2030/1000+Online_ANA!L2030/1000+Online_ANA!M2030/1000/General!$B$22-SUM($P$2:P2030)/1000/General!$B$24+SUM($Q$2:Q2030)/1000/General!$B$24</f>
        <v>1.80623654625785</v>
      </c>
      <c r="C2030" s="19" t="n">
        <f aca="false">Online_RAW!K2030</f>
        <v>59.9130769230769</v>
      </c>
      <c r="D2030" s="19" t="n">
        <f aca="false">Online_RAW!J2030</f>
        <v>6.18230769230769</v>
      </c>
      <c r="E2030" s="19" t="n">
        <f aca="false">(1-F2030/100-G2030/100)/(1-C2030/100-D2030/100-General!$B$17/100)</f>
        <v>0.939428723875962</v>
      </c>
      <c r="F2030" s="19" t="n">
        <f aca="false">N2030*General!$B$14/(N2030+O2030)+O2030*100/(N2030+O2030)</f>
        <v>68.5396249398585</v>
      </c>
      <c r="G2030" s="19" t="n">
        <f aca="false">N2030*General!$B$15/(N2030+O2030)</f>
        <v>0.0158890783132028</v>
      </c>
      <c r="H2030" s="19" t="n">
        <f aca="false">(N2030+O2030)*(1/General!$B$20)*((F2030/100)-E2030*(C2030/100))*1000/B2030</f>
        <v>544.241178053924</v>
      </c>
      <c r="I2030" s="19" t="n">
        <f aca="false">(N2030+O2030)*(1/General!$B$20)*((D2030/100)*E2030-(G2030/100))*1000/B2030</f>
        <v>257.207088834238</v>
      </c>
      <c r="J2030" s="19" t="n">
        <f aca="false">I2030/H2030</f>
        <v>0.472597626210404</v>
      </c>
      <c r="K2030" s="19" t="n">
        <f aca="false">MAX(Online_RAW!$L$2-Online_RAW!L2030,0)</f>
        <v>0</v>
      </c>
      <c r="L2030" s="19" t="n">
        <f aca="false">0.0016*(Online_RAW!M2030)</f>
        <v>129.961431578947</v>
      </c>
      <c r="M2030" s="11" t="n">
        <f aca="false">Online_RAW!$N$2-Online_RAW!N2030</f>
        <v>824.339875</v>
      </c>
      <c r="N2030" s="19" t="n">
        <f aca="false">Online_RAW!C2030*60</f>
        <v>71.4152500000002</v>
      </c>
      <c r="O2030" s="19" t="n">
        <f aca="false">MAX(0, Online_RAW!D2030*60)</f>
        <v>108.36925</v>
      </c>
      <c r="P2030" s="19" t="n">
        <f aca="false">_xlfn.IFNA(VLOOKUP(A2030,Sampling!$D$7:$E$14,2,FALSE()),0)</f>
        <v>0</v>
      </c>
      <c r="Q2030" s="0" t="n">
        <f aca="false">_xlfn.IFNA(VLOOKUP(A2030,Refill!$D$6:$G$8,2,FALSE()),0)</f>
        <v>0</v>
      </c>
    </row>
    <row r="2031" customFormat="false" ht="12.75" hidden="false" customHeight="false" outlineLevel="0" collapsed="false">
      <c r="A2031" s="19" t="n">
        <f aca="false">ROUND((Online_RAW!B2031-General!$B$10)*24,3)</f>
        <v>33.817</v>
      </c>
      <c r="B2031" s="19" t="n">
        <f aca="false">General!$B$12+Online_ANA!K2031/1000+Online_ANA!L2031/1000+Online_ANA!M2031/1000/General!$B$22-SUM($P$2:P2031)/1000/General!$B$24+SUM($Q$2:Q2031)/1000/General!$B$24</f>
        <v>1.80805991426188</v>
      </c>
      <c r="C2031" s="19" t="n">
        <f aca="false">Online_RAW!K2031</f>
        <v>59.9575</v>
      </c>
      <c r="D2031" s="19" t="n">
        <f aca="false">Online_RAW!J2031</f>
        <v>5.565</v>
      </c>
      <c r="E2031" s="19" t="n">
        <f aca="false">(1-F2031/100-G2031/100)/(1-C2031/100-D2031/100-General!$B$17/100)</f>
        <v>0.930166317940295</v>
      </c>
      <c r="F2031" s="19" t="n">
        <f aca="false">N2031*General!$B$14/(N2031+O2031)+O2031*100/(N2031+O2031)</f>
        <v>68.3166648994665</v>
      </c>
      <c r="G2031" s="19" t="n">
        <f aca="false">N2031*General!$B$15/(N2031+O2031)</f>
        <v>0.0160016843942088</v>
      </c>
      <c r="H2031" s="19" t="n">
        <f aca="false">(N2031+O2031)*(1/General!$B$20)*((F2031/100)-E2031*(C2031/100))*1000/B2031</f>
        <v>557.404226730637</v>
      </c>
      <c r="I2031" s="19" t="n">
        <f aca="false">(N2031+O2031)*(1/General!$B$20)*((D2031/100)*E2031-(G2031/100))*1000/B2031</f>
        <v>229.265443519724</v>
      </c>
      <c r="J2031" s="19" t="n">
        <f aca="false">I2031/H2031</f>
        <v>0.41130912276077</v>
      </c>
      <c r="K2031" s="19" t="n">
        <f aca="false">MAX(Online_RAW!$L$2-Online_RAW!L2031,0)</f>
        <v>0</v>
      </c>
      <c r="L2031" s="19" t="n">
        <f aca="false">0.0016*(Online_RAW!M2031)</f>
        <v>130.3728</v>
      </c>
      <c r="M2031" s="11" t="n">
        <f aca="false">Online_RAW!$N$2-Online_RAW!N2031</f>
        <v>825.87895454545</v>
      </c>
      <c r="N2031" s="19" t="n">
        <f aca="false">Online_RAW!C2031*60</f>
        <v>72.027</v>
      </c>
      <c r="O2031" s="19" t="n">
        <f aca="false">MAX(0, Online_RAW!D2031*60)</f>
        <v>108.021545454545</v>
      </c>
      <c r="P2031" s="19" t="n">
        <f aca="false">_xlfn.IFNA(VLOOKUP(A2031,Sampling!$D$7:$E$14,2,FALSE()),0)</f>
        <v>0</v>
      </c>
      <c r="Q2031" s="0" t="n">
        <f aca="false">_xlfn.IFNA(VLOOKUP(A2031,Refill!$D$6:$G$8,2,FALSE()),0)</f>
        <v>0</v>
      </c>
    </row>
    <row r="2032" customFormat="false" ht="12.75" hidden="false" customHeight="false" outlineLevel="0" collapsed="false">
      <c r="A2032" s="19" t="n">
        <f aca="false">ROUND((Online_RAW!B2032-General!$B$10)*24,3)</f>
        <v>33.833</v>
      </c>
      <c r="B2032" s="19" t="n">
        <f aca="false">General!$B$12+Online_ANA!K2032/1000+Online_ANA!L2032/1000+Online_ANA!M2032/1000/General!$B$22-SUM($P$2:P2032)/1000/General!$B$24+SUM($Q$2:Q2032)/1000/General!$B$24</f>
        <v>1.80947631017152</v>
      </c>
      <c r="C2032" s="19" t="n">
        <f aca="false">Online_RAW!K2032</f>
        <v>58.8208333333333</v>
      </c>
      <c r="D2032" s="19" t="n">
        <f aca="false">Online_RAW!J2032</f>
        <v>5.79846153846154</v>
      </c>
      <c r="E2032" s="19" t="n">
        <f aca="false">(1-F2032/100-G2032/100)/(1-C2032/100-D2032/100-General!$B$17/100)</f>
        <v>0.893766842767839</v>
      </c>
      <c r="F2032" s="19" t="n">
        <f aca="false">N2032*General!$B$14/(N2032+O2032)+O2032*100/(N2032+O2032)</f>
        <v>68.74884150702</v>
      </c>
      <c r="G2032" s="19" t="n">
        <f aca="false">N2032*General!$B$15/(N2032+O2032)</f>
        <v>0.0157834133802929</v>
      </c>
      <c r="H2032" s="19" t="n">
        <f aca="false">(N2032+O2032)*(1/General!$B$20)*((F2032/100)-E2032*(C2032/100))*1000/B2032</f>
        <v>717.306883749735</v>
      </c>
      <c r="I2032" s="19" t="n">
        <f aca="false">(N2032+O2032)*(1/General!$B$20)*((D2032/100)*E2032-(G2032/100))*1000/B2032</f>
        <v>229.10078446052</v>
      </c>
      <c r="J2032" s="19" t="n">
        <f aca="false">I2032/H2032</f>
        <v>0.319390193584776</v>
      </c>
      <c r="K2032" s="19" t="n">
        <f aca="false">MAX(Online_RAW!$L$2-Online_RAW!L2032,0)</f>
        <v>0</v>
      </c>
      <c r="L2032" s="19" t="n">
        <f aca="false">0.0016*(Online_RAW!M2032)</f>
        <v>130.3728</v>
      </c>
      <c r="M2032" s="11" t="n">
        <f aca="false">Online_RAW!$N$2-Online_RAW!N2032</f>
        <v>827.42282608696</v>
      </c>
      <c r="N2032" s="19" t="n">
        <f aca="false">Online_RAW!C2032*60</f>
        <v>70.9622608695654</v>
      </c>
      <c r="O2032" s="19" t="n">
        <f aca="false">MAX(0, Online_RAW!D2032*60)</f>
        <v>108.877826086957</v>
      </c>
      <c r="P2032" s="19" t="n">
        <f aca="false">_xlfn.IFNA(VLOOKUP(A2032,Sampling!$D$7:$E$14,2,FALSE()),0)</f>
        <v>0</v>
      </c>
      <c r="Q2032" s="0" t="n">
        <f aca="false">_xlfn.IFNA(VLOOKUP(A2032,Refill!$D$6:$G$8,2,FALSE()),0)</f>
        <v>0</v>
      </c>
    </row>
    <row r="2033" customFormat="false" ht="12.75" hidden="false" customHeight="false" outlineLevel="0" collapsed="false">
      <c r="A2033" s="19" t="n">
        <f aca="false">ROUND((Online_RAW!B2033-General!$B$10)*24,3)</f>
        <v>33.85</v>
      </c>
      <c r="B2033" s="19" t="n">
        <f aca="false">General!$B$12+Online_ANA!K2033/1000+Online_ANA!L2033/1000+Online_ANA!M2033/1000/General!$B$22-SUM($P$2:P2033)/1000/General!$B$24+SUM($Q$2:Q2033)/1000/General!$B$24</f>
        <v>1.81091534587156</v>
      </c>
      <c r="C2033" s="19" t="n">
        <f aca="false">Online_RAW!K2033</f>
        <v>58.6845454545455</v>
      </c>
      <c r="D2033" s="19" t="n">
        <f aca="false">Online_RAW!J2033</f>
        <v>6.32071428571429</v>
      </c>
      <c r="E2033" s="19" t="n">
        <f aca="false">(1-F2033/100-G2033/100)/(1-C2033/100-D2033/100-General!$B$17/100)</f>
        <v>0.886360128583058</v>
      </c>
      <c r="F2033" s="19" t="n">
        <f aca="false">N2033*General!$B$14/(N2033+O2033)+O2033*100/(N2033+O2033)</f>
        <v>69.3500989851417</v>
      </c>
      <c r="G2033" s="19" t="n">
        <f aca="false">N2033*General!$B$15/(N2033+O2033)</f>
        <v>0.0154797479873022</v>
      </c>
      <c r="H2033" s="19" t="n">
        <f aca="false">(N2033+O2033)*(1/General!$B$20)*((F2033/100)-E2033*(C2033/100))*1000/B2033</f>
        <v>768.50661736907</v>
      </c>
      <c r="I2033" s="19" t="n">
        <f aca="false">(N2033+O2033)*(1/General!$B$20)*((D2033/100)*E2033-(G2033/100))*1000/B2033</f>
        <v>247.692061414253</v>
      </c>
      <c r="J2033" s="19" t="n">
        <f aca="false">I2033/H2033</f>
        <v>0.322303095140819</v>
      </c>
      <c r="K2033" s="19" t="n">
        <f aca="false">MAX(Online_RAW!$L$2-Online_RAW!L2033,0)</f>
        <v>0</v>
      </c>
      <c r="L2033" s="19" t="n">
        <f aca="false">0.0016*(Online_RAW!M2033)</f>
        <v>130.3728</v>
      </c>
      <c r="M2033" s="11" t="n">
        <f aca="false">Online_RAW!$N$2-Online_RAW!N2033</f>
        <v>828.991375</v>
      </c>
      <c r="N2033" s="19" t="n">
        <f aca="false">Online_RAW!C2033*60</f>
        <v>69.6400000000002</v>
      </c>
      <c r="O2033" s="19" t="n">
        <f aca="false">MAX(0, Online_RAW!D2033*60)</f>
        <v>110.31125</v>
      </c>
      <c r="P2033" s="19" t="n">
        <f aca="false">_xlfn.IFNA(VLOOKUP(A2033,Sampling!$D$7:$E$14,2,FALSE()),0)</f>
        <v>0</v>
      </c>
      <c r="Q2033" s="0" t="n">
        <f aca="false">_xlfn.IFNA(VLOOKUP(A2033,Refill!$D$6:$G$8,2,FALSE()),0)</f>
        <v>0</v>
      </c>
    </row>
    <row r="2034" customFormat="false" ht="12.75" hidden="false" customHeight="false" outlineLevel="0" collapsed="false">
      <c r="A2034" s="19" t="n">
        <f aca="false">ROUND((Online_RAW!B2034-General!$B$10)*24,3)</f>
        <v>33.867</v>
      </c>
      <c r="B2034" s="19" t="n">
        <f aca="false">General!$B$12+Online_ANA!K2034/1000+Online_ANA!L2034/1000+Online_ANA!M2034/1000/General!$B$22-SUM($P$2:P2034)/1000/General!$B$24+SUM($Q$2:Q2034)/1000/General!$B$24</f>
        <v>1.77735923797367</v>
      </c>
      <c r="C2034" s="19" t="n">
        <f aca="false">Online_RAW!K2034</f>
        <v>59.0207692307692</v>
      </c>
      <c r="D2034" s="19" t="n">
        <f aca="false">Online_RAW!J2034</f>
        <v>6.76454545454545</v>
      </c>
      <c r="E2034" s="19" t="n">
        <f aca="false">(1-F2034/100-G2034/100)/(1-C2034/100-D2034/100-General!$B$17/100)</f>
        <v>0.880908939200708</v>
      </c>
      <c r="F2034" s="19" t="n">
        <f aca="false">N2034*General!$B$14/(N2034+O2034)+O2034*100/(N2034+O2034)</f>
        <v>70.2261030544344</v>
      </c>
      <c r="G2034" s="19" t="n">
        <f aca="false">N2034*General!$B$15/(N2034+O2034)</f>
        <v>0.0150373216896796</v>
      </c>
      <c r="H2034" s="19" t="n">
        <f aca="false">(N2034+O2034)*(1/General!$B$20)*((F2034/100)-E2034*(C2034/100))*1000/B2034</f>
        <v>825.577086293204</v>
      </c>
      <c r="I2034" s="19" t="n">
        <f aca="false">(N2034+O2034)*(1/General!$B$20)*((D2034/100)*E2034-(G2034/100))*1000/B2034</f>
        <v>269.118598405078</v>
      </c>
      <c r="J2034" s="19" t="n">
        <f aca="false">I2034/H2034</f>
        <v>0.325976341728918</v>
      </c>
      <c r="K2034" s="19" t="n">
        <f aca="false">MAX(Online_RAW!$L$2-Online_RAW!L2034,0)</f>
        <v>0</v>
      </c>
      <c r="L2034" s="19" t="n">
        <f aca="false">0.0016*(Online_RAW!M2034)</f>
        <v>130.3728</v>
      </c>
      <c r="M2034" s="11" t="n">
        <f aca="false">Online_RAW!$N$2-Online_RAW!N2034</f>
        <v>830.5652173913</v>
      </c>
      <c r="N2034" s="19" t="n">
        <f aca="false">Online_RAW!C2034*60</f>
        <v>67.8073043478258</v>
      </c>
      <c r="O2034" s="19" t="n">
        <f aca="false">MAX(0, Online_RAW!D2034*60)</f>
        <v>112.563391304348</v>
      </c>
      <c r="P2034" s="19" t="n">
        <f aca="false">_xlfn.IFNA(VLOOKUP(A2034,Sampling!$D$7:$E$14,2,FALSE()),0)</f>
        <v>35</v>
      </c>
      <c r="Q2034" s="0" t="n">
        <f aca="false">_xlfn.IFNA(VLOOKUP(A2034,Refill!$D$6:$G$8,2,FALSE()),0)</f>
        <v>0</v>
      </c>
    </row>
    <row r="2035" customFormat="false" ht="12.75" hidden="false" customHeight="false" outlineLevel="0" collapsed="false">
      <c r="A2035" s="19" t="n">
        <f aca="false">ROUND((Online_RAW!B2035-General!$B$10)*24,3)</f>
        <v>33.883</v>
      </c>
      <c r="B2035" s="19" t="n">
        <f aca="false">General!$B$12+Online_ANA!K2035/1000+Online_ANA!L2035/1000+Online_ANA!M2035/1000/General!$B$22-SUM($P$2:P2035)/1000/General!$B$24+SUM($Q$2:Q2035)/1000/General!$B$24</f>
        <v>1.77882837252493</v>
      </c>
      <c r="C2035" s="19" t="n">
        <f aca="false">Online_RAW!K2035</f>
        <v>59.56</v>
      </c>
      <c r="D2035" s="19" t="n">
        <f aca="false">Online_RAW!J2035</f>
        <v>7.00727272727273</v>
      </c>
      <c r="E2035" s="19" t="n">
        <f aca="false">(1-F2035/100-G2035/100)/(1-C2035/100-D2035/100-General!$B$17/100)</f>
        <v>0.916529190496313</v>
      </c>
      <c r="F2035" s="19" t="n">
        <f aca="false">N2035*General!$B$14/(N2035+O2035)+O2035*100/(N2035+O2035)</f>
        <v>69.7392214456544</v>
      </c>
      <c r="G2035" s="19" t="n">
        <f aca="false">N2035*General!$B$15/(N2035+O2035)</f>
        <v>0.0152832214920937</v>
      </c>
      <c r="H2035" s="19" t="n">
        <f aca="false">(N2035+O2035)*(1/General!$B$20)*((F2035/100)-E2035*(C2035/100))*1000/B2035</f>
        <v>683.075217751671</v>
      </c>
      <c r="I2035" s="19" t="n">
        <f aca="false">(N2035+O2035)*(1/General!$B$20)*((D2035/100)*E2035-(G2035/100))*1000/B2035</f>
        <v>288.86518879815</v>
      </c>
      <c r="J2035" s="19" t="n">
        <f aca="false">I2035/H2035</f>
        <v>0.422889282601914</v>
      </c>
      <c r="K2035" s="19" t="n">
        <f aca="false">MAX(Online_RAW!$L$2-Online_RAW!L2035,0)</f>
        <v>0</v>
      </c>
      <c r="L2035" s="19" t="n">
        <f aca="false">0.0016*(Online_RAW!M2035)</f>
        <v>130.41856</v>
      </c>
      <c r="M2035" s="11" t="n">
        <f aca="false">Online_RAW!$N$2-Online_RAW!N2035</f>
        <v>832.11669565217</v>
      </c>
      <c r="N2035" s="19" t="n">
        <f aca="false">Online_RAW!C2035*60</f>
        <v>68.682</v>
      </c>
      <c r="O2035" s="19" t="n">
        <f aca="false">MAX(0, Online_RAW!D2035*60)</f>
        <v>111.075913043478</v>
      </c>
      <c r="P2035" s="19" t="n">
        <f aca="false">_xlfn.IFNA(VLOOKUP(A2035,Sampling!$D$7:$E$14,2,FALSE()),0)</f>
        <v>0</v>
      </c>
      <c r="Q2035" s="0" t="n">
        <f aca="false">_xlfn.IFNA(VLOOKUP(A2035,Refill!$D$6:$G$8,2,FALSE()),0)</f>
        <v>0</v>
      </c>
    </row>
    <row r="2036" customFormat="false" ht="12.75" hidden="false" customHeight="false" outlineLevel="0" collapsed="false">
      <c r="A2036" s="19" t="n">
        <f aca="false">ROUND((Online_RAW!B2036-General!$B$10)*24,3)</f>
        <v>33.9</v>
      </c>
      <c r="B2036" s="19" t="n">
        <f aca="false">General!$B$12+Online_ANA!K2036/1000+Online_ANA!L2036/1000+Online_ANA!M2036/1000/General!$B$22-SUM($P$2:P2036)/1000/General!$B$24+SUM($Q$2:Q2036)/1000/General!$B$24</f>
        <v>1.78065570138723</v>
      </c>
      <c r="C2036" s="19" t="n">
        <f aca="false">Online_RAW!K2036</f>
        <v>59.5844444444444</v>
      </c>
      <c r="D2036" s="19" t="n">
        <f aca="false">Online_RAW!J2036</f>
        <v>7.145</v>
      </c>
      <c r="E2036" s="19" t="n">
        <f aca="false">(1-F2036/100-G2036/100)/(1-C2036/100-D2036/100-General!$B$17/100)</f>
        <v>0.920320889593377</v>
      </c>
      <c r="F2036" s="19" t="n">
        <f aca="false">N2036*General!$B$14/(N2036+O2036)+O2036*100/(N2036+O2036)</f>
        <v>69.7633574517908</v>
      </c>
      <c r="G2036" s="19" t="n">
        <f aca="false">N2036*General!$B$15/(N2036+O2036)</f>
        <v>0.0152710315900046</v>
      </c>
      <c r="H2036" s="19" t="n">
        <f aca="false">(N2036+O2036)*(1/General!$B$20)*((F2036/100)-E2036*(C2036/100))*1000/B2036</f>
        <v>672.437729459427</v>
      </c>
      <c r="I2036" s="19" t="n">
        <f aca="false">(N2036+O2036)*(1/General!$B$20)*((D2036/100)*E2036-(G2036/100))*1000/B2036</f>
        <v>295.545556193709</v>
      </c>
      <c r="J2036" s="19" t="n">
        <f aca="false">I2036/H2036</f>
        <v>0.439513643042156</v>
      </c>
      <c r="K2036" s="19" t="n">
        <f aca="false">MAX(Online_RAW!$L$2-Online_RAW!L2036,0)</f>
        <v>0</v>
      </c>
      <c r="L2036" s="19" t="n">
        <f aca="false">0.0016*(Online_RAW!M2036)</f>
        <v>130.836355555556</v>
      </c>
      <c r="M2036" s="11" t="n">
        <f aca="false">Online_RAW!$N$2-Online_RAW!N2036</f>
        <v>833.65308695652</v>
      </c>
      <c r="N2036" s="19" t="n">
        <f aca="false">Online_RAW!C2036*60</f>
        <v>68.6436521739132</v>
      </c>
      <c r="O2036" s="19" t="n">
        <f aca="false">MAX(0, Online_RAW!D2036*60)</f>
        <v>111.157304347826</v>
      </c>
      <c r="P2036" s="19" t="n">
        <f aca="false">_xlfn.IFNA(VLOOKUP(A2036,Sampling!$D$7:$E$14,2,FALSE()),0)</f>
        <v>0</v>
      </c>
      <c r="Q2036" s="0" t="n">
        <f aca="false">_xlfn.IFNA(VLOOKUP(A2036,Refill!$D$6:$G$8,2,FALSE()),0)</f>
        <v>0</v>
      </c>
    </row>
    <row r="2037" customFormat="false" ht="12.75" hidden="false" customHeight="false" outlineLevel="0" collapsed="false">
      <c r="A2037" s="19" t="n">
        <f aca="false">ROUND((Online_RAW!B2037-General!$B$10)*24,3)</f>
        <v>33.917</v>
      </c>
      <c r="B2037" s="19" t="n">
        <f aca="false">General!$B$12+Online_ANA!K2037/1000+Online_ANA!L2037/1000+Online_ANA!M2037/1000/General!$B$22-SUM($P$2:P2037)/1000/General!$B$24+SUM($Q$2:Q2037)/1000/General!$B$24</f>
        <v>1.78209905998316</v>
      </c>
      <c r="C2037" s="19" t="n">
        <f aca="false">Online_RAW!K2037</f>
        <v>59.87</v>
      </c>
      <c r="D2037" s="19" t="n">
        <f aca="false">Online_RAW!J2037</f>
        <v>6.96642857142857</v>
      </c>
      <c r="E2037" s="19" t="n">
        <f aca="false">(1-F2037/100-G2037/100)/(1-C2037/100-D2037/100-General!$B$17/100)</f>
        <v>0.869571133889179</v>
      </c>
      <c r="F2037" s="19" t="n">
        <f aca="false">N2037*General!$B$14/(N2037+O2037)+O2037*100/(N2037+O2037)</f>
        <v>71.5237904056299</v>
      </c>
      <c r="G2037" s="19" t="n">
        <f aca="false">N2037*General!$B$15/(N2037+O2037)</f>
        <v>0.0143819240375606</v>
      </c>
      <c r="H2037" s="19" t="n">
        <f aca="false">(N2037+O2037)*(1/General!$B$20)*((F2037/100)-E2037*(C2037/100))*1000/B2037</f>
        <v>876.339876550998</v>
      </c>
      <c r="I2037" s="19" t="n">
        <f aca="false">(N2037+O2037)*(1/General!$B$20)*((D2037/100)*E2037-(G2037/100))*1000/B2037</f>
        <v>272.116874618597</v>
      </c>
      <c r="J2037" s="19" t="n">
        <f aca="false">I2037/H2037</f>
        <v>0.310515225770126</v>
      </c>
      <c r="K2037" s="19" t="n">
        <f aca="false">MAX(Online_RAW!$L$2-Online_RAW!L2037,0)</f>
        <v>0</v>
      </c>
      <c r="L2037" s="19" t="n">
        <f aca="false">0.0016*(Online_RAW!M2037)</f>
        <v>130.836355555556</v>
      </c>
      <c r="M2037" s="11" t="n">
        <f aca="false">Online_RAW!$N$2-Online_RAW!N2037</f>
        <v>835.22634782609</v>
      </c>
      <c r="N2037" s="19" t="n">
        <f aca="false">Online_RAW!C2037*60</f>
        <v>64.6666956521742</v>
      </c>
      <c r="O2037" s="19" t="n">
        <f aca="false">MAX(0, Online_RAW!D2037*60)</f>
        <v>115.188782608696</v>
      </c>
      <c r="P2037" s="19" t="n">
        <f aca="false">_xlfn.IFNA(VLOOKUP(A2037,Sampling!$D$7:$E$14,2,FALSE()),0)</f>
        <v>0</v>
      </c>
      <c r="Q2037" s="0" t="n">
        <f aca="false">_xlfn.IFNA(VLOOKUP(A2037,Refill!$D$6:$G$8,2,FALSE()),0)</f>
        <v>0</v>
      </c>
    </row>
    <row r="2038" customFormat="false" ht="12.75" hidden="false" customHeight="false" outlineLevel="0" collapsed="false">
      <c r="A2038" s="19" t="n">
        <f aca="false">ROUND((Online_RAW!B2038-General!$B$10)*24,3)</f>
        <v>33.933</v>
      </c>
      <c r="B2038" s="19" t="n">
        <f aca="false">General!$B$12+Online_ANA!K2038/1000+Online_ANA!L2038/1000+Online_ANA!M2038/1000/General!$B$22-SUM($P$2:P2038)/1000/General!$B$24+SUM($Q$2:Q2038)/1000/General!$B$24</f>
        <v>1.78394012977482</v>
      </c>
      <c r="C2038" s="19" t="n">
        <f aca="false">Online_RAW!K2038</f>
        <v>60.9069230769231</v>
      </c>
      <c r="D2038" s="19" t="n">
        <f aca="false">Online_RAW!J2038</f>
        <v>6.568</v>
      </c>
      <c r="E2038" s="19" t="n">
        <f aca="false">(1-F2038/100-G2038/100)/(1-C2038/100-D2038/100-General!$B$17/100)</f>
        <v>0.90918205268143</v>
      </c>
      <c r="F2038" s="19" t="n">
        <f aca="false">N2038*General!$B$14/(N2038+O2038)+O2038*100/(N2038+O2038)</f>
        <v>70.807436160832</v>
      </c>
      <c r="G2038" s="19" t="n">
        <f aca="false">N2038*General!$B$15/(N2038+O2038)</f>
        <v>0.0147437191106909</v>
      </c>
      <c r="H2038" s="19" t="n">
        <f aca="false">(N2038+O2038)*(1/General!$B$20)*((F2038/100)-E2038*(C2038/100))*1000/B2038</f>
        <v>694.71335814503</v>
      </c>
      <c r="I2038" s="19" t="n">
        <f aca="false">(N2038+O2038)*(1/General!$B$20)*((D2038/100)*E2038-(G2038/100))*1000/B2038</f>
        <v>268.160681759164</v>
      </c>
      <c r="J2038" s="19" t="n">
        <f aca="false">I2038/H2038</f>
        <v>0.386001908003015</v>
      </c>
      <c r="K2038" s="19" t="n">
        <f aca="false">MAX(Online_RAW!$L$2-Online_RAW!L2038,0)</f>
        <v>0</v>
      </c>
      <c r="L2038" s="19" t="n">
        <f aca="false">0.0016*(Online_RAW!M2038)</f>
        <v>131.2144</v>
      </c>
      <c r="M2038" s="11" t="n">
        <f aca="false">Online_RAW!$N$2-Online_RAW!N2038</f>
        <v>836.82104545455</v>
      </c>
      <c r="N2038" s="19" t="n">
        <f aca="false">Online_RAW!C2038*60</f>
        <v>66.3485454545454</v>
      </c>
      <c r="O2038" s="19" t="n">
        <f aca="false">MAX(0, Online_RAW!D2038*60)</f>
        <v>113.656363636364</v>
      </c>
      <c r="P2038" s="19" t="n">
        <f aca="false">_xlfn.IFNA(VLOOKUP(A2038,Sampling!$D$7:$E$14,2,FALSE()),0)</f>
        <v>0</v>
      </c>
      <c r="Q2038" s="0" t="n">
        <f aca="false">_xlfn.IFNA(VLOOKUP(A2038,Refill!$D$6:$G$8,2,FALSE()),0)</f>
        <v>0</v>
      </c>
    </row>
    <row r="2039" customFormat="false" ht="12.75" hidden="false" customHeight="false" outlineLevel="0" collapsed="false">
      <c r="A2039" s="19" t="n">
        <f aca="false">ROUND((Online_RAW!B2039-General!$B$10)*24,3)</f>
        <v>33.95</v>
      </c>
      <c r="B2039" s="19" t="n">
        <f aca="false">General!$B$12+Online_ANA!K2039/1000+Online_ANA!L2039/1000+Online_ANA!M2039/1000/General!$B$22-SUM($P$2:P2039)/1000/General!$B$24+SUM($Q$2:Q2039)/1000/General!$B$24</f>
        <v>1.78547107737003</v>
      </c>
      <c r="C2039" s="19" t="n">
        <f aca="false">Online_RAW!K2039</f>
        <v>61.2866666666667</v>
      </c>
      <c r="D2039" s="19" t="n">
        <f aca="false">Online_RAW!J2039</f>
        <v>6.585</v>
      </c>
      <c r="E2039" s="19" t="n">
        <f aca="false">(1-F2039/100-G2039/100)/(1-C2039/100-D2039/100-General!$B$17/100)</f>
        <v>0.866773101320418</v>
      </c>
      <c r="F2039" s="19" t="n">
        <f aca="false">N2039*General!$B$14/(N2039+O2039)+O2039*100/(N2039+O2039)</f>
        <v>72.5131887019382</v>
      </c>
      <c r="G2039" s="19" t="n">
        <f aca="false">N2039*General!$B$15/(N2039+O2039)</f>
        <v>0.0138822279283141</v>
      </c>
      <c r="H2039" s="19" t="n">
        <f aca="false">(N2039+O2039)*(1/General!$B$20)*((F2039/100)-E2039*(C2039/100))*1000/B2039</f>
        <v>873.243965096132</v>
      </c>
      <c r="I2039" s="19" t="n">
        <f aca="false">(N2039+O2039)*(1/General!$B$20)*((D2039/100)*E2039-(G2039/100))*1000/B2039</f>
        <v>256.405062967839</v>
      </c>
      <c r="J2039" s="19" t="n">
        <f aca="false">I2039/H2039</f>
        <v>0.293623630069533</v>
      </c>
      <c r="K2039" s="19" t="n">
        <f aca="false">MAX(Online_RAW!$L$2-Online_RAW!L2039,0)</f>
        <v>0</v>
      </c>
      <c r="L2039" s="19" t="n">
        <f aca="false">0.0016*(Online_RAW!M2039)</f>
        <v>131.3124</v>
      </c>
      <c r="M2039" s="11" t="n">
        <f aca="false">Online_RAW!$N$2-Online_RAW!N2039</f>
        <v>838.38295833333</v>
      </c>
      <c r="N2039" s="19" t="n">
        <f aca="false">Online_RAW!C2039*60</f>
        <v>62.5452499999998</v>
      </c>
      <c r="O2039" s="19" t="n">
        <f aca="false">MAX(0, Online_RAW!D2039*60)</f>
        <v>117.6715</v>
      </c>
      <c r="P2039" s="19" t="n">
        <f aca="false">_xlfn.IFNA(VLOOKUP(A2039,Sampling!$D$7:$E$14,2,FALSE()),0)</f>
        <v>0</v>
      </c>
      <c r="Q2039" s="0" t="n">
        <f aca="false">_xlfn.IFNA(VLOOKUP(A2039,Refill!$D$6:$G$8,2,FALSE()),0)</f>
        <v>0</v>
      </c>
    </row>
    <row r="2040" customFormat="false" ht="12.75" hidden="false" customHeight="false" outlineLevel="0" collapsed="false">
      <c r="A2040" s="19" t="n">
        <f aca="false">ROUND((Online_RAW!B2040-General!$B$10)*24,3)</f>
        <v>33.967</v>
      </c>
      <c r="B2040" s="19" t="n">
        <f aca="false">General!$B$12+Online_ANA!K2040/1000+Online_ANA!L2040/1000+Online_ANA!M2040/1000/General!$B$22-SUM($P$2:P2040)/1000/General!$B$24+SUM($Q$2:Q2040)/1000/General!$B$24</f>
        <v>1.78754652210175</v>
      </c>
      <c r="C2040" s="19" t="n">
        <f aca="false">Online_RAW!K2040</f>
        <v>61.2915384615385</v>
      </c>
      <c r="D2040" s="19" t="n">
        <f aca="false">Online_RAW!J2040</f>
        <v>6.83714285714286</v>
      </c>
      <c r="E2040" s="19" t="n">
        <f aca="false">(1-F2040/100-G2040/100)/(1-C2040/100-D2040/100-General!$B$17/100)</f>
        <v>0.691919592032412</v>
      </c>
      <c r="F2040" s="19" t="n">
        <f aca="false">N2040*General!$B$14/(N2040+O2040)+O2040*100/(N2040+O2040)</f>
        <v>78.236006549617</v>
      </c>
      <c r="G2040" s="19" t="n">
        <f aca="false">N2040*General!$B$15/(N2040+O2040)</f>
        <v>0.0109919158840318</v>
      </c>
      <c r="H2040" s="19" t="n">
        <f aca="false">(N2040+O2040)*(1/General!$B$20)*((F2040/100)-E2040*(C2040/100))*1000/B2040</f>
        <v>1611.52091882193</v>
      </c>
      <c r="I2040" s="19" t="n">
        <f aca="false">(N2040+O2040)*(1/General!$B$20)*((D2040/100)*E2040-(G2040/100))*1000/B2040</f>
        <v>212.296689149677</v>
      </c>
      <c r="J2040" s="19" t="n">
        <f aca="false">I2040/H2040</f>
        <v>0.131736849748666</v>
      </c>
      <c r="K2040" s="19" t="n">
        <f aca="false">MAX(Online_RAW!$L$2-Online_RAW!L2040,0)</f>
        <v>0</v>
      </c>
      <c r="L2040" s="19" t="n">
        <f aca="false">0.0016*(Online_RAW!M2040)</f>
        <v>131.901818181818</v>
      </c>
      <c r="M2040" s="11" t="n">
        <f aca="false">Online_RAW!$N$2-Online_RAW!N2040</f>
        <v>840.00272727273</v>
      </c>
      <c r="N2040" s="19" t="n">
        <f aca="false">Online_RAW!C2040*60</f>
        <v>49.5237272727272</v>
      </c>
      <c r="O2040" s="19" t="n">
        <f aca="false">MAX(0, Online_RAW!D2040*60)</f>
        <v>130.695</v>
      </c>
      <c r="P2040" s="19" t="n">
        <f aca="false">_xlfn.IFNA(VLOOKUP(A2040,Sampling!$D$7:$E$14,2,FALSE()),0)</f>
        <v>0</v>
      </c>
      <c r="Q2040" s="0" t="n">
        <f aca="false">_xlfn.IFNA(VLOOKUP(A2040,Refill!$D$6:$G$8,2,FALSE()),0)</f>
        <v>0</v>
      </c>
    </row>
    <row r="2041" customFormat="false" ht="12.75" hidden="false" customHeight="false" outlineLevel="0" collapsed="false">
      <c r="A2041" s="19" t="n">
        <f aca="false">ROUND((Online_RAW!B2041-General!$B$10)*24,3)</f>
        <v>33.983</v>
      </c>
      <c r="B2041" s="19" t="n">
        <f aca="false">General!$B$12+Online_ANA!K2041/1000+Online_ANA!L2041/1000+Online_ANA!M2041/1000/General!$B$22-SUM($P$2:P2041)/1000/General!$B$24+SUM($Q$2:Q2041)/1000/General!$B$24</f>
        <v>1.79008521471081</v>
      </c>
      <c r="C2041" s="19" t="n">
        <f aca="false">Online_RAW!K2041</f>
        <v>65.1966666666667</v>
      </c>
      <c r="D2041" s="19" t="n">
        <f aca="false">Online_RAW!J2041</f>
        <v>7.086</v>
      </c>
      <c r="E2041" s="19" t="n">
        <f aca="false">(1-F2041/100-G2041/100)/(1-C2041/100-D2041/100-General!$B$17/100)</f>
        <v>0.807478616471638</v>
      </c>
      <c r="F2041" s="19" t="n">
        <f aca="false">N2041*General!$B$14/(N2041+O2041)+O2041*100/(N2041+O2041)</f>
        <v>77.9571030374464</v>
      </c>
      <c r="G2041" s="19" t="n">
        <f aca="false">N2041*General!$B$15/(N2041+O2041)</f>
        <v>0.0111327762437139</v>
      </c>
      <c r="H2041" s="19" t="n">
        <f aca="false">(N2041+O2041)*(1/General!$B$20)*((F2041/100)-E2041*(C2041/100))*1000/B2041</f>
        <v>1136.5663458777</v>
      </c>
      <c r="I2041" s="19" t="n">
        <f aca="false">(N2041+O2041)*(1/General!$B$20)*((D2041/100)*E2041-(G2041/100))*1000/B2041</f>
        <v>256.419735398793</v>
      </c>
      <c r="J2041" s="19" t="n">
        <f aca="false">I2041/H2041</f>
        <v>0.225609122009305</v>
      </c>
      <c r="K2041" s="19" t="n">
        <f aca="false">MAX(Online_RAW!$L$2-Online_RAW!L2041,0)</f>
        <v>0</v>
      </c>
      <c r="L2041" s="19" t="n">
        <f aca="false">0.0016*(Online_RAW!M2041)</f>
        <v>133.01904</v>
      </c>
      <c r="M2041" s="11" t="n">
        <f aca="false">Online_RAW!$N$2-Online_RAW!N2041</f>
        <v>841.55213043478</v>
      </c>
      <c r="N2041" s="19" t="n">
        <f aca="false">Online_RAW!C2041*60</f>
        <v>50.142</v>
      </c>
      <c r="O2041" s="19" t="n">
        <f aca="false">MAX(0, Online_RAW!D2041*60)</f>
        <v>130.017913043478</v>
      </c>
      <c r="P2041" s="19" t="n">
        <f aca="false">_xlfn.IFNA(VLOOKUP(A2041,Sampling!$D$7:$E$14,2,FALSE()),0)</f>
        <v>0</v>
      </c>
      <c r="Q2041" s="0" t="n">
        <f aca="false">_xlfn.IFNA(VLOOKUP(A2041,Refill!$D$6:$G$8,2,FALSE()),0)</f>
        <v>0</v>
      </c>
    </row>
    <row r="2042" customFormat="false" ht="12.75" hidden="false" customHeight="false" outlineLevel="0" collapsed="false">
      <c r="A2042" s="19" t="n">
        <f aca="false">ROUND((Online_RAW!B2042-General!$B$10)*24,3)</f>
        <v>34</v>
      </c>
      <c r="B2042" s="19" t="n">
        <f aca="false">General!$B$12+Online_ANA!K2042/1000+Online_ANA!L2042/1000+Online_ANA!M2042/1000/General!$B$22-SUM($P$2:P2042)/1000/General!$B$24+SUM($Q$2:Q2042)/1000/General!$B$24</f>
        <v>1.79153459462885</v>
      </c>
      <c r="C2042" s="19" t="n">
        <f aca="false">Online_RAW!K2042</f>
        <v>67.7646153846154</v>
      </c>
      <c r="D2042" s="19" t="n">
        <f aca="false">Online_RAW!J2042</f>
        <v>6.95444444444444</v>
      </c>
      <c r="E2042" s="19" t="n">
        <f aca="false">(1-F2042/100-G2042/100)/(1-C2042/100-D2042/100-General!$B$17/100)</f>
        <v>1.03988353798697</v>
      </c>
      <c r="F2042" s="19" t="n">
        <f aca="false">N2042*General!$B$14/(N2042+O2042)+O2042*100/(N2042+O2042)</f>
        <v>74.1476593614924</v>
      </c>
      <c r="G2042" s="19" t="n">
        <f aca="false">N2042*General!$B$15/(N2042+O2042)</f>
        <v>0.013056737696216</v>
      </c>
      <c r="H2042" s="19" t="n">
        <f aca="false">(N2042+O2042)*(1/General!$B$20)*((F2042/100)-E2042*(C2042/100))*1000/B2042</f>
        <v>164.812177234352</v>
      </c>
      <c r="I2042" s="19" t="n">
        <f aca="false">(N2042+O2042)*(1/General!$B$20)*((D2042/100)*E2042-(G2042/100))*1000/B2042</f>
        <v>323.267726936405</v>
      </c>
      <c r="J2042" s="19" t="n">
        <f aca="false">I2042/H2042</f>
        <v>1.96143108088876</v>
      </c>
      <c r="K2042" s="19" t="n">
        <f aca="false">MAX(Online_RAW!$L$2-Online_RAW!L2042,0)</f>
        <v>0</v>
      </c>
      <c r="L2042" s="19" t="n">
        <f aca="false">0.0016*(Online_RAW!M2042)</f>
        <v>133.01904</v>
      </c>
      <c r="M2042" s="11" t="n">
        <f aca="false">Online_RAW!$N$2-Online_RAW!N2042</f>
        <v>843.13195454545</v>
      </c>
      <c r="N2042" s="19" t="n">
        <f aca="false">Online_RAW!C2042*60</f>
        <v>58.6974545454545</v>
      </c>
      <c r="O2042" s="19" t="n">
        <f aca="false">MAX(0, Online_RAW!D2042*60)</f>
        <v>121.125272727273</v>
      </c>
      <c r="P2042" s="19" t="n">
        <f aca="false">_xlfn.IFNA(VLOOKUP(A2042,Sampling!$D$7:$E$14,2,FALSE()),0)</f>
        <v>0</v>
      </c>
      <c r="Q2042" s="0" t="n">
        <f aca="false">_xlfn.IFNA(VLOOKUP(A2042,Refill!$D$6:$G$8,2,FALSE()),0)</f>
        <v>0</v>
      </c>
    </row>
    <row r="2043" customFormat="false" ht="12.75" hidden="false" customHeight="false" outlineLevel="0" collapsed="false">
      <c r="A2043" s="19" t="n">
        <f aca="false">ROUND((Online_RAW!B2043-General!$B$10)*24,3)</f>
        <v>34.017</v>
      </c>
      <c r="B2043" s="19" t="n">
        <f aca="false">General!$B$12+Online_ANA!K2043/1000+Online_ANA!L2043/1000+Online_ANA!M2043/1000/General!$B$22-SUM($P$2:P2043)/1000/General!$B$24+SUM($Q$2:Q2043)/1000/General!$B$24</f>
        <v>1.79347011344236</v>
      </c>
      <c r="C2043" s="19" t="n">
        <f aca="false">Online_RAW!K2043</f>
        <v>65.8883333333333</v>
      </c>
      <c r="D2043" s="19" t="n">
        <f aca="false">Online_RAW!J2043</f>
        <v>6.48727272727273</v>
      </c>
      <c r="E2043" s="19" t="n">
        <f aca="false">(1-F2043/100-G2043/100)/(1-C2043/100-D2043/100-General!$B$17/100)</f>
        <v>0.989895891559127</v>
      </c>
      <c r="F2043" s="19" t="n">
        <f aca="false">N2043*General!$B$14/(N2043+O2043)+O2043*100/(N2043+O2043)</f>
        <v>73.0694449798627</v>
      </c>
      <c r="G2043" s="19" t="n">
        <f aca="false">N2043*General!$B$15/(N2043+O2043)</f>
        <v>0.0136012904142108</v>
      </c>
      <c r="H2043" s="19" t="n">
        <f aca="false">(N2043+O2043)*(1/General!$B$20)*((F2043/100)-E2043*(C2043/100))*1000/B2043</f>
        <v>351.367442433548</v>
      </c>
      <c r="I2043" s="19" t="n">
        <f aca="false">(N2043+O2043)*(1/General!$B$20)*((D2043/100)*E2043-(G2043/100))*1000/B2043</f>
        <v>286.943755853172</v>
      </c>
      <c r="J2043" s="19" t="n">
        <f aca="false">I2043/H2043</f>
        <v>0.816648673724061</v>
      </c>
      <c r="K2043" s="19" t="n">
        <f aca="false">MAX(Online_RAW!$L$2-Online_RAW!L2043,0)</f>
        <v>0</v>
      </c>
      <c r="L2043" s="19" t="n">
        <f aca="false">0.0016*(Online_RAW!M2043)</f>
        <v>133.5392</v>
      </c>
      <c r="M2043" s="11" t="n">
        <f aca="false">Online_RAW!$N$2-Online_RAW!N2043</f>
        <v>844.67469565217</v>
      </c>
      <c r="N2043" s="19" t="n">
        <f aca="false">Online_RAW!C2043*60</f>
        <v>61.2067826086956</v>
      </c>
      <c r="O2043" s="19" t="n">
        <f aca="false">MAX(0, Online_RAW!D2043*60)</f>
        <v>118.796086956522</v>
      </c>
      <c r="P2043" s="19" t="n">
        <f aca="false">_xlfn.IFNA(VLOOKUP(A2043,Sampling!$D$7:$E$14,2,FALSE()),0)</f>
        <v>0</v>
      </c>
      <c r="Q2043" s="0" t="n">
        <f aca="false">_xlfn.IFNA(VLOOKUP(A2043,Refill!$D$6:$G$8,2,FALSE()),0)</f>
        <v>0</v>
      </c>
    </row>
    <row r="2044" customFormat="false" ht="12.75" hidden="false" customHeight="false" outlineLevel="0" collapsed="false">
      <c r="A2044" s="19" t="n">
        <f aca="false">ROUND((Online_RAW!B2044-General!$B$10)*24,3)</f>
        <v>34.033</v>
      </c>
      <c r="B2044" s="19" t="n">
        <f aca="false">General!$B$12+Online_ANA!K2044/1000+Online_ANA!L2044/1000+Online_ANA!M2044/1000/General!$B$22-SUM($P$2:P2044)/1000/General!$B$24+SUM($Q$2:Q2044)/1000/General!$B$24</f>
        <v>1.79501549960555</v>
      </c>
      <c r="C2044" s="19" t="n">
        <f aca="false">Online_RAW!K2044</f>
        <v>63.7269230769231</v>
      </c>
      <c r="D2044" s="19" t="n">
        <f aca="false">Online_RAW!J2044</f>
        <v>6.39</v>
      </c>
      <c r="E2044" s="19" t="n">
        <f aca="false">(1-F2044/100-G2044/100)/(1-C2044/100-D2044/100-General!$B$17/100)</f>
        <v>0.784055180957651</v>
      </c>
      <c r="F2044" s="19" t="n">
        <f aca="false">N2044*General!$B$14/(N2044+O2044)+O2044*100/(N2044+O2044)</f>
        <v>76.8976054850946</v>
      </c>
      <c r="G2044" s="19" t="n">
        <f aca="false">N2044*General!$B$15/(N2044+O2044)</f>
        <v>0.011667876017629</v>
      </c>
      <c r="H2044" s="19" t="n">
        <f aca="false">(N2044+O2044)*(1/General!$B$20)*((F2044/100)-E2044*(C2044/100))*1000/B2044</f>
        <v>1205.70619896026</v>
      </c>
      <c r="I2044" s="19" t="n">
        <f aca="false">(N2044+O2044)*(1/General!$B$20)*((D2044/100)*E2044-(G2044/100))*1000/B2044</f>
        <v>223.771544302222</v>
      </c>
      <c r="J2044" s="19" t="n">
        <f aca="false">I2044/H2044</f>
        <v>0.185593757828558</v>
      </c>
      <c r="K2044" s="19" t="n">
        <f aca="false">MAX(Online_RAW!$L$2-Online_RAW!L2044,0)</f>
        <v>0</v>
      </c>
      <c r="L2044" s="19" t="n">
        <f aca="false">0.0016*(Online_RAW!M2044)</f>
        <v>133.657422222222</v>
      </c>
      <c r="M2044" s="11" t="n">
        <f aca="false">Online_RAW!$N$2-Online_RAW!N2044</f>
        <v>846.23030434783</v>
      </c>
      <c r="N2044" s="19" t="n">
        <f aca="false">Online_RAW!C2044*60</f>
        <v>52.5399130434782</v>
      </c>
      <c r="O2044" s="19" t="n">
        <f aca="false">MAX(0, Online_RAW!D2044*60)</f>
        <v>127.578260869565</v>
      </c>
      <c r="P2044" s="19" t="n">
        <f aca="false">_xlfn.IFNA(VLOOKUP(A2044,Sampling!$D$7:$E$14,2,FALSE()),0)</f>
        <v>0</v>
      </c>
      <c r="Q2044" s="0" t="n">
        <f aca="false">_xlfn.IFNA(VLOOKUP(A2044,Refill!$D$6:$G$8,2,FALSE()),0)</f>
        <v>0</v>
      </c>
    </row>
    <row r="2045" customFormat="false" ht="12.75" hidden="false" customHeight="false" outlineLevel="0" collapsed="false">
      <c r="A2045" s="19" t="n">
        <f aca="false">ROUND((Online_RAW!B2045-General!$B$10)*24,3)</f>
        <v>34.05</v>
      </c>
      <c r="B2045" s="19" t="n">
        <f aca="false">General!$B$12+Online_ANA!K2045/1000+Online_ANA!L2045/1000+Online_ANA!M2045/1000/General!$B$22-SUM($P$2:P2045)/1000/General!$B$24+SUM($Q$2:Q2045)/1000/General!$B$24</f>
        <v>1.7964470113726</v>
      </c>
      <c r="C2045" s="19" t="n">
        <f aca="false">Online_RAW!K2045</f>
        <v>64.8492307692308</v>
      </c>
      <c r="D2045" s="19" t="n">
        <f aca="false">Online_RAW!J2045</f>
        <v>6.6475</v>
      </c>
      <c r="E2045" s="19" t="n">
        <f aca="false">(1-F2045/100-G2045/100)/(1-C2045/100-D2045/100-General!$B$17/100)</f>
        <v>0.744645316992485</v>
      </c>
      <c r="F2045" s="19" t="n">
        <f aca="false">N2045*General!$B$14/(N2045+O2045)+O2045*100/(N2045+O2045)</f>
        <v>79.0868141338696</v>
      </c>
      <c r="G2045" s="19" t="n">
        <f aca="false">N2045*General!$B$15/(N2045+O2045)</f>
        <v>0.0105622150839043</v>
      </c>
      <c r="H2045" s="19" t="n">
        <f aca="false">(N2045+O2045)*(1/General!$B$20)*((F2045/100)-E2045*(C2045/100))*1000/B2045</f>
        <v>1375.21059499163</v>
      </c>
      <c r="I2045" s="19" t="n">
        <f aca="false">(N2045+O2045)*(1/General!$B$20)*((D2045/100)*E2045-(G2045/100))*1000/B2045</f>
        <v>220.566211427247</v>
      </c>
      <c r="J2045" s="19" t="n">
        <f aca="false">I2045/H2045</f>
        <v>0.160387225222468</v>
      </c>
      <c r="K2045" s="19" t="n">
        <f aca="false">MAX(Online_RAW!$L$2-Online_RAW!L2045,0)</f>
        <v>0</v>
      </c>
      <c r="L2045" s="19" t="n">
        <f aca="false">0.0016*(Online_RAW!M2045)</f>
        <v>133.657422222222</v>
      </c>
      <c r="M2045" s="11" t="n">
        <f aca="false">Online_RAW!$N$2-Online_RAW!N2045</f>
        <v>847.79065217391</v>
      </c>
      <c r="N2045" s="19" t="n">
        <f aca="false">Online_RAW!C2045*60</f>
        <v>47.4774782608696</v>
      </c>
      <c r="O2045" s="19" t="n">
        <f aca="false">MAX(0, Online_RAW!D2045*60)</f>
        <v>132.323739130435</v>
      </c>
      <c r="P2045" s="19" t="n">
        <f aca="false">_xlfn.IFNA(VLOOKUP(A2045,Sampling!$D$7:$E$14,2,FALSE()),0)</f>
        <v>0</v>
      </c>
      <c r="Q2045" s="0" t="n">
        <f aca="false">_xlfn.IFNA(VLOOKUP(A2045,Refill!$D$6:$G$8,2,FALSE()),0)</f>
        <v>0</v>
      </c>
    </row>
    <row r="2046" customFormat="false" ht="12.75" hidden="false" customHeight="false" outlineLevel="0" collapsed="false">
      <c r="A2046" s="19" t="n">
        <f aca="false">ROUND((Online_RAW!B2046-General!$B$10)*24,3)</f>
        <v>34.067</v>
      </c>
      <c r="B2046" s="19" t="n">
        <f aca="false">General!$B$12+Online_ANA!K2046/1000+Online_ANA!L2046/1000+Online_ANA!M2046/1000/General!$B$22-SUM($P$2:P2046)/1000/General!$B$24+SUM($Q$2:Q2046)/1000/General!$B$24</f>
        <v>1.79807897452846</v>
      </c>
      <c r="C2046" s="19" t="n">
        <f aca="false">Online_RAW!K2046</f>
        <v>68.15</v>
      </c>
      <c r="D2046" s="19" t="n">
        <f aca="false">Online_RAW!J2046</f>
        <v>6.65777777777778</v>
      </c>
      <c r="E2046" s="19" t="n">
        <f aca="false">(1-F2046/100-G2046/100)/(1-C2046/100-D2046/100-General!$B$17/100)</f>
        <v>1.08575870825668</v>
      </c>
      <c r="F2046" s="19" t="n">
        <f aca="false">N2046*General!$B$14/(N2046+O2046)+O2046*100/(N2046+O2046)</f>
        <v>73.1035407126103</v>
      </c>
      <c r="G2046" s="19" t="n">
        <f aca="false">N2046*General!$B$15/(N2046+O2046)</f>
        <v>0.0135840703471665</v>
      </c>
      <c r="H2046" s="19" t="n">
        <f aca="false">(N2046+O2046)*(1/General!$B$20)*((F2046/100)-E2046*(C2046/100))*1000/B2046</f>
        <v>-39.754929634224</v>
      </c>
      <c r="I2046" s="19" t="n">
        <f aca="false">(N2046+O2046)*(1/General!$B$20)*((D2046/100)*E2046-(G2046/100))*1000/B2046</f>
        <v>321.958819980231</v>
      </c>
      <c r="J2046" s="19" t="n">
        <f aca="false">I2046/H2046</f>
        <v>-8.09858860127536</v>
      </c>
      <c r="K2046" s="19" t="n">
        <f aca="false">MAX(Online_RAW!$L$2-Online_RAW!L2046,0)</f>
        <v>0</v>
      </c>
      <c r="L2046" s="19" t="n">
        <f aca="false">0.0016*(Online_RAW!M2046)</f>
        <v>133.833142857143</v>
      </c>
      <c r="M2046" s="11" t="n">
        <f aca="false">Online_RAW!$N$2-Online_RAW!N2046</f>
        <v>849.37795652174</v>
      </c>
      <c r="N2046" s="19" t="n">
        <f aca="false">Online_RAW!C2046*60</f>
        <v>61.0734782608698</v>
      </c>
      <c r="O2046" s="19" t="n">
        <f aca="false">MAX(0, Online_RAW!D2046*60)</f>
        <v>118.765043478261</v>
      </c>
      <c r="P2046" s="19" t="n">
        <f aca="false">_xlfn.IFNA(VLOOKUP(A2046,Sampling!$D$7:$E$14,2,FALSE()),0)</f>
        <v>0</v>
      </c>
      <c r="Q2046" s="0" t="n">
        <f aca="false">_xlfn.IFNA(VLOOKUP(A2046,Refill!$D$6:$G$8,2,FALSE()),0)</f>
        <v>0</v>
      </c>
    </row>
    <row r="2047" customFormat="false" ht="12.75" hidden="false" customHeight="false" outlineLevel="0" collapsed="false">
      <c r="A2047" s="19" t="n">
        <f aca="false">ROUND((Online_RAW!B2047-General!$B$10)*24,3)</f>
        <v>34.083</v>
      </c>
      <c r="B2047" s="19" t="n">
        <f aca="false">General!$B$12+Online_ANA!K2047/1000+Online_ANA!L2047/1000+Online_ANA!M2047/1000/General!$B$22-SUM($P$2:P2047)/1000/General!$B$24+SUM($Q$2:Q2047)/1000/General!$B$24</f>
        <v>1.79973550915038</v>
      </c>
      <c r="C2047" s="19" t="n">
        <f aca="false">Online_RAW!K2047</f>
        <v>65.4492307692308</v>
      </c>
      <c r="D2047" s="19" t="n">
        <f aca="false">Online_RAW!J2047</f>
        <v>6.71375</v>
      </c>
      <c r="E2047" s="19" t="n">
        <f aca="false">(1-F2047/100-G2047/100)/(1-C2047/100-D2047/100-General!$B$17/100)</f>
        <v>0.945294348335203</v>
      </c>
      <c r="F2047" s="19" t="n">
        <f aca="false">N2047*General!$B$14/(N2047+O2047)+O2047*100/(N2047+O2047)</f>
        <v>74.0817546167643</v>
      </c>
      <c r="G2047" s="19" t="n">
        <f aca="false">N2047*General!$B$15/(N2047+O2047)</f>
        <v>0.0130900229208261</v>
      </c>
      <c r="H2047" s="19" t="n">
        <f aca="false">(N2047+O2047)*(1/General!$B$20)*((F2047/100)-E2047*(C2047/100))*1000/B2047</f>
        <v>545.12079114199</v>
      </c>
      <c r="I2047" s="19" t="n">
        <f aca="false">(N2047+O2047)*(1/General!$B$20)*((D2047/100)*E2047-(G2047/100))*1000/B2047</f>
        <v>282.687831720099</v>
      </c>
      <c r="J2047" s="19" t="n">
        <f aca="false">I2047/H2047</f>
        <v>0.518578334038385</v>
      </c>
      <c r="K2047" s="19" t="n">
        <f aca="false">MAX(Online_RAW!$L$2-Online_RAW!L2047,0)</f>
        <v>0</v>
      </c>
      <c r="L2047" s="19" t="n">
        <f aca="false">0.0016*(Online_RAW!M2047)</f>
        <v>134.04592</v>
      </c>
      <c r="M2047" s="11" t="n">
        <f aca="false">Online_RAW!$N$2-Online_RAW!N2047</f>
        <v>850.95165217391</v>
      </c>
      <c r="N2047" s="19" t="n">
        <f aca="false">Online_RAW!C2047*60</f>
        <v>58.922347826087</v>
      </c>
      <c r="O2047" s="19" t="n">
        <f aca="false">MAX(0, Online_RAW!D2047*60)</f>
        <v>121.130347826087</v>
      </c>
      <c r="P2047" s="19" t="n">
        <f aca="false">_xlfn.IFNA(VLOOKUP(A2047,Sampling!$D$7:$E$14,2,FALSE()),0)</f>
        <v>0</v>
      </c>
      <c r="Q2047" s="0" t="n">
        <f aca="false">_xlfn.IFNA(VLOOKUP(A2047,Refill!$D$6:$G$8,2,FALSE()),0)</f>
        <v>0</v>
      </c>
    </row>
    <row r="2048" customFormat="false" ht="12.75" hidden="false" customHeight="false" outlineLevel="0" collapsed="false">
      <c r="A2048" s="19" t="n">
        <f aca="false">ROUND((Online_RAW!B2048-General!$B$10)*24,3)</f>
        <v>34.1</v>
      </c>
      <c r="B2048" s="19" t="n">
        <f aca="false">General!$B$12+Online_ANA!K2048/1000+Online_ANA!L2048/1000+Online_ANA!M2048/1000/General!$B$22-SUM($P$2:P2048)/1000/General!$B$24+SUM($Q$2:Q2048)/1000/General!$B$24</f>
        <v>1.80189380167531</v>
      </c>
      <c r="C2048" s="19" t="n">
        <f aca="false">Online_RAW!K2048</f>
        <v>63.2313333333333</v>
      </c>
      <c r="D2048" s="19" t="n">
        <f aca="false">Online_RAW!J2048</f>
        <v>6.818</v>
      </c>
      <c r="E2048" s="19" t="n">
        <f aca="false">(1-F2048/100-G2048/100)/(1-C2048/100-D2048/100-General!$B$17/100)</f>
        <v>0.630800672089189</v>
      </c>
      <c r="F2048" s="19" t="n">
        <f aca="false">N2048*General!$B$14/(N2048+O2048)+O2048*100/(N2048+O2048)</f>
        <v>81.3706331645185</v>
      </c>
      <c r="G2048" s="19" t="n">
        <f aca="false">N2048*General!$B$15/(N2048+O2048)</f>
        <v>0.00940877112903107</v>
      </c>
      <c r="H2048" s="19" t="n">
        <f aca="false">(N2048+O2048)*(1/General!$B$20)*((F2048/100)-E2048*(C2048/100))*1000/B2048</f>
        <v>1849.15550842778</v>
      </c>
      <c r="I2048" s="19" t="n">
        <f aca="false">(N2048+O2048)*(1/General!$B$20)*((D2048/100)*E2048-(G2048/100))*1000/B2048</f>
        <v>191.28813618585</v>
      </c>
      <c r="J2048" s="19" t="n">
        <f aca="false">I2048/H2048</f>
        <v>0.103446213860342</v>
      </c>
      <c r="K2048" s="19" t="n">
        <f aca="false">MAX(Online_RAW!$L$2-Online_RAW!L2048,0)</f>
        <v>0</v>
      </c>
      <c r="L2048" s="19" t="n">
        <f aca="false">0.0016*(Online_RAW!M2048)</f>
        <v>134.763965217391</v>
      </c>
      <c r="M2048" s="11" t="n">
        <f aca="false">Online_RAW!$N$2-Online_RAW!N2048</f>
        <v>852.52152173913</v>
      </c>
      <c r="N2048" s="19" t="n">
        <f aca="false">Online_RAW!C2048*60</f>
        <v>42.3459130434782</v>
      </c>
      <c r="O2048" s="19" t="n">
        <f aca="false">MAX(0, Online_RAW!D2048*60)</f>
        <v>137.68147826087</v>
      </c>
      <c r="P2048" s="19" t="n">
        <f aca="false">_xlfn.IFNA(VLOOKUP(A2048,Sampling!$D$7:$E$14,2,FALSE()),0)</f>
        <v>0</v>
      </c>
      <c r="Q2048" s="0" t="n">
        <f aca="false">_xlfn.IFNA(VLOOKUP(A2048,Refill!$D$6:$G$8,2,FALSE()),0)</f>
        <v>0</v>
      </c>
    </row>
    <row r="2049" customFormat="false" ht="12.75" hidden="false" customHeight="false" outlineLevel="0" collapsed="false">
      <c r="A2049" s="19" t="n">
        <f aca="false">ROUND((Online_RAW!B2049-General!$B$10)*24,3)</f>
        <v>34.117</v>
      </c>
      <c r="B2049" s="19" t="n">
        <f aca="false">General!$B$12+Online_ANA!K2049/1000+Online_ANA!L2049/1000+Online_ANA!M2049/1000/General!$B$22-SUM($P$2:P2049)/1000/General!$B$24+SUM($Q$2:Q2049)/1000/General!$B$24</f>
        <v>1.80459244611089</v>
      </c>
      <c r="C2049" s="19" t="n">
        <f aca="false">Online_RAW!K2049</f>
        <v>68.08</v>
      </c>
      <c r="D2049" s="19" t="n">
        <f aca="false">Online_RAW!J2049</f>
        <v>7.034</v>
      </c>
      <c r="E2049" s="19" t="n">
        <f aca="false">(1-F2049/100-G2049/100)/(1-C2049/100-D2049/100-General!$B$17/100)</f>
        <v>0.931314675272379</v>
      </c>
      <c r="F2049" s="19" t="n">
        <f aca="false">N2049*General!$B$14/(N2049+O2049)+O2049*100/(N2049+O2049)</f>
        <v>77.2147679942707</v>
      </c>
      <c r="G2049" s="19" t="n">
        <f aca="false">N2049*General!$B$15/(N2049+O2049)</f>
        <v>0.0115076929321865</v>
      </c>
      <c r="H2049" s="19" t="n">
        <f aca="false">(N2049+O2049)*(1/General!$B$20)*((F2049/100)-E2049*(C2049/100))*1000/B2049</f>
        <v>614.415344221814</v>
      </c>
      <c r="I2049" s="19" t="n">
        <f aca="false">(N2049+O2049)*(1/General!$B$20)*((D2049/100)*E2049-(G2049/100))*1000/B2049</f>
        <v>290.921893008908</v>
      </c>
      <c r="J2049" s="19" t="n">
        <f aca="false">I2049/H2049</f>
        <v>0.473493860048977</v>
      </c>
      <c r="K2049" s="19" t="n">
        <f aca="false">MAX(Online_RAW!$L$2-Online_RAW!L2049,0)</f>
        <v>0</v>
      </c>
      <c r="L2049" s="19" t="n">
        <f aca="false">0.0016*(Online_RAW!M2049)</f>
        <v>136.010156521739</v>
      </c>
      <c r="M2049" s="11" t="n">
        <f aca="false">Online_RAW!$N$2-Online_RAW!N2049</f>
        <v>854.10469565217</v>
      </c>
      <c r="N2049" s="19" t="n">
        <f aca="false">Online_RAW!C2049*60</f>
        <v>51.7687826086957</v>
      </c>
      <c r="O2049" s="19" t="n">
        <f aca="false">MAX(0, Online_RAW!D2049*60)</f>
        <v>128.176173913043</v>
      </c>
      <c r="P2049" s="19" t="n">
        <f aca="false">_xlfn.IFNA(VLOOKUP(A2049,Sampling!$D$7:$E$14,2,FALSE()),0)</f>
        <v>0</v>
      </c>
      <c r="Q2049" s="0" t="n">
        <f aca="false">_xlfn.IFNA(VLOOKUP(A2049,Refill!$D$6:$G$8,2,FALSE()),0)</f>
        <v>0</v>
      </c>
    </row>
    <row r="2050" customFormat="false" ht="12.75" hidden="false" customHeight="false" outlineLevel="0" collapsed="false">
      <c r="A2050" s="19" t="n">
        <f aca="false">ROUND((Online_RAW!B2050-General!$B$10)*24,3)</f>
        <v>34.133</v>
      </c>
      <c r="B2050" s="19" t="n">
        <f aca="false">General!$B$12+Online_ANA!K2050/1000+Online_ANA!L2050/1000+Online_ANA!M2050/1000/General!$B$22-SUM($P$2:P2050)/1000/General!$B$24+SUM($Q$2:Q2050)/1000/General!$B$24</f>
        <v>1.80730896816913</v>
      </c>
      <c r="C2050" s="19" t="n">
        <f aca="false">Online_RAW!K2050</f>
        <v>68.44</v>
      </c>
      <c r="D2050" s="19" t="n">
        <f aca="false">Online_RAW!J2050</f>
        <v>7.00333333333333</v>
      </c>
      <c r="E2050" s="19" t="n">
        <f aca="false">(1-F2050/100-G2050/100)/(1-C2050/100-D2050/100-General!$B$17/100)</f>
        <v>1.13888466893085</v>
      </c>
      <c r="F2050" s="19" t="n">
        <f aca="false">N2050*General!$B$14/(N2050+O2050)+O2050*100/(N2050+O2050)</f>
        <v>72.5116924652798</v>
      </c>
      <c r="G2050" s="19" t="n">
        <f aca="false">N2050*General!$B$15/(N2050+O2050)</f>
        <v>0.0138829836033941</v>
      </c>
      <c r="H2050" s="19" t="n">
        <f aca="false">(N2050+O2050)*(1/General!$B$20)*((F2050/100)-E2050*(C2050/100))*1000/B2050</f>
        <v>-241.668799008083</v>
      </c>
      <c r="I2050" s="19" t="n">
        <f aca="false">(N2050+O2050)*(1/General!$B$20)*((D2050/100)*E2050-(G2050/100))*1000/B2050</f>
        <v>354.130171444189</v>
      </c>
      <c r="J2050" s="19" t="n">
        <f aca="false">I2050/H2050</f>
        <v>-1.46535329714757</v>
      </c>
      <c r="K2050" s="19" t="n">
        <f aca="false">MAX(Online_RAW!$L$2-Online_RAW!L2050,0)</f>
        <v>0</v>
      </c>
      <c r="L2050" s="19" t="n">
        <f aca="false">0.0016*(Online_RAW!M2050)</f>
        <v>137.262817391304</v>
      </c>
      <c r="M2050" s="11" t="n">
        <f aca="false">Online_RAW!$N$2-Online_RAW!N2050</f>
        <v>855.70030434783</v>
      </c>
      <c r="N2050" s="19" t="n">
        <f aca="false">Online_RAW!C2050*60</f>
        <v>62.533043478261</v>
      </c>
      <c r="O2050" s="19" t="n">
        <f aca="false">MAX(0, Online_RAW!D2050*60)</f>
        <v>117.638727272727</v>
      </c>
      <c r="P2050" s="19" t="n">
        <f aca="false">_xlfn.IFNA(VLOOKUP(A2050,Sampling!$D$7:$E$14,2,FALSE()),0)</f>
        <v>0</v>
      </c>
      <c r="Q2050" s="0" t="n">
        <f aca="false">_xlfn.IFNA(VLOOKUP(A2050,Refill!$D$6:$G$8,2,FALSE()),0)</f>
        <v>0</v>
      </c>
    </row>
    <row r="2051" customFormat="false" ht="12.75" hidden="false" customHeight="false" outlineLevel="0" collapsed="false">
      <c r="A2051" s="19" t="n">
        <f aca="false">ROUND((Online_RAW!B2051-General!$B$10)*24,3)</f>
        <v>34.15</v>
      </c>
      <c r="B2051" s="19" t="n">
        <f aca="false">General!$B$12+Online_ANA!K2051/1000+Online_ANA!L2051/1000+Online_ANA!M2051/1000/General!$B$22-SUM($P$2:P2051)/1000/General!$B$24+SUM($Q$2:Q2051)/1000/General!$B$24</f>
        <v>1.80999975012511</v>
      </c>
      <c r="C2051" s="19" t="n">
        <f aca="false">Online_RAW!K2051</f>
        <v>63.8607692307692</v>
      </c>
      <c r="D2051" s="19" t="n">
        <f aca="false">Online_RAW!J2051</f>
        <v>6.93125</v>
      </c>
      <c r="E2051" s="19" t="n">
        <f aca="false">(1-F2051/100-G2051/100)/(1-C2051/100-D2051/100-General!$B$17/100)</f>
        <v>0.888330572982374</v>
      </c>
      <c r="F2051" s="19" t="n">
        <f aca="false">N2051*General!$B$14/(N2051+O2051)+O2051*100/(N2051+O2051)</f>
        <v>74.4251149045944</v>
      </c>
      <c r="G2051" s="19" t="n">
        <f aca="false">N2051*General!$B$15/(N2051+O2051)</f>
        <v>0.0129166086340432</v>
      </c>
      <c r="H2051" s="19" t="n">
        <f aca="false">(N2051+O2051)*(1/General!$B$20)*((F2051/100)-E2051*(C2051/100))*1000/B2051</f>
        <v>785.780726773664</v>
      </c>
      <c r="I2051" s="19" t="n">
        <f aca="false">(N2051+O2051)*(1/General!$B$20)*((D2051/100)*E2051-(G2051/100))*1000/B2051</f>
        <v>272.840744173873</v>
      </c>
      <c r="J2051" s="19" t="n">
        <f aca="false">I2051/H2051</f>
        <v>0.347222494618988</v>
      </c>
      <c r="K2051" s="19" t="n">
        <f aca="false">MAX(Online_RAW!$L$2-Online_RAW!L2051,0)</f>
        <v>0</v>
      </c>
      <c r="L2051" s="19" t="n">
        <f aca="false">0.0016*(Online_RAW!M2051)</f>
        <v>138.515054545455</v>
      </c>
      <c r="M2051" s="11" t="n">
        <f aca="false">Online_RAW!$N$2-Online_RAW!N2051</f>
        <v>857.26831818182</v>
      </c>
      <c r="N2051" s="19" t="n">
        <f aca="false">Online_RAW!C2051*60</f>
        <v>58.173</v>
      </c>
      <c r="O2051" s="19" t="n">
        <f aca="false">MAX(0, Online_RAW!D2051*60)</f>
        <v>121.976454545455</v>
      </c>
      <c r="P2051" s="19" t="n">
        <f aca="false">_xlfn.IFNA(VLOOKUP(A2051,Sampling!$D$7:$E$14,2,FALSE()),0)</f>
        <v>0</v>
      </c>
      <c r="Q2051" s="0" t="n">
        <f aca="false">_xlfn.IFNA(VLOOKUP(A2051,Refill!$D$6:$G$8,2,FALSE()),0)</f>
        <v>0</v>
      </c>
    </row>
    <row r="2052" customFormat="false" ht="12.75" hidden="false" customHeight="false" outlineLevel="0" collapsed="false">
      <c r="A2052" s="19" t="n">
        <f aca="false">ROUND((Online_RAW!B2052-General!$B$10)*24,3)</f>
        <v>34.167</v>
      </c>
      <c r="B2052" s="19" t="n">
        <f aca="false">General!$B$12+Online_ANA!K2052/1000+Online_ANA!L2052/1000+Online_ANA!M2052/1000/General!$B$22-SUM($P$2:P2052)/1000/General!$B$24+SUM($Q$2:Q2052)/1000/General!$B$24</f>
        <v>1.81261778266568</v>
      </c>
      <c r="C2052" s="19" t="n">
        <f aca="false">Online_RAW!K2052</f>
        <v>63.2345454545455</v>
      </c>
      <c r="D2052" s="19" t="n">
        <f aca="false">Online_RAW!J2052</f>
        <v>6.995</v>
      </c>
      <c r="E2052" s="19" t="n">
        <f aca="false">(1-F2052/100-G2052/100)/(1-C2052/100-D2052/100-General!$B$17/100)</f>
        <v>0.832748185707788</v>
      </c>
      <c r="F2052" s="19" t="n">
        <f aca="false">N2052*General!$B$14/(N2052+O2052)+O2052*100/(N2052+O2052)</f>
        <v>75.5566866160074</v>
      </c>
      <c r="G2052" s="19" t="n">
        <f aca="false">N2052*General!$B$15/(N2052+O2052)</f>
        <v>0.0123451077696932</v>
      </c>
      <c r="H2052" s="19" t="n">
        <f aca="false">(N2052+O2052)*(1/General!$B$20)*((F2052/100)-E2052*(C2052/100))*1000/B2052</f>
        <v>1013.58476838194</v>
      </c>
      <c r="I2052" s="19" t="n">
        <f aca="false">(N2052+O2052)*(1/General!$B$20)*((D2052/100)*E2052-(G2052/100))*1000/B2052</f>
        <v>257.299017910145</v>
      </c>
      <c r="J2052" s="19" t="n">
        <f aca="false">I2052/H2052</f>
        <v>0.25385051742726</v>
      </c>
      <c r="K2052" s="19" t="n">
        <f aca="false">MAX(Online_RAW!$L$2-Online_RAW!L2052,0)</f>
        <v>0</v>
      </c>
      <c r="L2052" s="19" t="n">
        <f aca="false">0.0016*(Online_RAW!M2052)</f>
        <v>139.689142857143</v>
      </c>
      <c r="M2052" s="11" t="n">
        <f aca="false">Online_RAW!$N$2-Online_RAW!N2052</f>
        <v>858.8422173913</v>
      </c>
      <c r="N2052" s="19" t="n">
        <f aca="false">Online_RAW!C2052*60</f>
        <v>55.5032727272727</v>
      </c>
      <c r="O2052" s="19" t="n">
        <f aca="false">MAX(0, Online_RAW!D2052*60)</f>
        <v>124.335652173913</v>
      </c>
      <c r="P2052" s="19" t="n">
        <f aca="false">_xlfn.IFNA(VLOOKUP(A2052,Sampling!$D$7:$E$14,2,FALSE()),0)</f>
        <v>0</v>
      </c>
      <c r="Q2052" s="0" t="n">
        <f aca="false">_xlfn.IFNA(VLOOKUP(A2052,Refill!$D$6:$G$8,2,FALSE()),0)</f>
        <v>0</v>
      </c>
    </row>
    <row r="2053" customFormat="false" ht="12.75" hidden="false" customHeight="false" outlineLevel="0" collapsed="false">
      <c r="A2053" s="19" t="n">
        <f aca="false">ROUND((Online_RAW!B2053-General!$B$10)*24,3)</f>
        <v>34.183</v>
      </c>
      <c r="B2053" s="19" t="n">
        <f aca="false">General!$B$12+Online_ANA!K2053/1000+Online_ANA!L2053/1000+Online_ANA!M2053/1000/General!$B$22-SUM($P$2:P2053)/1000/General!$B$24+SUM($Q$2:Q2053)/1000/General!$B$24</f>
        <v>1.8140413566585</v>
      </c>
      <c r="C2053" s="19" t="n">
        <f aca="false">Online_RAW!K2053</f>
        <v>65.2607692307692</v>
      </c>
      <c r="D2053" s="19" t="n">
        <f aca="false">Online_RAW!J2053</f>
        <v>6.69416666666667</v>
      </c>
      <c r="E2053" s="19" t="n">
        <f aca="false">(1-F2053/100-G2053/100)/(1-C2053/100-D2053/100-General!$B$17/100)</f>
        <v>0.937077552491229</v>
      </c>
      <c r="F2053" s="19" t="n">
        <f aca="false">N2053*General!$B$14/(N2053+O2053)+O2053*100/(N2053+O2053)</f>
        <v>74.1119914681999</v>
      </c>
      <c r="G2053" s="19" t="n">
        <f aca="false">N2053*General!$B$15/(N2053+O2053)</f>
        <v>0.0130747517837374</v>
      </c>
      <c r="H2053" s="19" t="n">
        <f aca="false">(N2053+O2053)*(1/General!$B$20)*((F2053/100)-E2053*(C2053/100))*1000/B2053</f>
        <v>573.730863473071</v>
      </c>
      <c r="I2053" s="19" t="n">
        <f aca="false">(N2053+O2053)*(1/General!$B$20)*((D2053/100)*E2053-(G2053/100))*1000/B2053</f>
        <v>277.172348776785</v>
      </c>
      <c r="J2053" s="19" t="n">
        <f aca="false">I2053/H2053</f>
        <v>0.483105174260501</v>
      </c>
      <c r="K2053" s="19" t="n">
        <f aca="false">MAX(Online_RAW!$L$2-Online_RAW!L2053,0)</f>
        <v>0</v>
      </c>
      <c r="L2053" s="19" t="n">
        <f aca="false">0.0016*(Online_RAW!M2053)</f>
        <v>139.689142857143</v>
      </c>
      <c r="M2053" s="11" t="n">
        <f aca="false">Online_RAW!$N$2-Online_RAW!N2053</f>
        <v>860.39391304348</v>
      </c>
      <c r="N2053" s="19" t="n">
        <f aca="false">Online_RAW!C2053*60</f>
        <v>58.8469565217391</v>
      </c>
      <c r="O2053" s="19" t="n">
        <f aca="false">MAX(0, Online_RAW!D2053*60)</f>
        <v>121.185391304348</v>
      </c>
      <c r="P2053" s="19" t="n">
        <f aca="false">_xlfn.IFNA(VLOOKUP(A2053,Sampling!$D$7:$E$14,2,FALSE()),0)</f>
        <v>0</v>
      </c>
      <c r="Q2053" s="0" t="n">
        <f aca="false">_xlfn.IFNA(VLOOKUP(A2053,Refill!$D$6:$G$8,2,FALSE()),0)</f>
        <v>0</v>
      </c>
    </row>
    <row r="2054" customFormat="false" ht="12.75" hidden="false" customHeight="false" outlineLevel="0" collapsed="false">
      <c r="A2054" s="19" t="n">
        <f aca="false">ROUND((Online_RAW!B2054-General!$B$10)*24,3)</f>
        <v>34.2</v>
      </c>
      <c r="B2054" s="19" t="n">
        <f aca="false">General!$B$12+Online_ANA!K2054/1000+Online_ANA!L2054/1000+Online_ANA!M2054/1000/General!$B$22-SUM($P$2:P2054)/1000/General!$B$24+SUM($Q$2:Q2054)/1000/General!$B$24</f>
        <v>1.81599408280814</v>
      </c>
      <c r="C2054" s="19" t="n">
        <f aca="false">Online_RAW!K2054</f>
        <v>65.6075</v>
      </c>
      <c r="D2054" s="19" t="n">
        <f aca="false">Online_RAW!J2054</f>
        <v>5.80727272727273</v>
      </c>
      <c r="E2054" s="19" t="n">
        <f aca="false">(1-F2054/100-G2054/100)/(1-C2054/100-D2054/100-General!$B$17/100)</f>
        <v>1.00949439697343</v>
      </c>
      <c r="F2054" s="19" t="n">
        <f aca="false">N2054*General!$B$14/(N2054+O2054)+O2054*100/(N2054+O2054)</f>
        <v>71.5658129916894</v>
      </c>
      <c r="G2054" s="19" t="n">
        <f aca="false">N2054*General!$B$15/(N2054+O2054)</f>
        <v>0.0143607005092478</v>
      </c>
      <c r="H2054" s="19" t="n">
        <f aca="false">(N2054+O2054)*(1/General!$B$20)*((F2054/100)-E2054*(C2054/100))*1000/B2054</f>
        <v>235.888280826638</v>
      </c>
      <c r="I2054" s="19" t="n">
        <f aca="false">(N2054+O2054)*(1/General!$B$20)*((D2054/100)*E2054-(G2054/100))*1000/B2054</f>
        <v>258.553006355649</v>
      </c>
      <c r="J2054" s="19" t="n">
        <f aca="false">I2054/H2054</f>
        <v>1.0960824567019</v>
      </c>
      <c r="K2054" s="19" t="n">
        <f aca="false">MAX(Online_RAW!$L$2-Online_RAW!L2054,0)</f>
        <v>0</v>
      </c>
      <c r="L2054" s="19" t="n">
        <f aca="false">0.0016*(Online_RAW!M2054)</f>
        <v>140.1808</v>
      </c>
      <c r="M2054" s="11" t="n">
        <f aca="false">Online_RAW!$N$2-Online_RAW!N2054</f>
        <v>861.98647826087</v>
      </c>
      <c r="N2054" s="19" t="n">
        <f aca="false">Online_RAW!C2054*60</f>
        <v>64.6082608695654</v>
      </c>
      <c r="O2054" s="19" t="n">
        <f aca="false">MAX(0, Online_RAW!D2054*60)</f>
        <v>115.350260869565</v>
      </c>
      <c r="P2054" s="19" t="n">
        <f aca="false">_xlfn.IFNA(VLOOKUP(A2054,Sampling!$D$7:$E$14,2,FALSE()),0)</f>
        <v>0</v>
      </c>
      <c r="Q2054" s="0" t="n">
        <f aca="false">_xlfn.IFNA(VLOOKUP(A2054,Refill!$D$6:$G$8,2,FALSE()),0)</f>
        <v>0</v>
      </c>
    </row>
    <row r="2055" customFormat="false" ht="12.75" hidden="false" customHeight="false" outlineLevel="0" collapsed="false">
      <c r="A2055" s="19" t="n">
        <f aca="false">ROUND((Online_RAW!B2055-General!$B$10)*24,3)</f>
        <v>34.217</v>
      </c>
      <c r="B2055" s="19" t="n">
        <f aca="false">General!$B$12+Online_ANA!K2055/1000+Online_ANA!L2055/1000+Online_ANA!M2055/1000/General!$B$22-SUM($P$2:P2055)/1000/General!$B$24+SUM($Q$2:Q2055)/1000/General!$B$24</f>
        <v>1.81744478085361</v>
      </c>
      <c r="C2055" s="19" t="n">
        <f aca="false">Online_RAW!K2055</f>
        <v>62.9921428571429</v>
      </c>
      <c r="D2055" s="19" t="n">
        <f aca="false">Online_RAW!J2055</f>
        <v>5.83727272727273</v>
      </c>
      <c r="E2055" s="19" t="n">
        <f aca="false">(1-F2055/100-G2055/100)/(1-C2055/100-D2055/100-General!$B$17/100)</f>
        <v>0.878714656026476</v>
      </c>
      <c r="F2055" s="19" t="n">
        <f aca="false">N2055*General!$B$14/(N2055+O2055)+O2055*100/(N2055+O2055)</f>
        <v>72.9765154849321</v>
      </c>
      <c r="G2055" s="19" t="n">
        <f aca="false">N2055*General!$B$15/(N2055+O2055)</f>
        <v>0.0136482245025595</v>
      </c>
      <c r="H2055" s="19" t="n">
        <f aca="false">(N2055+O2055)*(1/General!$B$20)*((F2055/100)-E2055*(C2055/100))*1000/B2055</f>
        <v>779.595213868313</v>
      </c>
      <c r="I2055" s="19" t="n">
        <f aca="false">(N2055+O2055)*(1/General!$B$20)*((D2055/100)*E2055-(G2055/100))*1000/B2055</f>
        <v>226.284934770195</v>
      </c>
      <c r="J2055" s="19" t="n">
        <f aca="false">I2055/H2055</f>
        <v>0.290259522820029</v>
      </c>
      <c r="K2055" s="19" t="n">
        <f aca="false">MAX(Online_RAW!$L$2-Online_RAW!L2055,0)</f>
        <v>0</v>
      </c>
      <c r="L2055" s="19" t="n">
        <f aca="false">0.0016*(Online_RAW!M2055)</f>
        <v>140.1808</v>
      </c>
      <c r="M2055" s="11" t="n">
        <f aca="false">Online_RAW!$N$2-Online_RAW!N2055</f>
        <v>863.56773913043</v>
      </c>
      <c r="N2055" s="19" t="n">
        <f aca="false">Online_RAW!C2055*60</f>
        <v>61.4825217391302</v>
      </c>
      <c r="O2055" s="19" t="n">
        <f aca="false">MAX(0, Online_RAW!D2055*60)</f>
        <v>118.70947826087</v>
      </c>
      <c r="P2055" s="19" t="n">
        <f aca="false">_xlfn.IFNA(VLOOKUP(A2055,Sampling!$D$7:$E$14,2,FALSE()),0)</f>
        <v>0</v>
      </c>
      <c r="Q2055" s="0" t="n">
        <f aca="false">_xlfn.IFNA(VLOOKUP(A2055,Refill!$D$6:$G$8,2,FALSE()),0)</f>
        <v>0</v>
      </c>
    </row>
    <row r="2056" customFormat="false" ht="12.75" hidden="false" customHeight="false" outlineLevel="0" collapsed="false">
      <c r="A2056" s="19" t="n">
        <f aca="false">ROUND((Online_RAW!B2056-General!$B$10)*24,3)</f>
        <v>34.233</v>
      </c>
      <c r="B2056" s="19" t="n">
        <f aca="false">General!$B$12+Online_ANA!K2056/1000+Online_ANA!L2056/1000+Online_ANA!M2056/1000/General!$B$22-SUM($P$2:P2056)/1000/General!$B$24+SUM($Q$2:Q2056)/1000/General!$B$24</f>
        <v>1.81923420183486</v>
      </c>
      <c r="C2056" s="19" t="n">
        <f aca="false">Online_RAW!K2056</f>
        <v>62.3336363636364</v>
      </c>
      <c r="D2056" s="19" t="n">
        <f aca="false">Online_RAW!J2056</f>
        <v>6.32</v>
      </c>
      <c r="E2056" s="19" t="n">
        <f aca="false">(1-F2056/100-G2056/100)/(1-C2056/100-D2056/100-General!$B$17/100)</f>
        <v>0.794929438912117</v>
      </c>
      <c r="F2056" s="19" t="n">
        <f aca="false">N2056*General!$B$14/(N2056+O2056)+O2056*100/(N2056+O2056)</f>
        <v>75.413395118773</v>
      </c>
      <c r="G2056" s="19" t="n">
        <f aca="false">N2056*General!$B$15/(N2056+O2056)</f>
        <v>0.0124174772127409</v>
      </c>
      <c r="H2056" s="19" t="n">
        <f aca="false">(N2056+O2056)*(1/General!$B$20)*((F2056/100)-E2056*(C2056/100))*1000/B2056</f>
        <v>1144.80106705381</v>
      </c>
      <c r="I2056" s="19" t="n">
        <f aca="false">(N2056+O2056)*(1/General!$B$20)*((D2056/100)*E2056-(G2056/100))*1000/B2056</f>
        <v>221.834732359653</v>
      </c>
      <c r="J2056" s="19" t="n">
        <f aca="false">I2056/H2056</f>
        <v>0.19377579104687</v>
      </c>
      <c r="K2056" s="19" t="n">
        <f aca="false">MAX(Online_RAW!$L$2-Online_RAW!L2056,0)</f>
        <v>0</v>
      </c>
      <c r="L2056" s="19" t="n">
        <f aca="false">0.0016*(Online_RAW!M2056)</f>
        <v>140.472</v>
      </c>
      <c r="M2056" s="11" t="n">
        <f aca="false">Online_RAW!$N$2-Online_RAW!N2056</f>
        <v>865.2008</v>
      </c>
      <c r="N2056" s="19" t="n">
        <f aca="false">Online_RAW!C2056*60</f>
        <v>56.0325</v>
      </c>
      <c r="O2056" s="19" t="n">
        <f aca="false">MAX(0, Online_RAW!D2056*60)</f>
        <v>124.4631</v>
      </c>
      <c r="P2056" s="19" t="n">
        <f aca="false">_xlfn.IFNA(VLOOKUP(A2056,Sampling!$D$7:$E$14,2,FALSE()),0)</f>
        <v>0</v>
      </c>
      <c r="Q2056" s="0" t="n">
        <f aca="false">_xlfn.IFNA(VLOOKUP(A2056,Refill!$D$6:$G$8,2,FALSE()),0)</f>
        <v>0</v>
      </c>
    </row>
    <row r="2057" customFormat="false" ht="12.75" hidden="false" customHeight="false" outlineLevel="0" collapsed="false">
      <c r="A2057" s="19" t="n">
        <f aca="false">ROUND((Online_RAW!B2057-General!$B$10)*24,3)</f>
        <v>34.25</v>
      </c>
      <c r="B2057" s="19" t="n">
        <f aca="false">General!$B$12+Online_ANA!K2057/1000+Online_ANA!L2057/1000+Online_ANA!M2057/1000/General!$B$22-SUM($P$2:P2057)/1000/General!$B$24+SUM($Q$2:Q2057)/1000/General!$B$24</f>
        <v>1.82163000494616</v>
      </c>
      <c r="C2057" s="19" t="n">
        <f aca="false">Online_RAW!K2057</f>
        <v>64.2015384615385</v>
      </c>
      <c r="D2057" s="19" t="n">
        <f aca="false">Online_RAW!J2057</f>
        <v>6.77666666666667</v>
      </c>
      <c r="E2057" s="19" t="n">
        <f aca="false">(1-F2057/100-G2057/100)/(1-C2057/100-D2057/100-General!$B$17/100)</f>
        <v>0.902289408128044</v>
      </c>
      <c r="F2057" s="19" t="n">
        <f aca="false">N2057*General!$B$14/(N2057+O2057)+O2057*100/(N2057+O2057)</f>
        <v>74.1913208821008</v>
      </c>
      <c r="G2057" s="19" t="n">
        <f aca="false">N2057*General!$B$15/(N2057+O2057)</f>
        <v>0.0130346864231814</v>
      </c>
      <c r="H2057" s="19" t="n">
        <f aca="false">(N2057+O2057)*(1/General!$B$20)*((F2057/100)-E2057*(C2057/100))*1000/B2057</f>
        <v>717.05802707717</v>
      </c>
      <c r="I2057" s="19" t="n">
        <f aca="false">(N2057+O2057)*(1/General!$B$20)*((D2057/100)*E2057-(G2057/100))*1000/B2057</f>
        <v>269.023416999406</v>
      </c>
      <c r="J2057" s="19" t="n">
        <f aca="false">I2057/H2057</f>
        <v>0.375176634024981</v>
      </c>
      <c r="K2057" s="19" t="n">
        <f aca="false">MAX(Online_RAW!$L$2-Online_RAW!L2057,0)</f>
        <v>0</v>
      </c>
      <c r="L2057" s="19" t="n">
        <f aca="false">0.0016*(Online_RAW!M2057)</f>
        <v>141.420591304348</v>
      </c>
      <c r="M2057" s="11" t="n">
        <f aca="false">Online_RAW!$N$2-Online_RAW!N2057</f>
        <v>866.77826086957</v>
      </c>
      <c r="N2057" s="19" t="n">
        <f aca="false">Online_RAW!C2057*60</f>
        <v>58.6644545454546</v>
      </c>
      <c r="O2057" s="19" t="n">
        <f aca="false">MAX(0, Online_RAW!D2057*60)</f>
        <v>121.361217391304</v>
      </c>
      <c r="P2057" s="19" t="n">
        <f aca="false">_xlfn.IFNA(VLOOKUP(A2057,Sampling!$D$7:$E$14,2,FALSE()),0)</f>
        <v>0</v>
      </c>
      <c r="Q2057" s="0" t="n">
        <f aca="false">_xlfn.IFNA(VLOOKUP(A2057,Refill!$D$6:$G$8,2,FALSE()),0)</f>
        <v>0</v>
      </c>
    </row>
    <row r="2058" customFormat="false" ht="12.75" hidden="false" customHeight="false" outlineLevel="0" collapsed="false">
      <c r="A2058" s="19" t="n">
        <f aca="false">ROUND((Online_RAW!B2058-General!$B$10)*24,3)</f>
        <v>34.267</v>
      </c>
      <c r="B2058" s="19" t="n">
        <f aca="false">General!$B$12+Online_ANA!K2058/1000+Online_ANA!L2058/1000+Online_ANA!M2058/1000/General!$B$22-SUM($P$2:P2058)/1000/General!$B$24+SUM($Q$2:Q2058)/1000/General!$B$24</f>
        <v>1.82443538380534</v>
      </c>
      <c r="C2058" s="19" t="n">
        <f aca="false">Online_RAW!K2058</f>
        <v>64.0208333333333</v>
      </c>
      <c r="D2058" s="19" t="n">
        <f aca="false">Online_RAW!J2058</f>
        <v>7.075</v>
      </c>
      <c r="E2058" s="19" t="n">
        <f aca="false">(1-F2058/100-G2058/100)/(1-C2058/100-D2058/100-General!$B$17/100)</f>
        <v>0.913601018394262</v>
      </c>
      <c r="F2058" s="19" t="n">
        <f aca="false">N2058*General!$B$14/(N2058+O2058)+O2058*100/(N2058+O2058)</f>
        <v>73.975288236635</v>
      </c>
      <c r="G2058" s="19" t="n">
        <f aca="false">N2058*General!$B$15/(N2058+O2058)</f>
        <v>0.0131437938198813</v>
      </c>
      <c r="H2058" s="19" t="n">
        <f aca="false">(N2058+O2058)*(1/General!$B$20)*((F2058/100)-E2058*(C2058/100))*1000/B2058</f>
        <v>680.416667040315</v>
      </c>
      <c r="I2058" s="19" t="n">
        <f aca="false">(N2058+O2058)*(1/General!$B$20)*((D2058/100)*E2058-(G2058/100))*1000/B2058</f>
        <v>283.426583264287</v>
      </c>
      <c r="J2058" s="19" t="n">
        <f aca="false">I2058/H2058</f>
        <v>0.416548560600579</v>
      </c>
      <c r="K2058" s="19" t="n">
        <f aca="false">MAX(Online_RAW!$L$2-Online_RAW!L2058,0)</f>
        <v>0</v>
      </c>
      <c r="L2058" s="19" t="n">
        <f aca="false">0.0016*(Online_RAW!M2058)</f>
        <v>142.677426086956</v>
      </c>
      <c r="M2058" s="11" t="n">
        <f aca="false">Online_RAW!$N$2-Online_RAW!N2058</f>
        <v>868.46617391304</v>
      </c>
      <c r="N2058" s="19" t="n">
        <f aca="false">Online_RAW!C2058*60</f>
        <v>59.0405217391304</v>
      </c>
      <c r="O2058" s="19" t="n">
        <f aca="false">MAX(0, Online_RAW!D2058*60)</f>
        <v>120.635217391304</v>
      </c>
      <c r="P2058" s="19" t="n">
        <f aca="false">_xlfn.IFNA(VLOOKUP(A2058,Sampling!$D$7:$E$14,2,FALSE()),0)</f>
        <v>0</v>
      </c>
      <c r="Q2058" s="0" t="n">
        <f aca="false">_xlfn.IFNA(VLOOKUP(A2058,Refill!$D$6:$G$8,2,FALSE()),0)</f>
        <v>0</v>
      </c>
    </row>
    <row r="2059" customFormat="false" ht="12.75" hidden="false" customHeight="false" outlineLevel="0" collapsed="false">
      <c r="A2059" s="19" t="n">
        <f aca="false">ROUND((Online_RAW!B2059-General!$B$10)*24,3)</f>
        <v>34.283</v>
      </c>
      <c r="B2059" s="19" t="n">
        <f aca="false">General!$B$12+Online_ANA!K2059/1000+Online_ANA!L2059/1000+Online_ANA!M2059/1000/General!$B$22-SUM($P$2:P2059)/1000/General!$B$24+SUM($Q$2:Q2059)/1000/General!$B$24</f>
        <v>1.82673232433694</v>
      </c>
      <c r="C2059" s="19" t="n">
        <f aca="false">Online_RAW!K2059</f>
        <v>64.3225</v>
      </c>
      <c r="D2059" s="19" t="n">
        <f aca="false">Online_RAW!J2059</f>
        <v>6.61272727272727</v>
      </c>
      <c r="E2059" s="19" t="n">
        <f aca="false">(1-F2059/100-G2059/100)/(1-C2059/100-D2059/100-General!$B$17/100)</f>
        <v>0.890706045246104</v>
      </c>
      <c r="F2059" s="19" t="n">
        <f aca="false">N2059*General!$B$14/(N2059+O2059)+O2059*100/(N2059+O2059)</f>
        <v>74.4843461884629</v>
      </c>
      <c r="G2059" s="19" t="n">
        <f aca="false">N2059*General!$B$15/(N2059+O2059)</f>
        <v>0.0128866938442106</v>
      </c>
      <c r="H2059" s="19" t="n">
        <f aca="false">(N2059+O2059)*(1/General!$B$20)*((F2059/100)-E2059*(C2059/100))*1000/B2059</f>
        <v>757.034434413081</v>
      </c>
      <c r="I2059" s="19" t="n">
        <f aca="false">(N2059+O2059)*(1/General!$B$20)*((D2059/100)*E2059-(G2059/100))*1000/B2059</f>
        <v>258.794695900306</v>
      </c>
      <c r="J2059" s="19" t="n">
        <f aca="false">I2059/H2059</f>
        <v>0.341853268670594</v>
      </c>
      <c r="K2059" s="19" t="n">
        <f aca="false">MAX(Online_RAW!$L$2-Online_RAW!L2059,0)</f>
        <v>0</v>
      </c>
      <c r="L2059" s="19" t="n">
        <f aca="false">0.0016*(Online_RAW!M2059)</f>
        <v>143.43712</v>
      </c>
      <c r="M2059" s="11" t="n">
        <f aca="false">Online_RAW!$N$2-Online_RAW!N2059</f>
        <v>870.14177272727</v>
      </c>
      <c r="N2059" s="19" t="n">
        <f aca="false">Online_RAW!C2059*60</f>
        <v>58.0854545454545</v>
      </c>
      <c r="O2059" s="19" t="n">
        <f aca="false">MAX(0, Online_RAW!D2059*60)</f>
        <v>122.210454545455</v>
      </c>
      <c r="P2059" s="19" t="n">
        <f aca="false">_xlfn.IFNA(VLOOKUP(A2059,Sampling!$D$7:$E$14,2,FALSE()),0)</f>
        <v>0</v>
      </c>
      <c r="Q2059" s="0" t="n">
        <f aca="false">_xlfn.IFNA(VLOOKUP(A2059,Refill!$D$6:$G$8,2,FALSE()),0)</f>
        <v>0</v>
      </c>
    </row>
    <row r="2060" customFormat="false" ht="12.75" hidden="false" customHeight="false" outlineLevel="0" collapsed="false">
      <c r="A2060" s="19" t="n">
        <f aca="false">ROUND((Online_RAW!B2060-General!$B$10)*24,3)</f>
        <v>34.3</v>
      </c>
      <c r="B2060" s="19" t="n">
        <f aca="false">General!$B$12+Online_ANA!K2060/1000+Online_ANA!L2060/1000+Online_ANA!M2060/1000/General!$B$22-SUM($P$2:P2060)/1000/General!$B$24+SUM($Q$2:Q2060)/1000/General!$B$24</f>
        <v>1.82815568216993</v>
      </c>
      <c r="C2060" s="19" t="n">
        <f aca="false">Online_RAW!K2060</f>
        <v>64.88</v>
      </c>
      <c r="D2060" s="19" t="n">
        <f aca="false">Online_RAW!J2060</f>
        <v>5.86909090909091</v>
      </c>
      <c r="E2060" s="19" t="n">
        <f aca="false">(1-F2060/100-G2060/100)/(1-C2060/100-D2060/100-General!$B$17/100)</f>
        <v>0.838284526767879</v>
      </c>
      <c r="F2060" s="19" t="n">
        <f aca="false">N2060*General!$B$14/(N2060+O2060)+O2060*100/(N2060+O2060)</f>
        <v>75.8299276743518</v>
      </c>
      <c r="G2060" s="19" t="n">
        <f aca="false">N2060*General!$B$15/(N2060+O2060)</f>
        <v>0.0122071072351759</v>
      </c>
      <c r="H2060" s="19" t="n">
        <f aca="false">(N2060+O2060)*(1/General!$B$20)*((F2060/100)-E2060*(C2060/100))*1000/B2060</f>
        <v>941.058582872258</v>
      </c>
      <c r="I2060" s="19" t="n">
        <f aca="false">(N2060+O2060)*(1/General!$B$20)*((D2060/100)*E2060-(G2060/100))*1000/B2060</f>
        <v>215.394303722635</v>
      </c>
      <c r="J2060" s="19" t="n">
        <f aca="false">I2060/H2060</f>
        <v>0.228885116870427</v>
      </c>
      <c r="K2060" s="19" t="n">
        <f aca="false">MAX(Online_RAW!$L$2-Online_RAW!L2060,0)</f>
        <v>0</v>
      </c>
      <c r="L2060" s="19" t="n">
        <f aca="false">0.0016*(Online_RAW!M2060)</f>
        <v>143.5136</v>
      </c>
      <c r="M2060" s="11" t="n">
        <f aca="false">Online_RAW!$N$2-Online_RAW!N2060</f>
        <v>871.60986956522</v>
      </c>
      <c r="N2060" s="19" t="n">
        <f aca="false">Online_RAW!C2060*60</f>
        <v>54.8827826086957</v>
      </c>
      <c r="O2060" s="19" t="n">
        <f aca="false">MAX(0, Online_RAW!D2060*60)</f>
        <v>124.956</v>
      </c>
      <c r="P2060" s="19" t="n">
        <f aca="false">_xlfn.IFNA(VLOOKUP(A2060,Sampling!$D$7:$E$14,2,FALSE()),0)</f>
        <v>0</v>
      </c>
      <c r="Q2060" s="0" t="n">
        <f aca="false">_xlfn.IFNA(VLOOKUP(A2060,Refill!$D$6:$G$8,2,FALSE()),0)</f>
        <v>0</v>
      </c>
    </row>
    <row r="2061" customFormat="false" ht="12.75" hidden="false" customHeight="false" outlineLevel="0" collapsed="false">
      <c r="A2061" s="19" t="n">
        <f aca="false">ROUND((Online_RAW!B2061-General!$B$10)*24,3)</f>
        <v>34.317</v>
      </c>
      <c r="B2061" s="19" t="n">
        <f aca="false">General!$B$12+Online_ANA!K2061/1000+Online_ANA!L2061/1000+Online_ANA!M2061/1000/General!$B$22-SUM($P$2:P2061)/1000/General!$B$24+SUM($Q$2:Q2061)/1000/General!$B$24</f>
        <v>1.82963980662146</v>
      </c>
      <c r="C2061" s="19" t="n">
        <f aca="false">Online_RAW!K2061</f>
        <v>65.5915384615385</v>
      </c>
      <c r="D2061" s="19" t="n">
        <f aca="false">Online_RAW!J2061</f>
        <v>5.88909090909091</v>
      </c>
      <c r="E2061" s="19" t="n">
        <f aca="false">(1-F2061/100-G2061/100)/(1-C2061/100-D2061/100-General!$B$17/100)</f>
        <v>1.01524687955587</v>
      </c>
      <c r="F2061" s="19" t="n">
        <f aca="false">N2061*General!$B$14/(N2061+O2061)+O2061*100/(N2061+O2061)</f>
        <v>71.4706787287098</v>
      </c>
      <c r="G2061" s="19" t="n">
        <f aca="false">N2061*General!$B$15/(N2061+O2061)</f>
        <v>0.0144087481168132</v>
      </c>
      <c r="H2061" s="19" t="n">
        <f aca="false">(N2061+O2061)*(1/General!$B$20)*((F2061/100)-E2061*(C2061/100))*1000/B2061</f>
        <v>214.458474454746</v>
      </c>
      <c r="I2061" s="19" t="n">
        <f aca="false">(N2061+O2061)*(1/General!$B$20)*((D2061/100)*E2061-(G2061/100))*1000/B2061</f>
        <v>262.166890977927</v>
      </c>
      <c r="J2061" s="19" t="n">
        <f aca="false">I2061/H2061</f>
        <v>1.2224599267736</v>
      </c>
      <c r="K2061" s="19" t="n">
        <f aca="false">MAX(Online_RAW!$L$2-Online_RAW!L2061,0)</f>
        <v>0</v>
      </c>
      <c r="L2061" s="19" t="n">
        <f aca="false">0.0016*(Online_RAW!M2061)</f>
        <v>143.5136</v>
      </c>
      <c r="M2061" s="11" t="n">
        <f aca="false">Online_RAW!$N$2-Online_RAW!N2061</f>
        <v>873.22756521739</v>
      </c>
      <c r="N2061" s="19" t="n">
        <f aca="false">Online_RAW!C2061*60</f>
        <v>64.9317391304346</v>
      </c>
      <c r="O2061" s="19" t="n">
        <f aca="false">MAX(0, Online_RAW!D2061*60)</f>
        <v>115.324695652174</v>
      </c>
      <c r="P2061" s="19" t="n">
        <f aca="false">_xlfn.IFNA(VLOOKUP(A2061,Sampling!$D$7:$E$14,2,FALSE()),0)</f>
        <v>0</v>
      </c>
      <c r="Q2061" s="0" t="n">
        <f aca="false">_xlfn.IFNA(VLOOKUP(A2061,Refill!$D$6:$G$8,2,FALSE()),0)</f>
        <v>0</v>
      </c>
    </row>
    <row r="2062" customFormat="false" ht="12.75" hidden="false" customHeight="false" outlineLevel="0" collapsed="false">
      <c r="A2062" s="19" t="n">
        <f aca="false">ROUND((Online_RAW!B2062-General!$B$10)*24,3)</f>
        <v>34.333</v>
      </c>
      <c r="B2062" s="19" t="n">
        <f aca="false">General!$B$12+Online_ANA!K2062/1000+Online_ANA!L2062/1000+Online_ANA!M2062/1000/General!$B$22-SUM($P$2:P2062)/1000/General!$B$24+SUM($Q$2:Q2062)/1000/General!$B$24</f>
        <v>1.83110859349458</v>
      </c>
      <c r="C2062" s="19" t="n">
        <f aca="false">Online_RAW!K2062</f>
        <v>62.8757142857143</v>
      </c>
      <c r="D2062" s="19" t="n">
        <f aca="false">Online_RAW!J2062</f>
        <v>6.35</v>
      </c>
      <c r="E2062" s="19" t="n">
        <f aca="false">(1-F2062/100-G2062/100)/(1-C2062/100-D2062/100-General!$B$17/100)</f>
        <v>0.768812918025374</v>
      </c>
      <c r="F2062" s="19" t="n">
        <f aca="false">N2062*General!$B$14/(N2062+O2062)+O2062*100/(N2062+O2062)</f>
        <v>76.6612037647116</v>
      </c>
      <c r="G2062" s="19" t="n">
        <f aca="false">N2062*General!$B$15/(N2062+O2062)</f>
        <v>0.0117872708259032</v>
      </c>
      <c r="H2062" s="19" t="n">
        <f aca="false">(N2062+O2062)*(1/General!$B$20)*((F2062/100)-E2062*(C2062/100))*1000/B2062</f>
        <v>1245.34272719652</v>
      </c>
      <c r="I2062" s="19" t="n">
        <f aca="false">(N2062+O2062)*(1/General!$B$20)*((D2062/100)*E2062-(G2062/100))*1000/B2062</f>
        <v>214.149237776059</v>
      </c>
      <c r="J2062" s="19" t="n">
        <f aca="false">I2062/H2062</f>
        <v>0.171960082232259</v>
      </c>
      <c r="K2062" s="19" t="n">
        <f aca="false">MAX(Online_RAW!$L$2-Online_RAW!L2062,0)</f>
        <v>0</v>
      </c>
      <c r="L2062" s="19" t="n">
        <f aca="false">0.0016*(Online_RAW!M2062)</f>
        <v>143.5264</v>
      </c>
      <c r="M2062" s="11" t="n">
        <f aca="false">Online_RAW!$N$2-Online_RAW!N2062</f>
        <v>874.81459090909</v>
      </c>
      <c r="N2062" s="19" t="n">
        <f aca="false">Online_RAW!C2062*60</f>
        <v>53.1812727272728</v>
      </c>
      <c r="O2062" s="19" t="n">
        <f aca="false">MAX(0, Online_RAW!D2062*60)</f>
        <v>127.288909090909</v>
      </c>
      <c r="P2062" s="19" t="n">
        <f aca="false">_xlfn.IFNA(VLOOKUP(A2062,Sampling!$D$7:$E$14,2,FALSE()),0)</f>
        <v>0</v>
      </c>
      <c r="Q2062" s="0" t="n">
        <f aca="false">_xlfn.IFNA(VLOOKUP(A2062,Refill!$D$6:$G$8,2,FALSE()),0)</f>
        <v>0</v>
      </c>
    </row>
    <row r="2063" customFormat="false" ht="12.75" hidden="false" customHeight="false" outlineLevel="0" collapsed="false">
      <c r="A2063" s="19" t="n">
        <f aca="false">ROUND((Online_RAW!B2063-General!$B$10)*24,3)</f>
        <v>34.35</v>
      </c>
      <c r="B2063" s="19" t="n">
        <f aca="false">General!$B$12+Online_ANA!K2063/1000+Online_ANA!L2063/1000+Online_ANA!M2063/1000/General!$B$22-SUM($P$2:P2063)/1000/General!$B$24+SUM($Q$2:Q2063)/1000/General!$B$24</f>
        <v>1.83282159548692</v>
      </c>
      <c r="C2063" s="19" t="n">
        <f aca="false">Online_RAW!K2063</f>
        <v>63.4315384615385</v>
      </c>
      <c r="D2063" s="19" t="n">
        <f aca="false">Online_RAW!J2063</f>
        <v>7.07230769230769</v>
      </c>
      <c r="E2063" s="19" t="n">
        <f aca="false">(1-F2063/100-G2063/100)/(1-C2063/100-D2063/100-General!$B$17/100)</f>
        <v>0.482047429493548</v>
      </c>
      <c r="F2063" s="19" t="n">
        <f aca="false">N2063*General!$B$14/(N2063+O2063)+O2063*100/(N2063+O2063)</f>
        <v>85.9829537569156</v>
      </c>
      <c r="G2063" s="19" t="n">
        <f aca="false">N2063*General!$B$15/(N2063+O2063)</f>
        <v>0.00707931628438605</v>
      </c>
      <c r="H2063" s="19" t="n">
        <f aca="false">(N2063+O2063)*(1/General!$B$20)*((F2063/100)-E2063*(C2063/100))*1000/B2063</f>
        <v>2428.67780674719</v>
      </c>
      <c r="I2063" s="19" t="n">
        <f aca="false">(N2063+O2063)*(1/General!$B$20)*((D2063/100)*E2063-(G2063/100))*1000/B2063</f>
        <v>149.128860245593</v>
      </c>
      <c r="J2063" s="19" t="n">
        <f aca="false">I2063/H2063</f>
        <v>0.0614033116419534</v>
      </c>
      <c r="K2063" s="19" t="n">
        <f aca="false">MAX(Online_RAW!$L$2-Online_RAW!L2063,0)</f>
        <v>0</v>
      </c>
      <c r="L2063" s="19" t="n">
        <f aca="false">0.0016*(Online_RAW!M2063)</f>
        <v>143.775085714286</v>
      </c>
      <c r="M2063" s="11" t="n">
        <f aca="false">Online_RAW!$N$2-Online_RAW!N2063</f>
        <v>876.41069565217</v>
      </c>
      <c r="N2063" s="19" t="n">
        <f aca="false">Online_RAW!C2063*60</f>
        <v>31.8701739130435</v>
      </c>
      <c r="O2063" s="19" t="n">
        <f aca="false">MAX(0, Online_RAW!D2063*60)</f>
        <v>148.204695652174</v>
      </c>
      <c r="P2063" s="19" t="n">
        <f aca="false">_xlfn.IFNA(VLOOKUP(A2063,Sampling!$D$7:$E$14,2,FALSE()),0)</f>
        <v>0</v>
      </c>
      <c r="Q2063" s="0" t="n">
        <f aca="false">_xlfn.IFNA(VLOOKUP(A2063,Refill!$D$6:$G$8,2,FALSE()),0)</f>
        <v>0</v>
      </c>
    </row>
    <row r="2064" customFormat="false" ht="12.75" hidden="false" customHeight="false" outlineLevel="0" collapsed="false">
      <c r="A2064" s="19" t="n">
        <f aca="false">ROUND((Online_RAW!B2064-General!$B$10)*24,3)</f>
        <v>34.367</v>
      </c>
      <c r="B2064" s="19" t="n">
        <f aca="false">General!$B$12+Online_ANA!K2064/1000+Online_ANA!L2064/1000+Online_ANA!M2064/1000/General!$B$22-SUM($P$2:P2064)/1000/General!$B$24+SUM($Q$2:Q2064)/1000/General!$B$24</f>
        <v>1.83430249397117</v>
      </c>
      <c r="C2064" s="19" t="n">
        <f aca="false">Online_RAW!K2064</f>
        <v>70.5764285714286</v>
      </c>
      <c r="D2064" s="19" t="n">
        <f aca="false">Online_RAW!J2064</f>
        <v>7.48769230769231</v>
      </c>
      <c r="E2064" s="19" t="n">
        <f aca="false">(1-F2064/100-G2064/100)/(1-C2064/100-D2064/100-General!$B$17/100)</f>
        <v>0.743675831861998</v>
      </c>
      <c r="F2064" s="19" t="n">
        <f aca="false">N2064*General!$B$14/(N2064+O2064)+O2064*100/(N2064+O2064)</f>
        <v>84.0005191131169</v>
      </c>
      <c r="G2064" s="19" t="n">
        <f aca="false">N2064*General!$B$15/(N2064+O2064)</f>
        <v>0.00808054590246621</v>
      </c>
      <c r="H2064" s="19" t="n">
        <f aca="false">(N2064+O2064)*(1/General!$B$20)*((F2064/100)-E2064*(C2064/100))*1000/B2064</f>
        <v>1379.13077963246</v>
      </c>
      <c r="I2064" s="19" t="n">
        <f aca="false">(N2064+O2064)*(1/General!$B$20)*((D2064/100)*E2064-(G2064/100))*1000/B2064</f>
        <v>243.329927910284</v>
      </c>
      <c r="J2064" s="19" t="n">
        <f aca="false">I2064/H2064</f>
        <v>0.176437167166359</v>
      </c>
      <c r="K2064" s="19" t="n">
        <f aca="false">MAX(Online_RAW!$L$2-Online_RAW!L2064,0)</f>
        <v>0</v>
      </c>
      <c r="L2064" s="19" t="n">
        <f aca="false">0.0016*(Online_RAW!M2064)</f>
        <v>143.775085714286</v>
      </c>
      <c r="M2064" s="11" t="n">
        <f aca="false">Online_RAW!$N$2-Online_RAW!N2064</f>
        <v>878.024875</v>
      </c>
      <c r="N2064" s="19" t="n">
        <f aca="false">Online_RAW!C2064*60</f>
        <v>36.34675</v>
      </c>
      <c r="O2064" s="19" t="n">
        <f aca="false">MAX(0, Online_RAW!D2064*60)</f>
        <v>143.5755</v>
      </c>
      <c r="P2064" s="19" t="n">
        <f aca="false">_xlfn.IFNA(VLOOKUP(A2064,Sampling!$D$7:$E$14,2,FALSE()),0)</f>
        <v>0</v>
      </c>
      <c r="Q2064" s="0" t="n">
        <f aca="false">_xlfn.IFNA(VLOOKUP(A2064,Refill!$D$6:$G$8,2,FALSE()),0)</f>
        <v>0</v>
      </c>
    </row>
    <row r="2065" customFormat="false" ht="12.75" hidden="false" customHeight="false" outlineLevel="0" collapsed="false">
      <c r="A2065" s="19" t="n">
        <f aca="false">ROUND((Online_RAW!B2065-General!$B$10)*24,3)</f>
        <v>34.383</v>
      </c>
      <c r="B2065" s="19" t="n">
        <f aca="false">General!$B$12+Online_ANA!K2065/1000+Online_ANA!L2065/1000+Online_ANA!M2065/1000/General!$B$22-SUM($P$2:P2065)/1000/General!$B$24+SUM($Q$2:Q2065)/1000/General!$B$24</f>
        <v>1.83604518069406</v>
      </c>
      <c r="C2065" s="19" t="n">
        <f aca="false">Online_RAW!K2065</f>
        <v>74.3708333333333</v>
      </c>
      <c r="D2065" s="19" t="n">
        <f aca="false">Online_RAW!J2065</f>
        <v>7.11461538461538</v>
      </c>
      <c r="E2065" s="19" t="n">
        <f aca="false">(1-F2065/100-G2065/100)/(1-C2065/100-D2065/100-General!$B$17/100)</f>
        <v>1.47828150730993</v>
      </c>
      <c r="F2065" s="19" t="n">
        <f aca="false">N2065*General!$B$14/(N2065+O2065)+O2065*100/(N2065+O2065)</f>
        <v>73.2564153995097</v>
      </c>
      <c r="G2065" s="19" t="n">
        <f aca="false">N2065*General!$B$15/(N2065+O2065)</f>
        <v>0.0135068609093386</v>
      </c>
      <c r="H2065" s="19" t="n">
        <f aca="false">(N2065+O2065)*(1/General!$B$20)*((F2065/100)-E2065*(C2065/100))*1000/B2065</f>
        <v>-1604.54236499441</v>
      </c>
      <c r="I2065" s="19" t="n">
        <f aca="false">(N2065+O2065)*(1/General!$B$20)*((D2065/100)*E2065-(G2065/100))*1000/B2065</f>
        <v>459.428286560105</v>
      </c>
      <c r="J2065" s="19" t="n">
        <f aca="false">I2065/H2065</f>
        <v>-0.286329795076308</v>
      </c>
      <c r="K2065" s="19" t="n">
        <f aca="false">MAX(Online_RAW!$L$2-Online_RAW!L2065,0)</f>
        <v>0</v>
      </c>
      <c r="L2065" s="19" t="n">
        <f aca="false">0.0016*(Online_RAW!M2065)</f>
        <v>144.024</v>
      </c>
      <c r="M2065" s="11" t="n">
        <f aca="false">Online_RAW!$N$2-Online_RAW!N2065</f>
        <v>879.65308695652</v>
      </c>
      <c r="N2065" s="19" t="n">
        <f aca="false">Online_RAW!C2065*60</f>
        <v>60.7805217391302</v>
      </c>
      <c r="O2065" s="19" t="n">
        <f aca="false">MAX(0, Online_RAW!D2065*60)</f>
        <v>119.218434782609</v>
      </c>
      <c r="P2065" s="19" t="n">
        <f aca="false">_xlfn.IFNA(VLOOKUP(A2065,Sampling!$D$7:$E$14,2,FALSE()),0)</f>
        <v>0</v>
      </c>
      <c r="Q2065" s="0" t="n">
        <f aca="false">_xlfn.IFNA(VLOOKUP(A2065,Refill!$D$6:$G$8,2,FALSE()),0)</f>
        <v>0</v>
      </c>
    </row>
    <row r="2066" customFormat="false" ht="12.75" hidden="false" customHeight="false" outlineLevel="0" collapsed="false">
      <c r="A2066" s="19" t="n">
        <f aca="false">ROUND((Online_RAW!B2066-General!$B$10)*24,3)</f>
        <v>34.4</v>
      </c>
      <c r="B2066" s="19" t="n">
        <f aca="false">General!$B$12+Online_ANA!K2066/1000+Online_ANA!L2066/1000+Online_ANA!M2066/1000/General!$B$22-SUM($P$2:P2066)/1000/General!$B$24+SUM($Q$2:Q2066)/1000/General!$B$24</f>
        <v>1.83761784805212</v>
      </c>
      <c r="C2066" s="19" t="n">
        <f aca="false">Online_RAW!K2066</f>
        <v>67.0508333333333</v>
      </c>
      <c r="D2066" s="19" t="n">
        <f aca="false">Online_RAW!J2066</f>
        <v>6.94714285714286</v>
      </c>
      <c r="E2066" s="19" t="n">
        <f aca="false">(1-F2066/100-G2066/100)/(1-C2066/100-D2066/100-General!$B$17/100)</f>
        <v>0.853493914019965</v>
      </c>
      <c r="F2066" s="19" t="n">
        <f aca="false">N2066*General!$B$14/(N2066+O2066)+O2066*100/(N2066+O2066)</f>
        <v>78.165703755282</v>
      </c>
      <c r="G2066" s="19" t="n">
        <f aca="false">N2066*General!$B$15/(N2066+O2066)</f>
        <v>0.0110274223458172</v>
      </c>
      <c r="H2066" s="19" t="n">
        <f aca="false">(N2066+O2066)*(1/General!$B$20)*((F2066/100)-E2066*(C2066/100))*1000/B2066</f>
        <v>916.078892623209</v>
      </c>
      <c r="I2066" s="19" t="n">
        <f aca="false">(N2066+O2066)*(1/General!$B$20)*((D2066/100)*E2066-(G2066/100))*1000/B2066</f>
        <v>258.935267131125</v>
      </c>
      <c r="J2066" s="19" t="n">
        <f aca="false">I2066/H2066</f>
        <v>0.282656078222323</v>
      </c>
      <c r="K2066" s="19" t="n">
        <f aca="false">MAX(Online_RAW!$L$2-Online_RAW!L2066,0)</f>
        <v>0</v>
      </c>
      <c r="L2066" s="19" t="n">
        <f aca="false">0.0016*(Online_RAW!M2066)</f>
        <v>144.144533333333</v>
      </c>
      <c r="M2066" s="11" t="n">
        <f aca="false">Online_RAW!$N$2-Online_RAW!N2066</f>
        <v>881.23591304348</v>
      </c>
      <c r="N2066" s="19" t="n">
        <f aca="false">Online_RAW!C2066*60</f>
        <v>49.68</v>
      </c>
      <c r="O2066" s="19" t="n">
        <f aca="false">MAX(0, Online_RAW!D2066*60)</f>
        <v>130.525304347826</v>
      </c>
      <c r="P2066" s="19" t="n">
        <f aca="false">_xlfn.IFNA(VLOOKUP(A2066,Sampling!$D$7:$E$14,2,FALSE()),0)</f>
        <v>0</v>
      </c>
      <c r="Q2066" s="0" t="n">
        <f aca="false">_xlfn.IFNA(VLOOKUP(A2066,Refill!$D$6:$G$8,2,FALSE()),0)</f>
        <v>0</v>
      </c>
    </row>
    <row r="2067" customFormat="false" ht="12.75" hidden="false" customHeight="false" outlineLevel="0" collapsed="false">
      <c r="A2067" s="19" t="n">
        <f aca="false">ROUND((Online_RAW!B2067-General!$B$10)*24,3)</f>
        <v>34.417</v>
      </c>
      <c r="B2067" s="19" t="n">
        <f aca="false">General!$B$12+Online_ANA!K2067/1000+Online_ANA!L2067/1000+Online_ANA!M2067/1000/General!$B$22-SUM($P$2:P2067)/1000/General!$B$24+SUM($Q$2:Q2067)/1000/General!$B$24</f>
        <v>1.83924053054647</v>
      </c>
      <c r="C2067" s="19" t="n">
        <f aca="false">Online_RAW!K2067</f>
        <v>65.5530769230769</v>
      </c>
      <c r="D2067" s="19" t="n">
        <f aca="false">Online_RAW!J2067</f>
        <v>7.10818181818182</v>
      </c>
      <c r="E2067" s="19" t="n">
        <f aca="false">(1-F2067/100-G2067/100)/(1-C2067/100-D2067/100-General!$B$17/100)</f>
        <v>0.450947827526217</v>
      </c>
      <c r="F2067" s="19" t="n">
        <f aca="false">N2067*General!$B$14/(N2067+O2067)+O2067*100/(N2067+O2067)</f>
        <v>87.8606446906805</v>
      </c>
      <c r="G2067" s="19" t="n">
        <f aca="false">N2067*General!$B$15/(N2067+O2067)</f>
        <v>0.00613098752995938</v>
      </c>
      <c r="H2067" s="19" t="n">
        <f aca="false">(N2067+O2067)*(1/General!$B$20)*((F2067/100)-E2067*(C2067/100))*1000/B2067</f>
        <v>2548.99577783599</v>
      </c>
      <c r="I2067" s="19" t="n">
        <f aca="false">(N2067+O2067)*(1/General!$B$20)*((D2067/100)*E2067-(G2067/100))*1000/B2067</f>
        <v>139.880346156283</v>
      </c>
      <c r="J2067" s="19" t="n">
        <f aca="false">I2067/H2067</f>
        <v>0.0548766488248314</v>
      </c>
      <c r="K2067" s="19" t="n">
        <f aca="false">MAX(Online_RAW!$L$2-Online_RAW!L2067,0)</f>
        <v>0</v>
      </c>
      <c r="L2067" s="19" t="n">
        <f aca="false">0.0016*(Online_RAW!M2067)</f>
        <v>144.30144</v>
      </c>
      <c r="M2067" s="11" t="n">
        <f aca="false">Online_RAW!$N$2-Online_RAW!N2067</f>
        <v>882.83360869565</v>
      </c>
      <c r="N2067" s="19" t="n">
        <f aca="false">Online_RAW!C2067*60</f>
        <v>27.6268695652174</v>
      </c>
      <c r="O2067" s="19" t="n">
        <f aca="false">MAX(0, Online_RAW!D2067*60)</f>
        <v>152.617304347826</v>
      </c>
      <c r="P2067" s="19" t="n">
        <f aca="false">_xlfn.IFNA(VLOOKUP(A2067,Sampling!$D$7:$E$14,2,FALSE()),0)</f>
        <v>0</v>
      </c>
      <c r="Q2067" s="0" t="n">
        <f aca="false">_xlfn.IFNA(VLOOKUP(A2067,Refill!$D$6:$G$8,2,FALSE()),0)</f>
        <v>0</v>
      </c>
    </row>
    <row r="2068" customFormat="false" ht="12.75" hidden="false" customHeight="false" outlineLevel="0" collapsed="false">
      <c r="A2068" s="19" t="n">
        <f aca="false">ROUND((Online_RAW!B2068-General!$B$10)*24,3)</f>
        <v>34.433</v>
      </c>
      <c r="B2068" s="19" t="n">
        <f aca="false">General!$B$12+Online_ANA!K2068/1000+Online_ANA!L2068/1000+Online_ANA!M2068/1000/General!$B$22-SUM($P$2:P2068)/1000/General!$B$24+SUM($Q$2:Q2068)/1000/General!$B$24</f>
        <v>1.84078831017152</v>
      </c>
      <c r="C2068" s="19" t="n">
        <f aca="false">Online_RAW!K2068</f>
        <v>72.5242857142857</v>
      </c>
      <c r="D2068" s="19" t="n">
        <f aca="false">Online_RAW!J2068</f>
        <v>7.27272727272727</v>
      </c>
      <c r="E2068" s="19" t="n">
        <f aca="false">(1-F2068/100-G2068/100)/(1-C2068/100-D2068/100-General!$B$17/100)</f>
        <v>0.201288635736579</v>
      </c>
      <c r="F2068" s="19" t="n">
        <f aca="false">N2068*General!$B$14/(N2068+O2068)+O2068*100/(N2068+O2068)</f>
        <v>96.0184534685745</v>
      </c>
      <c r="G2068" s="19" t="n">
        <f aca="false">N2068*General!$B$15/(N2068+O2068)</f>
        <v>0.00201088208657852</v>
      </c>
      <c r="H2068" s="19" t="n">
        <f aca="false">(N2068+O2068)*(1/General!$B$20)*((F2068/100)-E2068*(C2068/100))*1000/B2068</f>
        <v>3552.71032669476</v>
      </c>
      <c r="I2068" s="19" t="n">
        <f aca="false">(N2068+O2068)*(1/General!$B$20)*((D2068/100)*E2068-(G2068/100))*1000/B2068</f>
        <v>63.7892574952246</v>
      </c>
      <c r="J2068" s="19" t="n">
        <f aca="false">I2068/H2068</f>
        <v>0.0179550967091006</v>
      </c>
      <c r="K2068" s="19" t="n">
        <f aca="false">MAX(Online_RAW!$L$2-Online_RAW!L2068,0)</f>
        <v>0</v>
      </c>
      <c r="L2068" s="19" t="n">
        <f aca="false">0.0016*(Online_RAW!M2068)</f>
        <v>144.3848</v>
      </c>
      <c r="M2068" s="11" t="n">
        <f aca="false">Online_RAW!$N$2-Online_RAW!N2068</f>
        <v>884.42982608696</v>
      </c>
      <c r="N2068" s="19" t="n">
        <f aca="false">Online_RAW!C2068*60</f>
        <v>9.0506086956522</v>
      </c>
      <c r="O2068" s="19" t="n">
        <f aca="false">MAX(0, Online_RAW!D2068*60)</f>
        <v>170.982</v>
      </c>
      <c r="P2068" s="19" t="n">
        <f aca="false">_xlfn.IFNA(VLOOKUP(A2068,Sampling!$D$7:$E$14,2,FALSE()),0)</f>
        <v>0</v>
      </c>
      <c r="Q2068" s="0" t="n">
        <f aca="false">_xlfn.IFNA(VLOOKUP(A2068,Refill!$D$6:$G$8,2,FALSE()),0)</f>
        <v>0</v>
      </c>
    </row>
    <row r="2069" customFormat="false" ht="12.75" hidden="false" customHeight="false" outlineLevel="0" collapsed="false">
      <c r="A2069" s="19" t="n">
        <f aca="false">ROUND((Online_RAW!B2069-General!$B$10)*24,3)</f>
        <v>34.45</v>
      </c>
      <c r="B2069" s="19" t="n">
        <f aca="false">General!$B$12+Online_ANA!K2069/1000+Online_ANA!L2069/1000+Online_ANA!M2069/1000/General!$B$22-SUM($P$2:P2069)/1000/General!$B$24+SUM($Q$2:Q2069)/1000/General!$B$24</f>
        <v>1.84228760813722</v>
      </c>
      <c r="C2069" s="19" t="n">
        <f aca="false">Online_RAW!K2069</f>
        <v>80.7269230769231</v>
      </c>
      <c r="D2069" s="19" t="n">
        <f aca="false">Online_RAW!J2069</f>
        <v>7.41</v>
      </c>
      <c r="E2069" s="19" t="n">
        <f aca="false">(1-F2069/100-G2069/100)/(1-C2069/100-D2069/100-General!$B$17/100)</f>
        <v>1.03855064620056</v>
      </c>
      <c r="F2069" s="19" t="n">
        <f aca="false">N2069*General!$B$14/(N2069+O2069)+O2069*100/(N2069+O2069)</f>
        <v>88.1229681704473</v>
      </c>
      <c r="G2069" s="19" t="n">
        <f aca="false">N2069*General!$B$15/(N2069+O2069)</f>
        <v>0.00599850092401651</v>
      </c>
      <c r="H2069" s="19" t="n">
        <f aca="false">(N2069+O2069)*(1/General!$B$20)*((F2069/100)-E2069*(C2069/100))*1000/B2069</f>
        <v>186.348370469295</v>
      </c>
      <c r="I2069" s="19" t="n">
        <f aca="false">(N2069+O2069)*(1/General!$B$20)*((D2069/100)*E2069-(G2069/100))*1000/B2069</f>
        <v>334.492521917971</v>
      </c>
      <c r="J2069" s="19" t="n">
        <f aca="false">I2069/H2069</f>
        <v>1.79498495788073</v>
      </c>
      <c r="K2069" s="19" t="n">
        <f aca="false">MAX(Online_RAW!$L$2-Online_RAW!L2069,0)</f>
        <v>0</v>
      </c>
      <c r="L2069" s="19" t="n">
        <f aca="false">0.0016*(Online_RAW!M2069)</f>
        <v>144.4048</v>
      </c>
      <c r="M2069" s="11" t="n">
        <f aca="false">Online_RAW!$N$2-Online_RAW!N2069</f>
        <v>886.04226086957</v>
      </c>
      <c r="N2069" s="19" t="n">
        <f aca="false">Online_RAW!C2069*60</f>
        <v>26.936347826087</v>
      </c>
      <c r="O2069" s="19" t="n">
        <f aca="false">MAX(0, Online_RAW!D2069*60)</f>
        <v>152.684181818182</v>
      </c>
      <c r="P2069" s="19" t="n">
        <f aca="false">_xlfn.IFNA(VLOOKUP(A2069,Sampling!$D$7:$E$14,2,FALSE()),0)</f>
        <v>0</v>
      </c>
      <c r="Q2069" s="0" t="n">
        <f aca="false">_xlfn.IFNA(VLOOKUP(A2069,Refill!$D$6:$G$8,2,FALSE()),0)</f>
        <v>0</v>
      </c>
    </row>
    <row r="2070" customFormat="false" ht="12.75" hidden="false" customHeight="false" outlineLevel="0" collapsed="false">
      <c r="A2070" s="19" t="n">
        <f aca="false">ROUND((Online_RAW!B2070-General!$B$10)*24,3)</f>
        <v>34.467</v>
      </c>
      <c r="B2070" s="19" t="n">
        <f aca="false">General!$B$12+Online_ANA!K2070/1000+Online_ANA!L2070/1000+Online_ANA!M2070/1000/General!$B$22-SUM($P$2:P2070)/1000/General!$B$24+SUM($Q$2:Q2070)/1000/General!$B$24</f>
        <v>1.8438686689536</v>
      </c>
      <c r="C2070" s="19" t="n">
        <f aca="false">Online_RAW!K2070</f>
        <v>80.3264285714286</v>
      </c>
      <c r="D2070" s="19" t="n">
        <f aca="false">Online_RAW!J2070</f>
        <v>7.26545454545455</v>
      </c>
      <c r="E2070" s="19" t="n">
        <f aca="false">(1-F2070/100-G2070/100)/(1-C2070/100-D2070/100-General!$B$17/100)</f>
        <v>1.87590033567804</v>
      </c>
      <c r="F2070" s="19" t="n">
        <f aca="false">N2070*General!$B$14/(N2070+O2070)+O2070*100/(N2070+O2070)</f>
        <v>77.5239454763853</v>
      </c>
      <c r="G2070" s="19" t="n">
        <f aca="false">N2070*General!$B$15/(N2070+O2070)</f>
        <v>0.0113515426886943</v>
      </c>
      <c r="H2070" s="19" t="n">
        <f aca="false">(N2070+O2070)*(1/General!$B$20)*((F2070/100)-E2070*(C2070/100))*1000/B2070</f>
        <v>-3183.23472416084</v>
      </c>
      <c r="I2070" s="19" t="n">
        <f aca="false">(N2070+O2070)*(1/General!$B$20)*((D2070/100)*E2070-(G2070/100))*1000/B2070</f>
        <v>592.520125947737</v>
      </c>
      <c r="J2070" s="19" t="n">
        <f aca="false">I2070/H2070</f>
        <v>-0.186137742671155</v>
      </c>
      <c r="K2070" s="19" t="n">
        <f aca="false">MAX(Online_RAW!$L$2-Online_RAW!L2070,0)</f>
        <v>0</v>
      </c>
      <c r="L2070" s="19" t="n">
        <f aca="false">0.0016*(Online_RAW!M2070)</f>
        <v>144.488533333333</v>
      </c>
      <c r="M2070" s="11" t="n">
        <f aca="false">Online_RAW!$N$2-Online_RAW!N2070</f>
        <v>887.67434782609</v>
      </c>
      <c r="N2070" s="19" t="n">
        <f aca="false">Online_RAW!C2070*60</f>
        <v>51.0313043478261</v>
      </c>
      <c r="O2070" s="19" t="n">
        <f aca="false">MAX(0, Online_RAW!D2070*60)</f>
        <v>128.790260869565</v>
      </c>
      <c r="P2070" s="19" t="n">
        <f aca="false">_xlfn.IFNA(VLOOKUP(A2070,Sampling!$D$7:$E$14,2,FALSE()),0)</f>
        <v>0</v>
      </c>
      <c r="Q2070" s="0" t="n">
        <f aca="false">_xlfn.IFNA(VLOOKUP(A2070,Refill!$D$6:$G$8,2,FALSE()),0)</f>
        <v>0</v>
      </c>
    </row>
    <row r="2071" customFormat="false" ht="12.75" hidden="false" customHeight="false" outlineLevel="0" collapsed="false">
      <c r="A2071" s="19" t="n">
        <f aca="false">ROUND((Online_RAW!B2071-General!$B$10)*24,3)</f>
        <v>34.483</v>
      </c>
      <c r="B2071" s="19" t="n">
        <f aca="false">General!$B$12+Online_ANA!K2071/1000+Online_ANA!L2071/1000+Online_ANA!M2071/1000/General!$B$22-SUM($P$2:P2071)/1000/General!$B$24+SUM($Q$2:Q2071)/1000/General!$B$24</f>
        <v>1.8456898095466</v>
      </c>
      <c r="C2071" s="19" t="n">
        <f aca="false">Online_RAW!K2071</f>
        <v>71.02</v>
      </c>
      <c r="D2071" s="19" t="n">
        <f aca="false">Online_RAW!J2071</f>
        <v>7.10111111111111</v>
      </c>
      <c r="E2071" s="19" t="n">
        <f aca="false">(1-F2071/100-G2071/100)/(1-C2071/100-D2071/100-General!$B$17/100)</f>
        <v>0.720138917171194</v>
      </c>
      <c r="F2071" s="19" t="n">
        <f aca="false">N2071*General!$B$14/(N2071+O2071)+O2071*100/(N2071+O2071)</f>
        <v>84.5479551535228</v>
      </c>
      <c r="G2071" s="19" t="n">
        <f aca="false">N2071*General!$B$15/(N2071+O2071)</f>
        <v>0.00780406305377639</v>
      </c>
      <c r="H2071" s="19" t="n">
        <f aca="false">(N2071+O2071)*(1/General!$B$20)*((F2071/100)-E2071*(C2071/100))*1000/B2071</f>
        <v>1454.91214276968</v>
      </c>
      <c r="I2071" s="19" t="n">
        <f aca="false">(N2071+O2071)*(1/General!$B$20)*((D2071/100)*E2071-(G2071/100))*1000/B2071</f>
        <v>222.393273457503</v>
      </c>
      <c r="J2071" s="19" t="n">
        <f aca="false">I2071/H2071</f>
        <v>0.152856840574675</v>
      </c>
      <c r="K2071" s="19" t="n">
        <f aca="false">MAX(Online_RAW!$L$2-Online_RAW!L2071,0)</f>
        <v>0</v>
      </c>
      <c r="L2071" s="19" t="n">
        <f aca="false">0.0016*(Online_RAW!M2071)</f>
        <v>144.812266666667</v>
      </c>
      <c r="M2071" s="11" t="n">
        <f aca="false">Online_RAW!$N$2-Online_RAW!N2071</f>
        <v>889.30652173913</v>
      </c>
      <c r="N2071" s="19" t="n">
        <f aca="false">Online_RAW!C2071*60</f>
        <v>35.1545217391304</v>
      </c>
      <c r="O2071" s="19" t="n">
        <f aca="false">MAX(0, Online_RAW!D2071*60)</f>
        <v>145.031217391304</v>
      </c>
      <c r="P2071" s="19" t="n">
        <f aca="false">_xlfn.IFNA(VLOOKUP(A2071,Sampling!$D$7:$E$14,2,FALSE()),0)</f>
        <v>0</v>
      </c>
      <c r="Q2071" s="0" t="n">
        <f aca="false">_xlfn.IFNA(VLOOKUP(A2071,Refill!$D$6:$G$8,2,FALSE()),0)</f>
        <v>0</v>
      </c>
    </row>
    <row r="2072" customFormat="false" ht="12.75" hidden="false" customHeight="false" outlineLevel="0" collapsed="false">
      <c r="A2072" s="19" t="n">
        <f aca="false">ROUND((Online_RAW!B2072-General!$B$10)*24,3)</f>
        <v>34.5</v>
      </c>
      <c r="B2072" s="19" t="n">
        <f aca="false">General!$B$12+Online_ANA!K2072/1000+Online_ANA!L2072/1000+Online_ANA!M2072/1000/General!$B$22-SUM($P$2:P2072)/1000/General!$B$24+SUM($Q$2:Q2072)/1000/General!$B$24</f>
        <v>1.84808360366973</v>
      </c>
      <c r="C2072" s="19" t="n">
        <f aca="false">Online_RAW!K2072</f>
        <v>70.8433333333333</v>
      </c>
      <c r="D2072" s="19" t="n">
        <f aca="false">Online_RAW!J2072</f>
        <v>7.17272727272727</v>
      </c>
      <c r="E2072" s="19" t="n">
        <f aca="false">(1-F2072/100-G2072/100)/(1-C2072/100-D2072/100-General!$B$17/100)</f>
        <v>0.282656518298581</v>
      </c>
      <c r="F2072" s="19" t="n">
        <f aca="false">N2072*General!$B$14/(N2072+O2072)+O2072*100/(N2072+O2072)</f>
        <v>93.9053214131105</v>
      </c>
      <c r="G2072" s="19" t="n">
        <f aca="false">N2072*General!$B$15/(N2072+O2072)</f>
        <v>0.00307812049842903</v>
      </c>
      <c r="H2072" s="19" t="n">
        <f aca="false">(N2072+O2072)*(1/General!$B$20)*((F2072/100)-E2072*(C2072/100))*1000/B2072</f>
        <v>3224.85055903509</v>
      </c>
      <c r="I2072" s="19" t="n">
        <f aca="false">(N2072+O2072)*(1/General!$B$20)*((D2072/100)*E2072-(G2072/100))*1000/B2072</f>
        <v>88.3609415848821</v>
      </c>
      <c r="J2072" s="19" t="n">
        <f aca="false">I2072/H2072</f>
        <v>0.0274000112462019</v>
      </c>
      <c r="K2072" s="19" t="n">
        <f aca="false">MAX(Online_RAW!$L$2-Online_RAW!L2072,0)</f>
        <v>0</v>
      </c>
      <c r="L2072" s="19" t="n">
        <f aca="false">0.0016*(Online_RAW!M2072)</f>
        <v>145.753745454545</v>
      </c>
      <c r="M2072" s="11" t="n">
        <f aca="false">Online_RAW!$N$2-Online_RAW!N2072</f>
        <v>890.88954545455</v>
      </c>
      <c r="N2072" s="19" t="n">
        <f aca="false">Online_RAW!C2072*60</f>
        <v>13.9137272727273</v>
      </c>
      <c r="O2072" s="19" t="n">
        <f aca="false">MAX(0, Online_RAW!D2072*60)</f>
        <v>166.894363636364</v>
      </c>
      <c r="P2072" s="19" t="n">
        <f aca="false">_xlfn.IFNA(VLOOKUP(A2072,Sampling!$D$7:$E$14,2,FALSE()),0)</f>
        <v>0</v>
      </c>
      <c r="Q2072" s="0" t="n">
        <f aca="false">_xlfn.IFNA(VLOOKUP(A2072,Refill!$D$6:$G$8,2,FALSE()),0)</f>
        <v>0</v>
      </c>
    </row>
    <row r="2073" customFormat="false" ht="12.75" hidden="false" customHeight="false" outlineLevel="0" collapsed="false">
      <c r="A2073" s="19" t="n">
        <f aca="false">ROUND((Online_RAW!B2073-General!$B$10)*24,3)</f>
        <v>34.517</v>
      </c>
      <c r="B2073" s="19" t="n">
        <f aca="false">General!$B$12+Online_ANA!K2073/1000+Online_ANA!L2073/1000+Online_ANA!M2073/1000/General!$B$22-SUM($P$2:P2073)/1000/General!$B$24+SUM($Q$2:Q2073)/1000/General!$B$24</f>
        <v>1.85018570211408</v>
      </c>
      <c r="C2073" s="19" t="n">
        <f aca="false">Online_RAW!K2073</f>
        <v>78.2363636363636</v>
      </c>
      <c r="D2073" s="19" t="n">
        <f aca="false">Online_RAW!J2073</f>
        <v>7.451</v>
      </c>
      <c r="E2073" s="19" t="n">
        <f aca="false">(1-F2073/100-G2073/100)/(1-C2073/100-D2073/100-General!$B$17/100)</f>
        <v>0.516331077758919</v>
      </c>
      <c r="F2073" s="19" t="n">
        <f aca="false">N2073*General!$B$14/(N2073+O2073)+O2073*100/(N2073+O2073)</f>
        <v>92.8297321789765</v>
      </c>
      <c r="G2073" s="19" t="n">
        <f aca="false">N2073*General!$B$15/(N2073+O2073)</f>
        <v>0.00362134738435529</v>
      </c>
      <c r="H2073" s="19" t="n">
        <f aca="false">(N2073+O2073)*(1/General!$B$20)*((F2073/100)-E2073*(C2073/100))*1000/B2073</f>
        <v>2274.81640188774</v>
      </c>
      <c r="I2073" s="19" t="n">
        <f aca="false">(N2073+O2073)*(1/General!$B$20)*((D2073/100)*E2073-(G2073/100))*1000/B2073</f>
        <v>166.750945549193</v>
      </c>
      <c r="J2073" s="19" t="n">
        <f aca="false">I2073/H2073</f>
        <v>0.0733030346584525</v>
      </c>
      <c r="K2073" s="19" t="n">
        <f aca="false">MAX(Online_RAW!$L$2-Online_RAW!L2073,0)</f>
        <v>0</v>
      </c>
      <c r="L2073" s="19" t="n">
        <f aca="false">0.0016*(Online_RAW!M2073)</f>
        <v>146.3936</v>
      </c>
      <c r="M2073" s="11" t="n">
        <f aca="false">Online_RAW!$N$2-Online_RAW!N2073</f>
        <v>892.48339130435</v>
      </c>
      <c r="N2073" s="19" t="n">
        <f aca="false">Online_RAW!C2073*60</f>
        <v>16.2884347826087</v>
      </c>
      <c r="O2073" s="19" t="n">
        <f aca="false">MAX(0, Online_RAW!D2073*60)</f>
        <v>163.627304347826</v>
      </c>
      <c r="P2073" s="19" t="n">
        <f aca="false">_xlfn.IFNA(VLOOKUP(A2073,Sampling!$D$7:$E$14,2,FALSE()),0)</f>
        <v>0</v>
      </c>
      <c r="Q2073" s="0" t="n">
        <f aca="false">_xlfn.IFNA(VLOOKUP(A2073,Refill!$D$6:$G$8,2,FALSE()),0)</f>
        <v>0</v>
      </c>
    </row>
    <row r="2074" customFormat="false" ht="12.75" hidden="false" customHeight="false" outlineLevel="0" collapsed="false">
      <c r="A2074" s="19" t="n">
        <f aca="false">ROUND((Online_RAW!B2074-General!$B$10)*24,3)</f>
        <v>34.533</v>
      </c>
      <c r="B2074" s="19" t="n">
        <f aca="false">General!$B$12+Online_ANA!K2074/1000+Online_ANA!L2074/1000+Online_ANA!M2074/1000/General!$B$22-SUM($P$2:P2074)/1000/General!$B$24+SUM($Q$2:Q2074)/1000/General!$B$24</f>
        <v>1.8519745177503</v>
      </c>
      <c r="C2074" s="19" t="n">
        <f aca="false">Online_RAW!K2074</f>
        <v>82.41</v>
      </c>
      <c r="D2074" s="19" t="n">
        <f aca="false">Online_RAW!J2074</f>
        <v>7.27583333333333</v>
      </c>
      <c r="E2074" s="19" t="n">
        <f aca="false">(1-F2074/100-G2074/100)/(1-C2074/100-D2074/100-General!$B$17/100)</f>
        <v>2.09874190098507</v>
      </c>
      <c r="F2074" s="19" t="n">
        <f aca="false">N2074*General!$B$14/(N2074+O2074)+O2074*100/(N2074+O2074)</f>
        <v>79.2508563538331</v>
      </c>
      <c r="G2074" s="19" t="n">
        <f aca="false">N2074*General!$B$15/(N2074+O2074)</f>
        <v>0.0104793654778621</v>
      </c>
      <c r="H2074" s="19" t="n">
        <f aca="false">(N2074+O2074)*(1/General!$B$20)*((F2074/100)-E2074*(C2074/100))*1000/B2074</f>
        <v>-4034.60879655841</v>
      </c>
      <c r="I2074" s="19" t="n">
        <f aca="false">(N2074+O2074)*(1/General!$B$20)*((D2074/100)*E2074-(G2074/100))*1000/B2074</f>
        <v>657.015345637446</v>
      </c>
      <c r="J2074" s="19" t="n">
        <f aca="false">I2074/H2074</f>
        <v>-0.162844870163841</v>
      </c>
      <c r="K2074" s="19" t="n">
        <f aca="false">MAX(Online_RAW!$L$2-Online_RAW!L2074,0)</f>
        <v>0</v>
      </c>
      <c r="L2074" s="19" t="n">
        <f aca="false">0.0016*(Online_RAW!M2074)</f>
        <v>146.688</v>
      </c>
      <c r="M2074" s="11" t="n">
        <f aca="false">Online_RAW!$N$2-Online_RAW!N2074</f>
        <v>894.11230434783</v>
      </c>
      <c r="N2074" s="19" t="n">
        <f aca="false">Online_RAW!C2074*60</f>
        <v>46.8232173913043</v>
      </c>
      <c r="O2074" s="19" t="n">
        <f aca="false">MAX(0, Online_RAW!D2074*60)</f>
        <v>131.902173913043</v>
      </c>
      <c r="P2074" s="19" t="n">
        <f aca="false">_xlfn.IFNA(VLOOKUP(A2074,Sampling!$D$7:$E$14,2,FALSE()),0)</f>
        <v>0</v>
      </c>
      <c r="Q2074" s="0" t="n">
        <f aca="false">_xlfn.IFNA(VLOOKUP(A2074,Refill!$D$6:$G$8,2,FALSE()),0)</f>
        <v>0</v>
      </c>
    </row>
    <row r="2075" customFormat="false" ht="12.75" hidden="false" customHeight="false" outlineLevel="0" collapsed="false">
      <c r="A2075" s="19" t="n">
        <f aca="false">ROUND((Online_RAW!B2075-General!$B$10)*24,3)</f>
        <v>34.55</v>
      </c>
      <c r="B2075" s="19" t="n">
        <f aca="false">General!$B$12+Online_ANA!K2075/1000+Online_ANA!L2075/1000+Online_ANA!M2075/1000/General!$B$22-SUM($P$2:P2075)/1000/General!$B$24+SUM($Q$2:Q2075)/1000/General!$B$24</f>
        <v>1.85447858412445</v>
      </c>
      <c r="C2075" s="19" t="n">
        <f aca="false">Online_RAW!K2075</f>
        <v>74.0938461538462</v>
      </c>
      <c r="D2075" s="19" t="n">
        <f aca="false">Online_RAW!J2075</f>
        <v>7.04875</v>
      </c>
      <c r="E2075" s="19" t="n">
        <f aca="false">(1-F2075/100-G2075/100)/(1-C2075/100-D2075/100-General!$B$17/100)</f>
        <v>1.09736836165203</v>
      </c>
      <c r="F2075" s="19" t="n">
        <f aca="false">N2075*General!$B$14/(N2075+O2075)+O2075*100/(N2075+O2075)</f>
        <v>79.7710878628358</v>
      </c>
      <c r="G2075" s="19" t="n">
        <f aca="false">N2075*General!$B$15/(N2075+O2075)</f>
        <v>0.0102166222914971</v>
      </c>
      <c r="H2075" s="19" t="n">
        <f aca="false">(N2075+O2075)*(1/General!$B$20)*((F2075/100)-E2075*(C2075/100))*1000/B2075</f>
        <v>-66.5969028302272</v>
      </c>
      <c r="I2075" s="19" t="n">
        <f aca="false">(N2075+O2075)*(1/General!$B$20)*((D2075/100)*E2075-(G2075/100))*1000/B2075</f>
        <v>334.677868695884</v>
      </c>
      <c r="J2075" s="19" t="n">
        <f aca="false">I2075/H2075</f>
        <v>-5.0254269263702</v>
      </c>
      <c r="K2075" s="19" t="n">
        <f aca="false">MAX(Online_RAW!$L$2-Online_RAW!L2075,0)</f>
        <v>0</v>
      </c>
      <c r="L2075" s="19" t="n">
        <f aca="false">0.0016*(Online_RAW!M2075)</f>
        <v>147.682852173913</v>
      </c>
      <c r="M2075" s="11" t="n">
        <f aca="false">Online_RAW!$N$2-Online_RAW!N2075</f>
        <v>895.75734782609</v>
      </c>
      <c r="N2075" s="19" t="n">
        <f aca="false">Online_RAW!C2075*60</f>
        <v>45.9965217391304</v>
      </c>
      <c r="O2075" s="19" t="n">
        <f aca="false">MAX(0, Online_RAW!D2075*60)</f>
        <v>134.08852173913</v>
      </c>
      <c r="P2075" s="19" t="n">
        <f aca="false">_xlfn.IFNA(VLOOKUP(A2075,Sampling!$D$7:$E$14,2,FALSE()),0)</f>
        <v>0</v>
      </c>
      <c r="Q2075" s="0" t="n">
        <f aca="false">_xlfn.IFNA(VLOOKUP(A2075,Refill!$D$6:$G$8,2,FALSE()),0)</f>
        <v>0</v>
      </c>
    </row>
    <row r="2076" customFormat="false" ht="12.75" hidden="false" customHeight="false" outlineLevel="0" collapsed="false">
      <c r="A2076" s="19" t="n">
        <f aca="false">ROUND((Online_RAW!B2076-General!$B$10)*24,3)</f>
        <v>34.567</v>
      </c>
      <c r="B2076" s="19" t="n">
        <f aca="false">General!$B$12+Online_ANA!K2076/1000+Online_ANA!L2076/1000+Online_ANA!M2076/1000/General!$B$22-SUM($P$2:P2076)/1000/General!$B$24+SUM($Q$2:Q2076)/1000/General!$B$24</f>
        <v>1.85696079739806</v>
      </c>
      <c r="C2076" s="19" t="n">
        <f aca="false">Online_RAW!K2076</f>
        <v>68.7254545454546</v>
      </c>
      <c r="D2076" s="19" t="n">
        <f aca="false">Online_RAW!J2076</f>
        <v>7.16818181818182</v>
      </c>
      <c r="E2076" s="19" t="n">
        <f aca="false">(1-F2076/100-G2076/100)/(1-C2076/100-D2076/100-General!$B$17/100)</f>
        <v>0.442255614052315</v>
      </c>
      <c r="F2076" s="19" t="n">
        <f aca="false">N2076*General!$B$14/(N2076+O2076)+O2076*100/(N2076+O2076)</f>
        <v>89.524895492844</v>
      </c>
      <c r="G2076" s="19" t="n">
        <f aca="false">N2076*General!$B$15/(N2076+O2076)</f>
        <v>0.00529045682179595</v>
      </c>
      <c r="H2076" s="19" t="n">
        <f aca="false">(N2076+O2076)*(1/General!$B$20)*((F2076/100)-E2076*(C2076/100))*1000/B2076</f>
        <v>2561.27191283443</v>
      </c>
      <c r="I2076" s="19" t="n">
        <f aca="false">(N2076+O2076)*(1/General!$B$20)*((D2076/100)*E2076-(G2076/100))*1000/B2076</f>
        <v>137.088123888937</v>
      </c>
      <c r="J2076" s="19" t="n">
        <f aca="false">I2076/H2076</f>
        <v>0.0535234557494633</v>
      </c>
      <c r="K2076" s="19" t="n">
        <f aca="false">MAX(Online_RAW!$L$2-Online_RAW!L2076,0)</f>
        <v>0</v>
      </c>
      <c r="L2076" s="19" t="n">
        <f aca="false">0.0016*(Online_RAW!M2076)</f>
        <v>148.666461538462</v>
      </c>
      <c r="M2076" s="11" t="n">
        <f aca="false">Online_RAW!$N$2-Online_RAW!N2076</f>
        <v>897.39082608696</v>
      </c>
      <c r="N2076" s="19" t="n">
        <f aca="false">Online_RAW!C2076*60</f>
        <v>23.8450434782609</v>
      </c>
      <c r="O2076" s="19" t="n">
        <f aca="false">MAX(0, Online_RAW!D2076*60)</f>
        <v>156.442173913043</v>
      </c>
      <c r="P2076" s="19" t="n">
        <f aca="false">_xlfn.IFNA(VLOOKUP(A2076,Sampling!$D$7:$E$14,2,FALSE()),0)</f>
        <v>0</v>
      </c>
      <c r="Q2076" s="0" t="n">
        <f aca="false">_xlfn.IFNA(VLOOKUP(A2076,Refill!$D$6:$G$8,2,FALSE()),0)</f>
        <v>0</v>
      </c>
    </row>
    <row r="2077" customFormat="false" ht="12.75" hidden="false" customHeight="false" outlineLevel="0" collapsed="false">
      <c r="A2077" s="19" t="n">
        <f aca="false">ROUND((Online_RAW!B2077-General!$B$10)*24,3)</f>
        <v>34.583</v>
      </c>
      <c r="B2077" s="19" t="n">
        <f aca="false">General!$B$12+Online_ANA!K2077/1000+Online_ANA!L2077/1000+Online_ANA!M2077/1000/General!$B$22-SUM($P$2:P2077)/1000/General!$B$24+SUM($Q$2:Q2077)/1000/General!$B$24</f>
        <v>1.8587776904667</v>
      </c>
      <c r="C2077" s="19" t="n">
        <f aca="false">Online_RAW!K2077</f>
        <v>74.6907692307692</v>
      </c>
      <c r="D2077" s="19" t="n">
        <f aca="false">Online_RAW!J2077</f>
        <v>7.23</v>
      </c>
      <c r="E2077" s="19" t="n">
        <f aca="false">(1-F2077/100-G2077/100)/(1-C2077/100-D2077/100-General!$B$17/100)</f>
        <v>0.286971402739474</v>
      </c>
      <c r="F2077" s="19" t="n">
        <f aca="false">N2077*General!$B$14/(N2077+O2077)+O2077*100/(N2077+O2077)</f>
        <v>94.9333892098578</v>
      </c>
      <c r="G2077" s="19" t="n">
        <f aca="false">N2077*General!$B$15/(N2077+O2077)</f>
        <v>0.00255889433845567</v>
      </c>
      <c r="H2077" s="19" t="n">
        <f aca="false">(N2077+O2077)*(1/General!$B$20)*((F2077/100)-E2077*(C2077/100))*1000/B2077</f>
        <v>3184.68877177001</v>
      </c>
      <c r="I2077" s="19" t="n">
        <f aca="false">(N2077+O2077)*(1/General!$B$20)*((D2077/100)*E2077-(G2077/100))*1000/B2077</f>
        <v>89.7893667704305</v>
      </c>
      <c r="J2077" s="19" t="n">
        <f aca="false">I2077/H2077</f>
        <v>0.0281940789839023</v>
      </c>
      <c r="K2077" s="19" t="n">
        <f aca="false">MAX(Online_RAW!$L$2-Online_RAW!L2077,0)</f>
        <v>0</v>
      </c>
      <c r="L2077" s="19" t="n">
        <f aca="false">0.0016*(Online_RAW!M2077)</f>
        <v>149.01</v>
      </c>
      <c r="M2077" s="11" t="n">
        <f aca="false">Online_RAW!$N$2-Online_RAW!N2077</f>
        <v>898.9967826087</v>
      </c>
      <c r="N2077" s="19" t="n">
        <f aca="false">Online_RAW!C2077*60</f>
        <v>11.5484347826087</v>
      </c>
      <c r="O2077" s="19" t="n">
        <f aca="false">MAX(0, Online_RAW!D2077*60)</f>
        <v>168.973826086957</v>
      </c>
      <c r="P2077" s="19" t="n">
        <f aca="false">_xlfn.IFNA(VLOOKUP(A2077,Sampling!$D$7:$E$14,2,FALSE()),0)</f>
        <v>0</v>
      </c>
      <c r="Q2077" s="0" t="n">
        <f aca="false">_xlfn.IFNA(VLOOKUP(A2077,Refill!$D$6:$G$8,2,FALSE()),0)</f>
        <v>0</v>
      </c>
    </row>
    <row r="2078" customFormat="false" ht="12.75" hidden="false" customHeight="false" outlineLevel="0" collapsed="false">
      <c r="A2078" s="19" t="n">
        <f aca="false">ROUND((Online_RAW!B2078-General!$B$10)*24,3)</f>
        <v>34.6</v>
      </c>
      <c r="B2078" s="19" t="n">
        <f aca="false">General!$B$12+Online_ANA!K2078/1000+Online_ANA!L2078/1000+Online_ANA!M2078/1000/General!$B$22-SUM($P$2:P2078)/1000/General!$B$24+SUM($Q$2:Q2078)/1000/General!$B$24</f>
        <v>1.86074716971528</v>
      </c>
      <c r="C2078" s="19" t="n">
        <f aca="false">Online_RAW!K2078</f>
        <v>81.7957142857143</v>
      </c>
      <c r="D2078" s="19" t="n">
        <f aca="false">Online_RAW!J2078</f>
        <v>7.02545454545455</v>
      </c>
      <c r="E2078" s="19" t="n">
        <f aca="false">(1-F2078/100-G2078/100)/(1-C2078/100-D2078/100-General!$B$17/100)</f>
        <v>1.48943144789993</v>
      </c>
      <c r="F2078" s="19" t="n">
        <f aca="false">N2078*General!$B$14/(N2078+O2078)+O2078*100/(N2078+O2078)</f>
        <v>83.9862750968702</v>
      </c>
      <c r="G2078" s="19" t="n">
        <f aca="false">N2078*General!$B$15/(N2078+O2078)</f>
        <v>0.00808773985006554</v>
      </c>
      <c r="H2078" s="19" t="n">
        <f aca="false">(N2078+O2078)*(1/General!$B$20)*((F2078/100)-E2078*(C2078/100))*1000/B2078</f>
        <v>-1628.58425980357</v>
      </c>
      <c r="I2078" s="19" t="n">
        <f aca="false">(N2078+O2078)*(1/General!$B$20)*((D2078/100)*E2078-(G2078/100))*1000/B2078</f>
        <v>449.972242575312</v>
      </c>
      <c r="J2078" s="19" t="n">
        <f aca="false">I2078/H2078</f>
        <v>-0.276296568548185</v>
      </c>
      <c r="K2078" s="19" t="n">
        <f aca="false">MAX(Online_RAW!$L$2-Online_RAW!L2078,0)</f>
        <v>0</v>
      </c>
      <c r="L2078" s="19" t="n">
        <f aca="false">0.0016*(Online_RAW!M2078)</f>
        <v>149.475809523809</v>
      </c>
      <c r="M2078" s="11" t="n">
        <f aca="false">Online_RAW!$N$2-Online_RAW!N2078</f>
        <v>900.6357826087</v>
      </c>
      <c r="N2078" s="19" t="n">
        <f aca="false">Online_RAW!C2078*60</f>
        <v>36.2911304347826</v>
      </c>
      <c r="O2078" s="19" t="n">
        <f aca="false">MAX(0, Online_RAW!D2078*60)</f>
        <v>143.196</v>
      </c>
      <c r="P2078" s="19" t="n">
        <f aca="false">_xlfn.IFNA(VLOOKUP(A2078,Sampling!$D$7:$E$14,2,FALSE()),0)</f>
        <v>0</v>
      </c>
      <c r="Q2078" s="0" t="n">
        <f aca="false">_xlfn.IFNA(VLOOKUP(A2078,Refill!$D$6:$G$8,2,FALSE()),0)</f>
        <v>0</v>
      </c>
    </row>
    <row r="2079" customFormat="false" ht="12.75" hidden="false" customHeight="false" outlineLevel="0" collapsed="false">
      <c r="A2079" s="19" t="n">
        <f aca="false">ROUND((Online_RAW!B2079-General!$B$10)*24,3)</f>
        <v>34.617</v>
      </c>
      <c r="B2079" s="19" t="n">
        <f aca="false">General!$B$12+Online_ANA!K2079/1000+Online_ANA!L2079/1000+Online_ANA!M2079/1000/General!$B$22-SUM($P$2:P2079)/1000/General!$B$24+SUM($Q$2:Q2079)/1000/General!$B$24</f>
        <v>1.86339928740618</v>
      </c>
      <c r="C2079" s="19" t="n">
        <f aca="false">Online_RAW!K2079</f>
        <v>77.9292307692308</v>
      </c>
      <c r="D2079" s="19" t="n">
        <f aca="false">Online_RAW!J2079</f>
        <v>6.94428571428571</v>
      </c>
      <c r="E2079" s="19" t="n">
        <f aca="false">(1-F2079/100-G2079/100)/(1-C2079/100-D2079/100-General!$B$17/100)</f>
        <v>1.4265975473366</v>
      </c>
      <c r="F2079" s="19" t="n">
        <f aca="false">N2079*General!$B$14/(N2079+O2079)+O2079*100/(N2079+O2079)</f>
        <v>79.0272812182494</v>
      </c>
      <c r="G2079" s="19" t="n">
        <f aca="false">N2079*General!$B$15/(N2079+O2079)</f>
        <v>0.0105922822130053</v>
      </c>
      <c r="H2079" s="19" t="n">
        <f aca="false">(N2079+O2079)*(1/General!$B$20)*((F2079/100)-E2079*(C2079/100))*1000/B2079</f>
        <v>-1382.16526062269</v>
      </c>
      <c r="I2079" s="19" t="n">
        <f aca="false">(N2079+O2079)*(1/General!$B$20)*((D2079/100)*E2079-(G2079/100))*1000/B2079</f>
        <v>425.493092375434</v>
      </c>
      <c r="J2079" s="19" t="n">
        <f aca="false">I2079/H2079</f>
        <v>-0.307845309455789</v>
      </c>
      <c r="K2079" s="19" t="n">
        <f aca="false">MAX(Online_RAW!$L$2-Online_RAW!L2079,0)</f>
        <v>0</v>
      </c>
      <c r="L2079" s="19" t="n">
        <f aca="false">0.0016*(Online_RAW!M2079)</f>
        <v>150.616218181818</v>
      </c>
      <c r="M2079" s="11" t="n">
        <f aca="false">Online_RAW!$N$2-Online_RAW!N2079</f>
        <v>902.28354545455</v>
      </c>
      <c r="N2079" s="19" t="n">
        <f aca="false">Online_RAW!C2079*60</f>
        <v>47.5535454545455</v>
      </c>
      <c r="O2079" s="19" t="n">
        <f aca="false">MAX(0, Online_RAW!D2079*60)</f>
        <v>132.024545454545</v>
      </c>
      <c r="P2079" s="19" t="n">
        <f aca="false">_xlfn.IFNA(VLOOKUP(A2079,Sampling!$D$7:$E$14,2,FALSE()),0)</f>
        <v>0</v>
      </c>
      <c r="Q2079" s="0" t="n">
        <f aca="false">_xlfn.IFNA(VLOOKUP(A2079,Refill!$D$6:$G$8,2,FALSE()),0)</f>
        <v>0</v>
      </c>
    </row>
    <row r="2080" customFormat="false" ht="12.75" hidden="false" customHeight="false" outlineLevel="0" collapsed="false">
      <c r="A2080" s="19" t="n">
        <f aca="false">ROUND((Online_RAW!B2080-General!$B$10)*24,3)</f>
        <v>34.633</v>
      </c>
      <c r="B2080" s="19" t="n">
        <f aca="false">General!$B$12+Online_ANA!K2080/1000+Online_ANA!L2080/1000+Online_ANA!M2080/1000/General!$B$22-SUM($P$2:P2080)/1000/General!$B$24+SUM($Q$2:Q2080)/1000/General!$B$24</f>
        <v>1.8661027029191</v>
      </c>
      <c r="C2080" s="19" t="n">
        <f aca="false">Online_RAW!K2080</f>
        <v>70.0685714285714</v>
      </c>
      <c r="D2080" s="19" t="n">
        <f aca="false">Online_RAW!J2080</f>
        <v>7.09272727272727</v>
      </c>
      <c r="E2080" s="19" t="n">
        <f aca="false">(1-F2080/100-G2080/100)/(1-C2080/100-D2080/100-General!$B$17/100)</f>
        <v>0.543813643361301</v>
      </c>
      <c r="F2080" s="19" t="n">
        <f aca="false">N2080*General!$B$14/(N2080+O2080)+O2080*100/(N2080+O2080)</f>
        <v>87.809149622273</v>
      </c>
      <c r="G2080" s="19" t="n">
        <f aca="false">N2080*General!$B$15/(N2080+O2080)</f>
        <v>0.00615699514026615</v>
      </c>
      <c r="H2080" s="19" t="n">
        <f aca="false">(N2080+O2080)*(1/General!$B$20)*((F2080/100)-E2080*(C2080/100))*1000/B2080</f>
        <v>2140.7475272329</v>
      </c>
      <c r="I2080" s="19" t="n">
        <f aca="false">(N2080+O2080)*(1/General!$B$20)*((D2080/100)*E2080-(G2080/100))*1000/B2080</f>
        <v>165.857747690122</v>
      </c>
      <c r="J2080" s="19" t="n">
        <f aca="false">I2080/H2080</f>
        <v>0.0774765569410734</v>
      </c>
      <c r="K2080" s="19" t="n">
        <f aca="false">MAX(Online_RAW!$L$2-Online_RAW!L2080,0)</f>
        <v>0</v>
      </c>
      <c r="L2080" s="19" t="n">
        <f aca="false">0.0016*(Online_RAW!M2080)</f>
        <v>151.844654545455</v>
      </c>
      <c r="M2080" s="11" t="n">
        <f aca="false">Online_RAW!$N$2-Online_RAW!N2080</f>
        <v>903.89127272727</v>
      </c>
      <c r="N2080" s="19" t="n">
        <f aca="false">Online_RAW!C2080*60</f>
        <v>27.7287272727273</v>
      </c>
      <c r="O2080" s="19" t="n">
        <f aca="false">MAX(0, Online_RAW!D2080*60)</f>
        <v>152.415818181818</v>
      </c>
      <c r="P2080" s="19" t="n">
        <f aca="false">_xlfn.IFNA(VLOOKUP(A2080,Sampling!$D$7:$E$14,2,FALSE()),0)</f>
        <v>0</v>
      </c>
      <c r="Q2080" s="0" t="n">
        <f aca="false">_xlfn.IFNA(VLOOKUP(A2080,Refill!$D$6:$G$8,2,FALSE()),0)</f>
        <v>0</v>
      </c>
    </row>
    <row r="2081" customFormat="false" ht="12.75" hidden="false" customHeight="false" outlineLevel="0" collapsed="false">
      <c r="A2081" s="19" t="n">
        <f aca="false">ROUND((Online_RAW!B2081-General!$B$10)*24,3)</f>
        <v>34.65</v>
      </c>
      <c r="B2081" s="19" t="n">
        <f aca="false">General!$B$12+Online_ANA!K2081/1000+Online_ANA!L2081/1000+Online_ANA!M2081/1000/General!$B$22-SUM($P$2:P2081)/1000/General!$B$24+SUM($Q$2:Q2081)/1000/General!$B$24</f>
        <v>1.86879692110092</v>
      </c>
      <c r="C2081" s="19" t="n">
        <f aca="false">Online_RAW!K2081</f>
        <v>73.4925</v>
      </c>
      <c r="D2081" s="19" t="n">
        <f aca="false">Online_RAW!J2081</f>
        <v>7.30083333333333</v>
      </c>
      <c r="E2081" s="19" t="n">
        <f aca="false">(1-F2081/100-G2081/100)/(1-C2081/100-D2081/100-General!$B$17/100)</f>
        <v>0.259420114153659</v>
      </c>
      <c r="F2081" s="19" t="n">
        <f aca="false">N2081*General!$B$14/(N2081+O2081)+O2081*100/(N2081+O2081)</f>
        <v>95.1271924147451</v>
      </c>
      <c r="G2081" s="19" t="n">
        <f aca="false">N2081*General!$B$15/(N2081+O2081)</f>
        <v>0.00246101393194693</v>
      </c>
      <c r="H2081" s="19" t="n">
        <f aca="false">(N2081+O2081)*(1/General!$B$20)*((F2081/100)-E2081*(C2081/100))*1000/B2081</f>
        <v>3282.75558562019</v>
      </c>
      <c r="I2081" s="19" t="n">
        <f aca="false">(N2081+O2081)*(1/General!$B$20)*((D2081/100)*E2081-(G2081/100))*1000/B2081</f>
        <v>81.6363498107557</v>
      </c>
      <c r="J2081" s="19" t="n">
        <f aca="false">I2081/H2081</f>
        <v>0.0248682387955888</v>
      </c>
      <c r="K2081" s="19" t="n">
        <f aca="false">MAX(Online_RAW!$L$2-Online_RAW!L2081,0)</f>
        <v>0</v>
      </c>
      <c r="L2081" s="19" t="n">
        <f aca="false">0.0016*(Online_RAW!M2081)</f>
        <v>153.070690909091</v>
      </c>
      <c r="M2081" s="11" t="n">
        <f aca="false">Online_RAW!$N$2-Online_RAW!N2081</f>
        <v>905.49159090909</v>
      </c>
      <c r="N2081" s="19" t="n">
        <f aca="false">Online_RAW!C2081*60</f>
        <v>11.1226363636364</v>
      </c>
      <c r="O2081" s="19" t="n">
        <f aca="false">MAX(0, Online_RAW!D2081*60)</f>
        <v>169.658727272727</v>
      </c>
      <c r="P2081" s="19" t="n">
        <f aca="false">_xlfn.IFNA(VLOOKUP(A2081,Sampling!$D$7:$E$14,2,FALSE()),0)</f>
        <v>0</v>
      </c>
      <c r="Q2081" s="0" t="n">
        <f aca="false">_xlfn.IFNA(VLOOKUP(A2081,Refill!$D$6:$G$8,2,FALSE()),0)</f>
        <v>0</v>
      </c>
    </row>
    <row r="2082" customFormat="false" ht="12.75" hidden="false" customHeight="false" outlineLevel="0" collapsed="false">
      <c r="A2082" s="19" t="n">
        <f aca="false">ROUND((Online_RAW!B2082-General!$B$10)*24,3)</f>
        <v>34.667</v>
      </c>
      <c r="B2082" s="19" t="n">
        <f aca="false">General!$B$12+Online_ANA!K2082/1000+Online_ANA!L2082/1000+Online_ANA!M2082/1000/General!$B$22-SUM($P$2:P2082)/1000/General!$B$24+SUM($Q$2:Q2082)/1000/General!$B$24</f>
        <v>1.87152368855206</v>
      </c>
      <c r="C2082" s="19" t="n">
        <f aca="false">Online_RAW!K2082</f>
        <v>80.3816666666667</v>
      </c>
      <c r="D2082" s="19" t="n">
        <f aca="false">Online_RAW!J2082</f>
        <v>7.52090909090909</v>
      </c>
      <c r="E2082" s="19" t="n">
        <f aca="false">(1-F2082/100-G2082/100)/(1-C2082/100-D2082/100-General!$B$17/100)</f>
        <v>1.04924292621029</v>
      </c>
      <c r="F2082" s="19" t="n">
        <f aca="false">N2082*General!$B$14/(N2082+O2082)+O2082*100/(N2082+O2082)</f>
        <v>87.7546780252954</v>
      </c>
      <c r="G2082" s="19" t="n">
        <f aca="false">N2082*General!$B$15/(N2082+O2082)</f>
        <v>0.00618450604783061</v>
      </c>
      <c r="H2082" s="19" t="n">
        <f aca="false">(N2082+O2082)*(1/General!$B$20)*((F2082/100)-E2082*(C2082/100))*1000/B2082</f>
        <v>146.176852555542</v>
      </c>
      <c r="I2082" s="19" t="n">
        <f aca="false">(N2082+O2082)*(1/General!$B$20)*((D2082/100)*E2082-(G2082/100))*1000/B2082</f>
        <v>337.537013555605</v>
      </c>
      <c r="J2082" s="19" t="n">
        <f aca="false">I2082/H2082</f>
        <v>2.30910029635064</v>
      </c>
      <c r="K2082" s="19" t="n">
        <f aca="false">MAX(Online_RAW!$L$2-Online_RAW!L2082,0)</f>
        <v>0</v>
      </c>
      <c r="L2082" s="19" t="n">
        <f aca="false">0.0016*(Online_RAW!M2082)</f>
        <v>154.308730434783</v>
      </c>
      <c r="M2082" s="11" t="n">
        <f aca="false">Online_RAW!$N$2-Online_RAW!N2082</f>
        <v>907.11430434783</v>
      </c>
      <c r="N2082" s="19" t="n">
        <f aca="false">Online_RAW!C2082*60</f>
        <v>27.7635652173913</v>
      </c>
      <c r="O2082" s="19" t="n">
        <f aca="false">MAX(0, Online_RAW!D2082*60)</f>
        <v>151.804956521739</v>
      </c>
      <c r="P2082" s="19" t="n">
        <f aca="false">_xlfn.IFNA(VLOOKUP(A2082,Sampling!$D$7:$E$14,2,FALSE()),0)</f>
        <v>0</v>
      </c>
      <c r="Q2082" s="0" t="n">
        <f aca="false">_xlfn.IFNA(VLOOKUP(A2082,Refill!$D$6:$G$8,2,FALSE()),0)</f>
        <v>0</v>
      </c>
    </row>
    <row r="2083" customFormat="false" ht="12.75" hidden="false" customHeight="false" outlineLevel="0" collapsed="false">
      <c r="A2083" s="19" t="n">
        <f aca="false">ROUND((Online_RAW!B2083-General!$B$10)*24,3)</f>
        <v>34.683</v>
      </c>
      <c r="B2083" s="19" t="n">
        <f aca="false">General!$B$12+Online_ANA!K2083/1000+Online_ANA!L2083/1000+Online_ANA!M2083/1000/General!$B$22-SUM($P$2:P2083)/1000/General!$B$24+SUM($Q$2:Q2083)/1000/General!$B$24</f>
        <v>1.87420379703307</v>
      </c>
      <c r="C2083" s="19" t="n">
        <f aca="false">Online_RAW!K2083</f>
        <v>80.0069230769231</v>
      </c>
      <c r="D2083" s="19" t="n">
        <f aca="false">Online_RAW!J2083</f>
        <v>7.42166666666667</v>
      </c>
      <c r="E2083" s="19" t="n">
        <f aca="false">(1-F2083/100-G2083/100)/(1-C2083/100-D2083/100-General!$B$17/100)</f>
        <v>1.83901157953791</v>
      </c>
      <c r="F2083" s="19" t="n">
        <f aca="false">N2083*General!$B$14/(N2083+O2083)+O2083*100/(N2083+O2083)</f>
        <v>77.665477069477</v>
      </c>
      <c r="G2083" s="19" t="n">
        <f aca="false">N2083*General!$B$15/(N2083+O2083)</f>
        <v>0.0112800620861227</v>
      </c>
      <c r="H2083" s="19" t="n">
        <f aca="false">(N2083+O2083)*(1/General!$B$20)*((F2083/100)-E2083*(C2083/100))*1000/B2083</f>
        <v>-2973.87280810611</v>
      </c>
      <c r="I2083" s="19" t="n">
        <f aca="false">(N2083+O2083)*(1/General!$B$20)*((D2083/100)*E2083-(G2083/100))*1000/B2083</f>
        <v>583.798928214946</v>
      </c>
      <c r="J2083" s="19" t="n">
        <f aca="false">I2083/H2083</f>
        <v>-0.196309313102982</v>
      </c>
      <c r="K2083" s="19" t="n">
        <f aca="false">MAX(Online_RAW!$L$2-Online_RAW!L2083,0)</f>
        <v>0</v>
      </c>
      <c r="L2083" s="19" t="n">
        <f aca="false">0.0016*(Online_RAW!M2083)</f>
        <v>155.497295238096</v>
      </c>
      <c r="M2083" s="11" t="n">
        <f aca="false">Online_RAW!$N$2-Online_RAW!N2083</f>
        <v>908.74008695652</v>
      </c>
      <c r="N2083" s="19" t="n">
        <f aca="false">Online_RAW!C2083*60</f>
        <v>50.7135652173913</v>
      </c>
      <c r="O2083" s="19" t="n">
        <f aca="false">MAX(0, Online_RAW!D2083*60)</f>
        <v>129.120782608696</v>
      </c>
      <c r="P2083" s="19" t="n">
        <f aca="false">_xlfn.IFNA(VLOOKUP(A2083,Sampling!$D$7:$E$14,2,FALSE()),0)</f>
        <v>0</v>
      </c>
      <c r="Q2083" s="0" t="n">
        <f aca="false">_xlfn.IFNA(VLOOKUP(A2083,Refill!$D$6:$G$8,2,FALSE()),0)</f>
        <v>0</v>
      </c>
    </row>
    <row r="2084" customFormat="false" ht="12.75" hidden="false" customHeight="false" outlineLevel="0" collapsed="false">
      <c r="A2084" s="19" t="n">
        <f aca="false">ROUND((Online_RAW!B2084-General!$B$10)*24,3)</f>
        <v>34.7</v>
      </c>
      <c r="B2084" s="19" t="n">
        <f aca="false">General!$B$12+Online_ANA!K2084/1000+Online_ANA!L2084/1000+Online_ANA!M2084/1000/General!$B$22-SUM($P$2:P2084)/1000/General!$B$24+SUM($Q$2:Q2084)/1000/General!$B$24</f>
        <v>1.87626429708816</v>
      </c>
      <c r="C2084" s="19" t="n">
        <f aca="false">Online_RAW!K2084</f>
        <v>71.005</v>
      </c>
      <c r="D2084" s="19" t="n">
        <f aca="false">Online_RAW!J2084</f>
        <v>7.108</v>
      </c>
      <c r="E2084" s="19" t="n">
        <f aca="false">(1-F2084/100-G2084/100)/(1-C2084/100-D2084/100-General!$B$17/100)</f>
        <v>0.763268829120893</v>
      </c>
      <c r="F2084" s="19" t="n">
        <f aca="false">N2084*General!$B$14/(N2084+O2084)+O2084*100/(N2084+O2084)</f>
        <v>83.6163211027913</v>
      </c>
      <c r="G2084" s="19" t="n">
        <f aca="false">N2084*General!$B$15/(N2084+O2084)</f>
        <v>0.00827458530162055</v>
      </c>
      <c r="H2084" s="19" t="n">
        <f aca="false">(N2084+O2084)*(1/General!$B$20)*((F2084/100)-E2084*(C2084/100))*1000/B2084</f>
        <v>1259.82422328807</v>
      </c>
      <c r="I2084" s="19" t="n">
        <f aca="false">(N2084+O2084)*(1/General!$B$20)*((D2084/100)*E2084-(G2084/100))*1000/B2084</f>
        <v>231.965383815378</v>
      </c>
      <c r="J2084" s="19" t="n">
        <f aca="false">I2084/H2084</f>
        <v>0.184125197410447</v>
      </c>
      <c r="K2084" s="19" t="n">
        <f aca="false">MAX(Online_RAW!$L$2-Online_RAW!L2084,0)</f>
        <v>0</v>
      </c>
      <c r="L2084" s="19" t="n">
        <f aca="false">0.0016*(Online_RAW!M2084)</f>
        <v>156.0704</v>
      </c>
      <c r="M2084" s="11" t="n">
        <f aca="false">Online_RAW!$N$2-Online_RAW!N2084</f>
        <v>910.36134782609</v>
      </c>
      <c r="N2084" s="19" t="n">
        <f aca="false">Online_RAW!C2084*60</f>
        <v>37.2529565217391</v>
      </c>
      <c r="O2084" s="19" t="n">
        <f aca="false">MAX(0, Online_RAW!D2084*60)</f>
        <v>142.830782608696</v>
      </c>
      <c r="P2084" s="19" t="n">
        <f aca="false">_xlfn.IFNA(VLOOKUP(A2084,Sampling!$D$7:$E$14,2,FALSE()),0)</f>
        <v>0</v>
      </c>
      <c r="Q2084" s="0" t="n">
        <f aca="false">_xlfn.IFNA(VLOOKUP(A2084,Refill!$D$6:$G$8,2,FALSE()),0)</f>
        <v>0</v>
      </c>
    </row>
    <row r="2085" customFormat="false" ht="12.75" hidden="false" customHeight="false" outlineLevel="0" collapsed="false">
      <c r="A2085" s="19" t="n">
        <f aca="false">ROUND((Online_RAW!B2085-General!$B$10)*24,3)</f>
        <v>34.717</v>
      </c>
      <c r="B2085" s="19" t="n">
        <f aca="false">General!$B$12+Online_ANA!K2085/1000+Online_ANA!L2085/1000+Online_ANA!M2085/1000/General!$B$22-SUM($P$2:P2085)/1000/General!$B$24+SUM($Q$2:Q2085)/1000/General!$B$24</f>
        <v>1.87825946770135</v>
      </c>
      <c r="C2085" s="19" t="n">
        <f aca="false">Online_RAW!K2085</f>
        <v>71.3215384615385</v>
      </c>
      <c r="D2085" s="19" t="n">
        <f aca="false">Online_RAW!J2085</f>
        <v>6.67416666666667</v>
      </c>
      <c r="E2085" s="19" t="n">
        <f aca="false">(1-F2085/100-G2085/100)/(1-C2085/100-D2085/100-General!$B$17/100)</f>
        <v>0.331266082204504</v>
      </c>
      <c r="F2085" s="19" t="n">
        <f aca="false">N2085*General!$B$14/(N2085+O2085)+O2085*100/(N2085+O2085)</f>
        <v>92.8504488472966</v>
      </c>
      <c r="G2085" s="19" t="n">
        <f aca="false">N2085*General!$B$15/(N2085+O2085)</f>
        <v>0.00361088442055729</v>
      </c>
      <c r="H2085" s="19" t="n">
        <f aca="false">(N2085+O2085)*(1/General!$B$20)*((F2085/100)-E2085*(C2085/100))*1000/B2085</f>
        <v>2969.73665387729</v>
      </c>
      <c r="I2085" s="19" t="n">
        <f aca="false">(N2085+O2085)*(1/General!$B$20)*((D2085/100)*E2085-(G2085/100))*1000/B2085</f>
        <v>94.694582324903</v>
      </c>
      <c r="J2085" s="19" t="n">
        <f aca="false">I2085/H2085</f>
        <v>0.0318865250901186</v>
      </c>
      <c r="K2085" s="19" t="n">
        <f aca="false">MAX(Online_RAW!$L$2-Online_RAW!L2085,0)</f>
        <v>0</v>
      </c>
      <c r="L2085" s="19" t="n">
        <f aca="false">0.0016*(Online_RAW!M2085)</f>
        <v>156.557672727272</v>
      </c>
      <c r="M2085" s="11" t="n">
        <f aca="false">Online_RAW!$N$2-Online_RAW!N2085</f>
        <v>912.00495652174</v>
      </c>
      <c r="N2085" s="19" t="n">
        <f aca="false">Online_RAW!C2085*60</f>
        <v>16.3038260869565</v>
      </c>
      <c r="O2085" s="19" t="n">
        <f aca="false">MAX(0, Online_RAW!D2085*60)</f>
        <v>164.303739130435</v>
      </c>
      <c r="P2085" s="19" t="n">
        <f aca="false">_xlfn.IFNA(VLOOKUP(A2085,Sampling!$D$7:$E$14,2,FALSE()),0)</f>
        <v>0</v>
      </c>
      <c r="Q2085" s="0" t="n">
        <f aca="false">_xlfn.IFNA(VLOOKUP(A2085,Refill!$D$6:$G$8,2,FALSE()),0)</f>
        <v>0</v>
      </c>
    </row>
    <row r="2086" customFormat="false" ht="12.75" hidden="false" customHeight="false" outlineLevel="0" collapsed="false">
      <c r="A2086" s="19" t="n">
        <f aca="false">ROUND((Online_RAW!B2086-General!$B$10)*24,3)</f>
        <v>34.733</v>
      </c>
      <c r="B2086" s="19" t="n">
        <f aca="false">General!$B$12+Online_ANA!K2086/1000+Online_ANA!L2086/1000+Online_ANA!M2086/1000/General!$B$22-SUM($P$2:P2086)/1000/General!$B$24+SUM($Q$2:Q2086)/1000/General!$B$24</f>
        <v>1.88096382704427</v>
      </c>
      <c r="C2086" s="19" t="n">
        <f aca="false">Online_RAW!K2086</f>
        <v>78.0657142857143</v>
      </c>
      <c r="D2086" s="19" t="n">
        <f aca="false">Online_RAW!J2086</f>
        <v>6.79416666666667</v>
      </c>
      <c r="E2086" s="19" t="n">
        <f aca="false">(1-F2086/100-G2086/100)/(1-C2086/100-D2086/100-General!$B$17/100)</f>
        <v>0.695702085815325</v>
      </c>
      <c r="F2086" s="19" t="n">
        <f aca="false">N2086*General!$B$14/(N2086+O2086)+O2086*100/(N2086+O2086)</f>
        <v>89.7628422583692</v>
      </c>
      <c r="G2086" s="19" t="n">
        <f aca="false">N2086*General!$B$15/(N2086+O2086)</f>
        <v>0.00517028168769232</v>
      </c>
      <c r="H2086" s="19" t="n">
        <f aca="false">(N2086+O2086)*(1/General!$B$20)*((F2086/100)-E2086*(C2086/100))*1000/B2086</f>
        <v>1514.21142518519</v>
      </c>
      <c r="I2086" s="19" t="n">
        <f aca="false">(N2086+O2086)*(1/General!$B$20)*((D2086/100)*E2086-(G2086/100))*1000/B2086</f>
        <v>201.66268053805</v>
      </c>
      <c r="J2086" s="19" t="n">
        <f aca="false">I2086/H2086</f>
        <v>0.133180001936247</v>
      </c>
      <c r="K2086" s="19" t="n">
        <f aca="false">MAX(Online_RAW!$L$2-Online_RAW!L2086,0)</f>
        <v>0</v>
      </c>
      <c r="L2086" s="19" t="n">
        <f aca="false">0.0016*(Online_RAW!M2086)</f>
        <v>157.737460869565</v>
      </c>
      <c r="M2086" s="11" t="n">
        <f aca="false">Online_RAW!$N$2-Online_RAW!N2086</f>
        <v>913.66673913043</v>
      </c>
      <c r="N2086" s="19" t="n">
        <f aca="false">Online_RAW!C2086*60</f>
        <v>23.2753043478261</v>
      </c>
      <c r="O2086" s="19" t="n">
        <f aca="false">MAX(0, Online_RAW!D2086*60)</f>
        <v>156.794608695652</v>
      </c>
      <c r="P2086" s="19" t="n">
        <f aca="false">_xlfn.IFNA(VLOOKUP(A2086,Sampling!$D$7:$E$14,2,FALSE()),0)</f>
        <v>0</v>
      </c>
      <c r="Q2086" s="0" t="n">
        <f aca="false">_xlfn.IFNA(VLOOKUP(A2086,Refill!$D$6:$G$8,2,FALSE()),0)</f>
        <v>0</v>
      </c>
    </row>
    <row r="2087" customFormat="false" ht="12.75" hidden="false" customHeight="false" outlineLevel="0" collapsed="false">
      <c r="A2087" s="19" t="n">
        <f aca="false">ROUND((Online_RAW!B2087-General!$B$10)*24,3)</f>
        <v>34.75</v>
      </c>
      <c r="B2087" s="19" t="n">
        <f aca="false">General!$B$12+Online_ANA!K2087/1000+Online_ANA!L2087/1000+Online_ANA!M2087/1000/General!$B$22-SUM($P$2:P2087)/1000/General!$B$24+SUM($Q$2:Q2087)/1000/General!$B$24</f>
        <v>1.88371741108895</v>
      </c>
      <c r="C2087" s="19" t="n">
        <f aca="false">Online_RAW!K2087</f>
        <v>80.2535714285714</v>
      </c>
      <c r="D2087" s="19" t="n">
        <f aca="false">Online_RAW!J2087</f>
        <v>6.97777777777778</v>
      </c>
      <c r="E2087" s="19" t="n">
        <f aca="false">(1-F2087/100-G2087/100)/(1-C2087/100-D2087/100-General!$B$17/100)</f>
        <v>1.67397695192538</v>
      </c>
      <c r="F2087" s="19" t="n">
        <f aca="false">N2087*General!$B$14/(N2087+O2087)+O2087*100/(N2087+O2087)</f>
        <v>79.3394551960093</v>
      </c>
      <c r="G2087" s="19" t="n">
        <f aca="false">N2087*General!$B$15/(N2087+O2087)</f>
        <v>0.0104346185878741</v>
      </c>
      <c r="H2087" s="19" t="n">
        <f aca="false">(N2087+O2087)*(1/General!$B$20)*((F2087/100)-E2087*(C2087/100))*1000/B2087</f>
        <v>-2342.19242946807</v>
      </c>
      <c r="I2087" s="19" t="n">
        <f aca="false">(N2087+O2087)*(1/General!$B$20)*((D2087/100)*E2087-(G2087/100))*1000/B2087</f>
        <v>496.950683616784</v>
      </c>
      <c r="J2087" s="19" t="n">
        <f aca="false">I2087/H2087</f>
        <v>-0.212173294288055</v>
      </c>
      <c r="K2087" s="19" t="n">
        <f aca="false">MAX(Online_RAW!$L$2-Online_RAW!L2087,0)</f>
        <v>0</v>
      </c>
      <c r="L2087" s="19" t="n">
        <f aca="false">0.0016*(Online_RAW!M2087)</f>
        <v>158.988452173914</v>
      </c>
      <c r="M2087" s="11" t="n">
        <f aca="false">Online_RAW!$N$2-Online_RAW!N2087</f>
        <v>915.30456521739</v>
      </c>
      <c r="N2087" s="19" t="n">
        <f aca="false">Online_RAW!C2087*60</f>
        <v>46.9014782608696</v>
      </c>
      <c r="O2087" s="19" t="n">
        <f aca="false">MAX(0, Online_RAW!D2087*60)</f>
        <v>132.890347826087</v>
      </c>
      <c r="P2087" s="19" t="n">
        <f aca="false">_xlfn.IFNA(VLOOKUP(A2087,Sampling!$D$7:$E$14,2,FALSE()),0)</f>
        <v>0</v>
      </c>
      <c r="Q2087" s="0" t="n">
        <f aca="false">_xlfn.IFNA(VLOOKUP(A2087,Refill!$D$6:$G$8,2,FALSE()),0)</f>
        <v>0</v>
      </c>
    </row>
    <row r="2088" customFormat="false" ht="12.75" hidden="false" customHeight="false" outlineLevel="0" collapsed="false">
      <c r="A2088" s="19" t="n">
        <f aca="false">ROUND((Online_RAW!B2088-General!$B$10)*24,3)</f>
        <v>34.767</v>
      </c>
      <c r="B2088" s="19" t="n">
        <f aca="false">General!$B$12+Online_ANA!K2088/1000+Online_ANA!L2088/1000+Online_ANA!M2088/1000/General!$B$22-SUM($P$2:P2088)/1000/General!$B$24+SUM($Q$2:Q2088)/1000/General!$B$24</f>
        <v>1.88648483159154</v>
      </c>
      <c r="C2088" s="19" t="n">
        <f aca="false">Online_RAW!K2088</f>
        <v>72.8333333333333</v>
      </c>
      <c r="D2088" s="19" t="n">
        <f aca="false">Online_RAW!J2088</f>
        <v>6.83555555555555</v>
      </c>
      <c r="E2088" s="19" t="n">
        <f aca="false">(1-F2088/100-G2088/100)/(1-C2088/100-D2088/100-General!$B$17/100)</f>
        <v>0.85318131069859</v>
      </c>
      <c r="F2088" s="19" t="n">
        <f aca="false">N2088*General!$B$14/(N2088+O2088)+O2088*100/(N2088+O2088)</f>
        <v>83.0144624101313</v>
      </c>
      <c r="G2088" s="19" t="n">
        <f aca="false">N2088*General!$B$15/(N2088+O2088)</f>
        <v>0.00857855433831752</v>
      </c>
      <c r="H2088" s="19" t="n">
        <f aca="false">(N2088+O2088)*(1/General!$B$20)*((F2088/100)-E2088*(C2088/100))*1000/B2088</f>
        <v>889.198484214981</v>
      </c>
      <c r="I2088" s="19" t="n">
        <f aca="false">(N2088+O2088)*(1/General!$B$20)*((D2088/100)*E2088-(G2088/100))*1000/B2088</f>
        <v>248.06190506152</v>
      </c>
      <c r="J2088" s="19" t="n">
        <f aca="false">I2088/H2088</f>
        <v>0.278972478546811</v>
      </c>
      <c r="K2088" s="19" t="n">
        <f aca="false">MAX(Online_RAW!$L$2-Online_RAW!L2088,0)</f>
        <v>0</v>
      </c>
      <c r="L2088" s="19" t="n">
        <f aca="false">0.0016*(Online_RAW!M2088)</f>
        <v>160.240834782608</v>
      </c>
      <c r="M2088" s="11" t="n">
        <f aca="false">Online_RAW!$N$2-Online_RAW!N2088</f>
        <v>916.95595652174</v>
      </c>
      <c r="N2088" s="19" t="n">
        <f aca="false">Online_RAW!C2088*60</f>
        <v>38.6287826086957</v>
      </c>
      <c r="O2088" s="19" t="n">
        <f aca="false">MAX(0, Online_RAW!D2088*60)</f>
        <v>141.489130434782</v>
      </c>
      <c r="P2088" s="19" t="n">
        <f aca="false">_xlfn.IFNA(VLOOKUP(A2088,Sampling!$D$7:$E$14,2,FALSE()),0)</f>
        <v>0</v>
      </c>
      <c r="Q2088" s="0" t="n">
        <f aca="false">_xlfn.IFNA(VLOOKUP(A2088,Refill!$D$6:$G$8,2,FALSE()),0)</f>
        <v>0</v>
      </c>
    </row>
    <row r="2089" customFormat="false" ht="12.75" hidden="false" customHeight="false" outlineLevel="0" collapsed="false">
      <c r="A2089" s="19" t="n">
        <f aca="false">ROUND((Online_RAW!B2089-General!$B$10)*24,3)</f>
        <v>34.783</v>
      </c>
      <c r="B2089" s="19" t="n">
        <f aca="false">General!$B$12+Online_ANA!K2089/1000+Online_ANA!L2089/1000+Online_ANA!M2089/1000/General!$B$22-SUM($P$2:P2089)/1000/General!$B$24+SUM($Q$2:Q2089)/1000/General!$B$24</f>
        <v>1.88922136213511</v>
      </c>
      <c r="C2089" s="19" t="n">
        <f aca="false">Online_RAW!K2089</f>
        <v>70.5291666666667</v>
      </c>
      <c r="D2089" s="19" t="n">
        <f aca="false">Online_RAW!J2089</f>
        <v>7.00384615384615</v>
      </c>
      <c r="E2089" s="19" t="n">
        <f aca="false">(1-F2089/100-G2089/100)/(1-C2089/100-D2089/100-General!$B$17/100)</f>
        <v>0.342642527326757</v>
      </c>
      <c r="F2089" s="19" t="n">
        <f aca="false">N2089*General!$B$14/(N2089+O2089)+O2089*100/(N2089+O2089)</f>
        <v>92.446298516516</v>
      </c>
      <c r="G2089" s="19" t="n">
        <f aca="false">N2089*General!$B$15/(N2089+O2089)</f>
        <v>0.00381500074923435</v>
      </c>
      <c r="H2089" s="19" t="n">
        <f aca="false">(N2089+O2089)*(1/General!$B$20)*((F2089/100)-E2089*(C2089/100))*1000/B2089</f>
        <v>2915.1925229847</v>
      </c>
      <c r="I2089" s="19" t="n">
        <f aca="false">(N2089+O2089)*(1/General!$B$20)*((D2089/100)*E2089-(G2089/100))*1000/B2089</f>
        <v>102.296458741257</v>
      </c>
      <c r="J2089" s="19" t="n">
        <f aca="false">I2089/H2089</f>
        <v>0.0350908071884465</v>
      </c>
      <c r="K2089" s="19" t="n">
        <f aca="false">MAX(Online_RAW!$L$2-Online_RAW!L2089,0)</f>
        <v>0</v>
      </c>
      <c r="L2089" s="19" t="n">
        <f aca="false">0.0016*(Online_RAW!M2089)</f>
        <v>161.478618181818</v>
      </c>
      <c r="M2089" s="11" t="n">
        <f aca="false">Online_RAW!$N$2-Online_RAW!N2089</f>
        <v>918.58959090909</v>
      </c>
      <c r="N2089" s="19" t="n">
        <f aca="false">Online_RAW!C2089*60</f>
        <v>17.2429090909091</v>
      </c>
      <c r="O2089" s="19" t="n">
        <f aca="false">MAX(0, Online_RAW!D2089*60)</f>
        <v>163.547714285714</v>
      </c>
      <c r="P2089" s="19" t="n">
        <f aca="false">_xlfn.IFNA(VLOOKUP(A2089,Sampling!$D$7:$E$14,2,FALSE()),0)</f>
        <v>0</v>
      </c>
      <c r="Q2089" s="0" t="n">
        <f aca="false">_xlfn.IFNA(VLOOKUP(A2089,Refill!$D$6:$G$8,2,FALSE()),0)</f>
        <v>0</v>
      </c>
    </row>
    <row r="2090" customFormat="false" ht="12.75" hidden="false" customHeight="false" outlineLevel="0" collapsed="false">
      <c r="A2090" s="19" t="n">
        <f aca="false">ROUND((Online_RAW!B2090-General!$B$10)*24,3)</f>
        <v>34.8</v>
      </c>
      <c r="B2090" s="19" t="n">
        <f aca="false">General!$B$12+Online_ANA!K2090/1000+Online_ANA!L2090/1000+Online_ANA!M2090/1000/General!$B$22-SUM($P$2:P2090)/1000/General!$B$24+SUM($Q$2:Q2090)/1000/General!$B$24</f>
        <v>1.8919787679298</v>
      </c>
      <c r="C2090" s="19" t="n">
        <f aca="false">Online_RAW!K2090</f>
        <v>76.9246153846154</v>
      </c>
      <c r="D2090" s="19" t="n">
        <f aca="false">Online_RAW!J2090</f>
        <v>7.45076923076923</v>
      </c>
      <c r="E2090" s="19" t="n">
        <f aca="false">(1-F2090/100-G2090/100)/(1-C2090/100-D2090/100-General!$B$17/100)</f>
        <v>0.587699832969349</v>
      </c>
      <c r="F2090" s="19" t="n">
        <f aca="false">N2090*General!$B$14/(N2090+O2090)+O2090*100/(N2090+O2090)</f>
        <v>91.0671978289611</v>
      </c>
      <c r="G2090" s="19" t="n">
        <f aca="false">N2090*General!$B$15/(N2090+O2090)</f>
        <v>0.00451151624799945</v>
      </c>
      <c r="H2090" s="19" t="n">
        <f aca="false">(N2090+O2090)*(1/General!$B$20)*((F2090/100)-E2090*(C2090/100))*1000/B2090</f>
        <v>1945.97359032465</v>
      </c>
      <c r="I2090" s="19" t="n">
        <f aca="false">(N2090+O2090)*(1/General!$B$20)*((D2090/100)*E2090-(G2090/100))*1000/B2090</f>
        <v>185.620102586988</v>
      </c>
      <c r="J2090" s="19" t="n">
        <f aca="false">I2090/H2090</f>
        <v>0.0953867531963889</v>
      </c>
      <c r="K2090" s="19" t="n">
        <f aca="false">MAX(Online_RAW!$L$2-Online_RAW!L2090,0)</f>
        <v>0</v>
      </c>
      <c r="L2090" s="19" t="n">
        <f aca="false">0.0016*(Online_RAW!M2090)</f>
        <v>162.725078260869</v>
      </c>
      <c r="M2090" s="11" t="n">
        <f aca="false">Online_RAW!$N$2-Online_RAW!N2090</f>
        <v>920.23652173913</v>
      </c>
      <c r="N2090" s="19" t="n">
        <f aca="false">Online_RAW!C2090*60</f>
        <v>20.2961739130435</v>
      </c>
      <c r="O2090" s="19" t="n">
        <f aca="false">MAX(0, Online_RAW!D2090*60)</f>
        <v>159.653739130435</v>
      </c>
      <c r="P2090" s="19" t="n">
        <f aca="false">_xlfn.IFNA(VLOOKUP(A2090,Sampling!$D$7:$E$14,2,FALSE()),0)</f>
        <v>0</v>
      </c>
      <c r="Q2090" s="0" t="n">
        <f aca="false">_xlfn.IFNA(VLOOKUP(A2090,Refill!$D$6:$G$8,2,FALSE()),0)</f>
        <v>0</v>
      </c>
    </row>
    <row r="2091" customFormat="false" ht="12.75" hidden="false" customHeight="false" outlineLevel="0" collapsed="false">
      <c r="A2091" s="19" t="n">
        <f aca="false">ROUND((Online_RAW!B2091-General!$B$10)*24,3)</f>
        <v>34.817</v>
      </c>
      <c r="B2091" s="19" t="n">
        <f aca="false">General!$B$12+Online_ANA!K2091/1000+Online_ANA!L2091/1000+Online_ANA!M2091/1000/General!$B$22-SUM($P$2:P2091)/1000/General!$B$24+SUM($Q$2:Q2091)/1000/General!$B$24</f>
        <v>1.89471585221018</v>
      </c>
      <c r="C2091" s="19" t="n">
        <f aca="false">Online_RAW!K2091</f>
        <v>80.3676923076923</v>
      </c>
      <c r="D2091" s="19" t="n">
        <f aca="false">Online_RAW!J2091</f>
        <v>7.5925</v>
      </c>
      <c r="E2091" s="19" t="n">
        <f aca="false">(1-F2091/100-G2091/100)/(1-C2091/100-D2091/100-General!$B$17/100)</f>
        <v>1.68005538768375</v>
      </c>
      <c r="F2091" s="19" t="n">
        <f aca="false">N2091*General!$B$14/(N2091+O2091)+O2091*100/(N2091+O2091)</f>
        <v>80.4895494997311</v>
      </c>
      <c r="G2091" s="19" t="n">
        <f aca="false">N2091*General!$B$15/(N2091+O2091)</f>
        <v>0.00985376287892369</v>
      </c>
      <c r="H2091" s="19" t="n">
        <f aca="false">(N2091+O2091)*(1/General!$B$20)*((F2091/100)-E2091*(C2091/100))*1000/B2091</f>
        <v>-2305.20602055007</v>
      </c>
      <c r="I2091" s="19" t="n">
        <f aca="false">(N2091+O2091)*(1/General!$B$20)*((D2091/100)*E2091-(G2091/100))*1000/B2091</f>
        <v>538.798184654927</v>
      </c>
      <c r="J2091" s="19" t="n">
        <f aca="false">I2091/H2091</f>
        <v>-0.233731033084131</v>
      </c>
      <c r="K2091" s="19" t="n">
        <f aca="false">MAX(Online_RAW!$L$2-Online_RAW!L2091,0)</f>
        <v>0</v>
      </c>
      <c r="L2091" s="19" t="n">
        <f aca="false">0.0016*(Online_RAW!M2091)</f>
        <v>163.965018181818</v>
      </c>
      <c r="M2091" s="11" t="n">
        <f aca="false">Online_RAW!$N$2-Online_RAW!N2091</f>
        <v>921.86840909091</v>
      </c>
      <c r="N2091" s="19" t="n">
        <f aca="false">Online_RAW!C2091*60</f>
        <v>44.2240909090909</v>
      </c>
      <c r="O2091" s="19" t="n">
        <f aca="false">MAX(0, Online_RAW!D2091*60)</f>
        <v>135.297545454545</v>
      </c>
      <c r="P2091" s="19" t="n">
        <f aca="false">_xlfn.IFNA(VLOOKUP(A2091,Sampling!$D$7:$E$14,2,FALSE()),0)</f>
        <v>0</v>
      </c>
      <c r="Q2091" s="0" t="n">
        <f aca="false">_xlfn.IFNA(VLOOKUP(A2091,Refill!$D$6:$G$8,2,FALSE()),0)</f>
        <v>0</v>
      </c>
    </row>
    <row r="2092" customFormat="false" ht="12.75" hidden="false" customHeight="false" outlineLevel="0" collapsed="false">
      <c r="A2092" s="19" t="n">
        <f aca="false">ROUND((Online_RAW!B2092-General!$B$10)*24,3)</f>
        <v>34.833</v>
      </c>
      <c r="B2092" s="19" t="n">
        <f aca="false">General!$B$12+Online_ANA!K2092/1000+Online_ANA!L2092/1000+Online_ANA!M2092/1000/General!$B$22-SUM($P$2:P2092)/1000/General!$B$24+SUM($Q$2:Q2092)/1000/General!$B$24</f>
        <v>1.89743703052544</v>
      </c>
      <c r="C2092" s="19" t="n">
        <f aca="false">Online_RAW!K2092</f>
        <v>73.9591666666667</v>
      </c>
      <c r="D2092" s="19" t="n">
        <f aca="false">Online_RAW!J2092</f>
        <v>7.47777777777778</v>
      </c>
      <c r="E2092" s="19" t="n">
        <f aca="false">(1-F2092/100-G2092/100)/(1-C2092/100-D2092/100-General!$B$17/100)</f>
        <v>1.05229398711757</v>
      </c>
      <c r="F2092" s="19" t="n">
        <f aca="false">N2092*General!$B$14/(N2092+O2092)+O2092*100/(N2092+O2092)</f>
        <v>80.9118873090611</v>
      </c>
      <c r="G2092" s="19" t="n">
        <f aca="false">N2092*General!$B$15/(N2092+O2092)</f>
        <v>0.00964046095501966</v>
      </c>
      <c r="H2092" s="19" t="n">
        <f aca="false">(N2092+O2092)*(1/General!$B$20)*((F2092/100)-E2092*(C2092/100))*1000/B2092</f>
        <v>130.311995898605</v>
      </c>
      <c r="I2092" s="19" t="n">
        <f aca="false">(N2092+O2092)*(1/General!$B$20)*((D2092/100)*E2092-(G2092/100))*1000/B2092</f>
        <v>331.964973318864</v>
      </c>
      <c r="J2092" s="19" t="n">
        <f aca="false">I2092/H2092</f>
        <v>2.54746288727833</v>
      </c>
      <c r="K2092" s="19" t="n">
        <f aca="false">MAX(Online_RAW!$L$2-Online_RAW!L2092,0)</f>
        <v>0</v>
      </c>
      <c r="L2092" s="19" t="n">
        <f aca="false">0.0016*(Online_RAW!M2092)</f>
        <v>165.194036363637</v>
      </c>
      <c r="M2092" s="11" t="n">
        <f aca="false">Online_RAW!$N$2-Online_RAW!N2092</f>
        <v>923.49486363636</v>
      </c>
      <c r="N2092" s="19" t="n">
        <f aca="false">Online_RAW!C2092*60</f>
        <v>43.2951818181818</v>
      </c>
      <c r="O2092" s="19" t="n">
        <f aca="false">MAX(0, Online_RAW!D2092*60)</f>
        <v>136.344285714286</v>
      </c>
      <c r="P2092" s="19" t="n">
        <f aca="false">_xlfn.IFNA(VLOOKUP(A2092,Sampling!$D$7:$E$14,2,FALSE()),0)</f>
        <v>0</v>
      </c>
      <c r="Q2092" s="0" t="n">
        <f aca="false">_xlfn.IFNA(VLOOKUP(A2092,Refill!$D$6:$G$8,2,FALSE()),0)</f>
        <v>0</v>
      </c>
    </row>
    <row r="2093" customFormat="false" ht="12.75" hidden="false" customHeight="false" outlineLevel="0" collapsed="false">
      <c r="A2093" s="19" t="n">
        <f aca="false">ROUND((Online_RAW!B2093-General!$B$10)*24,3)</f>
        <v>34.85</v>
      </c>
      <c r="B2093" s="19" t="n">
        <f aca="false">General!$B$12+Online_ANA!K2093/1000+Online_ANA!L2093/1000+Online_ANA!M2093/1000/General!$B$22-SUM($P$2:P2093)/1000/General!$B$24+SUM($Q$2:Q2093)/1000/General!$B$24</f>
        <v>1.90019329014759</v>
      </c>
      <c r="C2093" s="19" t="n">
        <f aca="false">Online_RAW!K2093</f>
        <v>69.6478571428571</v>
      </c>
      <c r="D2093" s="19" t="n">
        <f aca="false">Online_RAW!J2093</f>
        <v>7.514</v>
      </c>
      <c r="E2093" s="19" t="n">
        <f aca="false">(1-F2093/100-G2093/100)/(1-C2093/100-D2093/100-General!$B$17/100)</f>
        <v>0.436027223794533</v>
      </c>
      <c r="F2093" s="19" t="n">
        <f aca="false">N2093*General!$B$14/(N2093+O2093)+O2093*100/(N2093+O2093)</f>
        <v>90.2256770723262</v>
      </c>
      <c r="G2093" s="19" t="n">
        <f aca="false">N2093*General!$B$15/(N2093+O2093)</f>
        <v>0.00493652673114837</v>
      </c>
      <c r="H2093" s="19" t="n">
        <f aca="false">(N2093+O2093)*(1/General!$B$20)*((F2093/100)-E2093*(C2093/100))*1000/B2093</f>
        <v>2532.80779039763</v>
      </c>
      <c r="I2093" s="19" t="n">
        <f aca="false">(N2093+O2093)*(1/General!$B$20)*((D2093/100)*E2093-(G2093/100))*1000/B2093</f>
        <v>138.425128682875</v>
      </c>
      <c r="J2093" s="19" t="n">
        <f aca="false">I2093/H2093</f>
        <v>0.0546528359584459</v>
      </c>
      <c r="K2093" s="19" t="n">
        <f aca="false">MAX(Online_RAW!$L$2-Online_RAW!L2093,0)</f>
        <v>0</v>
      </c>
      <c r="L2093" s="19" t="n">
        <f aca="false">0.0016*(Online_RAW!M2093)</f>
        <v>166.437286956522</v>
      </c>
      <c r="M2093" s="11" t="n">
        <f aca="false">Online_RAW!$N$2-Online_RAW!N2093</f>
        <v>925.14404347826</v>
      </c>
      <c r="N2093" s="19" t="n">
        <f aca="false">Online_RAW!C2093*60</f>
        <v>22.2414782608696</v>
      </c>
      <c r="O2093" s="19" t="n">
        <f aca="false">MAX(0, Online_RAW!D2093*60)</f>
        <v>157.978173913043</v>
      </c>
      <c r="P2093" s="19" t="n">
        <f aca="false">_xlfn.IFNA(VLOOKUP(A2093,Sampling!$D$7:$E$14,2,FALSE()),0)</f>
        <v>0</v>
      </c>
      <c r="Q2093" s="0" t="n">
        <f aca="false">_xlfn.IFNA(VLOOKUP(A2093,Refill!$D$6:$G$8,2,FALSE()),0)</f>
        <v>0</v>
      </c>
    </row>
    <row r="2094" customFormat="false" ht="12.75" hidden="false" customHeight="false" outlineLevel="0" collapsed="false">
      <c r="A2094" s="19" t="n">
        <f aca="false">ROUND((Online_RAW!B2094-General!$B$10)*24,3)</f>
        <v>34.867</v>
      </c>
      <c r="B2094" s="19" t="n">
        <f aca="false">General!$B$12+Online_ANA!K2094/1000+Online_ANA!L2094/1000+Online_ANA!M2094/1000/General!$B$22-SUM($P$2:P2094)/1000/General!$B$24+SUM($Q$2:Q2094)/1000/General!$B$24</f>
        <v>1.90304213911593</v>
      </c>
      <c r="C2094" s="19" t="n">
        <f aca="false">Online_RAW!K2094</f>
        <v>75.3691666666667</v>
      </c>
      <c r="D2094" s="19" t="n">
        <f aca="false">Online_RAW!J2094</f>
        <v>7.787</v>
      </c>
      <c r="E2094" s="19" t="n">
        <f aca="false">(1-F2094/100-G2094/100)/(1-C2094/100-D2094/100-General!$B$17/100)</f>
        <v>0.38081100350522</v>
      </c>
      <c r="F2094" s="19" t="n">
        <f aca="false">N2094*General!$B$14/(N2094+O2094)+O2094*100/(N2094+O2094)</f>
        <v>93.7472989875557</v>
      </c>
      <c r="G2094" s="19" t="n">
        <f aca="false">N2094*General!$B$15/(N2094+O2094)</f>
        <v>0.0031579298042648</v>
      </c>
      <c r="H2094" s="19" t="n">
        <f aca="false">(N2094+O2094)*(1/General!$B$20)*((F2094/100)-E2094*(C2094/100))*1000/B2094</f>
        <v>2746.47652421337</v>
      </c>
      <c r="I2094" s="19" t="n">
        <f aca="false">(N2094+O2094)*(1/General!$B$20)*((D2094/100)*E2094-(G2094/100))*1000/B2094</f>
        <v>125.075701157559</v>
      </c>
      <c r="J2094" s="19" t="n">
        <f aca="false">I2094/H2094</f>
        <v>0.045540422448498</v>
      </c>
      <c r="K2094" s="19" t="n">
        <f aca="false">MAX(Online_RAW!$L$2-Online_RAW!L2094,0)</f>
        <v>0</v>
      </c>
      <c r="L2094" s="19" t="n">
        <f aca="false">0.0016*(Online_RAW!M2094)</f>
        <v>167.724290909091</v>
      </c>
      <c r="M2094" s="11" t="n">
        <f aca="false">Online_RAW!$N$2-Online_RAW!N2094</f>
        <v>926.84645454545</v>
      </c>
      <c r="N2094" s="19" t="n">
        <f aca="false">Online_RAW!C2094*60</f>
        <v>14.2189090909091</v>
      </c>
      <c r="O2094" s="19" t="n">
        <f aca="false">MAX(0, Online_RAW!D2094*60)</f>
        <v>165.885272727273</v>
      </c>
      <c r="P2094" s="19" t="n">
        <f aca="false">_xlfn.IFNA(VLOOKUP(A2094,Sampling!$D$7:$E$14,2,FALSE()),0)</f>
        <v>0</v>
      </c>
      <c r="Q2094" s="0" t="n">
        <f aca="false">_xlfn.IFNA(VLOOKUP(A2094,Refill!$D$6:$G$8,2,FALSE()),0)</f>
        <v>0</v>
      </c>
    </row>
    <row r="2095" customFormat="false" ht="12.75" hidden="false" customHeight="false" outlineLevel="0" collapsed="false">
      <c r="A2095" s="19" t="n">
        <f aca="false">ROUND((Online_RAW!B2095-General!$B$10)*24,3)</f>
        <v>34.883</v>
      </c>
      <c r="B2095" s="19" t="n">
        <f aca="false">General!$B$12+Online_ANA!K2095/1000+Online_ANA!L2095/1000+Online_ANA!M2095/1000/General!$B$22-SUM($P$2:P2095)/1000/General!$B$24+SUM($Q$2:Q2095)/1000/General!$B$24</f>
        <v>1.90573347278288</v>
      </c>
      <c r="C2095" s="19" t="n">
        <f aca="false">Online_RAW!K2095</f>
        <v>80.9509090909091</v>
      </c>
      <c r="D2095" s="19" t="n">
        <f aca="false">Online_RAW!J2095</f>
        <v>7.85666666666667</v>
      </c>
      <c r="E2095" s="19" t="n">
        <f aca="false">(1-F2095/100-G2095/100)/(1-C2095/100-D2095/100-General!$B$17/100)</f>
        <v>1.6353013149698</v>
      </c>
      <c r="F2095" s="19" t="n">
        <f aca="false">N2095*General!$B$14/(N2095+O2095)+O2095*100/(N2095+O2095)</f>
        <v>82.3957051604105</v>
      </c>
      <c r="G2095" s="19" t="n">
        <f aca="false">N2095*General!$B$15/(N2095+O2095)</f>
        <v>0.00889105799979266</v>
      </c>
      <c r="H2095" s="19" t="n">
        <f aca="false">(N2095+O2095)*(1/General!$B$20)*((F2095/100)-E2095*(C2095/100))*1000/B2095</f>
        <v>-2096.20412199546</v>
      </c>
      <c r="I2095" s="19" t="n">
        <f aca="false">(N2095+O2095)*(1/General!$B$20)*((D2095/100)*E2095-(G2095/100))*1000/B2095</f>
        <v>538.447105909808</v>
      </c>
      <c r="J2095" s="19" t="n">
        <f aca="false">I2095/H2095</f>
        <v>-0.256867687769471</v>
      </c>
      <c r="K2095" s="19" t="n">
        <f aca="false">MAX(Online_RAW!$L$2-Online_RAW!L2095,0)</f>
        <v>0</v>
      </c>
      <c r="L2095" s="19" t="n">
        <f aca="false">0.0016*(Online_RAW!M2095)</f>
        <v>168.940419047619</v>
      </c>
      <c r="M2095" s="11" t="n">
        <f aca="false">Online_RAW!$N$2-Online_RAW!N2095</f>
        <v>928.45442857143</v>
      </c>
      <c r="N2095" s="19" t="n">
        <f aca="false">Online_RAW!C2095*60</f>
        <v>39.8182857142857</v>
      </c>
      <c r="O2095" s="19" t="n">
        <f aca="false">MAX(0, Online_RAW!D2095*60)</f>
        <v>139.320285714286</v>
      </c>
      <c r="P2095" s="19" t="n">
        <f aca="false">_xlfn.IFNA(VLOOKUP(A2095,Sampling!$D$7:$E$14,2,FALSE()),0)</f>
        <v>0</v>
      </c>
      <c r="Q2095" s="0" t="n">
        <f aca="false">_xlfn.IFNA(VLOOKUP(A2095,Refill!$D$6:$G$8,2,FALSE()),0)</f>
        <v>0</v>
      </c>
    </row>
    <row r="2096" customFormat="false" ht="12.75" hidden="false" customHeight="false" outlineLevel="0" collapsed="false">
      <c r="A2096" s="19" t="n">
        <f aca="false">ROUND((Online_RAW!B2096-General!$B$10)*24,3)</f>
        <v>34.9</v>
      </c>
      <c r="B2096" s="19" t="n">
        <f aca="false">General!$B$12+Online_ANA!K2096/1000+Online_ANA!L2096/1000+Online_ANA!M2096/1000/General!$B$22-SUM($P$2:P2096)/1000/General!$B$24+SUM($Q$2:Q2096)/1000/General!$B$24</f>
        <v>1.90851158165138</v>
      </c>
      <c r="C2096" s="19" t="n">
        <f aca="false">Online_RAW!K2096</f>
        <v>75.88</v>
      </c>
      <c r="D2096" s="19" t="n">
        <f aca="false">Online_RAW!J2096</f>
        <v>7.613</v>
      </c>
      <c r="E2096" s="19" t="n">
        <f aca="false">(1-F2096/100-G2096/100)/(1-C2096/100-D2096/100-General!$B$17/100)</f>
        <v>1.31522180556048</v>
      </c>
      <c r="F2096" s="19" t="n">
        <f aca="false">N2096*General!$B$14/(N2096+O2096)+O2096*100/(N2096+O2096)</f>
        <v>78.8480372042955</v>
      </c>
      <c r="G2096" s="19" t="n">
        <f aca="false">N2096*General!$B$15/(N2096+O2096)</f>
        <v>0.01068280949278</v>
      </c>
      <c r="H2096" s="19" t="n">
        <f aca="false">(N2096+O2096)*(1/General!$B$20)*((F2096/100)-E2096*(C2096/100))*1000/B2096</f>
        <v>-883.491254089313</v>
      </c>
      <c r="I2096" s="19" t="n">
        <f aca="false">(N2096+O2096)*(1/General!$B$20)*((D2096/100)*E2096-(G2096/100))*1000/B2096</f>
        <v>421.782796003742</v>
      </c>
      <c r="J2096" s="19" t="n">
        <f aca="false">I2096/H2096</f>
        <v>-0.477404608196725</v>
      </c>
      <c r="K2096" s="19" t="n">
        <f aca="false">MAX(Online_RAW!$L$2-Online_RAW!L2096,0)</f>
        <v>0</v>
      </c>
      <c r="L2096" s="19" t="n">
        <f aca="false">0.0016*(Online_RAW!M2096)</f>
        <v>170.188145454546</v>
      </c>
      <c r="M2096" s="11" t="n">
        <f aca="false">Online_RAW!$N$2-Online_RAW!N2096</f>
        <v>930.12254545455</v>
      </c>
      <c r="N2096" s="19" t="n">
        <f aca="false">Online_RAW!C2096*60</f>
        <v>48.1767272727273</v>
      </c>
      <c r="O2096" s="19" t="n">
        <f aca="false">MAX(0, Online_RAW!D2096*60)</f>
        <v>132.213</v>
      </c>
      <c r="P2096" s="19" t="n">
        <f aca="false">_xlfn.IFNA(VLOOKUP(A2096,Sampling!$D$7:$E$14,2,FALSE()),0)</f>
        <v>0</v>
      </c>
      <c r="Q2096" s="0" t="n">
        <f aca="false">_xlfn.IFNA(VLOOKUP(A2096,Refill!$D$6:$G$8,2,FALSE()),0)</f>
        <v>0</v>
      </c>
    </row>
    <row r="2097" customFormat="false" ht="12.75" hidden="false" customHeight="false" outlineLevel="0" collapsed="false">
      <c r="A2097" s="19" t="n">
        <f aca="false">ROUND((Online_RAW!B2097-General!$B$10)*24,3)</f>
        <v>34.917</v>
      </c>
      <c r="B2097" s="19" t="n">
        <f aca="false">General!$B$12+Online_ANA!K2097/1000+Online_ANA!L2097/1000+Online_ANA!M2097/1000/General!$B$22-SUM($P$2:P2097)/1000/General!$B$24+SUM($Q$2:Q2097)/1000/General!$B$24</f>
        <v>1.91131905845347</v>
      </c>
      <c r="C2097" s="19" t="n">
        <f aca="false">Online_RAW!K2097</f>
        <v>68.6890909090909</v>
      </c>
      <c r="D2097" s="19" t="n">
        <f aca="false">Online_RAW!J2097</f>
        <v>7.566</v>
      </c>
      <c r="E2097" s="19" t="n">
        <f aca="false">(1-F2097/100-G2097/100)/(1-C2097/100-D2097/100-General!$B$17/100)</f>
        <v>0.522621677598097</v>
      </c>
      <c r="F2097" s="19" t="n">
        <f aca="false">N2097*General!$B$14/(N2097+O2097)+O2097*100/(N2097+O2097)</f>
        <v>87.8103737793456</v>
      </c>
      <c r="G2097" s="19" t="n">
        <f aca="false">N2097*General!$B$15/(N2097+O2097)</f>
        <v>0.00615637687911838</v>
      </c>
      <c r="H2097" s="19" t="n">
        <f aca="false">(N2097+O2097)*(1/General!$B$20)*((F2097/100)-E2097*(C2097/100))*1000/B2097</f>
        <v>2184.67011613492</v>
      </c>
      <c r="I2097" s="19" t="n">
        <f aca="false">(N2097+O2097)*(1/General!$B$20)*((D2097/100)*E2097-(G2097/100))*1000/B2097</f>
        <v>166.148128025131</v>
      </c>
      <c r="J2097" s="19" t="n">
        <f aca="false">I2097/H2097</f>
        <v>0.0760518152365619</v>
      </c>
      <c r="K2097" s="19" t="n">
        <f aca="false">MAX(Online_RAW!$L$2-Online_RAW!L2097,0)</f>
        <v>0</v>
      </c>
      <c r="L2097" s="19" t="n">
        <f aca="false">0.0016*(Online_RAW!M2097)</f>
        <v>171.450819047619</v>
      </c>
      <c r="M2097" s="11" t="n">
        <f aca="false">Online_RAW!$N$2-Online_RAW!N2097</f>
        <v>931.80638095238</v>
      </c>
      <c r="N2097" s="19" t="n">
        <f aca="false">Online_RAW!C2097*60</f>
        <v>27.7482857142857</v>
      </c>
      <c r="O2097" s="19" t="n">
        <f aca="false">MAX(0, Online_RAW!D2097*60)</f>
        <v>152.541428571428</v>
      </c>
      <c r="P2097" s="19" t="n">
        <f aca="false">_xlfn.IFNA(VLOOKUP(A2097,Sampling!$D$7:$E$14,2,FALSE()),0)</f>
        <v>0</v>
      </c>
      <c r="Q2097" s="0" t="n">
        <f aca="false">_xlfn.IFNA(VLOOKUP(A2097,Refill!$D$6:$G$8,2,FALSE()),0)</f>
        <v>0</v>
      </c>
    </row>
    <row r="2098" customFormat="false" ht="12.75" hidden="false" customHeight="false" outlineLevel="0" collapsed="false">
      <c r="A2098" s="19" t="n">
        <f aca="false">ROUND((Online_RAW!B2098-General!$B$10)*24,3)</f>
        <v>34.933</v>
      </c>
      <c r="B2098" s="19" t="n">
        <f aca="false">General!$B$12+Online_ANA!K2098/1000+Online_ANA!L2098/1000+Online_ANA!M2098/1000/General!$B$22-SUM($P$2:P2098)/1000/General!$B$24+SUM($Q$2:Q2098)/1000/General!$B$24</f>
        <v>1.91404812276897</v>
      </c>
      <c r="C2098" s="19" t="n">
        <f aca="false">Online_RAW!K2098</f>
        <v>72.4761538461538</v>
      </c>
      <c r="D2098" s="19" t="n">
        <f aca="false">Online_RAW!J2098</f>
        <v>7.79545454545455</v>
      </c>
      <c r="E2098" s="19" t="n">
        <f aca="false">(1-F2098/100-G2098/100)/(1-C2098/100-D2098/100-General!$B$17/100)</f>
        <v>0.31732082290005</v>
      </c>
      <c r="F2098" s="19" t="n">
        <f aca="false">N2098*General!$B$14/(N2098+O2098)+O2098*100/(N2098+O2098)</f>
        <v>93.8739788694042</v>
      </c>
      <c r="G2098" s="19" t="n">
        <f aca="false">N2098*General!$B$15/(N2098+O2098)</f>
        <v>0.00309395006595747</v>
      </c>
      <c r="H2098" s="19" t="n">
        <f aca="false">(N2098+O2098)*(1/General!$B$20)*((F2098/100)-E2098*(C2098/100))*1000/B2098</f>
        <v>2978.35678621225</v>
      </c>
      <c r="I2098" s="19" t="n">
        <f aca="false">(N2098+O2098)*(1/General!$B$20)*((D2098/100)*E2098-(G2098/100))*1000/B2098</f>
        <v>103.81863424911</v>
      </c>
      <c r="J2098" s="19" t="n">
        <f aca="false">I2098/H2098</f>
        <v>0.0348576888872816</v>
      </c>
      <c r="K2098" s="19" t="n">
        <f aca="false">MAX(Online_RAW!$L$2-Online_RAW!L2098,0)</f>
        <v>0</v>
      </c>
      <c r="L2098" s="19" t="n">
        <f aca="false">0.0016*(Online_RAW!M2098)</f>
        <v>172.678981818182</v>
      </c>
      <c r="M2098" s="11" t="n">
        <f aca="false">Online_RAW!$N$2-Online_RAW!N2098</f>
        <v>933.44236363636</v>
      </c>
      <c r="N2098" s="19" t="n">
        <f aca="false">Online_RAW!C2098*60</f>
        <v>13.9445454545455</v>
      </c>
      <c r="O2098" s="19" t="n">
        <f aca="false">MAX(0, Online_RAW!D2098*60)</f>
        <v>166.336909090909</v>
      </c>
      <c r="P2098" s="19" t="n">
        <f aca="false">_xlfn.IFNA(VLOOKUP(A2098,Sampling!$D$7:$E$14,2,FALSE()),0)</f>
        <v>0</v>
      </c>
      <c r="Q2098" s="0" t="n">
        <f aca="false">_xlfn.IFNA(VLOOKUP(A2098,Refill!$D$6:$G$8,2,FALSE()),0)</f>
        <v>0</v>
      </c>
    </row>
    <row r="2099" customFormat="false" ht="12.75" hidden="false" customHeight="false" outlineLevel="0" collapsed="false">
      <c r="A2099" s="19" t="n">
        <f aca="false">ROUND((Online_RAW!B2099-General!$B$10)*24,3)</f>
        <v>34.95</v>
      </c>
      <c r="B2099" s="19" t="n">
        <f aca="false">General!$B$12+Online_ANA!K2099/1000+Online_ANA!L2099/1000+Online_ANA!M2099/1000/General!$B$22-SUM($P$2:P2099)/1000/General!$B$24+SUM($Q$2:Q2099)/1000/General!$B$24</f>
        <v>1.91677870792327</v>
      </c>
      <c r="C2099" s="19" t="n">
        <f aca="false">Online_RAW!K2099</f>
        <v>79.2723076923077</v>
      </c>
      <c r="D2099" s="19" t="n">
        <f aca="false">Online_RAW!J2099</f>
        <v>7.97875</v>
      </c>
      <c r="E2099" s="19" t="n">
        <f aca="false">(1-F2099/100-G2099/100)/(1-C2099/100-D2099/100-General!$B$17/100)</f>
        <v>1.22371035643941</v>
      </c>
      <c r="F2099" s="19" t="n">
        <f aca="false">N2099*General!$B$14/(N2099+O2099)+O2099*100/(N2099+O2099)</f>
        <v>84.9208615960365</v>
      </c>
      <c r="G2099" s="19" t="n">
        <f aca="false">N2099*General!$B$15/(N2099+O2099)</f>
        <v>0.00761572646664823</v>
      </c>
      <c r="H2099" s="19" t="n">
        <f aca="false">(N2099+O2099)*(1/General!$B$20)*((F2099/100)-E2099*(C2099/100))*1000/B2099</f>
        <v>-505.120497458115</v>
      </c>
      <c r="I2099" s="19" t="n">
        <f aca="false">(N2099+O2099)*(1/General!$B$20)*((D2099/100)*E2099-(G2099/100))*1000/B2099</f>
        <v>407.760932702786</v>
      </c>
      <c r="J2099" s="19" t="n">
        <f aca="false">I2099/H2099</f>
        <v>-0.807254773375333</v>
      </c>
      <c r="K2099" s="19" t="n">
        <f aca="false">MAX(Online_RAW!$L$2-Online_RAW!L2099,0)</f>
        <v>0</v>
      </c>
      <c r="L2099" s="19" t="n">
        <f aca="false">0.0016*(Online_RAW!M2099)</f>
        <v>173.910109090909</v>
      </c>
      <c r="M2099" s="11" t="n">
        <f aca="false">Online_RAW!$N$2-Online_RAW!N2099</f>
        <v>935.07677272727</v>
      </c>
      <c r="N2099" s="19" t="n">
        <f aca="false">Online_RAW!C2099*60</f>
        <v>34.188</v>
      </c>
      <c r="O2099" s="19" t="n">
        <f aca="false">MAX(0, Online_RAW!D2099*60)</f>
        <v>145.377272727273</v>
      </c>
      <c r="P2099" s="19" t="n">
        <f aca="false">_xlfn.IFNA(VLOOKUP(A2099,Sampling!$D$7:$E$14,2,FALSE()),0)</f>
        <v>0</v>
      </c>
      <c r="Q2099" s="0" t="n">
        <f aca="false">_xlfn.IFNA(VLOOKUP(A2099,Refill!$D$6:$G$8,2,FALSE()),0)</f>
        <v>0</v>
      </c>
    </row>
    <row r="2100" customFormat="false" ht="12.75" hidden="false" customHeight="false" outlineLevel="0" collapsed="false">
      <c r="A2100" s="19" t="n">
        <f aca="false">ROUND((Online_RAW!B2100-General!$B$10)*24,3)</f>
        <v>34.967</v>
      </c>
      <c r="B2100" s="19" t="n">
        <f aca="false">General!$B$12+Online_ANA!K2100/1000+Online_ANA!L2100/1000+Online_ANA!M2100/1000/General!$B$22-SUM($P$2:P2100)/1000/General!$B$24+SUM($Q$2:Q2100)/1000/General!$B$24</f>
        <v>1.91962897681401</v>
      </c>
      <c r="C2100" s="19" t="n">
        <f aca="false">Online_RAW!K2100</f>
        <v>77.4671428571429</v>
      </c>
      <c r="D2100" s="19" t="n">
        <f aca="false">Online_RAW!J2100</f>
        <v>7.75928571428571</v>
      </c>
      <c r="E2100" s="19" t="n">
        <f aca="false">(1-F2100/100-G2100/100)/(1-C2100/100-D2100/100-General!$B$17/100)</f>
        <v>1.52093516563474</v>
      </c>
      <c r="F2100" s="19" t="n">
        <f aca="false">N2100*General!$B$14/(N2100+O2100)+O2100*100/(N2100+O2100)</f>
        <v>78.1774311395135</v>
      </c>
      <c r="G2100" s="19" t="n">
        <f aca="false">N2100*General!$B$15/(N2100+O2100)</f>
        <v>0.0110214994244881</v>
      </c>
      <c r="H2100" s="19" t="n">
        <f aca="false">(N2100+O2100)*(1/General!$B$20)*((F2100/100)-E2100*(C2100/100))*1000/B2100</f>
        <v>-1657.06141764272</v>
      </c>
      <c r="I2100" s="19" t="n">
        <f aca="false">(N2100+O2100)*(1/General!$B$20)*((D2100/100)*E2100-(G2100/100))*1000/B2100</f>
        <v>492.806094989933</v>
      </c>
      <c r="J2100" s="19" t="n">
        <f aca="false">I2100/H2100</f>
        <v>-0.29739760382025</v>
      </c>
      <c r="K2100" s="19" t="n">
        <f aca="false">MAX(Online_RAW!$L$2-Online_RAW!L2100,0)</f>
        <v>0</v>
      </c>
      <c r="L2100" s="19" t="n">
        <f aca="false">0.0016*(Online_RAW!M2100)</f>
        <v>175.189527272728</v>
      </c>
      <c r="M2100" s="11" t="n">
        <f aca="false">Online_RAW!$N$2-Online_RAW!N2100</f>
        <v>936.789</v>
      </c>
      <c r="N2100" s="19" t="n">
        <f aca="false">Online_RAW!C2100*60</f>
        <v>49.5526363636364</v>
      </c>
      <c r="O2100" s="19" t="n">
        <f aca="false">MAX(0, Online_RAW!D2100*60)</f>
        <v>130.287272727273</v>
      </c>
      <c r="P2100" s="19" t="n">
        <f aca="false">_xlfn.IFNA(VLOOKUP(A2100,Sampling!$D$7:$E$14,2,FALSE()),0)</f>
        <v>0</v>
      </c>
      <c r="Q2100" s="0" t="n">
        <f aca="false">_xlfn.IFNA(VLOOKUP(A2100,Refill!$D$6:$G$8,2,FALSE()),0)</f>
        <v>0</v>
      </c>
    </row>
    <row r="2101" customFormat="false" ht="12.75" hidden="false" customHeight="false" outlineLevel="0" collapsed="false">
      <c r="A2101" s="19" t="n">
        <f aca="false">ROUND((Online_RAW!B2101-General!$B$10)*24,3)</f>
        <v>34.983</v>
      </c>
      <c r="B2101" s="19" t="n">
        <f aca="false">General!$B$12+Online_ANA!K2101/1000+Online_ANA!L2101/1000+Online_ANA!M2101/1000/General!$B$22-SUM($P$2:P2101)/1000/General!$B$24+SUM($Q$2:Q2101)/1000/General!$B$24</f>
        <v>1.92243098281902</v>
      </c>
      <c r="C2101" s="19" t="n">
        <f aca="false">Online_RAW!K2101</f>
        <v>69.7615384615385</v>
      </c>
      <c r="D2101" s="19" t="n">
        <f aca="false">Online_RAW!J2101</f>
        <v>7.41666666666667</v>
      </c>
      <c r="E2101" s="19" t="n">
        <f aca="false">(1-F2101/100-G2101/100)/(1-C2101/100-D2101/100-General!$B$17/100)</f>
        <v>0.632266122001227</v>
      </c>
      <c r="F2101" s="19" t="n">
        <f aca="false">N2101*General!$B$14/(N2101+O2101)+O2101*100/(N2101+O2101)</f>
        <v>85.8369759042346</v>
      </c>
      <c r="G2101" s="19" t="n">
        <f aca="false">N2101*General!$B$15/(N2101+O2101)</f>
        <v>0.00715304247260881</v>
      </c>
      <c r="H2101" s="19" t="n">
        <f aca="false">(N2101+O2101)*(1/General!$B$20)*((F2101/100)-E2101*(C2101/100))*1000/B2101</f>
        <v>1744.79910101667</v>
      </c>
      <c r="I2101" s="19" t="n">
        <f aca="false">(N2101+O2101)*(1/General!$B$20)*((D2101/100)*E2101-(G2101/100))*1000/B2101</f>
        <v>195.772602708821</v>
      </c>
      <c r="J2101" s="19" t="n">
        <f aca="false">I2101/H2101</f>
        <v>0.112203521078586</v>
      </c>
      <c r="K2101" s="19" t="n">
        <f aca="false">MAX(Online_RAW!$L$2-Online_RAW!L2101,0)</f>
        <v>0</v>
      </c>
      <c r="L2101" s="19" t="n">
        <f aca="false">0.0016*(Online_RAW!M2101)</f>
        <v>176.448872727272</v>
      </c>
      <c r="M2101" s="11" t="n">
        <f aca="false">Online_RAW!$N$2-Online_RAW!N2101</f>
        <v>938.4705</v>
      </c>
      <c r="N2101" s="19" t="n">
        <f aca="false">Online_RAW!C2101*60</f>
        <v>32.2186363636364</v>
      </c>
      <c r="O2101" s="19" t="n">
        <f aca="false">MAX(0, Online_RAW!D2101*60)</f>
        <v>147.948818181818</v>
      </c>
      <c r="P2101" s="19" t="n">
        <f aca="false">_xlfn.IFNA(VLOOKUP(A2101,Sampling!$D$7:$E$14,2,FALSE()),0)</f>
        <v>0</v>
      </c>
      <c r="Q2101" s="0" t="n">
        <f aca="false">_xlfn.IFNA(VLOOKUP(A2101,Refill!$D$6:$G$8,2,FALSE()),0)</f>
        <v>0</v>
      </c>
    </row>
    <row r="2102" customFormat="false" ht="12.75" hidden="false" customHeight="false" outlineLevel="0" collapsed="false">
      <c r="A2102" s="19" t="n">
        <f aca="false">ROUND((Online_RAW!B2102-General!$B$10)*24,3)</f>
        <v>35</v>
      </c>
      <c r="B2102" s="19" t="n">
        <f aca="false">General!$B$12+Online_ANA!K2102/1000+Online_ANA!L2102/1000+Online_ANA!M2102/1000/General!$B$22-SUM($P$2:P2102)/1000/General!$B$24+SUM($Q$2:Q2102)/1000/General!$B$24</f>
        <v>1.92515706771516</v>
      </c>
      <c r="C2102" s="19" t="n">
        <f aca="false">Online_RAW!K2102</f>
        <v>72.3357142857143</v>
      </c>
      <c r="D2102" s="19" t="n">
        <f aca="false">Online_RAW!J2102</f>
        <v>6.952</v>
      </c>
      <c r="E2102" s="19" t="n">
        <f aca="false">(1-F2102/100-G2102/100)/(1-C2102/100-D2102/100-General!$B$17/100)</f>
        <v>0.47266626813747</v>
      </c>
      <c r="F2102" s="19" t="n">
        <f aca="false">N2102*General!$B$14/(N2102+O2102)+O2102*100/(N2102+O2102)</f>
        <v>90.4096766675176</v>
      </c>
      <c r="G2102" s="19" t="n">
        <f aca="false">N2102*General!$B$15/(N2102+O2102)</f>
        <v>0.00484359764266789</v>
      </c>
      <c r="H2102" s="19" t="n">
        <f aca="false">(N2102+O2102)*(1/General!$B$20)*((F2102/100)-E2102*(C2102/100))*1000/B2102</f>
        <v>2347.80221746875</v>
      </c>
      <c r="I2102" s="19" t="n">
        <f aca="false">(N2102+O2102)*(1/General!$B$20)*((D2102/100)*E2102-(G2102/100))*1000/B2102</f>
        <v>137.025673225807</v>
      </c>
      <c r="J2102" s="19" t="n">
        <f aca="false">I2102/H2102</f>
        <v>0.0583633801034311</v>
      </c>
      <c r="K2102" s="19" t="n">
        <f aca="false">MAX(Online_RAW!$L$2-Online_RAW!L2102,0)</f>
        <v>0</v>
      </c>
      <c r="L2102" s="19" t="n">
        <f aca="false">0.0016*(Online_RAW!M2102)</f>
        <v>177.67580952381</v>
      </c>
      <c r="M2102" s="11" t="n">
        <f aca="false">Online_RAW!$N$2-Online_RAW!N2102</f>
        <v>940.10457142857</v>
      </c>
      <c r="N2102" s="19" t="n">
        <f aca="false">Online_RAW!C2102*60</f>
        <v>21.8208571428571</v>
      </c>
      <c r="O2102" s="19" t="n">
        <f aca="false">MAX(0, Online_RAW!D2102*60)</f>
        <v>158.382857142857</v>
      </c>
      <c r="P2102" s="19" t="n">
        <f aca="false">_xlfn.IFNA(VLOOKUP(A2102,Sampling!$D$7:$E$14,2,FALSE()),0)</f>
        <v>0</v>
      </c>
      <c r="Q2102" s="0" t="n">
        <f aca="false">_xlfn.IFNA(VLOOKUP(A2102,Refill!$D$6:$G$8,2,FALSE()),0)</f>
        <v>0</v>
      </c>
    </row>
    <row r="2103" customFormat="false" ht="12.75" hidden="false" customHeight="false" outlineLevel="0" collapsed="false">
      <c r="A2103" s="19" t="n">
        <f aca="false">ROUND((Online_RAW!B2103-General!$B$10)*24,3)</f>
        <v>35.017</v>
      </c>
      <c r="B2103" s="19" t="n">
        <f aca="false">General!$B$12+Online_ANA!K2103/1000+Online_ANA!L2103/1000+Online_ANA!M2103/1000/General!$B$22-SUM($P$2:P2103)/1000/General!$B$24+SUM($Q$2:Q2103)/1000/General!$B$24</f>
        <v>1.9279227206005</v>
      </c>
      <c r="C2103" s="19" t="n">
        <f aca="false">Online_RAW!K2103</f>
        <v>77.9038461538462</v>
      </c>
      <c r="D2103" s="19" t="n">
        <f aca="false">Online_RAW!J2103</f>
        <v>6.98625</v>
      </c>
      <c r="E2103" s="19" t="n">
        <f aca="false">(1-F2103/100-G2103/100)/(1-C2103/100-D2103/100-General!$B$17/100)</f>
        <v>1.08491083027339</v>
      </c>
      <c r="F2103" s="19" t="n">
        <f aca="false">N2103*General!$B$14/(N2103+O2103)+O2103*100/(N2103+O2103)</f>
        <v>84.0684880255407</v>
      </c>
      <c r="G2103" s="19" t="n">
        <f aca="false">N2103*General!$B$15/(N2103+O2103)</f>
        <v>0.00804621816891886</v>
      </c>
      <c r="H2103" s="19" t="n">
        <f aca="false">(N2103+O2103)*(1/General!$B$20)*((F2103/100)-E2103*(C2103/100))*1000/B2103</f>
        <v>-18.744691633228</v>
      </c>
      <c r="I2103" s="19" t="n">
        <f aca="false">(N2103+O2103)*(1/General!$B$20)*((D2103/100)*E2103-(G2103/100))*1000/B2103</f>
        <v>315.219200902101</v>
      </c>
      <c r="J2103" s="19" t="n">
        <f aca="false">I2103/H2103</f>
        <v>-16.8164516690861</v>
      </c>
      <c r="K2103" s="19" t="n">
        <f aca="false">MAX(Online_RAW!$L$2-Online_RAW!L2103,0)</f>
        <v>0</v>
      </c>
      <c r="L2103" s="19" t="n">
        <f aca="false">0.0016*(Online_RAW!M2103)</f>
        <v>178.917090909091</v>
      </c>
      <c r="M2103" s="11" t="n">
        <f aca="false">Online_RAW!$N$2-Online_RAW!N2103</f>
        <v>941.76613636364</v>
      </c>
      <c r="N2103" s="19" t="n">
        <f aca="false">Online_RAW!C2103*60</f>
        <v>36.189</v>
      </c>
      <c r="O2103" s="19" t="n">
        <f aca="false">MAX(0, Online_RAW!D2103*60)</f>
        <v>143.716636363636</v>
      </c>
      <c r="P2103" s="19" t="n">
        <f aca="false">_xlfn.IFNA(VLOOKUP(A2103,Sampling!$D$7:$E$14,2,FALSE()),0)</f>
        <v>0</v>
      </c>
      <c r="Q2103" s="0" t="n">
        <f aca="false">_xlfn.IFNA(VLOOKUP(A2103,Refill!$D$6:$G$8,2,FALSE()),0)</f>
        <v>0</v>
      </c>
    </row>
    <row r="2104" customFormat="false" ht="12.75" hidden="false" customHeight="false" outlineLevel="0" collapsed="false">
      <c r="A2104" s="19" t="n">
        <f aca="false">ROUND((Online_RAW!B2104-General!$B$10)*24,3)</f>
        <v>35.033</v>
      </c>
      <c r="B2104" s="19" t="n">
        <f aca="false">General!$B$12+Online_ANA!K2104/1000+Online_ANA!L2104/1000+Online_ANA!M2104/1000/General!$B$22-SUM($P$2:P2104)/1000/General!$B$24+SUM($Q$2:Q2104)/1000/General!$B$24</f>
        <v>1.93074157731443</v>
      </c>
      <c r="C2104" s="19" t="n">
        <f aca="false">Online_RAW!K2104</f>
        <v>75.282</v>
      </c>
      <c r="D2104" s="19" t="n">
        <f aca="false">Online_RAW!J2104</f>
        <v>7.08111111111111</v>
      </c>
      <c r="E2104" s="19" t="n">
        <f aca="false">(1-F2104/100-G2104/100)/(1-C2104/100-D2104/100-General!$B$17/100)</f>
        <v>1.06703671105535</v>
      </c>
      <c r="F2104" s="19" t="n">
        <f aca="false">N2104*General!$B$14/(N2104+O2104)+O2104*100/(N2104+O2104)</f>
        <v>81.6332145093621</v>
      </c>
      <c r="G2104" s="19" t="n">
        <f aca="false">N2104*General!$B$15/(N2104+O2104)</f>
        <v>0.00927615428820094</v>
      </c>
      <c r="H2104" s="19" t="n">
        <f aca="false">(N2104+O2104)*(1/General!$B$20)*((F2104/100)-E2104*(C2104/100))*1000/B2104</f>
        <v>54.2219792832635</v>
      </c>
      <c r="I2104" s="19" t="n">
        <f aca="false">(N2104+O2104)*(1/General!$B$20)*((D2104/100)*E2104-(G2104/100))*1000/B2104</f>
        <v>313.660355557606</v>
      </c>
      <c r="J2104" s="19" t="n">
        <f aca="false">I2104/H2104</f>
        <v>5.78474559032599</v>
      </c>
      <c r="K2104" s="19" t="n">
        <f aca="false">MAX(Online_RAW!$L$2-Online_RAW!L2104,0)</f>
        <v>0</v>
      </c>
      <c r="L2104" s="19" t="n">
        <f aca="false">0.0016*(Online_RAW!M2104)</f>
        <v>180.181527272728</v>
      </c>
      <c r="M2104" s="11" t="n">
        <f aca="false">Online_RAW!$N$2-Online_RAW!N2104</f>
        <v>943.46045454545</v>
      </c>
      <c r="N2104" s="19" t="n">
        <f aca="false">Online_RAW!C2104*60</f>
        <v>41.7122727272727</v>
      </c>
      <c r="O2104" s="19" t="n">
        <f aca="false">MAX(0, Online_RAW!D2104*60)</f>
        <v>138.156545454545</v>
      </c>
      <c r="P2104" s="19" t="n">
        <f aca="false">_xlfn.IFNA(VLOOKUP(A2104,Sampling!$D$7:$E$14,2,FALSE()),0)</f>
        <v>0</v>
      </c>
      <c r="Q2104" s="0" t="n">
        <f aca="false">_xlfn.IFNA(VLOOKUP(A2104,Refill!$D$6:$G$8,2,FALSE()),0)</f>
        <v>0</v>
      </c>
    </row>
    <row r="2105" customFormat="false" ht="12.75" hidden="false" customHeight="false" outlineLevel="0" collapsed="false">
      <c r="A2105" s="19" t="n">
        <f aca="false">ROUND((Online_RAW!B2105-General!$B$10)*24,3)</f>
        <v>35.05</v>
      </c>
      <c r="B2105" s="19" t="n">
        <f aca="false">General!$B$12+Online_ANA!K2105/1000+Online_ANA!L2105/1000+Online_ANA!M2105/1000/General!$B$22-SUM($P$2:P2105)/1000/General!$B$24+SUM($Q$2:Q2105)/1000/General!$B$24</f>
        <v>1.93353863786488</v>
      </c>
      <c r="C2105" s="19" t="n">
        <f aca="false">Online_RAW!K2105</f>
        <v>71.1418181818182</v>
      </c>
      <c r="D2105" s="19" t="n">
        <f aca="false">Online_RAW!J2105</f>
        <v>7.33454545454545</v>
      </c>
      <c r="E2105" s="19" t="n">
        <f aca="false">(1-F2105/100-G2105/100)/(1-C2105/100-D2105/100-General!$B$17/100)</f>
        <v>0.4924002630925</v>
      </c>
      <c r="F2105" s="19" t="n">
        <f aca="false">N2105*General!$B$14/(N2105+O2105)+O2105*100/(N2105+O2105)</f>
        <v>89.6095659039961</v>
      </c>
      <c r="G2105" s="19" t="n">
        <f aca="false">N2105*General!$B$15/(N2105+O2105)</f>
        <v>0.00524769398788077</v>
      </c>
      <c r="H2105" s="19" t="n">
        <f aca="false">(N2105+O2105)*(1/General!$B$20)*((F2105/100)-E2105*(C2105/100))*1000/B2105</f>
        <v>2270.65042582281</v>
      </c>
      <c r="I2105" s="19" t="n">
        <f aca="false">(N2105+O2105)*(1/General!$B$20)*((D2105/100)*E2105-(G2105/100))*1000/B2105</f>
        <v>150.031401292489</v>
      </c>
      <c r="J2105" s="19" t="n">
        <f aca="false">I2105/H2105</f>
        <v>0.0660741960040468</v>
      </c>
      <c r="K2105" s="19" t="n">
        <f aca="false">MAX(Online_RAW!$L$2-Online_RAW!L2105,0)</f>
        <v>0</v>
      </c>
      <c r="L2105" s="19" t="n">
        <f aca="false">0.0016*(Online_RAW!M2105)</f>
        <v>181.435927272728</v>
      </c>
      <c r="M2105" s="11" t="n">
        <f aca="false">Online_RAW!$N$2-Online_RAW!N2105</f>
        <v>945.14195454545</v>
      </c>
      <c r="N2105" s="19" t="n">
        <f aca="false">Online_RAW!C2105*60</f>
        <v>23.6539090909091</v>
      </c>
      <c r="O2105" s="19" t="n">
        <f aca="false">MAX(0, Online_RAW!D2105*60)</f>
        <v>156.645545454545</v>
      </c>
      <c r="P2105" s="19" t="n">
        <f aca="false">_xlfn.IFNA(VLOOKUP(A2105,Sampling!$D$7:$E$14,2,FALSE()),0)</f>
        <v>0</v>
      </c>
      <c r="Q2105" s="0" t="n">
        <f aca="false">_xlfn.IFNA(VLOOKUP(A2105,Refill!$D$6:$G$8,2,FALSE()),0)</f>
        <v>0</v>
      </c>
    </row>
    <row r="2106" customFormat="false" ht="12.75" hidden="false" customHeight="false" outlineLevel="0" collapsed="false">
      <c r="A2106" s="19" t="n">
        <f aca="false">ROUND((Online_RAW!B2106-General!$B$10)*24,3)</f>
        <v>35.067</v>
      </c>
      <c r="B2106" s="19" t="n">
        <f aca="false">General!$B$12+Online_ANA!K2106/1000+Online_ANA!L2106/1000+Online_ANA!M2106/1000/General!$B$22-SUM($P$2:P2106)/1000/General!$B$24+SUM($Q$2:Q2106)/1000/General!$B$24</f>
        <v>1.93629141384488</v>
      </c>
      <c r="C2106" s="19" t="n">
        <f aca="false">Online_RAW!K2106</f>
        <v>74.7215384615385</v>
      </c>
      <c r="D2106" s="19" t="n">
        <f aca="false">Online_RAW!J2106</f>
        <v>7.73</v>
      </c>
      <c r="E2106" s="19" t="n">
        <f aca="false">(1-F2106/100-G2106/100)/(1-C2106/100-D2106/100-General!$B$17/100)</f>
        <v>0.418743937502363</v>
      </c>
      <c r="F2106" s="19" t="n">
        <f aca="false">N2106*General!$B$14/(N2106+O2106)+O2106*100/(N2106+O2106)</f>
        <v>92.829253809941</v>
      </c>
      <c r="G2106" s="19" t="n">
        <f aca="false">N2106*General!$B$15/(N2106+O2106)</f>
        <v>0.00362158898487826</v>
      </c>
      <c r="H2106" s="19" t="n">
        <f aca="false">(N2106+O2106)*(1/General!$B$20)*((F2106/100)-E2106*(C2106/100))*1000/B2106</f>
        <v>2555.58756816</v>
      </c>
      <c r="I2106" s="19" t="n">
        <f aca="false">(N2106+O2106)*(1/General!$B$20)*((D2106/100)*E2106-(G2106/100))*1000/B2106</f>
        <v>134.268667225273</v>
      </c>
      <c r="J2106" s="19" t="n">
        <f aca="false">I2106/H2106</f>
        <v>0.0525392551200838</v>
      </c>
      <c r="K2106" s="19" t="n">
        <f aca="false">MAX(Online_RAW!$L$2-Online_RAW!L2106,0)</f>
        <v>0</v>
      </c>
      <c r="L2106" s="19" t="n">
        <f aca="false">0.0016*(Online_RAW!M2106)</f>
        <v>182.668436363637</v>
      </c>
      <c r="M2106" s="11" t="n">
        <f aca="false">Online_RAW!$N$2-Online_RAW!N2106</f>
        <v>946.79904545455</v>
      </c>
      <c r="N2106" s="19" t="n">
        <f aca="false">Online_RAW!C2106*60</f>
        <v>16.3178181818182</v>
      </c>
      <c r="O2106" s="19" t="n">
        <f aca="false">MAX(0, Online_RAW!D2106*60)</f>
        <v>163.910454545455</v>
      </c>
      <c r="P2106" s="19" t="n">
        <f aca="false">_xlfn.IFNA(VLOOKUP(A2106,Sampling!$D$7:$E$14,2,FALSE()),0)</f>
        <v>0</v>
      </c>
      <c r="Q2106" s="0" t="n">
        <f aca="false">_xlfn.IFNA(VLOOKUP(A2106,Refill!$D$6:$G$8,2,FALSE()),0)</f>
        <v>0</v>
      </c>
    </row>
    <row r="2107" customFormat="false" ht="12.75" hidden="false" customHeight="false" outlineLevel="0" collapsed="false">
      <c r="A2107" s="19" t="n">
        <f aca="false">ROUND((Online_RAW!B2107-General!$B$10)*24,3)</f>
        <v>35.083</v>
      </c>
      <c r="B2107" s="19" t="n">
        <f aca="false">General!$B$12+Online_ANA!K2107/1000+Online_ANA!L2107/1000+Online_ANA!M2107/1000/General!$B$22-SUM($P$2:P2107)/1000/General!$B$24+SUM($Q$2:Q2107)/1000/General!$B$24</f>
        <v>1.93901218582152</v>
      </c>
      <c r="C2107" s="19" t="n">
        <f aca="false">Online_RAW!K2107</f>
        <v>79.697</v>
      </c>
      <c r="D2107" s="19" t="n">
        <f aca="false">Online_RAW!J2107</f>
        <v>7.89777777777778</v>
      </c>
      <c r="E2107" s="19" t="n">
        <f aca="false">(1-F2107/100-G2107/100)/(1-C2107/100-D2107/100-General!$B$17/100)</f>
        <v>1.35367626043485</v>
      </c>
      <c r="F2107" s="19" t="n">
        <f aca="false">N2107*General!$B$14/(N2107+O2107)+O2107*100/(N2107+O2107)</f>
        <v>83.7848810233261</v>
      </c>
      <c r="G2107" s="19" t="n">
        <f aca="false">N2107*General!$B$15/(N2107+O2107)</f>
        <v>0.00818945402862318</v>
      </c>
      <c r="H2107" s="19" t="n">
        <f aca="false">(N2107+O2107)*(1/General!$B$20)*((F2107/100)-E2107*(C2107/100))*1000/B2107</f>
        <v>-994.143291643987</v>
      </c>
      <c r="I2107" s="19" t="n">
        <f aca="false">(N2107+O2107)*(1/General!$B$20)*((D2107/100)*E2107-(G2107/100))*1000/B2107</f>
        <v>440.692721299875</v>
      </c>
      <c r="J2107" s="19" t="n">
        <f aca="false">I2107/H2107</f>
        <v>-0.443288935311441</v>
      </c>
      <c r="K2107" s="19" t="n">
        <f aca="false">MAX(Online_RAW!$L$2-Online_RAW!L2107,0)</f>
        <v>0</v>
      </c>
      <c r="L2107" s="19" t="n">
        <f aca="false">0.0016*(Online_RAW!M2107)</f>
        <v>183.888290909091</v>
      </c>
      <c r="M2107" s="11" t="n">
        <f aca="false">Online_RAW!$N$2-Online_RAW!N2107</f>
        <v>948.43504545455</v>
      </c>
      <c r="N2107" s="19" t="n">
        <f aca="false">Online_RAW!C2107*60</f>
        <v>36.7065714285714</v>
      </c>
      <c r="O2107" s="19" t="n">
        <f aca="false">MAX(0, Online_RAW!D2107*60)</f>
        <v>142.580454545455</v>
      </c>
      <c r="P2107" s="19" t="n">
        <f aca="false">_xlfn.IFNA(VLOOKUP(A2107,Sampling!$D$7:$E$14,2,FALSE()),0)</f>
        <v>0</v>
      </c>
      <c r="Q2107" s="0" t="n">
        <f aca="false">_xlfn.IFNA(VLOOKUP(A2107,Refill!$D$6:$G$8,2,FALSE()),0)</f>
        <v>0</v>
      </c>
    </row>
    <row r="2108" customFormat="false" ht="12.75" hidden="false" customHeight="false" outlineLevel="0" collapsed="false">
      <c r="A2108" s="19" t="n">
        <f aca="false">ROUND((Online_RAW!B2108-General!$B$10)*24,3)</f>
        <v>35.1</v>
      </c>
      <c r="B2108" s="19" t="n">
        <f aca="false">General!$B$12+Online_ANA!K2108/1000+Online_ANA!L2108/1000+Online_ANA!M2108/1000/General!$B$22-SUM($P$2:P2108)/1000/General!$B$24+SUM($Q$2:Q2108)/1000/General!$B$24</f>
        <v>1.94181542528919</v>
      </c>
      <c r="C2108" s="19" t="n">
        <f aca="false">Online_RAW!K2108</f>
        <v>75.6754545454546</v>
      </c>
      <c r="D2108" s="19" t="n">
        <f aca="false">Online_RAW!J2108</f>
        <v>7.77857142857143</v>
      </c>
      <c r="E2108" s="19" t="n">
        <f aca="false">(1-F2108/100-G2108/100)/(1-C2108/100-D2108/100-General!$B$17/100)</f>
        <v>1.15516625929944</v>
      </c>
      <c r="F2108" s="19" t="n">
        <f aca="false">N2108*General!$B$14/(N2108+O2108)+O2108*100/(N2108+O2108)</f>
        <v>81.3770751148358</v>
      </c>
      <c r="G2108" s="19" t="n">
        <f aca="false">N2108*General!$B$15/(N2108+O2108)</f>
        <v>0.00940551761876981</v>
      </c>
      <c r="H2108" s="19" t="n">
        <f aca="false">(N2108+O2108)*(1/General!$B$20)*((F2108/100)-E2108*(C2108/100))*1000/B2108</f>
        <v>-250.099653100029</v>
      </c>
      <c r="I2108" s="19" t="n">
        <f aca="false">(N2108+O2108)*(1/General!$B$20)*((D2108/100)*E2108-(G2108/100))*1000/B2108</f>
        <v>371.636573938061</v>
      </c>
      <c r="J2108" s="19" t="n">
        <f aca="false">I2108/H2108</f>
        <v>-1.48595397607138</v>
      </c>
      <c r="K2108" s="19" t="n">
        <f aca="false">MAX(Online_RAW!$L$2-Online_RAW!L2108,0)</f>
        <v>0</v>
      </c>
      <c r="L2108" s="19" t="n">
        <f aca="false">0.0016*(Online_RAW!M2108)</f>
        <v>185.142469565218</v>
      </c>
      <c r="M2108" s="11" t="n">
        <f aca="false">Online_RAW!$N$2-Online_RAW!N2108</f>
        <v>950.12352173913</v>
      </c>
      <c r="N2108" s="19" t="n">
        <f aca="false">Online_RAW!C2108*60</f>
        <v>42.372</v>
      </c>
      <c r="O2108" s="19" t="n">
        <f aca="false">MAX(0, Online_RAW!D2108*60)</f>
        <v>137.828608695652</v>
      </c>
      <c r="P2108" s="19" t="n">
        <f aca="false">_xlfn.IFNA(VLOOKUP(A2108,Sampling!$D$7:$E$14,2,FALSE()),0)</f>
        <v>0</v>
      </c>
      <c r="Q2108" s="0" t="n">
        <f aca="false">_xlfn.IFNA(VLOOKUP(A2108,Refill!$D$6:$G$8,2,FALSE()),0)</f>
        <v>0</v>
      </c>
    </row>
    <row r="2109" customFormat="false" ht="12.75" hidden="false" customHeight="false" outlineLevel="0" collapsed="false">
      <c r="A2109" s="19" t="n">
        <f aca="false">ROUND((Online_RAW!B2109-General!$B$10)*24,3)</f>
        <v>35.117</v>
      </c>
      <c r="B2109" s="19" t="n">
        <f aca="false">General!$B$12+Online_ANA!K2109/1000+Online_ANA!L2109/1000+Online_ANA!M2109/1000/General!$B$22-SUM($P$2:P2109)/1000/General!$B$24+SUM($Q$2:Q2109)/1000/General!$B$24</f>
        <v>1.94460907322769</v>
      </c>
      <c r="C2109" s="19" t="n">
        <f aca="false">Online_RAW!K2109</f>
        <v>70.6033333333333</v>
      </c>
      <c r="D2109" s="19" t="n">
        <f aca="false">Online_RAW!J2109</f>
        <v>7.80333333333333</v>
      </c>
      <c r="E2109" s="19" t="n">
        <f aca="false">(1-F2109/100-G2109/100)/(1-C2109/100-D2109/100-General!$B$17/100)</f>
        <v>0.473857344607657</v>
      </c>
      <c r="F2109" s="19" t="n">
        <f aca="false">N2109*General!$B$14/(N2109+O2109)+O2109*100/(N2109+O2109)</f>
        <v>89.9678080697928</v>
      </c>
      <c r="G2109" s="19" t="n">
        <f aca="false">N2109*General!$B$15/(N2109+O2109)</f>
        <v>0.00506676360111476</v>
      </c>
      <c r="H2109" s="19" t="n">
        <f aca="false">(N2109+O2109)*(1/General!$B$20)*((F2109/100)-E2109*(C2109/100))*1000/B2109</f>
        <v>2334.6330833531</v>
      </c>
      <c r="I2109" s="19" t="n">
        <f aca="false">(N2109+O2109)*(1/General!$B$20)*((D2109/100)*E2109-(G2109/100))*1000/B2109</f>
        <v>152.549573366416</v>
      </c>
      <c r="J2109" s="19" t="n">
        <f aca="false">I2109/H2109</f>
        <v>0.0653419907625561</v>
      </c>
      <c r="K2109" s="19" t="n">
        <f aca="false">MAX(Online_RAW!$L$2-Online_RAW!L2109,0)</f>
        <v>0</v>
      </c>
      <c r="L2109" s="19" t="n">
        <f aca="false">0.0016*(Online_RAW!M2109)</f>
        <v>186.393018181818</v>
      </c>
      <c r="M2109" s="11" t="n">
        <f aca="false">Online_RAW!$N$2-Online_RAW!N2109</f>
        <v>951.8055</v>
      </c>
      <c r="N2109" s="19" t="n">
        <f aca="false">Online_RAW!C2109*60</f>
        <v>22.8087272727273</v>
      </c>
      <c r="O2109" s="19" t="n">
        <f aca="false">MAX(0, Online_RAW!D2109*60)</f>
        <v>157.256727272727</v>
      </c>
      <c r="P2109" s="19" t="n">
        <f aca="false">_xlfn.IFNA(VLOOKUP(A2109,Sampling!$D$7:$E$14,2,FALSE()),0)</f>
        <v>0</v>
      </c>
      <c r="Q2109" s="0" t="n">
        <f aca="false">_xlfn.IFNA(VLOOKUP(A2109,Refill!$D$6:$G$8,2,FALSE()),0)</f>
        <v>0</v>
      </c>
    </row>
    <row r="2110" customFormat="false" ht="12.75" hidden="false" customHeight="false" outlineLevel="0" collapsed="false">
      <c r="A2110" s="19" t="n">
        <f aca="false">ROUND((Online_RAW!B2110-General!$B$10)*24,3)</f>
        <v>35.133</v>
      </c>
      <c r="B2110" s="19" t="n">
        <f aca="false">General!$B$12+Online_ANA!K2110/1000+Online_ANA!L2110/1000+Online_ANA!M2110/1000/General!$B$22-SUM($P$2:P2110)/1000/General!$B$24+SUM($Q$2:Q2110)/1000/General!$B$24</f>
        <v>1.94731098582152</v>
      </c>
      <c r="C2110" s="19" t="n">
        <f aca="false">Online_RAW!K2110</f>
        <v>74.555</v>
      </c>
      <c r="D2110" s="19" t="n">
        <f aca="false">Online_RAW!J2110</f>
        <v>7.998</v>
      </c>
      <c r="E2110" s="19" t="n">
        <f aca="false">(1-F2110/100-G2110/100)/(1-C2110/100-D2110/100-General!$B$17/100)</f>
        <v>0.472973298431238</v>
      </c>
      <c r="F2110" s="19" t="n">
        <f aca="false">N2110*General!$B$14/(N2110+O2110)+O2110*100/(N2110+O2110)</f>
        <v>91.9486204169205</v>
      </c>
      <c r="G2110" s="19" t="n">
        <f aca="false">N2110*General!$B$15/(N2110+O2110)</f>
        <v>0.00406635332478765</v>
      </c>
      <c r="H2110" s="19" t="n">
        <f aca="false">(N2110+O2110)*(1/General!$B$20)*((F2110/100)-E2110*(C2110/100))*1000/B2110</f>
        <v>2337.66636488038</v>
      </c>
      <c r="I2110" s="19" t="n">
        <f aca="false">(N2110+O2110)*(1/General!$B$20)*((D2110/100)*E2110-(G2110/100))*1000/B2110</f>
        <v>155.83209436668</v>
      </c>
      <c r="J2110" s="19" t="n">
        <f aca="false">I2110/H2110</f>
        <v>0.0666613921934299</v>
      </c>
      <c r="K2110" s="19" t="n">
        <f aca="false">MAX(Online_RAW!$L$2-Online_RAW!L2110,0)</f>
        <v>0</v>
      </c>
      <c r="L2110" s="19" t="n">
        <f aca="false">0.0016*(Online_RAW!M2110)</f>
        <v>187.600727272728</v>
      </c>
      <c r="M2110" s="11" t="n">
        <f aca="false">Online_RAW!$N$2-Online_RAW!N2110</f>
        <v>953.43418181818</v>
      </c>
      <c r="N2110" s="19" t="n">
        <f aca="false">Online_RAW!C2110*60</f>
        <v>18.2980909090909</v>
      </c>
      <c r="O2110" s="19" t="n">
        <f aca="false">MAX(0, Online_RAW!D2110*60)</f>
        <v>161.697</v>
      </c>
      <c r="P2110" s="19" t="n">
        <f aca="false">_xlfn.IFNA(VLOOKUP(A2110,Sampling!$D$7:$E$14,2,FALSE()),0)</f>
        <v>0</v>
      </c>
      <c r="Q2110" s="0" t="n">
        <f aca="false">_xlfn.IFNA(VLOOKUP(A2110,Refill!$D$6:$G$8,2,FALSE()),0)</f>
        <v>0</v>
      </c>
    </row>
    <row r="2111" customFormat="false" ht="12.75" hidden="false" customHeight="false" outlineLevel="0" collapsed="false">
      <c r="A2111" s="19" t="n">
        <f aca="false">ROUND((Online_RAW!B2111-General!$B$10)*24,3)</f>
        <v>35.15</v>
      </c>
      <c r="B2111" s="19" t="n">
        <f aca="false">General!$B$12+Online_ANA!K2111/1000+Online_ANA!L2111/1000+Online_ANA!M2111/1000/General!$B$22-SUM($P$2:P2111)/1000/General!$B$24+SUM($Q$2:Q2111)/1000/General!$B$24</f>
        <v>1.95013436296914</v>
      </c>
      <c r="C2111" s="19" t="n">
        <f aca="false">Online_RAW!K2111</f>
        <v>79.35</v>
      </c>
      <c r="D2111" s="19" t="n">
        <f aca="false">Online_RAW!J2111</f>
        <v>8.08</v>
      </c>
      <c r="E2111" s="19" t="n">
        <f aca="false">(1-F2111/100-G2111/100)/(1-C2111/100-D2111/100-General!$B$17/100)</f>
        <v>1.34780679905762</v>
      </c>
      <c r="F2111" s="19" t="n">
        <f aca="false">N2111*General!$B$14/(N2111+O2111)+O2111*100/(N2111+O2111)</f>
        <v>83.6329880023777</v>
      </c>
      <c r="G2111" s="19" t="n">
        <f aca="false">N2111*General!$B$15/(N2111+O2111)</f>
        <v>0.00826616767556681</v>
      </c>
      <c r="H2111" s="19" t="n">
        <f aca="false">(N2111+O2111)*(1/General!$B$20)*((F2111/100)-E2111*(C2111/100))*1000/B2111</f>
        <v>-959.356777937559</v>
      </c>
      <c r="I2111" s="19" t="n">
        <f aca="false">(N2111+O2111)*(1/General!$B$20)*((D2111/100)*E2111-(G2111/100))*1000/B2111</f>
        <v>447.759687312966</v>
      </c>
      <c r="J2111" s="19" t="n">
        <f aca="false">I2111/H2111</f>
        <v>-0.466729060147537</v>
      </c>
      <c r="K2111" s="19" t="n">
        <f aca="false">MAX(Online_RAW!$L$2-Online_RAW!L2111,0)</f>
        <v>0</v>
      </c>
      <c r="L2111" s="19" t="n">
        <f aca="false">0.0016*(Online_RAW!M2111)</f>
        <v>188.863345454546</v>
      </c>
      <c r="M2111" s="11" t="n">
        <f aca="false">Online_RAW!$N$2-Online_RAW!N2111</f>
        <v>955.13540909091</v>
      </c>
      <c r="N2111" s="19" t="n">
        <f aca="false">Online_RAW!C2111*60</f>
        <v>37.1675454545455</v>
      </c>
      <c r="O2111" s="19" t="n">
        <f aca="false">MAX(0, Online_RAW!D2111*60)</f>
        <v>142.686272727273</v>
      </c>
      <c r="P2111" s="19" t="n">
        <f aca="false">_xlfn.IFNA(VLOOKUP(A2111,Sampling!$D$7:$E$14,2,FALSE()),0)</f>
        <v>0</v>
      </c>
      <c r="Q2111" s="0" t="n">
        <f aca="false">_xlfn.IFNA(VLOOKUP(A2111,Refill!$D$6:$G$8,2,FALSE()),0)</f>
        <v>0</v>
      </c>
    </row>
    <row r="2112" customFormat="false" ht="12.75" hidden="false" customHeight="false" outlineLevel="0" collapsed="false">
      <c r="A2112" s="19" t="n">
        <f aca="false">ROUND((Online_RAW!B2112-General!$B$10)*24,3)</f>
        <v>35.167</v>
      </c>
      <c r="B2112" s="19" t="n">
        <f aca="false">General!$B$12+Online_ANA!K2112/1000+Online_ANA!L2112/1000+Online_ANA!M2112/1000/General!$B$22-SUM($P$2:P2112)/1000/General!$B$24+SUM($Q$2:Q2112)/1000/General!$B$24</f>
        <v>1.95292136280233</v>
      </c>
      <c r="C2112" s="19" t="n">
        <f aca="false">Online_RAW!K2112</f>
        <v>75.3723076923077</v>
      </c>
      <c r="D2112" s="19" t="n">
        <f aca="false">Online_RAW!J2112</f>
        <v>7.954</v>
      </c>
      <c r="E2112" s="19" t="n">
        <f aca="false">(1-F2112/100-G2112/100)/(1-C2112/100-D2112/100-General!$B$17/100)</f>
        <v>0.998324520821007</v>
      </c>
      <c r="F2112" s="19" t="n">
        <f aca="false">N2112*General!$B$14/(N2112+O2112)+O2112*100/(N2112+O2112)</f>
        <v>83.7780185374155</v>
      </c>
      <c r="G2112" s="19" t="n">
        <f aca="false">N2112*General!$B$15/(N2112+O2112)</f>
        <v>0.00819291993059826</v>
      </c>
      <c r="H2112" s="19" t="n">
        <f aca="false">(N2112+O2112)*(1/General!$B$20)*((F2112/100)-E2112*(C2112/100))*1000/B2112</f>
        <v>351.11485535868</v>
      </c>
      <c r="I2112" s="19" t="n">
        <f aca="false">(N2112+O2112)*(1/General!$B$20)*((D2112/100)*E2112-(G2112/100))*1000/B2112</f>
        <v>326.443169653404</v>
      </c>
      <c r="J2112" s="19" t="n">
        <f aca="false">I2112/H2112</f>
        <v>0.929733290036752</v>
      </c>
      <c r="K2112" s="19" t="n">
        <f aca="false">MAX(Online_RAW!$L$2-Online_RAW!L2112,0)</f>
        <v>0</v>
      </c>
      <c r="L2112" s="19" t="n">
        <f aca="false">0.0016*(Online_RAW!M2112)</f>
        <v>190.108727272728</v>
      </c>
      <c r="M2112" s="11" t="n">
        <f aca="false">Online_RAW!$N$2-Online_RAW!N2112</f>
        <v>956.81577272727</v>
      </c>
      <c r="N2112" s="19" t="n">
        <f aca="false">Online_RAW!C2112*60</f>
        <v>36.8961818181818</v>
      </c>
      <c r="O2112" s="19" t="n">
        <f aca="false">MAX(0, Online_RAW!D2112*60)</f>
        <v>143.240727272727</v>
      </c>
      <c r="P2112" s="19" t="n">
        <f aca="false">_xlfn.IFNA(VLOOKUP(A2112,Sampling!$D$7:$E$14,2,FALSE()),0)</f>
        <v>0</v>
      </c>
      <c r="Q2112" s="0" t="n">
        <f aca="false">_xlfn.IFNA(VLOOKUP(A2112,Refill!$D$6:$G$8,2,FALSE()),0)</f>
        <v>0</v>
      </c>
    </row>
    <row r="2113" customFormat="false" ht="12.75" hidden="false" customHeight="false" outlineLevel="0" collapsed="false">
      <c r="A2113" s="19" t="n">
        <f aca="false">ROUND((Online_RAW!B2113-General!$B$10)*24,3)</f>
        <v>35.183</v>
      </c>
      <c r="B2113" s="19" t="n">
        <f aca="false">General!$B$12+Online_ANA!K2113/1000+Online_ANA!L2113/1000+Online_ANA!M2113/1000/General!$B$22-SUM($P$2:P2113)/1000/General!$B$24+SUM($Q$2:Q2113)/1000/General!$B$24</f>
        <v>1.95575312038292</v>
      </c>
      <c r="C2113" s="19" t="n">
        <f aca="false">Online_RAW!K2113</f>
        <v>72.0078571428571</v>
      </c>
      <c r="D2113" s="19" t="n">
        <f aca="false">Online_RAW!J2113</f>
        <v>7.98444444444444</v>
      </c>
      <c r="E2113" s="19" t="n">
        <f aca="false">(1-F2113/100-G2113/100)/(1-C2113/100-D2113/100-General!$B$17/100)</f>
        <v>0.642645293686768</v>
      </c>
      <c r="F2113" s="19" t="n">
        <f aca="false">N2113*General!$B$14/(N2113+O2113)+O2113*100/(N2113+O2113)</f>
        <v>87.413857815261</v>
      </c>
      <c r="G2113" s="19" t="n">
        <f aca="false">N2113*General!$B$15/(N2113+O2113)</f>
        <v>0.00635663746703989</v>
      </c>
      <c r="H2113" s="19" t="n">
        <f aca="false">(N2113+O2113)*(1/General!$B$20)*((F2113/100)-E2113*(C2113/100))*1000/B2113</f>
        <v>1688.84928546468</v>
      </c>
      <c r="I2113" s="19" t="n">
        <f aca="false">(N2113+O2113)*(1/General!$B$20)*((D2113/100)*E2113-(G2113/100))*1000/B2113</f>
        <v>210.388374728358</v>
      </c>
      <c r="J2113" s="19" t="n">
        <f aca="false">I2113/H2113</f>
        <v>0.124574985192045</v>
      </c>
      <c r="K2113" s="19" t="n">
        <f aca="false">MAX(Online_RAW!$L$2-Online_RAW!L2113,0)</f>
        <v>0</v>
      </c>
      <c r="L2113" s="19" t="n">
        <f aca="false">0.0016*(Online_RAW!M2113)</f>
        <v>191.371269565218</v>
      </c>
      <c r="M2113" s="11" t="n">
        <f aca="false">Online_RAW!$N$2-Online_RAW!N2113</f>
        <v>958.5262173913</v>
      </c>
      <c r="N2113" s="19" t="n">
        <f aca="false">Online_RAW!C2113*60</f>
        <v>28.5986086956522</v>
      </c>
      <c r="O2113" s="19" t="n">
        <f aca="false">MAX(0, Online_RAW!D2113*60)</f>
        <v>151.362</v>
      </c>
      <c r="P2113" s="19" t="n">
        <f aca="false">_xlfn.IFNA(VLOOKUP(A2113,Sampling!$D$7:$E$14,2,FALSE()),0)</f>
        <v>0</v>
      </c>
      <c r="Q2113" s="0" t="n">
        <f aca="false">_xlfn.IFNA(VLOOKUP(A2113,Refill!$D$6:$G$8,2,FALSE()),0)</f>
        <v>0</v>
      </c>
    </row>
    <row r="2114" customFormat="false" ht="12.75" hidden="false" customHeight="false" outlineLevel="0" collapsed="false">
      <c r="A2114" s="19" t="n">
        <f aca="false">ROUND((Online_RAW!B2114-General!$B$10)*24,3)</f>
        <v>35.2</v>
      </c>
      <c r="B2114" s="19" t="n">
        <f aca="false">General!$B$12+Online_ANA!K2114/1000+Online_ANA!L2114/1000+Online_ANA!M2114/1000/General!$B$22-SUM($P$2:P2114)/1000/General!$B$24+SUM($Q$2:Q2114)/1000/General!$B$24</f>
        <v>1.95860171075897</v>
      </c>
      <c r="C2114" s="19" t="n">
        <f aca="false">Online_RAW!K2114</f>
        <v>74.4276923076923</v>
      </c>
      <c r="D2114" s="19" t="n">
        <f aca="false">Online_RAW!J2114</f>
        <v>8.03166666666667</v>
      </c>
      <c r="E2114" s="19" t="n">
        <f aca="false">(1-F2114/100-G2114/100)/(1-C2114/100-D2114/100-General!$B$17/100)</f>
        <v>0.933496551530879</v>
      </c>
      <c r="F2114" s="19" t="n">
        <f aca="false">N2114*General!$B$14/(N2114+O2114)+O2114*100/(N2114+O2114)</f>
        <v>84.0217190291536</v>
      </c>
      <c r="G2114" s="19" t="n">
        <f aca="false">N2114*General!$B$15/(N2114+O2114)</f>
        <v>0.00806983887416486</v>
      </c>
      <c r="H2114" s="19" t="n">
        <f aca="false">(N2114+O2114)*(1/General!$B$20)*((F2114/100)-E2114*(C2114/100))*1000/B2114</f>
        <v>596.251324393615</v>
      </c>
      <c r="I2114" s="19" t="n">
        <f aca="false">(N2114+O2114)*(1/General!$B$20)*((D2114/100)*E2114-(G2114/100))*1000/B2114</f>
        <v>307.04667712234</v>
      </c>
      <c r="J2114" s="19" t="n">
        <f aca="false">I2114/H2114</f>
        <v>0.514961836662762</v>
      </c>
      <c r="K2114" s="19" t="n">
        <f aca="false">MAX(Online_RAW!$L$2-Online_RAW!L2114,0)</f>
        <v>0</v>
      </c>
      <c r="L2114" s="19" t="n">
        <f aca="false">0.0016*(Online_RAW!M2114)</f>
        <v>192.645163636363</v>
      </c>
      <c r="M2114" s="11" t="n">
        <f aca="false">Online_RAW!$N$2-Online_RAW!N2114</f>
        <v>960.24263636364</v>
      </c>
      <c r="N2114" s="19" t="n">
        <f aca="false">Online_RAW!C2114*60</f>
        <v>36.3098181818182</v>
      </c>
      <c r="O2114" s="19" t="n">
        <f aca="false">MAX(0, Online_RAW!D2114*60)</f>
        <v>143.668090909091</v>
      </c>
      <c r="P2114" s="19" t="n">
        <f aca="false">_xlfn.IFNA(VLOOKUP(A2114,Sampling!$D$7:$E$14,2,FALSE()),0)</f>
        <v>0</v>
      </c>
      <c r="Q2114" s="0" t="n">
        <f aca="false">_xlfn.IFNA(VLOOKUP(A2114,Refill!$D$6:$G$8,2,FALSE()),0)</f>
        <v>0</v>
      </c>
    </row>
    <row r="2115" customFormat="false" ht="12.75" hidden="false" customHeight="false" outlineLevel="0" collapsed="false">
      <c r="A2115" s="19" t="n">
        <f aca="false">ROUND((Online_RAW!B2115-General!$B$10)*24,3)</f>
        <v>35.217</v>
      </c>
      <c r="B2115" s="19" t="n">
        <f aca="false">General!$B$12+Online_ANA!K2115/1000+Online_ANA!L2115/1000+Online_ANA!M2115/1000/General!$B$22-SUM($P$2:P2115)/1000/General!$B$24+SUM($Q$2:Q2115)/1000/General!$B$24</f>
        <v>1.96135327172644</v>
      </c>
      <c r="C2115" s="19" t="n">
        <f aca="false">Online_RAW!K2115</f>
        <v>74.0107142857143</v>
      </c>
      <c r="D2115" s="19" t="n">
        <f aca="false">Online_RAW!J2115</f>
        <v>7.99571428571429</v>
      </c>
      <c r="E2115" s="19" t="n">
        <f aca="false">(1-F2115/100-G2115/100)/(1-C2115/100-D2115/100-General!$B$17/100)</f>
        <v>1.29410953945465</v>
      </c>
      <c r="F2115" s="19" t="n">
        <f aca="false">N2115*General!$B$14/(N2115+O2115)+O2115*100/(N2115+O2115)</f>
        <v>77.2628153818856</v>
      </c>
      <c r="G2115" s="19" t="n">
        <f aca="false">N2115*General!$B$15/(N2115+O2115)</f>
        <v>0.0114834265748053</v>
      </c>
      <c r="H2115" s="19" t="n">
        <f aca="false">(N2115+O2115)*(1/General!$B$20)*((F2115/100)-E2115*(C2115/100))*1000/B2115</f>
        <v>-757.406516617275</v>
      </c>
      <c r="I2115" s="19" t="n">
        <f aca="false">(N2115+O2115)*(1/General!$B$20)*((D2115/100)*E2115-(G2115/100))*1000/B2115</f>
        <v>422.812405717243</v>
      </c>
      <c r="J2115" s="19" t="n">
        <f aca="false">I2115/H2115</f>
        <v>-0.558237084631389</v>
      </c>
      <c r="K2115" s="19" t="n">
        <f aca="false">MAX(Online_RAW!$L$2-Online_RAW!L2115,0)</f>
        <v>0</v>
      </c>
      <c r="L2115" s="19" t="n">
        <f aca="false">0.0016*(Online_RAW!M2115)</f>
        <v>193.8672</v>
      </c>
      <c r="M2115" s="11" t="n">
        <f aca="false">Online_RAW!$N$2-Online_RAW!N2115</f>
        <v>961.90981818182</v>
      </c>
      <c r="N2115" s="19" t="n">
        <f aca="false">Online_RAW!C2115*60</f>
        <v>51.6283636363636</v>
      </c>
      <c r="O2115" s="19" t="n">
        <f aca="false">MAX(0, Online_RAW!D2115*60)</f>
        <v>128.207727272727</v>
      </c>
      <c r="P2115" s="19" t="n">
        <f aca="false">_xlfn.IFNA(VLOOKUP(A2115,Sampling!$D$7:$E$14,2,FALSE()),0)</f>
        <v>0</v>
      </c>
      <c r="Q2115" s="0" t="n">
        <f aca="false">_xlfn.IFNA(VLOOKUP(A2115,Refill!$D$6:$G$8,2,FALSE()),0)</f>
        <v>0</v>
      </c>
    </row>
    <row r="2116" customFormat="false" ht="12.75" hidden="false" customHeight="false" outlineLevel="0" collapsed="false">
      <c r="A2116" s="19" t="n">
        <f aca="false">ROUND((Online_RAW!B2116-General!$B$10)*24,3)</f>
        <v>35.233</v>
      </c>
      <c r="B2116" s="19" t="n">
        <f aca="false">General!$B$12+Online_ANA!K2116/1000+Online_ANA!L2116/1000+Online_ANA!M2116/1000/General!$B$22-SUM($P$2:P2116)/1000/General!$B$24+SUM($Q$2:Q2116)/1000/General!$B$24</f>
        <v>1.96409695746456</v>
      </c>
      <c r="C2116" s="19" t="n">
        <f aca="false">Online_RAW!K2116</f>
        <v>68.3175</v>
      </c>
      <c r="D2116" s="19" t="n">
        <f aca="false">Online_RAW!J2116</f>
        <v>8.04</v>
      </c>
      <c r="E2116" s="19" t="n">
        <f aca="false">(1-F2116/100-G2116/100)/(1-C2116/100-D2116/100-General!$B$17/100)</f>
        <v>0.84480988137026</v>
      </c>
      <c r="F2116" s="19" t="n">
        <f aca="false">N2116*General!$B$14/(N2116+O2116)+O2116*100/(N2116+O2116)</f>
        <v>80.3822171456964</v>
      </c>
      <c r="G2116" s="19" t="n">
        <f aca="false">N2116*General!$B$15/(N2116+O2116)</f>
        <v>0.00990797113853714</v>
      </c>
      <c r="H2116" s="19" t="n">
        <f aca="false">(N2116+O2116)*(1/General!$B$20)*((F2116/100)-E2116*(C2116/100))*1000/B2116</f>
        <v>926.959985431675</v>
      </c>
      <c r="I2116" s="19" t="n">
        <f aca="false">(N2116+O2116)*(1/General!$B$20)*((D2116/100)*E2116-(G2116/100))*1000/B2116</f>
        <v>277.363668373342</v>
      </c>
      <c r="J2116" s="19" t="n">
        <f aca="false">I2116/H2116</f>
        <v>0.299218599219444</v>
      </c>
      <c r="K2116" s="19" t="n">
        <f aca="false">MAX(Online_RAW!$L$2-Online_RAW!L2116,0)</f>
        <v>0</v>
      </c>
      <c r="L2116" s="19" t="n">
        <f aca="false">0.0016*(Online_RAW!M2116)</f>
        <v>195.093454545454</v>
      </c>
      <c r="M2116" s="11" t="n">
        <f aca="false">Online_RAW!$N$2-Online_RAW!N2116</f>
        <v>963.56381818182</v>
      </c>
      <c r="N2116" s="19" t="n">
        <f aca="false">Online_RAW!C2116*60</f>
        <v>44.5939090909091</v>
      </c>
      <c r="O2116" s="19" t="n">
        <f aca="false">MAX(0, Online_RAW!D2116*60)</f>
        <v>135.438545454545</v>
      </c>
      <c r="P2116" s="19" t="n">
        <f aca="false">_xlfn.IFNA(VLOOKUP(A2116,Sampling!$D$7:$E$14,2,FALSE()),0)</f>
        <v>0</v>
      </c>
      <c r="Q2116" s="0" t="n">
        <f aca="false">_xlfn.IFNA(VLOOKUP(A2116,Refill!$D$6:$G$8,2,FALSE()),0)</f>
        <v>0</v>
      </c>
    </row>
    <row r="2117" customFormat="false" ht="12.75" hidden="false" customHeight="false" outlineLevel="0" collapsed="false">
      <c r="A2117" s="19" t="n">
        <f aca="false">ROUND((Online_RAW!B2117-General!$B$10)*24,3)</f>
        <v>35.25</v>
      </c>
      <c r="B2117" s="19" t="n">
        <f aca="false">General!$B$12+Online_ANA!K2117/1000+Online_ANA!L2117/1000+Online_ANA!M2117/1000/General!$B$22-SUM($P$2:P2117)/1000/General!$B$24+SUM($Q$2:Q2117)/1000/General!$B$24</f>
        <v>1.96717992793995</v>
      </c>
      <c r="C2117" s="19" t="n">
        <f aca="false">Online_RAW!K2117</f>
        <v>67.4933333333333</v>
      </c>
      <c r="D2117" s="19" t="n">
        <f aca="false">Online_RAW!J2117</f>
        <v>8.14444444444444</v>
      </c>
      <c r="E2117" s="19" t="n">
        <f aca="false">(1-F2117/100-G2117/100)/(1-C2117/100-D2117/100-General!$B$17/100)</f>
        <v>0.508080979844819</v>
      </c>
      <c r="F2117" s="19" t="n">
        <f aca="false">N2117*General!$B$14/(N2117+O2117)+O2117*100/(N2117+O2117)</f>
        <v>87.8357174167375</v>
      </c>
      <c r="G2117" s="19" t="n">
        <f aca="false">N2117*General!$B$15/(N2117+O2117)</f>
        <v>0.00614357706225381</v>
      </c>
      <c r="H2117" s="19" t="n">
        <f aca="false">(N2117+O2117)*(1/General!$B$20)*((F2117/100)-E2117*(C2117/100))*1000/B2117</f>
        <v>2191.07214582017</v>
      </c>
      <c r="I2117" s="19" t="n">
        <f aca="false">(N2117+O2117)*(1/General!$B$20)*((D2117/100)*E2117-(G2117/100))*1000/B2117</f>
        <v>169.082220260769</v>
      </c>
      <c r="J2117" s="19" t="n">
        <f aca="false">I2117/H2117</f>
        <v>0.077168714222086</v>
      </c>
      <c r="K2117" s="19" t="n">
        <f aca="false">MAX(Online_RAW!$L$2-Online_RAW!L2117,0)</f>
        <v>0</v>
      </c>
      <c r="L2117" s="19" t="n">
        <f aca="false">0.0016*(Online_RAW!M2117)</f>
        <v>196.3464</v>
      </c>
      <c r="M2117" s="11" t="n">
        <f aca="false">Online_RAW!$N$2-Online_RAW!N2117</f>
        <v>965.55854545455</v>
      </c>
      <c r="N2117" s="19" t="n">
        <f aca="false">Online_RAW!C2117*60</f>
        <v>27.7123636363636</v>
      </c>
      <c r="O2117" s="19" t="n">
        <f aca="false">MAX(0, Online_RAW!D2117*60)</f>
        <v>152.719090909091</v>
      </c>
      <c r="P2117" s="19" t="n">
        <f aca="false">_xlfn.IFNA(VLOOKUP(A2117,Sampling!$D$7:$E$14,2,FALSE()),0)</f>
        <v>0</v>
      </c>
      <c r="Q2117" s="0" t="n">
        <f aca="false">_xlfn.IFNA(VLOOKUP(A2117,Refill!$D$6:$G$8,2,FALSE()),0)</f>
        <v>0</v>
      </c>
    </row>
    <row r="2118" customFormat="false" ht="12.75" hidden="false" customHeight="false" outlineLevel="0" collapsed="false">
      <c r="A2118" s="19" t="n">
        <f aca="false">ROUND((Online_RAW!B2118-General!$B$10)*24,3)</f>
        <v>35.267</v>
      </c>
      <c r="B2118" s="19" t="n">
        <f aca="false">General!$B$12+Online_ANA!K2118/1000+Online_ANA!L2118/1000+Online_ANA!M2118/1000/General!$B$22-SUM($P$2:P2118)/1000/General!$B$24+SUM($Q$2:Q2118)/1000/General!$B$24</f>
        <v>1.9699071000133</v>
      </c>
      <c r="C2118" s="19" t="n">
        <f aca="false">Online_RAW!K2118</f>
        <v>73.2230769230769</v>
      </c>
      <c r="D2118" s="19" t="n">
        <f aca="false">Online_RAW!J2118</f>
        <v>8.10666666666667</v>
      </c>
      <c r="E2118" s="19" t="n">
        <f aca="false">(1-F2118/100-G2118/100)/(1-C2118/100-D2118/100-General!$B$17/100)</f>
        <v>0.178907773599805</v>
      </c>
      <c r="F2118" s="19" t="n">
        <f aca="false">N2118*General!$B$14/(N2118+O2118)+O2118*100/(N2118+O2118)</f>
        <v>96.7355092778386</v>
      </c>
      <c r="G2118" s="19" t="n">
        <f aca="false">N2118*General!$B$15/(N2118+O2118)</f>
        <v>0.00164873268796033</v>
      </c>
      <c r="H2118" s="19" t="n">
        <f aca="false">(N2118+O2118)*(1/General!$B$20)*((F2118/100)-E2118*(C2118/100))*1000/B2118</f>
        <v>3423.02107265094</v>
      </c>
      <c r="I2118" s="19" t="n">
        <f aca="false">(N2118+O2118)*(1/General!$B$20)*((D2118/100)*E2118-(G2118/100))*1000/B2118</f>
        <v>59.2921687404485</v>
      </c>
      <c r="J2118" s="19" t="n">
        <f aca="false">I2118/H2118</f>
        <v>0.0173215903384813</v>
      </c>
      <c r="K2118" s="19" t="n">
        <f aca="false">MAX(Online_RAW!$L$2-Online_RAW!L2118,0)</f>
        <v>0</v>
      </c>
      <c r="L2118" s="19" t="n">
        <f aca="false">0.0016*(Online_RAW!M2118)</f>
        <v>197.461866666667</v>
      </c>
      <c r="M2118" s="11" t="n">
        <f aca="false">Online_RAW!$N$2-Online_RAW!N2118</f>
        <v>967.31530434783</v>
      </c>
      <c r="N2118" s="19" t="n">
        <f aca="false">Online_RAW!C2118*60</f>
        <v>7.4486086956522</v>
      </c>
      <c r="O2118" s="19" t="n">
        <f aca="false">MAX(0, Online_RAW!D2118*60)</f>
        <v>173.26252173913</v>
      </c>
      <c r="P2118" s="19" t="n">
        <f aca="false">_xlfn.IFNA(VLOOKUP(A2118,Sampling!$D$7:$E$14,2,FALSE()),0)</f>
        <v>0</v>
      </c>
      <c r="Q2118" s="0" t="n">
        <f aca="false">_xlfn.IFNA(VLOOKUP(A2118,Refill!$D$6:$G$8,2,FALSE()),0)</f>
        <v>0</v>
      </c>
    </row>
    <row r="2119" customFormat="false" ht="12.75" hidden="false" customHeight="false" outlineLevel="0" collapsed="false">
      <c r="A2119" s="19" t="n">
        <f aca="false">ROUND((Online_RAW!B2119-General!$B$10)*24,3)</f>
        <v>35.283</v>
      </c>
      <c r="B2119" s="19" t="n">
        <f aca="false">General!$B$12+Online_ANA!K2119/1000+Online_ANA!L2119/1000+Online_ANA!M2119/1000/General!$B$22-SUM($P$2:P2119)/1000/General!$B$24+SUM($Q$2:Q2119)/1000/General!$B$24</f>
        <v>1.97201477331109</v>
      </c>
      <c r="C2119" s="19" t="n">
        <f aca="false">Online_RAW!K2119</f>
        <v>82.5884615384615</v>
      </c>
      <c r="D2119" s="19" t="n">
        <f aca="false">Online_RAW!J2119</f>
        <v>7.305</v>
      </c>
      <c r="E2119" s="19" t="n">
        <f aca="false">(1-F2119/100-G2119/100)/(1-C2119/100-D2119/100-General!$B$17/100)</f>
        <v>0.0662994864095323</v>
      </c>
      <c r="F2119" s="19" t="n">
        <f aca="false">N2119*General!$B$14/(N2119+O2119)+O2119*100/(N2119+O2119)</f>
        <v>99.3583048799507</v>
      </c>
      <c r="G2119" s="19" t="n">
        <f aca="false">N2119*General!$B$15/(N2119+O2119)</f>
        <v>0.000324088444469344</v>
      </c>
      <c r="H2119" s="19" t="n">
        <f aca="false">(N2119+O2119)*(1/General!$B$20)*((F2119/100)-E2119*(C2119/100))*1000/B2119</f>
        <v>3825.74618916855</v>
      </c>
      <c r="I2119" s="19" t="n">
        <f aca="false">(N2119+O2119)*(1/General!$B$20)*((D2119/100)*E2119-(G2119/100))*1000/B2119</f>
        <v>19.7228697352403</v>
      </c>
      <c r="J2119" s="19" t="n">
        <f aca="false">I2119/H2119</f>
        <v>0.00515530010618051</v>
      </c>
      <c r="K2119" s="19" t="n">
        <f aca="false">MAX(Online_RAW!$L$2-Online_RAW!L2119,0)</f>
        <v>0</v>
      </c>
      <c r="L2119" s="19" t="n">
        <f aca="false">0.0016*(Online_RAW!M2119)</f>
        <v>197.9468</v>
      </c>
      <c r="M2119" s="11" t="n">
        <f aca="false">Online_RAW!$N$2-Online_RAW!N2119</f>
        <v>969.08409090909</v>
      </c>
      <c r="N2119" s="19" t="n">
        <f aca="false">Online_RAW!C2119*60</f>
        <v>1.45936363636364</v>
      </c>
      <c r="O2119" s="19" t="n">
        <f aca="false">MAX(0, Online_RAW!D2119*60)</f>
        <v>178.659818181818</v>
      </c>
      <c r="P2119" s="19" t="n">
        <f aca="false">_xlfn.IFNA(VLOOKUP(A2119,Sampling!$D$7:$E$14,2,FALSE()),0)</f>
        <v>0</v>
      </c>
      <c r="Q2119" s="0" t="n">
        <f aca="false">_xlfn.IFNA(VLOOKUP(A2119,Refill!$D$6:$G$8,2,FALSE()),0)</f>
        <v>0</v>
      </c>
    </row>
    <row r="2120" customFormat="false" ht="12.75" hidden="false" customHeight="false" outlineLevel="0" collapsed="false">
      <c r="A2120" s="19" t="n">
        <f aca="false">ROUND((Online_RAW!B2120-General!$B$10)*24,3)</f>
        <v>35.3</v>
      </c>
      <c r="B2120" s="19" t="n">
        <f aca="false">General!$B$12+Online_ANA!K2120/1000+Online_ANA!L2120/1000+Online_ANA!M2120/1000/General!$B$22-SUM($P$2:P2120)/1000/General!$B$24+SUM($Q$2:Q2120)/1000/General!$B$24</f>
        <v>1.9735133293578</v>
      </c>
      <c r="C2120" s="19" t="n">
        <f aca="false">Online_RAW!K2120</f>
        <v>88.2245454545455</v>
      </c>
      <c r="D2120" s="19" t="n">
        <f aca="false">Online_RAW!J2120</f>
        <v>6.268</v>
      </c>
      <c r="E2120" s="19" t="n">
        <f aca="false">(1-F2120/100-G2120/100)/(1-C2120/100-D2120/100-General!$B$17/100)</f>
        <v>0.721893164998323</v>
      </c>
      <c r="F2120" s="19" t="n">
        <f aca="false">N2120*General!$B$14/(N2120+O2120)+O2120*100/(N2120+O2120)</f>
        <v>96.3347126713514</v>
      </c>
      <c r="G2120" s="19" t="n">
        <f aca="false">N2120*General!$B$15/(N2120+O2120)</f>
        <v>0.00185115521648919</v>
      </c>
      <c r="H2120" s="19" t="n">
        <f aca="false">(N2120+O2120)*(1/General!$B$20)*((F2120/100)-E2120*(C2120/100))*1000/B2120</f>
        <v>1324.26609023113</v>
      </c>
      <c r="I2120" s="19" t="n">
        <f aca="false">(N2120+O2120)*(1/General!$B$20)*((D2120/100)*E2120-(G2120/100))*1000/B2120</f>
        <v>183.471778886777</v>
      </c>
      <c r="J2120" s="19" t="n">
        <f aca="false">I2120/H2120</f>
        <v>0.138546006909197</v>
      </c>
      <c r="K2120" s="19" t="n">
        <f aca="false">MAX(Online_RAW!$L$2-Online_RAW!L2120,0)</f>
        <v>0</v>
      </c>
      <c r="L2120" s="19" t="n">
        <f aca="false">0.0016*(Online_RAW!M2120)</f>
        <v>198.1506</v>
      </c>
      <c r="M2120" s="11" t="n">
        <f aca="false">Online_RAW!$N$2-Online_RAW!N2120</f>
        <v>970.495375</v>
      </c>
      <c r="N2120" s="19" t="n">
        <f aca="false">Online_RAW!C2120*60</f>
        <v>8.304</v>
      </c>
      <c r="O2120" s="19" t="n">
        <f aca="false">MAX(0, Online_RAW!D2120*60)</f>
        <v>171.1299</v>
      </c>
      <c r="P2120" s="19" t="n">
        <f aca="false">_xlfn.IFNA(VLOOKUP(A2120,Sampling!$D$7:$E$14,2,FALSE()),0)</f>
        <v>0</v>
      </c>
      <c r="Q2120" s="0" t="n">
        <f aca="false">_xlfn.IFNA(VLOOKUP(A2120,Refill!$D$6:$G$8,2,FALSE()),0)</f>
        <v>0</v>
      </c>
    </row>
    <row r="2121" customFormat="false" ht="12.75" hidden="false" customHeight="false" outlineLevel="0" collapsed="false">
      <c r="A2121" s="19" t="n">
        <f aca="false">ROUND((Online_RAW!B2121-General!$B$10)*24,3)</f>
        <v>35.317</v>
      </c>
      <c r="B2121" s="19" t="n">
        <f aca="false">General!$B$12+Online_ANA!K2121/1000+Online_ANA!L2121/1000+Online_ANA!M2121/1000/General!$B$22-SUM($P$2:P2121)/1000/General!$B$24+SUM($Q$2:Q2121)/1000/General!$B$24</f>
        <v>1.97395025688073</v>
      </c>
      <c r="C2121" s="19" t="n">
        <f aca="false">Online_RAW!K2121</f>
        <v>86.8171428571429</v>
      </c>
      <c r="D2121" s="19" t="n">
        <f aca="false">Online_RAW!J2121</f>
        <v>6.16272727272727</v>
      </c>
      <c r="E2121" s="19" t="n">
        <f aca="false">(1-F2121/100-G2121/100)/(1-C2121/100-D2121/100-General!$B$17/100)</f>
        <v>3.23868596478449</v>
      </c>
      <c r="F2121" s="19" t="n">
        <f aca="false">N2121*General!$B$14/(N2121+O2121)+O2121*100/(N2121+O2121)</f>
        <v>78.6545779064305</v>
      </c>
      <c r="G2121" s="19" t="n">
        <f aca="false">N2121*General!$B$15/(N2121+O2121)</f>
        <v>0.0107805162088735</v>
      </c>
      <c r="H2121" s="19" t="n">
        <f aca="false">(N2121+O2121)*(1/General!$B$20)*((F2121/100)-E2121*(C2121/100))*1000/B2121</f>
        <v>-8211.15030810481</v>
      </c>
      <c r="I2121" s="19" t="n">
        <f aca="false">(N2121+O2121)*(1/General!$B$20)*((D2121/100)*E2121-(G2121/100))*1000/B2121</f>
        <v>808.808349030782</v>
      </c>
      <c r="J2121" s="19" t="n">
        <f aca="false">I2121/H2121</f>
        <v>-0.0985012231760572</v>
      </c>
      <c r="K2121" s="19" t="n">
        <f aca="false">MAX(Online_RAW!$L$2-Online_RAW!L2121,0)</f>
        <v>0</v>
      </c>
      <c r="L2121" s="19" t="n">
        <f aca="false">0.0016*(Online_RAW!M2121)</f>
        <v>198.272</v>
      </c>
      <c r="M2121" s="11" t="n">
        <f aca="false">Online_RAW!$N$2-Online_RAW!N2121</f>
        <v>970.8393</v>
      </c>
      <c r="N2121" s="19" t="n">
        <f aca="false">Online_RAW!C2121*60</f>
        <v>48.3474545454545</v>
      </c>
      <c r="O2121" s="19" t="n">
        <f aca="false">MAX(0, Online_RAW!D2121*60)</f>
        <v>131.040818181818</v>
      </c>
      <c r="P2121" s="19" t="n">
        <f aca="false">_xlfn.IFNA(VLOOKUP(A2121,Sampling!$D$7:$E$14,2,FALSE()),0)</f>
        <v>0</v>
      </c>
      <c r="Q2121" s="0" t="n">
        <f aca="false">_xlfn.IFNA(VLOOKUP(A2121,Refill!$D$6:$G$8,2,FALSE()),0)</f>
        <v>0</v>
      </c>
    </row>
    <row r="2122" customFormat="false" ht="12.75" hidden="false" customHeight="false" outlineLevel="0" collapsed="false">
      <c r="A2122" s="19" t="n">
        <f aca="false">ROUND((Online_RAW!B2122-General!$B$10)*24,3)</f>
        <v>35.333</v>
      </c>
      <c r="B2122" s="19" t="n">
        <f aca="false">General!$B$12+Online_ANA!K2122/1000+Online_ANA!L2122/1000+Online_ANA!M2122/1000/General!$B$22-SUM($P$2:P2122)/1000/General!$B$24+SUM($Q$2:Q2122)/1000/General!$B$24</f>
        <v>1.97394473918742</v>
      </c>
      <c r="C2122" s="19" t="n">
        <f aca="false">Online_RAW!K2122</f>
        <v>76.6838461538461</v>
      </c>
      <c r="D2122" s="19" t="n">
        <f aca="false">Online_RAW!J2122</f>
        <v>5.94428571428571</v>
      </c>
      <c r="E2122" s="19" t="n">
        <f aca="false">(1-F2122/100-G2122/100)/(1-C2122/100-D2122/100-General!$B$17/100)</f>
        <v>3.30872486157457</v>
      </c>
      <c r="F2122" s="19" t="n">
        <f aca="false">N2122*General!$B$14/(N2122+O2122)+O2122*100/(N2122+O2122)</f>
        <v>43.9246069103655</v>
      </c>
      <c r="G2122" s="19" t="n">
        <f aca="false">N2122*General!$B$15/(N2122+O2122)</f>
        <v>0.0283209056008255</v>
      </c>
      <c r="H2122" s="19" t="n">
        <f aca="false">(N2122+O2122)*(1/General!$B$20)*((F2122/100)-E2122*(C2122/100))*1000/B2122</f>
        <v>-8522.63840575889</v>
      </c>
      <c r="I2122" s="19" t="n">
        <f aca="false">(N2122+O2122)*(1/General!$B$20)*((D2122/100)*E2122-(G2122/100))*1000/B2122</f>
        <v>797.812312996284</v>
      </c>
      <c r="J2122" s="19" t="n">
        <f aca="false">I2122/H2122</f>
        <v>-0.0936109541450437</v>
      </c>
      <c r="K2122" s="19" t="n">
        <f aca="false">MAX(Online_RAW!$L$2-Online_RAW!L2122,0)</f>
        <v>0</v>
      </c>
      <c r="L2122" s="19" t="n">
        <f aca="false">0.0016*(Online_RAW!M2122)</f>
        <v>198.272</v>
      </c>
      <c r="M2122" s="11" t="n">
        <f aca="false">Online_RAW!$N$2-Online_RAW!N2122</f>
        <v>970.83328571429</v>
      </c>
      <c r="N2122" s="19" t="n">
        <f aca="false">Online_RAW!C2122*60</f>
        <v>127.252909090909</v>
      </c>
      <c r="O2122" s="19" t="n">
        <f aca="false">MAX(0, Online_RAW!D2122*60)</f>
        <v>52.4770909090909</v>
      </c>
      <c r="P2122" s="19" t="n">
        <f aca="false">_xlfn.IFNA(VLOOKUP(A2122,Sampling!$D$7:$E$14,2,FALSE()),0)</f>
        <v>0</v>
      </c>
      <c r="Q2122" s="0" t="n">
        <f aca="false">_xlfn.IFNA(VLOOKUP(A2122,Refill!$D$6:$G$8,2,FALSE()),0)</f>
        <v>0</v>
      </c>
    </row>
    <row r="2123" customFormat="false" ht="12.75" hidden="false" customHeight="false" outlineLevel="0" collapsed="false">
      <c r="A2123" s="19" t="n">
        <f aca="false">ROUND((Online_RAW!B2123-General!$B$10)*24,3)</f>
        <v>35.35</v>
      </c>
      <c r="B2123" s="19" t="n">
        <f aca="false">General!$B$12+Online_ANA!K2123/1000+Online_ANA!L2123/1000+Online_ANA!M2123/1000/General!$B$22-SUM($P$2:P2123)/1000/General!$B$24+SUM($Q$2:Q2123)/1000/General!$B$24</f>
        <v>1.97393759633028</v>
      </c>
      <c r="C2123" s="19" t="n">
        <f aca="false">Online_RAW!K2123</f>
        <v>50.2623076923077</v>
      </c>
      <c r="D2123" s="19" t="n">
        <f aca="false">Online_RAW!J2123</f>
        <v>5.29461538461538</v>
      </c>
      <c r="E2123" s="19" t="n">
        <f aca="false">(1-F2123/100-G2123/100)/(1-C2123/100-D2123/100-General!$B$17/100)</f>
        <v>1.47635693723393</v>
      </c>
      <c r="F2123" s="19" t="n">
        <f aca="false">N2123*General!$B$14/(N2123+O2123)+O2123*100/(N2123+O2123)</f>
        <v>34.9921311057263</v>
      </c>
      <c r="G2123" s="19" t="n">
        <f aca="false">N2123*General!$B$15/(N2123+O2123)</f>
        <v>0.03283225701731</v>
      </c>
      <c r="H2123" s="19" t="n">
        <f aca="false">(N2123+O2123)*(1/General!$B$20)*((F2123/100)-E2123*(C2123/100))*1000/B2123</f>
        <v>-1595.34476793673</v>
      </c>
      <c r="I2123" s="19" t="n">
        <f aca="false">(N2123+O2123)*(1/General!$B$20)*((D2123/100)*E2123-(G2123/100))*1000/B2123</f>
        <v>316.681398354134</v>
      </c>
      <c r="J2123" s="19" t="n">
        <f aca="false">I2123/H2123</f>
        <v>-0.198503423660392</v>
      </c>
      <c r="K2123" s="19" t="n">
        <f aca="false">MAX(Online_RAW!$L$2-Online_RAW!L2123,0)</f>
        <v>0</v>
      </c>
      <c r="L2123" s="19" t="n">
        <f aca="false">0.0016*(Online_RAW!M2123)</f>
        <v>198.272</v>
      </c>
      <c r="M2123" s="11" t="n">
        <f aca="false">Online_RAW!$N$2-Online_RAW!N2123</f>
        <v>970.8255</v>
      </c>
      <c r="N2123" s="19" t="n">
        <f aca="false">Online_RAW!C2123*60</f>
        <v>147.746869565218</v>
      </c>
      <c r="O2123" s="19" t="n">
        <f aca="false">MAX(0, Online_RAW!D2123*60)</f>
        <v>32.2552173913043</v>
      </c>
      <c r="P2123" s="19" t="n">
        <f aca="false">_xlfn.IFNA(VLOOKUP(A2123,Sampling!$D$7:$E$14,2,FALSE()),0)</f>
        <v>0</v>
      </c>
      <c r="Q2123" s="0" t="n">
        <f aca="false">_xlfn.IFNA(VLOOKUP(A2123,Refill!$D$6:$G$8,2,FALSE()),0)</f>
        <v>0</v>
      </c>
    </row>
    <row r="2124" customFormat="false" ht="12.75" hidden="false" customHeight="false" outlineLevel="0" collapsed="false">
      <c r="A2124" s="19" t="n">
        <f aca="false">ROUND((Online_RAW!B2124-General!$B$10)*24,3)</f>
        <v>35.367</v>
      </c>
      <c r="B2124" s="19" t="n">
        <f aca="false">General!$B$12+Online_ANA!K2124/1000+Online_ANA!L2124/1000+Online_ANA!M2124/1000/General!$B$22-SUM($P$2:P2124)/1000/General!$B$24+SUM($Q$2:Q2124)/1000/General!$B$24</f>
        <v>1.93894304994903</v>
      </c>
      <c r="C2124" s="19" t="n">
        <f aca="false">Online_RAW!K2124</f>
        <v>33.4769230769231</v>
      </c>
      <c r="D2124" s="19" t="n">
        <f aca="false">Online_RAW!J2124</f>
        <v>4.48307692307692</v>
      </c>
      <c r="E2124" s="19" t="n">
        <f aca="false">(1-F2124/100-G2124/100)/(1-C2124/100-D2124/100-General!$B$17/100)</f>
        <v>0.994843756709072</v>
      </c>
      <c r="F2124" s="19" t="n">
        <f aca="false">N2124*General!$B$14/(N2124+O2124)+O2124*100/(N2124+O2124)</f>
        <v>38.6793845668584</v>
      </c>
      <c r="G2124" s="19" t="n">
        <f aca="false">N2124*General!$B$15/(N2124+O2124)</f>
        <v>0.0309700077945159</v>
      </c>
      <c r="H2124" s="19" t="n">
        <f aca="false">(N2124+O2124)*(1/General!$B$20)*((F2124/100)-E2124*(C2124/100))*1000/B2124</f>
        <v>222.434823750976</v>
      </c>
      <c r="I2124" s="19" t="n">
        <f aca="false">(N2124+O2124)*(1/General!$B$20)*((D2124/100)*E2124-(G2124/100))*1000/B2124</f>
        <v>183.283311927797</v>
      </c>
      <c r="J2124" s="19" t="n">
        <f aca="false">I2124/H2124</f>
        <v>0.82398659003587</v>
      </c>
      <c r="K2124" s="19" t="n">
        <f aca="false">MAX(Online_RAW!$L$2-Online_RAW!L2124,0)</f>
        <v>0</v>
      </c>
      <c r="L2124" s="19" t="n">
        <f aca="false">0.0016*(Online_RAW!M2124)</f>
        <v>198.272</v>
      </c>
      <c r="M2124" s="11" t="n">
        <f aca="false">Online_RAW!$N$2-Online_RAW!N2124</f>
        <v>970.83144444444</v>
      </c>
      <c r="N2124" s="19" t="n">
        <f aca="false">Online_RAW!C2124*60</f>
        <v>139.246363636364</v>
      </c>
      <c r="O2124" s="19" t="n">
        <f aca="false">MAX(0, Online_RAW!D2124*60)</f>
        <v>40.6003636363636</v>
      </c>
      <c r="P2124" s="19" t="n">
        <f aca="false">_xlfn.IFNA(VLOOKUP(A2124,Sampling!$D$7:$E$14,2,FALSE()),0)</f>
        <v>35</v>
      </c>
      <c r="Q2124" s="0" t="n">
        <f aca="false">_xlfn.IFNA(VLOOKUP(A2124,Refill!$D$6:$G$8,2,FALSE()),0)</f>
        <v>0</v>
      </c>
    </row>
  </sheetData>
  <autoFilter ref="A1:Q2124"/>
  <printOptions headings="false" gridLines="false" gridLinesSet="true" horizontalCentered="false" verticalCentered="false"/>
  <pageMargins left="0.7875" right="0.7875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3124"/>
  <sheetViews>
    <sheetView showFormulas="false" showGridLines="true" showRowColHeaders="true" showZeros="true" rightToLeft="false" tabSelected="false" showOutlineSymbols="true" defaultGridColor="true" view="normal" topLeftCell="E1" colorId="64" zoomScale="90" zoomScaleNormal="90" zoomScalePageLayoutView="100" workbookViewId="0">
      <selection pane="topLeft" activeCell="K31" activeCellId="0" sqref="K31"/>
    </sheetView>
  </sheetViews>
  <sheetFormatPr defaultColWidth="11.4453125" defaultRowHeight="12.75" zeroHeight="false" outlineLevelRow="0" outlineLevelCol="0"/>
  <cols>
    <col collapsed="false" customWidth="true" hidden="false" outlineLevel="0" max="1" min="1" style="31" width="18.44"/>
    <col collapsed="false" customWidth="true" hidden="false" outlineLevel="0" max="6" min="2" style="27" width="18.11"/>
    <col collapsed="false" customWidth="true" hidden="false" outlineLevel="0" max="7" min="7" style="27" width="22.44"/>
    <col collapsed="false" customWidth="true" hidden="false" outlineLevel="0" max="8" min="8" style="0" width="8.88"/>
    <col collapsed="false" customWidth="true" hidden="false" outlineLevel="0" max="10" min="10" style="0" width="18.34"/>
  </cols>
  <sheetData>
    <row r="1" customFormat="false" ht="14.25" hidden="false" customHeight="false" outlineLevel="0" collapsed="false">
      <c r="A1" s="40" t="s">
        <v>82</v>
      </c>
      <c r="B1" s="28" t="s">
        <v>85</v>
      </c>
      <c r="C1" s="28" t="s">
        <v>90</v>
      </c>
      <c r="D1" s="28" t="s">
        <v>71</v>
      </c>
      <c r="E1" s="41" t="s">
        <v>96</v>
      </c>
      <c r="F1" s="41" t="s">
        <v>64</v>
      </c>
      <c r="G1" s="41" t="s">
        <v>65</v>
      </c>
      <c r="I1" s="42" t="s">
        <v>97</v>
      </c>
      <c r="J1" s="42" t="s">
        <v>98</v>
      </c>
      <c r="K1" s="42" t="s">
        <v>99</v>
      </c>
      <c r="L1" s="42" t="s">
        <v>100</v>
      </c>
    </row>
    <row r="2" customFormat="false" ht="14.25" hidden="false" customHeight="false" outlineLevel="0" collapsed="false">
      <c r="A2" s="43" t="n">
        <v>0</v>
      </c>
      <c r="B2" s="27" t="n">
        <v>0.04</v>
      </c>
      <c r="C2" s="27" t="n">
        <v>0.000192764639255514</v>
      </c>
      <c r="D2" s="27" t="n">
        <v>0</v>
      </c>
      <c r="F2" s="27" t="n">
        <v>21</v>
      </c>
      <c r="G2" s="27" t="n">
        <v>36.5295238095238</v>
      </c>
      <c r="I2" s="42"/>
      <c r="J2" s="42" t="s">
        <v>36</v>
      </c>
      <c r="K2" s="42" t="s">
        <v>101</v>
      </c>
      <c r="L2" s="42" t="s">
        <v>31</v>
      </c>
    </row>
    <row r="3" customFormat="false" ht="14.25" hidden="false" customHeight="false" outlineLevel="0" collapsed="false">
      <c r="A3" s="43" t="n">
        <v>0.017</v>
      </c>
      <c r="B3" s="27" t="n">
        <v>0.04</v>
      </c>
      <c r="C3" s="27" t="n">
        <v>6.74023867739788E-005</v>
      </c>
      <c r="D3" s="27" t="n">
        <v>0</v>
      </c>
      <c r="F3" s="27" t="n">
        <v>21</v>
      </c>
      <c r="G3" s="27" t="n">
        <v>36.8161904761905</v>
      </c>
      <c r="I3" s="44" t="s">
        <v>102</v>
      </c>
      <c r="J3" s="45" t="n">
        <f aca="false">VLOOKUP(I3,Sampling!$A$7:$D$14,4,FALSE())</f>
        <v>0</v>
      </c>
      <c r="K3" s="46" t="n">
        <f aca="false">VLOOKUP(J3,Biomass!$C$7:$R$36,16,FALSE())</f>
        <v>0.146</v>
      </c>
      <c r="L3" s="47" t="n">
        <f aca="false">VLOOKUP(J3,Protein!$D$7:$E$14,2,FALSE())</f>
        <v>0</v>
      </c>
    </row>
    <row r="4" customFormat="false" ht="14.25" hidden="false" customHeight="false" outlineLevel="0" collapsed="false">
      <c r="A4" s="43" t="n">
        <v>0.033</v>
      </c>
      <c r="B4" s="27" t="n">
        <v>0.04</v>
      </c>
      <c r="C4" s="27" t="n">
        <v>0.000317901076188161</v>
      </c>
      <c r="D4" s="27" t="n">
        <v>0</v>
      </c>
      <c r="F4" s="27" t="n">
        <v>21</v>
      </c>
      <c r="G4" s="27" t="n">
        <v>37.0226666666667</v>
      </c>
      <c r="I4" s="44" t="s">
        <v>103</v>
      </c>
      <c r="J4" s="45" t="n">
        <f aca="false">VLOOKUP(I4,Sampling!$A$7:$D$14,4,FALSE())</f>
        <v>23.367</v>
      </c>
      <c r="K4" s="46" t="n">
        <f aca="false">VLOOKUP(J4,Biomass!$C$7:$R$36,16,FALSE())</f>
        <v>31.4333333333334</v>
      </c>
      <c r="L4" s="47" t="n">
        <f aca="false">VLOOKUP(J4,Protein!$D$7:$E$14,2,FALSE())</f>
        <v>0</v>
      </c>
    </row>
    <row r="5" customFormat="false" ht="14.25" hidden="false" customHeight="false" outlineLevel="0" collapsed="false">
      <c r="A5" s="43" t="n">
        <v>0.05</v>
      </c>
      <c r="B5" s="27" t="n">
        <v>0.04</v>
      </c>
      <c r="C5" s="27" t="n">
        <v>0.000318120270116398</v>
      </c>
      <c r="D5" s="27" t="n">
        <v>0</v>
      </c>
      <c r="F5" s="27" t="n">
        <v>21</v>
      </c>
      <c r="G5" s="27" t="n">
        <v>37.155</v>
      </c>
      <c r="I5" s="44" t="s">
        <v>104</v>
      </c>
      <c r="J5" s="45" t="n">
        <f aca="false">VLOOKUP(I5,Sampling!$A$7:$D$14,4,FALSE())</f>
        <v>25.867</v>
      </c>
      <c r="K5" s="46" t="n">
        <f aca="false">VLOOKUP(J5,Biomass!$C$7:$R$36,16,FALSE())</f>
        <v>41.1666666666667</v>
      </c>
      <c r="L5" s="47" t="n">
        <f aca="false">VLOOKUP(J5,Protein!$D$7:$E$14,2,FALSE())</f>
        <v>3.04474303920211</v>
      </c>
    </row>
    <row r="6" customFormat="false" ht="14.25" hidden="false" customHeight="false" outlineLevel="0" collapsed="false">
      <c r="A6" s="43" t="n">
        <v>0.067</v>
      </c>
      <c r="B6" s="27" t="n">
        <v>0.04</v>
      </c>
      <c r="C6" s="27" t="n">
        <v>0.00044333611003864</v>
      </c>
      <c r="D6" s="27" t="n">
        <v>0</v>
      </c>
      <c r="F6" s="27" t="n">
        <v>21</v>
      </c>
      <c r="G6" s="27" t="n">
        <v>37.235</v>
      </c>
      <c r="I6" s="44" t="s">
        <v>105</v>
      </c>
      <c r="J6" s="45" t="n">
        <f aca="false">VLOOKUP(I6,Sampling!$A$7:$D$14,4,FALSE())</f>
        <v>27.867</v>
      </c>
      <c r="K6" s="46" t="n">
        <f aca="false">VLOOKUP(J6,Biomass!$C$7:$R$36,16,FALSE())</f>
        <v>47.1333333333334</v>
      </c>
      <c r="L6" s="47" t="n">
        <f aca="false">VLOOKUP(J6,Protein!$D$7:$E$14,2,FALSE())</f>
        <v>5.84291453109849</v>
      </c>
    </row>
    <row r="7" customFormat="false" ht="14.25" hidden="false" customHeight="false" outlineLevel="0" collapsed="false">
      <c r="A7" s="43" t="n">
        <v>0.083</v>
      </c>
      <c r="B7" s="27" t="n">
        <v>0.04</v>
      </c>
      <c r="C7" s="27" t="n">
        <v>0.000568406813110494</v>
      </c>
      <c r="D7" s="27" t="n">
        <v>0</v>
      </c>
      <c r="F7" s="27" t="n">
        <v>21</v>
      </c>
      <c r="G7" s="27" t="n">
        <v>37.2883333333333</v>
      </c>
      <c r="I7" s="44" t="s">
        <v>106</v>
      </c>
      <c r="J7" s="45" t="n">
        <f aca="false">VLOOKUP(I7,Sampling!$A$7:$D$14,4,FALSE())</f>
        <v>29.867</v>
      </c>
      <c r="K7" s="46" t="n">
        <f aca="false">VLOOKUP(J7,Biomass!$C$7:$R$36,16,FALSE())</f>
        <v>51.4</v>
      </c>
      <c r="L7" s="47" t="n">
        <f aca="false">VLOOKUP(J7,Protein!$D$7:$E$14,2,FALSE())</f>
        <v>7.64371796647735</v>
      </c>
    </row>
    <row r="8" customFormat="false" ht="14.25" hidden="false" customHeight="false" outlineLevel="0" collapsed="false">
      <c r="A8" s="43" t="n">
        <v>0.1</v>
      </c>
      <c r="B8" s="27" t="n">
        <v>0.04</v>
      </c>
      <c r="C8" s="27" t="n">
        <v>0.000443511755830147</v>
      </c>
      <c r="D8" s="27" t="n">
        <v>0</v>
      </c>
      <c r="F8" s="27" t="n">
        <v>21</v>
      </c>
      <c r="G8" s="27" t="n">
        <v>37.31</v>
      </c>
      <c r="I8" s="44" t="s">
        <v>107</v>
      </c>
      <c r="J8" s="45" t="n">
        <f aca="false">VLOOKUP(I8,Sampling!$A$7:$D$14,4,FALSE())</f>
        <v>31.95</v>
      </c>
      <c r="K8" s="46" t="n">
        <f aca="false">VLOOKUP(J8,Biomass!$C$7:$R$36,16,FALSE())</f>
        <v>52.5666666666667</v>
      </c>
      <c r="L8" s="47" t="n">
        <f aca="false">VLOOKUP(J8,Protein!$D$7:$E$14,2,FALSE())</f>
        <v>8.39174400886549</v>
      </c>
    </row>
    <row r="9" customFormat="false" ht="14.25" hidden="false" customHeight="false" outlineLevel="0" collapsed="false">
      <c r="A9" s="43" t="n">
        <v>0.117</v>
      </c>
      <c r="B9" s="27" t="n">
        <v>0.04</v>
      </c>
      <c r="C9" s="27" t="n">
        <v>0.000443576457557407</v>
      </c>
      <c r="D9" s="27" t="n">
        <v>0</v>
      </c>
      <c r="F9" s="27" t="n">
        <v>21</v>
      </c>
      <c r="G9" s="27" t="n">
        <v>37.3033333333333</v>
      </c>
      <c r="I9" s="44" t="s">
        <v>108</v>
      </c>
      <c r="J9" s="45" t="n">
        <f aca="false">VLOOKUP(I9,Sampling!$A$7:$D$14,4,FALSE())</f>
        <v>33.867</v>
      </c>
      <c r="K9" s="46" t="n">
        <f aca="false">VLOOKUP(J9,Biomass!$C$7:$R$36,16,FALSE())</f>
        <v>58.0333333333333</v>
      </c>
      <c r="L9" s="47" t="n">
        <f aca="false">VLOOKUP(J9,Protein!$D$7:$E$14,2,FALSE())</f>
        <v>7.72683197118715</v>
      </c>
    </row>
    <row r="10" customFormat="false" ht="14.25" hidden="false" customHeight="false" outlineLevel="0" collapsed="false">
      <c r="A10" s="43" t="n">
        <v>0.133</v>
      </c>
      <c r="B10" s="27" t="n">
        <v>0.04</v>
      </c>
      <c r="C10" s="27" t="n">
        <v>0.000568153534274473</v>
      </c>
      <c r="D10" s="27" t="n">
        <v>0</v>
      </c>
      <c r="F10" s="27" t="n">
        <v>21</v>
      </c>
      <c r="G10" s="27" t="n">
        <v>37.29</v>
      </c>
      <c r="I10" s="44" t="s">
        <v>109</v>
      </c>
      <c r="J10" s="45" t="n">
        <f aca="false">VLOOKUP(I10,Sampling!$A$7:$D$14,4,FALSE())</f>
        <v>35.367</v>
      </c>
      <c r="K10" s="46" t="n">
        <f aca="false">VLOOKUP(J10,Biomass!$C$7:$R$36,16,FALSE())</f>
        <v>58.6333333333334</v>
      </c>
      <c r="L10" s="47" t="n">
        <f aca="false">VLOOKUP(J10,Protein!$D$7:$E$14,2,FALSE())</f>
        <v>7.28355727940158</v>
      </c>
    </row>
    <row r="11" customFormat="false" ht="14.25" hidden="false" customHeight="false" outlineLevel="0" collapsed="false">
      <c r="A11" s="43" t="n">
        <v>0.15</v>
      </c>
      <c r="B11" s="27" t="n">
        <v>0.04</v>
      </c>
      <c r="C11" s="27" t="n">
        <v>0.000568517945660724</v>
      </c>
      <c r="D11" s="27" t="n">
        <v>0</v>
      </c>
      <c r="F11" s="27" t="n">
        <v>21</v>
      </c>
      <c r="G11" s="27" t="n">
        <v>37.284</v>
      </c>
      <c r="I11" s="48"/>
      <c r="J11" s="49"/>
      <c r="K11" s="50"/>
      <c r="L11" s="51"/>
      <c r="M11" s="52"/>
    </row>
    <row r="12" customFormat="false" ht="14.25" hidden="false" customHeight="false" outlineLevel="0" collapsed="false">
      <c r="A12" s="43" t="n">
        <v>0.167</v>
      </c>
      <c r="B12" s="27" t="n">
        <v>0.04</v>
      </c>
      <c r="C12" s="27" t="n">
        <v>0.000569001243031766</v>
      </c>
      <c r="D12" s="27" t="n">
        <v>0</v>
      </c>
      <c r="F12" s="27" t="n">
        <v>21</v>
      </c>
      <c r="G12" s="27" t="n">
        <v>37.27</v>
      </c>
      <c r="I12" s="48"/>
      <c r="J12" s="49"/>
      <c r="K12" s="50"/>
      <c r="L12" s="51"/>
      <c r="M12" s="52"/>
    </row>
    <row r="13" customFormat="false" ht="14.25" hidden="false" customHeight="false" outlineLevel="0" collapsed="false">
      <c r="A13" s="43" t="n">
        <v>0.183</v>
      </c>
      <c r="B13" s="27" t="n">
        <v>0.04</v>
      </c>
      <c r="C13" s="27" t="n">
        <v>0.0014466420593704</v>
      </c>
      <c r="D13" s="27" t="n">
        <v>0</v>
      </c>
      <c r="F13" s="27" t="n">
        <v>21</v>
      </c>
      <c r="G13" s="27" t="n">
        <v>37.2633333333333</v>
      </c>
      <c r="I13" s="48"/>
      <c r="J13" s="49"/>
      <c r="K13" s="50"/>
      <c r="L13" s="51"/>
      <c r="M13" s="52"/>
    </row>
    <row r="14" customFormat="false" ht="14.25" hidden="false" customHeight="false" outlineLevel="0" collapsed="false">
      <c r="A14" s="43" t="n">
        <v>0.2</v>
      </c>
      <c r="B14" s="27" t="n">
        <v>0.04</v>
      </c>
      <c r="C14" s="27" t="n">
        <v>0.00411100057619466</v>
      </c>
      <c r="D14" s="27" t="n">
        <v>0</v>
      </c>
      <c r="F14" s="27" t="n">
        <v>21</v>
      </c>
      <c r="G14" s="27" t="n">
        <v>37.245</v>
      </c>
      <c r="I14" s="48"/>
      <c r="J14" s="49"/>
      <c r="K14" s="50"/>
      <c r="L14" s="51"/>
      <c r="M14" s="52"/>
    </row>
    <row r="15" customFormat="false" ht="12.75" hidden="false" customHeight="false" outlineLevel="0" collapsed="false">
      <c r="A15" s="43" t="n">
        <v>0.217</v>
      </c>
      <c r="B15" s="27" t="n">
        <v>0.04</v>
      </c>
      <c r="C15" s="27" t="n">
        <v>0.00621772310949493</v>
      </c>
      <c r="D15" s="27" t="n">
        <v>0</v>
      </c>
      <c r="F15" s="27" t="n">
        <v>21</v>
      </c>
      <c r="G15" s="27" t="n">
        <v>37.245</v>
      </c>
    </row>
    <row r="16" customFormat="false" ht="14.25" hidden="false" customHeight="false" outlineLevel="0" collapsed="false">
      <c r="A16" s="43" t="n">
        <v>0.233</v>
      </c>
      <c r="B16" s="27" t="n">
        <v>0.04</v>
      </c>
      <c r="C16" s="27" t="n">
        <v>0.00710929938422965</v>
      </c>
      <c r="D16" s="27" t="n">
        <v>0</v>
      </c>
      <c r="F16" s="27" t="n">
        <v>21</v>
      </c>
      <c r="G16" s="27" t="n">
        <v>37.23</v>
      </c>
      <c r="I16" s="53"/>
      <c r="J16" s="54"/>
      <c r="K16" s="55"/>
    </row>
    <row r="17" customFormat="false" ht="14.25" hidden="false" customHeight="false" outlineLevel="0" collapsed="false">
      <c r="A17" s="43" t="n">
        <v>0.25</v>
      </c>
      <c r="B17" s="27" t="n">
        <v>0.04</v>
      </c>
      <c r="C17" s="27" t="n">
        <v>0.00748689677395995</v>
      </c>
      <c r="D17" s="27" t="n">
        <v>0</v>
      </c>
      <c r="F17" s="27" t="n">
        <v>21</v>
      </c>
      <c r="G17" s="27" t="n">
        <v>37.224</v>
      </c>
      <c r="I17" s="53"/>
      <c r="J17" s="54"/>
      <c r="K17" s="55"/>
      <c r="L17" s="56"/>
    </row>
    <row r="18" customFormat="false" ht="12.75" hidden="false" customHeight="false" outlineLevel="0" collapsed="false">
      <c r="A18" s="43" t="n">
        <v>0.267</v>
      </c>
      <c r="B18" s="27" t="n">
        <v>0.04</v>
      </c>
      <c r="C18" s="27" t="n">
        <v>0.00786405208471841</v>
      </c>
      <c r="D18" s="27" t="n">
        <v>0</v>
      </c>
      <c r="F18" s="27" t="n">
        <v>21</v>
      </c>
      <c r="G18" s="27" t="n">
        <v>37.2116666666667</v>
      </c>
    </row>
    <row r="19" customFormat="false" ht="12.75" hidden="false" customHeight="false" outlineLevel="0" collapsed="false">
      <c r="A19" s="43" t="n">
        <v>0.283</v>
      </c>
      <c r="B19" s="27" t="n">
        <v>0.04</v>
      </c>
      <c r="C19" s="27" t="n">
        <v>0.00803558589935271</v>
      </c>
      <c r="D19" s="27" t="n">
        <v>0</v>
      </c>
      <c r="F19" s="27" t="n">
        <v>21</v>
      </c>
      <c r="G19" s="27" t="n">
        <v>37.19</v>
      </c>
    </row>
    <row r="20" customFormat="false" ht="12.75" hidden="false" customHeight="false" outlineLevel="0" collapsed="false">
      <c r="A20" s="43" t="n">
        <v>0.3</v>
      </c>
      <c r="B20" s="27" t="n">
        <v>0.045</v>
      </c>
      <c r="C20" s="27" t="n">
        <v>0.257506401010491</v>
      </c>
      <c r="D20" s="27" t="n">
        <v>0</v>
      </c>
      <c r="F20" s="27" t="n">
        <v>21</v>
      </c>
      <c r="G20" s="27" t="n">
        <v>37.17</v>
      </c>
    </row>
    <row r="21" customFormat="false" ht="12.75" hidden="false" customHeight="false" outlineLevel="0" collapsed="false">
      <c r="A21" s="43" t="n">
        <v>0.317</v>
      </c>
      <c r="B21" s="27" t="n">
        <v>0.045</v>
      </c>
      <c r="C21" s="27" t="n">
        <v>0.257550585162787</v>
      </c>
      <c r="D21" s="27" t="n">
        <v>0</v>
      </c>
      <c r="F21" s="27" t="n">
        <v>21</v>
      </c>
      <c r="G21" s="27" t="n">
        <v>37.165</v>
      </c>
    </row>
    <row r="22" customFormat="false" ht="12.75" hidden="false" customHeight="false" outlineLevel="0" collapsed="false">
      <c r="A22" s="43" t="n">
        <v>0.333</v>
      </c>
      <c r="B22" s="27" t="n">
        <v>0.045</v>
      </c>
      <c r="C22" s="27" t="n">
        <v>0.257998243197139</v>
      </c>
      <c r="D22" s="27" t="n">
        <v>0</v>
      </c>
      <c r="F22" s="27" t="n">
        <v>21</v>
      </c>
      <c r="G22" s="27" t="n">
        <v>37.155</v>
      </c>
    </row>
    <row r="23" customFormat="false" ht="12.75" hidden="false" customHeight="false" outlineLevel="0" collapsed="false">
      <c r="A23" s="43" t="n">
        <v>0.35</v>
      </c>
      <c r="B23" s="27" t="n">
        <v>0.04</v>
      </c>
      <c r="C23" s="27" t="n">
        <v>0.00887569132391265</v>
      </c>
      <c r="D23" s="27" t="n">
        <v>0</v>
      </c>
      <c r="F23" s="27" t="n">
        <v>21</v>
      </c>
      <c r="G23" s="27" t="n">
        <v>37.15</v>
      </c>
    </row>
    <row r="24" customFormat="false" ht="12.75" hidden="false" customHeight="false" outlineLevel="0" collapsed="false">
      <c r="A24" s="43" t="n">
        <v>0.367</v>
      </c>
      <c r="B24" s="27" t="n">
        <v>0.04</v>
      </c>
      <c r="C24" s="27" t="n">
        <v>0.00900592330573961</v>
      </c>
      <c r="D24" s="27" t="n">
        <v>0</v>
      </c>
      <c r="F24" s="27" t="n">
        <v>21</v>
      </c>
      <c r="G24" s="27" t="n">
        <v>37.15</v>
      </c>
    </row>
    <row r="25" customFormat="false" ht="12.75" hidden="false" customHeight="false" outlineLevel="0" collapsed="false">
      <c r="A25" s="43" t="n">
        <v>0.383</v>
      </c>
      <c r="B25" s="27" t="n">
        <v>0.04</v>
      </c>
      <c r="C25" s="27" t="n">
        <v>0.00886281238173092</v>
      </c>
      <c r="D25" s="27" t="n">
        <v>0</v>
      </c>
      <c r="F25" s="27" t="n">
        <v>21</v>
      </c>
      <c r="G25" s="27" t="n">
        <v>37.135</v>
      </c>
    </row>
    <row r="26" customFormat="false" ht="12.75" hidden="false" customHeight="false" outlineLevel="0" collapsed="false">
      <c r="A26" s="43" t="n">
        <v>0.4</v>
      </c>
      <c r="B26" s="27" t="n">
        <v>0.04</v>
      </c>
      <c r="C26" s="27" t="n">
        <v>0.00895304186799156</v>
      </c>
      <c r="D26" s="27" t="n">
        <v>0</v>
      </c>
      <c r="F26" s="27" t="n">
        <v>21</v>
      </c>
      <c r="G26" s="27" t="n">
        <v>37.1216666666667</v>
      </c>
    </row>
    <row r="27" customFormat="false" ht="12.75" hidden="false" customHeight="false" outlineLevel="0" collapsed="false">
      <c r="A27" s="43" t="n">
        <v>0.417</v>
      </c>
      <c r="B27" s="27" t="n">
        <v>0.04</v>
      </c>
      <c r="C27" s="27" t="n">
        <v>0.0089970942002712</v>
      </c>
      <c r="D27" s="27" t="n">
        <v>0</v>
      </c>
      <c r="F27" s="27" t="n">
        <v>21</v>
      </c>
      <c r="G27" s="27" t="n">
        <v>37.1216666666667</v>
      </c>
    </row>
    <row r="28" customFormat="false" ht="12.75" hidden="false" customHeight="false" outlineLevel="0" collapsed="false">
      <c r="A28" s="43" t="n">
        <v>0.433</v>
      </c>
      <c r="B28" s="27" t="n">
        <v>0.04</v>
      </c>
      <c r="C28" s="27" t="n">
        <v>0.00899952161982449</v>
      </c>
      <c r="D28" s="27" t="n">
        <v>0</v>
      </c>
      <c r="F28" s="27" t="n">
        <v>21</v>
      </c>
      <c r="G28" s="27" t="n">
        <v>37.1066666666667</v>
      </c>
    </row>
    <row r="29" customFormat="false" ht="12.75" hidden="false" customHeight="false" outlineLevel="0" collapsed="false">
      <c r="A29" s="43" t="n">
        <v>0.45</v>
      </c>
      <c r="B29" s="27" t="n">
        <v>0.04</v>
      </c>
      <c r="C29" s="27" t="n">
        <v>0.00899702245680184</v>
      </c>
      <c r="D29" s="27" t="n">
        <v>0</v>
      </c>
      <c r="F29" s="27" t="n">
        <v>21</v>
      </c>
      <c r="G29" s="27" t="n">
        <v>37.1</v>
      </c>
    </row>
    <row r="30" customFormat="false" ht="12.75" hidden="false" customHeight="false" outlineLevel="0" collapsed="false">
      <c r="A30" s="43" t="n">
        <v>0.467</v>
      </c>
      <c r="B30" s="27" t="n">
        <v>0.04</v>
      </c>
      <c r="C30" s="27" t="n">
        <v>0.00930270181609747</v>
      </c>
      <c r="D30" s="27" t="n">
        <v>0</v>
      </c>
      <c r="F30" s="27" t="n">
        <v>21</v>
      </c>
      <c r="G30" s="27" t="n">
        <v>37.105</v>
      </c>
    </row>
    <row r="31" customFormat="false" ht="12.75" hidden="false" customHeight="false" outlineLevel="0" collapsed="false">
      <c r="A31" s="43" t="n">
        <v>0.483</v>
      </c>
      <c r="B31" s="27" t="n">
        <v>0.05</v>
      </c>
      <c r="C31" s="27" t="n">
        <v>0.507642159373477</v>
      </c>
      <c r="D31" s="27" t="n">
        <v>0</v>
      </c>
      <c r="F31" s="27" t="n">
        <v>21</v>
      </c>
      <c r="G31" s="27" t="n">
        <v>37.0866666666667</v>
      </c>
    </row>
    <row r="32" customFormat="false" ht="12.75" hidden="false" customHeight="false" outlineLevel="0" collapsed="false">
      <c r="A32" s="43" t="n">
        <v>0.5</v>
      </c>
      <c r="B32" s="27" t="n">
        <v>0.0433333333333333</v>
      </c>
      <c r="C32" s="27" t="n">
        <v>0.176160267412656</v>
      </c>
      <c r="D32" s="27" t="n">
        <v>0</v>
      </c>
      <c r="F32" s="27" t="n">
        <v>21</v>
      </c>
      <c r="G32" s="27" t="n">
        <v>37.08</v>
      </c>
    </row>
    <row r="33" customFormat="false" ht="12.75" hidden="false" customHeight="false" outlineLevel="0" collapsed="false">
      <c r="A33" s="43" t="n">
        <v>0.517</v>
      </c>
      <c r="B33" s="27" t="n">
        <v>0.0433333333333333</v>
      </c>
      <c r="C33" s="27" t="n">
        <v>0.175797086203332</v>
      </c>
      <c r="D33" s="27" t="n">
        <v>0</v>
      </c>
      <c r="F33" s="27" t="n">
        <v>21</v>
      </c>
      <c r="G33" s="27" t="n">
        <v>37.076</v>
      </c>
    </row>
    <row r="34" customFormat="false" ht="12.75" hidden="false" customHeight="false" outlineLevel="0" collapsed="false">
      <c r="A34" s="43" t="n">
        <v>0.533</v>
      </c>
      <c r="B34" s="27" t="n">
        <v>0.04</v>
      </c>
      <c r="C34" s="27" t="n">
        <v>0.00946156937516884</v>
      </c>
      <c r="D34" s="27" t="n">
        <v>0</v>
      </c>
      <c r="F34" s="27" t="n">
        <v>21</v>
      </c>
      <c r="G34" s="27" t="n">
        <v>37.07</v>
      </c>
    </row>
    <row r="35" customFormat="false" ht="12.75" hidden="false" customHeight="false" outlineLevel="0" collapsed="false">
      <c r="A35" s="43" t="n">
        <v>0.55</v>
      </c>
      <c r="B35" s="27" t="n">
        <v>0.04</v>
      </c>
      <c r="C35" s="27" t="n">
        <v>0.00924394622130528</v>
      </c>
      <c r="D35" s="27" t="n">
        <v>0</v>
      </c>
      <c r="F35" s="27" t="n">
        <v>21</v>
      </c>
      <c r="G35" s="27" t="n">
        <v>37.0642857142857</v>
      </c>
    </row>
    <row r="36" customFormat="false" ht="12.75" hidden="false" customHeight="false" outlineLevel="0" collapsed="false">
      <c r="A36" s="43" t="n">
        <v>0.567</v>
      </c>
      <c r="B36" s="27" t="n">
        <v>0.04</v>
      </c>
      <c r="C36" s="27" t="n">
        <v>0.00976402365216389</v>
      </c>
      <c r="D36" s="27" t="n">
        <v>0</v>
      </c>
      <c r="F36" s="27" t="n">
        <v>21</v>
      </c>
      <c r="G36" s="27" t="n">
        <v>37.0533333333333</v>
      </c>
    </row>
    <row r="37" customFormat="false" ht="12.75" hidden="false" customHeight="false" outlineLevel="0" collapsed="false">
      <c r="A37" s="43" t="n">
        <v>0.583</v>
      </c>
      <c r="B37" s="27" t="n">
        <v>0.04</v>
      </c>
      <c r="C37" s="27" t="n">
        <v>0.00963516641536451</v>
      </c>
      <c r="D37" s="27" t="n">
        <v>0</v>
      </c>
      <c r="F37" s="27" t="n">
        <v>21</v>
      </c>
      <c r="G37" s="27" t="n">
        <v>37.056</v>
      </c>
    </row>
    <row r="38" customFormat="false" ht="12.75" hidden="false" customHeight="false" outlineLevel="0" collapsed="false">
      <c r="A38" s="43" t="n">
        <v>0.6</v>
      </c>
      <c r="B38" s="27" t="n">
        <v>0.04</v>
      </c>
      <c r="C38" s="27" t="n">
        <v>0.00963420314829655</v>
      </c>
      <c r="D38" s="27" t="n">
        <v>0</v>
      </c>
      <c r="F38" s="27" t="n">
        <v>21</v>
      </c>
      <c r="G38" s="27" t="n">
        <v>37.06</v>
      </c>
    </row>
    <row r="39" customFormat="false" ht="12.75" hidden="false" customHeight="false" outlineLevel="0" collapsed="false">
      <c r="A39" s="43" t="n">
        <v>0.617</v>
      </c>
      <c r="B39" s="27" t="n">
        <v>0.04</v>
      </c>
      <c r="C39" s="27" t="n">
        <v>0.00975770460637185</v>
      </c>
      <c r="D39" s="27" t="n">
        <v>0</v>
      </c>
      <c r="F39" s="27" t="n">
        <v>21</v>
      </c>
      <c r="G39" s="27" t="n">
        <v>37.0533333333333</v>
      </c>
    </row>
    <row r="40" customFormat="false" ht="12.75" hidden="false" customHeight="false" outlineLevel="0" collapsed="false">
      <c r="A40" s="43" t="n">
        <v>0.633</v>
      </c>
      <c r="B40" s="27" t="n">
        <v>0.04</v>
      </c>
      <c r="C40" s="27" t="n">
        <v>0.0101527340649102</v>
      </c>
      <c r="D40" s="27" t="n">
        <v>0</v>
      </c>
      <c r="F40" s="27" t="n">
        <v>21</v>
      </c>
      <c r="G40" s="27" t="n">
        <v>37.055</v>
      </c>
    </row>
    <row r="41" customFormat="false" ht="12.75" hidden="false" customHeight="false" outlineLevel="0" collapsed="false">
      <c r="A41" s="43" t="n">
        <v>0.65</v>
      </c>
      <c r="B41" s="27" t="n">
        <v>0.04</v>
      </c>
      <c r="C41" s="27" t="n">
        <v>0.010151472218618</v>
      </c>
      <c r="D41" s="27" t="n">
        <v>0</v>
      </c>
      <c r="F41" s="27" t="n">
        <v>21</v>
      </c>
      <c r="G41" s="27" t="n">
        <v>37.05</v>
      </c>
    </row>
    <row r="42" customFormat="false" ht="12.75" hidden="false" customHeight="false" outlineLevel="0" collapsed="false">
      <c r="A42" s="43" t="n">
        <v>0.667</v>
      </c>
      <c r="B42" s="27" t="n">
        <v>0.04</v>
      </c>
      <c r="C42" s="27" t="n">
        <v>0.0101405731584324</v>
      </c>
      <c r="D42" s="27" t="n">
        <v>0</v>
      </c>
      <c r="F42" s="27" t="n">
        <v>21</v>
      </c>
      <c r="G42" s="27" t="n">
        <v>37.045</v>
      </c>
    </row>
    <row r="43" customFormat="false" ht="12.75" hidden="false" customHeight="false" outlineLevel="0" collapsed="false">
      <c r="A43" s="43" t="n">
        <v>0.683</v>
      </c>
      <c r="B43" s="27" t="n">
        <v>0.04</v>
      </c>
      <c r="C43" s="27" t="n">
        <v>0.00988568061331701</v>
      </c>
      <c r="D43" s="27" t="n">
        <v>0</v>
      </c>
      <c r="F43" s="27" t="n">
        <v>21</v>
      </c>
      <c r="G43" s="27" t="n">
        <v>37.05</v>
      </c>
    </row>
    <row r="44" customFormat="false" ht="12.75" hidden="false" customHeight="false" outlineLevel="0" collapsed="false">
      <c r="A44" s="43" t="n">
        <v>0.7</v>
      </c>
      <c r="B44" s="27" t="n">
        <v>0.04</v>
      </c>
      <c r="C44" s="27" t="n">
        <v>0.00989255348234897</v>
      </c>
      <c r="D44" s="27" t="n">
        <v>0</v>
      </c>
      <c r="F44" s="27" t="n">
        <v>21</v>
      </c>
      <c r="G44" s="27" t="n">
        <v>37.05</v>
      </c>
    </row>
    <row r="45" customFormat="false" ht="12.75" hidden="false" customHeight="false" outlineLevel="0" collapsed="false">
      <c r="A45" s="43" t="n">
        <v>0.717</v>
      </c>
      <c r="B45" s="27" t="n">
        <v>0.04</v>
      </c>
      <c r="C45" s="27" t="n">
        <v>0.00988362895207095</v>
      </c>
      <c r="D45" s="27" t="n">
        <v>0</v>
      </c>
      <c r="F45" s="27" t="n">
        <v>21</v>
      </c>
      <c r="G45" s="27" t="n">
        <v>37.05</v>
      </c>
    </row>
    <row r="46" customFormat="false" ht="12.75" hidden="false" customHeight="false" outlineLevel="0" collapsed="false">
      <c r="A46" s="43" t="n">
        <v>0.733</v>
      </c>
      <c r="B46" s="27" t="n">
        <v>0.04</v>
      </c>
      <c r="C46" s="27" t="n">
        <v>0.0093725808726087</v>
      </c>
      <c r="D46" s="27" t="n">
        <v>0</v>
      </c>
      <c r="F46" s="27" t="n">
        <v>21</v>
      </c>
      <c r="G46" s="27" t="n">
        <v>37.05</v>
      </c>
    </row>
    <row r="47" customFormat="false" ht="12.75" hidden="false" customHeight="false" outlineLevel="0" collapsed="false">
      <c r="A47" s="43" t="n">
        <v>0.75</v>
      </c>
      <c r="B47" s="27" t="n">
        <v>0.05</v>
      </c>
      <c r="C47" s="27" t="n">
        <v>0.50862404689519</v>
      </c>
      <c r="D47" s="27" t="n">
        <v>0</v>
      </c>
      <c r="F47" s="27" t="n">
        <v>21</v>
      </c>
      <c r="G47" s="27" t="n">
        <v>37.0433333333333</v>
      </c>
    </row>
    <row r="48" customFormat="false" ht="12.75" hidden="false" customHeight="false" outlineLevel="0" collapsed="false">
      <c r="A48" s="43" t="n">
        <v>0.767</v>
      </c>
      <c r="B48" s="27" t="n">
        <v>0.04</v>
      </c>
      <c r="C48" s="27" t="n">
        <v>0.0100246731724867</v>
      </c>
      <c r="D48" s="27" t="n">
        <v>0</v>
      </c>
      <c r="F48" s="27" t="n">
        <v>21</v>
      </c>
      <c r="G48" s="27" t="n">
        <v>37.03</v>
      </c>
    </row>
    <row r="49" customFormat="false" ht="12.75" hidden="false" customHeight="false" outlineLevel="0" collapsed="false">
      <c r="A49" s="43" t="n">
        <v>0.783</v>
      </c>
      <c r="B49" s="27" t="n">
        <v>0.04</v>
      </c>
      <c r="C49" s="27" t="n">
        <v>0.00989294031148762</v>
      </c>
      <c r="D49" s="27" t="n">
        <v>0</v>
      </c>
      <c r="F49" s="27" t="n">
        <v>21</v>
      </c>
      <c r="G49" s="27" t="n">
        <v>37.0233333333333</v>
      </c>
    </row>
    <row r="50" customFormat="false" ht="12.75" hidden="false" customHeight="false" outlineLevel="0" collapsed="false">
      <c r="A50" s="43" t="n">
        <v>0.8</v>
      </c>
      <c r="B50" s="27" t="n">
        <v>0.04</v>
      </c>
      <c r="C50" s="27" t="n">
        <v>0.00987729815241076</v>
      </c>
      <c r="D50" s="27" t="n">
        <v>0</v>
      </c>
      <c r="F50" s="27" t="n">
        <v>21</v>
      </c>
      <c r="G50" s="27" t="n">
        <v>37.0257142857143</v>
      </c>
    </row>
    <row r="51" customFormat="false" ht="12.75" hidden="false" customHeight="false" outlineLevel="0" collapsed="false">
      <c r="A51" s="43" t="n">
        <v>0.817</v>
      </c>
      <c r="B51" s="27" t="n">
        <v>0.04</v>
      </c>
      <c r="C51" s="27" t="n">
        <v>0.0100614365793186</v>
      </c>
      <c r="D51" s="27" t="n">
        <v>0</v>
      </c>
      <c r="F51" s="27" t="n">
        <v>21</v>
      </c>
      <c r="G51" s="27" t="n">
        <v>37.0257142857143</v>
      </c>
    </row>
    <row r="52" customFormat="false" ht="12.75" hidden="false" customHeight="false" outlineLevel="0" collapsed="false">
      <c r="A52" s="43" t="n">
        <v>0.833</v>
      </c>
      <c r="B52" s="27" t="n">
        <v>0.04</v>
      </c>
      <c r="C52" s="27" t="n">
        <v>0.0100587637562349</v>
      </c>
      <c r="D52" s="27" t="n">
        <v>0</v>
      </c>
      <c r="F52" s="27" t="n">
        <v>21</v>
      </c>
      <c r="G52" s="27" t="n">
        <v>37.0342857142857</v>
      </c>
    </row>
    <row r="53" customFormat="false" ht="12.75" hidden="false" customHeight="false" outlineLevel="0" collapsed="false">
      <c r="A53" s="43" t="n">
        <v>0.85</v>
      </c>
      <c r="B53" s="27" t="n">
        <v>0.04</v>
      </c>
      <c r="C53" s="27" t="n">
        <v>0.0100107325901099</v>
      </c>
      <c r="D53" s="27" t="n">
        <v>0</v>
      </c>
      <c r="F53" s="27" t="n">
        <v>21</v>
      </c>
      <c r="G53" s="27" t="n">
        <v>37.0357142857143</v>
      </c>
    </row>
    <row r="54" customFormat="false" ht="12.75" hidden="false" customHeight="false" outlineLevel="0" collapsed="false">
      <c r="A54" s="43" t="n">
        <v>0.867</v>
      </c>
      <c r="B54" s="27" t="n">
        <v>0.04</v>
      </c>
      <c r="C54" s="27" t="n">
        <v>0.00988426303058586</v>
      </c>
      <c r="D54" s="27" t="n">
        <v>0</v>
      </c>
      <c r="F54" s="27" t="n">
        <v>21</v>
      </c>
      <c r="G54" s="27" t="n">
        <v>37.0357142857143</v>
      </c>
    </row>
    <row r="55" customFormat="false" ht="12.75" hidden="false" customHeight="false" outlineLevel="0" collapsed="false">
      <c r="A55" s="43" t="n">
        <v>0.883</v>
      </c>
      <c r="B55" s="27" t="n">
        <v>0.04</v>
      </c>
      <c r="C55" s="27" t="n">
        <v>0.00963606504762885</v>
      </c>
      <c r="D55" s="27" t="n">
        <v>0</v>
      </c>
      <c r="F55" s="27" t="n">
        <v>21</v>
      </c>
      <c r="G55" s="27" t="n">
        <v>37.04</v>
      </c>
    </row>
    <row r="56" customFormat="false" ht="12.75" hidden="false" customHeight="false" outlineLevel="0" collapsed="false">
      <c r="A56" s="43" t="n">
        <v>0.9</v>
      </c>
      <c r="B56" s="27" t="n">
        <v>0.04</v>
      </c>
      <c r="C56" s="27" t="n">
        <v>0.0098849370510544</v>
      </c>
      <c r="D56" s="27" t="n">
        <v>0</v>
      </c>
      <c r="F56" s="27" t="n">
        <v>21</v>
      </c>
      <c r="G56" s="27" t="n">
        <v>37.035</v>
      </c>
    </row>
    <row r="57" customFormat="false" ht="12.75" hidden="false" customHeight="false" outlineLevel="0" collapsed="false">
      <c r="A57" s="43" t="n">
        <v>0.917</v>
      </c>
      <c r="B57" s="27" t="n">
        <v>0.04</v>
      </c>
      <c r="C57" s="27" t="n">
        <v>0.00988421809588808</v>
      </c>
      <c r="D57" s="27" t="n">
        <v>0</v>
      </c>
      <c r="F57" s="27" t="n">
        <v>21</v>
      </c>
      <c r="G57" s="27" t="n">
        <v>37.035</v>
      </c>
    </row>
    <row r="58" customFormat="false" ht="12.75" hidden="false" customHeight="false" outlineLevel="0" collapsed="false">
      <c r="A58" s="43" t="n">
        <v>0.933</v>
      </c>
      <c r="B58" s="27" t="n">
        <v>0.04</v>
      </c>
      <c r="C58" s="27" t="n">
        <v>0.00988681040000747</v>
      </c>
      <c r="D58" s="27" t="n">
        <v>0</v>
      </c>
      <c r="F58" s="27" t="n">
        <v>21</v>
      </c>
      <c r="G58" s="27" t="n">
        <v>37.035</v>
      </c>
    </row>
    <row r="59" customFormat="false" ht="12.75" hidden="false" customHeight="false" outlineLevel="0" collapsed="false">
      <c r="A59" s="43" t="n">
        <v>0.95</v>
      </c>
      <c r="B59" s="27" t="n">
        <v>0.04</v>
      </c>
      <c r="C59" s="27" t="n">
        <v>0.00988967766168314</v>
      </c>
      <c r="D59" s="27" t="n">
        <v>0</v>
      </c>
      <c r="F59" s="27" t="n">
        <v>21</v>
      </c>
      <c r="G59" s="27" t="n">
        <v>37.0366666666667</v>
      </c>
    </row>
    <row r="60" customFormat="false" ht="12.75" hidden="false" customHeight="false" outlineLevel="0" collapsed="false">
      <c r="A60" s="43" t="n">
        <v>0.967</v>
      </c>
      <c r="B60" s="27" t="n">
        <v>0.04</v>
      </c>
      <c r="C60" s="27" t="n">
        <v>0.00963582318836536</v>
      </c>
      <c r="D60" s="27" t="n">
        <v>0</v>
      </c>
      <c r="F60" s="27" t="n">
        <v>21</v>
      </c>
      <c r="G60" s="27" t="n">
        <v>37.0366666666667</v>
      </c>
    </row>
    <row r="61" customFormat="false" ht="12.75" hidden="false" customHeight="false" outlineLevel="0" collapsed="false">
      <c r="A61" s="43" t="n">
        <v>0.983</v>
      </c>
      <c r="B61" s="27" t="n">
        <v>0.04</v>
      </c>
      <c r="C61" s="27" t="n">
        <v>0.00938143480893527</v>
      </c>
      <c r="D61" s="27" t="n">
        <v>0</v>
      </c>
      <c r="F61" s="27" t="n">
        <v>21</v>
      </c>
      <c r="G61" s="27" t="n">
        <v>37.035</v>
      </c>
    </row>
    <row r="62" customFormat="false" ht="12.75" hidden="false" customHeight="false" outlineLevel="0" collapsed="false">
      <c r="A62" s="43" t="n">
        <v>1</v>
      </c>
      <c r="B62" s="27" t="n">
        <v>0.04</v>
      </c>
      <c r="C62" s="27" t="n">
        <v>0.00938282045707634</v>
      </c>
      <c r="D62" s="27" t="n">
        <v>0</v>
      </c>
      <c r="F62" s="27" t="n">
        <v>21</v>
      </c>
      <c r="G62" s="27" t="n">
        <v>37.035</v>
      </c>
    </row>
    <row r="63" customFormat="false" ht="12.75" hidden="false" customHeight="false" outlineLevel="0" collapsed="false">
      <c r="A63" s="43" t="n">
        <v>1.017</v>
      </c>
      <c r="B63" s="27" t="n">
        <v>0.04</v>
      </c>
      <c r="C63" s="27" t="n">
        <v>0.00937702205254788</v>
      </c>
      <c r="D63" s="27" t="n">
        <v>0</v>
      </c>
      <c r="F63" s="27" t="n">
        <v>21</v>
      </c>
      <c r="G63" s="27" t="n">
        <v>37.025</v>
      </c>
    </row>
    <row r="64" customFormat="false" ht="12.75" hidden="false" customHeight="false" outlineLevel="0" collapsed="false">
      <c r="A64" s="43" t="n">
        <v>1.033</v>
      </c>
      <c r="B64" s="27" t="n">
        <v>0.045</v>
      </c>
      <c r="C64" s="27" t="n">
        <v>0.258819419944284</v>
      </c>
      <c r="D64" s="27" t="n">
        <v>0</v>
      </c>
      <c r="F64" s="27" t="n">
        <v>21</v>
      </c>
      <c r="G64" s="27" t="n">
        <v>37.024</v>
      </c>
    </row>
    <row r="65" customFormat="false" ht="12.75" hidden="false" customHeight="false" outlineLevel="0" collapsed="false">
      <c r="A65" s="43" t="n">
        <v>1.05</v>
      </c>
      <c r="B65" s="27" t="n">
        <v>0.0466666666666667</v>
      </c>
      <c r="C65" s="27" t="n">
        <v>0.34176236372437</v>
      </c>
      <c r="D65" s="27" t="n">
        <v>0</v>
      </c>
      <c r="F65" s="27" t="n">
        <v>21</v>
      </c>
      <c r="G65" s="27" t="n">
        <v>37.02</v>
      </c>
    </row>
    <row r="66" customFormat="false" ht="12.75" hidden="false" customHeight="false" outlineLevel="0" collapsed="false">
      <c r="A66" s="43" t="n">
        <v>1.067</v>
      </c>
      <c r="B66" s="27" t="n">
        <v>0.0466666666666667</v>
      </c>
      <c r="C66" s="27" t="n">
        <v>0.341966075130722</v>
      </c>
      <c r="D66" s="27" t="n">
        <v>0</v>
      </c>
      <c r="F66" s="27" t="n">
        <v>21</v>
      </c>
      <c r="G66" s="27" t="n">
        <v>37.02</v>
      </c>
    </row>
    <row r="67" customFormat="false" ht="12.75" hidden="false" customHeight="false" outlineLevel="0" collapsed="false">
      <c r="A67" s="43" t="n">
        <v>1.083</v>
      </c>
      <c r="B67" s="27" t="n">
        <v>0.045</v>
      </c>
      <c r="C67" s="27" t="n">
        <v>0.258436749454869</v>
      </c>
      <c r="D67" s="27" t="n">
        <v>0</v>
      </c>
      <c r="F67" s="27" t="n">
        <v>21</v>
      </c>
      <c r="G67" s="27" t="n">
        <v>37.0233333333333</v>
      </c>
    </row>
    <row r="68" customFormat="false" ht="12.75" hidden="false" customHeight="false" outlineLevel="0" collapsed="false">
      <c r="A68" s="43" t="n">
        <v>1.1</v>
      </c>
      <c r="B68" s="27" t="n">
        <v>0.05</v>
      </c>
      <c r="C68" s="27" t="n">
        <v>0.508151658291819</v>
      </c>
      <c r="D68" s="27" t="n">
        <v>0</v>
      </c>
      <c r="F68" s="27" t="n">
        <v>21</v>
      </c>
      <c r="G68" s="27" t="n">
        <v>37.015</v>
      </c>
    </row>
    <row r="69" customFormat="false" ht="12.75" hidden="false" customHeight="false" outlineLevel="0" collapsed="false">
      <c r="A69" s="43" t="n">
        <v>1.117</v>
      </c>
      <c r="B69" s="27" t="n">
        <v>0.05</v>
      </c>
      <c r="C69" s="27" t="n">
        <v>0.507561961088569</v>
      </c>
      <c r="D69" s="27" t="n">
        <v>0</v>
      </c>
      <c r="F69" s="27" t="n">
        <v>21</v>
      </c>
      <c r="G69" s="27" t="n">
        <v>37.015</v>
      </c>
    </row>
    <row r="70" customFormat="false" ht="12.75" hidden="false" customHeight="false" outlineLevel="0" collapsed="false">
      <c r="A70" s="43" t="n">
        <v>1.133</v>
      </c>
      <c r="B70" s="27" t="n">
        <v>0.045</v>
      </c>
      <c r="C70" s="27" t="n">
        <v>0.258965887368245</v>
      </c>
      <c r="D70" s="27" t="n">
        <v>0</v>
      </c>
      <c r="F70" s="27" t="n">
        <v>21</v>
      </c>
      <c r="G70" s="27" t="n">
        <v>37.015</v>
      </c>
    </row>
    <row r="71" customFormat="false" ht="12.75" hidden="false" customHeight="false" outlineLevel="0" collapsed="false">
      <c r="A71" s="43" t="n">
        <v>1.15</v>
      </c>
      <c r="B71" s="27" t="n">
        <v>0.045</v>
      </c>
      <c r="C71" s="27" t="n">
        <v>0.258798229642911</v>
      </c>
      <c r="D71" s="27" t="n">
        <v>0</v>
      </c>
      <c r="F71" s="27" t="n">
        <v>21</v>
      </c>
      <c r="G71" s="27" t="n">
        <v>37.015</v>
      </c>
    </row>
    <row r="72" customFormat="false" ht="12.75" hidden="false" customHeight="false" outlineLevel="0" collapsed="false">
      <c r="A72" s="43" t="n">
        <v>1.167</v>
      </c>
      <c r="B72" s="27" t="n">
        <v>0.04</v>
      </c>
      <c r="C72" s="27" t="n">
        <v>0.00962439533815203</v>
      </c>
      <c r="D72" s="27" t="n">
        <v>0</v>
      </c>
      <c r="F72" s="27" t="n">
        <v>21</v>
      </c>
      <c r="G72" s="27" t="n">
        <v>37.015</v>
      </c>
    </row>
    <row r="73" customFormat="false" ht="12.75" hidden="false" customHeight="false" outlineLevel="0" collapsed="false">
      <c r="A73" s="43" t="n">
        <v>1.183</v>
      </c>
      <c r="B73" s="27" t="n">
        <v>0.04</v>
      </c>
      <c r="C73" s="27" t="n">
        <v>0.00951509299677884</v>
      </c>
      <c r="D73" s="27" t="n">
        <v>0</v>
      </c>
      <c r="F73" s="27" t="n">
        <v>21</v>
      </c>
      <c r="G73" s="27" t="n">
        <v>37.0166666666667</v>
      </c>
    </row>
    <row r="74" customFormat="false" ht="12.75" hidden="false" customHeight="false" outlineLevel="0" collapsed="false">
      <c r="A74" s="43" t="n">
        <v>1.2</v>
      </c>
      <c r="B74" s="27" t="n">
        <v>0.04</v>
      </c>
      <c r="C74" s="27" t="n">
        <v>0.00937987861948464</v>
      </c>
      <c r="D74" s="27" t="n">
        <v>0</v>
      </c>
      <c r="F74" s="27" t="n">
        <v>21</v>
      </c>
      <c r="G74" s="27" t="n">
        <v>37.015</v>
      </c>
    </row>
    <row r="75" customFormat="false" ht="12.75" hidden="false" customHeight="false" outlineLevel="0" collapsed="false">
      <c r="A75" s="43" t="n">
        <v>1.217</v>
      </c>
      <c r="B75" s="27" t="n">
        <v>0.04</v>
      </c>
      <c r="C75" s="27" t="n">
        <v>0.00913289543606478</v>
      </c>
      <c r="D75" s="27" t="n">
        <v>0</v>
      </c>
      <c r="F75" s="27" t="n">
        <v>21</v>
      </c>
      <c r="G75" s="27" t="n">
        <v>37.014</v>
      </c>
    </row>
    <row r="76" customFormat="false" ht="12.75" hidden="false" customHeight="false" outlineLevel="0" collapsed="false">
      <c r="A76" s="43" t="n">
        <v>1.233</v>
      </c>
      <c r="B76" s="27" t="n">
        <v>0.04</v>
      </c>
      <c r="C76" s="27" t="n">
        <v>0.00899890794634203</v>
      </c>
      <c r="D76" s="27" t="n">
        <v>0</v>
      </c>
      <c r="F76" s="27" t="n">
        <v>21</v>
      </c>
      <c r="G76" s="27" t="n">
        <v>37.015</v>
      </c>
    </row>
    <row r="77" customFormat="false" ht="12.75" hidden="false" customHeight="false" outlineLevel="0" collapsed="false">
      <c r="A77" s="43" t="n">
        <v>1.25</v>
      </c>
      <c r="B77" s="27" t="n">
        <v>0.05</v>
      </c>
      <c r="C77" s="27" t="n">
        <v>0.507604505755799</v>
      </c>
      <c r="D77" s="27" t="n">
        <v>0</v>
      </c>
      <c r="F77" s="27" t="n">
        <v>21</v>
      </c>
      <c r="G77" s="27" t="n">
        <v>37.0155555555556</v>
      </c>
    </row>
    <row r="78" customFormat="false" ht="12.75" hidden="false" customHeight="false" outlineLevel="0" collapsed="false">
      <c r="A78" s="43" t="n">
        <v>1.267</v>
      </c>
      <c r="B78" s="27" t="n">
        <v>0.05</v>
      </c>
      <c r="C78" s="27" t="n">
        <v>0.507519127247217</v>
      </c>
      <c r="D78" s="27" t="n">
        <v>0</v>
      </c>
      <c r="F78" s="27" t="n">
        <v>21</v>
      </c>
      <c r="G78" s="27" t="n">
        <v>37.0142857142857</v>
      </c>
    </row>
    <row r="79" customFormat="false" ht="12.75" hidden="false" customHeight="false" outlineLevel="0" collapsed="false">
      <c r="A79" s="43" t="n">
        <v>1.283</v>
      </c>
      <c r="B79" s="27" t="n">
        <v>0.05</v>
      </c>
      <c r="C79" s="27" t="n">
        <v>0.507962154520326</v>
      </c>
      <c r="D79" s="27" t="n">
        <v>0</v>
      </c>
      <c r="F79" s="27" t="n">
        <v>21</v>
      </c>
      <c r="G79" s="27" t="n">
        <v>37.015</v>
      </c>
    </row>
    <row r="80" customFormat="false" ht="12.75" hidden="false" customHeight="false" outlineLevel="0" collapsed="false">
      <c r="A80" s="43" t="n">
        <v>1.3</v>
      </c>
      <c r="B80" s="27" t="n">
        <v>0.05</v>
      </c>
      <c r="C80" s="27" t="n">
        <v>0.507924319056904</v>
      </c>
      <c r="D80" s="27" t="n">
        <v>0</v>
      </c>
      <c r="F80" s="27" t="n">
        <v>21</v>
      </c>
      <c r="G80" s="27" t="n">
        <v>37.005</v>
      </c>
    </row>
    <row r="81" customFormat="false" ht="12.75" hidden="false" customHeight="false" outlineLevel="0" collapsed="false">
      <c r="A81" s="43" t="n">
        <v>1.317</v>
      </c>
      <c r="B81" s="27" t="n">
        <v>0.04</v>
      </c>
      <c r="C81" s="27" t="n">
        <v>0.00937742708815812</v>
      </c>
      <c r="D81" s="27" t="n">
        <v>0</v>
      </c>
      <c r="F81" s="27" t="n">
        <v>21</v>
      </c>
      <c r="G81" s="27" t="n">
        <v>37.0045454545455</v>
      </c>
    </row>
    <row r="82" customFormat="false" ht="12.75" hidden="false" customHeight="false" outlineLevel="0" collapsed="false">
      <c r="A82" s="43" t="n">
        <v>1.333</v>
      </c>
      <c r="B82" s="27" t="n">
        <v>0.04</v>
      </c>
      <c r="C82" s="27" t="n">
        <v>0.00954029128759559</v>
      </c>
      <c r="D82" s="27" t="n">
        <v>0</v>
      </c>
      <c r="F82" s="27" t="n">
        <v>21</v>
      </c>
      <c r="G82" s="27" t="n">
        <v>37.005</v>
      </c>
    </row>
    <row r="83" customFormat="false" ht="12.75" hidden="false" customHeight="false" outlineLevel="0" collapsed="false">
      <c r="A83" s="43" t="n">
        <v>1.35</v>
      </c>
      <c r="B83" s="27" t="n">
        <v>0.04</v>
      </c>
      <c r="C83" s="27" t="n">
        <v>0.00938490857299246</v>
      </c>
      <c r="D83" s="27" t="n">
        <v>0</v>
      </c>
      <c r="F83" s="27" t="n">
        <v>21</v>
      </c>
      <c r="G83" s="27" t="n">
        <v>37.005</v>
      </c>
    </row>
    <row r="84" customFormat="false" ht="12.75" hidden="false" customHeight="false" outlineLevel="0" collapsed="false">
      <c r="A84" s="43" t="n">
        <v>1.367</v>
      </c>
      <c r="B84" s="27" t="n">
        <v>0.04</v>
      </c>
      <c r="C84" s="27" t="n">
        <v>0.00900250104905078</v>
      </c>
      <c r="D84" s="27" t="n">
        <v>0</v>
      </c>
      <c r="F84" s="27" t="n">
        <v>21</v>
      </c>
      <c r="G84" s="27" t="n">
        <v>37.0057142857143</v>
      </c>
    </row>
    <row r="85" customFormat="false" ht="12.75" hidden="false" customHeight="false" outlineLevel="0" collapsed="false">
      <c r="A85" s="43" t="n">
        <v>1.383</v>
      </c>
      <c r="B85" s="27" t="n">
        <v>0.04</v>
      </c>
      <c r="C85" s="27" t="n">
        <v>0.00900263089880213</v>
      </c>
      <c r="D85" s="27" t="n">
        <v>0</v>
      </c>
      <c r="F85" s="27" t="n">
        <v>21</v>
      </c>
      <c r="G85" s="27" t="n">
        <v>37.0057142857143</v>
      </c>
    </row>
    <row r="86" customFormat="false" ht="12.75" hidden="false" customHeight="false" outlineLevel="0" collapsed="false">
      <c r="A86" s="43" t="n">
        <v>1.4</v>
      </c>
      <c r="B86" s="27" t="n">
        <v>0.04</v>
      </c>
      <c r="C86" s="27" t="n">
        <v>0.00861678090929491</v>
      </c>
      <c r="D86" s="27" t="n">
        <v>0</v>
      </c>
      <c r="F86" s="27" t="n">
        <v>21</v>
      </c>
      <c r="G86" s="27" t="n">
        <v>37.01</v>
      </c>
    </row>
    <row r="87" customFormat="false" ht="12.75" hidden="false" customHeight="false" outlineLevel="0" collapsed="false">
      <c r="A87" s="43" t="n">
        <v>1.417</v>
      </c>
      <c r="B87" s="27" t="n">
        <v>0.04</v>
      </c>
      <c r="C87" s="27" t="n">
        <v>0.00862677116733918</v>
      </c>
      <c r="D87" s="27" t="n">
        <v>0</v>
      </c>
      <c r="F87" s="27" t="n">
        <v>21</v>
      </c>
      <c r="G87" s="27" t="n">
        <v>37.005</v>
      </c>
    </row>
    <row r="88" customFormat="false" ht="12.75" hidden="false" customHeight="false" outlineLevel="0" collapsed="false">
      <c r="A88" s="43" t="n">
        <v>1.433</v>
      </c>
      <c r="B88" s="27" t="n">
        <v>0.04</v>
      </c>
      <c r="C88" s="27" t="n">
        <v>0.00862882856147282</v>
      </c>
      <c r="D88" s="27" t="n">
        <v>0</v>
      </c>
      <c r="F88" s="27" t="n">
        <v>21</v>
      </c>
      <c r="G88" s="27" t="n">
        <v>37.005</v>
      </c>
    </row>
    <row r="89" customFormat="false" ht="12.75" hidden="false" customHeight="false" outlineLevel="0" collapsed="false">
      <c r="A89" s="43" t="n">
        <v>1.45</v>
      </c>
      <c r="B89" s="27" t="n">
        <v>0.04</v>
      </c>
      <c r="C89" s="27" t="n">
        <v>0.00862342907326644</v>
      </c>
      <c r="D89" s="27" t="n">
        <v>0</v>
      </c>
      <c r="F89" s="27" t="n">
        <v>21</v>
      </c>
      <c r="G89" s="27" t="n">
        <v>37.005</v>
      </c>
    </row>
    <row r="90" customFormat="false" ht="12.75" hidden="false" customHeight="false" outlineLevel="0" collapsed="false">
      <c r="A90" s="43" t="n">
        <v>1.467</v>
      </c>
      <c r="B90" s="27" t="n">
        <v>0.04</v>
      </c>
      <c r="C90" s="27" t="n">
        <v>0.00887761130420429</v>
      </c>
      <c r="D90" s="27" t="n">
        <v>0</v>
      </c>
      <c r="F90" s="27" t="n">
        <v>21</v>
      </c>
      <c r="G90" s="27" t="n">
        <v>37.0033333333333</v>
      </c>
    </row>
    <row r="91" customFormat="false" ht="12.75" hidden="false" customHeight="false" outlineLevel="0" collapsed="false">
      <c r="A91" s="43" t="n">
        <v>1.483</v>
      </c>
      <c r="B91" s="27" t="n">
        <v>0.04</v>
      </c>
      <c r="C91" s="27" t="n">
        <v>0.00912957644946643</v>
      </c>
      <c r="D91" s="27" t="n">
        <v>0</v>
      </c>
      <c r="F91" s="27" t="n">
        <v>21</v>
      </c>
      <c r="G91" s="27" t="n">
        <v>37</v>
      </c>
    </row>
    <row r="92" customFormat="false" ht="12.75" hidden="false" customHeight="false" outlineLevel="0" collapsed="false">
      <c r="A92" s="43" t="n">
        <v>1.5</v>
      </c>
      <c r="B92" s="27" t="n">
        <v>0.04</v>
      </c>
      <c r="C92" s="27" t="n">
        <v>0.00888044575549188</v>
      </c>
      <c r="D92" s="27" t="n">
        <v>0</v>
      </c>
      <c r="F92" s="27" t="n">
        <v>21</v>
      </c>
      <c r="G92" s="27" t="n">
        <v>36.994</v>
      </c>
    </row>
    <row r="93" customFormat="false" ht="12.75" hidden="false" customHeight="false" outlineLevel="0" collapsed="false">
      <c r="A93" s="43" t="n">
        <v>1.517</v>
      </c>
      <c r="B93" s="27" t="n">
        <v>0.04</v>
      </c>
      <c r="C93" s="27" t="n">
        <v>0.00862122600029361</v>
      </c>
      <c r="D93" s="27" t="n">
        <v>0</v>
      </c>
      <c r="F93" s="27" t="n">
        <v>21</v>
      </c>
      <c r="G93" s="27" t="n">
        <v>36.99</v>
      </c>
    </row>
    <row r="94" customFormat="false" ht="12.75" hidden="false" customHeight="false" outlineLevel="0" collapsed="false">
      <c r="A94" s="43" t="n">
        <v>1.533</v>
      </c>
      <c r="B94" s="27" t="n">
        <v>0.04</v>
      </c>
      <c r="C94" s="27" t="n">
        <v>0.008370626000484</v>
      </c>
      <c r="D94" s="27" t="n">
        <v>0</v>
      </c>
      <c r="F94" s="27" t="n">
        <v>21</v>
      </c>
      <c r="G94" s="27" t="n">
        <v>36.995</v>
      </c>
    </row>
    <row r="95" customFormat="false" ht="12.75" hidden="false" customHeight="false" outlineLevel="0" collapsed="false">
      <c r="A95" s="43" t="n">
        <v>1.55</v>
      </c>
      <c r="B95" s="27" t="n">
        <v>0.04</v>
      </c>
      <c r="C95" s="27" t="n">
        <v>0.00836090675830617</v>
      </c>
      <c r="D95" s="27" t="n">
        <v>0</v>
      </c>
      <c r="F95" s="27" t="n">
        <v>21</v>
      </c>
      <c r="G95" s="27" t="n">
        <v>36.995</v>
      </c>
    </row>
    <row r="96" customFormat="false" ht="12.75" hidden="false" customHeight="false" outlineLevel="0" collapsed="false">
      <c r="A96" s="43" t="n">
        <v>1.567</v>
      </c>
      <c r="B96" s="27" t="n">
        <v>0.04</v>
      </c>
      <c r="C96" s="27" t="n">
        <v>0.00850447674599239</v>
      </c>
      <c r="D96" s="27" t="n">
        <v>0</v>
      </c>
      <c r="F96" s="27" t="n">
        <v>21</v>
      </c>
      <c r="G96" s="27" t="n">
        <v>36.99</v>
      </c>
    </row>
    <row r="97" customFormat="false" ht="12.75" hidden="false" customHeight="false" outlineLevel="0" collapsed="false">
      <c r="A97" s="43" t="n">
        <v>1.583</v>
      </c>
      <c r="B97" s="27" t="n">
        <v>0.04</v>
      </c>
      <c r="C97" s="27" t="n">
        <v>0.00900571972199701</v>
      </c>
      <c r="D97" s="27" t="n">
        <v>0</v>
      </c>
      <c r="F97" s="27" t="n">
        <v>21</v>
      </c>
      <c r="G97" s="27" t="n">
        <v>36.99</v>
      </c>
    </row>
    <row r="98" customFormat="false" ht="12.75" hidden="false" customHeight="false" outlineLevel="0" collapsed="false">
      <c r="A98" s="43" t="n">
        <v>1.6</v>
      </c>
      <c r="B98" s="27" t="n">
        <v>0.045</v>
      </c>
      <c r="C98" s="27" t="n">
        <v>0.25828447557214</v>
      </c>
      <c r="D98" s="27" t="n">
        <v>0</v>
      </c>
      <c r="F98" s="27" t="n">
        <v>21</v>
      </c>
      <c r="G98" s="27" t="n">
        <v>36.996</v>
      </c>
    </row>
    <row r="99" customFormat="false" ht="12.75" hidden="false" customHeight="false" outlineLevel="0" collapsed="false">
      <c r="A99" s="43" t="n">
        <v>1.617</v>
      </c>
      <c r="B99" s="27" t="n">
        <v>0.04</v>
      </c>
      <c r="C99" s="27" t="n">
        <v>0.00913031454093966</v>
      </c>
      <c r="D99" s="27" t="n">
        <v>0</v>
      </c>
      <c r="F99" s="27" t="n">
        <v>21</v>
      </c>
      <c r="G99" s="27" t="n">
        <v>37.005</v>
      </c>
    </row>
    <row r="100" customFormat="false" ht="12.75" hidden="false" customHeight="false" outlineLevel="0" collapsed="false">
      <c r="A100" s="43" t="n">
        <v>1.633</v>
      </c>
      <c r="B100" s="27" t="n">
        <v>0.04</v>
      </c>
      <c r="C100" s="27" t="n">
        <v>0.00899988982391338</v>
      </c>
      <c r="D100" s="27" t="n">
        <v>0</v>
      </c>
      <c r="F100" s="27" t="n">
        <v>21</v>
      </c>
      <c r="G100" s="27" t="n">
        <v>37.0066666666667</v>
      </c>
    </row>
    <row r="101" customFormat="false" ht="12.75" hidden="false" customHeight="false" outlineLevel="0" collapsed="false">
      <c r="A101" s="43" t="n">
        <v>1.65</v>
      </c>
      <c r="B101" s="27" t="n">
        <v>0.05</v>
      </c>
      <c r="C101" s="27" t="n">
        <v>0.507087993723342</v>
      </c>
      <c r="D101" s="27" t="n">
        <v>0</v>
      </c>
      <c r="F101" s="27" t="n">
        <v>21</v>
      </c>
      <c r="G101" s="27" t="n">
        <v>37.015</v>
      </c>
    </row>
    <row r="102" customFormat="false" ht="12.75" hidden="false" customHeight="false" outlineLevel="0" collapsed="false">
      <c r="A102" s="43" t="n">
        <v>1.667</v>
      </c>
      <c r="B102" s="27" t="n">
        <v>0.05</v>
      </c>
      <c r="C102" s="27" t="n">
        <v>0.507687863172471</v>
      </c>
      <c r="D102" s="27" t="n">
        <v>0</v>
      </c>
      <c r="F102" s="27" t="n">
        <v>21</v>
      </c>
      <c r="G102" s="27" t="n">
        <v>37.0157142857143</v>
      </c>
    </row>
    <row r="103" customFormat="false" ht="12.75" hidden="false" customHeight="false" outlineLevel="0" collapsed="false">
      <c r="A103" s="43" t="n">
        <v>1.683</v>
      </c>
      <c r="B103" s="27" t="n">
        <v>0.0433333333333333</v>
      </c>
      <c r="C103" s="27" t="n">
        <v>0.175586607284107</v>
      </c>
      <c r="D103" s="27" t="n">
        <v>0</v>
      </c>
      <c r="F103" s="27" t="n">
        <v>21</v>
      </c>
      <c r="G103" s="27" t="n">
        <v>37.015</v>
      </c>
    </row>
    <row r="104" customFormat="false" ht="12.75" hidden="false" customHeight="false" outlineLevel="0" collapsed="false">
      <c r="A104" s="43" t="n">
        <v>1.7</v>
      </c>
      <c r="B104" s="27" t="n">
        <v>0.05</v>
      </c>
      <c r="C104" s="27" t="n">
        <v>0.507668741370616</v>
      </c>
      <c r="D104" s="27" t="n">
        <v>0</v>
      </c>
      <c r="F104" s="27" t="n">
        <v>21</v>
      </c>
      <c r="G104" s="27" t="n">
        <v>37.0146153846154</v>
      </c>
    </row>
    <row r="105" customFormat="false" ht="12.75" hidden="false" customHeight="false" outlineLevel="0" collapsed="false">
      <c r="A105" s="43" t="n">
        <v>1.717</v>
      </c>
      <c r="B105" s="27" t="n">
        <v>0.05</v>
      </c>
      <c r="C105" s="27" t="n">
        <v>0.507834160073867</v>
      </c>
      <c r="D105" s="27" t="n">
        <v>0</v>
      </c>
      <c r="F105" s="27" t="n">
        <v>21</v>
      </c>
      <c r="G105" s="27" t="n">
        <v>37.016</v>
      </c>
    </row>
    <row r="106" customFormat="false" ht="12.75" hidden="false" customHeight="false" outlineLevel="0" collapsed="false">
      <c r="A106" s="43" t="n">
        <v>1.733</v>
      </c>
      <c r="B106" s="27" t="n">
        <v>0.05</v>
      </c>
      <c r="C106" s="27" t="n">
        <v>0.508418381491825</v>
      </c>
      <c r="D106" s="27" t="n">
        <v>0</v>
      </c>
      <c r="F106" s="27" t="n">
        <v>21</v>
      </c>
      <c r="G106" s="27" t="n">
        <v>37.015</v>
      </c>
    </row>
    <row r="107" customFormat="false" ht="12.75" hidden="false" customHeight="false" outlineLevel="0" collapsed="false">
      <c r="A107" s="43" t="n">
        <v>1.75</v>
      </c>
      <c r="B107" s="27" t="n">
        <v>0.05</v>
      </c>
      <c r="C107" s="27" t="n">
        <v>0.507978500688004</v>
      </c>
      <c r="D107" s="27" t="n">
        <v>0</v>
      </c>
      <c r="F107" s="27" t="n">
        <v>21</v>
      </c>
      <c r="G107" s="27" t="n">
        <v>37.02</v>
      </c>
    </row>
    <row r="108" customFormat="false" ht="12.75" hidden="false" customHeight="false" outlineLevel="0" collapsed="false">
      <c r="A108" s="43" t="n">
        <v>1.767</v>
      </c>
      <c r="B108" s="27" t="n">
        <v>0.05</v>
      </c>
      <c r="C108" s="27" t="n">
        <v>0.507375891315929</v>
      </c>
      <c r="D108" s="27" t="n">
        <v>0</v>
      </c>
      <c r="F108" s="27" t="n">
        <v>21</v>
      </c>
      <c r="G108" s="27" t="n">
        <v>37.025</v>
      </c>
    </row>
    <row r="109" customFormat="false" ht="12.75" hidden="false" customHeight="false" outlineLevel="0" collapsed="false">
      <c r="A109" s="43" t="n">
        <v>1.783</v>
      </c>
      <c r="B109" s="27" t="n">
        <v>0.05</v>
      </c>
      <c r="C109" s="27" t="n">
        <v>0.507733908022588</v>
      </c>
      <c r="D109" s="27" t="n">
        <v>0</v>
      </c>
      <c r="F109" s="27" t="n">
        <v>21</v>
      </c>
      <c r="G109" s="27" t="n">
        <v>37.025</v>
      </c>
    </row>
    <row r="110" customFormat="false" ht="12.75" hidden="false" customHeight="false" outlineLevel="0" collapsed="false">
      <c r="A110" s="43" t="n">
        <v>1.8</v>
      </c>
      <c r="B110" s="27" t="n">
        <v>0.05</v>
      </c>
      <c r="C110" s="27" t="n">
        <v>0.507297308984306</v>
      </c>
      <c r="D110" s="27" t="n">
        <v>0</v>
      </c>
      <c r="F110" s="27" t="n">
        <v>21</v>
      </c>
      <c r="G110" s="27" t="n">
        <v>37.025</v>
      </c>
    </row>
    <row r="111" customFormat="false" ht="12.75" hidden="false" customHeight="false" outlineLevel="0" collapsed="false">
      <c r="A111" s="43" t="n">
        <v>1.817</v>
      </c>
      <c r="B111" s="27" t="n">
        <v>0.05</v>
      </c>
      <c r="C111" s="27" t="n">
        <v>0.508110114066148</v>
      </c>
      <c r="D111" s="27" t="n">
        <v>0</v>
      </c>
      <c r="F111" s="27" t="n">
        <v>21</v>
      </c>
      <c r="G111" s="27" t="n">
        <v>37.03</v>
      </c>
    </row>
    <row r="112" customFormat="false" ht="12.75" hidden="false" customHeight="false" outlineLevel="0" collapsed="false">
      <c r="A112" s="43" t="n">
        <v>1.833</v>
      </c>
      <c r="B112" s="27" t="n">
        <v>0.05</v>
      </c>
      <c r="C112" s="27" t="n">
        <v>0.508160298332689</v>
      </c>
      <c r="D112" s="27" t="n">
        <v>0</v>
      </c>
      <c r="F112" s="27" t="n">
        <v>21</v>
      </c>
      <c r="G112" s="27" t="n">
        <v>37.0233333333333</v>
      </c>
    </row>
    <row r="113" customFormat="false" ht="12.75" hidden="false" customHeight="false" outlineLevel="0" collapsed="false">
      <c r="A113" s="43" t="n">
        <v>1.85</v>
      </c>
      <c r="B113" s="27" t="n">
        <v>0.05</v>
      </c>
      <c r="C113" s="27" t="n">
        <v>0.508459950479243</v>
      </c>
      <c r="D113" s="27" t="n">
        <v>0</v>
      </c>
      <c r="F113" s="27" t="n">
        <v>21</v>
      </c>
      <c r="G113" s="27" t="n">
        <v>37.014</v>
      </c>
    </row>
    <row r="114" customFormat="false" ht="12.75" hidden="false" customHeight="false" outlineLevel="0" collapsed="false">
      <c r="A114" s="43" t="n">
        <v>1.867</v>
      </c>
      <c r="B114" s="27" t="n">
        <v>0.04</v>
      </c>
      <c r="C114" s="27" t="n">
        <v>0.0101292316839637</v>
      </c>
      <c r="D114" s="27" t="n">
        <v>0</v>
      </c>
      <c r="F114" s="27" t="n">
        <v>21</v>
      </c>
      <c r="G114" s="27" t="n">
        <v>37.01</v>
      </c>
    </row>
    <row r="115" customFormat="false" ht="12.75" hidden="false" customHeight="false" outlineLevel="0" collapsed="false">
      <c r="A115" s="43" t="n">
        <v>1.883</v>
      </c>
      <c r="B115" s="27" t="n">
        <v>0.04</v>
      </c>
      <c r="C115" s="27" t="n">
        <v>0.0102708908042615</v>
      </c>
      <c r="D115" s="27" t="n">
        <v>0</v>
      </c>
      <c r="F115" s="27" t="n">
        <v>21</v>
      </c>
      <c r="G115" s="27" t="n">
        <v>37.01</v>
      </c>
    </row>
    <row r="116" customFormat="false" ht="12.75" hidden="false" customHeight="false" outlineLevel="0" collapsed="false">
      <c r="A116" s="43" t="n">
        <v>1.9</v>
      </c>
      <c r="B116" s="27" t="n">
        <v>0.04</v>
      </c>
      <c r="C116" s="27" t="n">
        <v>0.0102619965209854</v>
      </c>
      <c r="D116" s="27" t="n">
        <v>0</v>
      </c>
      <c r="F116" s="27" t="n">
        <v>21</v>
      </c>
      <c r="G116" s="27" t="n">
        <v>37.0133333333333</v>
      </c>
    </row>
    <row r="117" customFormat="false" ht="12.75" hidden="false" customHeight="false" outlineLevel="0" collapsed="false">
      <c r="A117" s="43" t="n">
        <v>1.917</v>
      </c>
      <c r="B117" s="27" t="n">
        <v>0.04</v>
      </c>
      <c r="C117" s="27" t="n">
        <v>0.00975454334077179</v>
      </c>
      <c r="D117" s="27" t="n">
        <v>0</v>
      </c>
      <c r="F117" s="27" t="n">
        <v>21</v>
      </c>
      <c r="G117" s="27" t="n">
        <v>37.0133333333333</v>
      </c>
    </row>
    <row r="118" customFormat="false" ht="12.75" hidden="false" customHeight="false" outlineLevel="0" collapsed="false">
      <c r="A118" s="43" t="n">
        <v>1.933</v>
      </c>
      <c r="B118" s="27" t="n">
        <v>0.04</v>
      </c>
      <c r="C118" s="27" t="n">
        <v>0.00937383150887968</v>
      </c>
      <c r="D118" s="27" t="n">
        <v>0</v>
      </c>
      <c r="F118" s="27" t="n">
        <v>21</v>
      </c>
      <c r="G118" s="27" t="n">
        <v>37.01</v>
      </c>
    </row>
    <row r="119" customFormat="false" ht="12.75" hidden="false" customHeight="false" outlineLevel="0" collapsed="false">
      <c r="A119" s="43" t="n">
        <v>1.95</v>
      </c>
      <c r="B119" s="27" t="n">
        <v>0.04</v>
      </c>
      <c r="C119" s="27" t="n">
        <v>0.00912977937050966</v>
      </c>
      <c r="D119" s="27" t="n">
        <v>0</v>
      </c>
      <c r="F119" s="27" t="n">
        <v>21</v>
      </c>
      <c r="G119" s="27" t="n">
        <v>37.005</v>
      </c>
    </row>
    <row r="120" customFormat="false" ht="12.75" hidden="false" customHeight="false" outlineLevel="0" collapsed="false">
      <c r="A120" s="43" t="n">
        <v>1.967</v>
      </c>
      <c r="B120" s="27" t="n">
        <v>0.04</v>
      </c>
      <c r="C120" s="27" t="n">
        <v>0.00913482585579768</v>
      </c>
      <c r="D120" s="27" t="n">
        <v>0</v>
      </c>
      <c r="F120" s="27" t="n">
        <v>21</v>
      </c>
      <c r="G120" s="27" t="n">
        <v>37.005</v>
      </c>
    </row>
    <row r="121" customFormat="false" ht="12.75" hidden="false" customHeight="false" outlineLevel="0" collapsed="false">
      <c r="A121" s="43" t="n">
        <v>1.983</v>
      </c>
      <c r="B121" s="27" t="n">
        <v>0.04</v>
      </c>
      <c r="C121" s="27" t="n">
        <v>0.00938361327114011</v>
      </c>
      <c r="D121" s="27" t="n">
        <v>0</v>
      </c>
      <c r="F121" s="27" t="n">
        <v>21</v>
      </c>
      <c r="G121" s="27" t="n">
        <v>37.01</v>
      </c>
    </row>
    <row r="122" customFormat="false" ht="12.75" hidden="false" customHeight="false" outlineLevel="0" collapsed="false">
      <c r="A122" s="43" t="n">
        <v>2</v>
      </c>
      <c r="B122" s="27" t="n">
        <v>0.04</v>
      </c>
      <c r="C122" s="27" t="n">
        <v>0.0093545958703279</v>
      </c>
      <c r="D122" s="27" t="n">
        <v>0</v>
      </c>
      <c r="F122" s="27" t="n">
        <v>21</v>
      </c>
      <c r="G122" s="27" t="n">
        <v>37.01</v>
      </c>
    </row>
    <row r="123" customFormat="false" ht="12.75" hidden="false" customHeight="false" outlineLevel="0" collapsed="false">
      <c r="A123" s="43" t="n">
        <v>2.017</v>
      </c>
      <c r="B123" s="27" t="n">
        <v>0.04</v>
      </c>
      <c r="C123" s="27" t="n">
        <v>0.00938247937445682</v>
      </c>
      <c r="D123" s="27" t="n">
        <v>0</v>
      </c>
      <c r="F123" s="27" t="n">
        <v>21</v>
      </c>
      <c r="G123" s="27" t="n">
        <v>37.01</v>
      </c>
    </row>
    <row r="124" customFormat="false" ht="12.75" hidden="false" customHeight="false" outlineLevel="0" collapsed="false">
      <c r="A124" s="43" t="n">
        <v>2.033</v>
      </c>
      <c r="B124" s="27" t="n">
        <v>0.04</v>
      </c>
      <c r="C124" s="27" t="n">
        <v>0.00938586888298635</v>
      </c>
      <c r="D124" s="27" t="n">
        <v>0</v>
      </c>
      <c r="F124" s="27" t="n">
        <v>21</v>
      </c>
      <c r="G124" s="27" t="n">
        <v>37.01</v>
      </c>
    </row>
    <row r="125" customFormat="false" ht="12.75" hidden="false" customHeight="false" outlineLevel="0" collapsed="false">
      <c r="A125" s="43" t="n">
        <v>2.05</v>
      </c>
      <c r="B125" s="27" t="n">
        <v>0.04</v>
      </c>
      <c r="C125" s="27" t="n">
        <v>0.00939100643993949</v>
      </c>
      <c r="D125" s="27" t="n">
        <v>0</v>
      </c>
      <c r="F125" s="27" t="n">
        <v>21</v>
      </c>
      <c r="G125" s="27" t="n">
        <v>37.005</v>
      </c>
    </row>
    <row r="126" customFormat="false" ht="12.75" hidden="false" customHeight="false" outlineLevel="0" collapsed="false">
      <c r="A126" s="43" t="n">
        <v>2.067</v>
      </c>
      <c r="B126" s="27" t="n">
        <v>0.04</v>
      </c>
      <c r="C126" s="27" t="n">
        <v>0.00963273948275182</v>
      </c>
      <c r="D126" s="27" t="n">
        <v>0</v>
      </c>
      <c r="F126" s="27" t="n">
        <v>21</v>
      </c>
      <c r="G126" s="27" t="n">
        <v>37.005</v>
      </c>
    </row>
    <row r="127" customFormat="false" ht="12.75" hidden="false" customHeight="false" outlineLevel="0" collapsed="false">
      <c r="A127" s="43" t="n">
        <v>2.083</v>
      </c>
      <c r="B127" s="27" t="n">
        <v>0.04</v>
      </c>
      <c r="C127" s="27" t="n">
        <v>0.00979885512246237</v>
      </c>
      <c r="D127" s="27" t="n">
        <v>0</v>
      </c>
      <c r="F127" s="27" t="n">
        <v>21</v>
      </c>
      <c r="G127" s="27" t="n">
        <v>37.005</v>
      </c>
    </row>
    <row r="128" customFormat="false" ht="12.75" hidden="false" customHeight="false" outlineLevel="0" collapsed="false">
      <c r="A128" s="43" t="n">
        <v>2.1</v>
      </c>
      <c r="B128" s="27" t="n">
        <v>0.04</v>
      </c>
      <c r="C128" s="27" t="n">
        <v>0.0094889725151533</v>
      </c>
      <c r="D128" s="27" t="n">
        <v>0</v>
      </c>
      <c r="F128" s="27" t="n">
        <v>21</v>
      </c>
      <c r="G128" s="27" t="n">
        <v>37.0133333333333</v>
      </c>
    </row>
    <row r="129" customFormat="false" ht="12.75" hidden="false" customHeight="false" outlineLevel="0" collapsed="false">
      <c r="A129" s="43" t="n">
        <v>2.117</v>
      </c>
      <c r="B129" s="27" t="n">
        <v>0.04</v>
      </c>
      <c r="C129" s="27" t="n">
        <v>0.00913044314778728</v>
      </c>
      <c r="D129" s="27" t="n">
        <v>0</v>
      </c>
      <c r="F129" s="27" t="n">
        <v>21</v>
      </c>
      <c r="G129" s="27" t="n">
        <v>37.016</v>
      </c>
    </row>
    <row r="130" customFormat="false" ht="12.75" hidden="false" customHeight="false" outlineLevel="0" collapsed="false">
      <c r="A130" s="43" t="n">
        <v>2.133</v>
      </c>
      <c r="B130" s="27" t="n">
        <v>0.04</v>
      </c>
      <c r="C130" s="27" t="n">
        <v>0.00912708277531699</v>
      </c>
      <c r="D130" s="27" t="n">
        <v>0</v>
      </c>
      <c r="F130" s="27" t="n">
        <v>21</v>
      </c>
      <c r="G130" s="27" t="n">
        <v>37.0144444444444</v>
      </c>
    </row>
    <row r="131" customFormat="false" ht="12.75" hidden="false" customHeight="false" outlineLevel="0" collapsed="false">
      <c r="A131" s="43" t="n">
        <v>2.15</v>
      </c>
      <c r="B131" s="27" t="n">
        <v>0.04</v>
      </c>
      <c r="C131" s="27" t="n">
        <v>0.00924451404031232</v>
      </c>
      <c r="D131" s="27" t="n">
        <v>0</v>
      </c>
      <c r="F131" s="27" t="n">
        <v>21</v>
      </c>
      <c r="G131" s="27" t="n">
        <v>37.015</v>
      </c>
    </row>
    <row r="132" customFormat="false" ht="12.75" hidden="false" customHeight="false" outlineLevel="0" collapsed="false">
      <c r="A132" s="43" t="n">
        <v>2.167</v>
      </c>
      <c r="B132" s="27" t="n">
        <v>0.04</v>
      </c>
      <c r="C132" s="27" t="n">
        <v>0.00912063564095044</v>
      </c>
      <c r="D132" s="27" t="n">
        <v>0</v>
      </c>
      <c r="F132" s="27" t="n">
        <v>21</v>
      </c>
      <c r="G132" s="27" t="n">
        <v>37.015</v>
      </c>
    </row>
    <row r="133" customFormat="false" ht="12.75" hidden="false" customHeight="false" outlineLevel="0" collapsed="false">
      <c r="A133" s="43" t="n">
        <v>2.183</v>
      </c>
      <c r="B133" s="27" t="n">
        <v>0.04</v>
      </c>
      <c r="C133" s="27" t="n">
        <v>0.00886888503970999</v>
      </c>
      <c r="D133" s="27" t="n">
        <v>0</v>
      </c>
      <c r="F133" s="27" t="n">
        <v>21</v>
      </c>
      <c r="G133" s="27" t="n">
        <v>37.015</v>
      </c>
    </row>
    <row r="134" customFormat="false" ht="12.75" hidden="false" customHeight="false" outlineLevel="0" collapsed="false">
      <c r="A134" s="43" t="n">
        <v>2.2</v>
      </c>
      <c r="B134" s="27" t="n">
        <v>0.04</v>
      </c>
      <c r="C134" s="27" t="n">
        <v>0.00899233676965559</v>
      </c>
      <c r="D134" s="27" t="n">
        <v>0</v>
      </c>
      <c r="F134" s="27" t="n">
        <v>21</v>
      </c>
      <c r="G134" s="27" t="n">
        <v>37.015</v>
      </c>
    </row>
    <row r="135" customFormat="false" ht="12.75" hidden="false" customHeight="false" outlineLevel="0" collapsed="false">
      <c r="A135" s="43" t="n">
        <v>2.217</v>
      </c>
      <c r="B135" s="27" t="n">
        <v>0.05</v>
      </c>
      <c r="C135" s="27" t="n">
        <v>0.507334720453133</v>
      </c>
      <c r="D135" s="27" t="n">
        <v>0</v>
      </c>
      <c r="F135" s="27" t="n">
        <v>21</v>
      </c>
      <c r="G135" s="27" t="n">
        <v>37.015</v>
      </c>
    </row>
    <row r="136" customFormat="false" ht="12.75" hidden="false" customHeight="false" outlineLevel="0" collapsed="false">
      <c r="A136" s="43" t="n">
        <v>2.233</v>
      </c>
      <c r="B136" s="27" t="n">
        <v>0.05</v>
      </c>
      <c r="C136" s="27" t="n">
        <v>0.507471752379334</v>
      </c>
      <c r="D136" s="27" t="n">
        <v>0</v>
      </c>
      <c r="F136" s="27" t="n">
        <v>21</v>
      </c>
      <c r="G136" s="27" t="n">
        <v>37.015</v>
      </c>
    </row>
    <row r="137" customFormat="false" ht="12.75" hidden="false" customHeight="false" outlineLevel="0" collapsed="false">
      <c r="A137" s="43" t="n">
        <v>2.25</v>
      </c>
      <c r="B137" s="27" t="n">
        <v>0.045</v>
      </c>
      <c r="C137" s="27" t="n">
        <v>0.257385970947043</v>
      </c>
      <c r="D137" s="27" t="n">
        <v>0</v>
      </c>
      <c r="F137" s="27" t="n">
        <v>21</v>
      </c>
      <c r="G137" s="27" t="n">
        <v>37.015</v>
      </c>
    </row>
    <row r="138" customFormat="false" ht="12.75" hidden="false" customHeight="false" outlineLevel="0" collapsed="false">
      <c r="A138" s="43" t="n">
        <v>2.267</v>
      </c>
      <c r="B138" s="27" t="n">
        <v>0.05</v>
      </c>
      <c r="C138" s="27" t="n">
        <v>0.507519900309332</v>
      </c>
      <c r="D138" s="27" t="n">
        <v>0</v>
      </c>
      <c r="F138" s="27" t="n">
        <v>21</v>
      </c>
      <c r="G138" s="27" t="n">
        <v>37.01</v>
      </c>
    </row>
    <row r="139" customFormat="false" ht="12.75" hidden="false" customHeight="false" outlineLevel="0" collapsed="false">
      <c r="A139" s="43" t="n">
        <v>2.283</v>
      </c>
      <c r="B139" s="27" t="n">
        <v>0.05</v>
      </c>
      <c r="C139" s="27" t="n">
        <v>0.507260652956883</v>
      </c>
      <c r="D139" s="27" t="n">
        <v>0</v>
      </c>
      <c r="F139" s="27" t="n">
        <v>21</v>
      </c>
      <c r="G139" s="27" t="n">
        <v>37.005</v>
      </c>
    </row>
    <row r="140" customFormat="false" ht="12.75" hidden="false" customHeight="false" outlineLevel="0" collapsed="false">
      <c r="A140" s="43" t="n">
        <v>2.3</v>
      </c>
      <c r="B140" s="27" t="n">
        <v>0.05</v>
      </c>
      <c r="C140" s="27" t="n">
        <v>0.506713266008739</v>
      </c>
      <c r="D140" s="27" t="n">
        <v>0</v>
      </c>
      <c r="F140" s="27" t="n">
        <v>21</v>
      </c>
      <c r="G140" s="27" t="n">
        <v>37.005</v>
      </c>
    </row>
    <row r="141" customFormat="false" ht="12.75" hidden="false" customHeight="false" outlineLevel="0" collapsed="false">
      <c r="A141" s="43" t="n">
        <v>2.317</v>
      </c>
      <c r="B141" s="27" t="n">
        <v>0.05</v>
      </c>
      <c r="C141" s="27" t="n">
        <v>0.506248685932217</v>
      </c>
      <c r="D141" s="27" t="n">
        <v>0</v>
      </c>
      <c r="F141" s="27" t="n">
        <v>21</v>
      </c>
      <c r="G141" s="27" t="n">
        <v>37.005</v>
      </c>
    </row>
    <row r="142" customFormat="false" ht="12.75" hidden="false" customHeight="false" outlineLevel="0" collapsed="false">
      <c r="A142" s="43" t="n">
        <v>2.333</v>
      </c>
      <c r="B142" s="27" t="n">
        <v>0.05</v>
      </c>
      <c r="C142" s="27" t="n">
        <v>0.507001686640917</v>
      </c>
      <c r="D142" s="27" t="n">
        <v>0</v>
      </c>
      <c r="F142" s="27" t="n">
        <v>21</v>
      </c>
      <c r="G142" s="27" t="n">
        <v>37.0066666666667</v>
      </c>
    </row>
    <row r="143" customFormat="false" ht="12.75" hidden="false" customHeight="false" outlineLevel="0" collapsed="false">
      <c r="A143" s="43" t="n">
        <v>2.35</v>
      </c>
      <c r="B143" s="27" t="n">
        <v>0.05</v>
      </c>
      <c r="C143" s="27" t="n">
        <v>0.506412215723074</v>
      </c>
      <c r="D143" s="27" t="n">
        <v>0</v>
      </c>
      <c r="F143" s="27" t="n">
        <v>21</v>
      </c>
      <c r="G143" s="27" t="n">
        <v>37.0066666666667</v>
      </c>
    </row>
    <row r="144" customFormat="false" ht="12.75" hidden="false" customHeight="false" outlineLevel="0" collapsed="false">
      <c r="A144" s="43" t="n">
        <v>2.367</v>
      </c>
      <c r="B144" s="27" t="n">
        <v>0.05</v>
      </c>
      <c r="C144" s="27" t="n">
        <v>0.506915991860313</v>
      </c>
      <c r="D144" s="27" t="n">
        <v>0</v>
      </c>
      <c r="F144" s="27" t="n">
        <v>21</v>
      </c>
      <c r="G144" s="27" t="n">
        <v>37.0066666666667</v>
      </c>
    </row>
    <row r="145" customFormat="false" ht="12.75" hidden="false" customHeight="false" outlineLevel="0" collapsed="false">
      <c r="A145" s="43" t="n">
        <v>2.383</v>
      </c>
      <c r="B145" s="27" t="n">
        <v>0.05</v>
      </c>
      <c r="C145" s="27" t="n">
        <v>0.507573517155222</v>
      </c>
      <c r="D145" s="27" t="n">
        <v>0</v>
      </c>
      <c r="F145" s="27" t="n">
        <v>21</v>
      </c>
      <c r="G145" s="27" t="n">
        <v>37.005</v>
      </c>
    </row>
    <row r="146" customFormat="false" ht="12.75" hidden="false" customHeight="false" outlineLevel="0" collapsed="false">
      <c r="A146" s="43" t="n">
        <v>2.4</v>
      </c>
      <c r="B146" s="27" t="n">
        <v>0.05</v>
      </c>
      <c r="C146" s="27" t="n">
        <v>0.506475984614285</v>
      </c>
      <c r="D146" s="27" t="n">
        <v>0</v>
      </c>
      <c r="F146" s="27" t="n">
        <v>21</v>
      </c>
      <c r="G146" s="27" t="n">
        <v>37.005</v>
      </c>
    </row>
    <row r="147" customFormat="false" ht="12.75" hidden="false" customHeight="false" outlineLevel="0" collapsed="false">
      <c r="A147" s="43" t="n">
        <v>2.417</v>
      </c>
      <c r="B147" s="27" t="n">
        <v>0.05</v>
      </c>
      <c r="C147" s="27" t="n">
        <v>0.506786529624213</v>
      </c>
      <c r="D147" s="27" t="n">
        <v>0</v>
      </c>
      <c r="F147" s="27" t="n">
        <v>21</v>
      </c>
      <c r="G147" s="27" t="n">
        <v>37.004</v>
      </c>
    </row>
    <row r="148" customFormat="false" ht="12.75" hidden="false" customHeight="false" outlineLevel="0" collapsed="false">
      <c r="A148" s="43" t="n">
        <v>2.433</v>
      </c>
      <c r="B148" s="27" t="n">
        <v>0.05</v>
      </c>
      <c r="C148" s="27" t="n">
        <v>0.507146341071221</v>
      </c>
      <c r="D148" s="27" t="n">
        <v>0</v>
      </c>
      <c r="F148" s="27" t="n">
        <v>21</v>
      </c>
      <c r="G148" s="27" t="n">
        <v>37.0054545454545</v>
      </c>
    </row>
    <row r="149" customFormat="false" ht="12.75" hidden="false" customHeight="false" outlineLevel="0" collapsed="false">
      <c r="A149" s="43" t="n">
        <v>2.45</v>
      </c>
      <c r="B149" s="27" t="n">
        <v>0.05</v>
      </c>
      <c r="C149" s="27" t="n">
        <v>0.506552677330746</v>
      </c>
      <c r="D149" s="27" t="n">
        <v>0</v>
      </c>
      <c r="F149" s="27" t="n">
        <v>21</v>
      </c>
      <c r="G149" s="27" t="n">
        <v>37.0044444444444</v>
      </c>
    </row>
    <row r="150" customFormat="false" ht="12.75" hidden="false" customHeight="false" outlineLevel="0" collapsed="false">
      <c r="A150" s="43" t="n">
        <v>2.467</v>
      </c>
      <c r="B150" s="27" t="n">
        <v>0.05</v>
      </c>
      <c r="C150" s="27" t="n">
        <v>0.506320092881556</v>
      </c>
      <c r="D150" s="27" t="n">
        <v>0</v>
      </c>
      <c r="F150" s="27" t="n">
        <v>21</v>
      </c>
      <c r="G150" s="27" t="n">
        <v>37.005</v>
      </c>
    </row>
    <row r="151" customFormat="false" ht="12.75" hidden="false" customHeight="false" outlineLevel="0" collapsed="false">
      <c r="A151" s="43" t="n">
        <v>2.483</v>
      </c>
      <c r="B151" s="27" t="n">
        <v>0.05</v>
      </c>
      <c r="C151" s="27" t="n">
        <v>0.506099423516591</v>
      </c>
      <c r="D151" s="27" t="n">
        <v>0</v>
      </c>
      <c r="F151" s="27" t="n">
        <v>21</v>
      </c>
      <c r="G151" s="27" t="n">
        <v>37.005</v>
      </c>
    </row>
    <row r="152" customFormat="false" ht="12.75" hidden="false" customHeight="false" outlineLevel="0" collapsed="false">
      <c r="A152" s="43" t="n">
        <v>2.5</v>
      </c>
      <c r="B152" s="27" t="n">
        <v>0.05</v>
      </c>
      <c r="C152" s="27" t="n">
        <v>0.506897038441577</v>
      </c>
      <c r="D152" s="27" t="n">
        <v>0</v>
      </c>
      <c r="F152" s="27" t="n">
        <v>21</v>
      </c>
      <c r="G152" s="27" t="n">
        <v>37.005</v>
      </c>
    </row>
    <row r="153" customFormat="false" ht="12.75" hidden="false" customHeight="false" outlineLevel="0" collapsed="false">
      <c r="A153" s="43" t="n">
        <v>2.517</v>
      </c>
      <c r="B153" s="27" t="n">
        <v>0.05</v>
      </c>
      <c r="C153" s="27" t="n">
        <v>0.50653050193849</v>
      </c>
      <c r="D153" s="27" t="n">
        <v>0</v>
      </c>
      <c r="F153" s="27" t="n">
        <v>21</v>
      </c>
      <c r="G153" s="27" t="n">
        <v>36.995</v>
      </c>
    </row>
    <row r="154" customFormat="false" ht="12.75" hidden="false" customHeight="false" outlineLevel="0" collapsed="false">
      <c r="A154" s="43" t="n">
        <v>2.533</v>
      </c>
      <c r="B154" s="27" t="n">
        <v>0.05</v>
      </c>
      <c r="C154" s="27" t="n">
        <v>0.506211413444257</v>
      </c>
      <c r="D154" s="27" t="n">
        <v>0</v>
      </c>
      <c r="F154" s="27" t="n">
        <v>21</v>
      </c>
      <c r="G154" s="27" t="n">
        <v>37.006</v>
      </c>
    </row>
    <row r="155" customFormat="false" ht="12.75" hidden="false" customHeight="false" outlineLevel="0" collapsed="false">
      <c r="A155" s="43" t="n">
        <v>2.55</v>
      </c>
      <c r="B155" s="27" t="n">
        <v>0.05</v>
      </c>
      <c r="C155" s="27" t="n">
        <v>0.50680782455415</v>
      </c>
      <c r="D155" s="27" t="n">
        <v>0</v>
      </c>
      <c r="F155" s="27" t="n">
        <v>21</v>
      </c>
      <c r="G155" s="27" t="n">
        <v>37.006</v>
      </c>
    </row>
    <row r="156" customFormat="false" ht="12.75" hidden="false" customHeight="false" outlineLevel="0" collapsed="false">
      <c r="A156" s="43" t="n">
        <v>2.567</v>
      </c>
      <c r="B156" s="27" t="n">
        <v>0.05</v>
      </c>
      <c r="C156" s="27" t="n">
        <v>0.507176310283356</v>
      </c>
      <c r="D156" s="27" t="n">
        <v>0</v>
      </c>
      <c r="F156" s="27" t="n">
        <v>21</v>
      </c>
      <c r="G156" s="27" t="n">
        <v>37.0133333333333</v>
      </c>
    </row>
    <row r="157" customFormat="false" ht="12.75" hidden="false" customHeight="false" outlineLevel="0" collapsed="false">
      <c r="A157" s="43" t="n">
        <v>2.583</v>
      </c>
      <c r="B157" s="27" t="n">
        <v>0.044</v>
      </c>
      <c r="C157" s="27" t="n">
        <v>0.20777673232688</v>
      </c>
      <c r="D157" s="27" t="n">
        <v>0</v>
      </c>
      <c r="F157" s="27" t="n">
        <v>21</v>
      </c>
      <c r="G157" s="27" t="n">
        <v>37.015</v>
      </c>
    </row>
    <row r="158" customFormat="false" ht="12.75" hidden="false" customHeight="false" outlineLevel="0" collapsed="false">
      <c r="A158" s="43" t="n">
        <v>2.6</v>
      </c>
      <c r="B158" s="27" t="n">
        <v>0.045</v>
      </c>
      <c r="C158" s="27" t="n">
        <v>0.257189817589246</v>
      </c>
      <c r="D158" s="27" t="n">
        <v>0</v>
      </c>
      <c r="F158" s="27" t="n">
        <v>21</v>
      </c>
      <c r="G158" s="27" t="n">
        <v>37.015</v>
      </c>
    </row>
    <row r="159" customFormat="false" ht="12.75" hidden="false" customHeight="false" outlineLevel="0" collapsed="false">
      <c r="A159" s="43" t="n">
        <v>2.617</v>
      </c>
      <c r="B159" s="27" t="n">
        <v>0.045</v>
      </c>
      <c r="C159" s="27" t="n">
        <v>0.257050813206219</v>
      </c>
      <c r="D159" s="27" t="n">
        <v>0</v>
      </c>
      <c r="F159" s="27" t="n">
        <v>21</v>
      </c>
      <c r="G159" s="27" t="n">
        <v>37.015</v>
      </c>
    </row>
    <row r="160" customFormat="false" ht="12.75" hidden="false" customHeight="false" outlineLevel="0" collapsed="false">
      <c r="A160" s="43" t="n">
        <v>2.633</v>
      </c>
      <c r="B160" s="27" t="n">
        <v>0.04</v>
      </c>
      <c r="C160" s="27" t="n">
        <v>0.00823741960134899</v>
      </c>
      <c r="D160" s="27" t="n">
        <v>0</v>
      </c>
      <c r="F160" s="27" t="n">
        <v>21</v>
      </c>
      <c r="G160" s="27" t="n">
        <v>37.0155555555556</v>
      </c>
    </row>
    <row r="161" customFormat="false" ht="12.75" hidden="false" customHeight="false" outlineLevel="0" collapsed="false">
      <c r="A161" s="43" t="n">
        <v>2.65</v>
      </c>
      <c r="B161" s="27" t="n">
        <v>0.04</v>
      </c>
      <c r="C161" s="27" t="n">
        <v>0.00825393051496716</v>
      </c>
      <c r="D161" s="27" t="n">
        <v>0</v>
      </c>
      <c r="F161" s="27" t="n">
        <v>21</v>
      </c>
      <c r="G161" s="27" t="n">
        <v>37.015</v>
      </c>
    </row>
    <row r="162" customFormat="false" ht="12.75" hidden="false" customHeight="false" outlineLevel="0" collapsed="false">
      <c r="A162" s="43" t="n">
        <v>2.667</v>
      </c>
      <c r="B162" s="27" t="n">
        <v>0.04</v>
      </c>
      <c r="C162" s="27" t="n">
        <v>0.00794386331726915</v>
      </c>
      <c r="D162" s="27" t="n">
        <v>0</v>
      </c>
      <c r="F162" s="27" t="n">
        <v>21</v>
      </c>
      <c r="G162" s="27" t="n">
        <v>37.0142857142857</v>
      </c>
    </row>
    <row r="163" customFormat="false" ht="12.75" hidden="false" customHeight="false" outlineLevel="0" collapsed="false">
      <c r="A163" s="43" t="n">
        <v>2.683</v>
      </c>
      <c r="B163" s="27" t="n">
        <v>0.04</v>
      </c>
      <c r="C163" s="27" t="n">
        <v>0.00786208304470618</v>
      </c>
      <c r="D163" s="27" t="n">
        <v>0</v>
      </c>
      <c r="F163" s="27" t="n">
        <v>21</v>
      </c>
      <c r="G163" s="27" t="n">
        <v>37.01</v>
      </c>
    </row>
    <row r="164" customFormat="false" ht="12.75" hidden="false" customHeight="false" outlineLevel="0" collapsed="false">
      <c r="A164" s="43" t="n">
        <v>2.7</v>
      </c>
      <c r="B164" s="27" t="n">
        <v>0.04</v>
      </c>
      <c r="C164" s="27" t="n">
        <v>0.00787412705791791</v>
      </c>
      <c r="D164" s="27" t="n">
        <v>0</v>
      </c>
      <c r="F164" s="27" t="n">
        <v>21</v>
      </c>
      <c r="G164" s="27" t="n">
        <v>37.005</v>
      </c>
    </row>
    <row r="165" customFormat="false" ht="12.75" hidden="false" customHeight="false" outlineLevel="0" collapsed="false">
      <c r="A165" s="43" t="n">
        <v>2.717</v>
      </c>
      <c r="B165" s="27" t="n">
        <v>0.04</v>
      </c>
      <c r="C165" s="27" t="n">
        <v>0.00770247441154119</v>
      </c>
      <c r="D165" s="27" t="n">
        <v>0</v>
      </c>
      <c r="F165" s="27" t="n">
        <v>21</v>
      </c>
      <c r="G165" s="27" t="n">
        <v>37.005</v>
      </c>
    </row>
    <row r="166" customFormat="false" ht="12.75" hidden="false" customHeight="false" outlineLevel="0" collapsed="false">
      <c r="A166" s="43" t="n">
        <v>2.733</v>
      </c>
      <c r="B166" s="27" t="n">
        <v>0.04</v>
      </c>
      <c r="C166" s="27" t="n">
        <v>0.00786594341991568</v>
      </c>
      <c r="D166" s="27" t="n">
        <v>0</v>
      </c>
      <c r="F166" s="27" t="n">
        <v>21</v>
      </c>
      <c r="G166" s="27" t="n">
        <v>37.01</v>
      </c>
    </row>
    <row r="167" customFormat="false" ht="12.75" hidden="false" customHeight="false" outlineLevel="0" collapsed="false">
      <c r="A167" s="43" t="n">
        <v>2.75</v>
      </c>
      <c r="B167" s="27" t="n">
        <v>0.045</v>
      </c>
      <c r="C167" s="27" t="n">
        <v>0.256725739325356</v>
      </c>
      <c r="D167" s="27" t="n">
        <v>0</v>
      </c>
      <c r="F167" s="27" t="n">
        <v>21</v>
      </c>
      <c r="G167" s="27" t="n">
        <v>37.005</v>
      </c>
    </row>
    <row r="168" customFormat="false" ht="12.75" hidden="false" customHeight="false" outlineLevel="0" collapsed="false">
      <c r="A168" s="43" t="n">
        <v>2.767</v>
      </c>
      <c r="B168" s="27" t="n">
        <v>0.045</v>
      </c>
      <c r="C168" s="27" t="n">
        <v>0.256436041531687</v>
      </c>
      <c r="D168" s="27" t="n">
        <v>0</v>
      </c>
      <c r="F168" s="27" t="n">
        <v>21</v>
      </c>
      <c r="G168" s="27" t="n">
        <v>37.005</v>
      </c>
    </row>
    <row r="169" customFormat="false" ht="12.75" hidden="false" customHeight="false" outlineLevel="0" collapsed="false">
      <c r="A169" s="43" t="n">
        <v>2.783</v>
      </c>
      <c r="B169" s="27" t="n">
        <v>0.046</v>
      </c>
      <c r="C169" s="27" t="n">
        <v>0.306877731519022</v>
      </c>
      <c r="D169" s="27" t="n">
        <v>0</v>
      </c>
      <c r="F169" s="27" t="n">
        <v>21</v>
      </c>
      <c r="G169" s="27" t="n">
        <v>37.0033333333333</v>
      </c>
    </row>
    <row r="170" customFormat="false" ht="12.75" hidden="false" customHeight="false" outlineLevel="0" collapsed="false">
      <c r="A170" s="43" t="n">
        <v>2.8</v>
      </c>
      <c r="B170" s="27" t="n">
        <v>0.046</v>
      </c>
      <c r="C170" s="27" t="n">
        <v>0.30649036933826</v>
      </c>
      <c r="D170" s="27" t="n">
        <v>0</v>
      </c>
      <c r="F170" s="27" t="n">
        <v>21</v>
      </c>
      <c r="G170" s="27" t="n">
        <v>37.005</v>
      </c>
    </row>
    <row r="171" customFormat="false" ht="12.75" hidden="false" customHeight="false" outlineLevel="0" collapsed="false">
      <c r="A171" s="43" t="n">
        <v>2.817</v>
      </c>
      <c r="B171" s="27" t="n">
        <v>0.05</v>
      </c>
      <c r="C171" s="27" t="n">
        <v>0.50516606722369</v>
      </c>
      <c r="D171" s="27" t="n">
        <v>0</v>
      </c>
      <c r="F171" s="27" t="n">
        <v>21</v>
      </c>
      <c r="G171" s="27" t="n">
        <v>37.0055555555556</v>
      </c>
    </row>
    <row r="172" customFormat="false" ht="12.75" hidden="false" customHeight="false" outlineLevel="0" collapsed="false">
      <c r="A172" s="43" t="n">
        <v>2.833</v>
      </c>
      <c r="B172" s="27" t="n">
        <v>0.05</v>
      </c>
      <c r="C172" s="27" t="n">
        <v>0.505892135077502</v>
      </c>
      <c r="D172" s="27" t="n">
        <v>0</v>
      </c>
      <c r="F172" s="27" t="n">
        <v>21</v>
      </c>
      <c r="G172" s="27" t="n">
        <v>37.0042857142857</v>
      </c>
    </row>
    <row r="173" customFormat="false" ht="12.75" hidden="false" customHeight="false" outlineLevel="0" collapsed="false">
      <c r="A173" s="43" t="n">
        <v>2.85</v>
      </c>
      <c r="B173" s="27" t="n">
        <v>0.05</v>
      </c>
      <c r="C173" s="27" t="n">
        <v>0.505440407574298</v>
      </c>
      <c r="D173" s="27" t="n">
        <v>0</v>
      </c>
      <c r="F173" s="27" t="n">
        <v>21</v>
      </c>
      <c r="G173" s="27" t="n">
        <v>37.0057142857143</v>
      </c>
    </row>
    <row r="174" customFormat="false" ht="12.75" hidden="false" customHeight="false" outlineLevel="0" collapsed="false">
      <c r="A174" s="43" t="n">
        <v>2.867</v>
      </c>
      <c r="B174" s="27" t="n">
        <v>0.05</v>
      </c>
      <c r="C174" s="27" t="n">
        <v>0.504697710746972</v>
      </c>
      <c r="D174" s="27" t="n">
        <v>0</v>
      </c>
      <c r="F174" s="27" t="n">
        <v>21</v>
      </c>
      <c r="G174" s="27" t="n">
        <v>37.005</v>
      </c>
    </row>
    <row r="175" customFormat="false" ht="12.75" hidden="false" customHeight="false" outlineLevel="0" collapsed="false">
      <c r="A175" s="43" t="n">
        <v>2.883</v>
      </c>
      <c r="B175" s="27" t="n">
        <v>0.05</v>
      </c>
      <c r="C175" s="27" t="n">
        <v>0.50442763901367</v>
      </c>
      <c r="D175" s="27" t="n">
        <v>0</v>
      </c>
      <c r="F175" s="27" t="n">
        <v>21</v>
      </c>
      <c r="G175" s="27" t="n">
        <v>37.015</v>
      </c>
    </row>
    <row r="176" customFormat="false" ht="12.75" hidden="false" customHeight="false" outlineLevel="0" collapsed="false">
      <c r="A176" s="43" t="n">
        <v>2.9</v>
      </c>
      <c r="B176" s="27" t="n">
        <v>0.05</v>
      </c>
      <c r="C176" s="27" t="n">
        <v>0.505455064537749</v>
      </c>
      <c r="D176" s="27" t="n">
        <v>0</v>
      </c>
      <c r="F176" s="27" t="n">
        <v>21</v>
      </c>
      <c r="G176" s="27" t="n">
        <v>37.015</v>
      </c>
    </row>
    <row r="177" customFormat="false" ht="12.75" hidden="false" customHeight="false" outlineLevel="0" collapsed="false">
      <c r="A177" s="43" t="n">
        <v>2.917</v>
      </c>
      <c r="B177" s="27" t="n">
        <v>0.05</v>
      </c>
      <c r="C177" s="27" t="n">
        <v>0.505779746829631</v>
      </c>
      <c r="D177" s="27" t="n">
        <v>0</v>
      </c>
      <c r="F177" s="27" t="n">
        <v>21</v>
      </c>
      <c r="G177" s="27" t="n">
        <v>37.01</v>
      </c>
    </row>
    <row r="178" customFormat="false" ht="12.75" hidden="false" customHeight="false" outlineLevel="0" collapsed="false">
      <c r="A178" s="43" t="n">
        <v>2.933</v>
      </c>
      <c r="B178" s="27" t="n">
        <v>0.05</v>
      </c>
      <c r="C178" s="27" t="n">
        <v>0.505382995681718</v>
      </c>
      <c r="D178" s="27" t="n">
        <v>0</v>
      </c>
      <c r="F178" s="27" t="n">
        <v>21</v>
      </c>
      <c r="G178" s="27" t="n">
        <v>37.0133333333333</v>
      </c>
    </row>
    <row r="179" customFormat="false" ht="12.75" hidden="false" customHeight="false" outlineLevel="0" collapsed="false">
      <c r="A179" s="43" t="n">
        <v>2.95</v>
      </c>
      <c r="B179" s="27" t="n">
        <v>0.05</v>
      </c>
      <c r="C179" s="27" t="n">
        <v>0.504851757642526</v>
      </c>
      <c r="D179" s="27" t="n">
        <v>0</v>
      </c>
      <c r="F179" s="27" t="n">
        <v>21</v>
      </c>
      <c r="G179" s="27" t="n">
        <v>37.015</v>
      </c>
    </row>
    <row r="180" customFormat="false" ht="12.75" hidden="false" customHeight="false" outlineLevel="0" collapsed="false">
      <c r="A180" s="43" t="n">
        <v>2.967</v>
      </c>
      <c r="B180" s="27" t="n">
        <v>0.05</v>
      </c>
      <c r="C180" s="27" t="n">
        <v>0.504922938757593</v>
      </c>
      <c r="D180" s="27" t="n">
        <v>0</v>
      </c>
      <c r="F180" s="27" t="n">
        <v>21</v>
      </c>
      <c r="G180" s="27" t="n">
        <v>37.015</v>
      </c>
    </row>
    <row r="181" customFormat="false" ht="12.75" hidden="false" customHeight="false" outlineLevel="0" collapsed="false">
      <c r="A181" s="43" t="n">
        <v>2.983</v>
      </c>
      <c r="B181" s="27" t="n">
        <v>0.05</v>
      </c>
      <c r="C181" s="27" t="n">
        <v>0.505131524645943</v>
      </c>
      <c r="D181" s="27" t="n">
        <v>0</v>
      </c>
      <c r="F181" s="27" t="n">
        <v>21</v>
      </c>
      <c r="G181" s="27" t="n">
        <v>37.015</v>
      </c>
    </row>
    <row r="182" customFormat="false" ht="12.75" hidden="false" customHeight="false" outlineLevel="0" collapsed="false">
      <c r="A182" s="43" t="n">
        <v>3</v>
      </c>
      <c r="B182" s="27" t="n">
        <v>0.05</v>
      </c>
      <c r="C182" s="27" t="n">
        <v>0.505365072224216</v>
      </c>
      <c r="D182" s="27" t="n">
        <v>0</v>
      </c>
      <c r="F182" s="27" t="n">
        <v>21</v>
      </c>
      <c r="G182" s="27" t="n">
        <v>37.01</v>
      </c>
    </row>
    <row r="183" customFormat="false" ht="12.75" hidden="false" customHeight="false" outlineLevel="0" collapsed="false">
      <c r="A183" s="43" t="n">
        <v>3.017</v>
      </c>
      <c r="B183" s="27" t="n">
        <v>0.05</v>
      </c>
      <c r="C183" s="27" t="n">
        <v>0.505353924499435</v>
      </c>
      <c r="D183" s="27" t="n">
        <v>0</v>
      </c>
      <c r="F183" s="27" t="n">
        <v>21</v>
      </c>
      <c r="G183" s="27" t="n">
        <v>37.01</v>
      </c>
    </row>
    <row r="184" customFormat="false" ht="12.75" hidden="false" customHeight="false" outlineLevel="0" collapsed="false">
      <c r="A184" s="43" t="n">
        <v>3.033</v>
      </c>
      <c r="B184" s="27" t="n">
        <v>0.05</v>
      </c>
      <c r="C184" s="27" t="n">
        <v>0.50472545144036</v>
      </c>
      <c r="D184" s="27" t="n">
        <v>0</v>
      </c>
      <c r="F184" s="27" t="n">
        <v>21</v>
      </c>
      <c r="G184" s="27" t="n">
        <v>37.01</v>
      </c>
    </row>
    <row r="185" customFormat="false" ht="12.75" hidden="false" customHeight="false" outlineLevel="0" collapsed="false">
      <c r="A185" s="43" t="n">
        <v>3.05</v>
      </c>
      <c r="B185" s="27" t="n">
        <v>0.05</v>
      </c>
      <c r="C185" s="27" t="n">
        <v>0.504784140919849</v>
      </c>
      <c r="D185" s="27" t="n">
        <v>0</v>
      </c>
      <c r="F185" s="27" t="n">
        <v>21</v>
      </c>
      <c r="G185" s="27" t="n">
        <v>37.01</v>
      </c>
    </row>
    <row r="186" customFormat="false" ht="12.75" hidden="false" customHeight="false" outlineLevel="0" collapsed="false">
      <c r="A186" s="43" t="n">
        <v>3.067</v>
      </c>
      <c r="B186" s="27" t="n">
        <v>0.05</v>
      </c>
      <c r="C186" s="27" t="n">
        <v>0.504603306798916</v>
      </c>
      <c r="D186" s="27" t="n">
        <v>0</v>
      </c>
      <c r="F186" s="27" t="n">
        <v>21</v>
      </c>
      <c r="G186" s="27" t="n">
        <v>37.005</v>
      </c>
    </row>
    <row r="187" customFormat="false" ht="12.75" hidden="false" customHeight="false" outlineLevel="0" collapsed="false">
      <c r="A187" s="43" t="n">
        <v>3.083</v>
      </c>
      <c r="B187" s="27" t="n">
        <v>0.05</v>
      </c>
      <c r="C187" s="27" t="n">
        <v>0.504718668255785</v>
      </c>
      <c r="D187" s="27" t="n">
        <v>0</v>
      </c>
      <c r="F187" s="27" t="n">
        <v>21</v>
      </c>
      <c r="G187" s="27" t="n">
        <v>37.01</v>
      </c>
    </row>
    <row r="188" customFormat="false" ht="12.75" hidden="false" customHeight="false" outlineLevel="0" collapsed="false">
      <c r="A188" s="43" t="n">
        <v>3.1</v>
      </c>
      <c r="B188" s="27" t="n">
        <v>0.05</v>
      </c>
      <c r="C188" s="27" t="n">
        <v>0.504690434397205</v>
      </c>
      <c r="D188" s="27" t="n">
        <v>0</v>
      </c>
      <c r="F188" s="27" t="n">
        <v>21</v>
      </c>
      <c r="G188" s="27" t="n">
        <v>37.0045454545455</v>
      </c>
    </row>
    <row r="189" customFormat="false" ht="12.75" hidden="false" customHeight="false" outlineLevel="0" collapsed="false">
      <c r="A189" s="43" t="n">
        <v>3.117</v>
      </c>
      <c r="B189" s="27" t="n">
        <v>0.05</v>
      </c>
      <c r="C189" s="27" t="n">
        <v>0.504750129429046</v>
      </c>
      <c r="D189" s="27" t="n">
        <v>0</v>
      </c>
      <c r="F189" s="27" t="n">
        <v>21</v>
      </c>
      <c r="G189" s="27" t="n">
        <v>37.005</v>
      </c>
    </row>
    <row r="190" customFormat="false" ht="12.75" hidden="false" customHeight="false" outlineLevel="0" collapsed="false">
      <c r="A190" s="43" t="n">
        <v>3.133</v>
      </c>
      <c r="B190" s="27" t="n">
        <v>0.05</v>
      </c>
      <c r="C190" s="27" t="n">
        <v>0.504636297336511</v>
      </c>
      <c r="D190" s="27" t="n">
        <v>0</v>
      </c>
      <c r="F190" s="27" t="n">
        <v>21</v>
      </c>
      <c r="G190" s="27" t="n">
        <v>37.005</v>
      </c>
    </row>
    <row r="191" customFormat="false" ht="12.75" hidden="false" customHeight="false" outlineLevel="0" collapsed="false">
      <c r="A191" s="43" t="n">
        <v>3.15</v>
      </c>
      <c r="B191" s="27" t="n">
        <v>0.05</v>
      </c>
      <c r="C191" s="27" t="n">
        <v>0.504432137492658</v>
      </c>
      <c r="D191" s="27" t="n">
        <v>0</v>
      </c>
      <c r="F191" s="27" t="n">
        <v>21</v>
      </c>
      <c r="G191" s="27" t="n">
        <v>37.005</v>
      </c>
    </row>
    <row r="192" customFormat="false" ht="12.75" hidden="false" customHeight="false" outlineLevel="0" collapsed="false">
      <c r="A192" s="43" t="n">
        <v>3.167</v>
      </c>
      <c r="B192" s="27" t="n">
        <v>0.05</v>
      </c>
      <c r="C192" s="27" t="n">
        <v>0.504620040889056</v>
      </c>
      <c r="D192" s="27" t="n">
        <v>0</v>
      </c>
      <c r="F192" s="27" t="n">
        <v>21</v>
      </c>
      <c r="G192" s="27" t="n">
        <v>37.0066666666667</v>
      </c>
    </row>
    <row r="193" customFormat="false" ht="12.75" hidden="false" customHeight="false" outlineLevel="0" collapsed="false">
      <c r="A193" s="43" t="n">
        <v>3.183</v>
      </c>
      <c r="B193" s="27" t="n">
        <v>0.05</v>
      </c>
      <c r="C193" s="27" t="n">
        <v>0.504624795203963</v>
      </c>
      <c r="D193" s="27" t="n">
        <v>0</v>
      </c>
      <c r="F193" s="27" t="n">
        <v>21</v>
      </c>
      <c r="G193" s="27" t="n">
        <v>37.004</v>
      </c>
    </row>
    <row r="194" customFormat="false" ht="12.75" hidden="false" customHeight="false" outlineLevel="0" collapsed="false">
      <c r="A194" s="43" t="n">
        <v>3.2</v>
      </c>
      <c r="B194" s="27" t="n">
        <v>0.05</v>
      </c>
      <c r="C194" s="27" t="n">
        <v>0.50594487347749</v>
      </c>
      <c r="D194" s="27" t="n">
        <v>0</v>
      </c>
      <c r="F194" s="27" t="n">
        <v>21</v>
      </c>
      <c r="G194" s="27" t="n">
        <v>37.005</v>
      </c>
    </row>
    <row r="195" customFormat="false" ht="12.75" hidden="false" customHeight="false" outlineLevel="0" collapsed="false">
      <c r="A195" s="43" t="n">
        <v>3.217</v>
      </c>
      <c r="B195" s="27" t="n">
        <v>0.05</v>
      </c>
      <c r="C195" s="27" t="n">
        <v>0.505888686541256</v>
      </c>
      <c r="D195" s="27" t="n">
        <v>0</v>
      </c>
      <c r="F195" s="27" t="n">
        <v>21</v>
      </c>
      <c r="G195" s="27" t="n">
        <v>37.005</v>
      </c>
    </row>
    <row r="196" customFormat="false" ht="12.75" hidden="false" customHeight="false" outlineLevel="0" collapsed="false">
      <c r="A196" s="43" t="n">
        <v>3.233</v>
      </c>
      <c r="B196" s="27" t="n">
        <v>0.05</v>
      </c>
      <c r="C196" s="27" t="n">
        <v>0.505150210378276</v>
      </c>
      <c r="D196" s="27" t="n">
        <v>0</v>
      </c>
      <c r="F196" s="27" t="n">
        <v>21</v>
      </c>
      <c r="G196" s="27" t="n">
        <v>37.005</v>
      </c>
    </row>
    <row r="197" customFormat="false" ht="12.75" hidden="false" customHeight="false" outlineLevel="0" collapsed="false">
      <c r="A197" s="43" t="n">
        <v>3.25</v>
      </c>
      <c r="B197" s="27" t="n">
        <v>0.05</v>
      </c>
      <c r="C197" s="27" t="n">
        <v>0.505043299115516</v>
      </c>
      <c r="D197" s="27" t="n">
        <v>0</v>
      </c>
      <c r="F197" s="27" t="n">
        <v>21</v>
      </c>
      <c r="G197" s="27" t="n">
        <v>37.005</v>
      </c>
    </row>
    <row r="198" customFormat="false" ht="12.75" hidden="false" customHeight="false" outlineLevel="0" collapsed="false">
      <c r="A198" s="43" t="n">
        <v>3.267</v>
      </c>
      <c r="B198" s="27" t="n">
        <v>0.05</v>
      </c>
      <c r="C198" s="27" t="n">
        <v>0.50439186844275</v>
      </c>
      <c r="D198" s="27" t="n">
        <v>0</v>
      </c>
      <c r="F198" s="27" t="n">
        <v>21</v>
      </c>
      <c r="G198" s="27" t="n">
        <v>37.005</v>
      </c>
    </row>
    <row r="199" customFormat="false" ht="12.75" hidden="false" customHeight="false" outlineLevel="0" collapsed="false">
      <c r="A199" s="43" t="n">
        <v>3.283</v>
      </c>
      <c r="B199" s="27" t="n">
        <v>0.05</v>
      </c>
      <c r="C199" s="27" t="n">
        <v>0.504211764939255</v>
      </c>
      <c r="D199" s="27" t="n">
        <v>0</v>
      </c>
      <c r="F199" s="27" t="n">
        <v>21</v>
      </c>
      <c r="G199" s="27" t="n">
        <v>37.005</v>
      </c>
    </row>
    <row r="200" customFormat="false" ht="12.75" hidden="false" customHeight="false" outlineLevel="0" collapsed="false">
      <c r="A200" s="43" t="n">
        <v>3.3</v>
      </c>
      <c r="B200" s="27" t="n">
        <v>0.05</v>
      </c>
      <c r="C200" s="27" t="n">
        <v>0.504223335224932</v>
      </c>
      <c r="D200" s="27" t="n">
        <v>0</v>
      </c>
      <c r="F200" s="27" t="n">
        <v>21</v>
      </c>
      <c r="G200" s="27" t="n">
        <v>37.005</v>
      </c>
    </row>
    <row r="201" customFormat="false" ht="12.75" hidden="false" customHeight="false" outlineLevel="0" collapsed="false">
      <c r="A201" s="43" t="n">
        <v>3.317</v>
      </c>
      <c r="B201" s="27" t="n">
        <v>0.05</v>
      </c>
      <c r="C201" s="27" t="n">
        <v>0.504468500762022</v>
      </c>
      <c r="D201" s="27" t="n">
        <v>0</v>
      </c>
      <c r="F201" s="27" t="n">
        <v>21</v>
      </c>
      <c r="G201" s="27" t="n">
        <v>37.004</v>
      </c>
    </row>
    <row r="202" customFormat="false" ht="12.75" hidden="false" customHeight="false" outlineLevel="0" collapsed="false">
      <c r="A202" s="43" t="n">
        <v>3.333</v>
      </c>
      <c r="B202" s="27" t="n">
        <v>0.05</v>
      </c>
      <c r="C202" s="27" t="n">
        <v>0.503818515521549</v>
      </c>
      <c r="D202" s="27" t="n">
        <v>0</v>
      </c>
      <c r="F202" s="27" t="n">
        <v>21</v>
      </c>
      <c r="G202" s="27" t="n">
        <v>37.005</v>
      </c>
    </row>
    <row r="203" customFormat="false" ht="12.75" hidden="false" customHeight="false" outlineLevel="0" collapsed="false">
      <c r="A203" s="43" t="n">
        <v>3.35</v>
      </c>
      <c r="B203" s="27" t="n">
        <v>0.05</v>
      </c>
      <c r="C203" s="27" t="n">
        <v>0.50346033955295</v>
      </c>
      <c r="D203" s="27" t="n">
        <v>0</v>
      </c>
      <c r="F203" s="27" t="n">
        <v>21</v>
      </c>
      <c r="G203" s="27" t="n">
        <v>37.005</v>
      </c>
    </row>
    <row r="204" customFormat="false" ht="12.75" hidden="false" customHeight="false" outlineLevel="0" collapsed="false">
      <c r="A204" s="43" t="n">
        <v>3.367</v>
      </c>
      <c r="B204" s="27" t="n">
        <v>0.05</v>
      </c>
      <c r="C204" s="27" t="n">
        <v>0.503083031656093</v>
      </c>
      <c r="D204" s="27" t="n">
        <v>0</v>
      </c>
      <c r="F204" s="27" t="n">
        <v>21</v>
      </c>
      <c r="G204" s="27" t="n">
        <v>36.995</v>
      </c>
    </row>
    <row r="205" customFormat="false" ht="12.75" hidden="false" customHeight="false" outlineLevel="0" collapsed="false">
      <c r="A205" s="43" t="n">
        <v>3.383</v>
      </c>
      <c r="B205" s="27" t="n">
        <v>0.05</v>
      </c>
      <c r="C205" s="27" t="n">
        <v>0.50362048580097</v>
      </c>
      <c r="D205" s="27" t="n">
        <v>0</v>
      </c>
      <c r="F205" s="27" t="n">
        <v>21</v>
      </c>
      <c r="G205" s="27" t="n">
        <v>37</v>
      </c>
    </row>
    <row r="206" customFormat="false" ht="12.75" hidden="false" customHeight="false" outlineLevel="0" collapsed="false">
      <c r="A206" s="43" t="n">
        <v>3.4</v>
      </c>
      <c r="B206" s="27" t="n">
        <v>0.05</v>
      </c>
      <c r="C206" s="27" t="n">
        <v>0.504322373934081</v>
      </c>
      <c r="D206" s="27" t="n">
        <v>0</v>
      </c>
      <c r="F206" s="27" t="n">
        <v>21</v>
      </c>
      <c r="G206" s="27" t="n">
        <v>37.0033333333333</v>
      </c>
    </row>
    <row r="207" customFormat="false" ht="12.75" hidden="false" customHeight="false" outlineLevel="0" collapsed="false">
      <c r="A207" s="43" t="n">
        <v>3.417</v>
      </c>
      <c r="B207" s="27" t="n">
        <v>0.05</v>
      </c>
      <c r="C207" s="27" t="n">
        <v>0.504182456921873</v>
      </c>
      <c r="D207" s="27" t="n">
        <v>0</v>
      </c>
      <c r="F207" s="27" t="n">
        <v>21</v>
      </c>
      <c r="G207" s="27" t="n">
        <v>37.0033333333333</v>
      </c>
    </row>
    <row r="208" customFormat="false" ht="12.75" hidden="false" customHeight="false" outlineLevel="0" collapsed="false">
      <c r="A208" s="43" t="n">
        <v>3.433</v>
      </c>
      <c r="B208" s="27" t="n">
        <v>0.05</v>
      </c>
      <c r="C208" s="27" t="n">
        <v>0.503919588369097</v>
      </c>
      <c r="D208" s="27" t="n">
        <v>0</v>
      </c>
      <c r="F208" s="27" t="n">
        <v>21</v>
      </c>
      <c r="G208" s="27" t="n">
        <v>37.005</v>
      </c>
    </row>
    <row r="209" customFormat="false" ht="12.75" hidden="false" customHeight="false" outlineLevel="0" collapsed="false">
      <c r="A209" s="43" t="n">
        <v>3.45</v>
      </c>
      <c r="B209" s="27" t="n">
        <v>0.05</v>
      </c>
      <c r="C209" s="27" t="n">
        <v>0.504403722535629</v>
      </c>
      <c r="D209" s="27" t="n">
        <v>0</v>
      </c>
      <c r="F209" s="27" t="n">
        <v>21</v>
      </c>
      <c r="G209" s="27" t="n">
        <v>37.004</v>
      </c>
    </row>
    <row r="210" customFormat="false" ht="12.75" hidden="false" customHeight="false" outlineLevel="0" collapsed="false">
      <c r="A210" s="43" t="n">
        <v>3.467</v>
      </c>
      <c r="B210" s="27" t="n">
        <v>0.05</v>
      </c>
      <c r="C210" s="27" t="n">
        <v>0.504141781129839</v>
      </c>
      <c r="D210" s="27" t="n">
        <v>0</v>
      </c>
      <c r="F210" s="27" t="n">
        <v>21</v>
      </c>
      <c r="G210" s="27" t="n">
        <v>37.005</v>
      </c>
    </row>
    <row r="211" customFormat="false" ht="12.75" hidden="false" customHeight="false" outlineLevel="0" collapsed="false">
      <c r="A211" s="43" t="n">
        <v>3.483</v>
      </c>
      <c r="B211" s="27" t="n">
        <v>0.05</v>
      </c>
      <c r="C211" s="27" t="n">
        <v>0.503933770124356</v>
      </c>
      <c r="D211" s="27" t="n">
        <v>0</v>
      </c>
      <c r="F211" s="27" t="n">
        <v>21</v>
      </c>
      <c r="G211" s="27" t="n">
        <v>37.005</v>
      </c>
    </row>
    <row r="212" customFormat="false" ht="12.75" hidden="false" customHeight="false" outlineLevel="0" collapsed="false">
      <c r="A212" s="43" t="n">
        <v>3.5</v>
      </c>
      <c r="B212" s="27" t="n">
        <v>0.05</v>
      </c>
      <c r="C212" s="27" t="n">
        <v>0.504339038081725</v>
      </c>
      <c r="D212" s="27" t="n">
        <v>0</v>
      </c>
      <c r="F212" s="27" t="n">
        <v>21</v>
      </c>
      <c r="G212" s="27" t="n">
        <v>37.005</v>
      </c>
    </row>
    <row r="213" customFormat="false" ht="12.75" hidden="false" customHeight="false" outlineLevel="0" collapsed="false">
      <c r="A213" s="43" t="n">
        <v>3.517</v>
      </c>
      <c r="B213" s="27" t="n">
        <v>0.05</v>
      </c>
      <c r="C213" s="27" t="n">
        <v>0.50468407273297</v>
      </c>
      <c r="D213" s="27" t="n">
        <v>0</v>
      </c>
      <c r="F213" s="27" t="n">
        <v>21</v>
      </c>
      <c r="G213" s="27" t="n">
        <v>36.9966666666667</v>
      </c>
    </row>
    <row r="214" customFormat="false" ht="12.75" hidden="false" customHeight="false" outlineLevel="0" collapsed="false">
      <c r="A214" s="43" t="n">
        <v>3.533</v>
      </c>
      <c r="B214" s="27" t="n">
        <v>0.055</v>
      </c>
      <c r="C214" s="27" t="n">
        <v>0.75325629307796</v>
      </c>
      <c r="D214" s="27" t="n">
        <v>0</v>
      </c>
      <c r="F214" s="27" t="n">
        <v>21</v>
      </c>
      <c r="G214" s="27" t="n">
        <v>36.995</v>
      </c>
    </row>
    <row r="215" customFormat="false" ht="12.75" hidden="false" customHeight="false" outlineLevel="0" collapsed="false">
      <c r="A215" s="43" t="n">
        <v>3.55</v>
      </c>
      <c r="B215" s="27" t="n">
        <v>0.05</v>
      </c>
      <c r="C215" s="27" t="n">
        <v>0.503666324207754</v>
      </c>
      <c r="D215" s="27" t="n">
        <v>0</v>
      </c>
      <c r="F215" s="27" t="n">
        <v>21</v>
      </c>
      <c r="G215" s="27" t="n">
        <v>36.996</v>
      </c>
    </row>
    <row r="216" customFormat="false" ht="12.75" hidden="false" customHeight="false" outlineLevel="0" collapsed="false">
      <c r="A216" s="43" t="n">
        <v>3.567</v>
      </c>
      <c r="B216" s="27" t="n">
        <v>0.05</v>
      </c>
      <c r="C216" s="27" t="n">
        <v>0.506188942743548</v>
      </c>
      <c r="D216" s="27" t="n">
        <v>0</v>
      </c>
      <c r="F216" s="27" t="n">
        <v>21</v>
      </c>
      <c r="G216" s="27" t="n">
        <v>36.996</v>
      </c>
    </row>
    <row r="217" customFormat="false" ht="12.75" hidden="false" customHeight="false" outlineLevel="0" collapsed="false">
      <c r="A217" s="43" t="n">
        <v>3.583</v>
      </c>
      <c r="B217" s="27" t="n">
        <v>0.05</v>
      </c>
      <c r="C217" s="27" t="n">
        <v>0.50530339906407</v>
      </c>
      <c r="D217" s="27" t="n">
        <v>0</v>
      </c>
      <c r="F217" s="27" t="n">
        <v>21</v>
      </c>
      <c r="G217" s="27" t="n">
        <v>37</v>
      </c>
    </row>
    <row r="218" customFormat="false" ht="12.75" hidden="false" customHeight="false" outlineLevel="0" collapsed="false">
      <c r="A218" s="43" t="n">
        <v>3.6</v>
      </c>
      <c r="B218" s="27" t="n">
        <v>0.05</v>
      </c>
      <c r="C218" s="27" t="n">
        <v>0.504909204459076</v>
      </c>
      <c r="D218" s="27" t="n">
        <v>0</v>
      </c>
      <c r="F218" s="27" t="n">
        <v>21</v>
      </c>
      <c r="G218" s="27" t="n">
        <v>36.995</v>
      </c>
    </row>
    <row r="219" customFormat="false" ht="12.75" hidden="false" customHeight="false" outlineLevel="0" collapsed="false">
      <c r="A219" s="43" t="n">
        <v>3.617</v>
      </c>
      <c r="B219" s="27" t="n">
        <v>0.05</v>
      </c>
      <c r="C219" s="27" t="n">
        <v>0.504633027085788</v>
      </c>
      <c r="D219" s="27" t="n">
        <v>0</v>
      </c>
      <c r="F219" s="27" t="n">
        <v>21</v>
      </c>
      <c r="G219" s="27" t="n">
        <v>36.9946153846154</v>
      </c>
    </row>
    <row r="220" customFormat="false" ht="12.75" hidden="false" customHeight="false" outlineLevel="0" collapsed="false">
      <c r="A220" s="43" t="n">
        <v>3.633</v>
      </c>
      <c r="B220" s="27" t="n">
        <v>0.05</v>
      </c>
      <c r="C220" s="27" t="n">
        <v>0.504772000746211</v>
      </c>
      <c r="D220" s="27" t="n">
        <v>0</v>
      </c>
      <c r="F220" s="27" t="n">
        <v>21</v>
      </c>
      <c r="G220" s="27" t="n">
        <v>36.995</v>
      </c>
    </row>
    <row r="221" customFormat="false" ht="12.75" hidden="false" customHeight="false" outlineLevel="0" collapsed="false">
      <c r="A221" s="43" t="n">
        <v>3.65</v>
      </c>
      <c r="B221" s="27" t="n">
        <v>0.05</v>
      </c>
      <c r="C221" s="27" t="n">
        <v>0.504741190547913</v>
      </c>
      <c r="D221" s="27" t="n">
        <v>0</v>
      </c>
      <c r="F221" s="27" t="n">
        <v>21</v>
      </c>
      <c r="G221" s="27" t="n">
        <v>36.995</v>
      </c>
    </row>
    <row r="222" customFormat="false" ht="12.75" hidden="false" customHeight="false" outlineLevel="0" collapsed="false">
      <c r="A222" s="43" t="n">
        <v>3.667</v>
      </c>
      <c r="B222" s="27" t="n">
        <v>0.05</v>
      </c>
      <c r="C222" s="27" t="n">
        <v>0.504931077514751</v>
      </c>
      <c r="D222" s="27" t="n">
        <v>0</v>
      </c>
      <c r="F222" s="27" t="n">
        <v>21</v>
      </c>
      <c r="G222" s="27" t="n">
        <v>36.995</v>
      </c>
    </row>
    <row r="223" customFormat="false" ht="12.75" hidden="false" customHeight="false" outlineLevel="0" collapsed="false">
      <c r="A223" s="43" t="n">
        <v>3.683</v>
      </c>
      <c r="B223" s="27" t="n">
        <v>0.05</v>
      </c>
      <c r="C223" s="27" t="n">
        <v>0.504812097706415</v>
      </c>
      <c r="D223" s="27" t="n">
        <v>0</v>
      </c>
      <c r="F223" s="27" t="n">
        <v>21</v>
      </c>
      <c r="G223" s="27" t="n">
        <v>36.9955555555556</v>
      </c>
    </row>
    <row r="224" customFormat="false" ht="12.75" hidden="false" customHeight="false" outlineLevel="0" collapsed="false">
      <c r="A224" s="43" t="n">
        <v>3.7</v>
      </c>
      <c r="B224" s="27" t="n">
        <v>0.05</v>
      </c>
      <c r="C224" s="27" t="n">
        <v>0.505263159022421</v>
      </c>
      <c r="D224" s="27" t="n">
        <v>0</v>
      </c>
      <c r="F224" s="27" t="n">
        <v>21</v>
      </c>
      <c r="G224" s="27" t="n">
        <v>36.995</v>
      </c>
    </row>
    <row r="225" customFormat="false" ht="12.75" hidden="false" customHeight="false" outlineLevel="0" collapsed="false">
      <c r="A225" s="43" t="n">
        <v>3.717</v>
      </c>
      <c r="B225" s="27" t="n">
        <v>0.05</v>
      </c>
      <c r="C225" s="27" t="n">
        <v>0.504822477028537</v>
      </c>
      <c r="D225" s="27" t="n">
        <v>0</v>
      </c>
      <c r="F225" s="27" t="n">
        <v>21</v>
      </c>
      <c r="G225" s="27" t="n">
        <v>36.995</v>
      </c>
    </row>
    <row r="226" customFormat="false" ht="12.75" hidden="false" customHeight="false" outlineLevel="0" collapsed="false">
      <c r="A226" s="43" t="n">
        <v>3.733</v>
      </c>
      <c r="B226" s="27" t="n">
        <v>0.05</v>
      </c>
      <c r="C226" s="27" t="n">
        <v>0.504705248538835</v>
      </c>
      <c r="D226" s="27" t="n">
        <v>0</v>
      </c>
      <c r="F226" s="27" t="n">
        <v>21</v>
      </c>
      <c r="G226" s="27" t="n">
        <v>36.995</v>
      </c>
    </row>
    <row r="227" customFormat="false" ht="12.75" hidden="false" customHeight="false" outlineLevel="0" collapsed="false">
      <c r="A227" s="43" t="n">
        <v>3.75</v>
      </c>
      <c r="B227" s="27" t="n">
        <v>0.05</v>
      </c>
      <c r="C227" s="27" t="n">
        <v>0.504455571732042</v>
      </c>
      <c r="D227" s="27" t="n">
        <v>0</v>
      </c>
      <c r="F227" s="27" t="n">
        <v>21</v>
      </c>
      <c r="G227" s="27" t="n">
        <v>36.996</v>
      </c>
    </row>
    <row r="228" customFormat="false" ht="12.75" hidden="false" customHeight="false" outlineLevel="0" collapsed="false">
      <c r="A228" s="43" t="n">
        <v>3.767</v>
      </c>
      <c r="B228" s="27" t="n">
        <v>0.05</v>
      </c>
      <c r="C228" s="27" t="n">
        <v>0.504394269822798</v>
      </c>
      <c r="D228" s="27" t="n">
        <v>0</v>
      </c>
      <c r="F228" s="27" t="n">
        <v>21</v>
      </c>
      <c r="G228" s="27" t="n">
        <v>36.995</v>
      </c>
    </row>
    <row r="229" customFormat="false" ht="12.75" hidden="false" customHeight="false" outlineLevel="0" collapsed="false">
      <c r="A229" s="43" t="n">
        <v>3.783</v>
      </c>
      <c r="B229" s="27" t="n">
        <v>0.05</v>
      </c>
      <c r="C229" s="27" t="n">
        <v>0.504521542965269</v>
      </c>
      <c r="D229" s="27" t="n">
        <v>0</v>
      </c>
      <c r="F229" s="27" t="n">
        <v>21</v>
      </c>
      <c r="G229" s="27" t="n">
        <v>36.995</v>
      </c>
    </row>
    <row r="230" customFormat="false" ht="12.75" hidden="false" customHeight="false" outlineLevel="0" collapsed="false">
      <c r="A230" s="43" t="n">
        <v>3.8</v>
      </c>
      <c r="B230" s="27" t="n">
        <v>0.05</v>
      </c>
      <c r="C230" s="27" t="n">
        <v>0.504038865575896</v>
      </c>
      <c r="D230" s="27" t="n">
        <v>0</v>
      </c>
      <c r="F230" s="27" t="n">
        <v>21</v>
      </c>
      <c r="G230" s="27" t="n">
        <v>36.995</v>
      </c>
    </row>
    <row r="231" customFormat="false" ht="12.75" hidden="false" customHeight="false" outlineLevel="0" collapsed="false">
      <c r="A231" s="43" t="n">
        <v>3.817</v>
      </c>
      <c r="B231" s="27" t="n">
        <v>0.06</v>
      </c>
      <c r="C231" s="27" t="n">
        <v>1.00259744777027</v>
      </c>
      <c r="D231" s="27" t="n">
        <v>0</v>
      </c>
      <c r="F231" s="27" t="n">
        <v>21</v>
      </c>
      <c r="G231" s="27" t="n">
        <v>36.995</v>
      </c>
    </row>
    <row r="232" customFormat="false" ht="12.75" hidden="false" customHeight="false" outlineLevel="0" collapsed="false">
      <c r="A232" s="43" t="n">
        <v>3.833</v>
      </c>
      <c r="B232" s="27" t="n">
        <v>0.06</v>
      </c>
      <c r="C232" s="27" t="n">
        <v>1.00217140763949</v>
      </c>
      <c r="D232" s="27" t="n">
        <v>0</v>
      </c>
      <c r="F232" s="27" t="n">
        <v>21</v>
      </c>
      <c r="G232" s="27" t="n">
        <v>36.995</v>
      </c>
    </row>
    <row r="233" customFormat="false" ht="12.75" hidden="false" customHeight="false" outlineLevel="0" collapsed="false">
      <c r="A233" s="43" t="n">
        <v>3.85</v>
      </c>
      <c r="B233" s="27" t="n">
        <v>0.06</v>
      </c>
      <c r="C233" s="27" t="n">
        <v>1.00318391463838</v>
      </c>
      <c r="D233" s="27" t="n">
        <v>0</v>
      </c>
      <c r="F233" s="27" t="n">
        <v>21</v>
      </c>
      <c r="G233" s="27" t="n">
        <v>37.005</v>
      </c>
    </row>
    <row r="234" customFormat="false" ht="12.75" hidden="false" customHeight="false" outlineLevel="0" collapsed="false">
      <c r="A234" s="43" t="n">
        <v>3.867</v>
      </c>
      <c r="B234" s="27" t="n">
        <v>0.06</v>
      </c>
      <c r="C234" s="27" t="n">
        <v>1.00217546765068</v>
      </c>
      <c r="D234" s="27" t="n">
        <v>0</v>
      </c>
      <c r="F234" s="27" t="n">
        <v>21</v>
      </c>
      <c r="G234" s="27" t="n">
        <v>37.005</v>
      </c>
    </row>
    <row r="235" customFormat="false" ht="12.75" hidden="false" customHeight="false" outlineLevel="0" collapsed="false">
      <c r="A235" s="43" t="n">
        <v>3.883</v>
      </c>
      <c r="B235" s="27" t="n">
        <v>0.06</v>
      </c>
      <c r="C235" s="27" t="n">
        <v>1.00364726921967</v>
      </c>
      <c r="D235" s="27" t="n">
        <v>0</v>
      </c>
      <c r="F235" s="27" t="n">
        <v>21</v>
      </c>
      <c r="G235" s="27" t="n">
        <v>36.99</v>
      </c>
    </row>
    <row r="236" customFormat="false" ht="12.75" hidden="false" customHeight="false" outlineLevel="0" collapsed="false">
      <c r="A236" s="43" t="n">
        <v>3.9</v>
      </c>
      <c r="B236" s="27" t="n">
        <v>0.06</v>
      </c>
      <c r="C236" s="27" t="n">
        <v>1.00360424491998</v>
      </c>
      <c r="D236" s="27" t="n">
        <v>0</v>
      </c>
      <c r="F236" s="27" t="n">
        <v>21</v>
      </c>
      <c r="G236" s="27" t="n">
        <v>36.9957142857143</v>
      </c>
    </row>
    <row r="237" customFormat="false" ht="12.75" hidden="false" customHeight="false" outlineLevel="0" collapsed="false">
      <c r="A237" s="43" t="n">
        <v>3.917</v>
      </c>
      <c r="B237" s="27" t="n">
        <v>0.055</v>
      </c>
      <c r="C237" s="27" t="n">
        <v>0.754111792088357</v>
      </c>
      <c r="D237" s="27" t="n">
        <v>0</v>
      </c>
      <c r="F237" s="27" t="n">
        <v>21</v>
      </c>
      <c r="G237" s="27" t="n">
        <v>36.9957142857143</v>
      </c>
    </row>
    <row r="238" customFormat="false" ht="12.75" hidden="false" customHeight="false" outlineLevel="0" collapsed="false">
      <c r="A238" s="43" t="n">
        <v>3.933</v>
      </c>
      <c r="B238" s="27" t="n">
        <v>0.05</v>
      </c>
      <c r="C238" s="27" t="n">
        <v>0.504719870834533</v>
      </c>
      <c r="D238" s="27" t="n">
        <v>0</v>
      </c>
      <c r="F238" s="27" t="n">
        <v>21</v>
      </c>
      <c r="G238" s="27" t="n">
        <v>36.9966666666667</v>
      </c>
    </row>
    <row r="239" customFormat="false" ht="12.75" hidden="false" customHeight="false" outlineLevel="0" collapsed="false">
      <c r="A239" s="43" t="n">
        <v>3.95</v>
      </c>
      <c r="B239" s="27" t="n">
        <v>0.05</v>
      </c>
      <c r="C239" s="27" t="n">
        <v>0.505200535761341</v>
      </c>
      <c r="D239" s="27" t="n">
        <v>0</v>
      </c>
      <c r="F239" s="27" t="n">
        <v>21</v>
      </c>
      <c r="G239" s="27" t="n">
        <v>37.005</v>
      </c>
    </row>
    <row r="240" customFormat="false" ht="12.75" hidden="false" customHeight="false" outlineLevel="0" collapsed="false">
      <c r="A240" s="43" t="n">
        <v>3.967</v>
      </c>
      <c r="B240" s="27" t="n">
        <v>0.05</v>
      </c>
      <c r="C240" s="27" t="n">
        <v>0.504564283114179</v>
      </c>
      <c r="D240" s="27" t="n">
        <v>0</v>
      </c>
      <c r="F240" s="27" t="n">
        <v>21</v>
      </c>
      <c r="G240" s="27" t="n">
        <v>37</v>
      </c>
    </row>
    <row r="241" customFormat="false" ht="12.75" hidden="false" customHeight="false" outlineLevel="0" collapsed="false">
      <c r="A241" s="43" t="n">
        <v>3.983</v>
      </c>
      <c r="B241" s="27" t="n">
        <v>0.05</v>
      </c>
      <c r="C241" s="27" t="n">
        <v>0.504450310071894</v>
      </c>
      <c r="D241" s="27" t="n">
        <v>0</v>
      </c>
      <c r="F241" s="27" t="n">
        <v>21</v>
      </c>
      <c r="G241" s="27" t="n">
        <v>37.005</v>
      </c>
    </row>
    <row r="242" customFormat="false" ht="12.75" hidden="false" customHeight="false" outlineLevel="0" collapsed="false">
      <c r="A242" s="43" t="n">
        <v>4</v>
      </c>
      <c r="B242" s="27" t="n">
        <v>0.05</v>
      </c>
      <c r="C242" s="27" t="n">
        <v>0.504801489315511</v>
      </c>
      <c r="D242" s="27" t="n">
        <v>0</v>
      </c>
      <c r="F242" s="27" t="n">
        <v>21</v>
      </c>
      <c r="G242" s="27" t="n">
        <v>37.0066666666667</v>
      </c>
    </row>
    <row r="243" customFormat="false" ht="12.75" hidden="false" customHeight="false" outlineLevel="0" collapsed="false">
      <c r="A243" s="43" t="n">
        <v>4.017</v>
      </c>
      <c r="B243" s="27" t="n">
        <v>0.05</v>
      </c>
      <c r="C243" s="27" t="n">
        <v>0.504927640598537</v>
      </c>
      <c r="D243" s="27" t="n">
        <v>0</v>
      </c>
      <c r="F243" s="27" t="n">
        <v>21</v>
      </c>
      <c r="G243" s="27" t="n">
        <v>37.004</v>
      </c>
    </row>
    <row r="244" customFormat="false" ht="12.75" hidden="false" customHeight="false" outlineLevel="0" collapsed="false">
      <c r="A244" s="43" t="n">
        <v>4.033</v>
      </c>
      <c r="B244" s="27" t="n">
        <v>0.05</v>
      </c>
      <c r="C244" s="27" t="n">
        <v>0.505094852177632</v>
      </c>
      <c r="D244" s="27" t="n">
        <v>0</v>
      </c>
      <c r="F244" s="27" t="n">
        <v>21</v>
      </c>
      <c r="G244" s="27" t="n">
        <v>37.005</v>
      </c>
    </row>
    <row r="245" customFormat="false" ht="12.75" hidden="false" customHeight="false" outlineLevel="0" collapsed="false">
      <c r="A245" s="43" t="n">
        <v>4.05</v>
      </c>
      <c r="B245" s="27" t="n">
        <v>0.05</v>
      </c>
      <c r="C245" s="27" t="n">
        <v>0.504181951888006</v>
      </c>
      <c r="D245" s="27" t="n">
        <v>0</v>
      </c>
      <c r="F245" s="27" t="n">
        <v>21</v>
      </c>
      <c r="G245" s="27" t="n">
        <v>37.0066666666667</v>
      </c>
    </row>
    <row r="246" customFormat="false" ht="12.75" hidden="false" customHeight="false" outlineLevel="0" collapsed="false">
      <c r="A246" s="43" t="n">
        <v>4.067</v>
      </c>
      <c r="B246" s="27" t="n">
        <v>0.055</v>
      </c>
      <c r="C246" s="27" t="n">
        <v>0.753087463745305</v>
      </c>
      <c r="D246" s="27" t="n">
        <v>0</v>
      </c>
      <c r="F246" s="27" t="n">
        <v>21</v>
      </c>
      <c r="G246" s="27" t="n">
        <v>37.0045454545455</v>
      </c>
    </row>
    <row r="247" customFormat="false" ht="12.75" hidden="false" customHeight="false" outlineLevel="0" collapsed="false">
      <c r="A247" s="43" t="n">
        <v>4.083</v>
      </c>
      <c r="B247" s="27" t="n">
        <v>0.055</v>
      </c>
      <c r="C247" s="27" t="n">
        <v>0.753675407733029</v>
      </c>
      <c r="D247" s="27" t="n">
        <v>0</v>
      </c>
      <c r="F247" s="27" t="n">
        <v>21</v>
      </c>
      <c r="G247" s="27" t="n">
        <v>37.005</v>
      </c>
    </row>
    <row r="248" customFormat="false" ht="12.75" hidden="false" customHeight="false" outlineLevel="0" collapsed="false">
      <c r="A248" s="43" t="n">
        <v>4.1</v>
      </c>
      <c r="B248" s="27" t="n">
        <v>0.06</v>
      </c>
      <c r="C248" s="27" t="n">
        <v>1.00265988986398</v>
      </c>
      <c r="D248" s="27" t="n">
        <v>0</v>
      </c>
      <c r="F248" s="27" t="n">
        <v>21</v>
      </c>
      <c r="G248" s="27" t="n">
        <v>36.995</v>
      </c>
    </row>
    <row r="249" customFormat="false" ht="12.75" hidden="false" customHeight="false" outlineLevel="0" collapsed="false">
      <c r="A249" s="43" t="n">
        <v>4.117</v>
      </c>
      <c r="B249" s="27" t="n">
        <v>0.06</v>
      </c>
      <c r="C249" s="27" t="n">
        <v>1.00256571729582</v>
      </c>
      <c r="D249" s="27" t="n">
        <v>0</v>
      </c>
      <c r="F249" s="27" t="n">
        <v>21</v>
      </c>
      <c r="G249" s="27" t="n">
        <v>36.995</v>
      </c>
    </row>
    <row r="250" customFormat="false" ht="12.75" hidden="false" customHeight="false" outlineLevel="0" collapsed="false">
      <c r="A250" s="43" t="n">
        <v>4.133</v>
      </c>
      <c r="B250" s="27" t="n">
        <v>0.06</v>
      </c>
      <c r="C250" s="27" t="n">
        <v>1.00271001397283</v>
      </c>
      <c r="D250" s="27" t="n">
        <v>0</v>
      </c>
      <c r="F250" s="27" t="n">
        <v>21</v>
      </c>
      <c r="G250" s="27" t="n">
        <v>37.005</v>
      </c>
    </row>
    <row r="251" customFormat="false" ht="12.75" hidden="false" customHeight="false" outlineLevel="0" collapsed="false">
      <c r="A251" s="43" t="n">
        <v>4.15</v>
      </c>
      <c r="B251" s="27" t="n">
        <v>0.06</v>
      </c>
      <c r="C251" s="27" t="n">
        <v>1.00260898110453</v>
      </c>
      <c r="D251" s="27" t="n">
        <v>0</v>
      </c>
      <c r="F251" s="27" t="n">
        <v>21</v>
      </c>
      <c r="G251" s="27" t="n">
        <v>37.0054545454545</v>
      </c>
    </row>
    <row r="252" customFormat="false" ht="12.75" hidden="false" customHeight="false" outlineLevel="0" collapsed="false">
      <c r="A252" s="43" t="n">
        <v>4.167</v>
      </c>
      <c r="B252" s="27" t="n">
        <v>0.06</v>
      </c>
      <c r="C252" s="27" t="n">
        <v>1.00379385236318</v>
      </c>
      <c r="D252" s="27" t="n">
        <v>0</v>
      </c>
      <c r="F252" s="27" t="n">
        <v>21</v>
      </c>
      <c r="G252" s="27" t="n">
        <v>37.005</v>
      </c>
    </row>
    <row r="253" customFormat="false" ht="12.75" hidden="false" customHeight="false" outlineLevel="0" collapsed="false">
      <c r="A253" s="43" t="n">
        <v>4.183</v>
      </c>
      <c r="B253" s="27" t="n">
        <v>0.06</v>
      </c>
      <c r="C253" s="27" t="n">
        <v>1.00256934947762</v>
      </c>
      <c r="D253" s="27" t="n">
        <v>0</v>
      </c>
      <c r="F253" s="27" t="n">
        <v>21</v>
      </c>
      <c r="G253" s="27" t="n">
        <v>37.0044444444444</v>
      </c>
    </row>
    <row r="254" customFormat="false" ht="12.75" hidden="false" customHeight="false" outlineLevel="0" collapsed="false">
      <c r="A254" s="43" t="n">
        <v>4.2</v>
      </c>
      <c r="B254" s="27" t="n">
        <v>0.05</v>
      </c>
      <c r="C254" s="27" t="n">
        <v>0.504480077785716</v>
      </c>
      <c r="D254" s="27" t="n">
        <v>0</v>
      </c>
      <c r="F254" s="27" t="n">
        <v>21</v>
      </c>
      <c r="G254" s="27" t="n">
        <v>37.005</v>
      </c>
    </row>
    <row r="255" customFormat="false" ht="12.75" hidden="false" customHeight="false" outlineLevel="0" collapsed="false">
      <c r="A255" s="43" t="n">
        <v>4.217</v>
      </c>
      <c r="B255" s="27" t="n">
        <v>0.05</v>
      </c>
      <c r="C255" s="27" t="n">
        <v>0.504387844434362</v>
      </c>
      <c r="D255" s="27" t="n">
        <v>0</v>
      </c>
      <c r="F255" s="27" t="n">
        <v>21</v>
      </c>
      <c r="G255" s="27" t="n">
        <v>37.005</v>
      </c>
    </row>
    <row r="256" customFormat="false" ht="12.75" hidden="false" customHeight="false" outlineLevel="0" collapsed="false">
      <c r="A256" s="43" t="n">
        <v>4.233</v>
      </c>
      <c r="B256" s="27" t="n">
        <v>0.05</v>
      </c>
      <c r="C256" s="27" t="n">
        <v>0.504774366521045</v>
      </c>
      <c r="D256" s="27" t="n">
        <v>0</v>
      </c>
      <c r="F256" s="27" t="n">
        <v>21</v>
      </c>
      <c r="G256" s="27" t="n">
        <v>37.005</v>
      </c>
    </row>
    <row r="257" customFormat="false" ht="12.75" hidden="false" customHeight="false" outlineLevel="0" collapsed="false">
      <c r="A257" s="43" t="n">
        <v>4.25</v>
      </c>
      <c r="B257" s="27" t="n">
        <v>0.05</v>
      </c>
      <c r="C257" s="27" t="n">
        <v>0.503700618458752</v>
      </c>
      <c r="D257" s="27" t="n">
        <v>0</v>
      </c>
      <c r="F257" s="27" t="n">
        <v>21</v>
      </c>
      <c r="G257" s="27" t="n">
        <v>37.005</v>
      </c>
    </row>
    <row r="258" customFormat="false" ht="12.75" hidden="false" customHeight="false" outlineLevel="0" collapsed="false">
      <c r="A258" s="43" t="n">
        <v>4.267</v>
      </c>
      <c r="B258" s="27" t="n">
        <v>0.05</v>
      </c>
      <c r="C258" s="27" t="n">
        <v>0.503520683824398</v>
      </c>
      <c r="D258" s="27" t="n">
        <v>0</v>
      </c>
      <c r="F258" s="27" t="n">
        <v>21</v>
      </c>
      <c r="G258" s="27" t="n">
        <v>36.996</v>
      </c>
    </row>
    <row r="259" customFormat="false" ht="12.75" hidden="false" customHeight="false" outlineLevel="0" collapsed="false">
      <c r="A259" s="43" t="n">
        <v>4.283</v>
      </c>
      <c r="B259" s="27" t="n">
        <v>0.055</v>
      </c>
      <c r="C259" s="27" t="n">
        <v>0.752741878850522</v>
      </c>
      <c r="D259" s="27" t="n">
        <v>0</v>
      </c>
      <c r="F259" s="27" t="n">
        <v>21</v>
      </c>
      <c r="G259" s="27" t="n">
        <v>36.9942857142857</v>
      </c>
    </row>
    <row r="260" customFormat="false" ht="12.75" hidden="false" customHeight="false" outlineLevel="0" collapsed="false">
      <c r="A260" s="43" t="n">
        <v>4.3</v>
      </c>
      <c r="B260" s="27" t="n">
        <v>0.05</v>
      </c>
      <c r="C260" s="27" t="n">
        <v>0.503682491243064</v>
      </c>
      <c r="D260" s="27" t="n">
        <v>0</v>
      </c>
      <c r="F260" s="27" t="n">
        <v>21</v>
      </c>
      <c r="G260" s="27" t="n">
        <v>36.995</v>
      </c>
    </row>
    <row r="261" customFormat="false" ht="12.75" hidden="false" customHeight="false" outlineLevel="0" collapsed="false">
      <c r="A261" s="43" t="n">
        <v>4.317</v>
      </c>
      <c r="B261" s="27" t="n">
        <v>0.0566666666666667</v>
      </c>
      <c r="C261" s="27" t="n">
        <v>0.836394650775602</v>
      </c>
      <c r="D261" s="27" t="n">
        <v>0</v>
      </c>
      <c r="F261" s="27" t="n">
        <v>21</v>
      </c>
      <c r="G261" s="27" t="n">
        <v>36.99</v>
      </c>
    </row>
    <row r="262" customFormat="false" ht="12.75" hidden="false" customHeight="false" outlineLevel="0" collapsed="false">
      <c r="A262" s="43" t="n">
        <v>4.333</v>
      </c>
      <c r="B262" s="27" t="n">
        <v>0.05</v>
      </c>
      <c r="C262" s="27" t="n">
        <v>0.504048538500698</v>
      </c>
      <c r="D262" s="27" t="n">
        <v>0</v>
      </c>
      <c r="F262" s="27" t="n">
        <v>21</v>
      </c>
      <c r="G262" s="27" t="n">
        <v>36.99</v>
      </c>
    </row>
    <row r="263" customFormat="false" ht="12.75" hidden="false" customHeight="false" outlineLevel="0" collapsed="false">
      <c r="A263" s="43" t="n">
        <v>4.35</v>
      </c>
      <c r="B263" s="27" t="n">
        <v>0.06</v>
      </c>
      <c r="C263" s="27" t="n">
        <v>1.00268887195792</v>
      </c>
      <c r="D263" s="27" t="n">
        <v>0</v>
      </c>
      <c r="F263" s="27" t="n">
        <v>21</v>
      </c>
      <c r="G263" s="27" t="n">
        <v>36.995</v>
      </c>
    </row>
    <row r="264" customFormat="false" ht="12.75" hidden="false" customHeight="false" outlineLevel="0" collapsed="false">
      <c r="A264" s="43" t="n">
        <v>4.367</v>
      </c>
      <c r="B264" s="27" t="n">
        <v>0.06</v>
      </c>
      <c r="C264" s="27" t="n">
        <v>1.00213002964804</v>
      </c>
      <c r="D264" s="27" t="n">
        <v>0</v>
      </c>
      <c r="F264" s="27" t="n">
        <v>21</v>
      </c>
      <c r="G264" s="27" t="n">
        <v>36.995</v>
      </c>
    </row>
    <row r="265" customFormat="false" ht="12.75" hidden="false" customHeight="false" outlineLevel="0" collapsed="false">
      <c r="A265" s="43" t="n">
        <v>4.383</v>
      </c>
      <c r="B265" s="27" t="n">
        <v>0.06</v>
      </c>
      <c r="C265" s="27" t="n">
        <v>1.00250427682693</v>
      </c>
      <c r="D265" s="27" t="n">
        <v>0</v>
      </c>
      <c r="F265" s="27" t="n">
        <v>21</v>
      </c>
      <c r="G265" s="27" t="n">
        <v>36.995</v>
      </c>
    </row>
    <row r="266" customFormat="false" ht="12.75" hidden="false" customHeight="false" outlineLevel="0" collapsed="false">
      <c r="A266" s="43" t="n">
        <v>4.4</v>
      </c>
      <c r="B266" s="27" t="n">
        <v>0.06</v>
      </c>
      <c r="C266" s="27" t="n">
        <v>1.00169115788801</v>
      </c>
      <c r="D266" s="27" t="n">
        <v>0</v>
      </c>
      <c r="F266" s="27" t="n">
        <v>21</v>
      </c>
      <c r="G266" s="27" t="n">
        <v>36.9933333333333</v>
      </c>
    </row>
    <row r="267" customFormat="false" ht="12.75" hidden="false" customHeight="false" outlineLevel="0" collapsed="false">
      <c r="A267" s="43" t="n">
        <v>4.417</v>
      </c>
      <c r="B267" s="27" t="n">
        <v>0.06</v>
      </c>
      <c r="C267" s="27" t="n">
        <v>1.00171338231312</v>
      </c>
      <c r="D267" s="27" t="n">
        <v>0</v>
      </c>
      <c r="F267" s="27" t="n">
        <v>21</v>
      </c>
      <c r="G267" s="27" t="n">
        <v>36.995</v>
      </c>
    </row>
    <row r="268" customFormat="false" ht="12.75" hidden="false" customHeight="false" outlineLevel="0" collapsed="false">
      <c r="A268" s="43" t="n">
        <v>4.433</v>
      </c>
      <c r="B268" s="27" t="n">
        <v>0.06</v>
      </c>
      <c r="C268" s="27" t="n">
        <v>1.00178924969732</v>
      </c>
      <c r="D268" s="27" t="n">
        <v>0</v>
      </c>
      <c r="F268" s="27" t="n">
        <v>21</v>
      </c>
      <c r="G268" s="27" t="n">
        <v>36.996</v>
      </c>
    </row>
    <row r="269" customFormat="false" ht="12.75" hidden="false" customHeight="false" outlineLevel="0" collapsed="false">
      <c r="A269" s="43" t="n">
        <v>4.45</v>
      </c>
      <c r="B269" s="27" t="n">
        <v>0.06</v>
      </c>
      <c r="C269" s="27" t="n">
        <v>1.00272158804558</v>
      </c>
      <c r="D269" s="27" t="n">
        <v>0</v>
      </c>
      <c r="F269" s="27" t="n">
        <v>21</v>
      </c>
      <c r="G269" s="27" t="n">
        <v>36.9933333333333</v>
      </c>
    </row>
    <row r="270" customFormat="false" ht="12.75" hidden="false" customHeight="false" outlineLevel="0" collapsed="false">
      <c r="A270" s="43" t="n">
        <v>4.467</v>
      </c>
      <c r="B270" s="27" t="n">
        <v>0.06</v>
      </c>
      <c r="C270" s="27" t="n">
        <v>1.00237281542235</v>
      </c>
      <c r="D270" s="27" t="n">
        <v>0</v>
      </c>
      <c r="F270" s="27" t="n">
        <v>21</v>
      </c>
      <c r="G270" s="27" t="n">
        <v>36.995</v>
      </c>
    </row>
    <row r="271" customFormat="false" ht="12.75" hidden="false" customHeight="false" outlineLevel="0" collapsed="false">
      <c r="A271" s="43" t="n">
        <v>4.483</v>
      </c>
      <c r="B271" s="27" t="n">
        <v>0.06</v>
      </c>
      <c r="C271" s="27" t="n">
        <v>1.00165958024947</v>
      </c>
      <c r="D271" s="27" t="n">
        <v>0</v>
      </c>
      <c r="F271" s="27" t="n">
        <v>21</v>
      </c>
      <c r="G271" s="27" t="n">
        <v>36.995</v>
      </c>
    </row>
    <row r="272" customFormat="false" ht="12.75" hidden="false" customHeight="false" outlineLevel="0" collapsed="false">
      <c r="A272" s="43" t="n">
        <v>4.5</v>
      </c>
      <c r="B272" s="27" t="n">
        <v>0.06</v>
      </c>
      <c r="C272" s="27" t="n">
        <v>1.00321125506139</v>
      </c>
      <c r="D272" s="27" t="n">
        <v>0</v>
      </c>
      <c r="F272" s="27" t="n">
        <v>21</v>
      </c>
      <c r="G272" s="27" t="n">
        <v>36.99</v>
      </c>
    </row>
    <row r="273" customFormat="false" ht="12.75" hidden="false" customHeight="false" outlineLevel="0" collapsed="false">
      <c r="A273" s="43" t="n">
        <v>4.517</v>
      </c>
      <c r="B273" s="27" t="n">
        <v>0.06</v>
      </c>
      <c r="C273" s="27" t="n">
        <v>1.0030865557503</v>
      </c>
      <c r="D273" s="27" t="n">
        <v>0</v>
      </c>
      <c r="F273" s="27" t="n">
        <v>21</v>
      </c>
      <c r="G273" s="27" t="n">
        <v>36.99</v>
      </c>
    </row>
    <row r="274" customFormat="false" ht="12.75" hidden="false" customHeight="false" outlineLevel="0" collapsed="false">
      <c r="A274" s="43" t="n">
        <v>4.533</v>
      </c>
      <c r="B274" s="27" t="n">
        <v>0.06</v>
      </c>
      <c r="C274" s="27" t="n">
        <v>1.00168163430539</v>
      </c>
      <c r="D274" s="27" t="n">
        <v>0</v>
      </c>
      <c r="F274" s="27" t="n">
        <v>21</v>
      </c>
      <c r="G274" s="27" t="n">
        <v>36.99</v>
      </c>
    </row>
    <row r="275" customFormat="false" ht="12.75" hidden="false" customHeight="false" outlineLevel="0" collapsed="false">
      <c r="A275" s="43" t="n">
        <v>4.55</v>
      </c>
      <c r="B275" s="27" t="n">
        <v>0.06</v>
      </c>
      <c r="C275" s="27" t="n">
        <v>1.00249123901379</v>
      </c>
      <c r="D275" s="27" t="n">
        <v>0</v>
      </c>
      <c r="F275" s="27" t="n">
        <v>21</v>
      </c>
      <c r="G275" s="27" t="n">
        <v>36.99</v>
      </c>
    </row>
    <row r="276" customFormat="false" ht="12.75" hidden="false" customHeight="false" outlineLevel="0" collapsed="false">
      <c r="A276" s="43" t="n">
        <v>4.567</v>
      </c>
      <c r="B276" s="27" t="n">
        <v>0.06</v>
      </c>
      <c r="C276" s="27" t="n">
        <v>1.00250519611131</v>
      </c>
      <c r="D276" s="27" t="n">
        <v>0</v>
      </c>
      <c r="F276" s="27" t="n">
        <v>21</v>
      </c>
      <c r="G276" s="27" t="n">
        <v>36.99</v>
      </c>
    </row>
    <row r="277" customFormat="false" ht="12.75" hidden="false" customHeight="false" outlineLevel="0" collapsed="false">
      <c r="A277" s="43" t="n">
        <v>4.583</v>
      </c>
      <c r="B277" s="27" t="n">
        <v>0.06</v>
      </c>
      <c r="C277" s="27" t="n">
        <v>1.00265779591896</v>
      </c>
      <c r="D277" s="27" t="n">
        <v>0</v>
      </c>
      <c r="F277" s="27" t="n">
        <v>21</v>
      </c>
      <c r="G277" s="27" t="n">
        <v>36.9842857142857</v>
      </c>
    </row>
    <row r="278" customFormat="false" ht="12.75" hidden="false" customHeight="false" outlineLevel="0" collapsed="false">
      <c r="A278" s="43" t="n">
        <v>4.6</v>
      </c>
      <c r="B278" s="27" t="n">
        <v>0.06</v>
      </c>
      <c r="C278" s="27" t="n">
        <v>1.00340550981762</v>
      </c>
      <c r="D278" s="27" t="n">
        <v>0</v>
      </c>
      <c r="F278" s="27" t="n">
        <v>21</v>
      </c>
      <c r="G278" s="27" t="n">
        <v>36.985</v>
      </c>
    </row>
    <row r="279" customFormat="false" ht="12.75" hidden="false" customHeight="false" outlineLevel="0" collapsed="false">
      <c r="A279" s="43" t="n">
        <v>4.617</v>
      </c>
      <c r="B279" s="27" t="n">
        <v>0.06</v>
      </c>
      <c r="C279" s="27" t="n">
        <v>1.00378526612649</v>
      </c>
      <c r="D279" s="27" t="n">
        <v>0</v>
      </c>
      <c r="F279" s="27" t="n">
        <v>21</v>
      </c>
      <c r="G279" s="27" t="n">
        <v>36.9853846153846</v>
      </c>
    </row>
    <row r="280" customFormat="false" ht="12.75" hidden="false" customHeight="false" outlineLevel="0" collapsed="false">
      <c r="A280" s="43" t="n">
        <v>4.633</v>
      </c>
      <c r="B280" s="27" t="n">
        <v>0.06</v>
      </c>
      <c r="C280" s="27" t="n">
        <v>1.00389174953934</v>
      </c>
      <c r="D280" s="27" t="n">
        <v>0</v>
      </c>
      <c r="F280" s="27" t="n">
        <v>21</v>
      </c>
      <c r="G280" s="27" t="n">
        <v>36.985</v>
      </c>
    </row>
    <row r="281" customFormat="false" ht="12.75" hidden="false" customHeight="false" outlineLevel="0" collapsed="false">
      <c r="A281" s="43" t="n">
        <v>4.65</v>
      </c>
      <c r="B281" s="27" t="n">
        <v>0.06</v>
      </c>
      <c r="C281" s="27" t="n">
        <v>1.00270991639174</v>
      </c>
      <c r="D281" s="27" t="n">
        <v>0</v>
      </c>
      <c r="F281" s="27" t="n">
        <v>21</v>
      </c>
      <c r="G281" s="27" t="n">
        <v>36.985</v>
      </c>
    </row>
    <row r="282" customFormat="false" ht="12.75" hidden="false" customHeight="false" outlineLevel="0" collapsed="false">
      <c r="A282" s="43" t="n">
        <v>4.667</v>
      </c>
      <c r="B282" s="27" t="n">
        <v>0.06</v>
      </c>
      <c r="C282" s="27" t="n">
        <v>1.00368271970715</v>
      </c>
      <c r="D282" s="27" t="n">
        <v>0</v>
      </c>
      <c r="F282" s="27" t="n">
        <v>21</v>
      </c>
      <c r="G282" s="27" t="n">
        <v>36.99</v>
      </c>
    </row>
    <row r="283" customFormat="false" ht="12.75" hidden="false" customHeight="false" outlineLevel="0" collapsed="false">
      <c r="A283" s="43" t="n">
        <v>4.683</v>
      </c>
      <c r="B283" s="27" t="n">
        <v>0.06</v>
      </c>
      <c r="C283" s="27" t="n">
        <v>1.00349203559398</v>
      </c>
      <c r="D283" s="27" t="n">
        <v>0</v>
      </c>
      <c r="F283" s="27" t="n">
        <v>21</v>
      </c>
      <c r="G283" s="27" t="n">
        <v>36.99</v>
      </c>
    </row>
    <row r="284" customFormat="false" ht="12.75" hidden="false" customHeight="false" outlineLevel="0" collapsed="false">
      <c r="A284" s="43" t="n">
        <v>4.7</v>
      </c>
      <c r="B284" s="27" t="n">
        <v>0.06</v>
      </c>
      <c r="C284" s="27" t="n">
        <v>1.00388105378029</v>
      </c>
      <c r="D284" s="27" t="n">
        <v>0</v>
      </c>
      <c r="F284" s="27" t="n">
        <v>21</v>
      </c>
      <c r="G284" s="27" t="n">
        <v>36.99</v>
      </c>
    </row>
    <row r="285" customFormat="false" ht="12.75" hidden="false" customHeight="false" outlineLevel="0" collapsed="false">
      <c r="A285" s="43" t="n">
        <v>4.717</v>
      </c>
      <c r="B285" s="27" t="n">
        <v>0.06</v>
      </c>
      <c r="C285" s="27" t="n">
        <v>1.00334111549948</v>
      </c>
      <c r="D285" s="27" t="n">
        <v>0</v>
      </c>
      <c r="F285" s="27" t="n">
        <v>21</v>
      </c>
      <c r="G285" s="27" t="n">
        <v>36.99</v>
      </c>
    </row>
    <row r="286" customFormat="false" ht="12.75" hidden="false" customHeight="false" outlineLevel="0" collapsed="false">
      <c r="A286" s="43" t="n">
        <v>4.733</v>
      </c>
      <c r="B286" s="27" t="n">
        <v>0.06</v>
      </c>
      <c r="C286" s="27" t="n">
        <v>1.00349493905777</v>
      </c>
      <c r="D286" s="27" t="n">
        <v>0</v>
      </c>
      <c r="F286" s="27" t="n">
        <v>21</v>
      </c>
      <c r="G286" s="27" t="n">
        <v>36.99</v>
      </c>
    </row>
    <row r="287" customFormat="false" ht="12.75" hidden="false" customHeight="false" outlineLevel="0" collapsed="false">
      <c r="A287" s="43" t="n">
        <v>4.75</v>
      </c>
      <c r="B287" s="27" t="n">
        <v>0.06</v>
      </c>
      <c r="C287" s="27" t="n">
        <v>1.00392169188431</v>
      </c>
      <c r="D287" s="27" t="n">
        <v>0</v>
      </c>
      <c r="F287" s="27" t="n">
        <v>21</v>
      </c>
      <c r="G287" s="27" t="n">
        <v>36.99</v>
      </c>
    </row>
    <row r="288" customFormat="false" ht="12.75" hidden="false" customHeight="false" outlineLevel="0" collapsed="false">
      <c r="A288" s="43" t="n">
        <v>4.767</v>
      </c>
      <c r="B288" s="27" t="n">
        <v>0.06</v>
      </c>
      <c r="C288" s="27" t="n">
        <v>1.00426561006418</v>
      </c>
      <c r="D288" s="27" t="n">
        <v>0</v>
      </c>
      <c r="F288" s="27" t="n">
        <v>21</v>
      </c>
      <c r="G288" s="27" t="n">
        <v>36.9933333333333</v>
      </c>
    </row>
    <row r="289" customFormat="false" ht="12.75" hidden="false" customHeight="false" outlineLevel="0" collapsed="false">
      <c r="A289" s="43" t="n">
        <v>4.783</v>
      </c>
      <c r="B289" s="27" t="n">
        <v>0.06</v>
      </c>
      <c r="C289" s="27" t="n">
        <v>1.00262418648092</v>
      </c>
      <c r="D289" s="27" t="n">
        <v>0</v>
      </c>
      <c r="F289" s="27" t="n">
        <v>21</v>
      </c>
      <c r="G289" s="27" t="n">
        <v>36.9966666666667</v>
      </c>
    </row>
    <row r="290" customFormat="false" ht="12.75" hidden="false" customHeight="false" outlineLevel="0" collapsed="false">
      <c r="A290" s="43" t="n">
        <v>4.8</v>
      </c>
      <c r="B290" s="27" t="n">
        <v>0.06</v>
      </c>
      <c r="C290" s="27" t="n">
        <v>1.00361103269277</v>
      </c>
      <c r="D290" s="27" t="n">
        <v>0</v>
      </c>
      <c r="F290" s="27" t="n">
        <v>21</v>
      </c>
      <c r="G290" s="27" t="n">
        <v>36.995</v>
      </c>
    </row>
    <row r="291" customFormat="false" ht="12.75" hidden="false" customHeight="false" outlineLevel="0" collapsed="false">
      <c r="A291" s="43" t="n">
        <v>4.817</v>
      </c>
      <c r="B291" s="27" t="n">
        <v>0.06</v>
      </c>
      <c r="C291" s="27" t="n">
        <v>1.00432757698656</v>
      </c>
      <c r="D291" s="27" t="n">
        <v>0</v>
      </c>
      <c r="F291" s="27" t="n">
        <v>21</v>
      </c>
      <c r="G291" s="27" t="n">
        <v>36.9944444444444</v>
      </c>
    </row>
    <row r="292" customFormat="false" ht="12.75" hidden="false" customHeight="false" outlineLevel="0" collapsed="false">
      <c r="A292" s="43" t="n">
        <v>4.833</v>
      </c>
      <c r="B292" s="27" t="n">
        <v>0.06</v>
      </c>
      <c r="C292" s="27" t="n">
        <v>1.00247449481887</v>
      </c>
      <c r="D292" s="27" t="n">
        <v>0</v>
      </c>
      <c r="F292" s="27" t="n">
        <v>21</v>
      </c>
      <c r="G292" s="27" t="n">
        <v>36.996</v>
      </c>
    </row>
    <row r="293" customFormat="false" ht="12.75" hidden="false" customHeight="false" outlineLevel="0" collapsed="false">
      <c r="A293" s="43" t="n">
        <v>4.85</v>
      </c>
      <c r="B293" s="27" t="n">
        <v>0.06</v>
      </c>
      <c r="C293" s="27" t="n">
        <v>1.00340994828352</v>
      </c>
      <c r="D293" s="27" t="n">
        <v>0</v>
      </c>
      <c r="F293" s="27" t="n">
        <v>21</v>
      </c>
      <c r="G293" s="27" t="n">
        <v>36.996</v>
      </c>
    </row>
    <row r="294" customFormat="false" ht="12.75" hidden="false" customHeight="false" outlineLevel="0" collapsed="false">
      <c r="A294" s="43" t="n">
        <v>4.867</v>
      </c>
      <c r="B294" s="27" t="n">
        <v>0.06</v>
      </c>
      <c r="C294" s="27" t="n">
        <v>1.00368902375319</v>
      </c>
      <c r="D294" s="27" t="n">
        <v>0</v>
      </c>
      <c r="F294" s="27" t="n">
        <v>21</v>
      </c>
      <c r="G294" s="27" t="n">
        <v>37.0033333333333</v>
      </c>
    </row>
    <row r="295" customFormat="false" ht="12.75" hidden="false" customHeight="false" outlineLevel="0" collapsed="false">
      <c r="A295" s="43" t="n">
        <v>4.883</v>
      </c>
      <c r="B295" s="27" t="n">
        <v>0.06</v>
      </c>
      <c r="C295" s="27" t="n">
        <v>1.0058425524809</v>
      </c>
      <c r="D295" s="27" t="n">
        <v>0</v>
      </c>
      <c r="F295" s="27" t="n">
        <v>21</v>
      </c>
      <c r="G295" s="27" t="n">
        <v>37.005</v>
      </c>
    </row>
    <row r="296" customFormat="false" ht="12.75" hidden="false" customHeight="false" outlineLevel="0" collapsed="false">
      <c r="A296" s="43" t="n">
        <v>4.9</v>
      </c>
      <c r="B296" s="27" t="n">
        <v>0.06</v>
      </c>
      <c r="C296" s="27" t="n">
        <v>1.0062510843303</v>
      </c>
      <c r="D296" s="27" t="n">
        <v>0</v>
      </c>
      <c r="F296" s="27" t="n">
        <v>21</v>
      </c>
      <c r="G296" s="27" t="n">
        <v>37.005</v>
      </c>
    </row>
    <row r="297" customFormat="false" ht="12.75" hidden="false" customHeight="false" outlineLevel="0" collapsed="false">
      <c r="A297" s="43" t="n">
        <v>4.917</v>
      </c>
      <c r="B297" s="27" t="n">
        <v>0.06</v>
      </c>
      <c r="C297" s="27" t="n">
        <v>1.00532260285439</v>
      </c>
      <c r="D297" s="27" t="n">
        <v>0</v>
      </c>
      <c r="F297" s="27" t="n">
        <v>21</v>
      </c>
      <c r="G297" s="27" t="n">
        <v>37</v>
      </c>
    </row>
    <row r="298" customFormat="false" ht="12.75" hidden="false" customHeight="false" outlineLevel="0" collapsed="false">
      <c r="A298" s="43" t="n">
        <v>4.933</v>
      </c>
      <c r="B298" s="27" t="n">
        <v>0.06</v>
      </c>
      <c r="C298" s="27" t="n">
        <v>1.00479088232975</v>
      </c>
      <c r="D298" s="27" t="n">
        <v>0</v>
      </c>
      <c r="F298" s="27" t="n">
        <v>21</v>
      </c>
      <c r="G298" s="27" t="n">
        <v>37</v>
      </c>
    </row>
    <row r="299" customFormat="false" ht="12.75" hidden="false" customHeight="false" outlineLevel="0" collapsed="false">
      <c r="A299" s="43" t="n">
        <v>4.95</v>
      </c>
      <c r="B299" s="27" t="n">
        <v>0.065</v>
      </c>
      <c r="C299" s="27" t="n">
        <v>1.25308511113912</v>
      </c>
      <c r="D299" s="27" t="n">
        <v>0</v>
      </c>
      <c r="F299" s="27" t="n">
        <v>21</v>
      </c>
      <c r="G299" s="27" t="n">
        <v>37</v>
      </c>
    </row>
    <row r="300" customFormat="false" ht="12.75" hidden="false" customHeight="false" outlineLevel="0" collapsed="false">
      <c r="A300" s="43" t="n">
        <v>4.967</v>
      </c>
      <c r="B300" s="27" t="n">
        <v>0.065</v>
      </c>
      <c r="C300" s="27" t="n">
        <v>1.25140444248861</v>
      </c>
      <c r="D300" s="27" t="n">
        <v>0</v>
      </c>
      <c r="F300" s="27" t="n">
        <v>21</v>
      </c>
      <c r="G300" s="27" t="n">
        <v>37.005</v>
      </c>
    </row>
    <row r="301" customFormat="false" ht="12.75" hidden="false" customHeight="false" outlineLevel="0" collapsed="false">
      <c r="A301" s="43" t="n">
        <v>4.983</v>
      </c>
      <c r="B301" s="27" t="n">
        <v>0.065</v>
      </c>
      <c r="C301" s="27" t="n">
        <v>1.25204349795005</v>
      </c>
      <c r="D301" s="27" t="n">
        <v>0</v>
      </c>
      <c r="F301" s="27" t="n">
        <v>21</v>
      </c>
      <c r="G301" s="27" t="n">
        <v>37</v>
      </c>
    </row>
    <row r="302" customFormat="false" ht="12.75" hidden="false" customHeight="false" outlineLevel="0" collapsed="false">
      <c r="A302" s="43" t="n">
        <v>5</v>
      </c>
      <c r="B302" s="27" t="n">
        <v>0.07</v>
      </c>
      <c r="C302" s="27" t="n">
        <v>1.50104072770168</v>
      </c>
      <c r="D302" s="27" t="n">
        <v>0</v>
      </c>
      <c r="F302" s="27" t="n">
        <v>21</v>
      </c>
      <c r="G302" s="27" t="n">
        <v>37</v>
      </c>
    </row>
    <row r="303" customFormat="false" ht="12.75" hidden="false" customHeight="false" outlineLevel="0" collapsed="false">
      <c r="A303" s="43" t="n">
        <v>5.017</v>
      </c>
      <c r="B303" s="27" t="n">
        <v>0.07</v>
      </c>
      <c r="C303" s="27" t="n">
        <v>1.50098953712759</v>
      </c>
      <c r="D303" s="27" t="n">
        <v>0</v>
      </c>
      <c r="F303" s="27" t="n">
        <v>21</v>
      </c>
      <c r="G303" s="27" t="n">
        <v>37.0033333333333</v>
      </c>
    </row>
    <row r="304" customFormat="false" ht="12.75" hidden="false" customHeight="false" outlineLevel="0" collapsed="false">
      <c r="A304" s="43" t="n">
        <v>5.033</v>
      </c>
      <c r="B304" s="27" t="n">
        <v>0.07</v>
      </c>
      <c r="C304" s="27" t="n">
        <v>1.5013334346292</v>
      </c>
      <c r="D304" s="27" t="n">
        <v>0</v>
      </c>
      <c r="F304" s="27" t="n">
        <v>21</v>
      </c>
      <c r="G304" s="27" t="n">
        <v>37.005</v>
      </c>
    </row>
    <row r="305" customFormat="false" ht="12.75" hidden="false" customHeight="false" outlineLevel="0" collapsed="false">
      <c r="A305" s="43" t="n">
        <v>5.05</v>
      </c>
      <c r="B305" s="27" t="n">
        <v>0.07</v>
      </c>
      <c r="C305" s="27" t="n">
        <v>1.50085022999303</v>
      </c>
      <c r="D305" s="27" t="n">
        <v>0</v>
      </c>
      <c r="F305" s="27" t="n">
        <v>21</v>
      </c>
      <c r="G305" s="27" t="n">
        <v>37.005</v>
      </c>
    </row>
    <row r="306" customFormat="false" ht="12.75" hidden="false" customHeight="false" outlineLevel="0" collapsed="false">
      <c r="A306" s="43" t="n">
        <v>5.067</v>
      </c>
      <c r="B306" s="27" t="n">
        <v>0.07</v>
      </c>
      <c r="C306" s="27" t="n">
        <v>1.50294903135775</v>
      </c>
      <c r="D306" s="27" t="n">
        <v>0</v>
      </c>
      <c r="F306" s="27" t="n">
        <v>21</v>
      </c>
      <c r="G306" s="27" t="n">
        <v>37.005</v>
      </c>
    </row>
    <row r="307" customFormat="false" ht="12.75" hidden="false" customHeight="false" outlineLevel="0" collapsed="false">
      <c r="A307" s="43" t="n">
        <v>5.083</v>
      </c>
      <c r="B307" s="27" t="n">
        <v>0.07</v>
      </c>
      <c r="C307" s="27" t="n">
        <v>1.50257371476032</v>
      </c>
      <c r="D307" s="27" t="n">
        <v>0</v>
      </c>
      <c r="F307" s="27" t="n">
        <v>21</v>
      </c>
      <c r="G307" s="27" t="n">
        <v>37</v>
      </c>
    </row>
    <row r="308" customFormat="false" ht="12.75" hidden="false" customHeight="false" outlineLevel="0" collapsed="false">
      <c r="A308" s="43" t="n">
        <v>5.1</v>
      </c>
      <c r="B308" s="27" t="n">
        <v>0.07</v>
      </c>
      <c r="C308" s="27" t="n">
        <v>1.50031382154966</v>
      </c>
      <c r="D308" s="27" t="n">
        <v>0</v>
      </c>
      <c r="F308" s="27" t="n">
        <v>21</v>
      </c>
      <c r="G308" s="27" t="n">
        <v>36.995</v>
      </c>
    </row>
    <row r="309" customFormat="false" ht="12.75" hidden="false" customHeight="false" outlineLevel="0" collapsed="false">
      <c r="A309" s="43" t="n">
        <v>5.117</v>
      </c>
      <c r="B309" s="27" t="n">
        <v>0.07</v>
      </c>
      <c r="C309" s="27" t="n">
        <v>1.5013146495119</v>
      </c>
      <c r="D309" s="27" t="n">
        <v>0</v>
      </c>
      <c r="F309" s="27" t="n">
        <v>21</v>
      </c>
      <c r="G309" s="27" t="n">
        <v>36.995</v>
      </c>
    </row>
    <row r="310" customFormat="false" ht="12.75" hidden="false" customHeight="false" outlineLevel="0" collapsed="false">
      <c r="A310" s="43" t="n">
        <v>5.133</v>
      </c>
      <c r="B310" s="27" t="n">
        <v>0.07</v>
      </c>
      <c r="C310" s="27" t="n">
        <v>1.50022364702747</v>
      </c>
      <c r="D310" s="27" t="n">
        <v>0</v>
      </c>
      <c r="F310" s="27" t="n">
        <v>21</v>
      </c>
      <c r="G310" s="27" t="n">
        <v>37.01</v>
      </c>
    </row>
    <row r="311" customFormat="false" ht="12.75" hidden="false" customHeight="false" outlineLevel="0" collapsed="false">
      <c r="A311" s="43" t="n">
        <v>5.15</v>
      </c>
      <c r="B311" s="27" t="n">
        <v>0.07</v>
      </c>
      <c r="C311" s="27" t="n">
        <v>1.500479227895</v>
      </c>
      <c r="D311" s="27" t="n">
        <v>0</v>
      </c>
      <c r="F311" s="27" t="n">
        <v>21</v>
      </c>
      <c r="G311" s="27" t="n">
        <v>37.004</v>
      </c>
    </row>
    <row r="312" customFormat="false" ht="12.75" hidden="false" customHeight="false" outlineLevel="0" collapsed="false">
      <c r="A312" s="43" t="n">
        <v>5.167</v>
      </c>
      <c r="B312" s="27" t="n">
        <v>0.07</v>
      </c>
      <c r="C312" s="27" t="n">
        <v>1.50078088103585</v>
      </c>
      <c r="D312" s="27" t="n">
        <v>0</v>
      </c>
      <c r="F312" s="27" t="n">
        <v>21</v>
      </c>
      <c r="G312" s="27" t="n">
        <v>37.0055555555556</v>
      </c>
    </row>
    <row r="313" customFormat="false" ht="12.75" hidden="false" customHeight="false" outlineLevel="0" collapsed="false">
      <c r="A313" s="43" t="n">
        <v>5.183</v>
      </c>
      <c r="B313" s="27" t="n">
        <v>0.07</v>
      </c>
      <c r="C313" s="27" t="n">
        <v>1.501108902075</v>
      </c>
      <c r="D313" s="27" t="n">
        <v>0</v>
      </c>
      <c r="F313" s="27" t="n">
        <v>21</v>
      </c>
      <c r="G313" s="27" t="n">
        <v>37.0042857142857</v>
      </c>
    </row>
    <row r="314" customFormat="false" ht="12.75" hidden="false" customHeight="false" outlineLevel="0" collapsed="false">
      <c r="A314" s="43" t="n">
        <v>5.2</v>
      </c>
      <c r="B314" s="27" t="n">
        <v>0.065</v>
      </c>
      <c r="C314" s="27" t="n">
        <v>1.25204460144631</v>
      </c>
      <c r="D314" s="27" t="n">
        <v>0</v>
      </c>
      <c r="F314" s="27" t="n">
        <v>21</v>
      </c>
      <c r="G314" s="27" t="n">
        <v>37.005</v>
      </c>
    </row>
    <row r="315" customFormat="false" ht="12.75" hidden="false" customHeight="false" outlineLevel="0" collapsed="false">
      <c r="A315" s="43" t="n">
        <v>5.217</v>
      </c>
      <c r="B315" s="27" t="n">
        <v>0.0633333333333333</v>
      </c>
      <c r="C315" s="27" t="n">
        <v>1.16868684414291</v>
      </c>
      <c r="D315" s="27" t="n">
        <v>0</v>
      </c>
      <c r="F315" s="27" t="n">
        <v>21</v>
      </c>
      <c r="G315" s="27" t="n">
        <v>37.005</v>
      </c>
    </row>
    <row r="316" customFormat="false" ht="12.75" hidden="false" customHeight="false" outlineLevel="0" collapsed="false">
      <c r="A316" s="43" t="n">
        <v>5.233</v>
      </c>
      <c r="B316" s="27" t="n">
        <v>0.065</v>
      </c>
      <c r="C316" s="27" t="n">
        <v>1.25161907590928</v>
      </c>
      <c r="D316" s="27" t="n">
        <v>0</v>
      </c>
      <c r="F316" s="27" t="n">
        <v>21</v>
      </c>
      <c r="G316" s="27" t="n">
        <v>37.005</v>
      </c>
    </row>
    <row r="317" customFormat="false" ht="12.75" hidden="false" customHeight="false" outlineLevel="0" collapsed="false">
      <c r="A317" s="43" t="n">
        <v>5.25</v>
      </c>
      <c r="B317" s="27" t="n">
        <v>0.07</v>
      </c>
      <c r="C317" s="27" t="n">
        <v>1.50127103907949</v>
      </c>
      <c r="D317" s="27" t="n">
        <v>0</v>
      </c>
      <c r="F317" s="27" t="n">
        <v>21</v>
      </c>
      <c r="G317" s="27" t="n">
        <v>37.005</v>
      </c>
    </row>
    <row r="318" customFormat="false" ht="12.75" hidden="false" customHeight="false" outlineLevel="0" collapsed="false">
      <c r="A318" s="43" t="n">
        <v>5.267</v>
      </c>
      <c r="B318" s="27" t="n">
        <v>0.065</v>
      </c>
      <c r="C318" s="27" t="n">
        <v>1.25224297315555</v>
      </c>
      <c r="D318" s="27" t="n">
        <v>0</v>
      </c>
      <c r="F318" s="27" t="n">
        <v>21</v>
      </c>
      <c r="G318" s="27" t="n">
        <v>37.0055555555556</v>
      </c>
    </row>
    <row r="319" customFormat="false" ht="12.75" hidden="false" customHeight="false" outlineLevel="0" collapsed="false">
      <c r="A319" s="43" t="n">
        <v>5.283</v>
      </c>
      <c r="B319" s="27" t="n">
        <v>0.065</v>
      </c>
      <c r="C319" s="27" t="n">
        <v>1.25158232942243</v>
      </c>
      <c r="D319" s="27" t="n">
        <v>0</v>
      </c>
      <c r="F319" s="27" t="n">
        <v>21</v>
      </c>
      <c r="G319" s="27" t="n">
        <v>37.0055555555556</v>
      </c>
    </row>
    <row r="320" customFormat="false" ht="12.75" hidden="false" customHeight="false" outlineLevel="0" collapsed="false">
      <c r="A320" s="43" t="n">
        <v>5.3</v>
      </c>
      <c r="B320" s="27" t="n">
        <v>0.064</v>
      </c>
      <c r="C320" s="27" t="n">
        <v>1.20313222895089</v>
      </c>
      <c r="D320" s="27" t="n">
        <v>0</v>
      </c>
      <c r="F320" s="27" t="n">
        <v>21</v>
      </c>
      <c r="G320" s="27" t="n">
        <v>37.01</v>
      </c>
    </row>
    <row r="321" customFormat="false" ht="12.75" hidden="false" customHeight="false" outlineLevel="0" collapsed="false">
      <c r="A321" s="43" t="n">
        <v>5.317</v>
      </c>
      <c r="B321" s="27" t="n">
        <v>0.07</v>
      </c>
      <c r="C321" s="27" t="n">
        <v>1.50012566650456</v>
      </c>
      <c r="D321" s="27" t="n">
        <v>0</v>
      </c>
      <c r="F321" s="27" t="n">
        <v>21</v>
      </c>
      <c r="G321" s="27" t="n">
        <v>37.0133333333333</v>
      </c>
    </row>
    <row r="322" customFormat="false" ht="12.75" hidden="false" customHeight="false" outlineLevel="0" collapsed="false">
      <c r="A322" s="43" t="n">
        <v>5.333</v>
      </c>
      <c r="B322" s="27" t="n">
        <v>0.07</v>
      </c>
      <c r="C322" s="27" t="n">
        <v>1.50157333354153</v>
      </c>
      <c r="D322" s="27" t="n">
        <v>0</v>
      </c>
      <c r="F322" s="27" t="n">
        <v>21</v>
      </c>
      <c r="G322" s="27" t="n">
        <v>37.015</v>
      </c>
    </row>
    <row r="323" customFormat="false" ht="12.75" hidden="false" customHeight="false" outlineLevel="0" collapsed="false">
      <c r="A323" s="43" t="n">
        <v>5.35</v>
      </c>
      <c r="B323" s="27" t="n">
        <v>0.07</v>
      </c>
      <c r="C323" s="27" t="n">
        <v>1.50095338531626</v>
      </c>
      <c r="D323" s="27" t="n">
        <v>0</v>
      </c>
      <c r="F323" s="27" t="n">
        <v>21</v>
      </c>
      <c r="G323" s="27" t="n">
        <v>37.02</v>
      </c>
    </row>
    <row r="324" customFormat="false" ht="12.75" hidden="false" customHeight="false" outlineLevel="0" collapsed="false">
      <c r="A324" s="43" t="n">
        <v>5.367</v>
      </c>
      <c r="B324" s="27" t="n">
        <v>0.07</v>
      </c>
      <c r="C324" s="27" t="n">
        <v>1.49867851188162</v>
      </c>
      <c r="D324" s="27" t="n">
        <v>0</v>
      </c>
      <c r="F324" s="27" t="n">
        <v>21</v>
      </c>
      <c r="G324" s="27" t="n">
        <v>37.0166666666667</v>
      </c>
    </row>
    <row r="325" customFormat="false" ht="12.75" hidden="false" customHeight="false" outlineLevel="0" collapsed="false">
      <c r="A325" s="43" t="n">
        <v>5.383</v>
      </c>
      <c r="B325" s="27" t="n">
        <v>0.07</v>
      </c>
      <c r="C325" s="27" t="n">
        <v>1.50083865773793</v>
      </c>
      <c r="D325" s="27" t="n">
        <v>0</v>
      </c>
      <c r="F325" s="27" t="n">
        <v>21</v>
      </c>
      <c r="G325" s="27" t="n">
        <v>37.0133333333333</v>
      </c>
    </row>
    <row r="326" customFormat="false" ht="12.75" hidden="false" customHeight="false" outlineLevel="0" collapsed="false">
      <c r="A326" s="43" t="n">
        <v>5.4</v>
      </c>
      <c r="B326" s="27" t="n">
        <v>0.07</v>
      </c>
      <c r="C326" s="27" t="n">
        <v>1.49868185457506</v>
      </c>
      <c r="D326" s="27" t="n">
        <v>0</v>
      </c>
      <c r="F326" s="27" t="n">
        <v>21</v>
      </c>
      <c r="G326" s="27" t="n">
        <v>37.015</v>
      </c>
    </row>
    <row r="327" customFormat="false" ht="12.75" hidden="false" customHeight="false" outlineLevel="0" collapsed="false">
      <c r="A327" s="43" t="n">
        <v>5.417</v>
      </c>
      <c r="B327" s="27" t="n">
        <v>0.07</v>
      </c>
      <c r="C327" s="27" t="n">
        <v>1.49954832919437</v>
      </c>
      <c r="D327" s="27" t="n">
        <v>0</v>
      </c>
      <c r="F327" s="27" t="n">
        <v>21</v>
      </c>
      <c r="G327" s="27" t="n">
        <v>37.015</v>
      </c>
    </row>
    <row r="328" customFormat="false" ht="12.75" hidden="false" customHeight="false" outlineLevel="0" collapsed="false">
      <c r="A328" s="43" t="n">
        <v>5.433</v>
      </c>
      <c r="B328" s="27" t="n">
        <v>0.07</v>
      </c>
      <c r="C328" s="27" t="n">
        <v>1.49797018376938</v>
      </c>
      <c r="D328" s="27" t="n">
        <v>0</v>
      </c>
      <c r="F328" s="27" t="n">
        <v>21</v>
      </c>
      <c r="G328" s="27" t="n">
        <v>37.015</v>
      </c>
    </row>
    <row r="329" customFormat="false" ht="12.75" hidden="false" customHeight="false" outlineLevel="0" collapsed="false">
      <c r="A329" s="43" t="n">
        <v>5.45</v>
      </c>
      <c r="B329" s="27" t="n">
        <v>0.07</v>
      </c>
      <c r="C329" s="27" t="n">
        <v>1.5007562984091</v>
      </c>
      <c r="D329" s="27" t="n">
        <v>0</v>
      </c>
      <c r="F329" s="27" t="n">
        <v>21</v>
      </c>
      <c r="G329" s="27" t="n">
        <v>37.01</v>
      </c>
    </row>
    <row r="330" customFormat="false" ht="12.75" hidden="false" customHeight="false" outlineLevel="0" collapsed="false">
      <c r="A330" s="43" t="n">
        <v>5.467</v>
      </c>
      <c r="B330" s="27" t="n">
        <v>0.07</v>
      </c>
      <c r="C330" s="27" t="n">
        <v>1.49942097557297</v>
      </c>
      <c r="D330" s="27" t="n">
        <v>0</v>
      </c>
      <c r="F330" s="27" t="n">
        <v>21</v>
      </c>
      <c r="G330" s="27" t="n">
        <v>37.005</v>
      </c>
    </row>
    <row r="331" customFormat="false" ht="12.75" hidden="false" customHeight="false" outlineLevel="0" collapsed="false">
      <c r="A331" s="43" t="n">
        <v>5.483</v>
      </c>
      <c r="B331" s="27" t="n">
        <v>0.07</v>
      </c>
      <c r="C331" s="27" t="n">
        <v>1.49660440173282</v>
      </c>
      <c r="D331" s="27" t="n">
        <v>0</v>
      </c>
      <c r="F331" s="27" t="n">
        <v>21</v>
      </c>
      <c r="G331" s="27" t="n">
        <v>37.005</v>
      </c>
    </row>
    <row r="332" customFormat="false" ht="12.75" hidden="false" customHeight="false" outlineLevel="0" collapsed="false">
      <c r="A332" s="43" t="n">
        <v>5.5</v>
      </c>
      <c r="B332" s="27" t="n">
        <v>0.07</v>
      </c>
      <c r="C332" s="27" t="n">
        <v>1.49896755738472</v>
      </c>
      <c r="D332" s="27" t="n">
        <v>0</v>
      </c>
      <c r="F332" s="27" t="n">
        <v>21</v>
      </c>
      <c r="G332" s="27" t="n">
        <v>37.005</v>
      </c>
    </row>
    <row r="333" customFormat="false" ht="12.75" hidden="false" customHeight="false" outlineLevel="0" collapsed="false">
      <c r="A333" s="43" t="n">
        <v>5.517</v>
      </c>
      <c r="B333" s="27" t="n">
        <v>0.07</v>
      </c>
      <c r="C333" s="27" t="n">
        <v>1.50188655235702</v>
      </c>
      <c r="D333" s="27" t="n">
        <v>0</v>
      </c>
      <c r="F333" s="27" t="n">
        <v>21</v>
      </c>
      <c r="G333" s="27" t="n">
        <v>37</v>
      </c>
    </row>
    <row r="334" customFormat="false" ht="12.75" hidden="false" customHeight="false" outlineLevel="0" collapsed="false">
      <c r="A334" s="43" t="n">
        <v>5.533</v>
      </c>
      <c r="B334" s="27" t="n">
        <v>0.07</v>
      </c>
      <c r="C334" s="27" t="n">
        <v>1.49844188968816</v>
      </c>
      <c r="D334" s="27" t="n">
        <v>0</v>
      </c>
      <c r="F334" s="27" t="n">
        <v>21</v>
      </c>
      <c r="G334" s="27" t="n">
        <v>36.995</v>
      </c>
    </row>
    <row r="335" customFormat="false" ht="12.75" hidden="false" customHeight="false" outlineLevel="0" collapsed="false">
      <c r="A335" s="43" t="n">
        <v>5.55</v>
      </c>
      <c r="B335" s="27" t="n">
        <v>0.07</v>
      </c>
      <c r="C335" s="27" t="n">
        <v>1.50082548665586</v>
      </c>
      <c r="D335" s="27" t="n">
        <v>0</v>
      </c>
      <c r="F335" s="27" t="n">
        <v>21</v>
      </c>
      <c r="G335" s="27" t="n">
        <v>37.005</v>
      </c>
    </row>
    <row r="336" customFormat="false" ht="12.75" hidden="false" customHeight="false" outlineLevel="0" collapsed="false">
      <c r="A336" s="43" t="n">
        <v>5.567</v>
      </c>
      <c r="B336" s="27" t="n">
        <v>0.07</v>
      </c>
      <c r="C336" s="27" t="n">
        <v>1.49844381548761</v>
      </c>
      <c r="D336" s="27" t="n">
        <v>0</v>
      </c>
      <c r="F336" s="27" t="n">
        <v>21</v>
      </c>
      <c r="G336" s="27" t="n">
        <v>37.01</v>
      </c>
    </row>
    <row r="337" customFormat="false" ht="12.75" hidden="false" customHeight="false" outlineLevel="0" collapsed="false">
      <c r="A337" s="43" t="n">
        <v>5.583</v>
      </c>
      <c r="B337" s="27" t="n">
        <v>0.07</v>
      </c>
      <c r="C337" s="27" t="n">
        <v>1.49826456800001</v>
      </c>
      <c r="D337" s="27" t="n">
        <v>0</v>
      </c>
      <c r="F337" s="27" t="n">
        <v>21</v>
      </c>
      <c r="G337" s="27" t="n">
        <v>37.01</v>
      </c>
    </row>
    <row r="338" customFormat="false" ht="12.75" hidden="false" customHeight="false" outlineLevel="0" collapsed="false">
      <c r="A338" s="43" t="n">
        <v>5.6</v>
      </c>
      <c r="B338" s="27" t="n">
        <v>0.075</v>
      </c>
      <c r="C338" s="27" t="n">
        <v>1.74742373105739</v>
      </c>
      <c r="D338" s="27" t="n">
        <v>0</v>
      </c>
      <c r="F338" s="27" t="n">
        <v>21</v>
      </c>
      <c r="G338" s="27" t="n">
        <v>37.01</v>
      </c>
    </row>
    <row r="339" customFormat="false" ht="12.75" hidden="false" customHeight="false" outlineLevel="0" collapsed="false">
      <c r="A339" s="43" t="n">
        <v>5.617</v>
      </c>
      <c r="B339" s="27" t="n">
        <v>0.075</v>
      </c>
      <c r="C339" s="27" t="n">
        <v>1.74837631976425</v>
      </c>
      <c r="D339" s="27" t="n">
        <v>0</v>
      </c>
      <c r="F339" s="27" t="n">
        <v>21</v>
      </c>
      <c r="G339" s="27" t="n">
        <v>37.01</v>
      </c>
    </row>
    <row r="340" customFormat="false" ht="12.75" hidden="false" customHeight="false" outlineLevel="0" collapsed="false">
      <c r="A340" s="43" t="n">
        <v>5.633</v>
      </c>
      <c r="B340" s="27" t="n">
        <v>0.075</v>
      </c>
      <c r="C340" s="27" t="n">
        <v>1.75010098333651</v>
      </c>
      <c r="D340" s="27" t="n">
        <v>0</v>
      </c>
      <c r="F340" s="27" t="n">
        <v>21</v>
      </c>
      <c r="G340" s="27" t="n">
        <v>37.005</v>
      </c>
    </row>
    <row r="341" customFormat="false" ht="12.75" hidden="false" customHeight="false" outlineLevel="0" collapsed="false">
      <c r="A341" s="43" t="n">
        <v>5.65</v>
      </c>
      <c r="B341" s="27" t="n">
        <v>0.08</v>
      </c>
      <c r="C341" s="27" t="n">
        <v>1.99707704394839</v>
      </c>
      <c r="D341" s="27" t="n">
        <v>0</v>
      </c>
      <c r="F341" s="27" t="n">
        <v>21</v>
      </c>
      <c r="G341" s="27" t="n">
        <v>37.005</v>
      </c>
    </row>
    <row r="342" customFormat="false" ht="12.75" hidden="false" customHeight="false" outlineLevel="0" collapsed="false">
      <c r="A342" s="43" t="n">
        <v>5.667</v>
      </c>
      <c r="B342" s="27" t="n">
        <v>0.075</v>
      </c>
      <c r="C342" s="27" t="n">
        <v>1.75006704395645</v>
      </c>
      <c r="D342" s="27" t="n">
        <v>0</v>
      </c>
      <c r="F342" s="27" t="n">
        <v>21</v>
      </c>
      <c r="G342" s="27" t="n">
        <v>37</v>
      </c>
    </row>
    <row r="343" customFormat="false" ht="12.75" hidden="false" customHeight="false" outlineLevel="0" collapsed="false">
      <c r="A343" s="43" t="n">
        <v>5.683</v>
      </c>
      <c r="B343" s="27" t="n">
        <v>0.075</v>
      </c>
      <c r="C343" s="27" t="n">
        <v>1.7460692296851</v>
      </c>
      <c r="D343" s="27" t="n">
        <v>0</v>
      </c>
      <c r="F343" s="27" t="n">
        <v>21</v>
      </c>
      <c r="G343" s="27" t="n">
        <v>37.005</v>
      </c>
    </row>
    <row r="344" customFormat="false" ht="12.75" hidden="false" customHeight="false" outlineLevel="0" collapsed="false">
      <c r="A344" s="43" t="n">
        <v>5.7</v>
      </c>
      <c r="B344" s="27" t="n">
        <v>0.08</v>
      </c>
      <c r="C344" s="27" t="n">
        <v>1.99597166815058</v>
      </c>
      <c r="D344" s="27" t="n">
        <v>0</v>
      </c>
      <c r="F344" s="27" t="n">
        <v>21</v>
      </c>
      <c r="G344" s="27" t="n">
        <v>37.005</v>
      </c>
    </row>
    <row r="345" customFormat="false" ht="12.75" hidden="false" customHeight="false" outlineLevel="0" collapsed="false">
      <c r="A345" s="43" t="n">
        <v>5.717</v>
      </c>
      <c r="B345" s="27" t="n">
        <v>0.08</v>
      </c>
      <c r="C345" s="27" t="n">
        <v>1.9968576217047</v>
      </c>
      <c r="D345" s="27" t="n">
        <v>0</v>
      </c>
      <c r="F345" s="27" t="n">
        <v>21</v>
      </c>
      <c r="G345" s="27" t="n">
        <v>37</v>
      </c>
    </row>
    <row r="346" customFormat="false" ht="12.75" hidden="false" customHeight="false" outlineLevel="0" collapsed="false">
      <c r="A346" s="43" t="n">
        <v>5.733</v>
      </c>
      <c r="B346" s="27" t="n">
        <v>0.08</v>
      </c>
      <c r="C346" s="27" t="n">
        <v>1.99462024367573</v>
      </c>
      <c r="D346" s="27" t="n">
        <v>0</v>
      </c>
      <c r="F346" s="27" t="n">
        <v>21</v>
      </c>
      <c r="G346" s="27" t="n">
        <v>37.005</v>
      </c>
    </row>
    <row r="347" customFormat="false" ht="12.75" hidden="false" customHeight="false" outlineLevel="0" collapsed="false">
      <c r="A347" s="43" t="n">
        <v>5.75</v>
      </c>
      <c r="B347" s="27" t="n">
        <v>0.08</v>
      </c>
      <c r="C347" s="27" t="n">
        <v>1.99615471290611</v>
      </c>
      <c r="D347" s="27" t="n">
        <v>0</v>
      </c>
      <c r="F347" s="27" t="n">
        <v>21</v>
      </c>
      <c r="G347" s="27" t="n">
        <v>37.005</v>
      </c>
    </row>
    <row r="348" customFormat="false" ht="12.75" hidden="false" customHeight="false" outlineLevel="0" collapsed="false">
      <c r="A348" s="43" t="n">
        <v>5.767</v>
      </c>
      <c r="B348" s="27" t="n">
        <v>0.08</v>
      </c>
      <c r="C348" s="27" t="n">
        <v>1.99682773406772</v>
      </c>
      <c r="D348" s="27" t="n">
        <v>0</v>
      </c>
      <c r="F348" s="27" t="n">
        <v>21</v>
      </c>
      <c r="G348" s="27" t="n">
        <v>37.005</v>
      </c>
    </row>
    <row r="349" customFormat="false" ht="12.75" hidden="false" customHeight="false" outlineLevel="0" collapsed="false">
      <c r="A349" s="43" t="n">
        <v>5.783</v>
      </c>
      <c r="B349" s="27" t="n">
        <v>0.08</v>
      </c>
      <c r="C349" s="27" t="n">
        <v>1.99728422116661</v>
      </c>
      <c r="D349" s="27" t="n">
        <v>0</v>
      </c>
      <c r="F349" s="27" t="n">
        <v>21</v>
      </c>
      <c r="G349" s="27" t="n">
        <v>37.0066666666667</v>
      </c>
    </row>
    <row r="350" customFormat="false" ht="12.75" hidden="false" customHeight="false" outlineLevel="0" collapsed="false">
      <c r="A350" s="43" t="n">
        <v>5.8</v>
      </c>
      <c r="B350" s="27" t="n">
        <v>0.08</v>
      </c>
      <c r="C350" s="27" t="n">
        <v>1.99754799588065</v>
      </c>
      <c r="D350" s="27" t="n">
        <v>0</v>
      </c>
      <c r="F350" s="27" t="n">
        <v>21</v>
      </c>
      <c r="G350" s="27" t="n">
        <v>37.01</v>
      </c>
    </row>
    <row r="351" customFormat="false" ht="12.75" hidden="false" customHeight="false" outlineLevel="0" collapsed="false">
      <c r="A351" s="43" t="n">
        <v>5.817</v>
      </c>
      <c r="B351" s="27" t="n">
        <v>0.08</v>
      </c>
      <c r="C351" s="27" t="n">
        <v>1.99705158108036</v>
      </c>
      <c r="D351" s="27" t="n">
        <v>0</v>
      </c>
      <c r="F351" s="27" t="n">
        <v>21</v>
      </c>
      <c r="G351" s="27" t="n">
        <v>36.9983333333333</v>
      </c>
    </row>
    <row r="352" customFormat="false" ht="12.75" hidden="false" customHeight="false" outlineLevel="0" collapsed="false">
      <c r="A352" s="43" t="n">
        <v>5.833</v>
      </c>
      <c r="B352" s="27" t="n">
        <v>0.08</v>
      </c>
      <c r="C352" s="27" t="n">
        <v>1.99858314166283</v>
      </c>
      <c r="D352" s="27" t="n">
        <v>0</v>
      </c>
      <c r="F352" s="27" t="n">
        <v>21</v>
      </c>
      <c r="G352" s="27" t="n">
        <v>36.975</v>
      </c>
    </row>
    <row r="353" customFormat="false" ht="12.75" hidden="false" customHeight="false" outlineLevel="0" collapsed="false">
      <c r="A353" s="43" t="n">
        <v>5.85</v>
      </c>
      <c r="B353" s="27" t="n">
        <v>0.08</v>
      </c>
      <c r="C353" s="27" t="n">
        <v>2.00120983766881</v>
      </c>
      <c r="D353" s="27" t="n">
        <v>0</v>
      </c>
      <c r="F353" s="27" t="n">
        <v>21</v>
      </c>
      <c r="G353" s="27" t="n">
        <v>36.975</v>
      </c>
    </row>
    <row r="354" customFormat="false" ht="12.75" hidden="false" customHeight="false" outlineLevel="0" collapsed="false">
      <c r="A354" s="43" t="n">
        <v>5.867</v>
      </c>
      <c r="B354" s="27" t="n">
        <v>0.08</v>
      </c>
      <c r="C354" s="27" t="n">
        <v>1.99735953429151</v>
      </c>
      <c r="D354" s="27" t="n">
        <v>0</v>
      </c>
      <c r="F354" s="27" t="n">
        <v>21</v>
      </c>
      <c r="G354" s="27" t="n">
        <v>36.9666666666667</v>
      </c>
    </row>
    <row r="355" customFormat="false" ht="12.75" hidden="false" customHeight="false" outlineLevel="0" collapsed="false">
      <c r="A355" s="43" t="n">
        <v>5.883</v>
      </c>
      <c r="B355" s="27" t="n">
        <v>0.075</v>
      </c>
      <c r="C355" s="27" t="n">
        <v>1.74974687655497</v>
      </c>
      <c r="D355" s="27" t="n">
        <v>0</v>
      </c>
      <c r="F355" s="27" t="n">
        <v>21</v>
      </c>
      <c r="G355" s="27" t="n">
        <v>36.965</v>
      </c>
    </row>
    <row r="356" customFormat="false" ht="12.75" hidden="false" customHeight="false" outlineLevel="0" collapsed="false">
      <c r="A356" s="43" t="n">
        <v>5.9</v>
      </c>
      <c r="B356" s="27" t="n">
        <v>0.07</v>
      </c>
      <c r="C356" s="27" t="n">
        <v>1.50097672521432</v>
      </c>
      <c r="D356" s="27" t="n">
        <v>0</v>
      </c>
      <c r="F356" s="27" t="n">
        <v>21</v>
      </c>
      <c r="G356" s="27" t="n">
        <v>36.965</v>
      </c>
    </row>
    <row r="357" customFormat="false" ht="12.75" hidden="false" customHeight="false" outlineLevel="0" collapsed="false">
      <c r="A357" s="43" t="n">
        <v>5.917</v>
      </c>
      <c r="B357" s="27" t="n">
        <v>0.07</v>
      </c>
      <c r="C357" s="27" t="n">
        <v>1.49875694192223</v>
      </c>
      <c r="D357" s="27" t="n">
        <v>0</v>
      </c>
      <c r="F357" s="27" t="n">
        <v>21</v>
      </c>
      <c r="G357" s="27" t="n">
        <v>36.9766666666667</v>
      </c>
    </row>
    <row r="358" customFormat="false" ht="12.75" hidden="false" customHeight="false" outlineLevel="0" collapsed="false">
      <c r="A358" s="43" t="n">
        <v>5.933</v>
      </c>
      <c r="B358" s="27" t="n">
        <v>0.07</v>
      </c>
      <c r="C358" s="27" t="n">
        <v>1.49978021624056</v>
      </c>
      <c r="D358" s="27" t="n">
        <v>0</v>
      </c>
      <c r="F358" s="27" t="n">
        <v>21</v>
      </c>
      <c r="G358" s="27" t="n">
        <v>36.985</v>
      </c>
    </row>
    <row r="359" customFormat="false" ht="12.75" hidden="false" customHeight="false" outlineLevel="0" collapsed="false">
      <c r="A359" s="43" t="n">
        <v>5.95</v>
      </c>
      <c r="B359" s="27" t="n">
        <v>0.07</v>
      </c>
      <c r="C359" s="27" t="n">
        <v>1.49929973261804</v>
      </c>
      <c r="D359" s="27" t="n">
        <v>0</v>
      </c>
      <c r="F359" s="27" t="n">
        <v>21</v>
      </c>
      <c r="G359" s="27" t="n">
        <v>36.985</v>
      </c>
    </row>
    <row r="360" customFormat="false" ht="12.75" hidden="false" customHeight="false" outlineLevel="0" collapsed="false">
      <c r="A360" s="43" t="n">
        <v>5.967</v>
      </c>
      <c r="B360" s="27" t="n">
        <v>0.07</v>
      </c>
      <c r="C360" s="27" t="n">
        <v>1.49996591021969</v>
      </c>
      <c r="D360" s="27" t="n">
        <v>0</v>
      </c>
      <c r="F360" s="27" t="n">
        <v>21</v>
      </c>
      <c r="G360" s="27" t="n">
        <v>36.985</v>
      </c>
    </row>
    <row r="361" customFormat="false" ht="12.75" hidden="false" customHeight="false" outlineLevel="0" collapsed="false">
      <c r="A361" s="43" t="n">
        <v>5.983</v>
      </c>
      <c r="B361" s="27" t="n">
        <v>0.07</v>
      </c>
      <c r="C361" s="27" t="n">
        <v>1.49946592919457</v>
      </c>
      <c r="D361" s="27" t="n">
        <v>0</v>
      </c>
      <c r="F361" s="27" t="n">
        <v>21</v>
      </c>
      <c r="G361" s="27" t="n">
        <v>36.9853846153846</v>
      </c>
    </row>
    <row r="362" customFormat="false" ht="12.75" hidden="false" customHeight="false" outlineLevel="0" collapsed="false">
      <c r="A362" s="43" t="n">
        <v>6</v>
      </c>
      <c r="B362" s="27" t="n">
        <v>0.075</v>
      </c>
      <c r="C362" s="27" t="n">
        <v>1.75025937243099</v>
      </c>
      <c r="D362" s="27" t="n">
        <v>0</v>
      </c>
      <c r="F362" s="27" t="n">
        <v>21</v>
      </c>
      <c r="G362" s="27" t="n">
        <v>36.985</v>
      </c>
    </row>
    <row r="363" customFormat="false" ht="12.75" hidden="false" customHeight="false" outlineLevel="0" collapsed="false">
      <c r="A363" s="43" t="n">
        <v>6.017</v>
      </c>
      <c r="B363" s="27" t="n">
        <v>0.08</v>
      </c>
      <c r="C363" s="27" t="n">
        <v>1.99756914249568</v>
      </c>
      <c r="D363" s="27" t="n">
        <v>0</v>
      </c>
      <c r="F363" s="27" t="n">
        <v>21</v>
      </c>
      <c r="G363" s="27" t="n">
        <v>36.985</v>
      </c>
    </row>
    <row r="364" customFormat="false" ht="12.75" hidden="false" customHeight="false" outlineLevel="0" collapsed="false">
      <c r="A364" s="43" t="n">
        <v>6.033</v>
      </c>
      <c r="B364" s="27" t="n">
        <v>0.075</v>
      </c>
      <c r="C364" s="27" t="n">
        <v>1.74699124285814</v>
      </c>
      <c r="D364" s="27" t="n">
        <v>0</v>
      </c>
      <c r="F364" s="27" t="n">
        <v>21</v>
      </c>
      <c r="G364" s="27" t="n">
        <v>36.985</v>
      </c>
    </row>
    <row r="365" customFormat="false" ht="12.75" hidden="false" customHeight="false" outlineLevel="0" collapsed="false">
      <c r="A365" s="43" t="n">
        <v>6.05</v>
      </c>
      <c r="B365" s="27" t="n">
        <v>0.075</v>
      </c>
      <c r="C365" s="27" t="n">
        <v>1.74974295814116</v>
      </c>
      <c r="D365" s="27" t="n">
        <v>0</v>
      </c>
      <c r="F365" s="27" t="n">
        <v>21</v>
      </c>
      <c r="G365" s="27" t="n">
        <v>36.985</v>
      </c>
    </row>
    <row r="366" customFormat="false" ht="12.75" hidden="false" customHeight="false" outlineLevel="0" collapsed="false">
      <c r="A366" s="43" t="n">
        <v>6.067</v>
      </c>
      <c r="B366" s="27" t="n">
        <v>0.08</v>
      </c>
      <c r="C366" s="27" t="n">
        <v>1.99813340118154</v>
      </c>
      <c r="D366" s="27" t="n">
        <v>0</v>
      </c>
      <c r="F366" s="27" t="n">
        <v>21</v>
      </c>
      <c r="G366" s="27" t="n">
        <v>36.9833333333333</v>
      </c>
    </row>
    <row r="367" customFormat="false" ht="12.75" hidden="false" customHeight="false" outlineLevel="0" collapsed="false">
      <c r="A367" s="43" t="n">
        <v>6.083</v>
      </c>
      <c r="B367" s="27" t="n">
        <v>0.08</v>
      </c>
      <c r="C367" s="27" t="n">
        <v>1.99686286537762</v>
      </c>
      <c r="D367" s="27" t="n">
        <v>0</v>
      </c>
      <c r="F367" s="27" t="n">
        <v>21</v>
      </c>
      <c r="G367" s="27" t="n">
        <v>36.985</v>
      </c>
    </row>
    <row r="368" customFormat="false" ht="12.75" hidden="false" customHeight="false" outlineLevel="0" collapsed="false">
      <c r="A368" s="43" t="n">
        <v>6.1</v>
      </c>
      <c r="B368" s="27" t="n">
        <v>0.08</v>
      </c>
      <c r="C368" s="27" t="n">
        <v>1.99807825080671</v>
      </c>
      <c r="D368" s="27" t="n">
        <v>0</v>
      </c>
      <c r="F368" s="27" t="n">
        <v>21</v>
      </c>
      <c r="G368" s="27" t="n">
        <v>36.985</v>
      </c>
    </row>
    <row r="369" customFormat="false" ht="12.75" hidden="false" customHeight="false" outlineLevel="0" collapsed="false">
      <c r="A369" s="43" t="n">
        <v>6.117</v>
      </c>
      <c r="B369" s="27" t="n">
        <v>0.08</v>
      </c>
      <c r="C369" s="27" t="n">
        <v>1.99725588163904</v>
      </c>
      <c r="D369" s="27" t="n">
        <v>0</v>
      </c>
      <c r="F369" s="27" t="n">
        <v>21</v>
      </c>
      <c r="G369" s="27" t="n">
        <v>36.986</v>
      </c>
    </row>
    <row r="370" customFormat="false" ht="12.75" hidden="false" customHeight="false" outlineLevel="0" collapsed="false">
      <c r="A370" s="43" t="n">
        <v>6.133</v>
      </c>
      <c r="B370" s="27" t="n">
        <v>0.08</v>
      </c>
      <c r="C370" s="27" t="n">
        <v>1.99935271804115</v>
      </c>
      <c r="D370" s="27" t="n">
        <v>0</v>
      </c>
      <c r="F370" s="27" t="n">
        <v>21</v>
      </c>
      <c r="G370" s="27" t="n">
        <v>37</v>
      </c>
    </row>
    <row r="371" customFormat="false" ht="12.75" hidden="false" customHeight="false" outlineLevel="0" collapsed="false">
      <c r="A371" s="43" t="n">
        <v>6.15</v>
      </c>
      <c r="B371" s="27" t="n">
        <v>0.08</v>
      </c>
      <c r="C371" s="27" t="n">
        <v>1.99791042319749</v>
      </c>
      <c r="D371" s="27" t="n">
        <v>0</v>
      </c>
      <c r="F371" s="27" t="n">
        <v>21</v>
      </c>
      <c r="G371" s="27" t="n">
        <v>37</v>
      </c>
    </row>
    <row r="372" customFormat="false" ht="12.75" hidden="false" customHeight="false" outlineLevel="0" collapsed="false">
      <c r="A372" s="43" t="n">
        <v>6.167</v>
      </c>
      <c r="B372" s="27" t="n">
        <v>0.08</v>
      </c>
      <c r="C372" s="27" t="n">
        <v>1.99805837681158</v>
      </c>
      <c r="D372" s="27" t="n">
        <v>0</v>
      </c>
      <c r="F372" s="27" t="n">
        <v>21</v>
      </c>
      <c r="G372" s="27" t="n">
        <v>37.01</v>
      </c>
    </row>
    <row r="373" customFormat="false" ht="12.75" hidden="false" customHeight="false" outlineLevel="0" collapsed="false">
      <c r="A373" s="43" t="n">
        <v>6.183</v>
      </c>
      <c r="B373" s="27" t="n">
        <v>0.08</v>
      </c>
      <c r="C373" s="27" t="n">
        <v>1.99665706314148</v>
      </c>
      <c r="D373" s="27" t="n">
        <v>0</v>
      </c>
      <c r="F373" s="27" t="n">
        <v>21</v>
      </c>
      <c r="G373" s="27" t="n">
        <v>37.005</v>
      </c>
    </row>
    <row r="374" customFormat="false" ht="12.75" hidden="false" customHeight="false" outlineLevel="0" collapsed="false">
      <c r="A374" s="43" t="n">
        <v>6.2</v>
      </c>
      <c r="B374" s="27" t="n">
        <v>0.08</v>
      </c>
      <c r="C374" s="27" t="n">
        <v>1.99688874017947</v>
      </c>
      <c r="D374" s="27" t="n">
        <v>0</v>
      </c>
      <c r="F374" s="27" t="n">
        <v>21</v>
      </c>
      <c r="G374" s="27" t="n">
        <v>37.005</v>
      </c>
    </row>
    <row r="375" customFormat="false" ht="12.75" hidden="false" customHeight="false" outlineLevel="0" collapsed="false">
      <c r="A375" s="43" t="n">
        <v>6.217</v>
      </c>
      <c r="B375" s="27" t="n">
        <v>0.08</v>
      </c>
      <c r="C375" s="27" t="n">
        <v>1.99749196228462</v>
      </c>
      <c r="D375" s="27" t="n">
        <v>0</v>
      </c>
      <c r="F375" s="27" t="n">
        <v>21</v>
      </c>
      <c r="G375" s="27" t="n">
        <v>37.015</v>
      </c>
    </row>
    <row r="376" customFormat="false" ht="12.75" hidden="false" customHeight="false" outlineLevel="0" collapsed="false">
      <c r="A376" s="43" t="n">
        <v>6.233</v>
      </c>
      <c r="B376" s="27" t="n">
        <v>0.085</v>
      </c>
      <c r="C376" s="27" t="n">
        <v>2.24521941554099</v>
      </c>
      <c r="D376" s="27" t="n">
        <v>0</v>
      </c>
      <c r="F376" s="27" t="n">
        <v>21</v>
      </c>
      <c r="G376" s="27" t="n">
        <v>37.015</v>
      </c>
    </row>
    <row r="377" customFormat="false" ht="12.75" hidden="false" customHeight="false" outlineLevel="0" collapsed="false">
      <c r="A377" s="43" t="n">
        <v>6.25</v>
      </c>
      <c r="B377" s="27" t="n">
        <v>0.085</v>
      </c>
      <c r="C377" s="27" t="n">
        <v>2.24804646378277</v>
      </c>
      <c r="D377" s="27" t="n">
        <v>0</v>
      </c>
      <c r="F377" s="27" t="n">
        <v>21</v>
      </c>
      <c r="G377" s="27" t="n">
        <v>37.015</v>
      </c>
    </row>
    <row r="378" customFormat="false" ht="12.75" hidden="false" customHeight="false" outlineLevel="0" collapsed="false">
      <c r="A378" s="43" t="n">
        <v>6.267</v>
      </c>
      <c r="B378" s="27" t="n">
        <v>0.085</v>
      </c>
      <c r="C378" s="27" t="n">
        <v>2.2454581717373</v>
      </c>
      <c r="D378" s="27" t="n">
        <v>0</v>
      </c>
      <c r="F378" s="27" t="n">
        <v>21</v>
      </c>
      <c r="G378" s="27" t="n">
        <v>37.015</v>
      </c>
    </row>
    <row r="379" customFormat="false" ht="12.75" hidden="false" customHeight="false" outlineLevel="0" collapsed="false">
      <c r="A379" s="43" t="n">
        <v>6.283</v>
      </c>
      <c r="B379" s="27" t="n">
        <v>0.085</v>
      </c>
      <c r="C379" s="27" t="n">
        <v>2.24565861308222</v>
      </c>
      <c r="D379" s="27" t="n">
        <v>0</v>
      </c>
      <c r="F379" s="27" t="n">
        <v>21</v>
      </c>
      <c r="G379" s="27" t="n">
        <v>37.01</v>
      </c>
    </row>
    <row r="380" customFormat="false" ht="12.75" hidden="false" customHeight="false" outlineLevel="0" collapsed="false">
      <c r="A380" s="43" t="n">
        <v>6.3</v>
      </c>
      <c r="B380" s="27" t="n">
        <v>0.09</v>
      </c>
      <c r="C380" s="27" t="n">
        <v>2.49396291599316</v>
      </c>
      <c r="D380" s="27" t="n">
        <v>0</v>
      </c>
      <c r="F380" s="27" t="n">
        <v>21</v>
      </c>
      <c r="G380" s="27" t="n">
        <v>37.01</v>
      </c>
    </row>
    <row r="381" customFormat="false" ht="12.75" hidden="false" customHeight="false" outlineLevel="0" collapsed="false">
      <c r="A381" s="43" t="n">
        <v>6.317</v>
      </c>
      <c r="B381" s="27" t="n">
        <v>0.09</v>
      </c>
      <c r="C381" s="27" t="n">
        <v>2.49436231917908</v>
      </c>
      <c r="D381" s="27" t="n">
        <v>0</v>
      </c>
      <c r="F381" s="27" t="n">
        <v>21</v>
      </c>
      <c r="G381" s="27" t="n">
        <v>37</v>
      </c>
    </row>
    <row r="382" customFormat="false" ht="12.75" hidden="false" customHeight="false" outlineLevel="0" collapsed="false">
      <c r="A382" s="43" t="n">
        <v>6.333</v>
      </c>
      <c r="B382" s="27" t="n">
        <v>0.09</v>
      </c>
      <c r="C382" s="27" t="n">
        <v>2.49516776092049</v>
      </c>
      <c r="D382" s="27" t="n">
        <v>0</v>
      </c>
      <c r="F382" s="27" t="n">
        <v>21</v>
      </c>
      <c r="G382" s="27" t="n">
        <v>37.005</v>
      </c>
    </row>
    <row r="383" customFormat="false" ht="12.75" hidden="false" customHeight="false" outlineLevel="0" collapsed="false">
      <c r="A383" s="43" t="n">
        <v>6.35</v>
      </c>
      <c r="B383" s="27" t="n">
        <v>0.09</v>
      </c>
      <c r="C383" s="27" t="n">
        <v>2.49630218590842</v>
      </c>
      <c r="D383" s="27" t="n">
        <v>0</v>
      </c>
      <c r="F383" s="27" t="n">
        <v>21</v>
      </c>
      <c r="G383" s="27" t="n">
        <v>36.995</v>
      </c>
    </row>
    <row r="384" customFormat="false" ht="12.75" hidden="false" customHeight="false" outlineLevel="0" collapsed="false">
      <c r="A384" s="43" t="n">
        <v>6.367</v>
      </c>
      <c r="B384" s="27" t="n">
        <v>0.09</v>
      </c>
      <c r="C384" s="27" t="n">
        <v>2.49575160979148</v>
      </c>
      <c r="D384" s="27" t="n">
        <v>0</v>
      </c>
      <c r="F384" s="27" t="n">
        <v>21</v>
      </c>
      <c r="G384" s="27" t="n">
        <v>36.995</v>
      </c>
    </row>
    <row r="385" customFormat="false" ht="12.75" hidden="false" customHeight="false" outlineLevel="0" collapsed="false">
      <c r="A385" s="43" t="n">
        <v>6.383</v>
      </c>
      <c r="B385" s="27" t="n">
        <v>0.09</v>
      </c>
      <c r="C385" s="27" t="n">
        <v>2.49233735900448</v>
      </c>
      <c r="D385" s="27" t="n">
        <v>0</v>
      </c>
      <c r="F385" s="27" t="n">
        <v>21</v>
      </c>
      <c r="G385" s="27" t="n">
        <v>36.9942857142857</v>
      </c>
    </row>
    <row r="386" customFormat="false" ht="12.75" hidden="false" customHeight="false" outlineLevel="0" collapsed="false">
      <c r="A386" s="43" t="n">
        <v>6.4</v>
      </c>
      <c r="B386" s="27" t="n">
        <v>0.09</v>
      </c>
      <c r="C386" s="27" t="n">
        <v>2.49674926811345</v>
      </c>
      <c r="D386" s="27" t="n">
        <v>0</v>
      </c>
      <c r="F386" s="27" t="n">
        <v>21</v>
      </c>
      <c r="G386" s="27" t="n">
        <v>36.9966666666667</v>
      </c>
    </row>
    <row r="387" customFormat="false" ht="12.75" hidden="false" customHeight="false" outlineLevel="0" collapsed="false">
      <c r="A387" s="43" t="n">
        <v>6.417</v>
      </c>
      <c r="B387" s="27" t="n">
        <v>0.095</v>
      </c>
      <c r="C387" s="27" t="n">
        <v>2.74641338135532</v>
      </c>
      <c r="D387" s="27" t="n">
        <v>0</v>
      </c>
      <c r="F387" s="27" t="n">
        <v>21</v>
      </c>
      <c r="G387" s="27" t="n">
        <v>37.0033333333333</v>
      </c>
    </row>
    <row r="388" customFormat="false" ht="12.75" hidden="false" customHeight="false" outlineLevel="0" collapsed="false">
      <c r="A388" s="43" t="n">
        <v>6.433</v>
      </c>
      <c r="B388" s="27" t="n">
        <v>0.1</v>
      </c>
      <c r="C388" s="27" t="n">
        <v>2.99745399279489</v>
      </c>
      <c r="D388" s="27" t="n">
        <v>0</v>
      </c>
      <c r="F388" s="27" t="n">
        <v>21</v>
      </c>
      <c r="G388" s="27" t="n">
        <v>37.005</v>
      </c>
    </row>
    <row r="389" customFormat="false" ht="12.75" hidden="false" customHeight="false" outlineLevel="0" collapsed="false">
      <c r="A389" s="43" t="n">
        <v>6.45</v>
      </c>
      <c r="B389" s="27" t="n">
        <v>0.09</v>
      </c>
      <c r="C389" s="27" t="n">
        <v>2.49499539825795</v>
      </c>
      <c r="D389" s="27" t="n">
        <v>0</v>
      </c>
      <c r="F389" s="27" t="n">
        <v>21</v>
      </c>
      <c r="G389" s="27" t="n">
        <v>36.994</v>
      </c>
    </row>
    <row r="390" customFormat="false" ht="12.75" hidden="false" customHeight="false" outlineLevel="0" collapsed="false">
      <c r="A390" s="43" t="n">
        <v>6.467</v>
      </c>
      <c r="B390" s="27" t="n">
        <v>0.09</v>
      </c>
      <c r="C390" s="27" t="n">
        <v>2.49687628971852</v>
      </c>
      <c r="D390" s="27" t="n">
        <v>0</v>
      </c>
      <c r="F390" s="27" t="n">
        <v>21</v>
      </c>
      <c r="G390" s="27" t="n">
        <v>36.9966666666667</v>
      </c>
    </row>
    <row r="391" customFormat="false" ht="12.75" hidden="false" customHeight="false" outlineLevel="0" collapsed="false">
      <c r="A391" s="43" t="n">
        <v>6.483</v>
      </c>
      <c r="B391" s="27" t="n">
        <v>0.09</v>
      </c>
      <c r="C391" s="27" t="n">
        <v>2.49428432746116</v>
      </c>
      <c r="D391" s="27" t="n">
        <v>0</v>
      </c>
      <c r="F391" s="27" t="n">
        <v>21</v>
      </c>
      <c r="G391" s="27" t="n">
        <v>37.005</v>
      </c>
    </row>
    <row r="392" customFormat="false" ht="12.75" hidden="false" customHeight="false" outlineLevel="0" collapsed="false">
      <c r="A392" s="43" t="n">
        <v>6.5</v>
      </c>
      <c r="B392" s="27" t="n">
        <v>0.09</v>
      </c>
      <c r="C392" s="27" t="n">
        <v>2.496047411659</v>
      </c>
      <c r="D392" s="27" t="n">
        <v>0</v>
      </c>
      <c r="F392" s="27" t="n">
        <v>21</v>
      </c>
      <c r="G392" s="27" t="n">
        <v>37</v>
      </c>
    </row>
    <row r="393" customFormat="false" ht="12.75" hidden="false" customHeight="false" outlineLevel="0" collapsed="false">
      <c r="A393" s="43" t="n">
        <v>6.517</v>
      </c>
      <c r="B393" s="27" t="n">
        <v>0.09</v>
      </c>
      <c r="C393" s="27" t="n">
        <v>2.49658870492513</v>
      </c>
      <c r="D393" s="27" t="n">
        <v>0</v>
      </c>
      <c r="F393" s="27" t="n">
        <v>21</v>
      </c>
      <c r="G393" s="27" t="n">
        <v>37</v>
      </c>
    </row>
    <row r="394" customFormat="false" ht="12.75" hidden="false" customHeight="false" outlineLevel="0" collapsed="false">
      <c r="A394" s="43" t="n">
        <v>6.533</v>
      </c>
      <c r="B394" s="27" t="n">
        <v>0.09</v>
      </c>
      <c r="C394" s="27" t="n">
        <v>2.49457807779332</v>
      </c>
      <c r="D394" s="27" t="n">
        <v>0</v>
      </c>
      <c r="F394" s="27" t="n">
        <v>21</v>
      </c>
      <c r="G394" s="27" t="n">
        <v>36.996</v>
      </c>
    </row>
    <row r="395" customFormat="false" ht="12.75" hidden="false" customHeight="false" outlineLevel="0" collapsed="false">
      <c r="A395" s="43" t="n">
        <v>6.55</v>
      </c>
      <c r="B395" s="27" t="n">
        <v>0.09</v>
      </c>
      <c r="C395" s="27" t="n">
        <v>2.49551857685829</v>
      </c>
      <c r="D395" s="27" t="n">
        <v>0</v>
      </c>
      <c r="F395" s="27" t="n">
        <v>21</v>
      </c>
      <c r="G395" s="27" t="n">
        <v>36.996</v>
      </c>
    </row>
    <row r="396" customFormat="false" ht="12.75" hidden="false" customHeight="false" outlineLevel="0" collapsed="false">
      <c r="A396" s="43" t="n">
        <v>6.567</v>
      </c>
      <c r="B396" s="27" t="n">
        <v>0.09</v>
      </c>
      <c r="C396" s="27" t="n">
        <v>2.49525851491953</v>
      </c>
      <c r="D396" s="27" t="n">
        <v>0</v>
      </c>
      <c r="F396" s="27" t="n">
        <v>21</v>
      </c>
      <c r="G396" s="27" t="n">
        <v>37.005</v>
      </c>
    </row>
    <row r="397" customFormat="false" ht="12.75" hidden="false" customHeight="false" outlineLevel="0" collapsed="false">
      <c r="A397" s="43" t="n">
        <v>6.583</v>
      </c>
      <c r="B397" s="27" t="n">
        <v>0.09</v>
      </c>
      <c r="C397" s="27" t="n">
        <v>2.49609189856712</v>
      </c>
      <c r="D397" s="27" t="n">
        <v>0</v>
      </c>
      <c r="F397" s="27" t="n">
        <v>21</v>
      </c>
      <c r="G397" s="27" t="n">
        <v>37.005</v>
      </c>
    </row>
    <row r="398" customFormat="false" ht="12.75" hidden="false" customHeight="false" outlineLevel="0" collapsed="false">
      <c r="A398" s="43" t="n">
        <v>6.6</v>
      </c>
      <c r="B398" s="27" t="n">
        <v>0.09</v>
      </c>
      <c r="C398" s="27" t="n">
        <v>2.49581448923915</v>
      </c>
      <c r="D398" s="27" t="n">
        <v>0</v>
      </c>
      <c r="F398" s="27" t="n">
        <v>21</v>
      </c>
      <c r="G398" s="27" t="n">
        <v>36.995</v>
      </c>
    </row>
    <row r="399" customFormat="false" ht="12.75" hidden="false" customHeight="false" outlineLevel="0" collapsed="false">
      <c r="A399" s="43" t="n">
        <v>6.617</v>
      </c>
      <c r="B399" s="27" t="n">
        <v>0.09</v>
      </c>
      <c r="C399" s="27" t="n">
        <v>2.49435022751458</v>
      </c>
      <c r="D399" s="27" t="n">
        <v>0</v>
      </c>
      <c r="F399" s="27" t="n">
        <v>21</v>
      </c>
      <c r="G399" s="27" t="n">
        <v>36.995</v>
      </c>
    </row>
    <row r="400" customFormat="false" ht="12.75" hidden="false" customHeight="false" outlineLevel="0" collapsed="false">
      <c r="A400" s="43" t="n">
        <v>6.633</v>
      </c>
      <c r="B400" s="27" t="n">
        <v>0.09</v>
      </c>
      <c r="C400" s="27" t="n">
        <v>2.49702220783535</v>
      </c>
      <c r="D400" s="27" t="n">
        <v>0</v>
      </c>
      <c r="F400" s="27" t="n">
        <v>21</v>
      </c>
      <c r="G400" s="27" t="n">
        <v>36.995</v>
      </c>
    </row>
    <row r="401" customFormat="false" ht="12.75" hidden="false" customHeight="false" outlineLevel="0" collapsed="false">
      <c r="A401" s="43" t="n">
        <v>6.65</v>
      </c>
      <c r="B401" s="27" t="n">
        <v>0.09</v>
      </c>
      <c r="C401" s="27" t="n">
        <v>2.49520690116438</v>
      </c>
      <c r="D401" s="27" t="n">
        <v>0</v>
      </c>
      <c r="F401" s="27" t="n">
        <v>21</v>
      </c>
      <c r="G401" s="27" t="n">
        <v>36.986</v>
      </c>
    </row>
    <row r="402" customFormat="false" ht="12.75" hidden="false" customHeight="false" outlineLevel="0" collapsed="false">
      <c r="A402" s="43" t="n">
        <v>6.667</v>
      </c>
      <c r="B402" s="27" t="n">
        <v>0.09</v>
      </c>
      <c r="C402" s="27" t="n">
        <v>2.49537865211162</v>
      </c>
      <c r="D402" s="27" t="n">
        <v>0</v>
      </c>
      <c r="F402" s="27" t="n">
        <v>21</v>
      </c>
      <c r="G402" s="27" t="n">
        <v>37.0016666666667</v>
      </c>
    </row>
    <row r="403" customFormat="false" ht="12.75" hidden="false" customHeight="false" outlineLevel="0" collapsed="false">
      <c r="A403" s="43" t="n">
        <v>6.683</v>
      </c>
      <c r="B403" s="27" t="n">
        <v>0.09</v>
      </c>
      <c r="C403" s="27" t="n">
        <v>2.49516363586578</v>
      </c>
      <c r="D403" s="27" t="n">
        <v>0</v>
      </c>
      <c r="F403" s="27" t="n">
        <v>21</v>
      </c>
      <c r="G403" s="27" t="n">
        <v>37.005</v>
      </c>
    </row>
    <row r="404" customFormat="false" ht="12.75" hidden="false" customHeight="false" outlineLevel="0" collapsed="false">
      <c r="A404" s="43" t="n">
        <v>6.7</v>
      </c>
      <c r="B404" s="27" t="n">
        <v>0.095</v>
      </c>
      <c r="C404" s="27" t="n">
        <v>2.74393021681749</v>
      </c>
      <c r="D404" s="27" t="n">
        <v>0</v>
      </c>
      <c r="F404" s="27" t="n">
        <v>21</v>
      </c>
      <c r="G404" s="27" t="n">
        <v>37.01</v>
      </c>
    </row>
    <row r="405" customFormat="false" ht="12.75" hidden="false" customHeight="false" outlineLevel="0" collapsed="false">
      <c r="A405" s="43" t="n">
        <v>6.717</v>
      </c>
      <c r="B405" s="27" t="n">
        <v>0.095</v>
      </c>
      <c r="C405" s="27" t="n">
        <v>2.74331155508113</v>
      </c>
      <c r="D405" s="27" t="n">
        <v>0</v>
      </c>
      <c r="F405" s="27" t="n">
        <v>21</v>
      </c>
      <c r="G405" s="27" t="n">
        <v>37.015</v>
      </c>
    </row>
    <row r="406" customFormat="false" ht="12.75" hidden="false" customHeight="false" outlineLevel="0" collapsed="false">
      <c r="A406" s="43" t="n">
        <v>6.733</v>
      </c>
      <c r="B406" s="27" t="n">
        <v>0.1</v>
      </c>
      <c r="C406" s="27" t="n">
        <v>2.99264644803503</v>
      </c>
      <c r="D406" s="27" t="n">
        <v>0</v>
      </c>
      <c r="F406" s="27" t="n">
        <v>21</v>
      </c>
      <c r="G406" s="27" t="n">
        <v>37.0155555555556</v>
      </c>
    </row>
    <row r="407" customFormat="false" ht="12.75" hidden="false" customHeight="false" outlineLevel="0" collapsed="false">
      <c r="A407" s="43" t="n">
        <v>6.75</v>
      </c>
      <c r="B407" s="27" t="n">
        <v>0.1</v>
      </c>
      <c r="C407" s="27" t="n">
        <v>2.99081816753958</v>
      </c>
      <c r="D407" s="27" t="n">
        <v>0</v>
      </c>
      <c r="F407" s="27" t="n">
        <v>21</v>
      </c>
      <c r="G407" s="27" t="n">
        <v>37.0142857142857</v>
      </c>
    </row>
    <row r="408" customFormat="false" ht="12.75" hidden="false" customHeight="false" outlineLevel="0" collapsed="false">
      <c r="A408" s="43" t="n">
        <v>6.767</v>
      </c>
      <c r="B408" s="27" t="n">
        <v>0.1</v>
      </c>
      <c r="C408" s="27" t="n">
        <v>2.99401472135138</v>
      </c>
      <c r="D408" s="27" t="n">
        <v>0</v>
      </c>
      <c r="F408" s="27" t="n">
        <v>21</v>
      </c>
      <c r="G408" s="27" t="n">
        <v>37.01</v>
      </c>
    </row>
    <row r="409" customFormat="false" ht="12.75" hidden="false" customHeight="false" outlineLevel="0" collapsed="false">
      <c r="A409" s="43" t="n">
        <v>6.783</v>
      </c>
      <c r="B409" s="27" t="n">
        <v>0.1</v>
      </c>
      <c r="C409" s="27" t="n">
        <v>2.99234207787175</v>
      </c>
      <c r="D409" s="27" t="n">
        <v>0</v>
      </c>
      <c r="F409" s="27" t="n">
        <v>21</v>
      </c>
      <c r="G409" s="27" t="n">
        <v>37.0042857142857</v>
      </c>
    </row>
    <row r="410" customFormat="false" ht="12.75" hidden="false" customHeight="false" outlineLevel="0" collapsed="false">
      <c r="A410" s="43" t="n">
        <v>6.8</v>
      </c>
      <c r="B410" s="27" t="n">
        <v>0.1</v>
      </c>
      <c r="C410" s="27" t="n">
        <v>2.99349290031545</v>
      </c>
      <c r="D410" s="27" t="n">
        <v>0</v>
      </c>
      <c r="F410" s="27" t="n">
        <v>21</v>
      </c>
      <c r="G410" s="27" t="n">
        <v>37</v>
      </c>
    </row>
    <row r="411" customFormat="false" ht="12.75" hidden="false" customHeight="false" outlineLevel="0" collapsed="false">
      <c r="A411" s="43" t="n">
        <v>6.817</v>
      </c>
      <c r="B411" s="27" t="n">
        <v>0.1</v>
      </c>
      <c r="C411" s="27" t="n">
        <v>2.99279887669237</v>
      </c>
      <c r="D411" s="27" t="n">
        <v>0</v>
      </c>
      <c r="F411" s="27" t="n">
        <v>21</v>
      </c>
      <c r="G411" s="27" t="n">
        <v>37.005</v>
      </c>
    </row>
    <row r="412" customFormat="false" ht="12.75" hidden="false" customHeight="false" outlineLevel="0" collapsed="false">
      <c r="A412" s="43" t="n">
        <v>6.833</v>
      </c>
      <c r="B412" s="27" t="n">
        <v>0.1</v>
      </c>
      <c r="C412" s="27" t="n">
        <v>2.99433561901659</v>
      </c>
      <c r="D412" s="27" t="n">
        <v>0</v>
      </c>
      <c r="F412" s="27" t="n">
        <v>21</v>
      </c>
      <c r="G412" s="27" t="n">
        <v>37.005</v>
      </c>
    </row>
    <row r="413" customFormat="false" ht="12.75" hidden="false" customHeight="false" outlineLevel="0" collapsed="false">
      <c r="A413" s="43" t="n">
        <v>6.85</v>
      </c>
      <c r="B413" s="27" t="n">
        <v>0.1</v>
      </c>
      <c r="C413" s="27" t="n">
        <v>2.9892593111407</v>
      </c>
      <c r="D413" s="27" t="n">
        <v>0</v>
      </c>
      <c r="F413" s="27" t="n">
        <v>21</v>
      </c>
      <c r="G413" s="27" t="n">
        <v>36.99</v>
      </c>
    </row>
    <row r="414" customFormat="false" ht="12.75" hidden="false" customHeight="false" outlineLevel="0" collapsed="false">
      <c r="A414" s="43" t="n">
        <v>6.867</v>
      </c>
      <c r="B414" s="27" t="n">
        <v>0.105</v>
      </c>
      <c r="C414" s="27" t="n">
        <v>3.24705606596568</v>
      </c>
      <c r="D414" s="27" t="n">
        <v>0</v>
      </c>
      <c r="F414" s="27" t="n">
        <v>21</v>
      </c>
      <c r="G414" s="27" t="n">
        <v>36.995</v>
      </c>
    </row>
    <row r="415" customFormat="false" ht="12.75" hidden="false" customHeight="false" outlineLevel="0" collapsed="false">
      <c r="A415" s="43" t="n">
        <v>6.883</v>
      </c>
      <c r="B415" s="27" t="n">
        <v>0.11</v>
      </c>
      <c r="C415" s="27" t="n">
        <v>3.4891792714504</v>
      </c>
      <c r="D415" s="27" t="n">
        <v>0</v>
      </c>
      <c r="F415" s="27" t="n">
        <v>21</v>
      </c>
      <c r="G415" s="27" t="n">
        <v>36.995</v>
      </c>
    </row>
    <row r="416" customFormat="false" ht="12.75" hidden="false" customHeight="false" outlineLevel="0" collapsed="false">
      <c r="A416" s="43" t="n">
        <v>6.9</v>
      </c>
      <c r="B416" s="27" t="n">
        <v>0.11</v>
      </c>
      <c r="C416" s="27" t="n">
        <v>3.48931401466952</v>
      </c>
      <c r="D416" s="27" t="n">
        <v>0</v>
      </c>
      <c r="F416" s="27" t="n">
        <v>21</v>
      </c>
      <c r="G416" s="27" t="n">
        <v>36.995</v>
      </c>
    </row>
    <row r="417" customFormat="false" ht="12.75" hidden="false" customHeight="false" outlineLevel="0" collapsed="false">
      <c r="A417" s="43" t="n">
        <v>6.917</v>
      </c>
      <c r="B417" s="27" t="n">
        <v>0.11</v>
      </c>
      <c r="C417" s="27" t="n">
        <v>3.4936269346912</v>
      </c>
      <c r="D417" s="27" t="n">
        <v>0</v>
      </c>
      <c r="F417" s="27" t="n">
        <v>21</v>
      </c>
      <c r="G417" s="27" t="n">
        <v>36.9966666666667</v>
      </c>
    </row>
    <row r="418" customFormat="false" ht="12.75" hidden="false" customHeight="false" outlineLevel="0" collapsed="false">
      <c r="A418" s="43" t="n">
        <v>6.933</v>
      </c>
      <c r="B418" s="27" t="n">
        <v>0.11</v>
      </c>
      <c r="C418" s="27" t="n">
        <v>3.49095059542141</v>
      </c>
      <c r="D418" s="27" t="n">
        <v>0</v>
      </c>
      <c r="F418" s="27" t="n">
        <v>21</v>
      </c>
      <c r="G418" s="27" t="n">
        <v>36.995</v>
      </c>
    </row>
    <row r="419" customFormat="false" ht="12.75" hidden="false" customHeight="false" outlineLevel="0" collapsed="false">
      <c r="A419" s="43" t="n">
        <v>6.95</v>
      </c>
      <c r="B419" s="27" t="n">
        <v>0.11</v>
      </c>
      <c r="C419" s="27" t="n">
        <v>3.49140475127732</v>
      </c>
      <c r="D419" s="27" t="n">
        <v>0</v>
      </c>
      <c r="F419" s="27" t="n">
        <v>21</v>
      </c>
      <c r="G419" s="27" t="n">
        <v>37</v>
      </c>
    </row>
    <row r="420" customFormat="false" ht="12.75" hidden="false" customHeight="false" outlineLevel="0" collapsed="false">
      <c r="A420" s="43" t="n">
        <v>6.967</v>
      </c>
      <c r="B420" s="27" t="n">
        <v>0.11</v>
      </c>
      <c r="C420" s="27" t="n">
        <v>3.49043657050143</v>
      </c>
      <c r="D420" s="27" t="n">
        <v>0</v>
      </c>
      <c r="F420" s="27" t="n">
        <v>21</v>
      </c>
      <c r="G420" s="27" t="n">
        <v>37.005</v>
      </c>
    </row>
    <row r="421" customFormat="false" ht="12.75" hidden="false" customHeight="false" outlineLevel="0" collapsed="false">
      <c r="A421" s="43" t="n">
        <v>6.983</v>
      </c>
      <c r="B421" s="27" t="n">
        <v>0.11</v>
      </c>
      <c r="C421" s="27" t="n">
        <v>3.49096855171409</v>
      </c>
      <c r="D421" s="27" t="n">
        <v>0</v>
      </c>
      <c r="F421" s="27" t="n">
        <v>21</v>
      </c>
      <c r="G421" s="27" t="n">
        <v>37.005</v>
      </c>
    </row>
    <row r="422" customFormat="false" ht="12.75" hidden="false" customHeight="false" outlineLevel="0" collapsed="false">
      <c r="A422" s="43" t="n">
        <v>7</v>
      </c>
      <c r="B422" s="27" t="n">
        <v>0.11</v>
      </c>
      <c r="C422" s="27" t="n">
        <v>3.49209738331105</v>
      </c>
      <c r="D422" s="27" t="n">
        <v>0</v>
      </c>
      <c r="F422" s="27" t="n">
        <v>21</v>
      </c>
      <c r="G422" s="27" t="n">
        <v>37.005</v>
      </c>
    </row>
    <row r="423" customFormat="false" ht="12.75" hidden="false" customHeight="false" outlineLevel="0" collapsed="false">
      <c r="A423" s="43" t="n">
        <v>7.017</v>
      </c>
      <c r="B423" s="27" t="n">
        <v>0.11</v>
      </c>
      <c r="C423" s="27" t="n">
        <v>3.48541408670095</v>
      </c>
      <c r="D423" s="27" t="n">
        <v>0</v>
      </c>
      <c r="F423" s="27" t="n">
        <v>21</v>
      </c>
      <c r="G423" s="27" t="n">
        <v>36.995</v>
      </c>
    </row>
    <row r="424" customFormat="false" ht="12.75" hidden="false" customHeight="false" outlineLevel="0" collapsed="false">
      <c r="A424" s="43" t="n">
        <v>7.033</v>
      </c>
      <c r="B424" s="27" t="n">
        <v>0.116666666666667</v>
      </c>
      <c r="C424" s="27" t="n">
        <v>3.82282444492471</v>
      </c>
      <c r="D424" s="27" t="n">
        <v>0</v>
      </c>
      <c r="F424" s="27" t="n">
        <v>21</v>
      </c>
      <c r="G424" s="27" t="n">
        <v>36.9944444444444</v>
      </c>
    </row>
    <row r="425" customFormat="false" ht="12.75" hidden="false" customHeight="false" outlineLevel="0" collapsed="false">
      <c r="A425" s="43" t="n">
        <v>7.05</v>
      </c>
      <c r="B425" s="27" t="n">
        <v>0.12</v>
      </c>
      <c r="C425" s="27" t="n">
        <v>3.98968715944449</v>
      </c>
      <c r="D425" s="27" t="n">
        <v>0</v>
      </c>
      <c r="F425" s="27" t="n">
        <v>21</v>
      </c>
      <c r="G425" s="27" t="n">
        <v>36.996</v>
      </c>
    </row>
    <row r="426" customFormat="false" ht="12.75" hidden="false" customHeight="false" outlineLevel="0" collapsed="false">
      <c r="A426" s="43" t="n">
        <v>7.067</v>
      </c>
      <c r="B426" s="27" t="n">
        <v>0.11</v>
      </c>
      <c r="C426" s="27" t="n">
        <v>3.49206811155844</v>
      </c>
      <c r="D426" s="27" t="n">
        <v>0</v>
      </c>
      <c r="F426" s="27" t="n">
        <v>21</v>
      </c>
      <c r="G426" s="27" t="n">
        <v>37.0057142857143</v>
      </c>
    </row>
    <row r="427" customFormat="false" ht="12.75" hidden="false" customHeight="false" outlineLevel="0" collapsed="false">
      <c r="A427" s="43" t="n">
        <v>7.083</v>
      </c>
      <c r="B427" s="27" t="n">
        <v>0.11</v>
      </c>
      <c r="C427" s="27" t="n">
        <v>3.4886773664247</v>
      </c>
      <c r="D427" s="27" t="n">
        <v>0</v>
      </c>
      <c r="F427" s="27" t="n">
        <v>21</v>
      </c>
      <c r="G427" s="27" t="n">
        <v>37.015</v>
      </c>
    </row>
    <row r="428" customFormat="false" ht="12.75" hidden="false" customHeight="false" outlineLevel="0" collapsed="false">
      <c r="A428" s="43" t="n">
        <v>7.1</v>
      </c>
      <c r="B428" s="27" t="n">
        <v>0.11</v>
      </c>
      <c r="C428" s="27" t="n">
        <v>3.49134578814836</v>
      </c>
      <c r="D428" s="27" t="n">
        <v>0</v>
      </c>
      <c r="F428" s="27" t="n">
        <v>21</v>
      </c>
      <c r="G428" s="27" t="n">
        <v>37.015</v>
      </c>
    </row>
    <row r="429" customFormat="false" ht="12.75" hidden="false" customHeight="false" outlineLevel="0" collapsed="false">
      <c r="A429" s="43" t="n">
        <v>7.117</v>
      </c>
      <c r="B429" s="27" t="n">
        <v>0.11</v>
      </c>
      <c r="C429" s="27" t="n">
        <v>3.48884667979061</v>
      </c>
      <c r="D429" s="27" t="n">
        <v>0</v>
      </c>
      <c r="F429" s="27" t="n">
        <v>21</v>
      </c>
      <c r="G429" s="27" t="n">
        <v>37.016</v>
      </c>
    </row>
    <row r="430" customFormat="false" ht="12.75" hidden="false" customHeight="false" outlineLevel="0" collapsed="false">
      <c r="A430" s="43" t="n">
        <v>7.133</v>
      </c>
      <c r="B430" s="27" t="n">
        <v>0.11</v>
      </c>
      <c r="C430" s="27" t="n">
        <v>3.4899196312528</v>
      </c>
      <c r="D430" s="27" t="n">
        <v>0</v>
      </c>
      <c r="F430" s="27" t="n">
        <v>21</v>
      </c>
      <c r="G430" s="27" t="n">
        <v>37.014</v>
      </c>
    </row>
    <row r="431" customFormat="false" ht="12.75" hidden="false" customHeight="false" outlineLevel="0" collapsed="false">
      <c r="A431" s="43" t="n">
        <v>7.15</v>
      </c>
      <c r="B431" s="27" t="n">
        <v>0.11</v>
      </c>
      <c r="C431" s="27" t="n">
        <v>3.48530590408738</v>
      </c>
      <c r="D431" s="27" t="n">
        <v>0</v>
      </c>
      <c r="F431" s="27" t="n">
        <v>21</v>
      </c>
      <c r="G431" s="27" t="n">
        <v>37.005</v>
      </c>
    </row>
    <row r="432" customFormat="false" ht="12.75" hidden="false" customHeight="false" outlineLevel="0" collapsed="false">
      <c r="A432" s="43" t="n">
        <v>7.167</v>
      </c>
      <c r="B432" s="27" t="n">
        <v>0.11</v>
      </c>
      <c r="C432" s="27" t="n">
        <v>3.490185382598</v>
      </c>
      <c r="D432" s="27" t="n">
        <v>0</v>
      </c>
      <c r="F432" s="27" t="n">
        <v>21</v>
      </c>
      <c r="G432" s="27" t="n">
        <v>37.005</v>
      </c>
    </row>
    <row r="433" customFormat="false" ht="12.75" hidden="false" customHeight="false" outlineLevel="0" collapsed="false">
      <c r="A433" s="43" t="n">
        <v>7.183</v>
      </c>
      <c r="B433" s="27" t="n">
        <v>0.11</v>
      </c>
      <c r="C433" s="27" t="n">
        <v>3.49024683970949</v>
      </c>
      <c r="D433" s="27" t="n">
        <v>0</v>
      </c>
      <c r="F433" s="27" t="n">
        <v>21</v>
      </c>
      <c r="G433" s="27" t="n">
        <v>37.01</v>
      </c>
    </row>
    <row r="434" customFormat="false" ht="12.75" hidden="false" customHeight="false" outlineLevel="0" collapsed="false">
      <c r="A434" s="43" t="n">
        <v>7.2</v>
      </c>
      <c r="B434" s="27" t="n">
        <v>0.115</v>
      </c>
      <c r="C434" s="27" t="n">
        <v>3.73912483274966</v>
      </c>
      <c r="D434" s="27" t="n">
        <v>0</v>
      </c>
      <c r="F434" s="27" t="n">
        <v>21</v>
      </c>
      <c r="G434" s="27" t="n">
        <v>37.015</v>
      </c>
    </row>
    <row r="435" customFormat="false" ht="12.75" hidden="false" customHeight="false" outlineLevel="0" collapsed="false">
      <c r="A435" s="43" t="n">
        <v>7.217</v>
      </c>
      <c r="B435" s="27" t="n">
        <v>0.12</v>
      </c>
      <c r="C435" s="27" t="n">
        <v>3.98871961231231</v>
      </c>
      <c r="D435" s="27" t="n">
        <v>0</v>
      </c>
      <c r="F435" s="27" t="n">
        <v>21</v>
      </c>
      <c r="G435" s="27" t="n">
        <v>37.016</v>
      </c>
    </row>
    <row r="436" customFormat="false" ht="12.75" hidden="false" customHeight="false" outlineLevel="0" collapsed="false">
      <c r="A436" s="43" t="n">
        <v>7.233</v>
      </c>
      <c r="B436" s="27" t="n">
        <v>0.115</v>
      </c>
      <c r="C436" s="27" t="n">
        <v>3.73915292979844</v>
      </c>
      <c r="D436" s="27" t="n">
        <v>0</v>
      </c>
      <c r="F436" s="27" t="n">
        <v>21</v>
      </c>
      <c r="G436" s="27" t="n">
        <v>37.015</v>
      </c>
    </row>
    <row r="437" customFormat="false" ht="12.75" hidden="false" customHeight="false" outlineLevel="0" collapsed="false">
      <c r="A437" s="43" t="n">
        <v>7.25</v>
      </c>
      <c r="B437" s="27" t="n">
        <v>0.115</v>
      </c>
      <c r="C437" s="27" t="n">
        <v>3.73983763419533</v>
      </c>
      <c r="D437" s="27" t="n">
        <v>0</v>
      </c>
      <c r="F437" s="27" t="n">
        <v>21</v>
      </c>
      <c r="G437" s="27" t="n">
        <v>37.014</v>
      </c>
    </row>
    <row r="438" customFormat="false" ht="12.75" hidden="false" customHeight="false" outlineLevel="0" collapsed="false">
      <c r="A438" s="43" t="n">
        <v>7.267</v>
      </c>
      <c r="B438" s="27" t="n">
        <v>0.115</v>
      </c>
      <c r="C438" s="27" t="n">
        <v>3.73922503056477</v>
      </c>
      <c r="D438" s="27" t="n">
        <v>0</v>
      </c>
      <c r="F438" s="27" t="n">
        <v>21</v>
      </c>
      <c r="G438" s="27" t="n">
        <v>37.01</v>
      </c>
    </row>
    <row r="439" customFormat="false" ht="12.75" hidden="false" customHeight="false" outlineLevel="0" collapsed="false">
      <c r="A439" s="43" t="n">
        <v>7.283</v>
      </c>
      <c r="B439" s="27" t="n">
        <v>0.12</v>
      </c>
      <c r="C439" s="27" t="n">
        <v>3.9867963663235</v>
      </c>
      <c r="D439" s="27" t="n">
        <v>0</v>
      </c>
      <c r="F439" s="27" t="n">
        <v>21</v>
      </c>
      <c r="G439" s="27" t="n">
        <v>37.0157142857143</v>
      </c>
    </row>
    <row r="440" customFormat="false" ht="12.75" hidden="false" customHeight="false" outlineLevel="0" collapsed="false">
      <c r="A440" s="43" t="n">
        <v>7.3</v>
      </c>
      <c r="B440" s="27" t="n">
        <v>0.12</v>
      </c>
      <c r="C440" s="27" t="n">
        <v>3.9879825513571</v>
      </c>
      <c r="D440" s="27" t="n">
        <v>0</v>
      </c>
      <c r="F440" s="27" t="n">
        <v>21</v>
      </c>
      <c r="G440" s="27" t="n">
        <v>37.015</v>
      </c>
    </row>
    <row r="441" customFormat="false" ht="12.75" hidden="false" customHeight="false" outlineLevel="0" collapsed="false">
      <c r="A441" s="43" t="n">
        <v>7.317</v>
      </c>
      <c r="B441" s="27" t="n">
        <v>0.12</v>
      </c>
      <c r="C441" s="27" t="n">
        <v>3.98608718425895</v>
      </c>
      <c r="D441" s="27" t="n">
        <v>0</v>
      </c>
      <c r="F441" s="27" t="n">
        <v>21</v>
      </c>
      <c r="G441" s="27" t="n">
        <v>37.015</v>
      </c>
    </row>
    <row r="442" customFormat="false" ht="12.75" hidden="false" customHeight="false" outlineLevel="0" collapsed="false">
      <c r="A442" s="43" t="n">
        <v>7.333</v>
      </c>
      <c r="B442" s="27" t="n">
        <v>0.12</v>
      </c>
      <c r="C442" s="27" t="n">
        <v>3.9834801753072</v>
      </c>
      <c r="D442" s="27" t="n">
        <v>0</v>
      </c>
      <c r="F442" s="27" t="n">
        <v>21</v>
      </c>
      <c r="G442" s="27" t="n">
        <v>37.02</v>
      </c>
    </row>
    <row r="443" customFormat="false" ht="12.75" hidden="false" customHeight="false" outlineLevel="0" collapsed="false">
      <c r="A443" s="43" t="n">
        <v>7.35</v>
      </c>
      <c r="B443" s="27" t="n">
        <v>0.12</v>
      </c>
      <c r="C443" s="27" t="n">
        <v>3.98405963877719</v>
      </c>
      <c r="D443" s="27" t="n">
        <v>0</v>
      </c>
      <c r="F443" s="27" t="n">
        <v>21</v>
      </c>
      <c r="G443" s="27" t="n">
        <v>37.02</v>
      </c>
    </row>
    <row r="444" customFormat="false" ht="12.75" hidden="false" customHeight="false" outlineLevel="0" collapsed="false">
      <c r="A444" s="43" t="n">
        <v>7.367</v>
      </c>
      <c r="B444" s="27" t="n">
        <v>0.123333333333333</v>
      </c>
      <c r="C444" s="27" t="n">
        <v>4.15218554781971</v>
      </c>
      <c r="D444" s="27" t="n">
        <v>0</v>
      </c>
      <c r="F444" s="27" t="n">
        <v>21</v>
      </c>
      <c r="G444" s="27" t="n">
        <v>37.025</v>
      </c>
    </row>
    <row r="445" customFormat="false" ht="12.75" hidden="false" customHeight="false" outlineLevel="0" collapsed="false">
      <c r="A445" s="43" t="n">
        <v>7.383</v>
      </c>
      <c r="B445" s="27" t="n">
        <v>0.13</v>
      </c>
      <c r="C445" s="27" t="n">
        <v>4.48095507134796</v>
      </c>
      <c r="D445" s="27" t="n">
        <v>0</v>
      </c>
      <c r="F445" s="27" t="n">
        <v>21</v>
      </c>
      <c r="G445" s="27" t="n">
        <v>37.015</v>
      </c>
    </row>
    <row r="446" customFormat="false" ht="12.75" hidden="false" customHeight="false" outlineLevel="0" collapsed="false">
      <c r="A446" s="43" t="n">
        <v>7.4</v>
      </c>
      <c r="B446" s="27" t="n">
        <v>0.13</v>
      </c>
      <c r="C446" s="27" t="n">
        <v>4.48436513538005</v>
      </c>
      <c r="D446" s="27" t="n">
        <v>0</v>
      </c>
      <c r="F446" s="27" t="n">
        <v>21</v>
      </c>
      <c r="G446" s="27" t="n">
        <v>37.014</v>
      </c>
    </row>
    <row r="447" customFormat="false" ht="12.75" hidden="false" customHeight="false" outlineLevel="0" collapsed="false">
      <c r="A447" s="43" t="n">
        <v>7.417</v>
      </c>
      <c r="B447" s="27" t="n">
        <v>0.13</v>
      </c>
      <c r="C447" s="27" t="n">
        <v>4.48298140532448</v>
      </c>
      <c r="D447" s="27" t="n">
        <v>0</v>
      </c>
      <c r="F447" s="27" t="n">
        <v>21</v>
      </c>
      <c r="G447" s="27" t="n">
        <v>37.0042857142857</v>
      </c>
    </row>
    <row r="448" customFormat="false" ht="12.75" hidden="false" customHeight="false" outlineLevel="0" collapsed="false">
      <c r="A448" s="43" t="n">
        <v>7.433</v>
      </c>
      <c r="B448" s="27" t="n">
        <v>0.13</v>
      </c>
      <c r="C448" s="27" t="n">
        <v>4.47799721753976</v>
      </c>
      <c r="D448" s="27" t="n">
        <v>0</v>
      </c>
      <c r="F448" s="27" t="n">
        <v>21</v>
      </c>
      <c r="G448" s="27" t="n">
        <v>37.01</v>
      </c>
    </row>
    <row r="449" customFormat="false" ht="12.75" hidden="false" customHeight="false" outlineLevel="0" collapsed="false">
      <c r="A449" s="43" t="n">
        <v>7.45</v>
      </c>
      <c r="B449" s="27" t="n">
        <v>0.13</v>
      </c>
      <c r="C449" s="27" t="n">
        <v>4.48385899648425</v>
      </c>
      <c r="D449" s="27" t="n">
        <v>0</v>
      </c>
      <c r="F449" s="27" t="n">
        <v>21</v>
      </c>
      <c r="G449" s="27" t="n">
        <v>37</v>
      </c>
    </row>
    <row r="450" customFormat="false" ht="12.75" hidden="false" customHeight="false" outlineLevel="0" collapsed="false">
      <c r="A450" s="43" t="n">
        <v>7.467</v>
      </c>
      <c r="B450" s="27" t="n">
        <v>0.13</v>
      </c>
      <c r="C450" s="27" t="n">
        <v>4.4835374716271</v>
      </c>
      <c r="D450" s="27" t="n">
        <v>0</v>
      </c>
      <c r="F450" s="27" t="n">
        <v>21</v>
      </c>
      <c r="G450" s="27" t="n">
        <v>36.995</v>
      </c>
    </row>
    <row r="451" customFormat="false" ht="12.75" hidden="false" customHeight="false" outlineLevel="0" collapsed="false">
      <c r="A451" s="43" t="n">
        <v>7.483</v>
      </c>
      <c r="B451" s="27" t="n">
        <v>0.13</v>
      </c>
      <c r="C451" s="27" t="n">
        <v>4.48157188711288</v>
      </c>
      <c r="D451" s="27" t="n">
        <v>0</v>
      </c>
      <c r="F451" s="27" t="n">
        <v>21</v>
      </c>
      <c r="G451" s="27" t="n">
        <v>36.99</v>
      </c>
    </row>
    <row r="452" customFormat="false" ht="12.75" hidden="false" customHeight="false" outlineLevel="0" collapsed="false">
      <c r="A452" s="43" t="n">
        <v>7.5</v>
      </c>
      <c r="B452" s="27" t="n">
        <v>0.13</v>
      </c>
      <c r="C452" s="27" t="n">
        <v>4.47772174819401</v>
      </c>
      <c r="D452" s="27" t="n">
        <v>0</v>
      </c>
      <c r="F452" s="27" t="n">
        <v>21</v>
      </c>
      <c r="G452" s="27" t="n">
        <v>36.99</v>
      </c>
    </row>
    <row r="453" customFormat="false" ht="12.75" hidden="false" customHeight="false" outlineLevel="0" collapsed="false">
      <c r="A453" s="43" t="n">
        <v>7.517</v>
      </c>
      <c r="B453" s="27" t="n">
        <v>0.14</v>
      </c>
      <c r="C453" s="27" t="n">
        <v>4.98227343750511</v>
      </c>
      <c r="D453" s="27" t="n">
        <v>0</v>
      </c>
      <c r="F453" s="27" t="n">
        <v>21</v>
      </c>
      <c r="G453" s="27" t="n">
        <v>36.99</v>
      </c>
    </row>
    <row r="454" customFormat="false" ht="12.75" hidden="false" customHeight="false" outlineLevel="0" collapsed="false">
      <c r="A454" s="43" t="n">
        <v>7.533</v>
      </c>
      <c r="B454" s="27" t="n">
        <v>0.14</v>
      </c>
      <c r="C454" s="27" t="n">
        <v>4.97877645841867</v>
      </c>
      <c r="D454" s="27" t="n">
        <v>0</v>
      </c>
      <c r="F454" s="27" t="n">
        <v>21</v>
      </c>
      <c r="G454" s="27" t="n">
        <v>36.995</v>
      </c>
    </row>
    <row r="455" customFormat="false" ht="12.75" hidden="false" customHeight="false" outlineLevel="0" collapsed="false">
      <c r="A455" s="43" t="n">
        <v>7.55</v>
      </c>
      <c r="B455" s="27" t="n">
        <v>0.14</v>
      </c>
      <c r="C455" s="27" t="n">
        <v>4.97995308704934</v>
      </c>
      <c r="D455" s="27" t="n">
        <v>0</v>
      </c>
      <c r="F455" s="27" t="n">
        <v>21</v>
      </c>
      <c r="G455" s="27" t="n">
        <v>36.995</v>
      </c>
    </row>
    <row r="456" customFormat="false" ht="12.75" hidden="false" customHeight="false" outlineLevel="0" collapsed="false">
      <c r="A456" s="43" t="n">
        <v>7.567</v>
      </c>
      <c r="B456" s="27" t="n">
        <v>0.14</v>
      </c>
      <c r="C456" s="27" t="n">
        <v>4.97782334211679</v>
      </c>
      <c r="D456" s="27" t="n">
        <v>0</v>
      </c>
      <c r="F456" s="27" t="n">
        <v>21</v>
      </c>
      <c r="G456" s="27" t="n">
        <v>36.9933333333333</v>
      </c>
    </row>
    <row r="457" customFormat="false" ht="12.75" hidden="false" customHeight="false" outlineLevel="0" collapsed="false">
      <c r="A457" s="43" t="n">
        <v>7.583</v>
      </c>
      <c r="B457" s="27" t="n">
        <v>0.14</v>
      </c>
      <c r="C457" s="27" t="n">
        <v>4.97637630702833</v>
      </c>
      <c r="D457" s="27" t="n">
        <v>0</v>
      </c>
      <c r="F457" s="27" t="n">
        <v>21</v>
      </c>
      <c r="G457" s="27" t="n">
        <v>36.995</v>
      </c>
    </row>
    <row r="458" customFormat="false" ht="12.75" hidden="false" customHeight="false" outlineLevel="0" collapsed="false">
      <c r="A458" s="43" t="n">
        <v>7.6</v>
      </c>
      <c r="B458" s="27" t="n">
        <v>0.14</v>
      </c>
      <c r="C458" s="27" t="n">
        <v>4.98077046938506</v>
      </c>
      <c r="D458" s="27" t="n">
        <v>0</v>
      </c>
      <c r="F458" s="27" t="n">
        <v>21</v>
      </c>
      <c r="G458" s="27" t="n">
        <v>36.995</v>
      </c>
    </row>
    <row r="459" customFormat="false" ht="12.75" hidden="false" customHeight="false" outlineLevel="0" collapsed="false">
      <c r="A459" s="43" t="n">
        <v>7.617</v>
      </c>
      <c r="B459" s="27" t="n">
        <v>0.145</v>
      </c>
      <c r="C459" s="27" t="n">
        <v>5.22933704107725</v>
      </c>
      <c r="D459" s="27" t="n">
        <v>0</v>
      </c>
      <c r="F459" s="27" t="n">
        <v>21</v>
      </c>
      <c r="G459" s="27" t="n">
        <v>36.995</v>
      </c>
    </row>
    <row r="460" customFormat="false" ht="12.75" hidden="false" customHeight="false" outlineLevel="0" collapsed="false">
      <c r="A460" s="43" t="n">
        <v>7.633</v>
      </c>
      <c r="B460" s="27" t="n">
        <v>0.145</v>
      </c>
      <c r="C460" s="27" t="n">
        <v>5.23636803482168</v>
      </c>
      <c r="D460" s="27" t="n">
        <v>0</v>
      </c>
      <c r="F460" s="27" t="n">
        <v>21</v>
      </c>
      <c r="G460" s="27" t="n">
        <v>36.996</v>
      </c>
    </row>
    <row r="461" customFormat="false" ht="12.75" hidden="false" customHeight="false" outlineLevel="0" collapsed="false">
      <c r="A461" s="43" t="n">
        <v>7.65</v>
      </c>
      <c r="B461" s="27" t="n">
        <v>0.145</v>
      </c>
      <c r="C461" s="27" t="n">
        <v>5.23288322966705</v>
      </c>
      <c r="D461" s="27" t="n">
        <v>0</v>
      </c>
      <c r="F461" s="27" t="n">
        <v>21</v>
      </c>
      <c r="G461" s="27" t="n">
        <v>36.994</v>
      </c>
    </row>
    <row r="462" customFormat="false" ht="12.75" hidden="false" customHeight="false" outlineLevel="0" collapsed="false">
      <c r="A462" s="43" t="n">
        <v>7.667</v>
      </c>
      <c r="B462" s="27" t="n">
        <v>0.14</v>
      </c>
      <c r="C462" s="27" t="n">
        <v>4.98866206383076</v>
      </c>
      <c r="D462" s="27" t="n">
        <v>0</v>
      </c>
      <c r="F462" s="27" t="n">
        <v>21</v>
      </c>
      <c r="G462" s="27" t="n">
        <v>36.9955555555556</v>
      </c>
    </row>
    <row r="463" customFormat="false" ht="12.75" hidden="false" customHeight="false" outlineLevel="0" collapsed="false">
      <c r="A463" s="43" t="n">
        <v>7.683</v>
      </c>
      <c r="B463" s="27" t="n">
        <v>0.14</v>
      </c>
      <c r="C463" s="27" t="n">
        <v>4.98379070767303</v>
      </c>
      <c r="D463" s="27" t="n">
        <v>0</v>
      </c>
      <c r="F463" s="27" t="n">
        <v>21</v>
      </c>
      <c r="G463" s="27" t="n">
        <v>36.995</v>
      </c>
    </row>
    <row r="464" customFormat="false" ht="12.75" hidden="false" customHeight="false" outlineLevel="0" collapsed="false">
      <c r="A464" s="43" t="n">
        <v>7.7</v>
      </c>
      <c r="B464" s="27" t="n">
        <v>0.14</v>
      </c>
      <c r="C464" s="27" t="n">
        <v>4.98174052944767</v>
      </c>
      <c r="D464" s="27" t="n">
        <v>0</v>
      </c>
      <c r="F464" s="27" t="n">
        <v>21</v>
      </c>
      <c r="G464" s="27" t="n">
        <v>37.005</v>
      </c>
    </row>
    <row r="465" customFormat="false" ht="12.75" hidden="false" customHeight="false" outlineLevel="0" collapsed="false">
      <c r="A465" s="43" t="n">
        <v>7.717</v>
      </c>
      <c r="B465" s="27" t="n">
        <v>0.14</v>
      </c>
      <c r="C465" s="27" t="n">
        <v>4.97898647313649</v>
      </c>
      <c r="D465" s="27" t="n">
        <v>0</v>
      </c>
      <c r="F465" s="27" t="n">
        <v>21</v>
      </c>
      <c r="G465" s="27" t="n">
        <v>37.005</v>
      </c>
    </row>
    <row r="466" customFormat="false" ht="12.75" hidden="false" customHeight="false" outlineLevel="0" collapsed="false">
      <c r="A466" s="43" t="n">
        <v>7.733</v>
      </c>
      <c r="B466" s="27" t="n">
        <v>0.14</v>
      </c>
      <c r="C466" s="27" t="n">
        <v>4.98503723820284</v>
      </c>
      <c r="D466" s="27" t="n">
        <v>0</v>
      </c>
      <c r="F466" s="27" t="n">
        <v>21</v>
      </c>
      <c r="G466" s="27" t="n">
        <v>37</v>
      </c>
    </row>
    <row r="467" customFormat="false" ht="12.75" hidden="false" customHeight="false" outlineLevel="0" collapsed="false">
      <c r="A467" s="43" t="n">
        <v>7.75</v>
      </c>
      <c r="B467" s="27" t="n">
        <v>0.14</v>
      </c>
      <c r="C467" s="27" t="n">
        <v>4.98501380894004</v>
      </c>
      <c r="D467" s="27" t="n">
        <v>0</v>
      </c>
      <c r="F467" s="27" t="n">
        <v>21</v>
      </c>
      <c r="G467" s="27" t="n">
        <v>36.9942857142857</v>
      </c>
    </row>
    <row r="468" customFormat="false" ht="12.75" hidden="false" customHeight="false" outlineLevel="0" collapsed="false">
      <c r="A468" s="43" t="n">
        <v>7.767</v>
      </c>
      <c r="B468" s="27" t="n">
        <v>0.14</v>
      </c>
      <c r="C468" s="27" t="n">
        <v>4.98582848018958</v>
      </c>
      <c r="D468" s="27" t="n">
        <v>0</v>
      </c>
      <c r="F468" s="27" t="n">
        <v>21</v>
      </c>
      <c r="G468" s="27" t="n">
        <v>36.9957142857143</v>
      </c>
    </row>
    <row r="469" customFormat="false" ht="12.75" hidden="false" customHeight="false" outlineLevel="0" collapsed="false">
      <c r="A469" s="43" t="n">
        <v>7.783</v>
      </c>
      <c r="B469" s="27" t="n">
        <v>0.145</v>
      </c>
      <c r="C469" s="27" t="n">
        <v>5.23061905226373</v>
      </c>
      <c r="D469" s="27" t="n">
        <v>0</v>
      </c>
      <c r="F469" s="27" t="n">
        <v>21</v>
      </c>
      <c r="G469" s="27" t="n">
        <v>37.005</v>
      </c>
    </row>
    <row r="470" customFormat="false" ht="12.75" hidden="false" customHeight="false" outlineLevel="0" collapsed="false">
      <c r="A470" s="43" t="n">
        <v>7.8</v>
      </c>
      <c r="B470" s="27" t="n">
        <v>0.145</v>
      </c>
      <c r="C470" s="27" t="n">
        <v>5.23079871611596</v>
      </c>
      <c r="D470" s="27" t="n">
        <v>0</v>
      </c>
      <c r="F470" s="27" t="n">
        <v>21</v>
      </c>
      <c r="G470" s="27" t="n">
        <v>37.005</v>
      </c>
    </row>
    <row r="471" customFormat="false" ht="12.75" hidden="false" customHeight="false" outlineLevel="0" collapsed="false">
      <c r="A471" s="43" t="n">
        <v>7.817</v>
      </c>
      <c r="B471" s="27" t="n">
        <v>0.15</v>
      </c>
      <c r="C471" s="27" t="n">
        <v>5.48128811694426</v>
      </c>
      <c r="D471" s="27" t="n">
        <v>0</v>
      </c>
      <c r="F471" s="27" t="n">
        <v>21</v>
      </c>
      <c r="G471" s="27" t="n">
        <v>37</v>
      </c>
    </row>
    <row r="472" customFormat="false" ht="12.75" hidden="false" customHeight="false" outlineLevel="0" collapsed="false">
      <c r="A472" s="43" t="n">
        <v>7.833</v>
      </c>
      <c r="B472" s="27" t="n">
        <v>0.15</v>
      </c>
      <c r="C472" s="27" t="n">
        <v>5.48436925260449</v>
      </c>
      <c r="D472" s="27" t="n">
        <v>0</v>
      </c>
      <c r="F472" s="27" t="n">
        <v>21</v>
      </c>
      <c r="G472" s="27" t="n">
        <v>37</v>
      </c>
    </row>
    <row r="473" customFormat="false" ht="12.75" hidden="false" customHeight="false" outlineLevel="0" collapsed="false">
      <c r="A473" s="43" t="n">
        <v>7.85</v>
      </c>
      <c r="B473" s="27" t="n">
        <v>0.15</v>
      </c>
      <c r="C473" s="27" t="n">
        <v>5.48530878180313</v>
      </c>
      <c r="D473" s="27" t="n">
        <v>0</v>
      </c>
      <c r="F473" s="27" t="n">
        <v>21</v>
      </c>
      <c r="G473" s="27" t="n">
        <v>36.9942857142857</v>
      </c>
    </row>
    <row r="474" customFormat="false" ht="12.75" hidden="false" customHeight="false" outlineLevel="0" collapsed="false">
      <c r="A474" s="43" t="n">
        <v>7.867</v>
      </c>
      <c r="B474" s="27" t="n">
        <v>0.15</v>
      </c>
      <c r="C474" s="27" t="n">
        <v>5.48312777806651</v>
      </c>
      <c r="D474" s="27" t="n">
        <v>0</v>
      </c>
      <c r="F474" s="27" t="n">
        <v>21</v>
      </c>
      <c r="G474" s="27" t="n">
        <v>36.9966666666667</v>
      </c>
    </row>
    <row r="475" customFormat="false" ht="12.75" hidden="false" customHeight="false" outlineLevel="0" collapsed="false">
      <c r="A475" s="43" t="n">
        <v>7.883</v>
      </c>
      <c r="B475" s="27" t="n">
        <v>0.15</v>
      </c>
      <c r="C475" s="27" t="n">
        <v>5.48349082648529</v>
      </c>
      <c r="D475" s="27" t="n">
        <v>0</v>
      </c>
      <c r="F475" s="27" t="n">
        <v>21</v>
      </c>
      <c r="G475" s="27" t="n">
        <v>37</v>
      </c>
    </row>
    <row r="476" customFormat="false" ht="12.75" hidden="false" customHeight="false" outlineLevel="0" collapsed="false">
      <c r="A476" s="43" t="n">
        <v>7.9</v>
      </c>
      <c r="B476" s="27" t="n">
        <v>0.15</v>
      </c>
      <c r="C476" s="27" t="n">
        <v>5.48459007741599</v>
      </c>
      <c r="D476" s="27" t="n">
        <v>0</v>
      </c>
      <c r="F476" s="27" t="n">
        <v>21</v>
      </c>
      <c r="G476" s="27" t="n">
        <v>37</v>
      </c>
    </row>
    <row r="477" customFormat="false" ht="12.75" hidden="false" customHeight="false" outlineLevel="0" collapsed="false">
      <c r="A477" s="43" t="n">
        <v>7.917</v>
      </c>
      <c r="B477" s="27" t="n">
        <v>0.16</v>
      </c>
      <c r="C477" s="27" t="n">
        <v>5.98760293072426</v>
      </c>
      <c r="D477" s="27" t="n">
        <v>0</v>
      </c>
      <c r="F477" s="27" t="n">
        <v>21</v>
      </c>
      <c r="G477" s="27" t="n">
        <v>37.01</v>
      </c>
    </row>
    <row r="478" customFormat="false" ht="12.75" hidden="false" customHeight="false" outlineLevel="0" collapsed="false">
      <c r="A478" s="43" t="n">
        <v>7.933</v>
      </c>
      <c r="B478" s="27" t="n">
        <v>0.16</v>
      </c>
      <c r="C478" s="27" t="n">
        <v>5.98552693744074</v>
      </c>
      <c r="D478" s="27" t="n">
        <v>0</v>
      </c>
      <c r="F478" s="27" t="n">
        <v>21</v>
      </c>
      <c r="G478" s="27" t="n">
        <v>37.01</v>
      </c>
    </row>
    <row r="479" customFormat="false" ht="12.75" hidden="false" customHeight="false" outlineLevel="0" collapsed="false">
      <c r="A479" s="43" t="n">
        <v>7.95</v>
      </c>
      <c r="B479" s="27" t="n">
        <v>0.16</v>
      </c>
      <c r="C479" s="27" t="n">
        <v>5.98171075681245</v>
      </c>
      <c r="D479" s="27" t="n">
        <v>0</v>
      </c>
      <c r="F479" s="27" t="n">
        <v>21</v>
      </c>
      <c r="G479" s="27" t="n">
        <v>37.01</v>
      </c>
    </row>
    <row r="480" customFormat="false" ht="12.75" hidden="false" customHeight="false" outlineLevel="0" collapsed="false">
      <c r="A480" s="43" t="n">
        <v>7.967</v>
      </c>
      <c r="B480" s="27" t="n">
        <v>0.16</v>
      </c>
      <c r="C480" s="27" t="n">
        <v>5.97570520046425</v>
      </c>
      <c r="D480" s="27" t="n">
        <v>0</v>
      </c>
      <c r="F480" s="27" t="n">
        <v>21</v>
      </c>
      <c r="G480" s="27" t="n">
        <v>37.006</v>
      </c>
    </row>
    <row r="481" customFormat="false" ht="12.75" hidden="false" customHeight="false" outlineLevel="0" collapsed="false">
      <c r="A481" s="43" t="n">
        <v>7.983</v>
      </c>
      <c r="B481" s="27" t="n">
        <v>0.16</v>
      </c>
      <c r="C481" s="27" t="n">
        <v>5.97808296598672</v>
      </c>
      <c r="D481" s="27" t="n">
        <v>0</v>
      </c>
      <c r="F481" s="27" t="n">
        <v>21</v>
      </c>
      <c r="G481" s="27" t="n">
        <v>37.005</v>
      </c>
    </row>
    <row r="482" customFormat="false" ht="12.75" hidden="false" customHeight="false" outlineLevel="0" collapsed="false">
      <c r="A482" s="43" t="n">
        <v>8</v>
      </c>
      <c r="B482" s="27" t="n">
        <v>0.16</v>
      </c>
      <c r="C482" s="27" t="n">
        <v>5.97595568225836</v>
      </c>
      <c r="D482" s="27" t="n">
        <v>0</v>
      </c>
      <c r="F482" s="27" t="n">
        <v>21</v>
      </c>
      <c r="G482" s="27" t="n">
        <v>37.01</v>
      </c>
    </row>
    <row r="483" customFormat="false" ht="12.75" hidden="false" customHeight="false" outlineLevel="0" collapsed="false">
      <c r="A483" s="43" t="n">
        <v>8.017</v>
      </c>
      <c r="B483" s="27" t="n">
        <v>0.16</v>
      </c>
      <c r="C483" s="27" t="n">
        <v>5.97897658744846</v>
      </c>
      <c r="D483" s="27" t="n">
        <v>0</v>
      </c>
      <c r="F483" s="27" t="n">
        <v>21</v>
      </c>
      <c r="G483" s="27" t="n">
        <v>37.02</v>
      </c>
    </row>
    <row r="484" customFormat="false" ht="12.75" hidden="false" customHeight="false" outlineLevel="0" collapsed="false">
      <c r="A484" s="43" t="n">
        <v>8.033</v>
      </c>
      <c r="B484" s="27" t="n">
        <v>0.17</v>
      </c>
      <c r="C484" s="27" t="n">
        <v>6.48304540461797</v>
      </c>
      <c r="D484" s="27" t="n">
        <v>0</v>
      </c>
      <c r="F484" s="27" t="n">
        <v>21</v>
      </c>
      <c r="G484" s="27" t="n">
        <v>37.015</v>
      </c>
    </row>
    <row r="485" customFormat="false" ht="12.75" hidden="false" customHeight="false" outlineLevel="0" collapsed="false">
      <c r="A485" s="43" t="n">
        <v>8.05</v>
      </c>
      <c r="B485" s="27" t="n">
        <v>0.17</v>
      </c>
      <c r="C485" s="27" t="n">
        <v>6.47894734607974</v>
      </c>
      <c r="D485" s="27" t="n">
        <v>0</v>
      </c>
      <c r="F485" s="27" t="n">
        <v>21</v>
      </c>
      <c r="G485" s="27" t="n">
        <v>37.015</v>
      </c>
    </row>
    <row r="486" customFormat="false" ht="12.75" hidden="false" customHeight="false" outlineLevel="0" collapsed="false">
      <c r="A486" s="43" t="n">
        <v>8.067</v>
      </c>
      <c r="B486" s="27" t="n">
        <v>0.17</v>
      </c>
      <c r="C486" s="27" t="n">
        <v>6.47563777755397</v>
      </c>
      <c r="D486" s="27" t="n">
        <v>0</v>
      </c>
      <c r="F486" s="27" t="n">
        <v>21</v>
      </c>
      <c r="G486" s="27" t="n">
        <v>37.0245454545455</v>
      </c>
    </row>
    <row r="487" customFormat="false" ht="12.75" hidden="false" customHeight="false" outlineLevel="0" collapsed="false">
      <c r="A487" s="43" t="n">
        <v>8.083</v>
      </c>
      <c r="B487" s="27" t="n">
        <v>0.17</v>
      </c>
      <c r="C487" s="27" t="n">
        <v>6.47934041446214</v>
      </c>
      <c r="D487" s="27" t="n">
        <v>0</v>
      </c>
      <c r="F487" s="27" t="n">
        <v>21</v>
      </c>
      <c r="G487" s="27" t="n">
        <v>37.025</v>
      </c>
    </row>
    <row r="488" customFormat="false" ht="12.75" hidden="false" customHeight="false" outlineLevel="0" collapsed="false">
      <c r="A488" s="43" t="n">
        <v>8.1</v>
      </c>
      <c r="B488" s="27" t="n">
        <v>0.17</v>
      </c>
      <c r="C488" s="27" t="n">
        <v>6.47926071144346</v>
      </c>
      <c r="D488" s="27" t="n">
        <v>0</v>
      </c>
      <c r="F488" s="27" t="n">
        <v>21</v>
      </c>
      <c r="G488" s="27" t="n">
        <v>37.0216666666667</v>
      </c>
    </row>
    <row r="489" customFormat="false" ht="12.75" hidden="false" customHeight="false" outlineLevel="0" collapsed="false">
      <c r="A489" s="43" t="n">
        <v>8.117</v>
      </c>
      <c r="B489" s="27" t="n">
        <v>0.17</v>
      </c>
      <c r="C489" s="27" t="n">
        <v>6.47924531101791</v>
      </c>
      <c r="D489" s="27" t="n">
        <v>0</v>
      </c>
      <c r="F489" s="27" t="n">
        <v>21</v>
      </c>
      <c r="G489" s="27" t="n">
        <v>37.025</v>
      </c>
    </row>
    <row r="490" customFormat="false" ht="12.75" hidden="false" customHeight="false" outlineLevel="0" collapsed="false">
      <c r="A490" s="43" t="n">
        <v>8.133</v>
      </c>
      <c r="B490" s="27" t="n">
        <v>0.175</v>
      </c>
      <c r="C490" s="27" t="n">
        <v>6.72211191196314</v>
      </c>
      <c r="D490" s="27" t="n">
        <v>0</v>
      </c>
      <c r="F490" s="27" t="n">
        <v>21</v>
      </c>
      <c r="G490" s="27" t="n">
        <v>37.025</v>
      </c>
    </row>
    <row r="491" customFormat="false" ht="12.75" hidden="false" customHeight="false" outlineLevel="0" collapsed="false">
      <c r="A491" s="43" t="n">
        <v>8.15</v>
      </c>
      <c r="B491" s="27" t="n">
        <v>0.18</v>
      </c>
      <c r="C491" s="27" t="n">
        <v>6.96607236486941</v>
      </c>
      <c r="D491" s="27" t="n">
        <v>0</v>
      </c>
      <c r="F491" s="27" t="n">
        <v>21</v>
      </c>
      <c r="G491" s="27" t="n">
        <v>37.0166666666667</v>
      </c>
    </row>
    <row r="492" customFormat="false" ht="12.75" hidden="false" customHeight="false" outlineLevel="0" collapsed="false">
      <c r="A492" s="43" t="n">
        <v>8.167</v>
      </c>
      <c r="B492" s="27" t="n">
        <v>0.18</v>
      </c>
      <c r="C492" s="27" t="n">
        <v>6.96399898757703</v>
      </c>
      <c r="D492" s="27" t="n">
        <v>0</v>
      </c>
      <c r="F492" s="27" t="n">
        <v>21</v>
      </c>
      <c r="G492" s="27" t="n">
        <v>37.015</v>
      </c>
    </row>
    <row r="493" customFormat="false" ht="12.75" hidden="false" customHeight="false" outlineLevel="0" collapsed="false">
      <c r="A493" s="43" t="n">
        <v>8.183</v>
      </c>
      <c r="B493" s="27" t="n">
        <v>0.18</v>
      </c>
      <c r="C493" s="27" t="n">
        <v>6.97667285750597</v>
      </c>
      <c r="D493" s="27" t="n">
        <v>0</v>
      </c>
      <c r="F493" s="27" t="n">
        <v>21</v>
      </c>
      <c r="G493" s="27" t="n">
        <v>37.01</v>
      </c>
    </row>
    <row r="494" customFormat="false" ht="12.75" hidden="false" customHeight="false" outlineLevel="0" collapsed="false">
      <c r="A494" s="43" t="n">
        <v>8.2</v>
      </c>
      <c r="B494" s="27" t="n">
        <v>0.18</v>
      </c>
      <c r="C494" s="27" t="n">
        <v>6.96981664724966</v>
      </c>
      <c r="D494" s="27" t="n">
        <v>0</v>
      </c>
      <c r="F494" s="27" t="n">
        <v>21</v>
      </c>
      <c r="G494" s="27" t="n">
        <v>37.0155555555556</v>
      </c>
    </row>
    <row r="495" customFormat="false" ht="12.75" hidden="false" customHeight="false" outlineLevel="0" collapsed="false">
      <c r="A495" s="43" t="n">
        <v>8.217</v>
      </c>
      <c r="B495" s="27" t="n">
        <v>0.18</v>
      </c>
      <c r="C495" s="27" t="n">
        <v>6.96712151616809</v>
      </c>
      <c r="D495" s="27" t="n">
        <v>0</v>
      </c>
      <c r="F495" s="27" t="n">
        <v>21</v>
      </c>
      <c r="G495" s="27" t="n">
        <v>37.015</v>
      </c>
    </row>
    <row r="496" customFormat="false" ht="12.75" hidden="false" customHeight="false" outlineLevel="0" collapsed="false">
      <c r="A496" s="43" t="n">
        <v>8.233</v>
      </c>
      <c r="B496" s="27" t="n">
        <v>0.19</v>
      </c>
      <c r="C496" s="27" t="n">
        <v>7.47074258275504</v>
      </c>
      <c r="D496" s="27" t="n">
        <v>0</v>
      </c>
      <c r="F496" s="27" t="n">
        <v>21</v>
      </c>
      <c r="G496" s="27" t="n">
        <v>37.015</v>
      </c>
    </row>
    <row r="497" customFormat="false" ht="12.75" hidden="false" customHeight="false" outlineLevel="0" collapsed="false">
      <c r="A497" s="43" t="n">
        <v>8.25</v>
      </c>
      <c r="B497" s="27" t="n">
        <v>0.18</v>
      </c>
      <c r="C497" s="27" t="n">
        <v>6.96656234586332</v>
      </c>
      <c r="D497" s="27" t="n">
        <v>0</v>
      </c>
      <c r="F497" s="27" t="n">
        <v>21</v>
      </c>
      <c r="G497" s="27" t="n">
        <v>37.014</v>
      </c>
    </row>
    <row r="498" customFormat="false" ht="12.75" hidden="false" customHeight="false" outlineLevel="0" collapsed="false">
      <c r="A498" s="43" t="n">
        <v>8.267</v>
      </c>
      <c r="B498" s="27" t="n">
        <v>0.18</v>
      </c>
      <c r="C498" s="27" t="n">
        <v>6.97007569470066</v>
      </c>
      <c r="D498" s="27" t="n">
        <v>0</v>
      </c>
      <c r="F498" s="27" t="n">
        <v>21</v>
      </c>
      <c r="G498" s="27" t="n">
        <v>37.01</v>
      </c>
    </row>
    <row r="499" customFormat="false" ht="12.75" hidden="false" customHeight="false" outlineLevel="0" collapsed="false">
      <c r="A499" s="43" t="n">
        <v>8.283</v>
      </c>
      <c r="B499" s="27" t="n">
        <v>0.18</v>
      </c>
      <c r="C499" s="27" t="n">
        <v>6.96094670564761</v>
      </c>
      <c r="D499" s="27" t="n">
        <v>0</v>
      </c>
      <c r="F499" s="27" t="n">
        <v>21</v>
      </c>
      <c r="G499" s="27" t="n">
        <v>37.015</v>
      </c>
    </row>
    <row r="500" customFormat="false" ht="12.75" hidden="false" customHeight="false" outlineLevel="0" collapsed="false">
      <c r="A500" s="43" t="n">
        <v>8.3</v>
      </c>
      <c r="B500" s="27" t="n">
        <v>0.185</v>
      </c>
      <c r="C500" s="27" t="n">
        <v>7.21390525805084</v>
      </c>
      <c r="D500" s="27" t="n">
        <v>0</v>
      </c>
      <c r="F500" s="27" t="n">
        <v>21</v>
      </c>
      <c r="G500" s="27" t="n">
        <v>37.015</v>
      </c>
    </row>
    <row r="501" customFormat="false" ht="12.75" hidden="false" customHeight="false" outlineLevel="0" collapsed="false">
      <c r="A501" s="43" t="n">
        <v>8.317</v>
      </c>
      <c r="B501" s="27" t="n">
        <v>0.185</v>
      </c>
      <c r="C501" s="27" t="n">
        <v>7.21460404360889</v>
      </c>
      <c r="D501" s="27" t="n">
        <v>0</v>
      </c>
      <c r="F501" s="27" t="n">
        <v>21</v>
      </c>
      <c r="G501" s="27" t="n">
        <v>37.015</v>
      </c>
    </row>
    <row r="502" customFormat="false" ht="12.75" hidden="false" customHeight="false" outlineLevel="0" collapsed="false">
      <c r="A502" s="43" t="n">
        <v>8.333</v>
      </c>
      <c r="B502" s="27" t="n">
        <v>0.19</v>
      </c>
      <c r="C502" s="27" t="n">
        <v>7.46292029024436</v>
      </c>
      <c r="D502" s="27" t="n">
        <v>0</v>
      </c>
      <c r="F502" s="27" t="n">
        <v>21</v>
      </c>
      <c r="G502" s="27" t="n">
        <v>37.015</v>
      </c>
    </row>
    <row r="503" customFormat="false" ht="12.75" hidden="false" customHeight="false" outlineLevel="0" collapsed="false">
      <c r="A503" s="43" t="n">
        <v>8.35</v>
      </c>
      <c r="B503" s="27" t="n">
        <v>0.19</v>
      </c>
      <c r="C503" s="27" t="n">
        <v>7.46234819192634</v>
      </c>
      <c r="D503" s="27" t="n">
        <v>0</v>
      </c>
      <c r="F503" s="27" t="n">
        <v>21</v>
      </c>
      <c r="G503" s="27" t="n">
        <v>37.0066666666667</v>
      </c>
    </row>
    <row r="504" customFormat="false" ht="12.75" hidden="false" customHeight="false" outlineLevel="0" collapsed="false">
      <c r="A504" s="43" t="n">
        <v>8.367</v>
      </c>
      <c r="B504" s="27" t="n">
        <v>0.19</v>
      </c>
      <c r="C504" s="27" t="n">
        <v>7.46497772667892</v>
      </c>
      <c r="D504" s="27" t="n">
        <v>0</v>
      </c>
      <c r="F504" s="27" t="n">
        <v>21</v>
      </c>
      <c r="G504" s="27" t="n">
        <v>37.004</v>
      </c>
    </row>
    <row r="505" customFormat="false" ht="12.75" hidden="false" customHeight="false" outlineLevel="0" collapsed="false">
      <c r="A505" s="43" t="n">
        <v>8.383</v>
      </c>
      <c r="B505" s="27" t="n">
        <v>0.19</v>
      </c>
      <c r="C505" s="27" t="n">
        <v>7.46366004112029</v>
      </c>
      <c r="D505" s="27" t="n">
        <v>0</v>
      </c>
      <c r="F505" s="27" t="n">
        <v>21</v>
      </c>
      <c r="G505" s="27" t="n">
        <v>37.005</v>
      </c>
    </row>
    <row r="506" customFormat="false" ht="12.75" hidden="false" customHeight="false" outlineLevel="0" collapsed="false">
      <c r="A506" s="43" t="n">
        <v>8.4</v>
      </c>
      <c r="B506" s="27" t="n">
        <v>0.19</v>
      </c>
      <c r="C506" s="27" t="n">
        <v>7.46260553450213</v>
      </c>
      <c r="D506" s="27" t="n">
        <v>0</v>
      </c>
      <c r="F506" s="27" t="n">
        <v>21</v>
      </c>
      <c r="G506" s="27" t="n">
        <v>37.005</v>
      </c>
    </row>
    <row r="507" customFormat="false" ht="12.75" hidden="false" customHeight="false" outlineLevel="0" collapsed="false">
      <c r="A507" s="43" t="n">
        <v>8.417</v>
      </c>
      <c r="B507" s="27" t="n">
        <v>0.2</v>
      </c>
      <c r="C507" s="27" t="n">
        <v>7.96032770301868</v>
      </c>
      <c r="D507" s="27" t="n">
        <v>0</v>
      </c>
      <c r="F507" s="27" t="n">
        <v>21</v>
      </c>
      <c r="G507" s="27" t="n">
        <v>36.995</v>
      </c>
    </row>
    <row r="508" customFormat="false" ht="12.75" hidden="false" customHeight="false" outlineLevel="0" collapsed="false">
      <c r="A508" s="43" t="n">
        <v>8.433</v>
      </c>
      <c r="B508" s="27" t="n">
        <v>0.2</v>
      </c>
      <c r="C508" s="27" t="n">
        <v>7.9660268459924</v>
      </c>
      <c r="D508" s="27" t="n">
        <v>0</v>
      </c>
      <c r="F508" s="27" t="n">
        <v>21</v>
      </c>
      <c r="G508" s="27" t="n">
        <v>36.9955555555556</v>
      </c>
    </row>
    <row r="509" customFormat="false" ht="12.75" hidden="false" customHeight="false" outlineLevel="0" collapsed="false">
      <c r="A509" s="43" t="n">
        <v>8.45</v>
      </c>
      <c r="B509" s="27" t="n">
        <v>0.2</v>
      </c>
      <c r="C509" s="27" t="n">
        <v>7.95389350889845</v>
      </c>
      <c r="D509" s="27" t="n">
        <v>0</v>
      </c>
      <c r="F509" s="27" t="n">
        <v>21</v>
      </c>
      <c r="G509" s="27" t="n">
        <v>36.9945454545455</v>
      </c>
    </row>
    <row r="510" customFormat="false" ht="12.75" hidden="false" customHeight="false" outlineLevel="0" collapsed="false">
      <c r="A510" s="43" t="n">
        <v>8.467</v>
      </c>
      <c r="B510" s="27" t="n">
        <v>0.2</v>
      </c>
      <c r="C510" s="27" t="n">
        <v>7.95405332666347</v>
      </c>
      <c r="D510" s="27" t="n">
        <v>0</v>
      </c>
      <c r="F510" s="27" t="n">
        <v>21</v>
      </c>
      <c r="G510" s="27" t="n">
        <v>36.9957142857143</v>
      </c>
    </row>
    <row r="511" customFormat="false" ht="12.75" hidden="false" customHeight="false" outlineLevel="0" collapsed="false">
      <c r="A511" s="43" t="n">
        <v>8.483</v>
      </c>
      <c r="B511" s="27" t="n">
        <v>0.2</v>
      </c>
      <c r="C511" s="27" t="n">
        <v>7.96229041575476</v>
      </c>
      <c r="D511" s="27" t="n">
        <v>0</v>
      </c>
      <c r="F511" s="27" t="n">
        <v>21</v>
      </c>
      <c r="G511" s="27" t="n">
        <v>36.995</v>
      </c>
    </row>
    <row r="512" customFormat="false" ht="12.75" hidden="false" customHeight="false" outlineLevel="0" collapsed="false">
      <c r="A512" s="43" t="n">
        <v>8.5</v>
      </c>
      <c r="B512" s="27" t="n">
        <v>0.205</v>
      </c>
      <c r="C512" s="27" t="n">
        <v>8.2148439766692</v>
      </c>
      <c r="D512" s="27" t="n">
        <v>0</v>
      </c>
      <c r="F512" s="27" t="n">
        <v>21</v>
      </c>
      <c r="G512" s="27" t="n">
        <v>36.9933333333333</v>
      </c>
    </row>
    <row r="513" customFormat="false" ht="12.75" hidden="false" customHeight="false" outlineLevel="0" collapsed="false">
      <c r="A513" s="43" t="n">
        <v>8.517</v>
      </c>
      <c r="B513" s="27" t="n">
        <v>0.21</v>
      </c>
      <c r="C513" s="27" t="n">
        <v>8.47431407259178</v>
      </c>
      <c r="D513" s="27" t="n">
        <v>0</v>
      </c>
      <c r="F513" s="27" t="n">
        <v>21</v>
      </c>
      <c r="G513" s="27" t="n">
        <v>36.995</v>
      </c>
    </row>
    <row r="514" customFormat="false" ht="12.75" hidden="false" customHeight="false" outlineLevel="0" collapsed="false">
      <c r="A514" s="43" t="n">
        <v>8.533</v>
      </c>
      <c r="B514" s="27" t="n">
        <v>0.21</v>
      </c>
      <c r="C514" s="27" t="n">
        <v>8.45338955539386</v>
      </c>
      <c r="D514" s="27" t="n">
        <v>0</v>
      </c>
      <c r="F514" s="27" t="n">
        <v>21</v>
      </c>
      <c r="G514" s="27" t="n">
        <v>37.005</v>
      </c>
    </row>
    <row r="515" customFormat="false" ht="12.75" hidden="false" customHeight="false" outlineLevel="0" collapsed="false">
      <c r="A515" s="43" t="n">
        <v>8.55</v>
      </c>
      <c r="B515" s="27" t="n">
        <v>0.21</v>
      </c>
      <c r="C515" s="27" t="n">
        <v>8.45740621028991</v>
      </c>
      <c r="D515" s="27" t="n">
        <v>0</v>
      </c>
      <c r="F515" s="27" t="n">
        <v>21</v>
      </c>
      <c r="G515" s="27" t="n">
        <v>36.995</v>
      </c>
    </row>
    <row r="516" customFormat="false" ht="12.75" hidden="false" customHeight="false" outlineLevel="0" collapsed="false">
      <c r="A516" s="43" t="n">
        <v>8.567</v>
      </c>
      <c r="B516" s="27" t="n">
        <v>0.21</v>
      </c>
      <c r="C516" s="27" t="n">
        <v>8.4554380669554</v>
      </c>
      <c r="D516" s="27" t="n">
        <v>0</v>
      </c>
      <c r="F516" s="27" t="n">
        <v>21</v>
      </c>
      <c r="G516" s="27" t="n">
        <v>36.995</v>
      </c>
    </row>
    <row r="517" customFormat="false" ht="12.75" hidden="false" customHeight="false" outlineLevel="0" collapsed="false">
      <c r="A517" s="43" t="n">
        <v>8.583</v>
      </c>
      <c r="B517" s="27" t="n">
        <v>0.21</v>
      </c>
      <c r="C517" s="27" t="n">
        <v>8.46408318253699</v>
      </c>
      <c r="D517" s="27" t="n">
        <v>0</v>
      </c>
      <c r="F517" s="27" t="n">
        <v>21</v>
      </c>
      <c r="G517" s="27" t="n">
        <v>36.995</v>
      </c>
    </row>
    <row r="518" customFormat="false" ht="12.75" hidden="false" customHeight="false" outlineLevel="0" collapsed="false">
      <c r="A518" s="43" t="n">
        <v>8.6</v>
      </c>
      <c r="B518" s="27" t="n">
        <v>0.21</v>
      </c>
      <c r="C518" s="27" t="n">
        <v>8.45733207528334</v>
      </c>
      <c r="D518" s="27" t="n">
        <v>0</v>
      </c>
      <c r="F518" s="27" t="n">
        <v>21</v>
      </c>
      <c r="G518" s="27" t="n">
        <v>36.9942857142857</v>
      </c>
    </row>
    <row r="519" customFormat="false" ht="12.75" hidden="false" customHeight="false" outlineLevel="0" collapsed="false">
      <c r="A519" s="43" t="n">
        <v>8.617</v>
      </c>
      <c r="B519" s="27" t="n">
        <v>0.215</v>
      </c>
      <c r="C519" s="27" t="n">
        <v>8.70738785641517</v>
      </c>
      <c r="D519" s="27" t="n">
        <v>0</v>
      </c>
      <c r="F519" s="27" t="n">
        <v>21</v>
      </c>
      <c r="G519" s="27" t="n">
        <v>36.996</v>
      </c>
    </row>
    <row r="520" customFormat="false" ht="12.75" hidden="false" customHeight="false" outlineLevel="0" collapsed="false">
      <c r="A520" s="43" t="n">
        <v>8.633</v>
      </c>
      <c r="B520" s="27" t="n">
        <v>0.22</v>
      </c>
      <c r="C520" s="27" t="n">
        <v>8.96391893903844</v>
      </c>
      <c r="D520" s="27" t="n">
        <v>0</v>
      </c>
      <c r="F520" s="27" t="n">
        <v>21</v>
      </c>
      <c r="G520" s="27" t="n">
        <v>36.995</v>
      </c>
    </row>
    <row r="521" customFormat="false" ht="12.75" hidden="false" customHeight="false" outlineLevel="0" collapsed="false">
      <c r="A521" s="43" t="n">
        <v>8.65</v>
      </c>
      <c r="B521" s="27" t="n">
        <v>0.22</v>
      </c>
      <c r="C521" s="27" t="n">
        <v>8.95230338899813</v>
      </c>
      <c r="D521" s="27" t="n">
        <v>0</v>
      </c>
      <c r="F521" s="27" t="n">
        <v>21</v>
      </c>
      <c r="G521" s="27" t="n">
        <v>36.995</v>
      </c>
    </row>
    <row r="522" customFormat="false" ht="12.75" hidden="false" customHeight="false" outlineLevel="0" collapsed="false">
      <c r="A522" s="43" t="n">
        <v>8.667</v>
      </c>
      <c r="B522" s="27" t="n">
        <v>0.225</v>
      </c>
      <c r="C522" s="27" t="n">
        <v>9.21425260118982</v>
      </c>
      <c r="D522" s="27" t="n">
        <v>0</v>
      </c>
      <c r="F522" s="27" t="n">
        <v>21</v>
      </c>
      <c r="G522" s="27" t="n">
        <v>36.995</v>
      </c>
    </row>
    <row r="523" customFormat="false" ht="12.75" hidden="false" customHeight="false" outlineLevel="0" collapsed="false">
      <c r="A523" s="43" t="n">
        <v>8.683</v>
      </c>
      <c r="B523" s="27" t="n">
        <v>0.23</v>
      </c>
      <c r="C523" s="27" t="n">
        <v>9.4666920772677</v>
      </c>
      <c r="D523" s="27" t="n">
        <v>0</v>
      </c>
      <c r="F523" s="27" t="n">
        <v>21</v>
      </c>
      <c r="G523" s="27" t="n">
        <v>36.9966666666667</v>
      </c>
    </row>
    <row r="524" customFormat="false" ht="12.75" hidden="false" customHeight="false" outlineLevel="0" collapsed="false">
      <c r="A524" s="43" t="n">
        <v>8.7</v>
      </c>
      <c r="B524" s="27" t="n">
        <v>0.225</v>
      </c>
      <c r="C524" s="27" t="n">
        <v>9.2000280089292</v>
      </c>
      <c r="D524" s="27" t="n">
        <v>0</v>
      </c>
      <c r="F524" s="27" t="n">
        <v>21</v>
      </c>
      <c r="G524" s="27" t="n">
        <v>36.995</v>
      </c>
    </row>
    <row r="525" customFormat="false" ht="12.75" hidden="false" customHeight="false" outlineLevel="0" collapsed="false">
      <c r="A525" s="43" t="n">
        <v>8.717</v>
      </c>
      <c r="B525" s="27" t="n">
        <v>0.23</v>
      </c>
      <c r="C525" s="27" t="n">
        <v>9.45037234876512</v>
      </c>
      <c r="D525" s="27" t="n">
        <v>0</v>
      </c>
      <c r="F525" s="27" t="n">
        <v>21</v>
      </c>
      <c r="G525" s="27" t="n">
        <v>37.006</v>
      </c>
    </row>
    <row r="526" customFormat="false" ht="12.75" hidden="false" customHeight="false" outlineLevel="0" collapsed="false">
      <c r="A526" s="43" t="n">
        <v>8.733</v>
      </c>
      <c r="B526" s="27" t="n">
        <v>0.23</v>
      </c>
      <c r="C526" s="27" t="n">
        <v>9.46714386479718</v>
      </c>
      <c r="D526" s="27" t="n">
        <v>0</v>
      </c>
      <c r="F526" s="27" t="n">
        <v>21</v>
      </c>
      <c r="G526" s="27" t="n">
        <v>37.005</v>
      </c>
    </row>
    <row r="527" customFormat="false" ht="12.75" hidden="false" customHeight="false" outlineLevel="0" collapsed="false">
      <c r="A527" s="43" t="n">
        <v>8.75</v>
      </c>
      <c r="B527" s="27" t="n">
        <v>0.23</v>
      </c>
      <c r="C527" s="27" t="n">
        <v>9.45642907250189</v>
      </c>
      <c r="D527" s="27" t="n">
        <v>0</v>
      </c>
      <c r="F527" s="27" t="n">
        <v>21</v>
      </c>
      <c r="G527" s="27" t="n">
        <v>37.0166666666667</v>
      </c>
    </row>
    <row r="528" customFormat="false" ht="12.75" hidden="false" customHeight="false" outlineLevel="0" collapsed="false">
      <c r="A528" s="43" t="n">
        <v>8.767</v>
      </c>
      <c r="B528" s="27" t="n">
        <v>0.235</v>
      </c>
      <c r="C528" s="27" t="n">
        <v>9.70193576193706</v>
      </c>
      <c r="D528" s="27" t="n">
        <v>0</v>
      </c>
      <c r="F528" s="27" t="n">
        <v>21</v>
      </c>
      <c r="G528" s="27" t="n">
        <v>37.015</v>
      </c>
    </row>
    <row r="529" customFormat="false" ht="12.75" hidden="false" customHeight="false" outlineLevel="0" collapsed="false">
      <c r="A529" s="43" t="n">
        <v>8.783</v>
      </c>
      <c r="B529" s="27" t="n">
        <v>0.23</v>
      </c>
      <c r="C529" s="27" t="n">
        <v>9.46866119637365</v>
      </c>
      <c r="D529" s="27" t="n">
        <v>0</v>
      </c>
      <c r="F529" s="27" t="n">
        <v>21</v>
      </c>
      <c r="G529" s="27" t="n">
        <v>37.015</v>
      </c>
    </row>
    <row r="530" customFormat="false" ht="12.75" hidden="false" customHeight="false" outlineLevel="0" collapsed="false">
      <c r="A530" s="43" t="n">
        <v>8.8</v>
      </c>
      <c r="B530" s="27" t="n">
        <v>0.24</v>
      </c>
      <c r="C530" s="27" t="n">
        <v>9.9580232811012</v>
      </c>
      <c r="D530" s="27" t="n">
        <v>0</v>
      </c>
      <c r="F530" s="27" t="n">
        <v>21</v>
      </c>
      <c r="G530" s="27" t="n">
        <v>37.015</v>
      </c>
    </row>
    <row r="531" customFormat="false" ht="12.75" hidden="false" customHeight="false" outlineLevel="0" collapsed="false">
      <c r="A531" s="43" t="n">
        <v>8.817</v>
      </c>
      <c r="B531" s="27" t="n">
        <v>0.235</v>
      </c>
      <c r="C531" s="27" t="n">
        <v>9.68959487084581</v>
      </c>
      <c r="D531" s="27" t="n">
        <v>0</v>
      </c>
      <c r="F531" s="27" t="n">
        <v>21</v>
      </c>
      <c r="G531" s="27" t="n">
        <v>37.015</v>
      </c>
    </row>
    <row r="532" customFormat="false" ht="12.75" hidden="false" customHeight="false" outlineLevel="0" collapsed="false">
      <c r="A532" s="43" t="n">
        <v>8.833</v>
      </c>
      <c r="B532" s="27" t="n">
        <v>0.235</v>
      </c>
      <c r="C532" s="27" t="n">
        <v>9.70230511519971</v>
      </c>
      <c r="D532" s="27" t="n">
        <v>0</v>
      </c>
      <c r="F532" s="27" t="n">
        <v>21</v>
      </c>
      <c r="G532" s="27" t="n">
        <v>37.015</v>
      </c>
    </row>
    <row r="533" customFormat="false" ht="12.75" hidden="false" customHeight="false" outlineLevel="0" collapsed="false">
      <c r="A533" s="43" t="n">
        <v>8.85</v>
      </c>
      <c r="B533" s="27" t="n">
        <v>0.235</v>
      </c>
      <c r="C533" s="27" t="n">
        <v>9.70232521904191</v>
      </c>
      <c r="D533" s="27" t="n">
        <v>0</v>
      </c>
      <c r="F533" s="27" t="n">
        <v>21</v>
      </c>
      <c r="G533" s="27" t="n">
        <v>37.015</v>
      </c>
    </row>
    <row r="534" customFormat="false" ht="12.75" hidden="false" customHeight="false" outlineLevel="0" collapsed="false">
      <c r="A534" s="43" t="n">
        <v>8.867</v>
      </c>
      <c r="B534" s="27" t="n">
        <v>0.24</v>
      </c>
      <c r="C534" s="27" t="n">
        <v>9.95391581693781</v>
      </c>
      <c r="D534" s="27" t="n">
        <v>0</v>
      </c>
      <c r="F534" s="27" t="n">
        <v>21</v>
      </c>
      <c r="G534" s="27" t="n">
        <v>37.02</v>
      </c>
    </row>
    <row r="535" customFormat="false" ht="12.75" hidden="false" customHeight="false" outlineLevel="0" collapsed="false">
      <c r="A535" s="43" t="n">
        <v>8.883</v>
      </c>
      <c r="B535" s="27" t="n">
        <v>0.24</v>
      </c>
      <c r="C535" s="27" t="n">
        <v>9.94465465252945</v>
      </c>
      <c r="D535" s="27" t="n">
        <v>0</v>
      </c>
      <c r="F535" s="27" t="n">
        <v>21</v>
      </c>
      <c r="G535" s="27" t="n">
        <v>37.0233333333333</v>
      </c>
    </row>
    <row r="536" customFormat="false" ht="12.75" hidden="false" customHeight="false" outlineLevel="0" collapsed="false">
      <c r="A536" s="43" t="n">
        <v>8.9</v>
      </c>
      <c r="B536" s="27" t="n">
        <v>0.24</v>
      </c>
      <c r="C536" s="27" t="n">
        <v>9.9503537730243</v>
      </c>
      <c r="D536" s="27" t="n">
        <v>0</v>
      </c>
      <c r="F536" s="27" t="n">
        <v>21</v>
      </c>
      <c r="G536" s="27" t="n">
        <v>37.025</v>
      </c>
    </row>
    <row r="537" customFormat="false" ht="12.75" hidden="false" customHeight="false" outlineLevel="0" collapsed="false">
      <c r="A537" s="43" t="n">
        <v>8.917</v>
      </c>
      <c r="B537" s="27" t="n">
        <v>0.243333333333333</v>
      </c>
      <c r="C537" s="27" t="n">
        <v>10.1144569722004</v>
      </c>
      <c r="D537" s="27" t="n">
        <v>0</v>
      </c>
      <c r="F537" s="27" t="n">
        <v>21</v>
      </c>
      <c r="G537" s="27" t="n">
        <v>37.0166666666667</v>
      </c>
    </row>
    <row r="538" customFormat="false" ht="12.75" hidden="false" customHeight="false" outlineLevel="0" collapsed="false">
      <c r="A538" s="43" t="n">
        <v>8.933</v>
      </c>
      <c r="B538" s="27" t="n">
        <v>0.25</v>
      </c>
      <c r="C538" s="27" t="n">
        <v>10.4483608644417</v>
      </c>
      <c r="D538" s="27" t="n">
        <v>0</v>
      </c>
      <c r="F538" s="27" t="n">
        <v>21</v>
      </c>
      <c r="G538" s="27" t="n">
        <v>37.0133333333333</v>
      </c>
    </row>
    <row r="539" customFormat="false" ht="12.75" hidden="false" customHeight="false" outlineLevel="0" collapsed="false">
      <c r="A539" s="43" t="n">
        <v>8.95</v>
      </c>
      <c r="B539" s="27" t="n">
        <v>0.25</v>
      </c>
      <c r="C539" s="27" t="n">
        <v>10.4285596704013</v>
      </c>
      <c r="D539" s="27" t="n">
        <v>0</v>
      </c>
      <c r="F539" s="27" t="n">
        <v>21</v>
      </c>
      <c r="G539" s="27" t="n">
        <v>37.0157142857143</v>
      </c>
    </row>
    <row r="540" customFormat="false" ht="12.75" hidden="false" customHeight="false" outlineLevel="0" collapsed="false">
      <c r="A540" s="43" t="n">
        <v>8.967</v>
      </c>
      <c r="B540" s="27" t="n">
        <v>0.25</v>
      </c>
      <c r="C540" s="27" t="n">
        <v>10.4410091957505</v>
      </c>
      <c r="D540" s="27" t="n">
        <v>0</v>
      </c>
      <c r="F540" s="27" t="n">
        <v>21</v>
      </c>
      <c r="G540" s="27" t="n">
        <v>37.0144444444444</v>
      </c>
    </row>
    <row r="541" customFormat="false" ht="12.75" hidden="false" customHeight="false" outlineLevel="0" collapsed="false">
      <c r="A541" s="43" t="n">
        <v>8.983</v>
      </c>
      <c r="B541" s="27" t="n">
        <v>0.25</v>
      </c>
      <c r="C541" s="27" t="n">
        <v>10.4398838487736</v>
      </c>
      <c r="D541" s="27" t="n">
        <v>0</v>
      </c>
      <c r="F541" s="27" t="n">
        <v>21</v>
      </c>
      <c r="G541" s="27" t="n">
        <v>37.0166666666667</v>
      </c>
    </row>
    <row r="542" customFormat="false" ht="12.75" hidden="false" customHeight="false" outlineLevel="0" collapsed="false">
      <c r="A542" s="43" t="n">
        <v>9</v>
      </c>
      <c r="B542" s="27" t="n">
        <v>0.26</v>
      </c>
      <c r="C542" s="27" t="n">
        <v>10.9492499761185</v>
      </c>
      <c r="D542" s="27" t="n">
        <v>0</v>
      </c>
      <c r="F542" s="27" t="n">
        <v>21</v>
      </c>
      <c r="G542" s="27" t="n">
        <v>37.025</v>
      </c>
    </row>
    <row r="543" customFormat="false" ht="12.75" hidden="false" customHeight="false" outlineLevel="0" collapsed="false">
      <c r="A543" s="43" t="n">
        <v>9.017</v>
      </c>
      <c r="B543" s="27" t="n">
        <v>0.26</v>
      </c>
      <c r="C543" s="27" t="n">
        <v>10.933248644502</v>
      </c>
      <c r="D543" s="27" t="n">
        <v>0</v>
      </c>
      <c r="F543" s="27" t="n">
        <v>21</v>
      </c>
      <c r="G543" s="27" t="n">
        <v>37.02</v>
      </c>
    </row>
    <row r="544" customFormat="false" ht="12.75" hidden="false" customHeight="false" outlineLevel="0" collapsed="false">
      <c r="A544" s="43" t="n">
        <v>9.033</v>
      </c>
      <c r="B544" s="27" t="n">
        <v>0.26</v>
      </c>
      <c r="C544" s="27" t="n">
        <v>10.9382699396074</v>
      </c>
      <c r="D544" s="27" t="n">
        <v>0</v>
      </c>
      <c r="F544" s="27" t="n">
        <v>21</v>
      </c>
      <c r="G544" s="27" t="n">
        <v>37.02</v>
      </c>
    </row>
    <row r="545" customFormat="false" ht="12.75" hidden="false" customHeight="false" outlineLevel="0" collapsed="false">
      <c r="A545" s="43" t="n">
        <v>9.05</v>
      </c>
      <c r="B545" s="27" t="n">
        <v>0.26</v>
      </c>
      <c r="C545" s="27" t="n">
        <v>10.9394171171354</v>
      </c>
      <c r="D545" s="27" t="n">
        <v>0</v>
      </c>
      <c r="F545" s="27" t="n">
        <v>21</v>
      </c>
      <c r="G545" s="27" t="n">
        <v>37.02</v>
      </c>
    </row>
    <row r="546" customFormat="false" ht="12.75" hidden="false" customHeight="false" outlineLevel="0" collapsed="false">
      <c r="A546" s="43" t="n">
        <v>9.067</v>
      </c>
      <c r="B546" s="27" t="n">
        <v>0.265</v>
      </c>
      <c r="C546" s="27" t="n">
        <v>11.1893385838866</v>
      </c>
      <c r="D546" s="27" t="n">
        <v>0</v>
      </c>
      <c r="F546" s="27" t="n">
        <v>21</v>
      </c>
      <c r="G546" s="27" t="n">
        <v>37.015</v>
      </c>
    </row>
    <row r="547" customFormat="false" ht="12.75" hidden="false" customHeight="false" outlineLevel="0" collapsed="false">
      <c r="A547" s="43" t="n">
        <v>9.083</v>
      </c>
      <c r="B547" s="27" t="n">
        <v>0.27</v>
      </c>
      <c r="C547" s="27" t="n">
        <v>11.4254606698194</v>
      </c>
      <c r="D547" s="27" t="n">
        <v>0</v>
      </c>
      <c r="F547" s="27" t="n">
        <v>21</v>
      </c>
      <c r="G547" s="27" t="n">
        <v>37.025</v>
      </c>
    </row>
    <row r="548" customFormat="false" ht="12.75" hidden="false" customHeight="false" outlineLevel="0" collapsed="false">
      <c r="A548" s="43" t="n">
        <v>9.1</v>
      </c>
      <c r="B548" s="27" t="n">
        <v>0.27</v>
      </c>
      <c r="C548" s="27" t="n">
        <v>11.4218650224083</v>
      </c>
      <c r="D548" s="27" t="n">
        <v>0</v>
      </c>
      <c r="F548" s="27" t="n">
        <v>21</v>
      </c>
      <c r="G548" s="27" t="n">
        <v>37.0142857142857</v>
      </c>
    </row>
    <row r="549" customFormat="false" ht="12.75" hidden="false" customHeight="false" outlineLevel="0" collapsed="false">
      <c r="A549" s="43" t="n">
        <v>9.117</v>
      </c>
      <c r="B549" s="27" t="n">
        <v>0.27</v>
      </c>
      <c r="C549" s="27" t="n">
        <v>11.4189850316093</v>
      </c>
      <c r="D549" s="27" t="n">
        <v>0</v>
      </c>
      <c r="F549" s="27" t="n">
        <v>21</v>
      </c>
      <c r="G549" s="27" t="n">
        <v>37.005</v>
      </c>
    </row>
    <row r="550" customFormat="false" ht="12.75" hidden="false" customHeight="false" outlineLevel="0" collapsed="false">
      <c r="A550" s="43" t="n">
        <v>9.133</v>
      </c>
      <c r="B550" s="27" t="n">
        <v>0.28</v>
      </c>
      <c r="C550" s="27" t="n">
        <v>11.9373482950261</v>
      </c>
      <c r="D550" s="27" t="n">
        <v>0</v>
      </c>
      <c r="F550" s="27" t="n">
        <v>21</v>
      </c>
      <c r="G550" s="27" t="n">
        <v>37.005</v>
      </c>
    </row>
    <row r="551" customFormat="false" ht="12.75" hidden="false" customHeight="false" outlineLevel="0" collapsed="false">
      <c r="A551" s="43" t="n">
        <v>9.15</v>
      </c>
      <c r="B551" s="27" t="n">
        <v>0.28</v>
      </c>
      <c r="C551" s="27" t="n">
        <v>11.9255039704189</v>
      </c>
      <c r="D551" s="27" t="n">
        <v>0</v>
      </c>
      <c r="F551" s="27" t="n">
        <v>21</v>
      </c>
      <c r="G551" s="27" t="n">
        <v>37.004</v>
      </c>
    </row>
    <row r="552" customFormat="false" ht="12.75" hidden="false" customHeight="false" outlineLevel="0" collapsed="false">
      <c r="A552" s="43" t="n">
        <v>9.167</v>
      </c>
      <c r="B552" s="27" t="n">
        <v>0.28</v>
      </c>
      <c r="C552" s="27" t="n">
        <v>11.9225205962624</v>
      </c>
      <c r="D552" s="27" t="n">
        <v>0</v>
      </c>
      <c r="F552" s="27" t="n">
        <v>21</v>
      </c>
      <c r="G552" s="27" t="n">
        <v>37.005</v>
      </c>
    </row>
    <row r="553" customFormat="false" ht="12.75" hidden="false" customHeight="false" outlineLevel="0" collapsed="false">
      <c r="A553" s="43" t="n">
        <v>9.183</v>
      </c>
      <c r="B553" s="27" t="n">
        <v>0.28</v>
      </c>
      <c r="C553" s="27" t="n">
        <v>11.9133439476663</v>
      </c>
      <c r="D553" s="27" t="n">
        <v>0</v>
      </c>
      <c r="F553" s="27" t="n">
        <v>21</v>
      </c>
      <c r="G553" s="27" t="n">
        <v>37.005</v>
      </c>
    </row>
    <row r="554" customFormat="false" ht="12.75" hidden="false" customHeight="false" outlineLevel="0" collapsed="false">
      <c r="A554" s="43" t="n">
        <v>9.2</v>
      </c>
      <c r="B554" s="27" t="n">
        <v>0.286666666666667</v>
      </c>
      <c r="C554" s="27" t="n">
        <v>12.2326000746718</v>
      </c>
      <c r="D554" s="27" t="n">
        <v>0</v>
      </c>
      <c r="F554" s="27" t="n">
        <v>21</v>
      </c>
      <c r="G554" s="27" t="n">
        <v>37</v>
      </c>
    </row>
    <row r="555" customFormat="false" ht="12.75" hidden="false" customHeight="false" outlineLevel="0" collapsed="false">
      <c r="A555" s="43" t="n">
        <v>9.217</v>
      </c>
      <c r="B555" s="27" t="n">
        <v>0.286666666666667</v>
      </c>
      <c r="C555" s="27" t="n">
        <v>12.2590912298821</v>
      </c>
      <c r="D555" s="27" t="n">
        <v>0</v>
      </c>
      <c r="F555" s="27" t="n">
        <v>21</v>
      </c>
      <c r="G555" s="27" t="n">
        <v>37</v>
      </c>
    </row>
    <row r="556" customFormat="false" ht="12.75" hidden="false" customHeight="false" outlineLevel="0" collapsed="false">
      <c r="A556" s="43" t="n">
        <v>9.233</v>
      </c>
      <c r="B556" s="27" t="n">
        <v>0.29</v>
      </c>
      <c r="C556" s="27" t="n">
        <v>12.4027822579421</v>
      </c>
      <c r="D556" s="27" t="n">
        <v>0</v>
      </c>
      <c r="F556" s="27" t="n">
        <v>21</v>
      </c>
      <c r="G556" s="27" t="n">
        <v>36.9933333333333</v>
      </c>
    </row>
    <row r="557" customFormat="false" ht="12.75" hidden="false" customHeight="false" outlineLevel="0" collapsed="false">
      <c r="A557" s="43" t="n">
        <v>9.25</v>
      </c>
      <c r="B557" s="27" t="n">
        <v>0.296</v>
      </c>
      <c r="C557" s="27" t="n">
        <v>12.6925357425091</v>
      </c>
      <c r="D557" s="27" t="n">
        <v>0</v>
      </c>
      <c r="F557" s="27" t="n">
        <v>21</v>
      </c>
      <c r="G557" s="27" t="n">
        <v>36.996</v>
      </c>
    </row>
    <row r="558" customFormat="false" ht="12.75" hidden="false" customHeight="false" outlineLevel="0" collapsed="false">
      <c r="A558" s="43" t="n">
        <v>9.267</v>
      </c>
      <c r="B558" s="27" t="n">
        <v>0.3</v>
      </c>
      <c r="C558" s="27" t="n">
        <v>12.8765065301025</v>
      </c>
      <c r="D558" s="27" t="n">
        <v>0</v>
      </c>
      <c r="F558" s="27" t="n">
        <v>21</v>
      </c>
      <c r="G558" s="27" t="n">
        <v>36.995</v>
      </c>
    </row>
    <row r="559" customFormat="false" ht="12.75" hidden="false" customHeight="false" outlineLevel="0" collapsed="false">
      <c r="A559" s="43" t="n">
        <v>9.283</v>
      </c>
      <c r="B559" s="27" t="n">
        <v>0.3</v>
      </c>
      <c r="C559" s="27" t="n">
        <v>12.8470290624323</v>
      </c>
      <c r="D559" s="27" t="n">
        <v>0</v>
      </c>
      <c r="F559" s="27" t="n">
        <v>21</v>
      </c>
      <c r="G559" s="27" t="n">
        <v>37.005</v>
      </c>
    </row>
    <row r="560" customFormat="false" ht="12.75" hidden="false" customHeight="false" outlineLevel="0" collapsed="false">
      <c r="A560" s="43" t="n">
        <v>9.3</v>
      </c>
      <c r="B560" s="27" t="n">
        <v>0.3</v>
      </c>
      <c r="C560" s="27" t="n">
        <v>12.8426884349908</v>
      </c>
      <c r="D560" s="27" t="n">
        <v>0</v>
      </c>
      <c r="F560" s="27" t="n">
        <v>21</v>
      </c>
      <c r="G560" s="27" t="n">
        <v>37.005</v>
      </c>
    </row>
    <row r="561" customFormat="false" ht="12.75" hidden="false" customHeight="false" outlineLevel="0" collapsed="false">
      <c r="A561" s="43" t="n">
        <v>9.317</v>
      </c>
      <c r="B561" s="27" t="n">
        <v>0.3</v>
      </c>
      <c r="C561" s="27" t="n">
        <v>12.838081147251</v>
      </c>
      <c r="D561" s="27" t="n">
        <v>0</v>
      </c>
      <c r="F561" s="27" t="n">
        <v>21</v>
      </c>
      <c r="G561" s="27" t="n">
        <v>37</v>
      </c>
    </row>
    <row r="562" customFormat="false" ht="12.75" hidden="false" customHeight="false" outlineLevel="0" collapsed="false">
      <c r="A562" s="43" t="n">
        <v>9.333</v>
      </c>
      <c r="B562" s="27" t="n">
        <v>0.3</v>
      </c>
      <c r="C562" s="27" t="n">
        <v>12.8261701889258</v>
      </c>
      <c r="D562" s="27" t="n">
        <v>0</v>
      </c>
      <c r="F562" s="27" t="n">
        <v>21</v>
      </c>
      <c r="G562" s="27" t="n">
        <v>37</v>
      </c>
    </row>
    <row r="563" customFormat="false" ht="12.75" hidden="false" customHeight="false" outlineLevel="0" collapsed="false">
      <c r="A563" s="43" t="n">
        <v>9.35</v>
      </c>
      <c r="B563" s="27" t="n">
        <v>0.3</v>
      </c>
      <c r="C563" s="27" t="n">
        <v>12.8107157481636</v>
      </c>
      <c r="D563" s="27" t="n">
        <v>0</v>
      </c>
      <c r="F563" s="27" t="n">
        <v>21</v>
      </c>
      <c r="G563" s="27" t="n">
        <v>37.005</v>
      </c>
    </row>
    <row r="564" customFormat="false" ht="12.75" hidden="false" customHeight="false" outlineLevel="0" collapsed="false">
      <c r="A564" s="43" t="n">
        <v>9.367</v>
      </c>
      <c r="B564" s="27" t="n">
        <v>0.305</v>
      </c>
      <c r="C564" s="27" t="n">
        <v>13.0341655475496</v>
      </c>
      <c r="D564" s="27" t="n">
        <v>0</v>
      </c>
      <c r="F564" s="27" t="n">
        <v>21</v>
      </c>
      <c r="G564" s="27" t="n">
        <v>37.005</v>
      </c>
    </row>
    <row r="565" customFormat="false" ht="12.75" hidden="false" customHeight="false" outlineLevel="0" collapsed="false">
      <c r="A565" s="43" t="n">
        <v>9.383</v>
      </c>
      <c r="B565" s="27" t="n">
        <v>0.31</v>
      </c>
      <c r="C565" s="27" t="n">
        <v>13.268554657197</v>
      </c>
      <c r="D565" s="27" t="n">
        <v>0</v>
      </c>
      <c r="F565" s="27" t="n">
        <v>21</v>
      </c>
      <c r="G565" s="27" t="n">
        <v>37.005</v>
      </c>
    </row>
    <row r="566" customFormat="false" ht="12.75" hidden="false" customHeight="false" outlineLevel="0" collapsed="false">
      <c r="A566" s="43" t="n">
        <v>9.4</v>
      </c>
      <c r="B566" s="27" t="n">
        <v>0.305</v>
      </c>
      <c r="C566" s="27" t="n">
        <v>13.0017094810758</v>
      </c>
      <c r="D566" s="27" t="n">
        <v>0</v>
      </c>
      <c r="F566" s="27" t="n">
        <v>21</v>
      </c>
      <c r="G566" s="27" t="n">
        <v>37.0033333333333</v>
      </c>
    </row>
    <row r="567" customFormat="false" ht="12.75" hidden="false" customHeight="false" outlineLevel="0" collapsed="false">
      <c r="A567" s="43" t="n">
        <v>9.417</v>
      </c>
      <c r="B567" s="27" t="n">
        <v>0.305</v>
      </c>
      <c r="C567" s="27" t="n">
        <v>12.9884795812645</v>
      </c>
      <c r="D567" s="27" t="n">
        <v>0</v>
      </c>
      <c r="F567" s="27" t="n">
        <v>21</v>
      </c>
      <c r="G567" s="27" t="n">
        <v>37</v>
      </c>
    </row>
    <row r="568" customFormat="false" ht="12.75" hidden="false" customHeight="false" outlineLevel="0" collapsed="false">
      <c r="A568" s="43" t="n">
        <v>9.433</v>
      </c>
      <c r="B568" s="27" t="n">
        <v>0.31</v>
      </c>
      <c r="C568" s="27" t="n">
        <v>13.2222517446052</v>
      </c>
      <c r="D568" s="27" t="n">
        <v>0</v>
      </c>
      <c r="F568" s="27" t="n">
        <v>21</v>
      </c>
      <c r="G568" s="27" t="n">
        <v>36.9942857142857</v>
      </c>
    </row>
    <row r="569" customFormat="false" ht="12.75" hidden="false" customHeight="false" outlineLevel="0" collapsed="false">
      <c r="A569" s="43" t="n">
        <v>9.45</v>
      </c>
      <c r="B569" s="27" t="n">
        <v>0.315</v>
      </c>
      <c r="C569" s="27" t="n">
        <v>13.4558429980061</v>
      </c>
      <c r="D569" s="27" t="n">
        <v>0</v>
      </c>
      <c r="F569" s="27" t="n">
        <v>21</v>
      </c>
      <c r="G569" s="27" t="n">
        <v>36.995</v>
      </c>
    </row>
    <row r="570" customFormat="false" ht="12.75" hidden="false" customHeight="false" outlineLevel="0" collapsed="false">
      <c r="A570" s="43" t="n">
        <v>9.467</v>
      </c>
      <c r="B570" s="27" t="n">
        <v>0.315</v>
      </c>
      <c r="C570" s="27" t="n">
        <v>13.4431428051528</v>
      </c>
      <c r="D570" s="27" t="n">
        <v>0</v>
      </c>
      <c r="F570" s="27" t="n">
        <v>21</v>
      </c>
      <c r="G570" s="27" t="n">
        <v>36.996</v>
      </c>
    </row>
    <row r="571" customFormat="false" ht="12.75" hidden="false" customHeight="false" outlineLevel="0" collapsed="false">
      <c r="A571" s="43" t="n">
        <v>9.483</v>
      </c>
      <c r="B571" s="27" t="n">
        <v>0.315</v>
      </c>
      <c r="C571" s="27" t="n">
        <v>13.4297390808087</v>
      </c>
      <c r="D571" s="27" t="n">
        <v>0</v>
      </c>
      <c r="F571" s="27" t="n">
        <v>21</v>
      </c>
      <c r="G571" s="27" t="n">
        <v>36.995</v>
      </c>
    </row>
    <row r="572" customFormat="false" ht="12.75" hidden="false" customHeight="false" outlineLevel="0" collapsed="false">
      <c r="A572" s="43" t="n">
        <v>9.5</v>
      </c>
      <c r="B572" s="27" t="n">
        <v>0.32</v>
      </c>
      <c r="C572" s="27" t="n">
        <v>13.6534298882568</v>
      </c>
      <c r="D572" s="27" t="n">
        <v>0</v>
      </c>
      <c r="F572" s="27" t="n">
        <v>21</v>
      </c>
      <c r="G572" s="27" t="n">
        <v>36.995</v>
      </c>
    </row>
    <row r="573" customFormat="false" ht="12.75" hidden="false" customHeight="false" outlineLevel="0" collapsed="false">
      <c r="A573" s="43" t="n">
        <v>9.517</v>
      </c>
      <c r="B573" s="27" t="n">
        <v>0.325</v>
      </c>
      <c r="C573" s="27" t="n">
        <v>13.8805587583798</v>
      </c>
      <c r="D573" s="27" t="n">
        <v>0</v>
      </c>
      <c r="F573" s="27" t="n">
        <v>21</v>
      </c>
      <c r="G573" s="27" t="n">
        <v>37.005</v>
      </c>
    </row>
    <row r="574" customFormat="false" ht="12.75" hidden="false" customHeight="false" outlineLevel="0" collapsed="false">
      <c r="A574" s="43" t="n">
        <v>9.533</v>
      </c>
      <c r="B574" s="27" t="n">
        <v>0.33</v>
      </c>
      <c r="C574" s="27" t="n">
        <v>14.1140031830148</v>
      </c>
      <c r="D574" s="27" t="n">
        <v>0</v>
      </c>
      <c r="F574" s="27" t="n">
        <v>21</v>
      </c>
      <c r="G574" s="27" t="n">
        <v>37.005</v>
      </c>
    </row>
    <row r="575" customFormat="false" ht="12.75" hidden="false" customHeight="false" outlineLevel="0" collapsed="false">
      <c r="A575" s="43" t="n">
        <v>9.55</v>
      </c>
      <c r="B575" s="27" t="n">
        <v>0.33</v>
      </c>
      <c r="C575" s="27" t="n">
        <v>14.1174128034527</v>
      </c>
      <c r="D575" s="27" t="n">
        <v>0</v>
      </c>
      <c r="F575" s="27" t="n">
        <v>21</v>
      </c>
      <c r="G575" s="27" t="n">
        <v>36.995</v>
      </c>
    </row>
    <row r="576" customFormat="false" ht="12.75" hidden="false" customHeight="false" outlineLevel="0" collapsed="false">
      <c r="A576" s="43" t="n">
        <v>9.567</v>
      </c>
      <c r="B576" s="27" t="n">
        <v>0.33</v>
      </c>
      <c r="C576" s="27" t="n">
        <v>14.0462999081673</v>
      </c>
      <c r="D576" s="27" t="n">
        <v>0</v>
      </c>
      <c r="F576" s="27" t="n">
        <v>21</v>
      </c>
      <c r="G576" s="27" t="n">
        <v>36.995</v>
      </c>
    </row>
    <row r="577" customFormat="false" ht="12.75" hidden="false" customHeight="false" outlineLevel="0" collapsed="false">
      <c r="A577" s="43" t="n">
        <v>9.583</v>
      </c>
      <c r="B577" s="27" t="n">
        <v>0.34</v>
      </c>
      <c r="C577" s="27" t="n">
        <v>14.5265329178578</v>
      </c>
      <c r="D577" s="27" t="n">
        <v>0</v>
      </c>
      <c r="F577" s="27" t="n">
        <v>21</v>
      </c>
      <c r="G577" s="27" t="n">
        <v>37.005</v>
      </c>
    </row>
    <row r="578" customFormat="false" ht="12.75" hidden="false" customHeight="false" outlineLevel="0" collapsed="false">
      <c r="A578" s="43" t="n">
        <v>9.6</v>
      </c>
      <c r="B578" s="27" t="n">
        <v>0.34</v>
      </c>
      <c r="C578" s="27" t="n">
        <v>14.5281534943628</v>
      </c>
      <c r="D578" s="27" t="n">
        <v>0</v>
      </c>
      <c r="F578" s="27" t="n">
        <v>21</v>
      </c>
      <c r="G578" s="27" t="n">
        <v>37.0033333333333</v>
      </c>
    </row>
    <row r="579" customFormat="false" ht="12.75" hidden="false" customHeight="false" outlineLevel="0" collapsed="false">
      <c r="A579" s="43" t="n">
        <v>9.617</v>
      </c>
      <c r="B579" s="27" t="n">
        <v>0.34</v>
      </c>
      <c r="C579" s="27" t="n">
        <v>14.5245186691129</v>
      </c>
      <c r="D579" s="27" t="n">
        <v>0</v>
      </c>
      <c r="F579" s="27" t="n">
        <v>21</v>
      </c>
      <c r="G579" s="27" t="n">
        <v>37.0066666666667</v>
      </c>
    </row>
    <row r="580" customFormat="false" ht="12.75" hidden="false" customHeight="false" outlineLevel="0" collapsed="false">
      <c r="A580" s="43" t="n">
        <v>9.633</v>
      </c>
      <c r="B580" s="27" t="n">
        <v>0.35</v>
      </c>
      <c r="C580" s="27" t="n">
        <v>14.992681429929</v>
      </c>
      <c r="D580" s="27" t="n">
        <v>0</v>
      </c>
      <c r="F580" s="27" t="n">
        <v>21</v>
      </c>
      <c r="G580" s="27" t="n">
        <v>37.005</v>
      </c>
    </row>
    <row r="581" customFormat="false" ht="12.75" hidden="false" customHeight="false" outlineLevel="0" collapsed="false">
      <c r="A581" s="43" t="n">
        <v>9.65</v>
      </c>
      <c r="B581" s="27" t="n">
        <v>0.35</v>
      </c>
      <c r="C581" s="27" t="n">
        <v>14.9663819149124</v>
      </c>
      <c r="D581" s="27" t="n">
        <v>0</v>
      </c>
      <c r="F581" s="27" t="n">
        <v>21</v>
      </c>
      <c r="G581" s="27" t="n">
        <v>37.015</v>
      </c>
    </row>
    <row r="582" customFormat="false" ht="12.75" hidden="false" customHeight="false" outlineLevel="0" collapsed="false">
      <c r="A582" s="43" t="n">
        <v>9.667</v>
      </c>
      <c r="B582" s="27" t="n">
        <v>0.35</v>
      </c>
      <c r="C582" s="27" t="n">
        <v>14.952561272207</v>
      </c>
      <c r="D582" s="27" t="n">
        <v>0</v>
      </c>
      <c r="F582" s="27" t="n">
        <v>21</v>
      </c>
      <c r="G582" s="27" t="n">
        <v>37.016</v>
      </c>
    </row>
    <row r="583" customFormat="false" ht="12.75" hidden="false" customHeight="false" outlineLevel="0" collapsed="false">
      <c r="A583" s="43" t="n">
        <v>9.683</v>
      </c>
      <c r="B583" s="27" t="n">
        <v>0.355</v>
      </c>
      <c r="C583" s="27" t="n">
        <v>15.17755393644</v>
      </c>
      <c r="D583" s="27" t="n">
        <v>0</v>
      </c>
      <c r="F583" s="27" t="n">
        <v>21</v>
      </c>
      <c r="G583" s="27" t="n">
        <v>37.015</v>
      </c>
    </row>
    <row r="584" customFormat="false" ht="12.75" hidden="false" customHeight="false" outlineLevel="0" collapsed="false">
      <c r="A584" s="43" t="n">
        <v>9.7</v>
      </c>
      <c r="B584" s="27" t="n">
        <v>0.355</v>
      </c>
      <c r="C584" s="27" t="n">
        <v>15.145302870852</v>
      </c>
      <c r="D584" s="27" t="n">
        <v>0</v>
      </c>
      <c r="F584" s="27" t="n">
        <v>21</v>
      </c>
      <c r="G584" s="27" t="n">
        <v>37.0142857142857</v>
      </c>
    </row>
    <row r="585" customFormat="false" ht="12.75" hidden="false" customHeight="false" outlineLevel="0" collapsed="false">
      <c r="A585" s="43" t="n">
        <v>9.717</v>
      </c>
      <c r="B585" s="27" t="n">
        <v>0.36</v>
      </c>
      <c r="C585" s="27" t="n">
        <v>15.3907320214072</v>
      </c>
      <c r="D585" s="27" t="n">
        <v>0</v>
      </c>
      <c r="F585" s="27" t="n">
        <v>21</v>
      </c>
      <c r="G585" s="27" t="n">
        <v>37.015</v>
      </c>
    </row>
    <row r="586" customFormat="false" ht="12.75" hidden="false" customHeight="false" outlineLevel="0" collapsed="false">
      <c r="A586" s="43" t="n">
        <v>9.733</v>
      </c>
      <c r="B586" s="27" t="n">
        <v>0.36</v>
      </c>
      <c r="C586" s="27" t="n">
        <v>15.3487142522362</v>
      </c>
      <c r="D586" s="27" t="n">
        <v>0</v>
      </c>
      <c r="F586" s="27" t="n">
        <v>21</v>
      </c>
      <c r="G586" s="27" t="n">
        <v>37.016</v>
      </c>
    </row>
    <row r="587" customFormat="false" ht="12.75" hidden="false" customHeight="false" outlineLevel="0" collapsed="false">
      <c r="A587" s="43" t="n">
        <v>9.75</v>
      </c>
      <c r="B587" s="27" t="n">
        <v>0.37</v>
      </c>
      <c r="C587" s="27" t="n">
        <v>15.8181751717472</v>
      </c>
      <c r="D587" s="27" t="n">
        <v>0</v>
      </c>
      <c r="F587" s="27" t="n">
        <v>21</v>
      </c>
      <c r="G587" s="27" t="n">
        <v>37.015</v>
      </c>
    </row>
    <row r="588" customFormat="false" ht="12.75" hidden="false" customHeight="false" outlineLevel="0" collapsed="false">
      <c r="A588" s="43" t="n">
        <v>9.767</v>
      </c>
      <c r="B588" s="27" t="n">
        <v>0.37</v>
      </c>
      <c r="C588" s="27" t="n">
        <v>15.8204795400661</v>
      </c>
      <c r="D588" s="27" t="n">
        <v>0</v>
      </c>
      <c r="F588" s="27" t="n">
        <v>21</v>
      </c>
      <c r="G588" s="27" t="n">
        <v>37.015</v>
      </c>
    </row>
    <row r="589" customFormat="false" ht="12.75" hidden="false" customHeight="false" outlineLevel="0" collapsed="false">
      <c r="A589" s="43" t="n">
        <v>9.783</v>
      </c>
      <c r="B589" s="27" t="n">
        <v>0.37</v>
      </c>
      <c r="C589" s="27" t="n">
        <v>15.7801382782929</v>
      </c>
      <c r="D589" s="27" t="n">
        <v>0</v>
      </c>
      <c r="F589" s="27" t="n">
        <v>21</v>
      </c>
      <c r="G589" s="27" t="n">
        <v>37.015</v>
      </c>
    </row>
    <row r="590" customFormat="false" ht="12.75" hidden="false" customHeight="false" outlineLevel="0" collapsed="false">
      <c r="A590" s="43" t="n">
        <v>9.8</v>
      </c>
      <c r="B590" s="27" t="n">
        <v>0.38</v>
      </c>
      <c r="C590" s="27" t="n">
        <v>16.2412093290241</v>
      </c>
      <c r="D590" s="27" t="n">
        <v>0</v>
      </c>
      <c r="F590" s="27" t="n">
        <v>21</v>
      </c>
      <c r="G590" s="27" t="n">
        <v>37.02</v>
      </c>
    </row>
    <row r="591" customFormat="false" ht="12.75" hidden="false" customHeight="false" outlineLevel="0" collapsed="false">
      <c r="A591" s="43" t="n">
        <v>9.817</v>
      </c>
      <c r="B591" s="27" t="n">
        <v>0.38</v>
      </c>
      <c r="C591" s="27" t="n">
        <v>16.2179361770625</v>
      </c>
      <c r="D591" s="27" t="n">
        <v>0</v>
      </c>
      <c r="F591" s="27" t="n">
        <v>21</v>
      </c>
      <c r="G591" s="27" t="n">
        <v>37.02</v>
      </c>
    </row>
    <row r="592" customFormat="false" ht="12.75" hidden="false" customHeight="false" outlineLevel="0" collapsed="false">
      <c r="A592" s="43" t="n">
        <v>9.833</v>
      </c>
      <c r="B592" s="27" t="n">
        <v>0.385</v>
      </c>
      <c r="C592" s="27" t="n">
        <v>16.4345761729087</v>
      </c>
      <c r="D592" s="27" t="n">
        <v>0</v>
      </c>
      <c r="F592" s="27" t="n">
        <v>21</v>
      </c>
      <c r="G592" s="27" t="n">
        <v>37.015</v>
      </c>
    </row>
    <row r="593" customFormat="false" ht="12.75" hidden="false" customHeight="false" outlineLevel="0" collapsed="false">
      <c r="A593" s="43" t="n">
        <v>9.85</v>
      </c>
      <c r="B593" s="27" t="n">
        <v>0.385</v>
      </c>
      <c r="C593" s="27" t="n">
        <v>16.4249449147768</v>
      </c>
      <c r="D593" s="27" t="n">
        <v>0</v>
      </c>
      <c r="F593" s="27" t="n">
        <v>21</v>
      </c>
      <c r="G593" s="27" t="n">
        <v>37.015</v>
      </c>
    </row>
    <row r="594" customFormat="false" ht="12.75" hidden="false" customHeight="false" outlineLevel="0" collapsed="false">
      <c r="A594" s="43" t="n">
        <v>9.867</v>
      </c>
      <c r="B594" s="27" t="n">
        <v>0.39</v>
      </c>
      <c r="C594" s="27" t="n">
        <v>16.6556070486633</v>
      </c>
      <c r="D594" s="27" t="n">
        <v>0</v>
      </c>
      <c r="F594" s="27" t="n">
        <v>21</v>
      </c>
      <c r="G594" s="27" t="n">
        <v>37.015</v>
      </c>
    </row>
    <row r="595" customFormat="false" ht="12.75" hidden="false" customHeight="false" outlineLevel="0" collapsed="false">
      <c r="A595" s="43" t="n">
        <v>9.883</v>
      </c>
      <c r="B595" s="27" t="n">
        <v>0.39</v>
      </c>
      <c r="C595" s="27" t="n">
        <v>16.6345648141132</v>
      </c>
      <c r="D595" s="27" t="n">
        <v>0</v>
      </c>
      <c r="F595" s="27" t="n">
        <v>21</v>
      </c>
      <c r="G595" s="27" t="n">
        <v>37.0142857142857</v>
      </c>
    </row>
    <row r="596" customFormat="false" ht="12.75" hidden="false" customHeight="false" outlineLevel="0" collapsed="false">
      <c r="A596" s="43" t="n">
        <v>9.9</v>
      </c>
      <c r="B596" s="27" t="n">
        <v>0.39</v>
      </c>
      <c r="C596" s="27" t="n">
        <v>16.6456080022914</v>
      </c>
      <c r="D596" s="27" t="n">
        <v>0</v>
      </c>
      <c r="F596" s="27" t="n">
        <v>21</v>
      </c>
      <c r="G596" s="27" t="n">
        <v>37.015</v>
      </c>
    </row>
    <row r="597" customFormat="false" ht="12.75" hidden="false" customHeight="false" outlineLevel="0" collapsed="false">
      <c r="A597" s="43" t="n">
        <v>9.917</v>
      </c>
      <c r="B597" s="27" t="n">
        <v>0.39</v>
      </c>
      <c r="C597" s="27" t="n">
        <v>16.6274897477902</v>
      </c>
      <c r="D597" s="27" t="n">
        <v>0</v>
      </c>
      <c r="F597" s="27" t="n">
        <v>21</v>
      </c>
      <c r="G597" s="27" t="n">
        <v>37.0157142857143</v>
      </c>
    </row>
    <row r="598" customFormat="false" ht="12.75" hidden="false" customHeight="false" outlineLevel="0" collapsed="false">
      <c r="A598" s="43" t="n">
        <v>9.933</v>
      </c>
      <c r="B598" s="27" t="n">
        <v>0.395</v>
      </c>
      <c r="C598" s="27" t="n">
        <v>16.8426753994724</v>
      </c>
      <c r="D598" s="27" t="n">
        <v>0</v>
      </c>
      <c r="F598" s="27" t="n">
        <v>21</v>
      </c>
      <c r="G598" s="27" t="n">
        <v>37.015</v>
      </c>
    </row>
    <row r="599" customFormat="false" ht="12.75" hidden="false" customHeight="false" outlineLevel="0" collapsed="false">
      <c r="A599" s="43" t="n">
        <v>9.95</v>
      </c>
      <c r="B599" s="27" t="n">
        <v>0.395</v>
      </c>
      <c r="C599" s="27" t="n">
        <v>16.8368044826581</v>
      </c>
      <c r="D599" s="27" t="n">
        <v>0</v>
      </c>
      <c r="F599" s="27" t="n">
        <v>21</v>
      </c>
      <c r="G599" s="27" t="n">
        <v>37.015</v>
      </c>
    </row>
    <row r="600" customFormat="false" ht="12.75" hidden="false" customHeight="false" outlineLevel="0" collapsed="false">
      <c r="A600" s="43" t="n">
        <v>9.967</v>
      </c>
      <c r="B600" s="27" t="n">
        <v>0.4</v>
      </c>
      <c r="C600" s="27" t="n">
        <v>17.0574522043279</v>
      </c>
      <c r="D600" s="27" t="n">
        <v>0</v>
      </c>
      <c r="F600" s="27" t="n">
        <v>21</v>
      </c>
      <c r="G600" s="27" t="n">
        <v>37.015</v>
      </c>
    </row>
    <row r="601" customFormat="false" ht="12.75" hidden="false" customHeight="false" outlineLevel="0" collapsed="false">
      <c r="A601" s="43" t="n">
        <v>9.983</v>
      </c>
      <c r="B601" s="27" t="n">
        <v>0.41</v>
      </c>
      <c r="C601" s="27" t="n">
        <v>17.4957715736268</v>
      </c>
      <c r="D601" s="27" t="n">
        <v>0</v>
      </c>
      <c r="F601" s="27" t="n">
        <v>21</v>
      </c>
      <c r="G601" s="27" t="n">
        <v>37.02</v>
      </c>
    </row>
    <row r="602" customFormat="false" ht="12.75" hidden="false" customHeight="false" outlineLevel="0" collapsed="false">
      <c r="A602" s="43" t="n">
        <v>10</v>
      </c>
      <c r="B602" s="27" t="n">
        <v>0.4</v>
      </c>
      <c r="C602" s="27" t="n">
        <v>17.0462101083512</v>
      </c>
      <c r="D602" s="27" t="n">
        <v>0</v>
      </c>
      <c r="F602" s="27" t="n">
        <v>21</v>
      </c>
      <c r="G602" s="27" t="n">
        <v>37.055</v>
      </c>
    </row>
    <row r="603" customFormat="false" ht="12.75" hidden="false" customHeight="false" outlineLevel="0" collapsed="false">
      <c r="A603" s="43" t="n">
        <v>10.017</v>
      </c>
      <c r="B603" s="27" t="n">
        <v>0.4</v>
      </c>
      <c r="C603" s="27" t="n">
        <v>17.0296231874115</v>
      </c>
      <c r="D603" s="27" t="n">
        <v>0</v>
      </c>
      <c r="F603" s="27" t="n">
        <v>21</v>
      </c>
      <c r="G603" s="27" t="n">
        <v>37.065</v>
      </c>
    </row>
    <row r="604" customFormat="false" ht="12.75" hidden="false" customHeight="false" outlineLevel="0" collapsed="false">
      <c r="A604" s="43" t="n">
        <v>10.033</v>
      </c>
      <c r="B604" s="27" t="n">
        <v>0.39</v>
      </c>
      <c r="C604" s="27" t="n">
        <v>16.5475396028385</v>
      </c>
      <c r="D604" s="27" t="n">
        <v>0</v>
      </c>
      <c r="F604" s="27" t="n">
        <v>21</v>
      </c>
      <c r="G604" s="27" t="n">
        <v>37.0133333333333</v>
      </c>
    </row>
    <row r="605" customFormat="false" ht="12.75" hidden="false" customHeight="false" outlineLevel="0" collapsed="false">
      <c r="A605" s="43" t="n">
        <v>10.05</v>
      </c>
      <c r="B605" s="27" t="n">
        <v>0.395</v>
      </c>
      <c r="C605" s="27" t="n">
        <v>16.7775917619788</v>
      </c>
      <c r="D605" s="27" t="n">
        <v>0</v>
      </c>
      <c r="F605" s="27" t="n">
        <v>21</v>
      </c>
      <c r="G605" s="27" t="n">
        <v>36.982</v>
      </c>
    </row>
    <row r="606" customFormat="false" ht="12.75" hidden="false" customHeight="false" outlineLevel="0" collapsed="false">
      <c r="A606" s="43" t="n">
        <v>10.067</v>
      </c>
      <c r="B606" s="27" t="n">
        <v>0.395</v>
      </c>
      <c r="C606" s="27" t="n">
        <v>16.783010360618</v>
      </c>
      <c r="D606" s="27" t="n">
        <v>0</v>
      </c>
      <c r="F606" s="27" t="n">
        <v>21</v>
      </c>
      <c r="G606" s="27" t="n">
        <v>36.965</v>
      </c>
    </row>
    <row r="607" customFormat="false" ht="12.75" hidden="false" customHeight="false" outlineLevel="0" collapsed="false">
      <c r="A607" s="43" t="n">
        <v>10.083</v>
      </c>
      <c r="B607" s="27" t="n">
        <v>0.41</v>
      </c>
      <c r="C607" s="27" t="n">
        <v>17.4946231016363</v>
      </c>
      <c r="D607" s="27" t="n">
        <v>0</v>
      </c>
      <c r="F607" s="27" t="n">
        <v>21</v>
      </c>
      <c r="G607" s="27" t="n">
        <v>36.975</v>
      </c>
    </row>
    <row r="608" customFormat="false" ht="12.75" hidden="false" customHeight="false" outlineLevel="0" collapsed="false">
      <c r="A608" s="43" t="n">
        <v>10.1</v>
      </c>
      <c r="B608" s="27" t="n">
        <v>0.42</v>
      </c>
      <c r="C608" s="27" t="n">
        <v>17.9819939946962</v>
      </c>
      <c r="D608" s="27" t="n">
        <v>0</v>
      </c>
      <c r="F608" s="27" t="n">
        <v>21</v>
      </c>
      <c r="G608" s="27" t="n">
        <v>36.9816666666667</v>
      </c>
    </row>
    <row r="609" customFormat="false" ht="12.75" hidden="false" customHeight="false" outlineLevel="0" collapsed="false">
      <c r="A609" s="43" t="n">
        <v>10.117</v>
      </c>
      <c r="B609" s="27" t="n">
        <v>0.43</v>
      </c>
      <c r="C609" s="27" t="n">
        <v>18.4535089150594</v>
      </c>
      <c r="D609" s="27" t="n">
        <v>0</v>
      </c>
      <c r="F609" s="27" t="n">
        <v>21</v>
      </c>
      <c r="G609" s="27" t="n">
        <v>36.9966666666667</v>
      </c>
    </row>
    <row r="610" customFormat="false" ht="12.75" hidden="false" customHeight="false" outlineLevel="0" collapsed="false">
      <c r="A610" s="43" t="n">
        <v>10.133</v>
      </c>
      <c r="B610" s="27" t="n">
        <v>0.43</v>
      </c>
      <c r="C610" s="27" t="n">
        <v>18.4377372493677</v>
      </c>
      <c r="D610" s="27" t="n">
        <v>0</v>
      </c>
      <c r="F610" s="27" t="n">
        <v>21</v>
      </c>
      <c r="G610" s="27" t="n">
        <v>37.01</v>
      </c>
    </row>
    <row r="611" customFormat="false" ht="12.75" hidden="false" customHeight="false" outlineLevel="0" collapsed="false">
      <c r="A611" s="43" t="n">
        <v>10.15</v>
      </c>
      <c r="B611" s="27" t="n">
        <v>0.435</v>
      </c>
      <c r="C611" s="27" t="n">
        <v>18.676560573522</v>
      </c>
      <c r="D611" s="27" t="n">
        <v>0</v>
      </c>
      <c r="F611" s="27" t="n">
        <v>21</v>
      </c>
      <c r="G611" s="27" t="n">
        <v>37.0166666666667</v>
      </c>
    </row>
    <row r="612" customFormat="false" ht="12.75" hidden="false" customHeight="false" outlineLevel="0" collapsed="false">
      <c r="A612" s="43" t="n">
        <v>10.167</v>
      </c>
      <c r="B612" s="27" t="n">
        <v>0.445</v>
      </c>
      <c r="C612" s="27" t="n">
        <v>19.1677699769559</v>
      </c>
      <c r="D612" s="27" t="n">
        <v>0</v>
      </c>
      <c r="F612" s="27" t="n">
        <v>21</v>
      </c>
      <c r="G612" s="27" t="n">
        <v>37.0133333333333</v>
      </c>
    </row>
    <row r="613" customFormat="false" ht="12.75" hidden="false" customHeight="false" outlineLevel="0" collapsed="false">
      <c r="A613" s="43" t="n">
        <v>10.183</v>
      </c>
      <c r="B613" s="27" t="n">
        <v>0.445</v>
      </c>
      <c r="C613" s="27" t="n">
        <v>19.1419977419921</v>
      </c>
      <c r="D613" s="27" t="n">
        <v>0</v>
      </c>
      <c r="F613" s="27" t="n">
        <v>21</v>
      </c>
      <c r="G613" s="27" t="n">
        <v>37.015</v>
      </c>
    </row>
    <row r="614" customFormat="false" ht="12.75" hidden="false" customHeight="false" outlineLevel="0" collapsed="false">
      <c r="A614" s="43" t="n">
        <v>10.2</v>
      </c>
      <c r="B614" s="27" t="n">
        <v>0.45</v>
      </c>
      <c r="C614" s="27" t="n">
        <v>19.4027170768345</v>
      </c>
      <c r="D614" s="27" t="n">
        <v>0</v>
      </c>
      <c r="F614" s="27" t="n">
        <v>21</v>
      </c>
      <c r="G614" s="27" t="n">
        <v>37.014</v>
      </c>
    </row>
    <row r="615" customFormat="false" ht="12.75" hidden="false" customHeight="false" outlineLevel="0" collapsed="false">
      <c r="A615" s="43" t="n">
        <v>10.217</v>
      </c>
      <c r="B615" s="27" t="n">
        <v>0.46</v>
      </c>
      <c r="C615" s="27" t="n">
        <v>19.8719078366096</v>
      </c>
      <c r="D615" s="27" t="n">
        <v>0</v>
      </c>
      <c r="F615" s="27" t="n">
        <v>21</v>
      </c>
      <c r="G615" s="27" t="n">
        <v>37.01</v>
      </c>
    </row>
    <row r="616" customFormat="false" ht="12.75" hidden="false" customHeight="false" outlineLevel="0" collapsed="false">
      <c r="A616" s="43" t="n">
        <v>10.233</v>
      </c>
      <c r="B616" s="27" t="n">
        <v>0.46</v>
      </c>
      <c r="C616" s="27" t="n">
        <v>19.8613835995234</v>
      </c>
      <c r="D616" s="27" t="n">
        <v>0</v>
      </c>
      <c r="F616" s="27" t="n">
        <v>21</v>
      </c>
      <c r="G616" s="27" t="n">
        <v>37.015</v>
      </c>
    </row>
    <row r="617" customFormat="false" ht="12.75" hidden="false" customHeight="false" outlineLevel="0" collapsed="false">
      <c r="A617" s="43" t="n">
        <v>10.25</v>
      </c>
      <c r="B617" s="27" t="n">
        <v>0.47</v>
      </c>
      <c r="C617" s="27" t="n">
        <v>20.3444601143772</v>
      </c>
      <c r="D617" s="27" t="n">
        <v>0</v>
      </c>
      <c r="F617" s="27" t="n">
        <v>21</v>
      </c>
      <c r="G617" s="27" t="n">
        <v>37.015</v>
      </c>
    </row>
    <row r="618" customFormat="false" ht="12.75" hidden="false" customHeight="false" outlineLevel="0" collapsed="false">
      <c r="A618" s="43" t="n">
        <v>10.267</v>
      </c>
      <c r="B618" s="27" t="n">
        <v>0.47</v>
      </c>
      <c r="C618" s="27" t="n">
        <v>20.3351716985854</v>
      </c>
      <c r="D618" s="27" t="n">
        <v>0</v>
      </c>
      <c r="F618" s="27" t="n">
        <v>21</v>
      </c>
      <c r="G618" s="27" t="n">
        <v>37.015</v>
      </c>
    </row>
    <row r="619" customFormat="false" ht="12.75" hidden="false" customHeight="false" outlineLevel="0" collapsed="false">
      <c r="A619" s="43" t="n">
        <v>10.283</v>
      </c>
      <c r="B619" s="27" t="n">
        <v>0.47</v>
      </c>
      <c r="C619" s="27" t="n">
        <v>20.3420407117868</v>
      </c>
      <c r="D619" s="27" t="n">
        <v>0</v>
      </c>
      <c r="F619" s="27" t="n">
        <v>21</v>
      </c>
      <c r="G619" s="27" t="n">
        <v>37.015</v>
      </c>
    </row>
    <row r="620" customFormat="false" ht="12.75" hidden="false" customHeight="false" outlineLevel="0" collapsed="false">
      <c r="A620" s="43" t="n">
        <v>10.3</v>
      </c>
      <c r="B620" s="27" t="n">
        <v>0.475</v>
      </c>
      <c r="C620" s="27" t="n">
        <v>20.5775318528916</v>
      </c>
      <c r="D620" s="27" t="n">
        <v>0</v>
      </c>
      <c r="F620" s="27" t="n">
        <v>21</v>
      </c>
      <c r="G620" s="27" t="n">
        <v>37.01</v>
      </c>
    </row>
    <row r="621" customFormat="false" ht="12.75" hidden="false" customHeight="false" outlineLevel="0" collapsed="false">
      <c r="A621" s="43" t="n">
        <v>10.317</v>
      </c>
      <c r="B621" s="27" t="n">
        <v>0.475</v>
      </c>
      <c r="C621" s="27" t="n">
        <v>20.5748544276187</v>
      </c>
      <c r="D621" s="27" t="n">
        <v>0</v>
      </c>
      <c r="F621" s="27" t="n">
        <v>21</v>
      </c>
      <c r="G621" s="27" t="n">
        <v>37.01</v>
      </c>
    </row>
    <row r="622" customFormat="false" ht="12.75" hidden="false" customHeight="false" outlineLevel="0" collapsed="false">
      <c r="A622" s="43" t="n">
        <v>10.333</v>
      </c>
      <c r="B622" s="27" t="n">
        <v>0.48</v>
      </c>
      <c r="C622" s="27" t="n">
        <v>20.8031051240711</v>
      </c>
      <c r="D622" s="27" t="n">
        <v>0</v>
      </c>
      <c r="F622" s="27" t="n">
        <v>21</v>
      </c>
      <c r="G622" s="27" t="n">
        <v>37.01</v>
      </c>
    </row>
    <row r="623" customFormat="false" ht="12.75" hidden="false" customHeight="false" outlineLevel="0" collapsed="false">
      <c r="A623" s="43" t="n">
        <v>10.35</v>
      </c>
      <c r="B623" s="27" t="n">
        <v>0.486666666666667</v>
      </c>
      <c r="C623" s="27" t="n">
        <v>21.1168745832032</v>
      </c>
      <c r="D623" s="27" t="n">
        <v>0</v>
      </c>
      <c r="F623" s="27" t="n">
        <v>21</v>
      </c>
      <c r="G623" s="27" t="n">
        <v>37.01</v>
      </c>
    </row>
    <row r="624" customFormat="false" ht="12.75" hidden="false" customHeight="false" outlineLevel="0" collapsed="false">
      <c r="A624" s="43" t="n">
        <v>10.367</v>
      </c>
      <c r="B624" s="27" t="n">
        <v>0.486666666666667</v>
      </c>
      <c r="C624" s="27" t="n">
        <v>21.1210233287882</v>
      </c>
      <c r="D624" s="27" t="n">
        <v>0</v>
      </c>
      <c r="F624" s="27" t="n">
        <v>21</v>
      </c>
      <c r="G624" s="27" t="n">
        <v>37.015</v>
      </c>
    </row>
    <row r="625" customFormat="false" ht="12.75" hidden="false" customHeight="false" outlineLevel="0" collapsed="false">
      <c r="A625" s="43" t="n">
        <v>10.383</v>
      </c>
      <c r="B625" s="27" t="n">
        <v>0.49</v>
      </c>
      <c r="C625" s="27" t="n">
        <v>21.3019704137776</v>
      </c>
      <c r="D625" s="27" t="n">
        <v>0</v>
      </c>
      <c r="F625" s="27" t="n">
        <v>21</v>
      </c>
      <c r="G625" s="27" t="n">
        <v>37.015</v>
      </c>
    </row>
    <row r="626" customFormat="false" ht="12.75" hidden="false" customHeight="false" outlineLevel="0" collapsed="false">
      <c r="A626" s="43" t="n">
        <v>10.4</v>
      </c>
      <c r="B626" s="27" t="n">
        <v>0.49</v>
      </c>
      <c r="C626" s="27" t="n">
        <v>21.2914655480141</v>
      </c>
      <c r="D626" s="27" t="n">
        <v>0</v>
      </c>
      <c r="F626" s="27" t="n">
        <v>21</v>
      </c>
      <c r="G626" s="27" t="n">
        <v>37.0142857142857</v>
      </c>
    </row>
    <row r="627" customFormat="false" ht="12.75" hidden="false" customHeight="false" outlineLevel="0" collapsed="false">
      <c r="A627" s="43" t="n">
        <v>10.417</v>
      </c>
      <c r="B627" s="27" t="n">
        <v>0.5</v>
      </c>
      <c r="C627" s="27" t="n">
        <v>21.7863040823132</v>
      </c>
      <c r="D627" s="27" t="n">
        <v>0</v>
      </c>
      <c r="F627" s="27" t="n">
        <v>21</v>
      </c>
      <c r="G627" s="27" t="n">
        <v>37.015</v>
      </c>
    </row>
    <row r="628" customFormat="false" ht="12.75" hidden="false" customHeight="false" outlineLevel="0" collapsed="false">
      <c r="A628" s="43" t="n">
        <v>10.433</v>
      </c>
      <c r="B628" s="27" t="n">
        <v>0.5</v>
      </c>
      <c r="C628" s="27" t="n">
        <v>21.7854907728967</v>
      </c>
      <c r="D628" s="27" t="n">
        <v>0</v>
      </c>
      <c r="F628" s="27" t="n">
        <v>21</v>
      </c>
      <c r="G628" s="27" t="n">
        <v>37.015</v>
      </c>
    </row>
    <row r="629" customFormat="false" ht="12.75" hidden="false" customHeight="false" outlineLevel="0" collapsed="false">
      <c r="A629" s="43" t="n">
        <v>10.45</v>
      </c>
      <c r="B629" s="27" t="n">
        <v>0.5</v>
      </c>
      <c r="C629" s="27" t="n">
        <v>21.7565058464387</v>
      </c>
      <c r="D629" s="27" t="n">
        <v>0</v>
      </c>
      <c r="F629" s="27" t="n">
        <v>21</v>
      </c>
      <c r="G629" s="27" t="n">
        <v>37.005</v>
      </c>
    </row>
    <row r="630" customFormat="false" ht="12.75" hidden="false" customHeight="false" outlineLevel="0" collapsed="false">
      <c r="A630" s="43" t="n">
        <v>10.467</v>
      </c>
      <c r="B630" s="27" t="n">
        <v>0.5</v>
      </c>
      <c r="C630" s="27" t="n">
        <v>21.757449863523</v>
      </c>
      <c r="D630" s="27" t="n">
        <v>0</v>
      </c>
      <c r="F630" s="27" t="n">
        <v>21</v>
      </c>
      <c r="G630" s="27" t="n">
        <v>37.0042857142857</v>
      </c>
    </row>
    <row r="631" customFormat="false" ht="12.75" hidden="false" customHeight="false" outlineLevel="0" collapsed="false">
      <c r="A631" s="43" t="n">
        <v>10.483</v>
      </c>
      <c r="B631" s="27" t="n">
        <v>0.51</v>
      </c>
      <c r="C631" s="27" t="n">
        <v>22.2520372532273</v>
      </c>
      <c r="D631" s="27" t="n">
        <v>0</v>
      </c>
      <c r="F631" s="27" t="n">
        <v>21</v>
      </c>
      <c r="G631" s="27" t="n">
        <v>37.01</v>
      </c>
    </row>
    <row r="632" customFormat="false" ht="12.75" hidden="false" customHeight="false" outlineLevel="0" collapsed="false">
      <c r="A632" s="43" t="n">
        <v>10.5</v>
      </c>
      <c r="B632" s="27" t="n">
        <v>0.51</v>
      </c>
      <c r="C632" s="27" t="n">
        <v>22.2083379798828</v>
      </c>
      <c r="D632" s="27" t="n">
        <v>0</v>
      </c>
      <c r="F632" s="27" t="n">
        <v>21</v>
      </c>
      <c r="G632" s="27" t="n">
        <v>37.015</v>
      </c>
    </row>
    <row r="633" customFormat="false" ht="12.75" hidden="false" customHeight="false" outlineLevel="0" collapsed="false">
      <c r="A633" s="43" t="n">
        <v>10.517</v>
      </c>
      <c r="B633" s="27" t="n">
        <v>0.51</v>
      </c>
      <c r="C633" s="27" t="n">
        <v>22.2611534142961</v>
      </c>
      <c r="D633" s="27" t="n">
        <v>0</v>
      </c>
      <c r="F633" s="27" t="n">
        <v>21</v>
      </c>
      <c r="G633" s="27" t="n">
        <v>37.015</v>
      </c>
    </row>
    <row r="634" customFormat="false" ht="12.75" hidden="false" customHeight="false" outlineLevel="0" collapsed="false">
      <c r="A634" s="43" t="n">
        <v>10.533</v>
      </c>
      <c r="B634" s="27" t="n">
        <v>0.515</v>
      </c>
      <c r="C634" s="27" t="n">
        <v>22.5035085128125</v>
      </c>
      <c r="D634" s="27" t="n">
        <v>0</v>
      </c>
      <c r="F634" s="27" t="n">
        <v>21</v>
      </c>
      <c r="G634" s="27" t="n">
        <v>37.0066666666667</v>
      </c>
    </row>
    <row r="635" customFormat="false" ht="12.75" hidden="false" customHeight="false" outlineLevel="0" collapsed="false">
      <c r="A635" s="43" t="n">
        <v>10.55</v>
      </c>
      <c r="B635" s="27" t="n">
        <v>0.52</v>
      </c>
      <c r="C635" s="27" t="n">
        <v>22.7012857004618</v>
      </c>
      <c r="D635" s="27" t="n">
        <v>0</v>
      </c>
      <c r="F635" s="27" t="n">
        <v>21</v>
      </c>
      <c r="G635" s="27" t="n">
        <v>37.005</v>
      </c>
    </row>
    <row r="636" customFormat="false" ht="12.75" hidden="false" customHeight="false" outlineLevel="0" collapsed="false">
      <c r="A636" s="43" t="n">
        <v>10.567</v>
      </c>
      <c r="B636" s="27" t="n">
        <v>0.53</v>
      </c>
      <c r="C636" s="27" t="n">
        <v>23.1828761538313</v>
      </c>
      <c r="D636" s="27" t="n">
        <v>0</v>
      </c>
      <c r="F636" s="27" t="n">
        <v>21</v>
      </c>
      <c r="G636" s="27" t="n">
        <v>37.005</v>
      </c>
    </row>
    <row r="637" customFormat="false" ht="12.75" hidden="false" customHeight="false" outlineLevel="0" collapsed="false">
      <c r="A637" s="43" t="n">
        <v>10.583</v>
      </c>
      <c r="B637" s="27" t="n">
        <v>0.53</v>
      </c>
      <c r="C637" s="27" t="n">
        <v>23.1826380749332</v>
      </c>
      <c r="D637" s="27" t="n">
        <v>0</v>
      </c>
      <c r="F637" s="27" t="n">
        <v>21</v>
      </c>
      <c r="G637" s="27" t="n">
        <v>37.015</v>
      </c>
    </row>
    <row r="638" customFormat="false" ht="12.75" hidden="false" customHeight="false" outlineLevel="0" collapsed="false">
      <c r="A638" s="43" t="n">
        <v>10.6</v>
      </c>
      <c r="B638" s="27" t="n">
        <v>0.54</v>
      </c>
      <c r="C638" s="27" t="n">
        <v>23.6915868317783</v>
      </c>
      <c r="D638" s="27" t="n">
        <v>0</v>
      </c>
      <c r="F638" s="27" t="n">
        <v>21</v>
      </c>
      <c r="G638" s="27" t="n">
        <v>37.025</v>
      </c>
    </row>
    <row r="639" customFormat="false" ht="12.75" hidden="false" customHeight="false" outlineLevel="0" collapsed="false">
      <c r="A639" s="43" t="n">
        <v>10.617</v>
      </c>
      <c r="B639" s="27" t="n">
        <v>0.54</v>
      </c>
      <c r="C639" s="27" t="n">
        <v>23.6620139677978</v>
      </c>
      <c r="D639" s="27" t="n">
        <v>0</v>
      </c>
      <c r="F639" s="27" t="n">
        <v>21</v>
      </c>
      <c r="G639" s="27" t="n">
        <v>37.02</v>
      </c>
    </row>
    <row r="640" customFormat="false" ht="12.75" hidden="false" customHeight="false" outlineLevel="0" collapsed="false">
      <c r="A640" s="43" t="n">
        <v>10.633</v>
      </c>
      <c r="B640" s="27" t="n">
        <v>0.54</v>
      </c>
      <c r="C640" s="27" t="n">
        <v>23.648323753147</v>
      </c>
      <c r="D640" s="27" t="n">
        <v>0</v>
      </c>
      <c r="F640" s="27" t="n">
        <v>21</v>
      </c>
      <c r="G640" s="27" t="n">
        <v>37.025</v>
      </c>
    </row>
    <row r="641" customFormat="false" ht="12.75" hidden="false" customHeight="false" outlineLevel="0" collapsed="false">
      <c r="A641" s="43" t="n">
        <v>10.65</v>
      </c>
      <c r="B641" s="27" t="n">
        <v>0.546666666666667</v>
      </c>
      <c r="C641" s="27" t="n">
        <v>23.9599290824272</v>
      </c>
      <c r="D641" s="27" t="n">
        <v>0</v>
      </c>
      <c r="F641" s="27" t="n">
        <v>21</v>
      </c>
      <c r="G641" s="27" t="n">
        <v>37.025</v>
      </c>
    </row>
    <row r="642" customFormat="false" ht="12.75" hidden="false" customHeight="false" outlineLevel="0" collapsed="false">
      <c r="A642" s="43" t="n">
        <v>10.667</v>
      </c>
      <c r="B642" s="27" t="n">
        <v>0.555</v>
      </c>
      <c r="C642" s="27" t="n">
        <v>24.3509508493123</v>
      </c>
      <c r="D642" s="27" t="n">
        <v>0</v>
      </c>
      <c r="F642" s="27" t="n">
        <v>21</v>
      </c>
      <c r="G642" s="27" t="n">
        <v>37.025</v>
      </c>
    </row>
    <row r="643" customFormat="false" ht="12.75" hidden="false" customHeight="false" outlineLevel="0" collapsed="false">
      <c r="A643" s="43" t="n">
        <v>10.683</v>
      </c>
      <c r="B643" s="27" t="n">
        <v>0.57</v>
      </c>
      <c r="C643" s="27" t="n">
        <v>25.0814506080304</v>
      </c>
      <c r="D643" s="27" t="n">
        <v>0</v>
      </c>
      <c r="F643" s="27" t="n">
        <v>21</v>
      </c>
      <c r="G643" s="27" t="n">
        <v>37.025</v>
      </c>
    </row>
    <row r="644" customFormat="false" ht="12.75" hidden="false" customHeight="false" outlineLevel="0" collapsed="false">
      <c r="A644" s="43" t="n">
        <v>10.7</v>
      </c>
      <c r="B644" s="27" t="n">
        <v>0.57</v>
      </c>
      <c r="C644" s="27" t="n">
        <v>25.0575335842364</v>
      </c>
      <c r="D644" s="27" t="n">
        <v>0</v>
      </c>
      <c r="F644" s="27" t="n">
        <v>21</v>
      </c>
      <c r="G644" s="27" t="n">
        <v>37.0257142857143</v>
      </c>
    </row>
    <row r="645" customFormat="false" ht="12.75" hidden="false" customHeight="false" outlineLevel="0" collapsed="false">
      <c r="A645" s="43" t="n">
        <v>10.717</v>
      </c>
      <c r="B645" s="27" t="n">
        <v>0.57</v>
      </c>
      <c r="C645" s="27" t="n">
        <v>25.0673144334315</v>
      </c>
      <c r="D645" s="27" t="n">
        <v>0</v>
      </c>
      <c r="F645" s="27" t="n">
        <v>21</v>
      </c>
      <c r="G645" s="27" t="n">
        <v>37.035</v>
      </c>
    </row>
    <row r="646" customFormat="false" ht="12.75" hidden="false" customHeight="false" outlineLevel="0" collapsed="false">
      <c r="A646" s="43" t="n">
        <v>10.733</v>
      </c>
      <c r="B646" s="27" t="n">
        <v>0.58</v>
      </c>
      <c r="C646" s="27" t="n">
        <v>25.5040255361347</v>
      </c>
      <c r="D646" s="27" t="n">
        <v>0</v>
      </c>
      <c r="F646" s="27" t="n">
        <v>21</v>
      </c>
      <c r="G646" s="27" t="n">
        <v>37.03</v>
      </c>
    </row>
    <row r="647" customFormat="false" ht="12.75" hidden="false" customHeight="false" outlineLevel="0" collapsed="false">
      <c r="A647" s="43" t="n">
        <v>10.75</v>
      </c>
      <c r="B647" s="27" t="n">
        <v>0.58</v>
      </c>
      <c r="C647" s="27" t="n">
        <v>25.5058938043454</v>
      </c>
      <c r="D647" s="27" t="n">
        <v>0</v>
      </c>
      <c r="F647" s="27" t="n">
        <v>21</v>
      </c>
      <c r="G647" s="27" t="n">
        <v>37.03</v>
      </c>
    </row>
    <row r="648" customFormat="false" ht="12.75" hidden="false" customHeight="false" outlineLevel="0" collapsed="false">
      <c r="A648" s="43" t="n">
        <v>10.767</v>
      </c>
      <c r="B648" s="27" t="n">
        <v>0.59</v>
      </c>
      <c r="C648" s="27" t="n">
        <v>25.9911507909005</v>
      </c>
      <c r="D648" s="27" t="n">
        <v>0</v>
      </c>
      <c r="F648" s="27" t="n">
        <v>21</v>
      </c>
      <c r="G648" s="27" t="n">
        <v>37.0266666666667</v>
      </c>
    </row>
    <row r="649" customFormat="false" ht="12.75" hidden="false" customHeight="false" outlineLevel="0" collapsed="false">
      <c r="A649" s="43" t="n">
        <v>10.783</v>
      </c>
      <c r="B649" s="27" t="n">
        <v>0.59</v>
      </c>
      <c r="C649" s="27" t="n">
        <v>25.9851653923356</v>
      </c>
      <c r="D649" s="27" t="n">
        <v>0</v>
      </c>
      <c r="F649" s="27" t="n">
        <v>21</v>
      </c>
      <c r="G649" s="27" t="n">
        <v>37.0233333333333</v>
      </c>
    </row>
    <row r="650" customFormat="false" ht="12.75" hidden="false" customHeight="false" outlineLevel="0" collapsed="false">
      <c r="A650" s="43" t="n">
        <v>10.8</v>
      </c>
      <c r="B650" s="27" t="n">
        <v>0.595</v>
      </c>
      <c r="C650" s="27" t="n">
        <v>26.25344305348</v>
      </c>
      <c r="D650" s="27" t="n">
        <v>0</v>
      </c>
      <c r="F650" s="27" t="n">
        <v>21</v>
      </c>
      <c r="G650" s="27" t="n">
        <v>37.03</v>
      </c>
    </row>
    <row r="651" customFormat="false" ht="12.75" hidden="false" customHeight="false" outlineLevel="0" collapsed="false">
      <c r="A651" s="43" t="n">
        <v>10.817</v>
      </c>
      <c r="B651" s="27" t="n">
        <v>0.606666666666667</v>
      </c>
      <c r="C651" s="27" t="n">
        <v>26.7732272275768</v>
      </c>
      <c r="D651" s="27" t="n">
        <v>0</v>
      </c>
      <c r="F651" s="27" t="n">
        <v>21</v>
      </c>
      <c r="G651" s="27" t="n">
        <v>37.03</v>
      </c>
    </row>
    <row r="652" customFormat="false" ht="12.75" hidden="false" customHeight="false" outlineLevel="0" collapsed="false">
      <c r="A652" s="43" t="n">
        <v>10.833</v>
      </c>
      <c r="B652" s="27" t="n">
        <v>0.605</v>
      </c>
      <c r="C652" s="27" t="n">
        <v>26.7157025223184</v>
      </c>
      <c r="D652" s="27" t="n">
        <v>0</v>
      </c>
      <c r="F652" s="27" t="n">
        <v>21</v>
      </c>
      <c r="G652" s="27" t="n">
        <v>37.025</v>
      </c>
    </row>
    <row r="653" customFormat="false" ht="12.75" hidden="false" customHeight="false" outlineLevel="0" collapsed="false">
      <c r="A653" s="43" t="n">
        <v>10.85</v>
      </c>
      <c r="B653" s="27" t="n">
        <v>0.61</v>
      </c>
      <c r="C653" s="27" t="n">
        <v>26.9358698491799</v>
      </c>
      <c r="D653" s="27" t="n">
        <v>0</v>
      </c>
      <c r="F653" s="27" t="n">
        <v>21</v>
      </c>
      <c r="G653" s="27" t="n">
        <v>37.024</v>
      </c>
    </row>
    <row r="654" customFormat="false" ht="12.75" hidden="false" customHeight="false" outlineLevel="0" collapsed="false">
      <c r="A654" s="43" t="n">
        <v>10.867</v>
      </c>
      <c r="B654" s="27" t="n">
        <v>0.62</v>
      </c>
      <c r="C654" s="27" t="n">
        <v>27.41922127615</v>
      </c>
      <c r="D654" s="27" t="n">
        <v>0</v>
      </c>
      <c r="F654" s="27" t="n">
        <v>21</v>
      </c>
      <c r="G654" s="27" t="n">
        <v>37.025</v>
      </c>
    </row>
    <row r="655" customFormat="false" ht="12.75" hidden="false" customHeight="false" outlineLevel="0" collapsed="false">
      <c r="A655" s="43" t="n">
        <v>10.883</v>
      </c>
      <c r="B655" s="27" t="n">
        <v>0.625</v>
      </c>
      <c r="C655" s="27" t="n">
        <v>27.6514918175113</v>
      </c>
      <c r="D655" s="27" t="n">
        <v>0</v>
      </c>
      <c r="F655" s="27" t="n">
        <v>21</v>
      </c>
      <c r="G655" s="27" t="n">
        <v>37.0316666666667</v>
      </c>
    </row>
    <row r="656" customFormat="false" ht="12.75" hidden="false" customHeight="false" outlineLevel="0" collapsed="false">
      <c r="A656" s="43" t="n">
        <v>10.9</v>
      </c>
      <c r="B656" s="27" t="n">
        <v>0.625</v>
      </c>
      <c r="C656" s="27" t="n">
        <v>27.6152843196108</v>
      </c>
      <c r="D656" s="27" t="n">
        <v>0</v>
      </c>
      <c r="F656" s="27" t="n">
        <v>21</v>
      </c>
      <c r="G656" s="27" t="n">
        <v>37.0342857142857</v>
      </c>
    </row>
    <row r="657" customFormat="false" ht="12.75" hidden="false" customHeight="false" outlineLevel="0" collapsed="false">
      <c r="A657" s="43" t="n">
        <v>10.917</v>
      </c>
      <c r="B657" s="27" t="n">
        <v>0.63</v>
      </c>
      <c r="C657" s="27" t="n">
        <v>27.8807972681472</v>
      </c>
      <c r="D657" s="27" t="n">
        <v>0</v>
      </c>
      <c r="F657" s="27" t="n">
        <v>21</v>
      </c>
      <c r="G657" s="27" t="n">
        <v>37.02</v>
      </c>
    </row>
    <row r="658" customFormat="false" ht="12.75" hidden="false" customHeight="false" outlineLevel="0" collapsed="false">
      <c r="A658" s="43" t="n">
        <v>10.933</v>
      </c>
      <c r="B658" s="27" t="n">
        <v>0.635</v>
      </c>
      <c r="C658" s="27" t="n">
        <v>28.115522249577</v>
      </c>
      <c r="D658" s="27" t="n">
        <v>0</v>
      </c>
      <c r="F658" s="27" t="n">
        <v>21</v>
      </c>
      <c r="G658" s="27" t="n">
        <v>37.015</v>
      </c>
    </row>
    <row r="659" customFormat="false" ht="12.75" hidden="false" customHeight="false" outlineLevel="0" collapsed="false">
      <c r="A659" s="43" t="n">
        <v>10.95</v>
      </c>
      <c r="B659" s="27" t="n">
        <v>0.635</v>
      </c>
      <c r="C659" s="27" t="n">
        <v>28.1081029791654</v>
      </c>
      <c r="D659" s="27" t="n">
        <v>0</v>
      </c>
      <c r="F659" s="27" t="n">
        <v>21</v>
      </c>
      <c r="G659" s="27" t="n">
        <v>37.015</v>
      </c>
    </row>
    <row r="660" customFormat="false" ht="12.75" hidden="false" customHeight="false" outlineLevel="0" collapsed="false">
      <c r="A660" s="43" t="n">
        <v>10.967</v>
      </c>
      <c r="B660" s="27" t="n">
        <v>0.645</v>
      </c>
      <c r="C660" s="27" t="n">
        <v>28.6001358714965</v>
      </c>
      <c r="D660" s="27" t="n">
        <v>0</v>
      </c>
      <c r="F660" s="27" t="n">
        <v>21</v>
      </c>
      <c r="G660" s="27" t="n">
        <v>37.015</v>
      </c>
    </row>
    <row r="661" customFormat="false" ht="12.75" hidden="false" customHeight="false" outlineLevel="0" collapsed="false">
      <c r="A661" s="43" t="n">
        <v>10.983</v>
      </c>
      <c r="B661" s="27" t="n">
        <v>0.645</v>
      </c>
      <c r="C661" s="27" t="n">
        <v>28.5691075505172</v>
      </c>
      <c r="D661" s="27" t="n">
        <v>0</v>
      </c>
      <c r="F661" s="27" t="n">
        <v>21</v>
      </c>
      <c r="G661" s="27" t="n">
        <v>37.022</v>
      </c>
    </row>
    <row r="662" customFormat="false" ht="12.75" hidden="false" customHeight="false" outlineLevel="0" collapsed="false">
      <c r="A662" s="43" t="n">
        <v>11</v>
      </c>
      <c r="B662" s="27" t="n">
        <v>0.653333333333333</v>
      </c>
      <c r="C662" s="27" t="n">
        <v>28.9601770633355</v>
      </c>
      <c r="D662" s="27" t="n">
        <v>0</v>
      </c>
      <c r="F662" s="27" t="n">
        <v>21</v>
      </c>
      <c r="G662" s="27" t="n">
        <v>37.022</v>
      </c>
    </row>
    <row r="663" customFormat="false" ht="12.75" hidden="false" customHeight="false" outlineLevel="0" collapsed="false">
      <c r="A663" s="43" t="n">
        <v>11.017</v>
      </c>
      <c r="B663" s="27" t="n">
        <v>0.655</v>
      </c>
      <c r="C663" s="27" t="n">
        <v>29.0213308077473</v>
      </c>
      <c r="D663" s="27" t="n">
        <v>0</v>
      </c>
      <c r="F663" s="27" t="n">
        <v>21</v>
      </c>
      <c r="G663" s="27" t="n">
        <v>37.025</v>
      </c>
    </row>
    <row r="664" customFormat="false" ht="12.75" hidden="false" customHeight="false" outlineLevel="0" collapsed="false">
      <c r="A664" s="43" t="n">
        <v>11.033</v>
      </c>
      <c r="B664" s="27" t="n">
        <v>0.66</v>
      </c>
      <c r="C664" s="27" t="n">
        <v>29.2399184059696</v>
      </c>
      <c r="D664" s="27" t="n">
        <v>0</v>
      </c>
      <c r="F664" s="27" t="n">
        <v>21</v>
      </c>
      <c r="G664" s="27" t="n">
        <v>37.015</v>
      </c>
    </row>
    <row r="665" customFormat="false" ht="12.75" hidden="false" customHeight="false" outlineLevel="0" collapsed="false">
      <c r="A665" s="43" t="n">
        <v>11.05</v>
      </c>
      <c r="B665" s="27" t="n">
        <v>0.67</v>
      </c>
      <c r="C665" s="27" t="n">
        <v>29.7962207519719</v>
      </c>
      <c r="D665" s="27" t="n">
        <v>0</v>
      </c>
      <c r="F665" s="27" t="n">
        <v>21</v>
      </c>
      <c r="G665" s="27" t="n">
        <v>37.015</v>
      </c>
    </row>
    <row r="666" customFormat="false" ht="12.75" hidden="false" customHeight="false" outlineLevel="0" collapsed="false">
      <c r="A666" s="43" t="n">
        <v>11.067</v>
      </c>
      <c r="B666" s="27" t="n">
        <v>0.675</v>
      </c>
      <c r="C666" s="27" t="n">
        <v>29.9523547243885</v>
      </c>
      <c r="D666" s="27" t="n">
        <v>0</v>
      </c>
      <c r="F666" s="27" t="n">
        <v>21</v>
      </c>
      <c r="G666" s="27" t="n">
        <v>37.03</v>
      </c>
    </row>
    <row r="667" customFormat="false" ht="12.75" hidden="false" customHeight="false" outlineLevel="0" collapsed="false">
      <c r="A667" s="43" t="n">
        <v>11.083</v>
      </c>
      <c r="B667" s="27" t="n">
        <v>0.675</v>
      </c>
      <c r="C667" s="27" t="n">
        <v>29.992443376035</v>
      </c>
      <c r="D667" s="27" t="n">
        <v>0</v>
      </c>
      <c r="F667" s="27" t="n">
        <v>21</v>
      </c>
      <c r="G667" s="27" t="n">
        <v>37.025</v>
      </c>
    </row>
    <row r="668" customFormat="false" ht="12.75" hidden="false" customHeight="false" outlineLevel="0" collapsed="false">
      <c r="A668" s="43" t="n">
        <v>11.1</v>
      </c>
      <c r="B668" s="27" t="n">
        <v>0.685</v>
      </c>
      <c r="C668" s="27" t="n">
        <v>30.4229166698837</v>
      </c>
      <c r="D668" s="27" t="n">
        <v>0</v>
      </c>
      <c r="F668" s="27" t="n">
        <v>21</v>
      </c>
      <c r="G668" s="27" t="n">
        <v>37.025</v>
      </c>
    </row>
    <row r="669" customFormat="false" ht="12.75" hidden="false" customHeight="false" outlineLevel="0" collapsed="false">
      <c r="A669" s="43" t="n">
        <v>11.117</v>
      </c>
      <c r="B669" s="27" t="n">
        <v>0.69</v>
      </c>
      <c r="C669" s="27" t="n">
        <v>30.6831846413003</v>
      </c>
      <c r="D669" s="27" t="n">
        <v>0</v>
      </c>
      <c r="F669" s="27" t="n">
        <v>21</v>
      </c>
      <c r="G669" s="27" t="n">
        <v>37.025</v>
      </c>
    </row>
    <row r="670" customFormat="false" ht="12.75" hidden="false" customHeight="false" outlineLevel="0" collapsed="false">
      <c r="A670" s="43" t="n">
        <v>11.133</v>
      </c>
      <c r="B670" s="27" t="n">
        <v>0.7</v>
      </c>
      <c r="C670" s="27" t="n">
        <v>31.145348745748</v>
      </c>
      <c r="D670" s="27" t="n">
        <v>0</v>
      </c>
      <c r="F670" s="27" t="n">
        <v>21</v>
      </c>
      <c r="G670" s="27" t="n">
        <v>37.03</v>
      </c>
    </row>
    <row r="671" customFormat="false" ht="12.75" hidden="false" customHeight="false" outlineLevel="0" collapsed="false">
      <c r="A671" s="43" t="n">
        <v>11.15</v>
      </c>
      <c r="B671" s="27" t="n">
        <v>0.706666666666667</v>
      </c>
      <c r="C671" s="27" t="n">
        <v>31.5197149351214</v>
      </c>
      <c r="D671" s="27" t="n">
        <v>0</v>
      </c>
      <c r="F671" s="27" t="n">
        <v>21</v>
      </c>
      <c r="G671" s="27" t="n">
        <v>37.0233333333333</v>
      </c>
    </row>
    <row r="672" customFormat="false" ht="12.75" hidden="false" customHeight="false" outlineLevel="0" collapsed="false">
      <c r="A672" s="43" t="n">
        <v>11.167</v>
      </c>
      <c r="B672" s="27" t="n">
        <v>0.706666666666667</v>
      </c>
      <c r="C672" s="27" t="n">
        <v>31.4354688526253</v>
      </c>
      <c r="D672" s="27" t="n">
        <v>0</v>
      </c>
      <c r="F672" s="27" t="n">
        <v>21</v>
      </c>
      <c r="G672" s="27" t="n">
        <v>37.02</v>
      </c>
    </row>
    <row r="673" customFormat="false" ht="12.75" hidden="false" customHeight="false" outlineLevel="0" collapsed="false">
      <c r="A673" s="43" t="n">
        <v>11.183</v>
      </c>
      <c r="B673" s="27" t="n">
        <v>0.715</v>
      </c>
      <c r="C673" s="27" t="n">
        <v>31.911803291984</v>
      </c>
      <c r="D673" s="27" t="n">
        <v>0</v>
      </c>
      <c r="F673" s="27" t="n">
        <v>21</v>
      </c>
      <c r="G673" s="27" t="n">
        <v>37.0133333333333</v>
      </c>
    </row>
    <row r="674" customFormat="false" ht="12.75" hidden="false" customHeight="false" outlineLevel="0" collapsed="false">
      <c r="A674" s="43" t="n">
        <v>11.2</v>
      </c>
      <c r="B674" s="27" t="n">
        <v>0.73</v>
      </c>
      <c r="C674" s="27" t="n">
        <v>32.5435172037677</v>
      </c>
      <c r="D674" s="27" t="n">
        <v>0</v>
      </c>
      <c r="F674" s="27" t="n">
        <v>21</v>
      </c>
      <c r="G674" s="27" t="n">
        <v>37.02</v>
      </c>
    </row>
    <row r="675" customFormat="false" ht="12.75" hidden="false" customHeight="false" outlineLevel="0" collapsed="false">
      <c r="A675" s="43" t="n">
        <v>11.217</v>
      </c>
      <c r="B675" s="27" t="n">
        <v>0.74</v>
      </c>
      <c r="C675" s="27" t="n">
        <v>33.0680988681699</v>
      </c>
      <c r="D675" s="27" t="n">
        <v>0</v>
      </c>
      <c r="F675" s="27" t="n">
        <v>21</v>
      </c>
      <c r="G675" s="27" t="n">
        <v>37.0133333333333</v>
      </c>
    </row>
    <row r="676" customFormat="false" ht="12.75" hidden="false" customHeight="false" outlineLevel="0" collapsed="false">
      <c r="A676" s="43" t="n">
        <v>11.233</v>
      </c>
      <c r="B676" s="27" t="n">
        <v>0.74</v>
      </c>
      <c r="C676" s="27" t="n">
        <v>33.0373203226659</v>
      </c>
      <c r="D676" s="27" t="n">
        <v>0</v>
      </c>
      <c r="F676" s="27" t="n">
        <v>21</v>
      </c>
      <c r="G676" s="27" t="n">
        <v>37.0133333333333</v>
      </c>
    </row>
    <row r="677" customFormat="false" ht="12.75" hidden="false" customHeight="false" outlineLevel="0" collapsed="false">
      <c r="A677" s="43" t="n">
        <v>11.25</v>
      </c>
      <c r="B677" s="27" t="n">
        <v>0.74</v>
      </c>
      <c r="C677" s="27" t="n">
        <v>33.009115463209</v>
      </c>
      <c r="D677" s="27" t="n">
        <v>0</v>
      </c>
      <c r="F677" s="27" t="n">
        <v>21</v>
      </c>
      <c r="G677" s="27" t="n">
        <v>37.0044444444444</v>
      </c>
    </row>
    <row r="678" customFormat="false" ht="12.75" hidden="false" customHeight="false" outlineLevel="0" collapsed="false">
      <c r="A678" s="43" t="n">
        <v>11.267</v>
      </c>
      <c r="B678" s="27" t="n">
        <v>0.75</v>
      </c>
      <c r="C678" s="27" t="n">
        <v>33.5050581125752</v>
      </c>
      <c r="D678" s="27" t="n">
        <v>0</v>
      </c>
      <c r="F678" s="27" t="n">
        <v>21</v>
      </c>
      <c r="G678" s="27" t="n">
        <v>37.01</v>
      </c>
    </row>
    <row r="679" customFormat="false" ht="12.75" hidden="false" customHeight="false" outlineLevel="0" collapsed="false">
      <c r="A679" s="43" t="n">
        <v>11.283</v>
      </c>
      <c r="B679" s="27" t="n">
        <v>0.755</v>
      </c>
      <c r="C679" s="27" t="n">
        <v>33.7081221332413</v>
      </c>
      <c r="D679" s="27" t="n">
        <v>0</v>
      </c>
      <c r="F679" s="27" t="n">
        <v>21</v>
      </c>
      <c r="G679" s="27" t="n">
        <v>37.015</v>
      </c>
    </row>
    <row r="680" customFormat="false" ht="12.75" hidden="false" customHeight="false" outlineLevel="0" collapsed="false">
      <c r="A680" s="43" t="n">
        <v>11.3</v>
      </c>
      <c r="B680" s="27" t="n">
        <v>0.76</v>
      </c>
      <c r="C680" s="27" t="n">
        <v>33.9168369420664</v>
      </c>
      <c r="D680" s="27" t="n">
        <v>0</v>
      </c>
      <c r="F680" s="27" t="n">
        <v>21</v>
      </c>
      <c r="G680" s="27" t="n">
        <v>37.015</v>
      </c>
    </row>
    <row r="681" customFormat="false" ht="12.75" hidden="false" customHeight="false" outlineLevel="0" collapsed="false">
      <c r="A681" s="43" t="n">
        <v>11.317</v>
      </c>
      <c r="B681" s="27" t="n">
        <v>0.77</v>
      </c>
      <c r="C681" s="27" t="n">
        <v>34.4423384169583</v>
      </c>
      <c r="D681" s="27" t="n">
        <v>0</v>
      </c>
      <c r="F681" s="27" t="n">
        <v>21</v>
      </c>
      <c r="G681" s="27" t="n">
        <v>37.0133333333333</v>
      </c>
    </row>
    <row r="682" customFormat="false" ht="12.75" hidden="false" customHeight="false" outlineLevel="0" collapsed="false">
      <c r="A682" s="43" t="n">
        <v>11.333</v>
      </c>
      <c r="B682" s="27" t="n">
        <v>0.78</v>
      </c>
      <c r="C682" s="27" t="n">
        <v>34.9147624967359</v>
      </c>
      <c r="D682" s="27" t="n">
        <v>0</v>
      </c>
      <c r="F682" s="27" t="n">
        <v>21</v>
      </c>
      <c r="G682" s="27" t="n">
        <v>37.015</v>
      </c>
    </row>
    <row r="683" customFormat="false" ht="12.75" hidden="false" customHeight="false" outlineLevel="0" collapsed="false">
      <c r="A683" s="43" t="n">
        <v>11.35</v>
      </c>
      <c r="B683" s="27" t="n">
        <v>0.79</v>
      </c>
      <c r="C683" s="27" t="n">
        <v>35.3922250020427</v>
      </c>
      <c r="D683" s="27" t="n">
        <v>0</v>
      </c>
      <c r="F683" s="27" t="n">
        <v>21</v>
      </c>
      <c r="G683" s="27" t="n">
        <v>37.02</v>
      </c>
    </row>
    <row r="684" customFormat="false" ht="12.75" hidden="false" customHeight="false" outlineLevel="0" collapsed="false">
      <c r="A684" s="43" t="n">
        <v>11.367</v>
      </c>
      <c r="B684" s="27" t="n">
        <v>0.79</v>
      </c>
      <c r="C684" s="27" t="n">
        <v>35.4332761251553</v>
      </c>
      <c r="D684" s="27" t="n">
        <v>0</v>
      </c>
      <c r="F684" s="27" t="n">
        <v>21</v>
      </c>
      <c r="G684" s="27" t="n">
        <v>37.015</v>
      </c>
    </row>
    <row r="685" customFormat="false" ht="12.75" hidden="false" customHeight="false" outlineLevel="0" collapsed="false">
      <c r="A685" s="43" t="n">
        <v>11.383</v>
      </c>
      <c r="B685" s="27" t="n">
        <v>0.8</v>
      </c>
      <c r="C685" s="27" t="n">
        <v>35.8406623768874</v>
      </c>
      <c r="D685" s="27" t="n">
        <v>0</v>
      </c>
      <c r="F685" s="27" t="n">
        <v>21</v>
      </c>
      <c r="G685" s="27" t="n">
        <v>37.0133333333333</v>
      </c>
    </row>
    <row r="686" customFormat="false" ht="12.75" hidden="false" customHeight="false" outlineLevel="0" collapsed="false">
      <c r="A686" s="43" t="n">
        <v>11.4</v>
      </c>
      <c r="B686" s="27" t="n">
        <v>0.805</v>
      </c>
      <c r="C686" s="27" t="n">
        <v>36.1547102989019</v>
      </c>
      <c r="D686" s="27" t="n">
        <v>0</v>
      </c>
      <c r="F686" s="27" t="n">
        <v>21</v>
      </c>
      <c r="G686" s="27" t="n">
        <v>37.0183333333333</v>
      </c>
    </row>
    <row r="687" customFormat="false" ht="12.75" hidden="false" customHeight="false" outlineLevel="0" collapsed="false">
      <c r="A687" s="43" t="n">
        <v>11.417</v>
      </c>
      <c r="B687" s="27" t="n">
        <v>0.82</v>
      </c>
      <c r="C687" s="27" t="n">
        <v>36.8243069530346</v>
      </c>
      <c r="D687" s="27" t="n">
        <v>0</v>
      </c>
      <c r="F687" s="27" t="n">
        <v>21</v>
      </c>
      <c r="G687" s="27" t="n">
        <v>37.0242857142857</v>
      </c>
    </row>
    <row r="688" customFormat="false" ht="12.75" hidden="false" customHeight="false" outlineLevel="0" collapsed="false">
      <c r="A688" s="43" t="n">
        <v>11.433</v>
      </c>
      <c r="B688" s="27" t="n">
        <v>0.83</v>
      </c>
      <c r="C688" s="27" t="n">
        <v>37.3246680588537</v>
      </c>
      <c r="D688" s="27" t="n">
        <v>0</v>
      </c>
      <c r="F688" s="27" t="n">
        <v>21</v>
      </c>
      <c r="G688" s="27" t="n">
        <v>37.022</v>
      </c>
    </row>
    <row r="689" customFormat="false" ht="12.75" hidden="false" customHeight="false" outlineLevel="0" collapsed="false">
      <c r="A689" s="43" t="n">
        <v>11.45</v>
      </c>
      <c r="B689" s="27" t="n">
        <v>0.825</v>
      </c>
      <c r="C689" s="27" t="n">
        <v>37.0784554062315</v>
      </c>
      <c r="D689" s="27" t="n">
        <v>0</v>
      </c>
      <c r="F689" s="27" t="n">
        <v>21</v>
      </c>
      <c r="G689" s="27" t="n">
        <v>37.022</v>
      </c>
    </row>
    <row r="690" customFormat="false" ht="12.75" hidden="false" customHeight="false" outlineLevel="0" collapsed="false">
      <c r="A690" s="43" t="n">
        <v>11.467</v>
      </c>
      <c r="B690" s="27" t="n">
        <v>0.84</v>
      </c>
      <c r="C690" s="27" t="n">
        <v>37.7339354216877</v>
      </c>
      <c r="D690" s="27" t="n">
        <v>0</v>
      </c>
      <c r="F690" s="27" t="n">
        <v>21</v>
      </c>
      <c r="G690" s="27" t="n">
        <v>37.01</v>
      </c>
    </row>
    <row r="691" customFormat="false" ht="12.75" hidden="false" customHeight="false" outlineLevel="0" collapsed="false">
      <c r="A691" s="43" t="n">
        <v>11.483</v>
      </c>
      <c r="B691" s="27" t="n">
        <v>0.84</v>
      </c>
      <c r="C691" s="27" t="n">
        <v>37.7736652884977</v>
      </c>
      <c r="D691" s="27" t="n">
        <v>0</v>
      </c>
      <c r="F691" s="27" t="n">
        <v>21</v>
      </c>
      <c r="G691" s="27" t="n">
        <v>37.014</v>
      </c>
    </row>
    <row r="692" customFormat="false" ht="12.75" hidden="false" customHeight="false" outlineLevel="0" collapsed="false">
      <c r="A692" s="43" t="n">
        <v>11.5</v>
      </c>
      <c r="B692" s="27" t="n">
        <v>0.84</v>
      </c>
      <c r="C692" s="27" t="n">
        <v>37.7563085717262</v>
      </c>
      <c r="D692" s="27" t="n">
        <v>0</v>
      </c>
      <c r="F692" s="27" t="n">
        <v>21</v>
      </c>
      <c r="G692" s="27" t="n">
        <v>37.015</v>
      </c>
    </row>
    <row r="693" customFormat="false" ht="12.75" hidden="false" customHeight="false" outlineLevel="0" collapsed="false">
      <c r="A693" s="43" t="n">
        <v>11.517</v>
      </c>
      <c r="B693" s="27" t="n">
        <v>0.845</v>
      </c>
      <c r="C693" s="27" t="n">
        <v>37.9830272164565</v>
      </c>
      <c r="D693" s="27" t="n">
        <v>0</v>
      </c>
      <c r="F693" s="27" t="n">
        <v>21</v>
      </c>
      <c r="G693" s="27" t="n">
        <v>37.015</v>
      </c>
    </row>
    <row r="694" customFormat="false" ht="12.75" hidden="false" customHeight="false" outlineLevel="0" collapsed="false">
      <c r="A694" s="43" t="n">
        <v>11.533</v>
      </c>
      <c r="B694" s="27" t="n">
        <v>0.86</v>
      </c>
      <c r="C694" s="27" t="n">
        <v>38.6967910548659</v>
      </c>
      <c r="D694" s="27" t="n">
        <v>0</v>
      </c>
      <c r="F694" s="27" t="n">
        <v>21</v>
      </c>
      <c r="G694" s="27" t="n">
        <v>37.025</v>
      </c>
    </row>
    <row r="695" customFormat="false" ht="12.75" hidden="false" customHeight="false" outlineLevel="0" collapsed="false">
      <c r="A695" s="43" t="n">
        <v>11.55</v>
      </c>
      <c r="B695" s="27" t="n">
        <v>0.87</v>
      </c>
      <c r="C695" s="27" t="n">
        <v>39.1767404972063</v>
      </c>
      <c r="D695" s="27" t="n">
        <v>0</v>
      </c>
      <c r="F695" s="27" t="n">
        <v>21</v>
      </c>
      <c r="G695" s="27" t="n">
        <v>37.0244444444444</v>
      </c>
    </row>
    <row r="696" customFormat="false" ht="12.75" hidden="false" customHeight="false" outlineLevel="0" collapsed="false">
      <c r="A696" s="43" t="n">
        <v>11.567</v>
      </c>
      <c r="B696" s="27" t="n">
        <v>0.87</v>
      </c>
      <c r="C696" s="27" t="n">
        <v>39.1929858013745</v>
      </c>
      <c r="D696" s="27" t="n">
        <v>0</v>
      </c>
      <c r="F696" s="27" t="n">
        <v>21</v>
      </c>
      <c r="G696" s="27" t="n">
        <v>37.02</v>
      </c>
    </row>
    <row r="697" customFormat="false" ht="12.75" hidden="false" customHeight="false" outlineLevel="0" collapsed="false">
      <c r="A697" s="43" t="n">
        <v>11.583</v>
      </c>
      <c r="B697" s="27" t="n">
        <v>0.88</v>
      </c>
      <c r="C697" s="27" t="n">
        <v>39.6254886915362</v>
      </c>
      <c r="D697" s="27" t="n">
        <v>0</v>
      </c>
      <c r="F697" s="27" t="n">
        <v>21</v>
      </c>
      <c r="G697" s="27" t="n">
        <v>37.02</v>
      </c>
    </row>
    <row r="698" customFormat="false" ht="12.75" hidden="false" customHeight="false" outlineLevel="0" collapsed="false">
      <c r="A698" s="43" t="n">
        <v>11.6</v>
      </c>
      <c r="B698" s="27" t="n">
        <v>0.895</v>
      </c>
      <c r="C698" s="27" t="n">
        <v>40.3600433488783</v>
      </c>
      <c r="D698" s="27" t="n">
        <v>0</v>
      </c>
      <c r="F698" s="27" t="n">
        <v>21</v>
      </c>
      <c r="G698" s="27" t="n">
        <v>37.02</v>
      </c>
    </row>
    <row r="699" customFormat="false" ht="12.75" hidden="false" customHeight="false" outlineLevel="0" collapsed="false">
      <c r="A699" s="43" t="n">
        <v>11.617</v>
      </c>
      <c r="B699" s="27" t="n">
        <v>0.895</v>
      </c>
      <c r="C699" s="27" t="n">
        <v>40.3351484186492</v>
      </c>
      <c r="D699" s="27" t="n">
        <v>0</v>
      </c>
      <c r="F699" s="27" t="n">
        <v>21</v>
      </c>
      <c r="G699" s="27" t="n">
        <v>37.025</v>
      </c>
    </row>
    <row r="700" customFormat="false" ht="12.75" hidden="false" customHeight="false" outlineLevel="0" collapsed="false">
      <c r="A700" s="43" t="n">
        <v>11.633</v>
      </c>
      <c r="B700" s="27" t="n">
        <v>0.905</v>
      </c>
      <c r="C700" s="27" t="n">
        <v>40.8151815113658</v>
      </c>
      <c r="D700" s="27" t="n">
        <v>0</v>
      </c>
      <c r="F700" s="27" t="n">
        <v>21</v>
      </c>
      <c r="G700" s="27" t="n">
        <v>37.025</v>
      </c>
    </row>
    <row r="701" customFormat="false" ht="12.75" hidden="false" customHeight="false" outlineLevel="0" collapsed="false">
      <c r="A701" s="43" t="n">
        <v>11.65</v>
      </c>
      <c r="B701" s="27" t="n">
        <v>0.92</v>
      </c>
      <c r="C701" s="27" t="n">
        <v>41.520099558019</v>
      </c>
      <c r="D701" s="27" t="n">
        <v>0</v>
      </c>
      <c r="F701" s="27" t="n">
        <v>21</v>
      </c>
      <c r="G701" s="27" t="n">
        <v>37.04</v>
      </c>
    </row>
    <row r="702" customFormat="false" ht="12.75" hidden="false" customHeight="false" outlineLevel="0" collapsed="false">
      <c r="A702" s="43" t="n">
        <v>11.667</v>
      </c>
      <c r="B702" s="27" t="n">
        <v>0.92</v>
      </c>
      <c r="C702" s="27" t="n">
        <v>41.5025518367419</v>
      </c>
      <c r="D702" s="27" t="n">
        <v>0</v>
      </c>
      <c r="F702" s="27" t="n">
        <v>21</v>
      </c>
      <c r="G702" s="27" t="n">
        <v>37.045</v>
      </c>
    </row>
    <row r="703" customFormat="false" ht="12.75" hidden="false" customHeight="false" outlineLevel="0" collapsed="false">
      <c r="A703" s="43" t="n">
        <v>11.683</v>
      </c>
      <c r="B703" s="27" t="n">
        <v>0.935</v>
      </c>
      <c r="C703" s="27" t="n">
        <v>42.2050502599912</v>
      </c>
      <c r="D703" s="27" t="n">
        <v>0</v>
      </c>
      <c r="F703" s="27" t="n">
        <v>21</v>
      </c>
      <c r="G703" s="27" t="n">
        <v>37.035</v>
      </c>
    </row>
    <row r="704" customFormat="false" ht="12.75" hidden="false" customHeight="false" outlineLevel="0" collapsed="false">
      <c r="A704" s="43" t="n">
        <v>11.7</v>
      </c>
      <c r="B704" s="27" t="n">
        <v>0.935</v>
      </c>
      <c r="C704" s="27" t="n">
        <v>42.203733831281</v>
      </c>
      <c r="D704" s="27" t="n">
        <v>0</v>
      </c>
      <c r="F704" s="27" t="n">
        <v>21</v>
      </c>
      <c r="G704" s="27" t="n">
        <v>37.035</v>
      </c>
    </row>
    <row r="705" customFormat="false" ht="12.75" hidden="false" customHeight="false" outlineLevel="0" collapsed="false">
      <c r="A705" s="43" t="n">
        <v>11.717</v>
      </c>
      <c r="B705" s="27" t="n">
        <v>0.95</v>
      </c>
      <c r="C705" s="27" t="n">
        <v>42.8946689882384</v>
      </c>
      <c r="D705" s="27" t="n">
        <v>0</v>
      </c>
      <c r="F705" s="27" t="n">
        <v>21</v>
      </c>
      <c r="G705" s="27" t="n">
        <v>37.045</v>
      </c>
    </row>
    <row r="706" customFormat="false" ht="12.75" hidden="false" customHeight="false" outlineLevel="0" collapsed="false">
      <c r="A706" s="43" t="n">
        <v>11.733</v>
      </c>
      <c r="B706" s="27" t="n">
        <v>0.965</v>
      </c>
      <c r="C706" s="27" t="n">
        <v>43.639135209849</v>
      </c>
      <c r="D706" s="27" t="n">
        <v>0</v>
      </c>
      <c r="F706" s="27" t="n">
        <v>21</v>
      </c>
      <c r="G706" s="27" t="n">
        <v>37.045</v>
      </c>
    </row>
    <row r="707" customFormat="false" ht="12.75" hidden="false" customHeight="false" outlineLevel="0" collapsed="false">
      <c r="A707" s="43" t="n">
        <v>11.75</v>
      </c>
      <c r="B707" s="27" t="n">
        <v>0.97</v>
      </c>
      <c r="C707" s="27" t="n">
        <v>43.8698795588452</v>
      </c>
      <c r="D707" s="27" t="n">
        <v>0</v>
      </c>
      <c r="F707" s="27" t="n">
        <v>21</v>
      </c>
      <c r="G707" s="27" t="n">
        <v>37.034</v>
      </c>
    </row>
    <row r="708" customFormat="false" ht="12.75" hidden="false" customHeight="false" outlineLevel="0" collapsed="false">
      <c r="A708" s="43" t="n">
        <v>11.767</v>
      </c>
      <c r="B708" s="27" t="n">
        <v>0.97</v>
      </c>
      <c r="C708" s="27" t="n">
        <v>43.8825027376093</v>
      </c>
      <c r="D708" s="27" t="n">
        <v>0</v>
      </c>
      <c r="F708" s="27" t="n">
        <v>21</v>
      </c>
      <c r="G708" s="27" t="n">
        <v>37.0427272727273</v>
      </c>
    </row>
    <row r="709" customFormat="false" ht="12.75" hidden="false" customHeight="false" outlineLevel="0" collapsed="false">
      <c r="A709" s="43" t="n">
        <v>11.783</v>
      </c>
      <c r="B709" s="27" t="n">
        <v>0.99</v>
      </c>
      <c r="C709" s="27" t="n">
        <v>44.7854413827476</v>
      </c>
      <c r="D709" s="27" t="n">
        <v>0</v>
      </c>
      <c r="F709" s="27" t="n">
        <v>21</v>
      </c>
      <c r="G709" s="27" t="n">
        <v>37.038</v>
      </c>
    </row>
    <row r="710" customFormat="false" ht="12.75" hidden="false" customHeight="false" outlineLevel="0" collapsed="false">
      <c r="A710" s="43" t="n">
        <v>11.8</v>
      </c>
      <c r="B710" s="27" t="n">
        <v>1</v>
      </c>
      <c r="C710" s="27" t="n">
        <v>45.2447174592802</v>
      </c>
      <c r="D710" s="27" t="n">
        <v>0</v>
      </c>
      <c r="F710" s="27" t="n">
        <v>21</v>
      </c>
      <c r="G710" s="27" t="n">
        <v>37.035</v>
      </c>
    </row>
    <row r="711" customFormat="false" ht="12.75" hidden="false" customHeight="false" outlineLevel="0" collapsed="false">
      <c r="A711" s="43" t="n">
        <v>11.817</v>
      </c>
      <c r="B711" s="27" t="n">
        <v>1.01</v>
      </c>
      <c r="C711" s="27" t="n">
        <v>45.7496465681681</v>
      </c>
      <c r="D711" s="27" t="n">
        <v>0</v>
      </c>
      <c r="F711" s="27" t="n">
        <v>21</v>
      </c>
      <c r="G711" s="27" t="n">
        <v>37.04</v>
      </c>
    </row>
    <row r="712" customFormat="false" ht="12.75" hidden="false" customHeight="false" outlineLevel="0" collapsed="false">
      <c r="A712" s="43" t="n">
        <v>11.833</v>
      </c>
      <c r="B712" s="27" t="n">
        <v>1.02</v>
      </c>
      <c r="C712" s="27" t="n">
        <v>46.1973515377379</v>
      </c>
      <c r="D712" s="27" t="n">
        <v>0</v>
      </c>
      <c r="F712" s="27" t="n">
        <v>21</v>
      </c>
      <c r="G712" s="27" t="n">
        <v>37.035</v>
      </c>
    </row>
    <row r="713" customFormat="false" ht="12.75" hidden="false" customHeight="false" outlineLevel="0" collapsed="false">
      <c r="A713" s="43" t="n">
        <v>11.85</v>
      </c>
      <c r="B713" s="27" t="n">
        <v>1.03</v>
      </c>
      <c r="C713" s="27" t="n">
        <v>46.6588529031557</v>
      </c>
      <c r="D713" s="27" t="n">
        <v>0</v>
      </c>
      <c r="F713" s="27" t="n">
        <v>21</v>
      </c>
      <c r="G713" s="27" t="n">
        <v>37.035</v>
      </c>
    </row>
    <row r="714" customFormat="false" ht="12.75" hidden="false" customHeight="false" outlineLevel="0" collapsed="false">
      <c r="A714" s="43" t="n">
        <v>11.867</v>
      </c>
      <c r="B714" s="27" t="n">
        <v>1.04</v>
      </c>
      <c r="C714" s="27" t="n">
        <v>47.1083387312311</v>
      </c>
      <c r="D714" s="27" t="n">
        <v>0</v>
      </c>
      <c r="F714" s="27" t="n">
        <v>21</v>
      </c>
      <c r="G714" s="27" t="n">
        <v>37.04</v>
      </c>
    </row>
    <row r="715" customFormat="false" ht="12.75" hidden="false" customHeight="false" outlineLevel="0" collapsed="false">
      <c r="A715" s="43" t="n">
        <v>11.883</v>
      </c>
      <c r="B715" s="27" t="n">
        <v>1.04666666666667</v>
      </c>
      <c r="C715" s="27" t="n">
        <v>47.4241213560583</v>
      </c>
      <c r="D715" s="27" t="n">
        <v>0</v>
      </c>
      <c r="F715" s="27" t="n">
        <v>21</v>
      </c>
      <c r="G715" s="27" t="n">
        <v>37.0433333333333</v>
      </c>
    </row>
    <row r="716" customFormat="false" ht="12.75" hidden="false" customHeight="false" outlineLevel="0" collapsed="false">
      <c r="A716" s="43" t="n">
        <v>11.9</v>
      </c>
      <c r="B716" s="27" t="n">
        <v>1.045</v>
      </c>
      <c r="C716" s="27" t="n">
        <v>47.2984988396478</v>
      </c>
      <c r="D716" s="27" t="n">
        <v>0</v>
      </c>
      <c r="F716" s="27" t="n">
        <v>21</v>
      </c>
      <c r="G716" s="27" t="n">
        <v>37.0342857142857</v>
      </c>
    </row>
    <row r="717" customFormat="false" ht="12.75" hidden="false" customHeight="false" outlineLevel="0" collapsed="false">
      <c r="A717" s="43" t="n">
        <v>11.917</v>
      </c>
      <c r="B717" s="27" t="n">
        <v>1.06</v>
      </c>
      <c r="C717" s="27" t="n">
        <v>48.0111236549441</v>
      </c>
      <c r="D717" s="27" t="n">
        <v>0</v>
      </c>
      <c r="F717" s="27" t="n">
        <v>21</v>
      </c>
      <c r="G717" s="27" t="n">
        <v>37.0342857142857</v>
      </c>
    </row>
    <row r="718" customFormat="false" ht="12.75" hidden="false" customHeight="false" outlineLevel="0" collapsed="false">
      <c r="A718" s="43" t="n">
        <v>11.933</v>
      </c>
      <c r="B718" s="27" t="n">
        <v>1.075</v>
      </c>
      <c r="C718" s="27" t="n">
        <v>48.7512355845938</v>
      </c>
      <c r="D718" s="27" t="n">
        <v>0</v>
      </c>
      <c r="F718" s="27" t="n">
        <v>21</v>
      </c>
      <c r="G718" s="27" t="n">
        <v>37.026</v>
      </c>
    </row>
    <row r="719" customFormat="false" ht="12.75" hidden="false" customHeight="false" outlineLevel="0" collapsed="false">
      <c r="A719" s="43" t="n">
        <v>11.95</v>
      </c>
      <c r="B719" s="27" t="n">
        <v>1.095</v>
      </c>
      <c r="C719" s="27" t="n">
        <v>49.6807236101625</v>
      </c>
      <c r="D719" s="27" t="n">
        <v>0</v>
      </c>
      <c r="F719" s="27" t="n">
        <v>21</v>
      </c>
      <c r="G719" s="27" t="n">
        <v>37.0357142857143</v>
      </c>
    </row>
    <row r="720" customFormat="false" ht="12.75" hidden="false" customHeight="false" outlineLevel="0" collapsed="false">
      <c r="A720" s="43" t="n">
        <v>11.967</v>
      </c>
      <c r="B720" s="27" t="n">
        <v>1.11</v>
      </c>
      <c r="C720" s="27" t="n">
        <v>50.3888003411968</v>
      </c>
      <c r="D720" s="27" t="n">
        <v>0</v>
      </c>
      <c r="F720" s="27" t="n">
        <v>21</v>
      </c>
      <c r="G720" s="27" t="n">
        <v>37.035</v>
      </c>
    </row>
    <row r="721" customFormat="false" ht="12.75" hidden="false" customHeight="false" outlineLevel="0" collapsed="false">
      <c r="A721" s="43" t="n">
        <v>11.983</v>
      </c>
      <c r="B721" s="27" t="n">
        <v>1.11</v>
      </c>
      <c r="C721" s="27" t="n">
        <v>50.3824664898722</v>
      </c>
      <c r="D721" s="27" t="n">
        <v>0</v>
      </c>
      <c r="F721" s="27" t="n">
        <v>21</v>
      </c>
      <c r="G721" s="27" t="n">
        <v>37.035</v>
      </c>
    </row>
    <row r="722" customFormat="false" ht="12.75" hidden="false" customHeight="false" outlineLevel="0" collapsed="false">
      <c r="A722" s="43" t="n">
        <v>12</v>
      </c>
      <c r="B722" s="27" t="n">
        <v>1.12</v>
      </c>
      <c r="C722" s="27" t="n">
        <v>50.9002305777445</v>
      </c>
      <c r="D722" s="27" t="n">
        <v>0</v>
      </c>
      <c r="F722" s="27" t="n">
        <v>21</v>
      </c>
      <c r="G722" s="27" t="n">
        <v>37.045</v>
      </c>
    </row>
    <row r="723" customFormat="false" ht="12.75" hidden="false" customHeight="false" outlineLevel="0" collapsed="false">
      <c r="A723" s="43" t="n">
        <v>12.017</v>
      </c>
      <c r="B723" s="27" t="n">
        <v>1.13</v>
      </c>
      <c r="C723" s="27" t="n">
        <v>51.3234043995405</v>
      </c>
      <c r="D723" s="27" t="n">
        <v>0</v>
      </c>
      <c r="F723" s="27" t="n">
        <v>21</v>
      </c>
      <c r="G723" s="27" t="n">
        <v>37.0342857142857</v>
      </c>
    </row>
    <row r="724" customFormat="false" ht="12.75" hidden="false" customHeight="false" outlineLevel="0" collapsed="false">
      <c r="A724" s="43" t="n">
        <v>12.033</v>
      </c>
      <c r="B724" s="27" t="n">
        <v>1.14</v>
      </c>
      <c r="C724" s="27" t="n">
        <v>51.769866603403</v>
      </c>
      <c r="D724" s="27" t="n">
        <v>0</v>
      </c>
      <c r="F724" s="27" t="n">
        <v>21</v>
      </c>
      <c r="G724" s="27" t="n">
        <v>37.04</v>
      </c>
    </row>
    <row r="725" customFormat="false" ht="12.75" hidden="false" customHeight="false" outlineLevel="0" collapsed="false">
      <c r="A725" s="43" t="n">
        <v>12.05</v>
      </c>
      <c r="B725" s="27" t="n">
        <v>1.15</v>
      </c>
      <c r="C725" s="27" t="n">
        <v>52.21339347298</v>
      </c>
      <c r="D725" s="27" t="n">
        <v>0</v>
      </c>
      <c r="F725" s="27" t="n">
        <v>21</v>
      </c>
      <c r="G725" s="27" t="n">
        <v>37.03</v>
      </c>
    </row>
    <row r="726" customFormat="false" ht="12.75" hidden="false" customHeight="false" outlineLevel="0" collapsed="false">
      <c r="A726" s="43" t="n">
        <v>12.067</v>
      </c>
      <c r="B726" s="27" t="n">
        <v>1.15</v>
      </c>
      <c r="C726" s="27" t="n">
        <v>52.2620019349537</v>
      </c>
      <c r="D726" s="27" t="n">
        <v>0</v>
      </c>
      <c r="F726" s="27" t="n">
        <v>21</v>
      </c>
      <c r="G726" s="27" t="n">
        <v>37.035</v>
      </c>
    </row>
    <row r="727" customFormat="false" ht="12.75" hidden="false" customHeight="false" outlineLevel="0" collapsed="false">
      <c r="A727" s="43" t="n">
        <v>12.083</v>
      </c>
      <c r="B727" s="27" t="n">
        <v>1.165</v>
      </c>
      <c r="C727" s="27" t="n">
        <v>52.9095027350013</v>
      </c>
      <c r="D727" s="27" t="n">
        <v>0</v>
      </c>
      <c r="F727" s="27" t="n">
        <v>21</v>
      </c>
      <c r="G727" s="27" t="n">
        <v>37.04</v>
      </c>
    </row>
    <row r="728" customFormat="false" ht="12.75" hidden="false" customHeight="false" outlineLevel="0" collapsed="false">
      <c r="A728" s="43" t="n">
        <v>12.1</v>
      </c>
      <c r="B728" s="27" t="n">
        <v>1.18</v>
      </c>
      <c r="C728" s="27" t="n">
        <v>53.6181325584464</v>
      </c>
      <c r="D728" s="27" t="n">
        <v>0</v>
      </c>
      <c r="F728" s="27" t="n">
        <v>21</v>
      </c>
      <c r="G728" s="27" t="n">
        <v>37.034</v>
      </c>
    </row>
    <row r="729" customFormat="false" ht="12.75" hidden="false" customHeight="false" outlineLevel="0" collapsed="false">
      <c r="A729" s="43" t="n">
        <v>12.117</v>
      </c>
      <c r="B729" s="27" t="n">
        <v>1.19</v>
      </c>
      <c r="C729" s="27" t="n">
        <v>54.144436768341</v>
      </c>
      <c r="D729" s="27" t="n">
        <v>0</v>
      </c>
      <c r="F729" s="27" t="n">
        <v>21</v>
      </c>
      <c r="G729" s="27" t="n">
        <v>37.0266666666667</v>
      </c>
    </row>
    <row r="730" customFormat="false" ht="12.75" hidden="false" customHeight="false" outlineLevel="0" collapsed="false">
      <c r="A730" s="43" t="n">
        <v>12.133</v>
      </c>
      <c r="B730" s="27" t="n">
        <v>1.195</v>
      </c>
      <c r="C730" s="27" t="n">
        <v>54.362925202069</v>
      </c>
      <c r="D730" s="27" t="n">
        <v>0</v>
      </c>
      <c r="F730" s="27" t="n">
        <v>21</v>
      </c>
      <c r="G730" s="27" t="n">
        <v>37.025</v>
      </c>
    </row>
    <row r="731" customFormat="false" ht="12.75" hidden="false" customHeight="false" outlineLevel="0" collapsed="false">
      <c r="A731" s="43" t="n">
        <v>12.15</v>
      </c>
      <c r="B731" s="27" t="n">
        <v>1.205</v>
      </c>
      <c r="C731" s="27" t="n">
        <v>54.8153364611609</v>
      </c>
      <c r="D731" s="27" t="n">
        <v>0</v>
      </c>
      <c r="F731" s="27" t="n">
        <v>21</v>
      </c>
      <c r="G731" s="27" t="n">
        <v>37.03</v>
      </c>
    </row>
    <row r="732" customFormat="false" ht="12.75" hidden="false" customHeight="false" outlineLevel="0" collapsed="false">
      <c r="A732" s="43" t="n">
        <v>12.167</v>
      </c>
      <c r="B732" s="27" t="n">
        <v>1.22</v>
      </c>
      <c r="C732" s="27" t="n">
        <v>55.5150076154329</v>
      </c>
      <c r="D732" s="27" t="n">
        <v>0</v>
      </c>
      <c r="F732" s="27" t="n">
        <v>21</v>
      </c>
      <c r="G732" s="27" t="n">
        <v>37.025</v>
      </c>
    </row>
    <row r="733" customFormat="false" ht="12.75" hidden="false" customHeight="false" outlineLevel="0" collapsed="false">
      <c r="A733" s="43" t="n">
        <v>12.183</v>
      </c>
      <c r="B733" s="27" t="n">
        <v>1.235</v>
      </c>
      <c r="C733" s="27" t="n">
        <v>56.2550125093896</v>
      </c>
      <c r="D733" s="27" t="n">
        <v>0</v>
      </c>
      <c r="F733" s="27" t="n">
        <v>21</v>
      </c>
      <c r="G733" s="27" t="n">
        <v>37.025</v>
      </c>
    </row>
    <row r="734" customFormat="false" ht="12.75" hidden="false" customHeight="false" outlineLevel="0" collapsed="false">
      <c r="A734" s="43" t="n">
        <v>12.2</v>
      </c>
      <c r="B734" s="27" t="n">
        <v>1.24666666666667</v>
      </c>
      <c r="C734" s="27" t="n">
        <v>56.8027262364043</v>
      </c>
      <c r="D734" s="27" t="n">
        <v>0</v>
      </c>
      <c r="F734" s="27" t="n">
        <v>21</v>
      </c>
      <c r="G734" s="27" t="n">
        <v>37.024</v>
      </c>
    </row>
    <row r="735" customFormat="false" ht="12.75" hidden="false" customHeight="false" outlineLevel="0" collapsed="false">
      <c r="A735" s="43" t="n">
        <v>12.217</v>
      </c>
      <c r="B735" s="27" t="n">
        <v>1.26</v>
      </c>
      <c r="C735" s="27" t="n">
        <v>57.4304602896979</v>
      </c>
      <c r="D735" s="27" t="n">
        <v>0</v>
      </c>
      <c r="F735" s="27" t="n">
        <v>21</v>
      </c>
      <c r="G735" s="27" t="n">
        <v>37.03</v>
      </c>
    </row>
    <row r="736" customFormat="false" ht="12.75" hidden="false" customHeight="false" outlineLevel="0" collapsed="false">
      <c r="A736" s="43" t="n">
        <v>12.233</v>
      </c>
      <c r="B736" s="27" t="n">
        <v>1.27</v>
      </c>
      <c r="C736" s="27" t="n">
        <v>57.9211369888125</v>
      </c>
      <c r="D736" s="27" t="n">
        <v>0</v>
      </c>
      <c r="F736" s="27" t="n">
        <v>21</v>
      </c>
      <c r="G736" s="27" t="n">
        <v>37.025</v>
      </c>
    </row>
    <row r="737" customFormat="false" ht="12.75" hidden="false" customHeight="false" outlineLevel="0" collapsed="false">
      <c r="A737" s="43" t="n">
        <v>12.25</v>
      </c>
      <c r="B737" s="27" t="n">
        <v>1.28</v>
      </c>
      <c r="C737" s="27" t="n">
        <v>58.3828567106312</v>
      </c>
      <c r="D737" s="27" t="n">
        <v>0</v>
      </c>
      <c r="F737" s="27" t="n">
        <v>21</v>
      </c>
      <c r="G737" s="27" t="n">
        <v>37.0233333333333</v>
      </c>
    </row>
    <row r="738" customFormat="false" ht="12.75" hidden="false" customHeight="false" outlineLevel="0" collapsed="false">
      <c r="A738" s="43" t="n">
        <v>12.267</v>
      </c>
      <c r="B738" s="27" t="n">
        <v>1.29</v>
      </c>
      <c r="C738" s="27" t="n">
        <v>58.8337863251077</v>
      </c>
      <c r="D738" s="27" t="n">
        <v>0</v>
      </c>
      <c r="F738" s="27" t="n">
        <v>21</v>
      </c>
      <c r="G738" s="27" t="n">
        <v>37.0266666666667</v>
      </c>
    </row>
    <row r="739" customFormat="false" ht="12.75" hidden="false" customHeight="false" outlineLevel="0" collapsed="false">
      <c r="A739" s="43" t="n">
        <v>12.283</v>
      </c>
      <c r="B739" s="27" t="n">
        <v>1.3</v>
      </c>
      <c r="C739" s="27" t="n">
        <v>59.2450269984968</v>
      </c>
      <c r="D739" s="27" t="n">
        <v>0</v>
      </c>
      <c r="F739" s="27" t="n">
        <v>21.05</v>
      </c>
      <c r="G739" s="27" t="n">
        <v>37.025</v>
      </c>
    </row>
    <row r="740" customFormat="false" ht="12.75" hidden="false" customHeight="false" outlineLevel="0" collapsed="false">
      <c r="A740" s="43" t="n">
        <v>12.3</v>
      </c>
      <c r="B740" s="27" t="n">
        <v>1.315</v>
      </c>
      <c r="C740" s="27" t="n">
        <v>59.9411020375431</v>
      </c>
      <c r="D740" s="27" t="n">
        <v>0</v>
      </c>
      <c r="F740" s="27" t="n">
        <v>21.21</v>
      </c>
      <c r="G740" s="27" t="n">
        <v>37.0242857142857</v>
      </c>
    </row>
    <row r="741" customFormat="false" ht="12.75" hidden="false" customHeight="false" outlineLevel="0" collapsed="false">
      <c r="A741" s="43" t="n">
        <v>12.317</v>
      </c>
      <c r="B741" s="27" t="n">
        <v>1.33</v>
      </c>
      <c r="C741" s="27" t="n">
        <v>60.4291160147772</v>
      </c>
      <c r="D741" s="27" t="n">
        <v>0</v>
      </c>
      <c r="F741" s="27" t="n">
        <v>21.44</v>
      </c>
      <c r="G741" s="27" t="n">
        <v>37.0344444444444</v>
      </c>
    </row>
    <row r="742" customFormat="false" ht="12.75" hidden="false" customHeight="false" outlineLevel="0" collapsed="false">
      <c r="A742" s="43" t="n">
        <v>12.333</v>
      </c>
      <c r="B742" s="27" t="n">
        <v>1.33666666666667</v>
      </c>
      <c r="C742" s="27" t="n">
        <v>60.7327908525685</v>
      </c>
      <c r="D742" s="27" t="n">
        <v>0</v>
      </c>
      <c r="F742" s="27" t="n">
        <v>21.56</v>
      </c>
      <c r="G742" s="27" t="n">
        <v>37.0242857142857</v>
      </c>
    </row>
    <row r="743" customFormat="false" ht="12.75" hidden="false" customHeight="false" outlineLevel="0" collapsed="false">
      <c r="A743" s="43" t="n">
        <v>12.35</v>
      </c>
      <c r="B743" s="27" t="n">
        <v>1.355</v>
      </c>
      <c r="C743" s="27" t="n">
        <v>61.7211146827167</v>
      </c>
      <c r="D743" s="27" t="n">
        <v>0</v>
      </c>
      <c r="F743" s="27" t="n">
        <v>21.65</v>
      </c>
      <c r="G743" s="27" t="n">
        <v>37.025</v>
      </c>
    </row>
    <row r="744" customFormat="false" ht="12.75" hidden="false" customHeight="false" outlineLevel="0" collapsed="false">
      <c r="A744" s="43" t="n">
        <v>12.367</v>
      </c>
      <c r="B744" s="27" t="n">
        <v>1.36</v>
      </c>
      <c r="C744" s="27" t="n">
        <v>61.8645897490705</v>
      </c>
      <c r="D744" s="27" t="n">
        <v>0</v>
      </c>
      <c r="F744" s="27" t="n">
        <v>21.77</v>
      </c>
      <c r="G744" s="27" t="n">
        <v>37.0266666666667</v>
      </c>
    </row>
    <row r="745" customFormat="false" ht="12.75" hidden="false" customHeight="false" outlineLevel="0" collapsed="false">
      <c r="A745" s="43" t="n">
        <v>12.383</v>
      </c>
      <c r="B745" s="27" t="n">
        <v>1.375</v>
      </c>
      <c r="C745" s="27" t="n">
        <v>62.6146272101796</v>
      </c>
      <c r="D745" s="27" t="n">
        <v>0</v>
      </c>
      <c r="F745" s="27" t="n">
        <v>21.915</v>
      </c>
      <c r="G745" s="27" t="n">
        <v>37.0244444444444</v>
      </c>
    </row>
    <row r="746" customFormat="false" ht="12.75" hidden="false" customHeight="false" outlineLevel="0" collapsed="false">
      <c r="A746" s="43" t="n">
        <v>12.4</v>
      </c>
      <c r="B746" s="27" t="n">
        <v>1.385</v>
      </c>
      <c r="C746" s="27" t="n">
        <v>63.0791877769387</v>
      </c>
      <c r="D746" s="27" t="n">
        <v>0</v>
      </c>
      <c r="F746" s="27" t="n">
        <v>22.055</v>
      </c>
      <c r="G746" s="27" t="n">
        <v>37.0255555555556</v>
      </c>
    </row>
    <row r="747" customFormat="false" ht="12.75" hidden="false" customHeight="false" outlineLevel="0" collapsed="false">
      <c r="A747" s="43" t="n">
        <v>12.417</v>
      </c>
      <c r="B747" s="27" t="n">
        <v>1.405</v>
      </c>
      <c r="C747" s="27" t="n">
        <v>63.9760295097804</v>
      </c>
      <c r="D747" s="27" t="n">
        <v>0</v>
      </c>
      <c r="F747" s="27" t="n">
        <v>22.175</v>
      </c>
      <c r="G747" s="27" t="n">
        <v>37.035</v>
      </c>
    </row>
    <row r="748" customFormat="false" ht="12.75" hidden="false" customHeight="false" outlineLevel="0" collapsed="false">
      <c r="A748" s="43" t="n">
        <v>12.433</v>
      </c>
      <c r="B748" s="27" t="n">
        <v>1.42</v>
      </c>
      <c r="C748" s="27" t="n">
        <v>64.6161752295091</v>
      </c>
      <c r="D748" s="27" t="n">
        <v>0</v>
      </c>
      <c r="F748" s="27" t="n">
        <v>22.305</v>
      </c>
      <c r="G748" s="27" t="n">
        <v>37.035</v>
      </c>
    </row>
    <row r="749" customFormat="false" ht="12.75" hidden="false" customHeight="false" outlineLevel="0" collapsed="false">
      <c r="A749" s="43" t="n">
        <v>12.45</v>
      </c>
      <c r="B749" s="27" t="n">
        <v>1.43</v>
      </c>
      <c r="C749" s="27" t="n">
        <v>65.163075799505</v>
      </c>
      <c r="D749" s="27" t="n">
        <v>0</v>
      </c>
      <c r="F749" s="27" t="n">
        <v>22.5</v>
      </c>
      <c r="G749" s="27" t="n">
        <v>37.0433333333333</v>
      </c>
    </row>
    <row r="750" customFormat="false" ht="12.75" hidden="false" customHeight="false" outlineLevel="0" collapsed="false">
      <c r="A750" s="43" t="n">
        <v>12.467</v>
      </c>
      <c r="B750" s="27" t="n">
        <v>1.445</v>
      </c>
      <c r="C750" s="27" t="n">
        <v>65.7410911232215</v>
      </c>
      <c r="D750" s="27" t="n">
        <v>0</v>
      </c>
      <c r="F750" s="27" t="n">
        <v>22.675</v>
      </c>
      <c r="G750" s="27" t="n">
        <v>37.0466666666667</v>
      </c>
    </row>
    <row r="751" customFormat="false" ht="12.75" hidden="false" customHeight="false" outlineLevel="0" collapsed="false">
      <c r="A751" s="43" t="n">
        <v>12.483</v>
      </c>
      <c r="B751" s="27" t="n">
        <v>1.46</v>
      </c>
      <c r="C751" s="27" t="n">
        <v>66.4774551675584</v>
      </c>
      <c r="D751" s="27" t="n">
        <v>0</v>
      </c>
      <c r="F751" s="27" t="n">
        <v>22.775</v>
      </c>
      <c r="G751" s="27" t="n">
        <v>37.055</v>
      </c>
    </row>
    <row r="752" customFormat="false" ht="12.75" hidden="false" customHeight="false" outlineLevel="0" collapsed="false">
      <c r="A752" s="43" t="n">
        <v>12.5</v>
      </c>
      <c r="B752" s="27" t="n">
        <v>1.475</v>
      </c>
      <c r="C752" s="27" t="n">
        <v>67.244765390048</v>
      </c>
      <c r="D752" s="27" t="n">
        <v>0</v>
      </c>
      <c r="F752" s="27" t="n">
        <v>22.915</v>
      </c>
      <c r="G752" s="27" t="n">
        <v>37.04</v>
      </c>
    </row>
    <row r="753" customFormat="false" ht="12.75" hidden="false" customHeight="false" outlineLevel="0" collapsed="false">
      <c r="A753" s="43" t="n">
        <v>12.517</v>
      </c>
      <c r="B753" s="27" t="n">
        <v>1.49</v>
      </c>
      <c r="C753" s="27" t="n">
        <v>67.9670054706593</v>
      </c>
      <c r="D753" s="27" t="n">
        <v>0</v>
      </c>
      <c r="F753" s="27" t="n">
        <v>23.04</v>
      </c>
      <c r="G753" s="27" t="n">
        <v>37.0416666666667</v>
      </c>
    </row>
    <row r="754" customFormat="false" ht="12.75" hidden="false" customHeight="false" outlineLevel="0" collapsed="false">
      <c r="A754" s="43" t="n">
        <v>12.533</v>
      </c>
      <c r="B754" s="27" t="n">
        <v>1.5</v>
      </c>
      <c r="C754" s="27" t="n">
        <v>68.4694677955419</v>
      </c>
      <c r="D754" s="27" t="n">
        <v>0</v>
      </c>
      <c r="F754" s="27" t="n">
        <v>23.175</v>
      </c>
      <c r="G754" s="27" t="n">
        <v>37.045</v>
      </c>
    </row>
    <row r="755" customFormat="false" ht="12.75" hidden="false" customHeight="false" outlineLevel="0" collapsed="false">
      <c r="A755" s="43" t="n">
        <v>12.55</v>
      </c>
      <c r="B755" s="27" t="n">
        <v>1.51</v>
      </c>
      <c r="C755" s="27" t="n">
        <v>68.8700288105674</v>
      </c>
      <c r="D755" s="27" t="n">
        <v>0</v>
      </c>
      <c r="F755" s="27" t="n">
        <v>23.335</v>
      </c>
      <c r="G755" s="27" t="n">
        <v>37.046</v>
      </c>
    </row>
    <row r="756" customFormat="false" ht="12.75" hidden="false" customHeight="false" outlineLevel="0" collapsed="false">
      <c r="A756" s="43" t="n">
        <v>12.567</v>
      </c>
      <c r="B756" s="27" t="n">
        <v>1.52</v>
      </c>
      <c r="C756" s="27" t="n">
        <v>69.3071937956785</v>
      </c>
      <c r="D756" s="27" t="n">
        <v>0</v>
      </c>
      <c r="F756" s="27" t="n">
        <v>23.49</v>
      </c>
      <c r="G756" s="27" t="n">
        <v>37.05</v>
      </c>
    </row>
    <row r="757" customFormat="false" ht="12.75" hidden="false" customHeight="false" outlineLevel="0" collapsed="false">
      <c r="A757" s="43" t="n">
        <v>12.583</v>
      </c>
      <c r="B757" s="27" t="n">
        <v>1.535</v>
      </c>
      <c r="C757" s="27" t="n">
        <v>69.9178311415329</v>
      </c>
      <c r="D757" s="27" t="n">
        <v>0</v>
      </c>
      <c r="F757" s="27" t="n">
        <v>23.65</v>
      </c>
      <c r="G757" s="27" t="n">
        <v>37.045</v>
      </c>
    </row>
    <row r="758" customFormat="false" ht="12.75" hidden="false" customHeight="false" outlineLevel="0" collapsed="false">
      <c r="A758" s="43" t="n">
        <v>12.6</v>
      </c>
      <c r="B758" s="27" t="n">
        <v>1.55</v>
      </c>
      <c r="C758" s="27" t="n">
        <v>70.5704318600561</v>
      </c>
      <c r="D758" s="27" t="n">
        <v>0</v>
      </c>
      <c r="F758" s="27" t="n">
        <v>23.795</v>
      </c>
      <c r="G758" s="27" t="n">
        <v>37.045</v>
      </c>
    </row>
    <row r="759" customFormat="false" ht="12.75" hidden="false" customHeight="false" outlineLevel="0" collapsed="false">
      <c r="A759" s="43" t="n">
        <v>12.617</v>
      </c>
      <c r="B759" s="27" t="n">
        <v>1.56</v>
      </c>
      <c r="C759" s="27" t="n">
        <v>71.1832225333445</v>
      </c>
      <c r="D759" s="27" t="n">
        <v>0</v>
      </c>
      <c r="F759" s="27" t="n">
        <v>23.945</v>
      </c>
      <c r="G759" s="27" t="n">
        <v>37.055</v>
      </c>
    </row>
    <row r="760" customFormat="false" ht="12.75" hidden="false" customHeight="false" outlineLevel="0" collapsed="false">
      <c r="A760" s="43" t="n">
        <v>12.633</v>
      </c>
      <c r="B760" s="27" t="n">
        <v>1.57</v>
      </c>
      <c r="C760" s="27" t="n">
        <v>71.5834266772748</v>
      </c>
      <c r="D760" s="27" t="n">
        <v>0</v>
      </c>
      <c r="F760" s="27" t="n">
        <v>24.075</v>
      </c>
      <c r="G760" s="27" t="n">
        <v>37.0544444444444</v>
      </c>
    </row>
    <row r="761" customFormat="false" ht="12.75" hidden="false" customHeight="false" outlineLevel="0" collapsed="false">
      <c r="A761" s="43" t="n">
        <v>12.65</v>
      </c>
      <c r="B761" s="27" t="n">
        <v>1.58333333333333</v>
      </c>
      <c r="C761" s="27" t="n">
        <v>72.1375245805006</v>
      </c>
      <c r="D761" s="27" t="n">
        <v>0</v>
      </c>
      <c r="F761" s="27" t="n">
        <v>24.225</v>
      </c>
      <c r="G761" s="27" t="n">
        <v>37.045</v>
      </c>
    </row>
    <row r="762" customFormat="false" ht="12.75" hidden="false" customHeight="false" outlineLevel="0" collapsed="false">
      <c r="A762" s="43" t="n">
        <v>12.667</v>
      </c>
      <c r="B762" s="27" t="n">
        <v>1.595</v>
      </c>
      <c r="C762" s="27" t="n">
        <v>72.6375152809927</v>
      </c>
      <c r="D762" s="27" t="n">
        <v>0</v>
      </c>
      <c r="F762" s="27" t="n">
        <v>24.395</v>
      </c>
      <c r="G762" s="27" t="n">
        <v>37.055</v>
      </c>
    </row>
    <row r="763" customFormat="false" ht="12.75" hidden="false" customHeight="false" outlineLevel="0" collapsed="false">
      <c r="A763" s="43" t="n">
        <v>12.683</v>
      </c>
      <c r="B763" s="27" t="n">
        <v>1.61</v>
      </c>
      <c r="C763" s="27" t="n">
        <v>73.3367844059797</v>
      </c>
      <c r="D763" s="27" t="n">
        <v>0</v>
      </c>
      <c r="F763" s="27" t="n">
        <v>24.555</v>
      </c>
      <c r="G763" s="27" t="n">
        <v>37.045</v>
      </c>
    </row>
    <row r="764" customFormat="false" ht="12.75" hidden="false" customHeight="false" outlineLevel="0" collapsed="false">
      <c r="A764" s="43" t="n">
        <v>12.7</v>
      </c>
      <c r="B764" s="27" t="n">
        <v>1.625</v>
      </c>
      <c r="C764" s="27" t="n">
        <v>74.0370703179524</v>
      </c>
      <c r="D764" s="27" t="n">
        <v>0</v>
      </c>
      <c r="F764" s="27" t="n">
        <v>24.71</v>
      </c>
      <c r="G764" s="27" t="n">
        <v>37.0557142857143</v>
      </c>
    </row>
    <row r="765" customFormat="false" ht="12.75" hidden="false" customHeight="false" outlineLevel="0" collapsed="false">
      <c r="A765" s="43" t="n">
        <v>12.717</v>
      </c>
      <c r="B765" s="27" t="n">
        <v>1.64</v>
      </c>
      <c r="C765" s="27" t="n">
        <v>74.6990398134481</v>
      </c>
      <c r="D765" s="27" t="n">
        <v>0</v>
      </c>
      <c r="F765" s="27" t="n">
        <v>24.885</v>
      </c>
      <c r="G765" s="27" t="n">
        <v>37.0514285714286</v>
      </c>
    </row>
    <row r="766" customFormat="false" ht="12.75" hidden="false" customHeight="false" outlineLevel="0" collapsed="false">
      <c r="A766" s="43" t="n">
        <v>12.733</v>
      </c>
      <c r="B766" s="27" t="n">
        <v>1.65</v>
      </c>
      <c r="C766" s="27" t="n">
        <v>75.1774879228475</v>
      </c>
      <c r="D766" s="27" t="n">
        <v>0</v>
      </c>
      <c r="F766" s="27" t="n">
        <v>25.055</v>
      </c>
      <c r="G766" s="27" t="n">
        <v>37.044</v>
      </c>
    </row>
    <row r="767" customFormat="false" ht="12.75" hidden="false" customHeight="false" outlineLevel="0" collapsed="false">
      <c r="A767" s="43" t="n">
        <v>12.75</v>
      </c>
      <c r="B767" s="27" t="n">
        <v>1.65666666666667</v>
      </c>
      <c r="C767" s="27" t="n">
        <v>75.4232612178708</v>
      </c>
      <c r="D767" s="27" t="n">
        <v>0</v>
      </c>
      <c r="F767" s="27" t="n">
        <v>25.215</v>
      </c>
      <c r="G767" s="27" t="n">
        <v>37.05</v>
      </c>
    </row>
    <row r="768" customFormat="false" ht="12.75" hidden="false" customHeight="false" outlineLevel="0" collapsed="false">
      <c r="A768" s="43" t="n">
        <v>12.767</v>
      </c>
      <c r="B768" s="27" t="n">
        <v>1.675</v>
      </c>
      <c r="C768" s="27" t="n">
        <v>76.2475540563806</v>
      </c>
      <c r="D768" s="27" t="n">
        <v>0</v>
      </c>
      <c r="F768" s="27" t="n">
        <v>25.36</v>
      </c>
      <c r="G768" s="27" t="n">
        <v>37.05</v>
      </c>
    </row>
    <row r="769" customFormat="false" ht="12.75" hidden="false" customHeight="false" outlineLevel="0" collapsed="false">
      <c r="A769" s="43" t="n">
        <v>12.783</v>
      </c>
      <c r="B769" s="27" t="n">
        <v>1.69</v>
      </c>
      <c r="C769" s="27" t="n">
        <v>77.0133193413656</v>
      </c>
      <c r="D769" s="27" t="n">
        <v>0</v>
      </c>
      <c r="F769" s="27" t="n">
        <v>25.495</v>
      </c>
      <c r="G769" s="27" t="n">
        <v>37.046</v>
      </c>
    </row>
    <row r="770" customFormat="false" ht="12.75" hidden="false" customHeight="false" outlineLevel="0" collapsed="false">
      <c r="A770" s="43" t="n">
        <v>12.8</v>
      </c>
      <c r="B770" s="27" t="n">
        <v>1.70333333333333</v>
      </c>
      <c r="C770" s="27" t="n">
        <v>77.6717428418844</v>
      </c>
      <c r="D770" s="27" t="n">
        <v>0</v>
      </c>
      <c r="F770" s="27" t="n">
        <v>25.64</v>
      </c>
      <c r="G770" s="27" t="n">
        <v>37.055</v>
      </c>
    </row>
    <row r="771" customFormat="false" ht="12.75" hidden="false" customHeight="false" outlineLevel="0" collapsed="false">
      <c r="A771" s="43" t="n">
        <v>12.817</v>
      </c>
      <c r="B771" s="27" t="n">
        <v>1.715</v>
      </c>
      <c r="C771" s="27" t="n">
        <v>78.1362477131139</v>
      </c>
      <c r="D771" s="27" t="n">
        <v>0</v>
      </c>
      <c r="F771" s="27" t="n">
        <v>25.84</v>
      </c>
      <c r="G771" s="27" t="n">
        <v>37.05</v>
      </c>
    </row>
    <row r="772" customFormat="false" ht="12.75" hidden="false" customHeight="false" outlineLevel="0" collapsed="false">
      <c r="A772" s="43" t="n">
        <v>12.833</v>
      </c>
      <c r="B772" s="27" t="n">
        <v>1.735</v>
      </c>
      <c r="C772" s="27" t="n">
        <v>79.0327935525912</v>
      </c>
      <c r="D772" s="27" t="n">
        <v>0</v>
      </c>
      <c r="F772" s="27" t="n">
        <v>26.06</v>
      </c>
      <c r="G772" s="27" t="n">
        <v>37.05</v>
      </c>
    </row>
    <row r="773" customFormat="false" ht="12.75" hidden="false" customHeight="false" outlineLevel="0" collapsed="false">
      <c r="A773" s="43" t="n">
        <v>12.85</v>
      </c>
      <c r="B773" s="27" t="n">
        <v>1.75</v>
      </c>
      <c r="C773" s="27" t="n">
        <v>79.6045953337333</v>
      </c>
      <c r="D773" s="27" t="n">
        <v>0</v>
      </c>
      <c r="F773" s="27" t="n">
        <v>26.19</v>
      </c>
      <c r="G773" s="27" t="n">
        <v>37.05</v>
      </c>
    </row>
    <row r="774" customFormat="false" ht="12.75" hidden="false" customHeight="false" outlineLevel="0" collapsed="false">
      <c r="A774" s="43" t="n">
        <v>12.867</v>
      </c>
      <c r="B774" s="27" t="n">
        <v>1.765</v>
      </c>
      <c r="C774" s="27" t="n">
        <v>80.4934707453567</v>
      </c>
      <c r="D774" s="27" t="n">
        <v>0</v>
      </c>
      <c r="F774" s="27" t="n">
        <v>26.31</v>
      </c>
      <c r="G774" s="27" t="n">
        <v>37.055</v>
      </c>
    </row>
    <row r="775" customFormat="false" ht="12.75" hidden="false" customHeight="false" outlineLevel="0" collapsed="false">
      <c r="A775" s="43" t="n">
        <v>12.883</v>
      </c>
      <c r="B775" s="27" t="n">
        <v>1.765</v>
      </c>
      <c r="C775" s="27" t="n">
        <v>80.2635909779538</v>
      </c>
      <c r="D775" s="27" t="n">
        <v>0</v>
      </c>
      <c r="F775" s="27" t="n">
        <v>26.535</v>
      </c>
      <c r="G775" s="27" t="n">
        <v>37.0516666666667</v>
      </c>
    </row>
    <row r="776" customFormat="false" ht="12.75" hidden="false" customHeight="false" outlineLevel="0" collapsed="false">
      <c r="A776" s="43" t="n">
        <v>12.9</v>
      </c>
      <c r="B776" s="27" t="n">
        <v>1.785</v>
      </c>
      <c r="C776" s="27" t="n">
        <v>81.3456471315131</v>
      </c>
      <c r="D776" s="27" t="n">
        <v>0</v>
      </c>
      <c r="F776" s="27" t="n">
        <v>26.665</v>
      </c>
      <c r="G776" s="27" t="n">
        <v>37.045</v>
      </c>
    </row>
    <row r="777" customFormat="false" ht="12.75" hidden="false" customHeight="false" outlineLevel="0" collapsed="false">
      <c r="A777" s="43" t="n">
        <v>12.917</v>
      </c>
      <c r="B777" s="27" t="n">
        <v>1.805</v>
      </c>
      <c r="C777" s="27" t="n">
        <v>82.3470194366836</v>
      </c>
      <c r="D777" s="27" t="n">
        <v>0</v>
      </c>
      <c r="F777" s="27" t="n">
        <v>26.74</v>
      </c>
      <c r="G777" s="27" t="n">
        <v>37.045</v>
      </c>
    </row>
    <row r="778" customFormat="false" ht="12.75" hidden="false" customHeight="false" outlineLevel="0" collapsed="false">
      <c r="A778" s="43" t="n">
        <v>12.933</v>
      </c>
      <c r="B778" s="27" t="n">
        <v>1.81666666666667</v>
      </c>
      <c r="C778" s="27" t="n">
        <v>82.9080453711651</v>
      </c>
      <c r="D778" s="27" t="n">
        <v>0</v>
      </c>
      <c r="F778" s="27" t="n">
        <v>26.85</v>
      </c>
      <c r="G778" s="27" t="n">
        <v>37.0433333333333</v>
      </c>
    </row>
    <row r="779" customFormat="false" ht="12.75" hidden="false" customHeight="false" outlineLevel="0" collapsed="false">
      <c r="A779" s="43" t="n">
        <v>12.95</v>
      </c>
      <c r="B779" s="27" t="n">
        <v>1.835</v>
      </c>
      <c r="C779" s="27" t="n">
        <v>83.6858898474807</v>
      </c>
      <c r="D779" s="27" t="n">
        <v>0</v>
      </c>
      <c r="F779" s="27" t="n">
        <v>27.03</v>
      </c>
      <c r="G779" s="27" t="n">
        <v>37.045</v>
      </c>
    </row>
    <row r="780" customFormat="false" ht="12.75" hidden="false" customHeight="false" outlineLevel="0" collapsed="false">
      <c r="A780" s="43" t="n">
        <v>12.967</v>
      </c>
      <c r="B780" s="27" t="n">
        <v>1.85</v>
      </c>
      <c r="C780" s="27" t="n">
        <v>84.1891010253246</v>
      </c>
      <c r="D780" s="27" t="n">
        <v>0</v>
      </c>
      <c r="F780" s="27" t="n">
        <v>27.3</v>
      </c>
      <c r="G780" s="27" t="n">
        <v>37.0455555555556</v>
      </c>
    </row>
    <row r="781" customFormat="false" ht="12.75" hidden="false" customHeight="false" outlineLevel="0" collapsed="false">
      <c r="A781" s="43" t="n">
        <v>12.983</v>
      </c>
      <c r="B781" s="27" t="n">
        <v>1.86</v>
      </c>
      <c r="C781" s="27" t="n">
        <v>84.6163010005457</v>
      </c>
      <c r="D781" s="27" t="n">
        <v>0</v>
      </c>
      <c r="F781" s="27" t="n">
        <v>27.51</v>
      </c>
      <c r="G781" s="27" t="n">
        <v>37.0455555555556</v>
      </c>
    </row>
    <row r="782" customFormat="false" ht="12.75" hidden="false" customHeight="false" outlineLevel="0" collapsed="false">
      <c r="A782" s="43" t="n">
        <v>13</v>
      </c>
      <c r="B782" s="27" t="n">
        <v>1.88</v>
      </c>
      <c r="C782" s="27" t="n">
        <v>85.7606425519812</v>
      </c>
      <c r="D782" s="27" t="n">
        <v>0</v>
      </c>
      <c r="F782" s="27" t="n">
        <v>27.55</v>
      </c>
      <c r="G782" s="27" t="n">
        <v>37.0466666666667</v>
      </c>
    </row>
    <row r="783" customFormat="false" ht="12.75" hidden="false" customHeight="false" outlineLevel="0" collapsed="false">
      <c r="A783" s="43" t="n">
        <v>13.017</v>
      </c>
      <c r="B783" s="27" t="n">
        <v>1.89</v>
      </c>
      <c r="C783" s="27" t="n">
        <v>86.232832807235</v>
      </c>
      <c r="D783" s="27" t="n">
        <v>0</v>
      </c>
      <c r="F783" s="27" t="n">
        <v>27.73</v>
      </c>
      <c r="G783" s="27" t="n">
        <v>37.045</v>
      </c>
    </row>
    <row r="784" customFormat="false" ht="12.75" hidden="false" customHeight="false" outlineLevel="0" collapsed="false">
      <c r="A784" s="43" t="n">
        <v>13.033</v>
      </c>
      <c r="B784" s="27" t="n">
        <v>1.9</v>
      </c>
      <c r="C784" s="27" t="n">
        <v>86.4619743527389</v>
      </c>
      <c r="D784" s="27" t="n">
        <v>0</v>
      </c>
      <c r="F784" s="27" t="n">
        <v>27.925</v>
      </c>
      <c r="G784" s="27" t="n">
        <v>37.0357142857143</v>
      </c>
    </row>
    <row r="785" customFormat="false" ht="12.75" hidden="false" customHeight="false" outlineLevel="0" collapsed="false">
      <c r="A785" s="43" t="n">
        <v>13.05</v>
      </c>
      <c r="B785" s="27" t="n">
        <v>1.92</v>
      </c>
      <c r="C785" s="27" t="n">
        <v>87.5682144967749</v>
      </c>
      <c r="D785" s="27" t="n">
        <v>0</v>
      </c>
      <c r="F785" s="27" t="n">
        <v>28.045</v>
      </c>
      <c r="G785" s="27" t="n">
        <v>37.034</v>
      </c>
    </row>
    <row r="786" customFormat="false" ht="12.75" hidden="false" customHeight="false" outlineLevel="0" collapsed="false">
      <c r="A786" s="43" t="n">
        <v>13.067</v>
      </c>
      <c r="B786" s="27" t="n">
        <v>1.92</v>
      </c>
      <c r="C786" s="27" t="n">
        <v>87.5054993076158</v>
      </c>
      <c r="D786" s="27" t="n">
        <v>0</v>
      </c>
      <c r="F786" s="27" t="n">
        <v>28.23</v>
      </c>
      <c r="G786" s="27" t="n">
        <v>37.034</v>
      </c>
    </row>
    <row r="787" customFormat="false" ht="12.75" hidden="false" customHeight="false" outlineLevel="0" collapsed="false">
      <c r="A787" s="43" t="n">
        <v>13.083</v>
      </c>
      <c r="B787" s="27" t="n">
        <v>1.945</v>
      </c>
      <c r="C787" s="27" t="n">
        <v>88.5816470475485</v>
      </c>
      <c r="D787" s="27" t="n">
        <v>0</v>
      </c>
      <c r="F787" s="27" t="n">
        <v>28.41</v>
      </c>
      <c r="G787" s="27" t="n">
        <v>37.0425</v>
      </c>
    </row>
    <row r="788" customFormat="false" ht="12.75" hidden="false" customHeight="false" outlineLevel="0" collapsed="false">
      <c r="A788" s="43" t="n">
        <v>13.1</v>
      </c>
      <c r="B788" s="27" t="n">
        <v>1.96</v>
      </c>
      <c r="C788" s="27" t="n">
        <v>89.1623334224566</v>
      </c>
      <c r="D788" s="27" t="n">
        <v>0</v>
      </c>
      <c r="F788" s="27" t="n">
        <v>28.66</v>
      </c>
      <c r="G788" s="27" t="n">
        <v>37.038</v>
      </c>
    </row>
    <row r="789" customFormat="false" ht="12.75" hidden="false" customHeight="false" outlineLevel="0" collapsed="false">
      <c r="A789" s="43" t="n">
        <v>13.117</v>
      </c>
      <c r="B789" s="27" t="n">
        <v>1.955</v>
      </c>
      <c r="C789" s="27" t="n">
        <v>89.0532237350539</v>
      </c>
      <c r="D789" s="27" t="n">
        <v>0</v>
      </c>
      <c r="F789" s="27" t="n">
        <v>28.805</v>
      </c>
      <c r="G789" s="27" t="n">
        <v>37.0316666666667</v>
      </c>
    </row>
    <row r="790" customFormat="false" ht="12.75" hidden="false" customHeight="false" outlineLevel="0" collapsed="false">
      <c r="A790" s="43" t="n">
        <v>13.133</v>
      </c>
      <c r="B790" s="27" t="n">
        <v>1.975</v>
      </c>
      <c r="C790" s="27" t="n">
        <v>90.1077775055633</v>
      </c>
      <c r="D790" s="27" t="n">
        <v>0</v>
      </c>
      <c r="F790" s="27" t="n">
        <v>28.925</v>
      </c>
      <c r="G790" s="27" t="n">
        <v>37.0366666666667</v>
      </c>
    </row>
    <row r="791" customFormat="false" ht="12.75" hidden="false" customHeight="false" outlineLevel="0" collapsed="false">
      <c r="A791" s="43" t="n">
        <v>13.15</v>
      </c>
      <c r="B791" s="27" t="n">
        <v>1.995</v>
      </c>
      <c r="C791" s="27" t="n">
        <v>90.9142340155723</v>
      </c>
      <c r="D791" s="27" t="n">
        <v>0</v>
      </c>
      <c r="F791" s="27" t="n">
        <v>29.12</v>
      </c>
      <c r="G791" s="27" t="n">
        <v>37.035</v>
      </c>
    </row>
    <row r="792" customFormat="false" ht="12.75" hidden="false" customHeight="false" outlineLevel="0" collapsed="false">
      <c r="A792" s="43" t="n">
        <v>13.167</v>
      </c>
      <c r="B792" s="27" t="n">
        <v>2.015</v>
      </c>
      <c r="C792" s="27" t="n">
        <v>91.7242745965641</v>
      </c>
      <c r="D792" s="27" t="n">
        <v>0</v>
      </c>
      <c r="F792" s="27" t="n">
        <v>29.315</v>
      </c>
      <c r="G792" s="27" t="n">
        <v>37.0333333333333</v>
      </c>
    </row>
    <row r="793" customFormat="false" ht="12.75" hidden="false" customHeight="false" outlineLevel="0" collapsed="false">
      <c r="A793" s="43" t="n">
        <v>13.183</v>
      </c>
      <c r="B793" s="27" t="n">
        <v>2.03</v>
      </c>
      <c r="C793" s="27" t="n">
        <v>92.5054665504427</v>
      </c>
      <c r="D793" s="27" t="n">
        <v>0</v>
      </c>
      <c r="F793" s="27" t="n">
        <v>29.5</v>
      </c>
      <c r="G793" s="27" t="n">
        <v>37.025</v>
      </c>
    </row>
    <row r="794" customFormat="false" ht="12.75" hidden="false" customHeight="false" outlineLevel="0" collapsed="false">
      <c r="A794" s="43" t="n">
        <v>13.2</v>
      </c>
      <c r="B794" s="27" t="n">
        <v>2.04</v>
      </c>
      <c r="C794" s="27" t="n">
        <v>93.0020356303178</v>
      </c>
      <c r="D794" s="27" t="n">
        <v>0</v>
      </c>
      <c r="F794" s="27" t="n">
        <v>29.71</v>
      </c>
      <c r="G794" s="27" t="n">
        <v>37.0357142857143</v>
      </c>
    </row>
    <row r="795" customFormat="false" ht="12.75" hidden="false" customHeight="false" outlineLevel="0" collapsed="false">
      <c r="A795" s="43" t="n">
        <v>13.217</v>
      </c>
      <c r="B795" s="27" t="n">
        <v>2.05</v>
      </c>
      <c r="C795" s="27" t="n">
        <v>93.269027220139</v>
      </c>
      <c r="D795" s="27" t="n">
        <v>0</v>
      </c>
      <c r="F795" s="27" t="n">
        <v>29.94</v>
      </c>
      <c r="G795" s="27" t="n">
        <v>37.0383333333333</v>
      </c>
    </row>
    <row r="796" customFormat="false" ht="12.75" hidden="false" customHeight="false" outlineLevel="0" collapsed="false">
      <c r="A796" s="43" t="n">
        <v>13.233</v>
      </c>
      <c r="B796" s="27" t="n">
        <v>2.064</v>
      </c>
      <c r="C796" s="27" t="n">
        <v>93.9509975404197</v>
      </c>
      <c r="D796" s="27" t="n">
        <v>0</v>
      </c>
      <c r="F796" s="27" t="n">
        <v>30.18</v>
      </c>
      <c r="G796" s="27" t="n">
        <v>37.034</v>
      </c>
    </row>
    <row r="797" customFormat="false" ht="12.75" hidden="false" customHeight="false" outlineLevel="0" collapsed="false">
      <c r="A797" s="43" t="n">
        <v>13.25</v>
      </c>
      <c r="B797" s="27" t="n">
        <v>2.09</v>
      </c>
      <c r="C797" s="27" t="n">
        <v>95.1562182421632</v>
      </c>
      <c r="D797" s="27" t="n">
        <v>0</v>
      </c>
      <c r="F797" s="27" t="n">
        <v>30.285</v>
      </c>
      <c r="G797" s="27" t="n">
        <v>37.035</v>
      </c>
    </row>
    <row r="798" customFormat="false" ht="12.75" hidden="false" customHeight="false" outlineLevel="0" collapsed="false">
      <c r="A798" s="43" t="n">
        <v>13.267</v>
      </c>
      <c r="B798" s="27" t="n">
        <v>2.1</v>
      </c>
      <c r="C798" s="27" t="n">
        <v>95.6179873152453</v>
      </c>
      <c r="D798" s="27" t="n">
        <v>0</v>
      </c>
      <c r="F798" s="27" t="n">
        <v>30.465</v>
      </c>
      <c r="G798" s="27" t="n">
        <v>37.036</v>
      </c>
    </row>
    <row r="799" customFormat="false" ht="12.75" hidden="false" customHeight="false" outlineLevel="0" collapsed="false">
      <c r="A799" s="43" t="n">
        <v>13.283</v>
      </c>
      <c r="B799" s="27" t="n">
        <v>2.115</v>
      </c>
      <c r="C799" s="27" t="n">
        <v>96.2400807847224</v>
      </c>
      <c r="D799" s="27" t="n">
        <v>0</v>
      </c>
      <c r="F799" s="27" t="n">
        <v>30.68</v>
      </c>
      <c r="G799" s="27" t="n">
        <v>37.045</v>
      </c>
    </row>
    <row r="800" customFormat="false" ht="12.75" hidden="false" customHeight="false" outlineLevel="0" collapsed="false">
      <c r="A800" s="43" t="n">
        <v>13.3</v>
      </c>
      <c r="B800" s="27" t="n">
        <v>2.13</v>
      </c>
      <c r="C800" s="27" t="n">
        <v>96.9942685538439</v>
      </c>
      <c r="D800" s="27" t="n">
        <v>0</v>
      </c>
      <c r="F800" s="27" t="n">
        <v>30.87</v>
      </c>
      <c r="G800" s="27" t="n">
        <v>37.045</v>
      </c>
    </row>
    <row r="801" customFormat="false" ht="12.75" hidden="false" customHeight="false" outlineLevel="0" collapsed="false">
      <c r="A801" s="43" t="n">
        <v>13.317</v>
      </c>
      <c r="B801" s="27" t="n">
        <v>2.145</v>
      </c>
      <c r="C801" s="27" t="n">
        <v>97.5853017442059</v>
      </c>
      <c r="D801" s="27" t="n">
        <v>0</v>
      </c>
      <c r="F801" s="27" t="n">
        <v>31.1</v>
      </c>
      <c r="G801" s="27" t="n">
        <v>37.045</v>
      </c>
    </row>
    <row r="802" customFormat="false" ht="12.75" hidden="false" customHeight="false" outlineLevel="0" collapsed="false">
      <c r="A802" s="43" t="n">
        <v>13.333</v>
      </c>
      <c r="B802" s="27" t="n">
        <v>2.16</v>
      </c>
      <c r="C802" s="27" t="n">
        <v>98.3933661828511</v>
      </c>
      <c r="D802" s="27" t="n">
        <v>0</v>
      </c>
      <c r="F802" s="27" t="n">
        <v>31.205</v>
      </c>
      <c r="G802" s="27" t="n">
        <v>37.045</v>
      </c>
    </row>
    <row r="803" customFormat="false" ht="12.75" hidden="false" customHeight="false" outlineLevel="0" collapsed="false">
      <c r="A803" s="43" t="n">
        <v>13.35</v>
      </c>
      <c r="B803" s="27" t="n">
        <v>2.17</v>
      </c>
      <c r="C803" s="27" t="n">
        <v>98.8207298619013</v>
      </c>
      <c r="D803" s="27" t="n">
        <v>0</v>
      </c>
      <c r="F803" s="27" t="n">
        <v>31.39</v>
      </c>
      <c r="G803" s="27" t="n">
        <v>37.045</v>
      </c>
    </row>
    <row r="804" customFormat="false" ht="12.75" hidden="false" customHeight="false" outlineLevel="0" collapsed="false">
      <c r="A804" s="43" t="n">
        <v>13.367</v>
      </c>
      <c r="B804" s="27" t="n">
        <v>2.18666666666667</v>
      </c>
      <c r="C804" s="27" t="n">
        <v>99.3764519012276</v>
      </c>
      <c r="D804" s="27" t="n">
        <v>0</v>
      </c>
      <c r="F804" s="27" t="n">
        <v>31.735</v>
      </c>
      <c r="G804" s="27" t="n">
        <v>37.04</v>
      </c>
    </row>
    <row r="805" customFormat="false" ht="12.75" hidden="false" customHeight="false" outlineLevel="0" collapsed="false">
      <c r="A805" s="43" t="n">
        <v>13.383</v>
      </c>
      <c r="B805" s="27" t="n">
        <v>2.205</v>
      </c>
      <c r="C805" s="27" t="n">
        <v>100.330169519951</v>
      </c>
      <c r="D805" s="27" t="n">
        <v>0</v>
      </c>
      <c r="F805" s="27" t="n">
        <v>31.84</v>
      </c>
      <c r="G805" s="27" t="n">
        <v>37.0466666666667</v>
      </c>
    </row>
    <row r="806" customFormat="false" ht="12.75" hidden="false" customHeight="false" outlineLevel="0" collapsed="false">
      <c r="A806" s="43" t="n">
        <v>13.4</v>
      </c>
      <c r="B806" s="27" t="n">
        <v>2.225</v>
      </c>
      <c r="C806" s="27" t="n">
        <v>101.223083472618</v>
      </c>
      <c r="D806" s="27" t="n">
        <v>0</v>
      </c>
      <c r="F806" s="27" t="n">
        <v>32.04</v>
      </c>
      <c r="G806" s="27" t="n">
        <v>37.055</v>
      </c>
    </row>
    <row r="807" customFormat="false" ht="12.75" hidden="false" customHeight="false" outlineLevel="0" collapsed="false">
      <c r="A807" s="43" t="n">
        <v>13.417</v>
      </c>
      <c r="B807" s="27" t="n">
        <v>2.24</v>
      </c>
      <c r="C807" s="27" t="n">
        <v>101.821658852154</v>
      </c>
      <c r="D807" s="27" t="n">
        <v>0</v>
      </c>
      <c r="F807" s="27" t="n">
        <v>32.295</v>
      </c>
      <c r="G807" s="27" t="n">
        <v>37.055</v>
      </c>
    </row>
    <row r="808" customFormat="false" ht="12.75" hidden="false" customHeight="false" outlineLevel="0" collapsed="false">
      <c r="A808" s="43" t="n">
        <v>13.433</v>
      </c>
      <c r="B808" s="27" t="n">
        <v>2.255</v>
      </c>
      <c r="C808" s="27" t="n">
        <v>131.866820691995</v>
      </c>
      <c r="D808" s="27" t="n">
        <v>0.0232727272700686</v>
      </c>
      <c r="F808" s="27" t="n">
        <v>32.53</v>
      </c>
      <c r="G808" s="27" t="n">
        <v>37.0628571428571</v>
      </c>
    </row>
    <row r="809" customFormat="false" ht="12.75" hidden="false" customHeight="false" outlineLevel="0" collapsed="false">
      <c r="A809" s="43" t="n">
        <v>13.45</v>
      </c>
      <c r="B809" s="27" t="n">
        <v>2.215</v>
      </c>
      <c r="C809" s="27" t="n">
        <v>152.478142034932</v>
      </c>
      <c r="D809" s="27" t="n">
        <v>0.123933333330115</v>
      </c>
      <c r="F809" s="27" t="n">
        <v>31.905</v>
      </c>
      <c r="G809" s="27" t="n">
        <v>36.995</v>
      </c>
    </row>
    <row r="810" customFormat="false" ht="12.75" hidden="false" customHeight="false" outlineLevel="0" collapsed="false">
      <c r="A810" s="43" t="n">
        <v>13.467</v>
      </c>
      <c r="B810" s="27" t="n">
        <v>2.0825</v>
      </c>
      <c r="C810" s="27" t="n">
        <v>145.617788249342</v>
      </c>
      <c r="D810" s="27" t="n">
        <v>0.257764705880163</v>
      </c>
      <c r="F810" s="27" t="n">
        <v>31.26</v>
      </c>
      <c r="G810" s="27" t="n">
        <v>36.885</v>
      </c>
    </row>
    <row r="811" customFormat="false" ht="12.75" hidden="false" customHeight="false" outlineLevel="0" collapsed="false">
      <c r="A811" s="43" t="n">
        <v>13.483</v>
      </c>
      <c r="B811" s="27" t="n">
        <v>1.90818181818182</v>
      </c>
      <c r="C811" s="27" t="n">
        <v>131.485161133339</v>
      </c>
      <c r="D811" s="27" t="n">
        <v>0.393052631580304</v>
      </c>
      <c r="F811" s="27" t="n">
        <v>31.675</v>
      </c>
      <c r="G811" s="27" t="n">
        <v>36.75</v>
      </c>
    </row>
    <row r="812" customFormat="false" ht="12.75" hidden="false" customHeight="false" outlineLevel="0" collapsed="false">
      <c r="A812" s="43" t="n">
        <v>13.5</v>
      </c>
      <c r="B812" s="27" t="n">
        <v>1.785</v>
      </c>
      <c r="C812" s="27" t="n">
        <v>121.854822709317</v>
      </c>
      <c r="D812" s="27" t="n">
        <v>0.529842105260286</v>
      </c>
      <c r="F812" s="27" t="n">
        <v>31.895</v>
      </c>
      <c r="G812" s="27" t="n">
        <v>36.615</v>
      </c>
    </row>
    <row r="813" customFormat="false" ht="12.75" hidden="false" customHeight="false" outlineLevel="0" collapsed="false">
      <c r="A813" s="43" t="n">
        <v>13.517</v>
      </c>
      <c r="B813" s="27" t="n">
        <v>1.695</v>
      </c>
      <c r="C813" s="27" t="n">
        <v>116.006489442762</v>
      </c>
      <c r="D813" s="27" t="n">
        <v>0.675000000000182</v>
      </c>
      <c r="F813" s="27" t="n">
        <v>31.625</v>
      </c>
      <c r="G813" s="27" t="n">
        <v>36.49</v>
      </c>
    </row>
    <row r="814" customFormat="false" ht="12.75" hidden="false" customHeight="false" outlineLevel="0" collapsed="false">
      <c r="A814" s="43" t="n">
        <v>13.533</v>
      </c>
      <c r="B814" s="27" t="n">
        <v>1.645</v>
      </c>
      <c r="C814" s="27" t="n">
        <v>112.799362101502</v>
      </c>
      <c r="D814" s="27" t="n">
        <v>0.809529411760195</v>
      </c>
      <c r="F814" s="27" t="n">
        <v>31.575</v>
      </c>
      <c r="G814" s="27" t="n">
        <v>36.37</v>
      </c>
    </row>
    <row r="815" customFormat="false" ht="12.75" hidden="false" customHeight="false" outlineLevel="0" collapsed="false">
      <c r="A815" s="43" t="n">
        <v>13.55</v>
      </c>
      <c r="B815" s="27" t="n">
        <v>1.625</v>
      </c>
      <c r="C815" s="27" t="n">
        <v>110.8594234353</v>
      </c>
      <c r="D815" s="27" t="n">
        <v>0.94086666666999</v>
      </c>
      <c r="F815" s="27" t="n">
        <v>31.75</v>
      </c>
      <c r="G815" s="27" t="n">
        <v>36.26</v>
      </c>
    </row>
    <row r="816" customFormat="false" ht="12.75" hidden="false" customHeight="false" outlineLevel="0" collapsed="false">
      <c r="A816" s="43" t="n">
        <v>13.567</v>
      </c>
      <c r="B816" s="27" t="n">
        <v>1.605</v>
      </c>
      <c r="C816" s="27" t="n">
        <v>109.282541351309</v>
      </c>
      <c r="D816" s="27" t="n">
        <v>1.08007692308001</v>
      </c>
      <c r="F816" s="27" t="n">
        <v>31.855</v>
      </c>
      <c r="G816" s="27" t="n">
        <v>36.145</v>
      </c>
    </row>
    <row r="817" customFormat="false" ht="12.75" hidden="false" customHeight="false" outlineLevel="0" collapsed="false">
      <c r="A817" s="43" t="n">
        <v>13.583</v>
      </c>
      <c r="B817" s="27" t="n">
        <v>1.6</v>
      </c>
      <c r="C817" s="27" t="n">
        <v>109.250019371706</v>
      </c>
      <c r="D817" s="27" t="n">
        <v>1.22299999999996</v>
      </c>
      <c r="F817" s="27" t="n">
        <v>31.77</v>
      </c>
      <c r="G817" s="27" t="n">
        <v>36.04</v>
      </c>
    </row>
    <row r="818" customFormat="false" ht="12.75" hidden="false" customHeight="false" outlineLevel="0" collapsed="false">
      <c r="A818" s="43" t="n">
        <v>13.6</v>
      </c>
      <c r="B818" s="27" t="n">
        <v>1.6</v>
      </c>
      <c r="C818" s="27" t="n">
        <v>108.979869222431</v>
      </c>
      <c r="D818" s="27" t="n">
        <v>1.36527777778019</v>
      </c>
      <c r="F818" s="27" t="n">
        <v>31.905</v>
      </c>
      <c r="G818" s="27" t="n">
        <v>35.965</v>
      </c>
    </row>
    <row r="819" customFormat="false" ht="12.75" hidden="false" customHeight="false" outlineLevel="0" collapsed="false">
      <c r="A819" s="43" t="n">
        <v>13.617</v>
      </c>
      <c r="B819" s="27" t="n">
        <v>1.605</v>
      </c>
      <c r="C819" s="27" t="n">
        <v>109.219819175522</v>
      </c>
      <c r="D819" s="27" t="n">
        <v>1.50260000000026</v>
      </c>
      <c r="F819" s="27" t="n">
        <v>31.99</v>
      </c>
      <c r="G819" s="27" t="n">
        <v>35.89</v>
      </c>
    </row>
    <row r="820" customFormat="false" ht="12.75" hidden="false" customHeight="false" outlineLevel="0" collapsed="false">
      <c r="A820" s="43" t="n">
        <v>13.633</v>
      </c>
      <c r="B820" s="27" t="n">
        <v>1.59</v>
      </c>
      <c r="C820" s="27" t="n">
        <v>108.24690666163</v>
      </c>
      <c r="D820" s="27" t="n">
        <v>1.63873333333004</v>
      </c>
      <c r="F820" s="27" t="n">
        <v>31.97</v>
      </c>
      <c r="G820" s="27" t="n">
        <v>35.8</v>
      </c>
    </row>
    <row r="821" customFormat="false" ht="12.75" hidden="false" customHeight="false" outlineLevel="0" collapsed="false">
      <c r="A821" s="43" t="n">
        <v>13.65</v>
      </c>
      <c r="B821" s="27" t="n">
        <v>1.6</v>
      </c>
      <c r="C821" s="27" t="n">
        <v>109.035096914611</v>
      </c>
      <c r="D821" s="27" t="n">
        <v>1.77352941176014</v>
      </c>
      <c r="F821" s="27" t="n">
        <v>32.06</v>
      </c>
      <c r="G821" s="27" t="n">
        <v>35.725</v>
      </c>
    </row>
    <row r="822" customFormat="false" ht="12.75" hidden="false" customHeight="false" outlineLevel="0" collapsed="false">
      <c r="A822" s="43" t="n">
        <v>13.667</v>
      </c>
      <c r="B822" s="27" t="n">
        <v>1.61333333333333</v>
      </c>
      <c r="C822" s="27" t="n">
        <v>109.594876028558</v>
      </c>
      <c r="D822" s="27" t="n">
        <v>1.90477777778005</v>
      </c>
      <c r="F822" s="27" t="n">
        <v>32.25</v>
      </c>
      <c r="G822" s="27" t="n">
        <v>35.67</v>
      </c>
    </row>
    <row r="823" customFormat="false" ht="12.75" hidden="false" customHeight="false" outlineLevel="0" collapsed="false">
      <c r="A823" s="43" t="n">
        <v>13.683</v>
      </c>
      <c r="B823" s="27" t="n">
        <v>1.62333333333333</v>
      </c>
      <c r="C823" s="27" t="n">
        <v>110.114530853541</v>
      </c>
      <c r="D823" s="27" t="n">
        <v>2.06233333333012</v>
      </c>
      <c r="F823" s="27" t="n">
        <v>32.43</v>
      </c>
      <c r="G823" s="27" t="n">
        <v>35.6216666666667</v>
      </c>
    </row>
    <row r="824" customFormat="false" ht="12.75" hidden="false" customHeight="false" outlineLevel="0" collapsed="false">
      <c r="A824" s="43" t="n">
        <v>13.7</v>
      </c>
      <c r="B824" s="27" t="n">
        <v>1.63</v>
      </c>
      <c r="C824" s="27" t="n">
        <v>110.637384638823</v>
      </c>
      <c r="D824" s="27" t="n">
        <v>2.19174999999996</v>
      </c>
      <c r="F824" s="27" t="n">
        <v>32.555</v>
      </c>
      <c r="G824" s="27" t="n">
        <v>35.575</v>
      </c>
    </row>
    <row r="825" customFormat="false" ht="12.75" hidden="false" customHeight="false" outlineLevel="0" collapsed="false">
      <c r="A825" s="43" t="n">
        <v>13.717</v>
      </c>
      <c r="B825" s="27" t="n">
        <v>1.62</v>
      </c>
      <c r="C825" s="27" t="n">
        <v>109.942797372522</v>
      </c>
      <c r="D825" s="27" t="n">
        <v>2.33844444444003</v>
      </c>
      <c r="F825" s="27" t="n">
        <v>32.66</v>
      </c>
      <c r="G825" s="27" t="n">
        <v>35.515</v>
      </c>
    </row>
    <row r="826" customFormat="false" ht="12.75" hidden="false" customHeight="false" outlineLevel="0" collapsed="false">
      <c r="A826" s="43" t="n">
        <v>13.733</v>
      </c>
      <c r="B826" s="27" t="n">
        <v>1.635</v>
      </c>
      <c r="C826" s="27" t="n">
        <v>111.13659720018</v>
      </c>
      <c r="D826" s="27" t="n">
        <v>2.48273333333009</v>
      </c>
      <c r="F826" s="27" t="n">
        <v>32.7</v>
      </c>
      <c r="G826" s="27" t="n">
        <v>35.475</v>
      </c>
    </row>
    <row r="827" customFormat="false" ht="12.75" hidden="false" customHeight="false" outlineLevel="0" collapsed="false">
      <c r="A827" s="43" t="n">
        <v>13.75</v>
      </c>
      <c r="B827" s="27" t="n">
        <v>1.64</v>
      </c>
      <c r="C827" s="27" t="n">
        <v>111.449439399022</v>
      </c>
      <c r="D827" s="27" t="n">
        <v>2.62339999999995</v>
      </c>
      <c r="F827" s="27" t="n">
        <v>32.795</v>
      </c>
      <c r="G827" s="27" t="n">
        <v>35.44</v>
      </c>
    </row>
    <row r="828" customFormat="false" ht="12.75" hidden="false" customHeight="false" outlineLevel="0" collapsed="false">
      <c r="A828" s="43" t="n">
        <v>13.767</v>
      </c>
      <c r="B828" s="27" t="n">
        <v>1.64666666666667</v>
      </c>
      <c r="C828" s="27" t="n">
        <v>111.802115866234</v>
      </c>
      <c r="D828" s="27" t="n">
        <v>2.76623529412018</v>
      </c>
      <c r="F828" s="27" t="n">
        <v>32.955</v>
      </c>
      <c r="G828" s="27" t="n">
        <v>35.402</v>
      </c>
    </row>
    <row r="829" customFormat="false" ht="12.75" hidden="false" customHeight="false" outlineLevel="0" collapsed="false">
      <c r="A829" s="43" t="n">
        <v>13.783</v>
      </c>
      <c r="B829" s="27" t="n">
        <v>1.665</v>
      </c>
      <c r="C829" s="27" t="n">
        <v>112.952746273024</v>
      </c>
      <c r="D829" s="27" t="n">
        <v>2.91111764706011</v>
      </c>
      <c r="F829" s="27" t="n">
        <v>33.105</v>
      </c>
      <c r="G829" s="27" t="n">
        <v>35.376</v>
      </c>
    </row>
    <row r="830" customFormat="false" ht="12.75" hidden="false" customHeight="false" outlineLevel="0" collapsed="false">
      <c r="A830" s="43" t="n">
        <v>13.8</v>
      </c>
      <c r="B830" s="27" t="n">
        <v>1.68</v>
      </c>
      <c r="C830" s="27" t="n">
        <v>113.829259708264</v>
      </c>
      <c r="D830" s="27" t="n">
        <v>3.04677777777988</v>
      </c>
      <c r="F830" s="27" t="n">
        <v>33.345</v>
      </c>
      <c r="G830" s="27" t="n">
        <v>35.34</v>
      </c>
    </row>
    <row r="831" customFormat="false" ht="12.75" hidden="false" customHeight="false" outlineLevel="0" collapsed="false">
      <c r="A831" s="43" t="n">
        <v>13.817</v>
      </c>
      <c r="B831" s="27" t="n">
        <v>1.675</v>
      </c>
      <c r="C831" s="27" t="n">
        <v>113.724434934202</v>
      </c>
      <c r="D831" s="27" t="n">
        <v>3.19677777777997</v>
      </c>
      <c r="F831" s="27" t="n">
        <v>33.32</v>
      </c>
      <c r="G831" s="27" t="n">
        <v>35.315</v>
      </c>
    </row>
    <row r="832" customFormat="false" ht="12.75" hidden="false" customHeight="false" outlineLevel="0" collapsed="false">
      <c r="A832" s="43" t="n">
        <v>13.833</v>
      </c>
      <c r="B832" s="27" t="n">
        <v>1.695</v>
      </c>
      <c r="C832" s="27" t="n">
        <v>115.101215400081</v>
      </c>
      <c r="D832" s="27" t="n">
        <v>3.33674999999994</v>
      </c>
      <c r="F832" s="27" t="n">
        <v>33.505</v>
      </c>
      <c r="G832" s="27" t="n">
        <v>35.29</v>
      </c>
    </row>
    <row r="833" customFormat="false" ht="12.75" hidden="false" customHeight="false" outlineLevel="0" collapsed="false">
      <c r="A833" s="43" t="n">
        <v>13.85</v>
      </c>
      <c r="B833" s="27" t="n">
        <v>1.69</v>
      </c>
      <c r="C833" s="27" t="n">
        <v>114.111497006927</v>
      </c>
      <c r="D833" s="27" t="n">
        <v>3.49284210526002</v>
      </c>
      <c r="F833" s="27" t="n">
        <v>33.92</v>
      </c>
      <c r="G833" s="27" t="n">
        <v>35.27</v>
      </c>
    </row>
    <row r="834" customFormat="false" ht="12.75" hidden="false" customHeight="false" outlineLevel="0" collapsed="false">
      <c r="A834" s="43" t="n">
        <v>13.867</v>
      </c>
      <c r="B834" s="27" t="n">
        <v>1.705</v>
      </c>
      <c r="C834" s="27" t="n">
        <v>115.440787661688</v>
      </c>
      <c r="D834" s="27" t="n">
        <v>3.64494117647018</v>
      </c>
      <c r="F834" s="27" t="n">
        <v>33.995</v>
      </c>
      <c r="G834" s="27" t="n">
        <v>35.245</v>
      </c>
    </row>
    <row r="835" customFormat="false" ht="12.75" hidden="false" customHeight="false" outlineLevel="0" collapsed="false">
      <c r="A835" s="43" t="n">
        <v>13.883</v>
      </c>
      <c r="B835" s="27" t="n">
        <v>1.72</v>
      </c>
      <c r="C835" s="27" t="n">
        <v>116.504586096123</v>
      </c>
      <c r="D835" s="27" t="n">
        <v>3.78638888889009</v>
      </c>
      <c r="F835" s="27" t="n">
        <v>34.14</v>
      </c>
      <c r="G835" s="27" t="n">
        <v>35.235</v>
      </c>
    </row>
    <row r="836" customFormat="false" ht="12.75" hidden="false" customHeight="false" outlineLevel="0" collapsed="false">
      <c r="A836" s="43" t="n">
        <v>13.9</v>
      </c>
      <c r="B836" s="27" t="n">
        <v>1.725</v>
      </c>
      <c r="C836" s="27" t="n">
        <v>116.551775310355</v>
      </c>
      <c r="D836" s="27" t="n">
        <v>3.93394117646994</v>
      </c>
      <c r="F836" s="27" t="n">
        <v>34.505</v>
      </c>
      <c r="G836" s="27" t="n">
        <v>35.21</v>
      </c>
    </row>
    <row r="837" customFormat="false" ht="12.75" hidden="false" customHeight="false" outlineLevel="0" collapsed="false">
      <c r="A837" s="43" t="n">
        <v>13.917</v>
      </c>
      <c r="B837" s="27" t="n">
        <v>1.735</v>
      </c>
      <c r="C837" s="27" t="n">
        <v>117.20651630177</v>
      </c>
      <c r="D837" s="27" t="n">
        <v>4.08625000000029</v>
      </c>
      <c r="F837" s="27" t="n">
        <v>34.63</v>
      </c>
      <c r="G837" s="27" t="n">
        <v>35.205</v>
      </c>
    </row>
    <row r="838" customFormat="false" ht="12.75" hidden="false" customHeight="false" outlineLevel="0" collapsed="false">
      <c r="A838" s="43" t="n">
        <v>13.933</v>
      </c>
      <c r="B838" s="27" t="n">
        <v>1.75</v>
      </c>
      <c r="C838" s="27" t="n">
        <v>118.308488412931</v>
      </c>
      <c r="D838" s="27" t="n">
        <v>4.22853333333023</v>
      </c>
      <c r="F838" s="27" t="n">
        <v>34.81</v>
      </c>
      <c r="G838" s="27" t="n">
        <v>35.1916666666667</v>
      </c>
    </row>
    <row r="839" customFormat="false" ht="12.75" hidden="false" customHeight="false" outlineLevel="0" collapsed="false">
      <c r="A839" s="43" t="n">
        <v>13.95</v>
      </c>
      <c r="B839" s="27" t="n">
        <v>1.75666666666667</v>
      </c>
      <c r="C839" s="27" t="n">
        <v>118.851873004491</v>
      </c>
      <c r="D839" s="27" t="n">
        <v>4.39110526316017</v>
      </c>
      <c r="F839" s="27" t="n">
        <v>34.985</v>
      </c>
      <c r="G839" s="27" t="n">
        <v>35.171</v>
      </c>
    </row>
    <row r="840" customFormat="false" ht="12.75" hidden="false" customHeight="false" outlineLevel="0" collapsed="false">
      <c r="A840" s="43" t="n">
        <v>13.967</v>
      </c>
      <c r="B840" s="27" t="n">
        <v>1.775</v>
      </c>
      <c r="C840" s="27" t="n">
        <v>119.956651323241</v>
      </c>
      <c r="D840" s="27" t="n">
        <v>4.5385624999999</v>
      </c>
      <c r="F840" s="27" t="n">
        <v>35.2</v>
      </c>
      <c r="G840" s="27" t="n">
        <v>35.17</v>
      </c>
    </row>
    <row r="841" customFormat="false" ht="12.75" hidden="false" customHeight="false" outlineLevel="0" collapsed="false">
      <c r="A841" s="43" t="n">
        <v>13.983</v>
      </c>
      <c r="B841" s="27" t="n">
        <v>1.79</v>
      </c>
      <c r="C841" s="27" t="n">
        <v>120.745615887013</v>
      </c>
      <c r="D841" s="27" t="n">
        <v>4.69176470587991</v>
      </c>
      <c r="F841" s="27" t="n">
        <v>35.515</v>
      </c>
      <c r="G841" s="27" t="n">
        <v>35.138</v>
      </c>
    </row>
    <row r="842" customFormat="false" ht="12.75" hidden="false" customHeight="false" outlineLevel="0" collapsed="false">
      <c r="A842" s="43" t="n">
        <v>14</v>
      </c>
      <c r="B842" s="27" t="n">
        <v>1.8</v>
      </c>
      <c r="C842" s="27" t="n">
        <v>121.487492530132</v>
      </c>
      <c r="D842" s="27" t="n">
        <v>4.84900000000016</v>
      </c>
      <c r="F842" s="27" t="n">
        <v>35.69</v>
      </c>
      <c r="G842" s="27" t="n">
        <v>35.125</v>
      </c>
    </row>
    <row r="843" customFormat="false" ht="12.75" hidden="false" customHeight="false" outlineLevel="0" collapsed="false">
      <c r="A843" s="43" t="n">
        <v>14.017</v>
      </c>
      <c r="B843" s="27" t="n">
        <v>1.81</v>
      </c>
      <c r="C843" s="27" t="n">
        <v>122.335017330963</v>
      </c>
      <c r="D843" s="27" t="n">
        <v>5.00213333333022</v>
      </c>
      <c r="F843" s="27" t="n">
        <v>35.91</v>
      </c>
      <c r="G843" s="27" t="n">
        <v>35.12</v>
      </c>
    </row>
    <row r="844" customFormat="false" ht="12.75" hidden="false" customHeight="false" outlineLevel="0" collapsed="false">
      <c r="A844" s="43" t="n">
        <v>14.033</v>
      </c>
      <c r="B844" s="27" t="n">
        <v>1.815</v>
      </c>
      <c r="C844" s="27" t="n">
        <v>122.781913308337</v>
      </c>
      <c r="D844" s="27" t="n">
        <v>5.1525882352903</v>
      </c>
      <c r="F844" s="27" t="n">
        <v>36.005</v>
      </c>
      <c r="G844" s="27" t="n">
        <v>35.11</v>
      </c>
    </row>
    <row r="845" customFormat="false" ht="12.75" hidden="false" customHeight="false" outlineLevel="0" collapsed="false">
      <c r="A845" s="43" t="n">
        <v>14.05</v>
      </c>
      <c r="B845" s="27" t="n">
        <v>1.835</v>
      </c>
      <c r="C845" s="27" t="n">
        <v>124.026741922001</v>
      </c>
      <c r="D845" s="27" t="n">
        <v>5.29250000000002</v>
      </c>
      <c r="F845" s="27" t="n">
        <v>36.265</v>
      </c>
      <c r="G845" s="27" t="n">
        <v>35.1183333333333</v>
      </c>
    </row>
    <row r="846" customFormat="false" ht="12.75" hidden="false" customHeight="false" outlineLevel="0" collapsed="false">
      <c r="A846" s="43" t="n">
        <v>14.067</v>
      </c>
      <c r="B846" s="27" t="n">
        <v>1.835</v>
      </c>
      <c r="C846" s="27" t="n">
        <v>123.918014314983</v>
      </c>
      <c r="D846" s="27" t="n">
        <v>5.44484615384999</v>
      </c>
      <c r="F846" s="27" t="n">
        <v>36.395</v>
      </c>
      <c r="G846" s="27" t="n">
        <v>35.1016666666667</v>
      </c>
    </row>
    <row r="847" customFormat="false" ht="12.75" hidden="false" customHeight="false" outlineLevel="0" collapsed="false">
      <c r="A847" s="43" t="n">
        <v>14.083</v>
      </c>
      <c r="B847" s="27" t="n">
        <v>1.855</v>
      </c>
      <c r="C847" s="27" t="n">
        <v>125.474112182839</v>
      </c>
      <c r="D847" s="27" t="n">
        <v>5.60600000000022</v>
      </c>
      <c r="F847" s="27" t="n">
        <v>36.68</v>
      </c>
      <c r="G847" s="27" t="n">
        <v>35.1016666666667</v>
      </c>
    </row>
    <row r="848" customFormat="false" ht="12.75" hidden="false" customHeight="false" outlineLevel="0" collapsed="false">
      <c r="A848" s="43" t="n">
        <v>14.1</v>
      </c>
      <c r="B848" s="27" t="n">
        <v>1.87</v>
      </c>
      <c r="C848" s="27" t="n">
        <v>126.003701780207</v>
      </c>
      <c r="D848" s="27" t="n">
        <v>5.76074999999992</v>
      </c>
      <c r="F848" s="27" t="n">
        <v>37.01</v>
      </c>
      <c r="G848" s="27" t="n">
        <v>35.1</v>
      </c>
    </row>
    <row r="849" customFormat="false" ht="12.75" hidden="false" customHeight="false" outlineLevel="0" collapsed="false">
      <c r="A849" s="43" t="n">
        <v>14.117</v>
      </c>
      <c r="B849" s="27" t="n">
        <v>1.88</v>
      </c>
      <c r="C849" s="27" t="n">
        <v>126.922936401616</v>
      </c>
      <c r="D849" s="27" t="n">
        <v>5.91993333332994</v>
      </c>
      <c r="F849" s="27" t="n">
        <v>37.145</v>
      </c>
      <c r="G849" s="27" t="n">
        <v>35.1</v>
      </c>
    </row>
    <row r="850" customFormat="false" ht="12.75" hidden="false" customHeight="false" outlineLevel="0" collapsed="false">
      <c r="A850" s="43" t="n">
        <v>14.133</v>
      </c>
      <c r="B850" s="27" t="n">
        <v>1.88666666666667</v>
      </c>
      <c r="C850" s="27" t="n">
        <v>127.273243421816</v>
      </c>
      <c r="D850" s="27" t="n">
        <v>6.0728750000003</v>
      </c>
      <c r="F850" s="27" t="n">
        <v>37.39</v>
      </c>
      <c r="G850" s="27" t="n">
        <v>35.075</v>
      </c>
    </row>
    <row r="851" customFormat="false" ht="12.75" hidden="false" customHeight="false" outlineLevel="0" collapsed="false">
      <c r="A851" s="43" t="n">
        <v>14.15</v>
      </c>
      <c r="B851" s="27" t="n">
        <v>1.905</v>
      </c>
      <c r="C851" s="27" t="n">
        <v>128.606786458266</v>
      </c>
      <c r="D851" s="27" t="n">
        <v>6.23035714286016</v>
      </c>
      <c r="F851" s="27" t="n">
        <v>37.595</v>
      </c>
      <c r="G851" s="27" t="n">
        <v>35.0842857142857</v>
      </c>
    </row>
    <row r="852" customFormat="false" ht="12.75" hidden="false" customHeight="false" outlineLevel="0" collapsed="false">
      <c r="A852" s="43" t="n">
        <v>14.167</v>
      </c>
      <c r="B852" s="27" t="n">
        <v>1.925</v>
      </c>
      <c r="C852" s="27" t="n">
        <v>129.935283157384</v>
      </c>
      <c r="D852" s="27" t="n">
        <v>6.3762941176501</v>
      </c>
      <c r="F852" s="27" t="n">
        <v>37.755</v>
      </c>
      <c r="G852" s="27" t="n">
        <v>35.074</v>
      </c>
    </row>
    <row r="853" customFormat="false" ht="12.75" hidden="false" customHeight="false" outlineLevel="0" collapsed="false">
      <c r="A853" s="43" t="n">
        <v>14.183</v>
      </c>
      <c r="B853" s="27" t="n">
        <v>1.94</v>
      </c>
      <c r="C853" s="27" t="n">
        <v>130.796253061304</v>
      </c>
      <c r="D853" s="27" t="n">
        <v>6.53117647059025</v>
      </c>
      <c r="F853" s="27" t="n">
        <v>38.06</v>
      </c>
      <c r="G853" s="27" t="n">
        <v>35.08</v>
      </c>
    </row>
    <row r="854" customFormat="false" ht="12.75" hidden="false" customHeight="false" outlineLevel="0" collapsed="false">
      <c r="A854" s="43" t="n">
        <v>14.2</v>
      </c>
      <c r="B854" s="27" t="n">
        <v>1.95</v>
      </c>
      <c r="C854" s="27" t="n">
        <v>131.453999119246</v>
      </c>
      <c r="D854" s="27" t="n">
        <v>6.69311764706026</v>
      </c>
      <c r="F854" s="27" t="n">
        <v>38.3</v>
      </c>
      <c r="G854" s="27" t="n">
        <v>35.0733333333333</v>
      </c>
    </row>
    <row r="855" customFormat="false" ht="12.75" hidden="false" customHeight="false" outlineLevel="0" collapsed="false">
      <c r="A855" s="43" t="n">
        <v>14.217</v>
      </c>
      <c r="B855" s="27" t="n">
        <v>1.95666666666667</v>
      </c>
      <c r="C855" s="27" t="n">
        <v>131.258856260768</v>
      </c>
      <c r="D855" s="27" t="n">
        <v>6.85689473683988</v>
      </c>
      <c r="F855" s="27" t="n">
        <v>38.79</v>
      </c>
      <c r="G855" s="27" t="n">
        <v>35.07</v>
      </c>
    </row>
    <row r="856" customFormat="false" ht="12.75" hidden="false" customHeight="false" outlineLevel="0" collapsed="false">
      <c r="A856" s="43" t="n">
        <v>14.233</v>
      </c>
      <c r="B856" s="27" t="n">
        <v>1.975</v>
      </c>
      <c r="C856" s="27" t="n">
        <v>132.746447885465</v>
      </c>
      <c r="D856" s="27" t="n">
        <v>7.01368750000029</v>
      </c>
      <c r="F856" s="27" t="n">
        <v>38.94</v>
      </c>
      <c r="G856" s="27" t="n">
        <v>35.075</v>
      </c>
    </row>
    <row r="857" customFormat="false" ht="12.75" hidden="false" customHeight="false" outlineLevel="0" collapsed="false">
      <c r="A857" s="43" t="n">
        <v>14.25</v>
      </c>
      <c r="B857" s="27" t="n">
        <v>1.99</v>
      </c>
      <c r="C857" s="27" t="n">
        <v>134.05155019066</v>
      </c>
      <c r="D857" s="27" t="n">
        <v>7.17188888888995</v>
      </c>
      <c r="F857" s="27" t="n">
        <v>39.145</v>
      </c>
      <c r="G857" s="27" t="n">
        <v>35.074</v>
      </c>
    </row>
    <row r="858" customFormat="false" ht="12.75" hidden="false" customHeight="false" outlineLevel="0" collapsed="false">
      <c r="A858" s="43" t="n">
        <v>14.267</v>
      </c>
      <c r="B858" s="27" t="n">
        <v>2</v>
      </c>
      <c r="C858" s="27" t="n">
        <v>134.441747406529</v>
      </c>
      <c r="D858" s="27" t="n">
        <v>7.3351875000003</v>
      </c>
      <c r="F858" s="27" t="n">
        <v>39.465</v>
      </c>
      <c r="G858" s="27" t="n">
        <v>35.08</v>
      </c>
    </row>
    <row r="859" customFormat="false" ht="12.75" hidden="false" customHeight="false" outlineLevel="0" collapsed="false">
      <c r="A859" s="43" t="n">
        <v>14.283</v>
      </c>
      <c r="B859" s="27" t="n">
        <v>2.025</v>
      </c>
      <c r="C859" s="27" t="n">
        <v>135.867306781625</v>
      </c>
      <c r="D859" s="27" t="n">
        <v>7.50607142857007</v>
      </c>
      <c r="F859" s="27" t="n">
        <v>39.77</v>
      </c>
      <c r="G859" s="27" t="n">
        <v>35.075</v>
      </c>
    </row>
    <row r="860" customFormat="false" ht="12.75" hidden="false" customHeight="false" outlineLevel="0" collapsed="false">
      <c r="A860" s="43" t="n">
        <v>14.3</v>
      </c>
      <c r="B860" s="27" t="n">
        <v>2.04</v>
      </c>
      <c r="C860" s="27" t="n">
        <v>137.282195344175</v>
      </c>
      <c r="D860" s="27" t="n">
        <v>7.66831249999996</v>
      </c>
      <c r="F860" s="27" t="n">
        <v>39.94</v>
      </c>
      <c r="G860" s="27" t="n">
        <v>35.08</v>
      </c>
    </row>
    <row r="861" customFormat="false" ht="12.75" hidden="false" customHeight="false" outlineLevel="0" collapsed="false">
      <c r="A861" s="43" t="n">
        <v>14.317</v>
      </c>
      <c r="B861" s="27" t="n">
        <v>2.055</v>
      </c>
      <c r="C861" s="27" t="n">
        <v>137.91880662254</v>
      </c>
      <c r="D861" s="27" t="n">
        <v>7.81157894736998</v>
      </c>
      <c r="F861" s="27" t="n">
        <v>40.33</v>
      </c>
      <c r="G861" s="27" t="n">
        <v>35.08</v>
      </c>
    </row>
    <row r="862" customFormat="false" ht="12.75" hidden="false" customHeight="false" outlineLevel="0" collapsed="false">
      <c r="A862" s="43" t="n">
        <v>14.333</v>
      </c>
      <c r="B862" s="27" t="n">
        <v>2.07</v>
      </c>
      <c r="C862" s="27" t="n">
        <v>139.306519991325</v>
      </c>
      <c r="D862" s="27" t="n">
        <v>7.97474999999986</v>
      </c>
      <c r="F862" s="27" t="n">
        <v>40.345</v>
      </c>
      <c r="G862" s="27" t="n">
        <v>35.07</v>
      </c>
    </row>
    <row r="863" customFormat="false" ht="12.75" hidden="false" customHeight="false" outlineLevel="0" collapsed="false">
      <c r="A863" s="43" t="n">
        <v>14.35</v>
      </c>
      <c r="B863" s="27" t="n">
        <v>2.085</v>
      </c>
      <c r="C863" s="27" t="n">
        <v>140.585909578428</v>
      </c>
      <c r="D863" s="27" t="n">
        <v>8.13355555556018</v>
      </c>
      <c r="F863" s="27" t="n">
        <v>40.54</v>
      </c>
      <c r="G863" s="27" t="n">
        <v>35.0842857142857</v>
      </c>
    </row>
    <row r="864" customFormat="false" ht="12.75" hidden="false" customHeight="false" outlineLevel="0" collapsed="false">
      <c r="A864" s="43" t="n">
        <v>14.367</v>
      </c>
      <c r="B864" s="27" t="n">
        <v>2.10333333333333</v>
      </c>
      <c r="C864" s="27" t="n">
        <v>141.136766337321</v>
      </c>
      <c r="D864" s="27" t="n">
        <v>8.30606250000028</v>
      </c>
      <c r="F864" s="27" t="n">
        <v>40.88</v>
      </c>
      <c r="G864" s="27" t="n">
        <v>35.0842857142857</v>
      </c>
    </row>
    <row r="865" customFormat="false" ht="12.75" hidden="false" customHeight="false" outlineLevel="0" collapsed="false">
      <c r="A865" s="43" t="n">
        <v>14.383</v>
      </c>
      <c r="B865" s="27" t="n">
        <v>2.115</v>
      </c>
      <c r="C865" s="27" t="n">
        <v>141.651560066626</v>
      </c>
      <c r="D865" s="27" t="n">
        <v>8.46250000000009</v>
      </c>
      <c r="F865" s="27" t="n">
        <v>41.335</v>
      </c>
      <c r="G865" s="27" t="n">
        <v>35.0942857142857</v>
      </c>
    </row>
    <row r="866" customFormat="false" ht="12.75" hidden="false" customHeight="false" outlineLevel="0" collapsed="false">
      <c r="A866" s="43" t="n">
        <v>14.4</v>
      </c>
      <c r="B866" s="27" t="n">
        <v>2.135</v>
      </c>
      <c r="C866" s="27" t="n">
        <v>142.47711027886</v>
      </c>
      <c r="D866" s="27" t="n">
        <v>8.63633333333019</v>
      </c>
      <c r="F866" s="27" t="n">
        <v>41.785</v>
      </c>
      <c r="G866" s="27" t="n">
        <v>35.0833333333333</v>
      </c>
    </row>
    <row r="867" customFormat="false" ht="12.75" hidden="false" customHeight="false" outlineLevel="0" collapsed="false">
      <c r="A867" s="43" t="n">
        <v>14.417</v>
      </c>
      <c r="B867" s="27" t="n">
        <v>2.15</v>
      </c>
      <c r="C867" s="27" t="n">
        <v>144.52304427389</v>
      </c>
      <c r="D867" s="27" t="n">
        <v>8.80521052632003</v>
      </c>
      <c r="F867" s="27" t="n">
        <v>41.7</v>
      </c>
      <c r="G867" s="27" t="n">
        <v>35.086</v>
      </c>
    </row>
    <row r="868" customFormat="false" ht="12.75" hidden="false" customHeight="false" outlineLevel="0" collapsed="false">
      <c r="A868" s="43" t="n">
        <v>14.433</v>
      </c>
      <c r="B868" s="27" t="n">
        <v>2.165</v>
      </c>
      <c r="C868" s="27" t="n">
        <v>146.116382874129</v>
      </c>
      <c r="D868" s="27" t="n">
        <v>8.9754444444402</v>
      </c>
      <c r="F868" s="27" t="n">
        <v>41.805</v>
      </c>
      <c r="G868" s="27" t="n">
        <v>35.086</v>
      </c>
    </row>
    <row r="869" customFormat="false" ht="12.75" hidden="false" customHeight="false" outlineLevel="0" collapsed="false">
      <c r="A869" s="43" t="n">
        <v>14.45</v>
      </c>
      <c r="B869" s="27" t="n">
        <v>2.185</v>
      </c>
      <c r="C869" s="27" t="n">
        <v>146.554339925733</v>
      </c>
      <c r="D869" s="27" t="n">
        <v>9.13657894737025</v>
      </c>
      <c r="F869" s="27" t="n">
        <v>42.305</v>
      </c>
      <c r="G869" s="27" t="n">
        <v>35.0911111111111</v>
      </c>
    </row>
    <row r="870" customFormat="false" ht="12.75" hidden="false" customHeight="false" outlineLevel="0" collapsed="false">
      <c r="A870" s="43" t="n">
        <v>14.467</v>
      </c>
      <c r="B870" s="27" t="n">
        <v>2.205</v>
      </c>
      <c r="C870" s="27" t="n">
        <v>146.935641745434</v>
      </c>
      <c r="D870" s="27" t="n">
        <v>9.30700000000024</v>
      </c>
      <c r="F870" s="27" t="n">
        <v>42.97</v>
      </c>
      <c r="G870" s="27" t="n">
        <v>35.0933333333333</v>
      </c>
    </row>
    <row r="871" customFormat="false" ht="12.75" hidden="false" customHeight="false" outlineLevel="0" collapsed="false">
      <c r="A871" s="43" t="n">
        <v>14.483</v>
      </c>
      <c r="B871" s="27" t="n">
        <v>2.22</v>
      </c>
      <c r="C871" s="27" t="n">
        <v>148.32322872955</v>
      </c>
      <c r="D871" s="27" t="n">
        <v>9.47587500000009</v>
      </c>
      <c r="F871" s="27" t="n">
        <v>43.08</v>
      </c>
      <c r="G871" s="27" t="n">
        <v>35.09</v>
      </c>
    </row>
    <row r="872" customFormat="false" ht="12.75" hidden="false" customHeight="false" outlineLevel="0" collapsed="false">
      <c r="A872" s="43" t="n">
        <v>14.5</v>
      </c>
      <c r="B872" s="27" t="n">
        <v>2.23333333333333</v>
      </c>
      <c r="C872" s="27" t="n">
        <v>149.993930610836</v>
      </c>
      <c r="D872" s="27" t="n">
        <v>9.63033333332987</v>
      </c>
      <c r="F872" s="27" t="n">
        <v>43.235</v>
      </c>
      <c r="G872" s="27" t="n">
        <v>35.0833333333333</v>
      </c>
    </row>
    <row r="873" customFormat="false" ht="12.75" hidden="false" customHeight="false" outlineLevel="0" collapsed="false">
      <c r="A873" s="43" t="n">
        <v>14.517</v>
      </c>
      <c r="B873" s="27" t="n">
        <v>2.245</v>
      </c>
      <c r="C873" s="27" t="n">
        <v>150.592716967922</v>
      </c>
      <c r="D873" s="27" t="n">
        <v>9.79764705882008</v>
      </c>
      <c r="F873" s="27" t="n">
        <v>43.455</v>
      </c>
      <c r="G873" s="27" t="n">
        <v>35.085</v>
      </c>
    </row>
    <row r="874" customFormat="false" ht="12.75" hidden="false" customHeight="false" outlineLevel="0" collapsed="false">
      <c r="A874" s="43" t="n">
        <v>14.533</v>
      </c>
      <c r="B874" s="27" t="n">
        <v>2.265</v>
      </c>
      <c r="C874" s="27" t="n">
        <v>152.020553724275</v>
      </c>
      <c r="D874" s="27" t="n">
        <v>9.98158823529002</v>
      </c>
      <c r="F874" s="27" t="n">
        <v>43.65</v>
      </c>
      <c r="G874" s="27" t="n">
        <v>35.09</v>
      </c>
    </row>
    <row r="875" customFormat="false" ht="12.75" hidden="false" customHeight="false" outlineLevel="0" collapsed="false">
      <c r="A875" s="43" t="n">
        <v>14.55</v>
      </c>
      <c r="B875" s="27" t="n">
        <v>2.285</v>
      </c>
      <c r="C875" s="27" t="n">
        <v>152.597768044618</v>
      </c>
      <c r="D875" s="27" t="n">
        <v>10.1562352941201</v>
      </c>
      <c r="F875" s="27" t="n">
        <v>44.175</v>
      </c>
      <c r="G875" s="27" t="n">
        <v>35.095</v>
      </c>
    </row>
    <row r="876" customFormat="false" ht="12.75" hidden="false" customHeight="false" outlineLevel="0" collapsed="false">
      <c r="A876" s="43" t="n">
        <v>14.567</v>
      </c>
      <c r="B876" s="27" t="n">
        <v>2.29666666666667</v>
      </c>
      <c r="C876" s="27" t="n">
        <v>152.837774203321</v>
      </c>
      <c r="D876" s="27" t="n">
        <v>10.3359375</v>
      </c>
      <c r="F876" s="27" t="n">
        <v>44.495</v>
      </c>
      <c r="G876" s="27" t="n">
        <v>35.085</v>
      </c>
    </row>
    <row r="877" customFormat="false" ht="12.75" hidden="false" customHeight="false" outlineLevel="0" collapsed="false">
      <c r="A877" s="43" t="n">
        <v>14.583</v>
      </c>
      <c r="B877" s="27" t="n">
        <v>2.315</v>
      </c>
      <c r="C877" s="27" t="n">
        <v>154.561135534949</v>
      </c>
      <c r="D877" s="27" t="n">
        <v>10.4939473684199</v>
      </c>
      <c r="F877" s="27" t="n">
        <v>44.81</v>
      </c>
      <c r="G877" s="27" t="n">
        <v>35.095</v>
      </c>
    </row>
    <row r="878" customFormat="false" ht="12.75" hidden="false" customHeight="false" outlineLevel="0" collapsed="false">
      <c r="A878" s="43" t="n">
        <v>14.6</v>
      </c>
      <c r="B878" s="27" t="n">
        <v>2.33</v>
      </c>
      <c r="C878" s="27" t="n">
        <v>155.699993901667</v>
      </c>
      <c r="D878" s="27" t="n">
        <v>10.6718421052601</v>
      </c>
      <c r="F878" s="27" t="n">
        <v>44.935</v>
      </c>
      <c r="G878" s="27" t="n">
        <v>35.095</v>
      </c>
    </row>
    <row r="879" customFormat="false" ht="12.75" hidden="false" customHeight="false" outlineLevel="0" collapsed="false">
      <c r="A879" s="43" t="n">
        <v>14.617</v>
      </c>
      <c r="B879" s="27" t="n">
        <v>2.35</v>
      </c>
      <c r="C879" s="27" t="n">
        <v>157.185949424694</v>
      </c>
      <c r="D879" s="27" t="n">
        <v>10.8382105263199</v>
      </c>
      <c r="F879" s="27" t="n">
        <v>45.24</v>
      </c>
      <c r="G879" s="27" t="n">
        <v>35.095</v>
      </c>
    </row>
    <row r="880" customFormat="false" ht="12.75" hidden="false" customHeight="false" outlineLevel="0" collapsed="false">
      <c r="A880" s="43" t="n">
        <v>14.633</v>
      </c>
      <c r="B880" s="27" t="n">
        <v>2.365</v>
      </c>
      <c r="C880" s="27" t="n">
        <v>156.866414912456</v>
      </c>
      <c r="D880" s="27" t="n">
        <v>11.0119411764699</v>
      </c>
      <c r="F880" s="27" t="n">
        <v>45.95</v>
      </c>
      <c r="G880" s="27" t="n">
        <v>35.085</v>
      </c>
    </row>
    <row r="881" customFormat="false" ht="12.75" hidden="false" customHeight="false" outlineLevel="0" collapsed="false">
      <c r="A881" s="43" t="n">
        <v>14.65</v>
      </c>
      <c r="B881" s="27" t="n">
        <v>2.39</v>
      </c>
      <c r="C881" s="27" t="n">
        <v>158.59689328849</v>
      </c>
      <c r="D881" s="27" t="n">
        <v>11.1787894736799</v>
      </c>
      <c r="F881" s="27" t="n">
        <v>46.18</v>
      </c>
      <c r="G881" s="27" t="n">
        <v>35.0966666666667</v>
      </c>
    </row>
    <row r="882" customFormat="false" ht="12.75" hidden="false" customHeight="false" outlineLevel="0" collapsed="false">
      <c r="A882" s="43" t="n">
        <v>14.667</v>
      </c>
      <c r="B882" s="27" t="n">
        <v>2.41</v>
      </c>
      <c r="C882" s="27" t="n">
        <v>160.890141185062</v>
      </c>
      <c r="D882" s="27" t="n">
        <v>11.3531176470601</v>
      </c>
      <c r="F882" s="27" t="n">
        <v>46.14</v>
      </c>
      <c r="G882" s="27" t="n">
        <v>35.0933333333333</v>
      </c>
    </row>
    <row r="883" customFormat="false" ht="12.75" hidden="false" customHeight="false" outlineLevel="0" collapsed="false">
      <c r="A883" s="43" t="n">
        <v>14.683</v>
      </c>
      <c r="B883" s="27" t="n">
        <v>2.43</v>
      </c>
      <c r="C883" s="27" t="n">
        <v>162.983695561178</v>
      </c>
      <c r="D883" s="27" t="n">
        <v>11.5298333333299</v>
      </c>
      <c r="F883" s="27" t="n">
        <v>46.205</v>
      </c>
      <c r="G883" s="27" t="n">
        <v>35.104</v>
      </c>
    </row>
    <row r="884" customFormat="false" ht="12.75" hidden="false" customHeight="false" outlineLevel="0" collapsed="false">
      <c r="A884" s="43" t="n">
        <v>14.7</v>
      </c>
      <c r="B884" s="27" t="n">
        <v>2.45</v>
      </c>
      <c r="C884" s="27" t="n">
        <v>162.58555704099</v>
      </c>
      <c r="D884" s="27" t="n">
        <v>11.70444444444</v>
      </c>
      <c r="F884" s="27" t="n">
        <v>46.825</v>
      </c>
      <c r="G884" s="27" t="n">
        <v>35.0933333333333</v>
      </c>
    </row>
    <row r="885" customFormat="false" ht="12.75" hidden="false" customHeight="false" outlineLevel="0" collapsed="false">
      <c r="A885" s="43" t="n">
        <v>14.717</v>
      </c>
      <c r="B885" s="27" t="n">
        <v>2.465</v>
      </c>
      <c r="C885" s="27" t="n">
        <v>163.041918663705</v>
      </c>
      <c r="D885" s="27" t="n">
        <v>11.8764117647102</v>
      </c>
      <c r="F885" s="27" t="n">
        <v>47.3</v>
      </c>
      <c r="G885" s="27" t="n">
        <v>35.105</v>
      </c>
    </row>
    <row r="886" customFormat="false" ht="12.75" hidden="false" customHeight="false" outlineLevel="0" collapsed="false">
      <c r="A886" s="43" t="n">
        <v>14.733</v>
      </c>
      <c r="B886" s="27" t="n">
        <v>2.49</v>
      </c>
      <c r="C886" s="27" t="n">
        <v>163.986334894202</v>
      </c>
      <c r="D886" s="27" t="n">
        <v>12.0567368421102</v>
      </c>
      <c r="F886" s="27" t="n">
        <v>47.865</v>
      </c>
      <c r="G886" s="27" t="n">
        <v>35.095</v>
      </c>
    </row>
    <row r="887" customFormat="false" ht="12.75" hidden="false" customHeight="false" outlineLevel="0" collapsed="false">
      <c r="A887" s="43" t="n">
        <v>14.75</v>
      </c>
      <c r="B887" s="27" t="n">
        <v>2.505</v>
      </c>
      <c r="C887" s="27" t="n">
        <v>167.174912418001</v>
      </c>
      <c r="D887" s="27" t="n">
        <v>12.2425263157902</v>
      </c>
      <c r="F887" s="27" t="n">
        <v>47.58</v>
      </c>
      <c r="G887" s="27" t="n">
        <v>35.0966666666667</v>
      </c>
    </row>
    <row r="888" customFormat="false" ht="12.75" hidden="false" customHeight="false" outlineLevel="0" collapsed="false">
      <c r="A888" s="43" t="n">
        <v>14.767</v>
      </c>
      <c r="B888" s="27" t="n">
        <v>2.53</v>
      </c>
      <c r="C888" s="27" t="n">
        <v>168.081893686172</v>
      </c>
      <c r="D888" s="27" t="n">
        <v>12.4062352941201</v>
      </c>
      <c r="F888" s="27" t="n">
        <v>48.325</v>
      </c>
      <c r="G888" s="27" t="n">
        <v>35.095</v>
      </c>
    </row>
    <row r="889" customFormat="false" ht="12.75" hidden="false" customHeight="false" outlineLevel="0" collapsed="false">
      <c r="A889" s="43" t="n">
        <v>14.783</v>
      </c>
      <c r="B889" s="27" t="n">
        <v>2.562</v>
      </c>
      <c r="C889" s="27" t="n">
        <v>168.891851462302</v>
      </c>
      <c r="D889" s="27" t="n">
        <v>12.5927222222199</v>
      </c>
      <c r="F889" s="27" t="n">
        <v>48.765</v>
      </c>
      <c r="G889" s="27" t="n">
        <v>35.1057142857143</v>
      </c>
    </row>
    <row r="890" customFormat="false" ht="12.75" hidden="false" customHeight="false" outlineLevel="0" collapsed="false">
      <c r="A890" s="43" t="n">
        <v>14.8</v>
      </c>
      <c r="B890" s="27" t="n">
        <v>2.585</v>
      </c>
      <c r="C890" s="27" t="n">
        <v>171.371014851493</v>
      </c>
      <c r="D890" s="27" t="n">
        <v>12.7780000000002</v>
      </c>
      <c r="F890" s="27" t="n">
        <v>49.045</v>
      </c>
      <c r="G890" s="27" t="n">
        <v>35.1057142857143</v>
      </c>
    </row>
    <row r="891" customFormat="false" ht="12.75" hidden="false" customHeight="false" outlineLevel="0" collapsed="false">
      <c r="A891" s="43" t="n">
        <v>14.817</v>
      </c>
      <c r="B891" s="27" t="n">
        <v>2.605</v>
      </c>
      <c r="C891" s="27" t="n">
        <v>171.549087393881</v>
      </c>
      <c r="D891" s="27" t="n">
        <v>12.9624705882402</v>
      </c>
      <c r="F891" s="27" t="n">
        <v>49.655</v>
      </c>
      <c r="G891" s="27" t="n">
        <v>35.105</v>
      </c>
    </row>
    <row r="892" customFormat="false" ht="12.75" hidden="false" customHeight="false" outlineLevel="0" collapsed="false">
      <c r="A892" s="43" t="n">
        <v>14.833</v>
      </c>
      <c r="B892" s="27" t="n">
        <v>2.632</v>
      </c>
      <c r="C892" s="27" t="n">
        <v>173.323000670341</v>
      </c>
      <c r="D892" s="27" t="n">
        <v>13.1292631578899</v>
      </c>
      <c r="F892" s="27" t="n">
        <v>50.16</v>
      </c>
      <c r="G892" s="27" t="n">
        <v>35.115</v>
      </c>
    </row>
    <row r="893" customFormat="false" ht="12.75" hidden="false" customHeight="false" outlineLevel="0" collapsed="false">
      <c r="A893" s="43" t="n">
        <v>14.85</v>
      </c>
      <c r="B893" s="27" t="n">
        <v>2.66</v>
      </c>
      <c r="C893" s="27" t="n">
        <v>174.199995965734</v>
      </c>
      <c r="D893" s="27" t="n">
        <v>13.3160588235301</v>
      </c>
      <c r="F893" s="27" t="n">
        <v>50.865</v>
      </c>
      <c r="G893" s="27" t="n">
        <v>35.125</v>
      </c>
    </row>
    <row r="894" customFormat="false" ht="12.75" hidden="false" customHeight="false" outlineLevel="0" collapsed="false">
      <c r="A894" s="43" t="n">
        <v>14.867</v>
      </c>
      <c r="B894" s="27" t="n">
        <v>2.676</v>
      </c>
      <c r="C894" s="27" t="n">
        <v>174.455773461264</v>
      </c>
      <c r="D894" s="27" t="n">
        <v>13.5016190476199</v>
      </c>
      <c r="F894" s="27" t="n">
        <v>51.565</v>
      </c>
      <c r="G894" s="27" t="n">
        <v>35.124</v>
      </c>
    </row>
    <row r="895" customFormat="false" ht="12.75" hidden="false" customHeight="false" outlineLevel="0" collapsed="false">
      <c r="A895" s="43" t="n">
        <v>14.883</v>
      </c>
      <c r="B895" s="27" t="n">
        <v>2.715</v>
      </c>
      <c r="C895" s="27" t="n">
        <v>177.843680933153</v>
      </c>
      <c r="D895" s="27" t="n">
        <v>13.6874666666699</v>
      </c>
      <c r="F895" s="27" t="n">
        <v>51.87</v>
      </c>
      <c r="G895" s="27" t="n">
        <v>35.1325</v>
      </c>
    </row>
    <row r="896" customFormat="false" ht="12.75" hidden="false" customHeight="false" outlineLevel="0" collapsed="false">
      <c r="A896" s="43" t="n">
        <v>14.9</v>
      </c>
      <c r="B896" s="27" t="n">
        <v>2.76</v>
      </c>
      <c r="C896" s="27" t="n">
        <v>178.26084556402</v>
      </c>
      <c r="D896" s="27" t="n">
        <v>13.8650625</v>
      </c>
      <c r="F896" s="27" t="n">
        <v>53.405</v>
      </c>
      <c r="G896" s="27" t="n">
        <v>35.1033333333333</v>
      </c>
    </row>
    <row r="897" customFormat="false" ht="12.75" hidden="false" customHeight="false" outlineLevel="0" collapsed="false">
      <c r="A897" s="43" t="n">
        <v>14.917</v>
      </c>
      <c r="B897" s="27" t="n">
        <v>2.7775</v>
      </c>
      <c r="C897" s="27" t="n">
        <v>235.440221264533</v>
      </c>
      <c r="D897" s="27" t="n">
        <v>14.0504500000002</v>
      </c>
      <c r="F897" s="27" t="n">
        <v>31.22</v>
      </c>
      <c r="G897" s="27" t="n">
        <v>34.8634782608696</v>
      </c>
    </row>
    <row r="898" customFormat="false" ht="12.75" hidden="false" customHeight="false" outlineLevel="0" collapsed="false">
      <c r="A898" s="43" t="n">
        <v>14.933</v>
      </c>
      <c r="B898" s="27" t="n">
        <v>2.65727272727273</v>
      </c>
      <c r="C898" s="27" t="n">
        <v>263.067416404439</v>
      </c>
      <c r="D898" s="27" t="n">
        <v>14.2388571428601</v>
      </c>
      <c r="F898" s="27" t="n">
        <v>21</v>
      </c>
      <c r="G898" s="27" t="n">
        <v>34.5847619047619</v>
      </c>
    </row>
    <row r="899" customFormat="false" ht="12.75" hidden="false" customHeight="false" outlineLevel="0" collapsed="false">
      <c r="A899" s="43" t="n">
        <v>14.95</v>
      </c>
      <c r="B899" s="27" t="n">
        <v>2.38923076923077</v>
      </c>
      <c r="C899" s="27" t="n">
        <v>187.37288625785</v>
      </c>
      <c r="D899" s="27" t="n">
        <v>14.4356111111101</v>
      </c>
      <c r="F899" s="27" t="n">
        <v>21.685</v>
      </c>
      <c r="G899" s="27" t="n">
        <v>34.42</v>
      </c>
    </row>
    <row r="900" customFormat="false" ht="12.75" hidden="false" customHeight="false" outlineLevel="0" collapsed="false">
      <c r="A900" s="43" t="n">
        <v>14.967</v>
      </c>
      <c r="B900" s="27" t="n">
        <v>2.06214285714286</v>
      </c>
      <c r="C900" s="27" t="n">
        <v>143.227543448453</v>
      </c>
      <c r="D900" s="27" t="n">
        <v>14.6025882352901</v>
      </c>
      <c r="F900" s="27" t="n">
        <v>22.075</v>
      </c>
      <c r="G900" s="27" t="n">
        <v>34.355</v>
      </c>
    </row>
    <row r="901" customFormat="false" ht="12.75" hidden="false" customHeight="false" outlineLevel="0" collapsed="false">
      <c r="A901" s="43" t="n">
        <v>14.983</v>
      </c>
      <c r="B901" s="27" t="n">
        <v>1.77727272727273</v>
      </c>
      <c r="C901" s="27" t="n">
        <v>122.442753659755</v>
      </c>
      <c r="D901" s="27" t="n">
        <v>14.7865263157901</v>
      </c>
      <c r="F901" s="27" t="n">
        <v>21.235</v>
      </c>
      <c r="G901" s="27" t="n">
        <v>34.38</v>
      </c>
    </row>
    <row r="902" customFormat="false" ht="12.75" hidden="false" customHeight="false" outlineLevel="0" collapsed="false">
      <c r="A902" s="43" t="n">
        <v>15</v>
      </c>
      <c r="B902" s="27" t="n">
        <v>1.52416666666667</v>
      </c>
      <c r="C902" s="27" t="n">
        <v>104.828556615621</v>
      </c>
      <c r="D902" s="27" t="n">
        <v>14.97033333333</v>
      </c>
      <c r="F902" s="27" t="n">
        <v>21.235</v>
      </c>
      <c r="G902" s="27" t="n">
        <v>34.445</v>
      </c>
    </row>
    <row r="903" customFormat="false" ht="12.75" hidden="false" customHeight="false" outlineLevel="0" collapsed="false">
      <c r="A903" s="43" t="n">
        <v>15.017</v>
      </c>
      <c r="B903" s="27" t="n">
        <v>1.32545454545455</v>
      </c>
      <c r="C903" s="27" t="n">
        <v>90.0192052224355</v>
      </c>
      <c r="D903" s="27" t="n">
        <v>15.1564444444402</v>
      </c>
      <c r="F903" s="27" t="n">
        <v>21</v>
      </c>
      <c r="G903" s="27" t="n">
        <v>34.52</v>
      </c>
    </row>
    <row r="904" customFormat="false" ht="12.75" hidden="false" customHeight="false" outlineLevel="0" collapsed="false">
      <c r="A904" s="43" t="n">
        <v>15.033</v>
      </c>
      <c r="B904" s="27" t="n">
        <v>1.188</v>
      </c>
      <c r="C904" s="27" t="n">
        <v>80.0661431607952</v>
      </c>
      <c r="D904" s="27" t="n">
        <v>15.3624705882403</v>
      </c>
      <c r="F904" s="27" t="n">
        <v>21</v>
      </c>
      <c r="G904" s="27" t="n">
        <v>34.585</v>
      </c>
    </row>
    <row r="905" customFormat="false" ht="12.75" hidden="false" customHeight="false" outlineLevel="0" collapsed="false">
      <c r="A905" s="43" t="n">
        <v>15.05</v>
      </c>
      <c r="B905" s="27" t="n">
        <v>1.0875</v>
      </c>
      <c r="C905" s="27" t="n">
        <v>72.8904750319539</v>
      </c>
      <c r="D905" s="27" t="n">
        <v>15.5364444444399</v>
      </c>
      <c r="F905" s="27" t="n">
        <v>21</v>
      </c>
      <c r="G905" s="27" t="n">
        <v>34.635</v>
      </c>
    </row>
    <row r="906" customFormat="false" ht="12.75" hidden="false" customHeight="false" outlineLevel="0" collapsed="false">
      <c r="A906" s="43" t="n">
        <v>15.067</v>
      </c>
      <c r="B906" s="27" t="n">
        <v>1.015</v>
      </c>
      <c r="C906" s="27" t="n">
        <v>67.7804423671869</v>
      </c>
      <c r="D906" s="27" t="n">
        <v>15.7393750000001</v>
      </c>
      <c r="F906" s="27" t="n">
        <v>21</v>
      </c>
      <c r="G906" s="27" t="n">
        <v>34.665</v>
      </c>
    </row>
    <row r="907" customFormat="false" ht="12.75" hidden="false" customHeight="false" outlineLevel="0" collapsed="false">
      <c r="A907" s="43" t="n">
        <v>15.083</v>
      </c>
      <c r="B907" s="27" t="n">
        <v>0.96</v>
      </c>
      <c r="C907" s="27" t="n">
        <v>63.8717466530531</v>
      </c>
      <c r="D907" s="27" t="n">
        <v>15.9211052631599</v>
      </c>
      <c r="F907" s="27" t="n">
        <v>21</v>
      </c>
      <c r="G907" s="27" t="n">
        <v>34.69</v>
      </c>
    </row>
    <row r="908" customFormat="false" ht="12.75" hidden="false" customHeight="false" outlineLevel="0" collapsed="false">
      <c r="A908" s="43" t="n">
        <v>15.1</v>
      </c>
      <c r="B908" s="27" t="n">
        <v>0.92</v>
      </c>
      <c r="C908" s="27" t="n">
        <v>61.0641661204324</v>
      </c>
      <c r="D908" s="27" t="n">
        <v>16.1111176470599</v>
      </c>
      <c r="F908" s="27" t="n">
        <v>21</v>
      </c>
      <c r="G908" s="27" t="n">
        <v>34.715</v>
      </c>
    </row>
    <row r="909" customFormat="false" ht="12.75" hidden="false" customHeight="false" outlineLevel="0" collapsed="false">
      <c r="A909" s="43" t="n">
        <v>15.117</v>
      </c>
      <c r="B909" s="27" t="n">
        <v>0.89</v>
      </c>
      <c r="C909" s="27" t="n">
        <v>58.9292233979378</v>
      </c>
      <c r="D909" s="27" t="n">
        <v>16.2903684210501</v>
      </c>
      <c r="F909" s="27" t="n">
        <v>21</v>
      </c>
      <c r="G909" s="27" t="n">
        <v>34.7383333333333</v>
      </c>
    </row>
    <row r="910" customFormat="false" ht="12.75" hidden="false" customHeight="false" outlineLevel="0" collapsed="false">
      <c r="A910" s="43" t="n">
        <v>15.133</v>
      </c>
      <c r="B910" s="27" t="n">
        <v>0.86</v>
      </c>
      <c r="C910" s="27" t="n">
        <v>56.8600406254839</v>
      </c>
      <c r="D910" s="27" t="n">
        <v>16.4795294117603</v>
      </c>
      <c r="F910" s="27" t="n">
        <v>21</v>
      </c>
      <c r="G910" s="27" t="n">
        <v>34.7516666666667</v>
      </c>
    </row>
    <row r="911" customFormat="false" ht="12.75" hidden="false" customHeight="false" outlineLevel="0" collapsed="false">
      <c r="A911" s="43" t="n">
        <v>15.15</v>
      </c>
      <c r="B911" s="27" t="n">
        <v>0.84</v>
      </c>
      <c r="C911" s="27" t="n">
        <v>55.4527029789185</v>
      </c>
      <c r="D911" s="27" t="n">
        <v>16.6654444444403</v>
      </c>
      <c r="F911" s="27" t="n">
        <v>21</v>
      </c>
      <c r="G911" s="27" t="n">
        <v>34.7733333333333</v>
      </c>
    </row>
    <row r="912" customFormat="false" ht="12.75" hidden="false" customHeight="false" outlineLevel="0" collapsed="false">
      <c r="A912" s="43" t="n">
        <v>15.167</v>
      </c>
      <c r="B912" s="27" t="n">
        <v>0.83</v>
      </c>
      <c r="C912" s="27" t="n">
        <v>54.744432084322</v>
      </c>
      <c r="D912" s="27" t="n">
        <v>16.8583125</v>
      </c>
      <c r="F912" s="27" t="n">
        <v>21</v>
      </c>
      <c r="G912" s="27" t="n">
        <v>34.7816666666667</v>
      </c>
    </row>
    <row r="913" customFormat="false" ht="12.75" hidden="false" customHeight="false" outlineLevel="0" collapsed="false">
      <c r="A913" s="43" t="n">
        <v>15.183</v>
      </c>
      <c r="B913" s="27" t="n">
        <v>0.823333333333333</v>
      </c>
      <c r="C913" s="27" t="n">
        <v>54.2316684835041</v>
      </c>
      <c r="D913" s="27" t="n">
        <v>17.0521111111102</v>
      </c>
      <c r="F913" s="27" t="n">
        <v>21</v>
      </c>
      <c r="G913" s="27" t="n">
        <v>34.8016666666667</v>
      </c>
    </row>
    <row r="914" customFormat="false" ht="12.75" hidden="false" customHeight="false" outlineLevel="0" collapsed="false">
      <c r="A914" s="43" t="n">
        <v>15.2</v>
      </c>
      <c r="B914" s="27" t="n">
        <v>0.823333333333333</v>
      </c>
      <c r="C914" s="27" t="n">
        <v>54.25678686083</v>
      </c>
      <c r="D914" s="27" t="n">
        <v>17.2502352941201</v>
      </c>
      <c r="F914" s="27" t="n">
        <v>21</v>
      </c>
      <c r="G914" s="27" t="n">
        <v>34.808</v>
      </c>
    </row>
    <row r="915" customFormat="false" ht="12.75" hidden="false" customHeight="false" outlineLevel="0" collapsed="false">
      <c r="A915" s="43" t="n">
        <v>15.217</v>
      </c>
      <c r="B915" s="27" t="n">
        <v>0.816</v>
      </c>
      <c r="C915" s="27" t="n">
        <v>53.7060783108421</v>
      </c>
      <c r="D915" s="27" t="n">
        <v>17.4429473684199</v>
      </c>
      <c r="F915" s="27" t="n">
        <v>21</v>
      </c>
      <c r="G915" s="27" t="n">
        <v>34.835</v>
      </c>
    </row>
    <row r="916" customFormat="false" ht="12.75" hidden="false" customHeight="false" outlineLevel="0" collapsed="false">
      <c r="A916" s="43" t="n">
        <v>15.233</v>
      </c>
      <c r="B916" s="27" t="n">
        <v>0.813333333333333</v>
      </c>
      <c r="C916" s="27" t="n">
        <v>53.5304595552558</v>
      </c>
      <c r="D916" s="27" t="n">
        <v>17.64378947368</v>
      </c>
      <c r="F916" s="27" t="n">
        <v>21</v>
      </c>
      <c r="G916" s="27" t="n">
        <v>34.842</v>
      </c>
    </row>
    <row r="917" customFormat="false" ht="12.75" hidden="false" customHeight="false" outlineLevel="0" collapsed="false">
      <c r="A917" s="43" t="n">
        <v>15.25</v>
      </c>
      <c r="B917" s="27" t="n">
        <v>0.81</v>
      </c>
      <c r="C917" s="27" t="n">
        <v>53.2665852960927</v>
      </c>
      <c r="D917" s="27" t="n">
        <v>17.8371111111101</v>
      </c>
      <c r="F917" s="27" t="n">
        <v>21</v>
      </c>
      <c r="G917" s="27" t="n">
        <v>34.842</v>
      </c>
    </row>
    <row r="918" customFormat="false" ht="12.75" hidden="false" customHeight="false" outlineLevel="0" collapsed="false">
      <c r="A918" s="43" t="n">
        <v>15.267</v>
      </c>
      <c r="B918" s="27" t="n">
        <v>0.81</v>
      </c>
      <c r="C918" s="27" t="n">
        <v>53.2740777223487</v>
      </c>
      <c r="D918" s="27" t="n">
        <v>18.0316666666699</v>
      </c>
      <c r="F918" s="27" t="n">
        <v>21</v>
      </c>
      <c r="G918" s="27" t="n">
        <v>34.85</v>
      </c>
    </row>
    <row r="919" customFormat="false" ht="12.75" hidden="false" customHeight="false" outlineLevel="0" collapsed="false">
      <c r="A919" s="43" t="n">
        <v>15.283</v>
      </c>
      <c r="B919" s="27" t="n">
        <v>0.815</v>
      </c>
      <c r="C919" s="27" t="n">
        <v>53.5983543200622</v>
      </c>
      <c r="D919" s="27" t="n">
        <v>18.2260555555599</v>
      </c>
      <c r="F919" s="27" t="n">
        <v>21</v>
      </c>
      <c r="G919" s="27" t="n">
        <v>34.8616666666667</v>
      </c>
    </row>
    <row r="920" customFormat="false" ht="12.75" hidden="false" customHeight="false" outlineLevel="0" collapsed="false">
      <c r="A920" s="43" t="n">
        <v>15.3</v>
      </c>
      <c r="B920" s="27" t="n">
        <v>0.81</v>
      </c>
      <c r="C920" s="27" t="n">
        <v>53.2357805186302</v>
      </c>
      <c r="D920" s="27" t="n">
        <v>18.4184117647101</v>
      </c>
      <c r="F920" s="27" t="n">
        <v>21</v>
      </c>
      <c r="G920" s="27" t="n">
        <v>34.875</v>
      </c>
    </row>
    <row r="921" customFormat="false" ht="12.75" hidden="false" customHeight="false" outlineLevel="0" collapsed="false">
      <c r="A921" s="43" t="n">
        <v>15.317</v>
      </c>
      <c r="B921" s="27" t="n">
        <v>0.81</v>
      </c>
      <c r="C921" s="27" t="n">
        <v>53.2537028102648</v>
      </c>
      <c r="D921" s="27" t="n">
        <v>18.6253333333302</v>
      </c>
      <c r="F921" s="27" t="n">
        <v>21</v>
      </c>
      <c r="G921" s="27" t="n">
        <v>34.8757142857143</v>
      </c>
    </row>
    <row r="922" customFormat="false" ht="12.75" hidden="false" customHeight="false" outlineLevel="0" collapsed="false">
      <c r="A922" s="43" t="n">
        <v>15.333</v>
      </c>
      <c r="B922" s="27" t="n">
        <v>0.82</v>
      </c>
      <c r="C922" s="27" t="n">
        <v>53.9290874983063</v>
      </c>
      <c r="D922" s="27" t="n">
        <v>18.8280526315803</v>
      </c>
      <c r="F922" s="27" t="n">
        <v>21</v>
      </c>
      <c r="G922" s="27" t="n">
        <v>34.895</v>
      </c>
    </row>
    <row r="923" customFormat="false" ht="12.75" hidden="false" customHeight="false" outlineLevel="0" collapsed="false">
      <c r="A923" s="43" t="n">
        <v>15.35</v>
      </c>
      <c r="B923" s="27" t="n">
        <v>0.82</v>
      </c>
      <c r="C923" s="27" t="n">
        <v>53.906908964413</v>
      </c>
      <c r="D923" s="27" t="n">
        <v>19.0259545454501</v>
      </c>
      <c r="F923" s="27" t="n">
        <v>21</v>
      </c>
      <c r="G923" s="27" t="n">
        <v>34.895</v>
      </c>
    </row>
    <row r="924" customFormat="false" ht="12.75" hidden="false" customHeight="false" outlineLevel="0" collapsed="false">
      <c r="A924" s="43" t="n">
        <v>15.367</v>
      </c>
      <c r="B924" s="27" t="n">
        <v>0.82</v>
      </c>
      <c r="C924" s="27" t="n">
        <v>53.9263237831303</v>
      </c>
      <c r="D924" s="27" t="n">
        <v>19.2298888888899</v>
      </c>
      <c r="F924" s="27" t="n">
        <v>21</v>
      </c>
      <c r="G924" s="27" t="n">
        <v>34.895</v>
      </c>
    </row>
    <row r="925" customFormat="false" ht="12.75" hidden="false" customHeight="false" outlineLevel="0" collapsed="false">
      <c r="A925" s="43" t="n">
        <v>15.383</v>
      </c>
      <c r="B925" s="27" t="n">
        <v>0.82</v>
      </c>
      <c r="C925" s="27" t="n">
        <v>53.9041706388385</v>
      </c>
      <c r="D925" s="27" t="n">
        <v>19.4170555555602</v>
      </c>
      <c r="F925" s="27" t="n">
        <v>21</v>
      </c>
      <c r="G925" s="27" t="n">
        <v>34.905</v>
      </c>
    </row>
    <row r="926" customFormat="false" ht="12.75" hidden="false" customHeight="false" outlineLevel="0" collapsed="false">
      <c r="A926" s="43" t="n">
        <v>15.4</v>
      </c>
      <c r="B926" s="27" t="n">
        <v>0.82</v>
      </c>
      <c r="C926" s="27" t="n">
        <v>53.8732663684518</v>
      </c>
      <c r="D926" s="27" t="n">
        <v>19.6115238095199</v>
      </c>
      <c r="F926" s="27" t="n">
        <v>21</v>
      </c>
      <c r="G926" s="27" t="n">
        <v>34.915</v>
      </c>
    </row>
    <row r="927" customFormat="false" ht="12.75" hidden="false" customHeight="false" outlineLevel="0" collapsed="false">
      <c r="A927" s="43" t="n">
        <v>15.417</v>
      </c>
      <c r="B927" s="27" t="n">
        <v>0.82</v>
      </c>
      <c r="C927" s="27" t="n">
        <v>53.9069593016575</v>
      </c>
      <c r="D927" s="27" t="n">
        <v>19.8006111111099</v>
      </c>
      <c r="F927" s="27" t="n">
        <v>21</v>
      </c>
      <c r="G927" s="27" t="n">
        <v>34.93</v>
      </c>
    </row>
    <row r="928" customFormat="false" ht="12.75" hidden="false" customHeight="false" outlineLevel="0" collapsed="false">
      <c r="A928" s="43" t="n">
        <v>15.433</v>
      </c>
      <c r="B928" s="27" t="n">
        <v>0.814</v>
      </c>
      <c r="C928" s="27" t="n">
        <v>53.4255434785271</v>
      </c>
      <c r="D928" s="27" t="n">
        <v>20.002</v>
      </c>
      <c r="F928" s="27" t="n">
        <v>21</v>
      </c>
      <c r="G928" s="27" t="n">
        <v>34.935</v>
      </c>
    </row>
    <row r="929" customFormat="false" ht="12.75" hidden="false" customHeight="false" outlineLevel="0" collapsed="false">
      <c r="A929" s="43" t="n">
        <v>15.45</v>
      </c>
      <c r="B929" s="27" t="n">
        <v>0.82</v>
      </c>
      <c r="C929" s="27" t="n">
        <v>53.8577834320058</v>
      </c>
      <c r="D929" s="27" t="n">
        <v>20.19744444444</v>
      </c>
      <c r="F929" s="27" t="n">
        <v>21</v>
      </c>
      <c r="G929" s="27" t="n">
        <v>34.935</v>
      </c>
    </row>
    <row r="930" customFormat="false" ht="12.75" hidden="false" customHeight="false" outlineLevel="0" collapsed="false">
      <c r="A930" s="43" t="n">
        <v>15.467</v>
      </c>
      <c r="B930" s="27" t="n">
        <v>0.82</v>
      </c>
      <c r="C930" s="27" t="n">
        <v>53.8511309316874</v>
      </c>
      <c r="D930" s="27" t="n">
        <v>20.3924000000002</v>
      </c>
      <c r="F930" s="27" t="n">
        <v>21</v>
      </c>
      <c r="G930" s="27" t="n">
        <v>34.9425</v>
      </c>
    </row>
    <row r="931" customFormat="false" ht="12.75" hidden="false" customHeight="false" outlineLevel="0" collapsed="false">
      <c r="A931" s="43" t="n">
        <v>15.483</v>
      </c>
      <c r="B931" s="27" t="n">
        <v>0.82</v>
      </c>
      <c r="C931" s="27" t="n">
        <v>53.8668094156871</v>
      </c>
      <c r="D931" s="27" t="n">
        <v>20.5914000000003</v>
      </c>
      <c r="F931" s="27" t="n">
        <v>21</v>
      </c>
      <c r="G931" s="27" t="n">
        <v>34.9566666666667</v>
      </c>
    </row>
    <row r="932" customFormat="false" ht="12.75" hidden="false" customHeight="false" outlineLevel="0" collapsed="false">
      <c r="A932" s="43" t="n">
        <v>15.5</v>
      </c>
      <c r="B932" s="27" t="n">
        <v>0.82</v>
      </c>
      <c r="C932" s="27" t="n">
        <v>53.7973071743901</v>
      </c>
      <c r="D932" s="27" t="n">
        <v>20.7950555555599</v>
      </c>
      <c r="F932" s="27" t="n">
        <v>21</v>
      </c>
      <c r="G932" s="27" t="n">
        <v>34.9544444444444</v>
      </c>
    </row>
    <row r="933" customFormat="false" ht="12.75" hidden="false" customHeight="false" outlineLevel="0" collapsed="false">
      <c r="A933" s="43" t="n">
        <v>15.517</v>
      </c>
      <c r="B933" s="27" t="n">
        <v>0.82</v>
      </c>
      <c r="C933" s="27" t="n">
        <v>53.8339330400103</v>
      </c>
      <c r="D933" s="27" t="n">
        <v>20.99645454545</v>
      </c>
      <c r="F933" s="27" t="n">
        <v>21</v>
      </c>
      <c r="G933" s="27" t="n">
        <v>34.955</v>
      </c>
    </row>
    <row r="934" customFormat="false" ht="12.75" hidden="false" customHeight="false" outlineLevel="0" collapsed="false">
      <c r="A934" s="43" t="n">
        <v>15.533</v>
      </c>
      <c r="B934" s="27" t="n">
        <v>0.82</v>
      </c>
      <c r="C934" s="27" t="n">
        <v>53.809629066357</v>
      </c>
      <c r="D934" s="27" t="n">
        <v>21.1995000000002</v>
      </c>
      <c r="F934" s="27" t="n">
        <v>21</v>
      </c>
      <c r="G934" s="27" t="n">
        <v>34.9616666666667</v>
      </c>
    </row>
    <row r="935" customFormat="false" ht="12.75" hidden="false" customHeight="false" outlineLevel="0" collapsed="false">
      <c r="A935" s="43" t="n">
        <v>15.55</v>
      </c>
      <c r="B935" s="27" t="n">
        <v>0.82</v>
      </c>
      <c r="C935" s="27" t="n">
        <v>53.8070001450117</v>
      </c>
      <c r="D935" s="27" t="n">
        <v>21.4038947368399</v>
      </c>
      <c r="F935" s="27" t="n">
        <v>21</v>
      </c>
      <c r="G935" s="27" t="n">
        <v>34.9616666666667</v>
      </c>
    </row>
    <row r="936" customFormat="false" ht="12.75" hidden="false" customHeight="false" outlineLevel="0" collapsed="false">
      <c r="A936" s="43" t="n">
        <v>15.567</v>
      </c>
      <c r="B936" s="27" t="n">
        <v>0.82</v>
      </c>
      <c r="C936" s="27" t="n">
        <v>53.8178616722596</v>
      </c>
      <c r="D936" s="27" t="n">
        <v>21.6016086956502</v>
      </c>
      <c r="F936" s="27" t="n">
        <v>21</v>
      </c>
      <c r="G936" s="27" t="n">
        <v>34.97</v>
      </c>
    </row>
    <row r="937" customFormat="false" ht="12.75" hidden="false" customHeight="false" outlineLevel="0" collapsed="false">
      <c r="A937" s="43" t="n">
        <v>15.583</v>
      </c>
      <c r="B937" s="27" t="n">
        <v>0.823333333333333</v>
      </c>
      <c r="C937" s="27" t="n">
        <v>54.0089201045179</v>
      </c>
      <c r="D937" s="27" t="n">
        <v>21.8052631578903</v>
      </c>
      <c r="F937" s="27" t="n">
        <v>21</v>
      </c>
      <c r="G937" s="27" t="n">
        <v>34.97</v>
      </c>
    </row>
    <row r="938" customFormat="false" ht="12.75" hidden="false" customHeight="false" outlineLevel="0" collapsed="false">
      <c r="A938" s="43" t="n">
        <v>15.6</v>
      </c>
      <c r="B938" s="27" t="n">
        <v>0.825</v>
      </c>
      <c r="C938" s="27" t="n">
        <v>54.0958169765594</v>
      </c>
      <c r="D938" s="27" t="n">
        <v>22.0054500000001</v>
      </c>
      <c r="F938" s="27" t="n">
        <v>21</v>
      </c>
      <c r="G938" s="27" t="n">
        <v>34.9844444444444</v>
      </c>
    </row>
    <row r="939" customFormat="false" ht="12.75" hidden="false" customHeight="false" outlineLevel="0" collapsed="false">
      <c r="A939" s="43" t="n">
        <v>15.617</v>
      </c>
      <c r="B939" s="27" t="n">
        <v>0.825</v>
      </c>
      <c r="C939" s="27" t="n">
        <v>54.0670984739609</v>
      </c>
      <c r="D939" s="27" t="n">
        <v>22.2127368421102</v>
      </c>
      <c r="F939" s="27" t="n">
        <v>21</v>
      </c>
      <c r="G939" s="27" t="n">
        <v>34.985</v>
      </c>
    </row>
    <row r="940" customFormat="false" ht="12.75" hidden="false" customHeight="false" outlineLevel="0" collapsed="false">
      <c r="A940" s="43" t="n">
        <v>15.633</v>
      </c>
      <c r="B940" s="27" t="n">
        <v>0.815</v>
      </c>
      <c r="C940" s="27" t="n">
        <v>53.3514235519264</v>
      </c>
      <c r="D940" s="27" t="n">
        <v>22.4114</v>
      </c>
      <c r="F940" s="27" t="n">
        <v>21</v>
      </c>
      <c r="G940" s="27" t="n">
        <v>34.97</v>
      </c>
    </row>
    <row r="941" customFormat="false" ht="12.75" hidden="false" customHeight="false" outlineLevel="0" collapsed="false">
      <c r="A941" s="43" t="n">
        <v>15.65</v>
      </c>
      <c r="B941" s="27" t="n">
        <v>0.815</v>
      </c>
      <c r="C941" s="27" t="n">
        <v>53.4141093642926</v>
      </c>
      <c r="D941" s="27" t="n">
        <v>22.5552499999999</v>
      </c>
      <c r="F941" s="27" t="n">
        <v>21</v>
      </c>
      <c r="G941" s="27" t="n">
        <v>34.975</v>
      </c>
    </row>
    <row r="942" customFormat="false" ht="12.75" hidden="false" customHeight="false" outlineLevel="0" collapsed="false">
      <c r="A942" s="43" t="n">
        <v>15.667</v>
      </c>
      <c r="B942" s="27" t="n">
        <v>0.826666666666667</v>
      </c>
      <c r="C942" s="27" t="n">
        <v>54.1356049921059</v>
      </c>
      <c r="D942" s="27" t="n">
        <v>22.8517142857099</v>
      </c>
      <c r="F942" s="27" t="n">
        <v>21</v>
      </c>
      <c r="G942" s="27" t="n">
        <v>34.9766666666667</v>
      </c>
    </row>
    <row r="943" customFormat="false" ht="12.75" hidden="false" customHeight="false" outlineLevel="0" collapsed="false">
      <c r="A943" s="43" t="n">
        <v>15.683</v>
      </c>
      <c r="B943" s="27" t="n">
        <v>0.84</v>
      </c>
      <c r="C943" s="27" t="n">
        <v>55.084047894521</v>
      </c>
      <c r="D943" s="27" t="n">
        <v>23.0301875</v>
      </c>
      <c r="F943" s="27" t="n">
        <v>21</v>
      </c>
      <c r="G943" s="27" t="n">
        <v>34.98</v>
      </c>
    </row>
    <row r="944" customFormat="false" ht="12.75" hidden="false" customHeight="false" outlineLevel="0" collapsed="false">
      <c r="A944" s="43" t="n">
        <v>15.7</v>
      </c>
      <c r="B944" s="27" t="n">
        <v>0.84</v>
      </c>
      <c r="C944" s="27" t="n">
        <v>55.0793838272285</v>
      </c>
      <c r="D944" s="27" t="n">
        <v>23.2318947368399</v>
      </c>
      <c r="F944" s="27" t="n">
        <v>21</v>
      </c>
      <c r="G944" s="27" t="n">
        <v>34.99</v>
      </c>
    </row>
    <row r="945" customFormat="false" ht="12.75" hidden="false" customHeight="false" outlineLevel="0" collapsed="false">
      <c r="A945" s="43" t="n">
        <v>15.717</v>
      </c>
      <c r="B945" s="27" t="n">
        <v>0.84</v>
      </c>
      <c r="C945" s="27" t="n">
        <v>55.0506704717086</v>
      </c>
      <c r="D945" s="27" t="n">
        <v>23.4356190476201</v>
      </c>
      <c r="F945" s="27" t="n">
        <v>21</v>
      </c>
      <c r="G945" s="27" t="n">
        <v>34.995</v>
      </c>
    </row>
    <row r="946" customFormat="false" ht="12.75" hidden="false" customHeight="false" outlineLevel="0" collapsed="false">
      <c r="A946" s="43" t="n">
        <v>15.733</v>
      </c>
      <c r="B946" s="27" t="n">
        <v>0.84</v>
      </c>
      <c r="C946" s="27" t="n">
        <v>55.0578225971015</v>
      </c>
      <c r="D946" s="27" t="n">
        <v>23.63863157895</v>
      </c>
      <c r="F946" s="27" t="n">
        <v>21</v>
      </c>
      <c r="G946" s="27" t="n">
        <v>34.98</v>
      </c>
    </row>
    <row r="947" customFormat="false" ht="12.75" hidden="false" customHeight="false" outlineLevel="0" collapsed="false">
      <c r="A947" s="43" t="n">
        <v>15.75</v>
      </c>
      <c r="B947" s="27" t="n">
        <v>0.84</v>
      </c>
      <c r="C947" s="27" t="n">
        <v>55.0246638563532</v>
      </c>
      <c r="D947" s="27" t="n">
        <v>23.8536956521702</v>
      </c>
      <c r="F947" s="27" t="n">
        <v>21</v>
      </c>
      <c r="G947" s="27" t="n">
        <v>34.986</v>
      </c>
    </row>
    <row r="948" customFormat="false" ht="12.75" hidden="false" customHeight="false" outlineLevel="0" collapsed="false">
      <c r="A948" s="43" t="n">
        <v>15.767</v>
      </c>
      <c r="B948" s="27" t="n">
        <v>0.85</v>
      </c>
      <c r="C948" s="27" t="n">
        <v>55.6937884603321</v>
      </c>
      <c r="D948" s="27" t="n">
        <v>24.0552631578903</v>
      </c>
      <c r="F948" s="27" t="n">
        <v>21</v>
      </c>
      <c r="G948" s="27" t="n">
        <v>34.986</v>
      </c>
    </row>
    <row r="949" customFormat="false" ht="12.75" hidden="false" customHeight="false" outlineLevel="0" collapsed="false">
      <c r="A949" s="43" t="n">
        <v>15.783</v>
      </c>
      <c r="B949" s="27" t="n">
        <v>0.845</v>
      </c>
      <c r="C949" s="27" t="n">
        <v>55.3288116639863</v>
      </c>
      <c r="D949" s="27" t="n">
        <v>24.27336363636</v>
      </c>
      <c r="F949" s="27" t="n">
        <v>21</v>
      </c>
      <c r="G949" s="27" t="n">
        <v>34.995</v>
      </c>
    </row>
    <row r="950" customFormat="false" ht="12.75" hidden="false" customHeight="false" outlineLevel="0" collapsed="false">
      <c r="A950" s="43" t="n">
        <v>15.8</v>
      </c>
      <c r="B950" s="27" t="n">
        <v>0.85</v>
      </c>
      <c r="C950" s="27" t="n">
        <v>55.6966021981213</v>
      </c>
      <c r="D950" s="27" t="n">
        <v>24.4784705882403</v>
      </c>
      <c r="F950" s="27" t="n">
        <v>21</v>
      </c>
      <c r="G950" s="27" t="n">
        <v>34.995</v>
      </c>
    </row>
    <row r="951" customFormat="false" ht="12.75" hidden="false" customHeight="false" outlineLevel="0" collapsed="false">
      <c r="A951" s="43" t="n">
        <v>15.817</v>
      </c>
      <c r="B951" s="27" t="n">
        <v>0.85</v>
      </c>
      <c r="C951" s="27" t="n">
        <v>55.6794572902225</v>
      </c>
      <c r="D951" s="27" t="n">
        <v>24.6871904761902</v>
      </c>
      <c r="F951" s="27" t="n">
        <v>21</v>
      </c>
      <c r="G951" s="27" t="n">
        <v>35.005</v>
      </c>
    </row>
    <row r="952" customFormat="false" ht="12.75" hidden="false" customHeight="false" outlineLevel="0" collapsed="false">
      <c r="A952" s="43" t="n">
        <v>15.833</v>
      </c>
      <c r="B952" s="27" t="n">
        <v>0.845</v>
      </c>
      <c r="C952" s="27" t="n">
        <v>55.3224778714022</v>
      </c>
      <c r="D952" s="27" t="n">
        <v>24.8912222222202</v>
      </c>
      <c r="F952" s="27" t="n">
        <v>21</v>
      </c>
      <c r="G952" s="27" t="n">
        <v>34.995</v>
      </c>
    </row>
    <row r="953" customFormat="false" ht="12.75" hidden="false" customHeight="false" outlineLevel="0" collapsed="false">
      <c r="A953" s="43" t="n">
        <v>15.85</v>
      </c>
      <c r="B953" s="27" t="n">
        <v>0.84</v>
      </c>
      <c r="C953" s="27" t="n">
        <v>54.9910375139679</v>
      </c>
      <c r="D953" s="27" t="n">
        <v>25.1130499999999</v>
      </c>
      <c r="F953" s="27" t="n">
        <v>21</v>
      </c>
      <c r="G953" s="27" t="n">
        <v>34.9942857142857</v>
      </c>
    </row>
    <row r="954" customFormat="false" ht="12.75" hidden="false" customHeight="false" outlineLevel="0" collapsed="false">
      <c r="A954" s="43" t="n">
        <v>15.867</v>
      </c>
      <c r="B954" s="27" t="n">
        <v>0.845</v>
      </c>
      <c r="C954" s="27" t="n">
        <v>55.2971001182387</v>
      </c>
      <c r="D954" s="27" t="n">
        <v>25.3158000000003</v>
      </c>
      <c r="F954" s="27" t="n">
        <v>21</v>
      </c>
      <c r="G954" s="27" t="n">
        <v>35</v>
      </c>
    </row>
    <row r="955" customFormat="false" ht="12.75" hidden="false" customHeight="false" outlineLevel="0" collapsed="false">
      <c r="A955" s="43" t="n">
        <v>15.883</v>
      </c>
      <c r="B955" s="27" t="n">
        <v>0.845</v>
      </c>
      <c r="C955" s="27" t="n">
        <v>55.3047454950733</v>
      </c>
      <c r="D955" s="27" t="n">
        <v>25.54025</v>
      </c>
      <c r="F955" s="27" t="n">
        <v>21</v>
      </c>
      <c r="G955" s="27" t="n">
        <v>35</v>
      </c>
    </row>
    <row r="956" customFormat="false" ht="12.75" hidden="false" customHeight="false" outlineLevel="0" collapsed="false">
      <c r="A956" s="43" t="n">
        <v>15.9</v>
      </c>
      <c r="B956" s="27" t="n">
        <v>0.845</v>
      </c>
      <c r="C956" s="27" t="n">
        <v>55.2682429905885</v>
      </c>
      <c r="D956" s="27" t="n">
        <v>25.73729411765</v>
      </c>
      <c r="F956" s="27" t="n">
        <v>21</v>
      </c>
      <c r="G956" s="27" t="n">
        <v>35</v>
      </c>
    </row>
    <row r="957" customFormat="false" ht="12.75" hidden="false" customHeight="false" outlineLevel="0" collapsed="false">
      <c r="A957" s="43" t="n">
        <v>15.917</v>
      </c>
      <c r="B957" s="27" t="n">
        <v>0.845</v>
      </c>
      <c r="C957" s="27" t="n">
        <v>55.2488283586063</v>
      </c>
      <c r="D957" s="27" t="n">
        <v>25.9425000000001</v>
      </c>
      <c r="F957" s="27" t="n">
        <v>21</v>
      </c>
      <c r="G957" s="27" t="n">
        <v>34.996</v>
      </c>
    </row>
    <row r="958" customFormat="false" ht="12.75" hidden="false" customHeight="false" outlineLevel="0" collapsed="false">
      <c r="A958" s="43" t="n">
        <v>15.933</v>
      </c>
      <c r="B958" s="27" t="n">
        <v>0.85</v>
      </c>
      <c r="C958" s="27" t="n">
        <v>55.6095777419784</v>
      </c>
      <c r="D958" s="27" t="n">
        <v>26.1624375000001</v>
      </c>
      <c r="F958" s="27" t="n">
        <v>21</v>
      </c>
      <c r="G958" s="27" t="n">
        <v>34.996</v>
      </c>
    </row>
    <row r="959" customFormat="false" ht="12.75" hidden="false" customHeight="false" outlineLevel="0" collapsed="false">
      <c r="A959" s="43" t="n">
        <v>15.95</v>
      </c>
      <c r="B959" s="27" t="n">
        <v>0.85</v>
      </c>
      <c r="C959" s="27" t="n">
        <v>55.598496987689</v>
      </c>
      <c r="D959" s="27" t="n">
        <v>26.3785555555601</v>
      </c>
      <c r="F959" s="27" t="n">
        <v>21</v>
      </c>
      <c r="G959" s="27" t="n">
        <v>35</v>
      </c>
    </row>
    <row r="960" customFormat="false" ht="12.75" hidden="false" customHeight="false" outlineLevel="0" collapsed="false">
      <c r="A960" s="43" t="n">
        <v>15.967</v>
      </c>
      <c r="B960" s="27" t="n">
        <v>0.85</v>
      </c>
      <c r="C960" s="27" t="n">
        <v>55.5931150066493</v>
      </c>
      <c r="D960" s="27" t="n">
        <v>26.5837368421103</v>
      </c>
      <c r="F960" s="27" t="n">
        <v>21</v>
      </c>
      <c r="G960" s="27" t="n">
        <v>34.995</v>
      </c>
    </row>
    <row r="961" customFormat="false" ht="12.75" hidden="false" customHeight="false" outlineLevel="0" collapsed="false">
      <c r="A961" s="43" t="n">
        <v>15.983</v>
      </c>
      <c r="B961" s="27" t="n">
        <v>0.86</v>
      </c>
      <c r="C961" s="27" t="n">
        <v>56.2630423431791</v>
      </c>
      <c r="D961" s="27" t="n">
        <v>26.79926315789</v>
      </c>
      <c r="F961" s="27" t="n">
        <v>21</v>
      </c>
      <c r="G961" s="27" t="n">
        <v>35.002</v>
      </c>
    </row>
    <row r="962" customFormat="false" ht="12.75" hidden="false" customHeight="false" outlineLevel="0" collapsed="false">
      <c r="A962" s="43" t="n">
        <v>16</v>
      </c>
      <c r="B962" s="27" t="n">
        <v>0.86</v>
      </c>
      <c r="C962" s="27" t="n">
        <v>56.2540131317401</v>
      </c>
      <c r="D962" s="27" t="n">
        <v>27.01325</v>
      </c>
      <c r="F962" s="27" t="n">
        <v>21</v>
      </c>
      <c r="G962" s="27" t="n">
        <v>35.0033333333333</v>
      </c>
    </row>
    <row r="963" customFormat="false" ht="12.75" hidden="false" customHeight="false" outlineLevel="0" collapsed="false">
      <c r="A963" s="43" t="n">
        <v>16.017</v>
      </c>
      <c r="B963" s="27" t="n">
        <v>0.86</v>
      </c>
      <c r="C963" s="27" t="n">
        <v>56.212598204425</v>
      </c>
      <c r="D963" s="27" t="n">
        <v>27.2307000000001</v>
      </c>
      <c r="F963" s="27" t="n">
        <v>21</v>
      </c>
      <c r="G963" s="27" t="n">
        <v>35.005</v>
      </c>
    </row>
    <row r="964" customFormat="false" ht="12.75" hidden="false" customHeight="false" outlineLevel="0" collapsed="false">
      <c r="A964" s="43" t="n">
        <v>16.033</v>
      </c>
      <c r="B964" s="27" t="n">
        <v>0.87</v>
      </c>
      <c r="C964" s="27" t="n">
        <v>56.9081998137755</v>
      </c>
      <c r="D964" s="27" t="n">
        <v>27.4407142857099</v>
      </c>
      <c r="F964" s="27" t="n">
        <v>21</v>
      </c>
      <c r="G964" s="27" t="n">
        <v>34.999</v>
      </c>
    </row>
    <row r="965" customFormat="false" ht="12.75" hidden="false" customHeight="false" outlineLevel="0" collapsed="false">
      <c r="A965" s="43" t="n">
        <v>16.05</v>
      </c>
      <c r="B965" s="27" t="n">
        <v>0.865</v>
      </c>
      <c r="C965" s="27" t="n">
        <v>56.5200794947264</v>
      </c>
      <c r="D965" s="27" t="n">
        <v>27.66115789474</v>
      </c>
      <c r="F965" s="27" t="n">
        <v>21</v>
      </c>
      <c r="G965" s="27" t="n">
        <v>35.0057142857143</v>
      </c>
    </row>
    <row r="966" customFormat="false" ht="12.75" hidden="false" customHeight="false" outlineLevel="0" collapsed="false">
      <c r="A966" s="43" t="n">
        <v>16.067</v>
      </c>
      <c r="B966" s="27" t="n">
        <v>0.865</v>
      </c>
      <c r="C966" s="27" t="n">
        <v>56.551550018278</v>
      </c>
      <c r="D966" s="27" t="n">
        <v>27.8697999999999</v>
      </c>
      <c r="F966" s="27" t="n">
        <v>21</v>
      </c>
      <c r="G966" s="27" t="n">
        <v>35.0042857142857</v>
      </c>
    </row>
    <row r="967" customFormat="false" ht="12.75" hidden="false" customHeight="false" outlineLevel="0" collapsed="false">
      <c r="A967" s="43" t="n">
        <v>16.083</v>
      </c>
      <c r="B967" s="27" t="n">
        <v>0.87</v>
      </c>
      <c r="C967" s="27" t="n">
        <v>56.879442257652</v>
      </c>
      <c r="D967" s="27" t="n">
        <v>28.0927368421103</v>
      </c>
      <c r="F967" s="27" t="n">
        <v>21</v>
      </c>
      <c r="G967" s="27" t="n">
        <v>35.01</v>
      </c>
    </row>
    <row r="968" customFormat="false" ht="12.75" hidden="false" customHeight="false" outlineLevel="0" collapsed="false">
      <c r="A968" s="43" t="n">
        <v>16.1</v>
      </c>
      <c r="B968" s="27" t="n">
        <v>0.87</v>
      </c>
      <c r="C968" s="27" t="n">
        <v>56.8636662777245</v>
      </c>
      <c r="D968" s="27" t="n">
        <v>28.2974444444399</v>
      </c>
      <c r="F968" s="27" t="n">
        <v>21</v>
      </c>
      <c r="G968" s="27" t="n">
        <v>35.015</v>
      </c>
    </row>
    <row r="969" customFormat="false" ht="12.75" hidden="false" customHeight="false" outlineLevel="0" collapsed="false">
      <c r="A969" s="43" t="n">
        <v>16.117</v>
      </c>
      <c r="B969" s="27" t="n">
        <v>0.875</v>
      </c>
      <c r="C969" s="27" t="n">
        <v>57.1476685103694</v>
      </c>
      <c r="D969" s="27" t="n">
        <v>28.5194999999999</v>
      </c>
      <c r="F969" s="27" t="n">
        <v>21.015</v>
      </c>
      <c r="G969" s="27" t="n">
        <v>35.01</v>
      </c>
    </row>
    <row r="970" customFormat="false" ht="12.75" hidden="false" customHeight="false" outlineLevel="0" collapsed="false">
      <c r="A970" s="43" t="n">
        <v>16.133</v>
      </c>
      <c r="B970" s="27" t="n">
        <v>0.88</v>
      </c>
      <c r="C970" s="27" t="n">
        <v>57.4870252369401</v>
      </c>
      <c r="D970" s="27" t="n">
        <v>28.7488499999999</v>
      </c>
      <c r="F970" s="27" t="n">
        <v>21</v>
      </c>
      <c r="G970" s="27" t="n">
        <v>34.9944444444444</v>
      </c>
    </row>
    <row r="971" customFormat="false" ht="12.75" hidden="false" customHeight="false" outlineLevel="0" collapsed="false">
      <c r="A971" s="43" t="n">
        <v>16.15</v>
      </c>
      <c r="B971" s="27" t="n">
        <v>0.89</v>
      </c>
      <c r="C971" s="27" t="n">
        <v>58.1743451586937</v>
      </c>
      <c r="D971" s="27" t="n">
        <v>28.9744500000002</v>
      </c>
      <c r="F971" s="27" t="n">
        <v>21</v>
      </c>
      <c r="G971" s="27" t="n">
        <v>34.9966666666667</v>
      </c>
    </row>
    <row r="972" customFormat="false" ht="12.75" hidden="false" customHeight="false" outlineLevel="0" collapsed="false">
      <c r="A972" s="43" t="n">
        <v>16.167</v>
      </c>
      <c r="B972" s="27" t="n">
        <v>0.88</v>
      </c>
      <c r="C972" s="27" t="n">
        <v>57.491943680562</v>
      </c>
      <c r="D972" s="27" t="n">
        <v>29.1940555555602</v>
      </c>
      <c r="F972" s="27" t="n">
        <v>21.03</v>
      </c>
      <c r="G972" s="27" t="n">
        <v>34.9966666666667</v>
      </c>
    </row>
    <row r="973" customFormat="false" ht="12.75" hidden="false" customHeight="false" outlineLevel="0" collapsed="false">
      <c r="A973" s="43" t="n">
        <v>16.183</v>
      </c>
      <c r="B973" s="27" t="n">
        <v>0.88</v>
      </c>
      <c r="C973" s="27" t="n">
        <v>57.4287577438161</v>
      </c>
      <c r="D973" s="27" t="n">
        <v>29.402</v>
      </c>
      <c r="F973" s="27" t="n">
        <v>21.11</v>
      </c>
      <c r="G973" s="27" t="n">
        <v>34.9966666666667</v>
      </c>
    </row>
    <row r="974" customFormat="false" ht="12.75" hidden="false" customHeight="false" outlineLevel="0" collapsed="false">
      <c r="A974" s="43" t="n">
        <v>16.2</v>
      </c>
      <c r="B974" s="27" t="n">
        <v>0.89</v>
      </c>
      <c r="C974" s="27" t="n">
        <v>58.0951527748847</v>
      </c>
      <c r="D974" s="27" t="n">
        <v>29.6371052631603</v>
      </c>
      <c r="F974" s="27" t="n">
        <v>21.1</v>
      </c>
      <c r="G974" s="27" t="n">
        <v>35.004</v>
      </c>
    </row>
    <row r="975" customFormat="false" ht="12.75" hidden="false" customHeight="false" outlineLevel="0" collapsed="false">
      <c r="A975" s="43" t="n">
        <v>16.217</v>
      </c>
      <c r="B975" s="27" t="n">
        <v>0.883333333333333</v>
      </c>
      <c r="C975" s="27" t="n">
        <v>57.6843714726225</v>
      </c>
      <c r="D975" s="27" t="n">
        <v>29.8695333333303</v>
      </c>
      <c r="F975" s="27" t="n">
        <v>21.04</v>
      </c>
      <c r="G975" s="27" t="n">
        <v>35.005</v>
      </c>
    </row>
    <row r="976" customFormat="false" ht="12.75" hidden="false" customHeight="false" outlineLevel="0" collapsed="false">
      <c r="A976" s="43" t="n">
        <v>16.233</v>
      </c>
      <c r="B976" s="27" t="n">
        <v>0.89</v>
      </c>
      <c r="C976" s="27" t="n">
        <v>58.1721871684783</v>
      </c>
      <c r="D976" s="27" t="n">
        <v>30.0754444444401</v>
      </c>
      <c r="F976" s="27" t="n">
        <v>21</v>
      </c>
      <c r="G976" s="27" t="n">
        <v>34.9944444444444</v>
      </c>
    </row>
    <row r="977" customFormat="false" ht="12.75" hidden="false" customHeight="false" outlineLevel="0" collapsed="false">
      <c r="A977" s="43" t="n">
        <v>16.25</v>
      </c>
      <c r="B977" s="27" t="n">
        <v>0.89</v>
      </c>
      <c r="C977" s="27" t="n">
        <v>58.212234138441</v>
      </c>
      <c r="D977" s="27" t="n">
        <v>30.3098333333301</v>
      </c>
      <c r="F977" s="27" t="n">
        <v>21</v>
      </c>
      <c r="G977" s="27" t="n">
        <v>34.996</v>
      </c>
    </row>
    <row r="978" customFormat="false" ht="12.75" hidden="false" customHeight="false" outlineLevel="0" collapsed="false">
      <c r="A978" s="43" t="n">
        <v>16.267</v>
      </c>
      <c r="B978" s="27" t="n">
        <v>0.89</v>
      </c>
      <c r="C978" s="27" t="n">
        <v>58.1688384510399</v>
      </c>
      <c r="D978" s="27" t="n">
        <v>30.5227</v>
      </c>
      <c r="F978" s="27" t="n">
        <v>21.035</v>
      </c>
      <c r="G978" s="27" t="n">
        <v>34.995</v>
      </c>
    </row>
    <row r="979" customFormat="false" ht="12.75" hidden="false" customHeight="false" outlineLevel="0" collapsed="false">
      <c r="A979" s="43" t="n">
        <v>16.283</v>
      </c>
      <c r="B979" s="27" t="n">
        <v>0.89</v>
      </c>
      <c r="C979" s="27" t="n">
        <v>58.0299582940573</v>
      </c>
      <c r="D979" s="27" t="n">
        <v>30.7483684210501</v>
      </c>
      <c r="F979" s="27" t="n">
        <v>21.21</v>
      </c>
      <c r="G979" s="27" t="n">
        <v>34.995</v>
      </c>
    </row>
    <row r="980" customFormat="false" ht="12.75" hidden="false" customHeight="false" outlineLevel="0" collapsed="false">
      <c r="A980" s="43" t="n">
        <v>16.3</v>
      </c>
      <c r="B980" s="27" t="n">
        <v>0.895</v>
      </c>
      <c r="C980" s="27" t="n">
        <v>58.302097746418</v>
      </c>
      <c r="D980" s="27" t="n">
        <v>30.9683333333301</v>
      </c>
      <c r="F980" s="27" t="n">
        <v>21.27</v>
      </c>
      <c r="G980" s="27" t="n">
        <v>34.9971428571429</v>
      </c>
    </row>
    <row r="981" customFormat="false" ht="12.75" hidden="false" customHeight="false" outlineLevel="0" collapsed="false">
      <c r="A981" s="43" t="n">
        <v>16.317</v>
      </c>
      <c r="B981" s="27" t="n">
        <v>0.89</v>
      </c>
      <c r="C981" s="27" t="n">
        <v>57.9585427437165</v>
      </c>
      <c r="D981" s="27" t="n">
        <v>31.1890000000003</v>
      </c>
      <c r="F981" s="27" t="n">
        <v>21.345</v>
      </c>
      <c r="G981" s="27" t="n">
        <v>35.005</v>
      </c>
    </row>
    <row r="982" customFormat="false" ht="12.75" hidden="false" customHeight="false" outlineLevel="0" collapsed="false">
      <c r="A982" s="43" t="n">
        <v>16.333</v>
      </c>
      <c r="B982" s="27" t="n">
        <v>0.89</v>
      </c>
      <c r="C982" s="27" t="n">
        <v>57.9304481741276</v>
      </c>
      <c r="D982" s="27" t="n">
        <v>31.4146666666702</v>
      </c>
      <c r="F982" s="27" t="n">
        <v>21.455</v>
      </c>
      <c r="G982" s="27" t="n">
        <v>35</v>
      </c>
    </row>
    <row r="983" customFormat="false" ht="12.75" hidden="false" customHeight="false" outlineLevel="0" collapsed="false">
      <c r="A983" s="43" t="n">
        <v>16.35</v>
      </c>
      <c r="B983" s="27" t="n">
        <v>0.895</v>
      </c>
      <c r="C983" s="27" t="n">
        <v>58.3140677923084</v>
      </c>
      <c r="D983" s="27" t="n">
        <v>31.6527000000001</v>
      </c>
      <c r="F983" s="27" t="n">
        <v>21.43</v>
      </c>
      <c r="G983" s="27" t="n">
        <v>34.995</v>
      </c>
    </row>
    <row r="984" customFormat="false" ht="12.75" hidden="false" customHeight="false" outlineLevel="0" collapsed="false">
      <c r="A984" s="43" t="n">
        <v>16.367</v>
      </c>
      <c r="B984" s="27" t="n">
        <v>0.89</v>
      </c>
      <c r="C984" s="27" t="n">
        <v>58.1039732640064</v>
      </c>
      <c r="D984" s="27" t="n">
        <v>31.8769500000003</v>
      </c>
      <c r="F984" s="27" t="n">
        <v>21.33</v>
      </c>
      <c r="G984" s="27" t="n">
        <v>34.995</v>
      </c>
    </row>
    <row r="985" customFormat="false" ht="12.75" hidden="false" customHeight="false" outlineLevel="0" collapsed="false">
      <c r="A985" s="43" t="n">
        <v>16.383</v>
      </c>
      <c r="B985" s="27" t="n">
        <v>0.9</v>
      </c>
      <c r="C985" s="27" t="n">
        <v>58.765958063324</v>
      </c>
      <c r="D985" s="27" t="n">
        <v>32.0954210526302</v>
      </c>
      <c r="F985" s="27" t="n">
        <v>21.37</v>
      </c>
      <c r="G985" s="27" t="n">
        <v>35</v>
      </c>
    </row>
    <row r="986" customFormat="false" ht="12.75" hidden="false" customHeight="false" outlineLevel="0" collapsed="false">
      <c r="A986" s="43" t="n">
        <v>16.4</v>
      </c>
      <c r="B986" s="27" t="n">
        <v>0.9</v>
      </c>
      <c r="C986" s="27" t="n">
        <v>58.6264539601911</v>
      </c>
      <c r="D986" s="27" t="n">
        <v>32.3274782608701</v>
      </c>
      <c r="F986" s="27" t="n">
        <v>21.475</v>
      </c>
      <c r="G986" s="27" t="n">
        <v>34.995</v>
      </c>
    </row>
    <row r="987" customFormat="false" ht="12.75" hidden="false" customHeight="false" outlineLevel="0" collapsed="false">
      <c r="A987" s="43" t="n">
        <v>16.417</v>
      </c>
      <c r="B987" s="27" t="n">
        <v>0.91</v>
      </c>
      <c r="C987" s="27" t="n">
        <v>59.2365583175783</v>
      </c>
      <c r="D987" s="27" t="n">
        <v>32.5431904761899</v>
      </c>
      <c r="F987" s="27" t="n">
        <v>21.55</v>
      </c>
      <c r="G987" s="27" t="n">
        <v>34.996</v>
      </c>
    </row>
    <row r="988" customFormat="false" ht="12.75" hidden="false" customHeight="false" outlineLevel="0" collapsed="false">
      <c r="A988" s="43" t="n">
        <v>16.433</v>
      </c>
      <c r="B988" s="27" t="n">
        <v>0.903333333333333</v>
      </c>
      <c r="C988" s="27" t="n">
        <v>58.8675526640204</v>
      </c>
      <c r="D988" s="27" t="n">
        <v>32.7721578947403</v>
      </c>
      <c r="F988" s="27" t="n">
        <v>21.55</v>
      </c>
      <c r="G988" s="27" t="n">
        <v>35</v>
      </c>
    </row>
    <row r="989" customFormat="false" ht="12.75" hidden="false" customHeight="false" outlineLevel="0" collapsed="false">
      <c r="A989" s="43" t="n">
        <v>16.45</v>
      </c>
      <c r="B989" s="27" t="n">
        <v>0.906666666666667</v>
      </c>
      <c r="C989" s="27" t="n">
        <v>59.0680819953877</v>
      </c>
      <c r="D989" s="27" t="n">
        <v>33.0110500000001</v>
      </c>
      <c r="F989" s="27" t="n">
        <v>21.61</v>
      </c>
      <c r="G989" s="27" t="n">
        <v>35</v>
      </c>
    </row>
    <row r="990" customFormat="false" ht="12.75" hidden="false" customHeight="false" outlineLevel="0" collapsed="false">
      <c r="A990" s="43" t="n">
        <v>16.467</v>
      </c>
      <c r="B990" s="27" t="n">
        <v>0.913333333333333</v>
      </c>
      <c r="C990" s="27" t="n">
        <v>59.5464626319927</v>
      </c>
      <c r="D990" s="27" t="n">
        <v>33.2296363636401</v>
      </c>
      <c r="F990" s="27" t="n">
        <v>21.615</v>
      </c>
      <c r="G990" s="27" t="n">
        <v>35</v>
      </c>
    </row>
    <row r="991" customFormat="false" ht="12.75" hidden="false" customHeight="false" outlineLevel="0" collapsed="false">
      <c r="A991" s="43" t="n">
        <v>16.483</v>
      </c>
      <c r="B991" s="27" t="n">
        <v>0.913333333333333</v>
      </c>
      <c r="C991" s="27" t="n">
        <v>59.6194112620635</v>
      </c>
      <c r="D991" s="27" t="n">
        <v>33.4597142857101</v>
      </c>
      <c r="F991" s="27" t="n">
        <v>21.55</v>
      </c>
      <c r="G991" s="27" t="n">
        <v>35.0066666666667</v>
      </c>
    </row>
    <row r="992" customFormat="false" ht="12.75" hidden="false" customHeight="false" outlineLevel="0" collapsed="false">
      <c r="A992" s="43" t="n">
        <v>16.5</v>
      </c>
      <c r="B992" s="27" t="n">
        <v>0.92</v>
      </c>
      <c r="C992" s="27" t="n">
        <v>60.024026119038</v>
      </c>
      <c r="D992" s="27" t="n">
        <v>33.6908888888902</v>
      </c>
      <c r="F992" s="27" t="n">
        <v>21.6</v>
      </c>
      <c r="G992" s="27" t="n">
        <v>35.005</v>
      </c>
    </row>
    <row r="993" customFormat="false" ht="12.75" hidden="false" customHeight="false" outlineLevel="0" collapsed="false">
      <c r="A993" s="43" t="n">
        <v>16.517</v>
      </c>
      <c r="B993" s="27" t="n">
        <v>0.923333333333333</v>
      </c>
      <c r="C993" s="27" t="n">
        <v>60.1745006356337</v>
      </c>
      <c r="D993" s="27" t="n">
        <v>33.9182173913</v>
      </c>
      <c r="F993" s="27" t="n">
        <v>21.735</v>
      </c>
      <c r="G993" s="27" t="n">
        <v>35.02</v>
      </c>
    </row>
    <row r="994" customFormat="false" ht="12.75" hidden="false" customHeight="false" outlineLevel="0" collapsed="false">
      <c r="A994" s="43" t="n">
        <v>16.533</v>
      </c>
      <c r="B994" s="27" t="n">
        <v>0.925</v>
      </c>
      <c r="C994" s="27" t="n">
        <v>60.1978495220241</v>
      </c>
      <c r="D994" s="27" t="n">
        <v>34.1596500000001</v>
      </c>
      <c r="F994" s="27" t="n">
        <v>21.805</v>
      </c>
      <c r="G994" s="27" t="n">
        <v>35.0142857142857</v>
      </c>
    </row>
    <row r="995" customFormat="false" ht="12.75" hidden="false" customHeight="false" outlineLevel="0" collapsed="false">
      <c r="A995" s="43" t="n">
        <v>16.55</v>
      </c>
      <c r="B995" s="27" t="n">
        <v>0.925</v>
      </c>
      <c r="C995" s="27" t="n">
        <v>60.2714151157598</v>
      </c>
      <c r="D995" s="27" t="n">
        <v>34.3986842105301</v>
      </c>
      <c r="F995" s="27" t="n">
        <v>21.695</v>
      </c>
      <c r="G995" s="27" t="n">
        <v>35.0033333333333</v>
      </c>
    </row>
    <row r="996" customFormat="false" ht="12.75" hidden="false" customHeight="false" outlineLevel="0" collapsed="false">
      <c r="A996" s="43" t="n">
        <v>16.567</v>
      </c>
      <c r="B996" s="27" t="n">
        <v>0.92</v>
      </c>
      <c r="C996" s="27" t="n">
        <v>60.074699440592</v>
      </c>
      <c r="D996" s="27" t="n">
        <v>34.636</v>
      </c>
      <c r="F996" s="27" t="n">
        <v>21.585</v>
      </c>
      <c r="G996" s="27" t="n">
        <v>35.015</v>
      </c>
    </row>
    <row r="997" customFormat="false" ht="12.75" hidden="false" customHeight="false" outlineLevel="0" collapsed="false">
      <c r="A997" s="43" t="n">
        <v>16.583</v>
      </c>
      <c r="B997" s="27" t="n">
        <v>0.926666666666667</v>
      </c>
      <c r="C997" s="27" t="n">
        <v>60.482479254443</v>
      </c>
      <c r="D997" s="27" t="n">
        <v>34.8588888888903</v>
      </c>
      <c r="F997" s="27" t="n">
        <v>21.64</v>
      </c>
      <c r="G997" s="27" t="n">
        <v>35.015</v>
      </c>
    </row>
    <row r="998" customFormat="false" ht="12.75" hidden="false" customHeight="false" outlineLevel="0" collapsed="false">
      <c r="A998" s="43" t="n">
        <v>16.6</v>
      </c>
      <c r="B998" s="27" t="n">
        <v>0.93</v>
      </c>
      <c r="C998" s="27" t="n">
        <v>60.5300520629036</v>
      </c>
      <c r="D998" s="27" t="n">
        <v>35.0873999999999</v>
      </c>
      <c r="F998" s="27" t="n">
        <v>21.83</v>
      </c>
      <c r="G998" s="27" t="n">
        <v>35.016</v>
      </c>
    </row>
    <row r="999" customFormat="false" ht="12.75" hidden="false" customHeight="false" outlineLevel="0" collapsed="false">
      <c r="A999" s="43" t="n">
        <v>16.617</v>
      </c>
      <c r="B999" s="27" t="n">
        <v>0.94</v>
      </c>
      <c r="C999" s="27" t="n">
        <v>61.0377319110009</v>
      </c>
      <c r="D999" s="27" t="n">
        <v>35.3301428571399</v>
      </c>
      <c r="F999" s="27" t="n">
        <v>22</v>
      </c>
      <c r="G999" s="27" t="n">
        <v>35.015</v>
      </c>
    </row>
    <row r="1000" customFormat="false" ht="12.75" hidden="false" customHeight="false" outlineLevel="0" collapsed="false">
      <c r="A1000" s="43" t="n">
        <v>16.633</v>
      </c>
      <c r="B1000" s="27" t="n">
        <v>0.94</v>
      </c>
      <c r="C1000" s="27" t="n">
        <v>61.12762891631</v>
      </c>
      <c r="D1000" s="27" t="n">
        <v>35.5673913043502</v>
      </c>
      <c r="F1000" s="27" t="n">
        <v>21.975</v>
      </c>
      <c r="G1000" s="27" t="n">
        <v>35.015</v>
      </c>
    </row>
    <row r="1001" customFormat="false" ht="12.75" hidden="false" customHeight="false" outlineLevel="0" collapsed="false">
      <c r="A1001" s="43" t="n">
        <v>16.65</v>
      </c>
      <c r="B1001" s="27" t="n">
        <v>0.94</v>
      </c>
      <c r="C1001" s="27" t="n">
        <v>61.2315861480581</v>
      </c>
      <c r="D1001" s="27" t="n">
        <v>35.8004761904799</v>
      </c>
      <c r="F1001" s="27" t="n">
        <v>21.99</v>
      </c>
      <c r="G1001" s="27" t="n">
        <v>35.02</v>
      </c>
    </row>
    <row r="1002" customFormat="false" ht="12.75" hidden="false" customHeight="false" outlineLevel="0" collapsed="false">
      <c r="A1002" s="43" t="n">
        <v>16.667</v>
      </c>
      <c r="B1002" s="27" t="n">
        <v>0.94</v>
      </c>
      <c r="C1002" s="27" t="n">
        <v>61.1876278516492</v>
      </c>
      <c r="D1002" s="27" t="n">
        <v>36.0375454545501</v>
      </c>
      <c r="F1002" s="27" t="n">
        <v>22.015</v>
      </c>
      <c r="G1002" s="27" t="n">
        <v>35.0122222222222</v>
      </c>
    </row>
    <row r="1003" customFormat="false" ht="12.75" hidden="false" customHeight="false" outlineLevel="0" collapsed="false">
      <c r="A1003" s="43" t="n">
        <v>16.683</v>
      </c>
      <c r="B1003" s="27" t="n">
        <v>0.946666666666667</v>
      </c>
      <c r="C1003" s="27" t="n">
        <v>61.6961121491309</v>
      </c>
      <c r="D1003" s="27" t="n">
        <v>36.2737619047603</v>
      </c>
      <c r="F1003" s="27" t="n">
        <v>21.915</v>
      </c>
      <c r="G1003" s="27" t="n">
        <v>35.016</v>
      </c>
    </row>
    <row r="1004" customFormat="false" ht="12.75" hidden="false" customHeight="false" outlineLevel="0" collapsed="false">
      <c r="A1004" s="43" t="n">
        <v>16.7</v>
      </c>
      <c r="B1004" s="27" t="n">
        <v>0.95</v>
      </c>
      <c r="C1004" s="27" t="n">
        <v>61.9276543986051</v>
      </c>
      <c r="D1004" s="27" t="n">
        <v>36.5110909090899</v>
      </c>
      <c r="F1004" s="27" t="n">
        <v>21.94</v>
      </c>
      <c r="G1004" s="27" t="n">
        <v>35.0142857142857</v>
      </c>
    </row>
    <row r="1005" customFormat="false" ht="12.75" hidden="false" customHeight="false" outlineLevel="0" collapsed="false">
      <c r="A1005" s="43" t="n">
        <v>16.717</v>
      </c>
      <c r="B1005" s="27" t="n">
        <v>0.95</v>
      </c>
      <c r="C1005" s="27" t="n">
        <v>61.8393029023497</v>
      </c>
      <c r="D1005" s="27" t="n">
        <v>36.7440999999999</v>
      </c>
      <c r="F1005" s="27" t="n">
        <v>22.015</v>
      </c>
      <c r="G1005" s="27" t="n">
        <v>35.0142857142857</v>
      </c>
    </row>
    <row r="1006" customFormat="false" ht="12.75" hidden="false" customHeight="false" outlineLevel="0" collapsed="false">
      <c r="A1006" s="43" t="n">
        <v>16.733</v>
      </c>
      <c r="B1006" s="27" t="n">
        <v>0.95</v>
      </c>
      <c r="C1006" s="27" t="n">
        <v>61.8401874282442</v>
      </c>
      <c r="D1006" s="27" t="n">
        <v>36.9892</v>
      </c>
      <c r="F1006" s="27" t="n">
        <v>22.08</v>
      </c>
      <c r="G1006" s="27" t="n">
        <v>35.0142857142857</v>
      </c>
    </row>
    <row r="1007" customFormat="false" ht="12.75" hidden="false" customHeight="false" outlineLevel="0" collapsed="false">
      <c r="A1007" s="43" t="n">
        <v>16.75</v>
      </c>
      <c r="B1007" s="27" t="n">
        <v>0.95</v>
      </c>
      <c r="C1007" s="27" t="n">
        <v>61.8146704577336</v>
      </c>
      <c r="D1007" s="27" t="n">
        <v>37.2294545454502</v>
      </c>
      <c r="F1007" s="27" t="n">
        <v>22.12</v>
      </c>
      <c r="G1007" s="27" t="n">
        <v>35.015</v>
      </c>
    </row>
    <row r="1008" customFormat="false" ht="12.75" hidden="false" customHeight="false" outlineLevel="0" collapsed="false">
      <c r="A1008" s="43" t="n">
        <v>16.767</v>
      </c>
      <c r="B1008" s="27" t="n">
        <v>0.95</v>
      </c>
      <c r="C1008" s="27" t="n">
        <v>61.757082001297</v>
      </c>
      <c r="D1008" s="27" t="n">
        <v>37.462</v>
      </c>
      <c r="F1008" s="27" t="n">
        <v>22.21</v>
      </c>
      <c r="G1008" s="27" t="n">
        <v>35.0044444444444</v>
      </c>
    </row>
    <row r="1009" customFormat="false" ht="12.75" hidden="false" customHeight="false" outlineLevel="0" collapsed="false">
      <c r="A1009" s="43" t="n">
        <v>16.783</v>
      </c>
      <c r="B1009" s="27" t="n">
        <v>0.95</v>
      </c>
      <c r="C1009" s="27" t="n">
        <v>61.6979183528384</v>
      </c>
      <c r="D1009" s="27" t="n">
        <v>37.7042999999999</v>
      </c>
      <c r="F1009" s="27" t="n">
        <v>22.275</v>
      </c>
      <c r="G1009" s="27" t="n">
        <v>35.01</v>
      </c>
    </row>
    <row r="1010" customFormat="false" ht="12.75" hidden="false" customHeight="false" outlineLevel="0" collapsed="false">
      <c r="A1010" s="43" t="n">
        <v>16.8</v>
      </c>
      <c r="B1010" s="27" t="n">
        <v>0.955</v>
      </c>
      <c r="C1010" s="27" t="n">
        <v>62.0745712232425</v>
      </c>
      <c r="D1010" s="27" t="n">
        <v>37.9440500000001</v>
      </c>
      <c r="F1010" s="27" t="n">
        <v>22.26</v>
      </c>
      <c r="G1010" s="27" t="n">
        <v>35.0128571428571</v>
      </c>
    </row>
    <row r="1011" customFormat="false" ht="12.75" hidden="false" customHeight="false" outlineLevel="0" collapsed="false">
      <c r="A1011" s="43" t="n">
        <v>16.817</v>
      </c>
      <c r="B1011" s="27" t="n">
        <v>0.95</v>
      </c>
      <c r="C1011" s="27" t="n">
        <v>61.7906528278307</v>
      </c>
      <c r="D1011" s="27" t="n">
        <v>38.1792380952402</v>
      </c>
      <c r="F1011" s="27" t="n">
        <v>22.27</v>
      </c>
      <c r="G1011" s="27" t="n">
        <v>35.0142857142857</v>
      </c>
    </row>
    <row r="1012" customFormat="false" ht="12.75" hidden="false" customHeight="false" outlineLevel="0" collapsed="false">
      <c r="A1012" s="43" t="n">
        <v>16.833</v>
      </c>
      <c r="B1012" s="27" t="n">
        <v>0.956666666666667</v>
      </c>
      <c r="C1012" s="27" t="n">
        <v>62.1731829675809</v>
      </c>
      <c r="D1012" s="27" t="n">
        <v>38.4277619047602</v>
      </c>
      <c r="F1012" s="27" t="n">
        <v>22.365</v>
      </c>
      <c r="G1012" s="27" t="n">
        <v>35.005</v>
      </c>
    </row>
    <row r="1013" customFormat="false" ht="12.75" hidden="false" customHeight="false" outlineLevel="0" collapsed="false">
      <c r="A1013" s="43" t="n">
        <v>16.85</v>
      </c>
      <c r="B1013" s="27" t="n">
        <v>0.96</v>
      </c>
      <c r="C1013" s="27" t="n">
        <v>62.3301165567694</v>
      </c>
      <c r="D1013" s="27" t="n">
        <v>38.6651304347802</v>
      </c>
      <c r="F1013" s="27" t="n">
        <v>22.405</v>
      </c>
      <c r="G1013" s="27" t="n">
        <v>35.016</v>
      </c>
    </row>
    <row r="1014" customFormat="false" ht="12.75" hidden="false" customHeight="false" outlineLevel="0" collapsed="false">
      <c r="A1014" s="43" t="n">
        <v>16.867</v>
      </c>
      <c r="B1014" s="27" t="n">
        <v>0.96</v>
      </c>
      <c r="C1014" s="27" t="n">
        <v>62.3852512877248</v>
      </c>
      <c r="D1014" s="27" t="n">
        <v>38.9070434782602</v>
      </c>
      <c r="F1014" s="27" t="n">
        <v>22.295</v>
      </c>
      <c r="G1014" s="27" t="n">
        <v>35.0133333333333</v>
      </c>
    </row>
    <row r="1015" customFormat="false" ht="12.75" hidden="false" customHeight="false" outlineLevel="0" collapsed="false">
      <c r="A1015" s="43" t="n">
        <v>16.883</v>
      </c>
      <c r="B1015" s="27" t="n">
        <v>0.96</v>
      </c>
      <c r="C1015" s="27" t="n">
        <v>62.4799969941064</v>
      </c>
      <c r="D1015" s="27" t="n">
        <v>39.1461304347799</v>
      </c>
      <c r="F1015" s="27" t="n">
        <v>22.275</v>
      </c>
      <c r="G1015" s="27" t="n">
        <v>35.0042857142857</v>
      </c>
    </row>
    <row r="1016" customFormat="false" ht="12.75" hidden="false" customHeight="false" outlineLevel="0" collapsed="false">
      <c r="A1016" s="43" t="n">
        <v>16.9</v>
      </c>
      <c r="B1016" s="27" t="n">
        <v>0.97</v>
      </c>
      <c r="C1016" s="27" t="n">
        <v>63.0358076703647</v>
      </c>
      <c r="D1016" s="27" t="n">
        <v>39.3914500000001</v>
      </c>
      <c r="F1016" s="27" t="n">
        <v>22.395</v>
      </c>
      <c r="G1016" s="27" t="n">
        <v>35.0114285714286</v>
      </c>
    </row>
    <row r="1017" customFormat="false" ht="12.75" hidden="false" customHeight="false" outlineLevel="0" collapsed="false">
      <c r="A1017" s="43" t="n">
        <v>16.917</v>
      </c>
      <c r="B1017" s="27" t="n">
        <v>0.97</v>
      </c>
      <c r="C1017" s="27" t="n">
        <v>62.9515465226624</v>
      </c>
      <c r="D1017" s="27" t="n">
        <v>39.6380909090899</v>
      </c>
      <c r="F1017" s="27" t="n">
        <v>22.47</v>
      </c>
      <c r="G1017" s="27" t="n">
        <v>35.015</v>
      </c>
    </row>
    <row r="1018" customFormat="false" ht="12.75" hidden="false" customHeight="false" outlineLevel="0" collapsed="false">
      <c r="A1018" s="43" t="n">
        <v>16.933</v>
      </c>
      <c r="B1018" s="27" t="n">
        <v>0.97</v>
      </c>
      <c r="C1018" s="27" t="n">
        <v>62.9525651734592</v>
      </c>
      <c r="D1018" s="27" t="n">
        <v>39.88308333333</v>
      </c>
      <c r="F1018" s="27" t="n">
        <v>22.49</v>
      </c>
      <c r="G1018" s="27" t="n">
        <v>35.0033333333333</v>
      </c>
    </row>
    <row r="1019" customFormat="false" ht="12.75" hidden="false" customHeight="false" outlineLevel="0" collapsed="false">
      <c r="A1019" s="43" t="n">
        <v>16.95</v>
      </c>
      <c r="B1019" s="27" t="n">
        <v>0.97</v>
      </c>
      <c r="C1019" s="27" t="n">
        <v>63.0195539241567</v>
      </c>
      <c r="D1019" s="27" t="n">
        <v>40.1287727272702</v>
      </c>
      <c r="F1019" s="27" t="n">
        <v>22.47</v>
      </c>
      <c r="G1019" s="27" t="n">
        <v>35.005</v>
      </c>
    </row>
    <row r="1020" customFormat="false" ht="12.75" hidden="false" customHeight="false" outlineLevel="0" collapsed="false">
      <c r="A1020" s="43" t="n">
        <v>16.967</v>
      </c>
      <c r="B1020" s="27" t="n">
        <v>0.975</v>
      </c>
      <c r="C1020" s="27" t="n">
        <v>63.3674679880626</v>
      </c>
      <c r="D1020" s="27" t="n">
        <v>40.3717619047602</v>
      </c>
      <c r="F1020" s="27" t="n">
        <v>22.455</v>
      </c>
      <c r="G1020" s="27" t="n">
        <v>35.0057142857143</v>
      </c>
    </row>
    <row r="1021" customFormat="false" ht="12.75" hidden="false" customHeight="false" outlineLevel="0" collapsed="false">
      <c r="A1021" s="43" t="n">
        <v>16.983</v>
      </c>
      <c r="B1021" s="27" t="n">
        <v>0.98</v>
      </c>
      <c r="C1021" s="27" t="n">
        <v>63.6192378764788</v>
      </c>
      <c r="D1021" s="27" t="n">
        <v>40.6268095238102</v>
      </c>
      <c r="F1021" s="27" t="n">
        <v>22.54</v>
      </c>
      <c r="G1021" s="27" t="n">
        <v>35.006</v>
      </c>
    </row>
    <row r="1022" customFormat="false" ht="12.75" hidden="false" customHeight="false" outlineLevel="0" collapsed="false">
      <c r="A1022" s="43" t="n">
        <v>17</v>
      </c>
      <c r="B1022" s="27" t="n">
        <v>0.98</v>
      </c>
      <c r="C1022" s="27" t="n">
        <v>63.4819491606722</v>
      </c>
      <c r="D1022" s="27" t="n">
        <v>40.8724285714302</v>
      </c>
      <c r="F1022" s="27" t="n">
        <v>22.725</v>
      </c>
      <c r="G1022" s="27" t="n">
        <v>35.006</v>
      </c>
    </row>
    <row r="1023" customFormat="false" ht="12.75" hidden="false" customHeight="false" outlineLevel="0" collapsed="false">
      <c r="A1023" s="43" t="n">
        <v>17.017</v>
      </c>
      <c r="B1023" s="27" t="n">
        <v>0.98</v>
      </c>
      <c r="C1023" s="27" t="n">
        <v>63.4999599183837</v>
      </c>
      <c r="D1023" s="27" t="n">
        <v>41.12076190476</v>
      </c>
      <c r="F1023" s="27" t="n">
        <v>22.76</v>
      </c>
      <c r="G1023" s="27" t="n">
        <v>35.015</v>
      </c>
    </row>
    <row r="1024" customFormat="false" ht="12.75" hidden="false" customHeight="false" outlineLevel="0" collapsed="false">
      <c r="A1024" s="43" t="n">
        <v>17.033</v>
      </c>
      <c r="B1024" s="27" t="n">
        <v>0.986</v>
      </c>
      <c r="C1024" s="27" t="n">
        <v>64.0442054441199</v>
      </c>
      <c r="D1024" s="27" t="n">
        <v>41.35977272727</v>
      </c>
      <c r="F1024" s="27" t="n">
        <v>22.635</v>
      </c>
      <c r="G1024" s="27" t="n">
        <v>35.004</v>
      </c>
    </row>
    <row r="1025" customFormat="false" ht="12.75" hidden="false" customHeight="false" outlineLevel="0" collapsed="false">
      <c r="A1025" s="43" t="n">
        <v>17.05</v>
      </c>
      <c r="B1025" s="27" t="n">
        <v>0.986</v>
      </c>
      <c r="C1025" s="27" t="n">
        <v>64.0914048172662</v>
      </c>
      <c r="D1025" s="27" t="n">
        <v>41.6083478260903</v>
      </c>
      <c r="F1025" s="27" t="n">
        <v>22.585</v>
      </c>
      <c r="G1025" s="27" t="n">
        <v>35.004</v>
      </c>
    </row>
    <row r="1026" customFormat="false" ht="12.75" hidden="false" customHeight="false" outlineLevel="0" collapsed="false">
      <c r="A1026" s="43" t="n">
        <v>17.067</v>
      </c>
      <c r="B1026" s="27" t="n">
        <v>0.996666666666667</v>
      </c>
      <c r="C1026" s="27" t="n">
        <v>64.7192631168856</v>
      </c>
      <c r="D1026" s="27" t="n">
        <v>41.8693499999999</v>
      </c>
      <c r="F1026" s="27" t="n">
        <v>22.735</v>
      </c>
      <c r="G1026" s="27" t="n">
        <v>35</v>
      </c>
    </row>
    <row r="1027" customFormat="false" ht="12.75" hidden="false" customHeight="false" outlineLevel="0" collapsed="false">
      <c r="A1027" s="43" t="n">
        <v>17.083</v>
      </c>
      <c r="B1027" s="27" t="n">
        <v>0.996666666666667</v>
      </c>
      <c r="C1027" s="27" t="n">
        <v>64.493197082702</v>
      </c>
      <c r="D1027" s="27" t="n">
        <v>42.1154285714301</v>
      </c>
      <c r="F1027" s="27" t="n">
        <v>22.945</v>
      </c>
      <c r="G1027" s="27" t="n">
        <v>35.0066666666667</v>
      </c>
    </row>
    <row r="1028" customFormat="false" ht="12.75" hidden="false" customHeight="false" outlineLevel="0" collapsed="false">
      <c r="A1028" s="43" t="n">
        <v>17.1</v>
      </c>
      <c r="B1028" s="27" t="n">
        <v>1</v>
      </c>
      <c r="C1028" s="27" t="n">
        <v>64.7445962932054</v>
      </c>
      <c r="D1028" s="27" t="n">
        <v>42.3576521739101</v>
      </c>
      <c r="F1028" s="27" t="n">
        <v>22.93</v>
      </c>
      <c r="G1028" s="27" t="n">
        <v>35.02</v>
      </c>
    </row>
    <row r="1029" customFormat="false" ht="12.75" hidden="false" customHeight="false" outlineLevel="0" collapsed="false">
      <c r="A1029" s="43" t="n">
        <v>17.117</v>
      </c>
      <c r="B1029" s="27" t="n">
        <v>1.01</v>
      </c>
      <c r="C1029" s="27" t="n">
        <v>65.5673671062099</v>
      </c>
      <c r="D1029" s="27" t="n">
        <v>42.6084090909103</v>
      </c>
      <c r="F1029" s="27" t="n">
        <v>22.87</v>
      </c>
      <c r="G1029" s="27" t="n">
        <v>35.02</v>
      </c>
    </row>
    <row r="1030" customFormat="false" ht="12.75" hidden="false" customHeight="false" outlineLevel="0" collapsed="false">
      <c r="A1030" s="43" t="n">
        <v>17.133</v>
      </c>
      <c r="B1030" s="27" t="n">
        <v>1.01</v>
      </c>
      <c r="C1030" s="27" t="n">
        <v>65.6030343917839</v>
      </c>
      <c r="D1030" s="27" t="n">
        <v>42.8635238095203</v>
      </c>
      <c r="F1030" s="27" t="n">
        <v>22.905</v>
      </c>
      <c r="G1030" s="27" t="n">
        <v>35.015</v>
      </c>
    </row>
    <row r="1031" customFormat="false" ht="12.75" hidden="false" customHeight="false" outlineLevel="0" collapsed="false">
      <c r="A1031" s="43" t="n">
        <v>17.15</v>
      </c>
      <c r="B1031" s="27" t="n">
        <v>1.015</v>
      </c>
      <c r="C1031" s="27" t="n">
        <v>65.870122077237</v>
      </c>
      <c r="D1031" s="27" t="n">
        <v>43.1078499999999</v>
      </c>
      <c r="F1031" s="27" t="n">
        <v>22.965</v>
      </c>
      <c r="G1031" s="27" t="n">
        <v>35.0111111111111</v>
      </c>
    </row>
    <row r="1032" customFormat="false" ht="12.75" hidden="false" customHeight="false" outlineLevel="0" collapsed="false">
      <c r="A1032" s="43" t="n">
        <v>17.167</v>
      </c>
      <c r="B1032" s="27" t="n">
        <v>1.015</v>
      </c>
      <c r="C1032" s="27" t="n">
        <v>65.8862519740688</v>
      </c>
      <c r="D1032" s="27" t="n">
        <v>43.37368421053</v>
      </c>
      <c r="F1032" s="27" t="n">
        <v>22.885</v>
      </c>
      <c r="G1032" s="27" t="n">
        <v>35.015</v>
      </c>
    </row>
    <row r="1033" customFormat="false" ht="12.75" hidden="false" customHeight="false" outlineLevel="0" collapsed="false">
      <c r="A1033" s="43" t="n">
        <v>17.183</v>
      </c>
      <c r="B1033" s="27" t="n">
        <v>1.015</v>
      </c>
      <c r="C1033" s="27" t="n">
        <v>65.9600798378101</v>
      </c>
      <c r="D1033" s="27" t="n">
        <v>43.6139047618999</v>
      </c>
      <c r="F1033" s="27" t="n">
        <v>22.88</v>
      </c>
      <c r="G1033" s="27" t="n">
        <v>35.0066666666667</v>
      </c>
    </row>
    <row r="1034" customFormat="false" ht="12.75" hidden="false" customHeight="false" outlineLevel="0" collapsed="false">
      <c r="A1034" s="43" t="n">
        <v>17.2</v>
      </c>
      <c r="B1034" s="27" t="n">
        <v>1.015</v>
      </c>
      <c r="C1034" s="27" t="n">
        <v>65.8188125431777</v>
      </c>
      <c r="D1034" s="27" t="n">
        <v>43.8627619047602</v>
      </c>
      <c r="F1034" s="27" t="n">
        <v>22.93</v>
      </c>
      <c r="G1034" s="27" t="n">
        <v>35.01</v>
      </c>
    </row>
    <row r="1035" customFormat="false" ht="12.75" hidden="false" customHeight="false" outlineLevel="0" collapsed="false">
      <c r="A1035" s="43" t="n">
        <v>17.217</v>
      </c>
      <c r="B1035" s="27" t="n">
        <v>1.01</v>
      </c>
      <c r="C1035" s="27" t="n">
        <v>65.406251031055</v>
      </c>
      <c r="D1035" s="27" t="n">
        <v>44.1153181818199</v>
      </c>
      <c r="F1035" s="27" t="n">
        <v>23.08</v>
      </c>
      <c r="G1035" s="27" t="n">
        <v>35.015</v>
      </c>
    </row>
    <row r="1036" customFormat="false" ht="12.75" hidden="false" customHeight="false" outlineLevel="0" collapsed="false">
      <c r="A1036" s="43" t="n">
        <v>17.233</v>
      </c>
      <c r="B1036" s="27" t="n">
        <v>1.01666666666667</v>
      </c>
      <c r="C1036" s="27" t="n">
        <v>65.7289217020052</v>
      </c>
      <c r="D1036" s="27" t="n">
        <v>44.3733181818202</v>
      </c>
      <c r="F1036" s="27" t="n">
        <v>23.21</v>
      </c>
      <c r="G1036" s="27" t="n">
        <v>35.0133333333333</v>
      </c>
    </row>
    <row r="1037" customFormat="false" ht="12.75" hidden="false" customHeight="false" outlineLevel="0" collapsed="false">
      <c r="A1037" s="43" t="n">
        <v>17.25</v>
      </c>
      <c r="B1037" s="27" t="n">
        <v>1.01666666666667</v>
      </c>
      <c r="C1037" s="27" t="n">
        <v>65.7312742650795</v>
      </c>
      <c r="D1037" s="27" t="n">
        <v>44.6377619047603</v>
      </c>
      <c r="F1037" s="27" t="n">
        <v>23.275</v>
      </c>
      <c r="G1037" s="27" t="n">
        <v>35.02</v>
      </c>
    </row>
    <row r="1038" customFormat="false" ht="12.75" hidden="false" customHeight="false" outlineLevel="0" collapsed="false">
      <c r="A1038" s="43" t="n">
        <v>17.267</v>
      </c>
      <c r="B1038" s="27" t="n">
        <v>1.02</v>
      </c>
      <c r="C1038" s="27" t="n">
        <v>66.0751918419302</v>
      </c>
      <c r="D1038" s="27" t="n">
        <v>44.8923809523799</v>
      </c>
      <c r="F1038" s="27" t="n">
        <v>23.19</v>
      </c>
      <c r="G1038" s="27" t="n">
        <v>35.015</v>
      </c>
    </row>
    <row r="1039" customFormat="false" ht="12.75" hidden="false" customHeight="false" outlineLevel="0" collapsed="false">
      <c r="A1039" s="43" t="n">
        <v>17.283</v>
      </c>
      <c r="B1039" s="27" t="n">
        <v>1.02</v>
      </c>
      <c r="C1039" s="27" t="n">
        <v>66.2514883827473</v>
      </c>
      <c r="D1039" s="27" t="n">
        <v>45.1545000000001</v>
      </c>
      <c r="F1039" s="27" t="n">
        <v>22.955</v>
      </c>
      <c r="G1039" s="27" t="n">
        <v>35.0145454545455</v>
      </c>
    </row>
    <row r="1040" customFormat="false" ht="12.75" hidden="false" customHeight="false" outlineLevel="0" collapsed="false">
      <c r="A1040" s="43" t="n">
        <v>17.3</v>
      </c>
      <c r="B1040" s="27" t="n">
        <v>1.02</v>
      </c>
      <c r="C1040" s="27" t="n">
        <v>66.1778057063538</v>
      </c>
      <c r="D1040" s="27" t="n">
        <v>45.40504761905</v>
      </c>
      <c r="F1040" s="27" t="n">
        <v>23.09</v>
      </c>
      <c r="G1040" s="27" t="n">
        <v>35.0166666666667</v>
      </c>
    </row>
    <row r="1041" customFormat="false" ht="12.75" hidden="false" customHeight="false" outlineLevel="0" collapsed="false">
      <c r="A1041" s="43" t="n">
        <v>17.317</v>
      </c>
      <c r="B1041" s="27" t="n">
        <v>1.025</v>
      </c>
      <c r="C1041" s="27" t="n">
        <v>66.2062220100131</v>
      </c>
      <c r="D1041" s="27" t="n">
        <v>45.6495714285702</v>
      </c>
      <c r="F1041" s="27" t="n">
        <v>23.38</v>
      </c>
      <c r="G1041" s="27" t="n">
        <v>35.02</v>
      </c>
    </row>
    <row r="1042" customFormat="false" ht="12.75" hidden="false" customHeight="false" outlineLevel="0" collapsed="false">
      <c r="A1042" s="43" t="n">
        <v>17.333</v>
      </c>
      <c r="B1042" s="27" t="n">
        <v>1.03</v>
      </c>
      <c r="C1042" s="27" t="n">
        <v>66.473744371636</v>
      </c>
      <c r="D1042" s="27" t="n">
        <v>45.9153333333302</v>
      </c>
      <c r="F1042" s="27" t="n">
        <v>23.48</v>
      </c>
      <c r="G1042" s="27" t="n">
        <v>35.015</v>
      </c>
    </row>
    <row r="1043" customFormat="false" ht="12.75" hidden="false" customHeight="false" outlineLevel="0" collapsed="false">
      <c r="A1043" s="43" t="n">
        <v>17.35</v>
      </c>
      <c r="B1043" s="27" t="n">
        <v>1.035</v>
      </c>
      <c r="C1043" s="27" t="n">
        <v>66.9841970756646</v>
      </c>
      <c r="D1043" s="27" t="n">
        <v>46.1833333333302</v>
      </c>
      <c r="F1043" s="27" t="n">
        <v>23.43</v>
      </c>
      <c r="G1043" s="27" t="n">
        <v>35.015</v>
      </c>
    </row>
    <row r="1044" customFormat="false" ht="12.75" hidden="false" customHeight="false" outlineLevel="0" collapsed="false">
      <c r="A1044" s="43" t="n">
        <v>17.367</v>
      </c>
      <c r="B1044" s="27" t="n">
        <v>1.03571428571429</v>
      </c>
      <c r="C1044" s="27" t="n">
        <v>66.9743460811427</v>
      </c>
      <c r="D1044" s="27" t="n">
        <v>46.4423478260901</v>
      </c>
      <c r="F1044" s="27" t="n">
        <v>23.555</v>
      </c>
      <c r="G1044" s="27" t="n">
        <v>35.01</v>
      </c>
    </row>
    <row r="1045" customFormat="false" ht="12.75" hidden="false" customHeight="false" outlineLevel="0" collapsed="false">
      <c r="A1045" s="43" t="n">
        <v>17.383</v>
      </c>
      <c r="B1045" s="27" t="n">
        <v>1.03571428571429</v>
      </c>
      <c r="C1045" s="27" t="n">
        <v>67.0812079541426</v>
      </c>
      <c r="D1045" s="27" t="n">
        <v>46.7013181818202</v>
      </c>
      <c r="F1045" s="27" t="n">
        <v>23.33</v>
      </c>
      <c r="G1045" s="27" t="n">
        <v>34.996</v>
      </c>
    </row>
    <row r="1046" customFormat="false" ht="12.75" hidden="false" customHeight="false" outlineLevel="0" collapsed="false">
      <c r="A1046" s="43" t="n">
        <v>17.4</v>
      </c>
      <c r="B1046" s="27" t="n">
        <v>1.04333333333333</v>
      </c>
      <c r="C1046" s="27" t="n">
        <v>67.7779791809465</v>
      </c>
      <c r="D1046" s="27" t="n">
        <v>46.9661578947403</v>
      </c>
      <c r="F1046" s="27" t="n">
        <v>23.175</v>
      </c>
      <c r="G1046" s="27" t="n">
        <v>34.996</v>
      </c>
    </row>
    <row r="1047" customFormat="false" ht="12.75" hidden="false" customHeight="false" outlineLevel="0" collapsed="false">
      <c r="A1047" s="43" t="n">
        <v>17.417</v>
      </c>
      <c r="B1047" s="27" t="n">
        <v>1.05</v>
      </c>
      <c r="C1047" s="27" t="n">
        <v>67.9862844575867</v>
      </c>
      <c r="D1047" s="27" t="n">
        <v>47.2294285714302</v>
      </c>
      <c r="F1047" s="27" t="n">
        <v>23.405</v>
      </c>
      <c r="G1047" s="27" t="n">
        <v>35.0033333333333</v>
      </c>
    </row>
    <row r="1048" customFormat="false" ht="12.75" hidden="false" customHeight="false" outlineLevel="0" collapsed="false">
      <c r="A1048" s="43" t="n">
        <v>17.433</v>
      </c>
      <c r="B1048" s="27" t="n">
        <v>1.05</v>
      </c>
      <c r="C1048" s="27" t="n">
        <v>67.6683756869186</v>
      </c>
      <c r="D1048" s="27" t="n">
        <v>47.4899047619001</v>
      </c>
      <c r="F1048" s="27" t="n">
        <v>23.74</v>
      </c>
      <c r="G1048" s="27" t="n">
        <v>35.0066666666667</v>
      </c>
    </row>
    <row r="1049" customFormat="false" ht="12.75" hidden="false" customHeight="false" outlineLevel="0" collapsed="false">
      <c r="A1049" s="43" t="n">
        <v>17.45</v>
      </c>
      <c r="B1049" s="27" t="n">
        <v>1.055</v>
      </c>
      <c r="C1049" s="27" t="n">
        <v>68.0316358775488</v>
      </c>
      <c r="D1049" s="27" t="n">
        <v>47.7566666666703</v>
      </c>
      <c r="F1049" s="27" t="n">
        <v>23.66</v>
      </c>
      <c r="G1049" s="27" t="n">
        <v>35.0044444444444</v>
      </c>
    </row>
    <row r="1050" customFormat="false" ht="12.75" hidden="false" customHeight="false" outlineLevel="0" collapsed="false">
      <c r="A1050" s="43" t="n">
        <v>17.467</v>
      </c>
      <c r="B1050" s="27" t="n">
        <v>1.055</v>
      </c>
      <c r="C1050" s="27" t="n">
        <v>68.3646002241498</v>
      </c>
      <c r="D1050" s="27" t="n">
        <v>48.0255500000003</v>
      </c>
      <c r="F1050" s="27" t="n">
        <v>23.48</v>
      </c>
      <c r="G1050" s="27" t="n">
        <v>35.0044444444444</v>
      </c>
    </row>
    <row r="1051" customFormat="false" ht="12.75" hidden="false" customHeight="false" outlineLevel="0" collapsed="false">
      <c r="A1051" s="43" t="n">
        <v>17.483</v>
      </c>
      <c r="B1051" s="27" t="n">
        <v>1.055</v>
      </c>
      <c r="C1051" s="27" t="n">
        <v>68.4436325978898</v>
      </c>
      <c r="D1051" s="27" t="n">
        <v>48.2796315789501</v>
      </c>
      <c r="F1051" s="27" t="n">
        <v>23.54</v>
      </c>
      <c r="G1051" s="27" t="n">
        <v>35.0122222222222</v>
      </c>
    </row>
    <row r="1052" customFormat="false" ht="12.75" hidden="false" customHeight="false" outlineLevel="0" collapsed="false">
      <c r="A1052" s="43" t="n">
        <v>17.5</v>
      </c>
      <c r="B1052" s="27" t="n">
        <v>1.06</v>
      </c>
      <c r="C1052" s="27" t="n">
        <v>68.444917909472</v>
      </c>
      <c r="D1052" s="27" t="n">
        <v>48.5385714285699</v>
      </c>
      <c r="F1052" s="27" t="n">
        <v>23.795</v>
      </c>
      <c r="G1052" s="27" t="n">
        <v>34.995</v>
      </c>
    </row>
    <row r="1053" customFormat="false" ht="12.75" hidden="false" customHeight="false" outlineLevel="0" collapsed="false">
      <c r="A1053" s="43" t="n">
        <v>17.517</v>
      </c>
      <c r="B1053" s="27" t="n">
        <v>1.05</v>
      </c>
      <c r="C1053" s="27" t="n">
        <v>67.6010160170649</v>
      </c>
      <c r="D1053" s="27" t="n">
        <v>48.8003636363601</v>
      </c>
      <c r="F1053" s="27" t="n">
        <v>23.945</v>
      </c>
      <c r="G1053" s="27" t="n">
        <v>34.985</v>
      </c>
    </row>
    <row r="1054" customFormat="false" ht="12.75" hidden="false" customHeight="false" outlineLevel="0" collapsed="false">
      <c r="A1054" s="43" t="n">
        <v>17.533</v>
      </c>
      <c r="B1054" s="27" t="n">
        <v>1.06</v>
      </c>
      <c r="C1054" s="27" t="n">
        <v>68.4888816555403</v>
      </c>
      <c r="D1054" s="27" t="n">
        <v>49.07071428571</v>
      </c>
      <c r="F1054" s="27" t="n">
        <v>23.795</v>
      </c>
      <c r="G1054" s="27" t="n">
        <v>34.985</v>
      </c>
    </row>
    <row r="1055" customFormat="false" ht="12.75" hidden="false" customHeight="false" outlineLevel="0" collapsed="false">
      <c r="A1055" s="43" t="n">
        <v>17.55</v>
      </c>
      <c r="B1055" s="27" t="n">
        <v>1.07</v>
      </c>
      <c r="C1055" s="27" t="n">
        <v>69.3291470036777</v>
      </c>
      <c r="D1055" s="27" t="n">
        <v>49.3394090909101</v>
      </c>
      <c r="F1055" s="27" t="n">
        <v>23.69</v>
      </c>
      <c r="G1055" s="27" t="n">
        <v>34.985</v>
      </c>
    </row>
    <row r="1056" customFormat="false" ht="12.75" hidden="false" customHeight="false" outlineLevel="0" collapsed="false">
      <c r="A1056" s="43" t="n">
        <v>17.567</v>
      </c>
      <c r="B1056" s="27" t="n">
        <v>1.076</v>
      </c>
      <c r="C1056" s="27" t="n">
        <v>69.6600373333916</v>
      </c>
      <c r="D1056" s="27" t="n">
        <v>49.60635</v>
      </c>
      <c r="F1056" s="27" t="n">
        <v>23.785</v>
      </c>
      <c r="G1056" s="27" t="n">
        <v>35.0044444444444</v>
      </c>
    </row>
    <row r="1057" customFormat="false" ht="12.75" hidden="false" customHeight="false" outlineLevel="0" collapsed="false">
      <c r="A1057" s="43" t="n">
        <v>17.583</v>
      </c>
      <c r="B1057" s="27" t="n">
        <v>1.076</v>
      </c>
      <c r="C1057" s="27" t="n">
        <v>69.3654229212077</v>
      </c>
      <c r="D1057" s="27" t="n">
        <v>49.8763809523803</v>
      </c>
      <c r="F1057" s="27" t="n">
        <v>24.04</v>
      </c>
      <c r="G1057" s="27" t="n">
        <v>35.02</v>
      </c>
    </row>
    <row r="1058" customFormat="false" ht="12.75" hidden="false" customHeight="false" outlineLevel="0" collapsed="false">
      <c r="A1058" s="43" t="n">
        <v>17.6</v>
      </c>
      <c r="B1058" s="27" t="n">
        <v>1.075</v>
      </c>
      <c r="C1058" s="27" t="n">
        <v>69.2561629335713</v>
      </c>
      <c r="D1058" s="27" t="n">
        <v>50.1434761904802</v>
      </c>
      <c r="F1058" s="27" t="n">
        <v>24.125</v>
      </c>
      <c r="G1058" s="27" t="n">
        <v>35.01</v>
      </c>
    </row>
    <row r="1059" customFormat="false" ht="12.75" hidden="false" customHeight="false" outlineLevel="0" collapsed="false">
      <c r="A1059" s="43" t="n">
        <v>17.617</v>
      </c>
      <c r="B1059" s="27" t="n">
        <v>1.07</v>
      </c>
      <c r="C1059" s="27" t="n">
        <v>69.158461331587</v>
      </c>
      <c r="D1059" s="27" t="n">
        <v>50.424</v>
      </c>
      <c r="F1059" s="27" t="n">
        <v>23.915</v>
      </c>
      <c r="G1059" s="27" t="n">
        <v>34.99</v>
      </c>
    </row>
    <row r="1060" customFormat="false" ht="12.75" hidden="false" customHeight="false" outlineLevel="0" collapsed="false">
      <c r="A1060" s="43" t="n">
        <v>17.633</v>
      </c>
      <c r="B1060" s="27" t="n">
        <v>1.07</v>
      </c>
      <c r="C1060" s="27" t="n">
        <v>69.4059319247734</v>
      </c>
      <c r="D1060" s="27" t="n">
        <v>50.6842857142901</v>
      </c>
      <c r="F1060" s="27" t="n">
        <v>23.715</v>
      </c>
      <c r="G1060" s="27" t="n">
        <v>34.985</v>
      </c>
    </row>
    <row r="1061" customFormat="false" ht="12.75" hidden="false" customHeight="false" outlineLevel="0" collapsed="false">
      <c r="A1061" s="43" t="n">
        <v>17.65</v>
      </c>
      <c r="B1061" s="27" t="n">
        <v>1.075</v>
      </c>
      <c r="C1061" s="27" t="n">
        <v>69.6176918379198</v>
      </c>
      <c r="D1061" s="27" t="n">
        <v>50.9659999999999</v>
      </c>
      <c r="F1061" s="27" t="n">
        <v>23.835</v>
      </c>
      <c r="G1061" s="27" t="n">
        <v>34.985</v>
      </c>
    </row>
    <row r="1062" customFormat="false" ht="12.75" hidden="false" customHeight="false" outlineLevel="0" collapsed="false">
      <c r="A1062" s="43" t="n">
        <v>17.667</v>
      </c>
      <c r="B1062" s="27" t="n">
        <v>1.09</v>
      </c>
      <c r="C1062" s="27" t="n">
        <v>70.2118055250607</v>
      </c>
      <c r="D1062" s="27" t="n">
        <v>51.2333333333299</v>
      </c>
      <c r="F1062" s="27" t="n">
        <v>24.185</v>
      </c>
      <c r="G1062" s="27" t="n">
        <v>35.005</v>
      </c>
    </row>
    <row r="1063" customFormat="false" ht="12.75" hidden="false" customHeight="false" outlineLevel="0" collapsed="false">
      <c r="A1063" s="43" t="n">
        <v>17.683</v>
      </c>
      <c r="B1063" s="27" t="n">
        <v>1.09</v>
      </c>
      <c r="C1063" s="27" t="n">
        <v>70.0106743062642</v>
      </c>
      <c r="D1063" s="27" t="n">
        <v>51.5019565217399</v>
      </c>
      <c r="F1063" s="27" t="n">
        <v>24.35</v>
      </c>
      <c r="G1063" s="27" t="n">
        <v>35.01</v>
      </c>
    </row>
    <row r="1064" customFormat="false" ht="12.75" hidden="false" customHeight="false" outlineLevel="0" collapsed="false">
      <c r="A1064" s="43" t="n">
        <v>17.7</v>
      </c>
      <c r="B1064" s="27" t="n">
        <v>1.085</v>
      </c>
      <c r="C1064" s="27" t="n">
        <v>69.8880083111362</v>
      </c>
      <c r="D1064" s="27" t="n">
        <v>51.7719130434803</v>
      </c>
      <c r="F1064" s="27" t="n">
        <v>24.25</v>
      </c>
      <c r="G1064" s="27" t="n">
        <v>35.0045454545455</v>
      </c>
    </row>
    <row r="1065" customFormat="false" ht="12.75" hidden="false" customHeight="false" outlineLevel="0" collapsed="false">
      <c r="A1065" s="43" t="n">
        <v>17.717</v>
      </c>
      <c r="B1065" s="27" t="n">
        <v>1.095</v>
      </c>
      <c r="C1065" s="27" t="n">
        <v>70.849149668943</v>
      </c>
      <c r="D1065" s="27" t="n">
        <v>52.0384545454499</v>
      </c>
      <c r="F1065" s="27" t="n">
        <v>24.125</v>
      </c>
      <c r="G1065" s="27" t="n">
        <v>35.01</v>
      </c>
    </row>
    <row r="1066" customFormat="false" ht="12.75" hidden="false" customHeight="false" outlineLevel="0" collapsed="false">
      <c r="A1066" s="43" t="n">
        <v>17.733</v>
      </c>
      <c r="B1066" s="27" t="n">
        <v>1.09</v>
      </c>
      <c r="C1066" s="27" t="n">
        <v>70.5394253416861</v>
      </c>
      <c r="D1066" s="27" t="n">
        <v>52.3180000000002</v>
      </c>
      <c r="F1066" s="27" t="n">
        <v>24.13</v>
      </c>
      <c r="G1066" s="27" t="n">
        <v>35.0155555555556</v>
      </c>
    </row>
    <row r="1067" customFormat="false" ht="12.75" hidden="false" customHeight="false" outlineLevel="0" collapsed="false">
      <c r="A1067" s="43" t="n">
        <v>17.75</v>
      </c>
      <c r="B1067" s="27" t="n">
        <v>1.1</v>
      </c>
      <c r="C1067" s="27" t="n">
        <v>70.9900522657674</v>
      </c>
      <c r="D1067" s="27" t="n">
        <v>52.5869499999999</v>
      </c>
      <c r="F1067" s="27" t="n">
        <v>24.225</v>
      </c>
      <c r="G1067" s="27" t="n">
        <v>35.015</v>
      </c>
    </row>
    <row r="1068" customFormat="false" ht="12.75" hidden="false" customHeight="false" outlineLevel="0" collapsed="false">
      <c r="A1068" s="43" t="n">
        <v>17.767</v>
      </c>
      <c r="B1068" s="27" t="n">
        <v>1.09333333333333</v>
      </c>
      <c r="C1068" s="27" t="n">
        <v>70.3957781831594</v>
      </c>
      <c r="D1068" s="27" t="n">
        <v>52.86625</v>
      </c>
      <c r="F1068" s="27" t="n">
        <v>24.295</v>
      </c>
      <c r="G1068" s="27" t="n">
        <v>35.025</v>
      </c>
    </row>
    <row r="1069" customFormat="false" ht="12.75" hidden="false" customHeight="false" outlineLevel="0" collapsed="false">
      <c r="A1069" s="43" t="n">
        <v>17.783</v>
      </c>
      <c r="B1069" s="27" t="n">
        <v>1.095</v>
      </c>
      <c r="C1069" s="27" t="n">
        <v>70.5587792299595</v>
      </c>
      <c r="D1069" s="27" t="n">
        <v>53.14127272727</v>
      </c>
      <c r="F1069" s="27" t="n">
        <v>24.3</v>
      </c>
      <c r="G1069" s="27" t="n">
        <v>35.015</v>
      </c>
    </row>
    <row r="1070" customFormat="false" ht="12.75" hidden="false" customHeight="false" outlineLevel="0" collapsed="false">
      <c r="A1070" s="43" t="n">
        <v>17.8</v>
      </c>
      <c r="B1070" s="27" t="n">
        <v>1.1</v>
      </c>
      <c r="C1070" s="27" t="n">
        <v>71.009247663815</v>
      </c>
      <c r="D1070" s="27" t="n">
        <v>53.4182727272701</v>
      </c>
      <c r="F1070" s="27" t="n">
        <v>24.21</v>
      </c>
      <c r="G1070" s="27" t="n">
        <v>35.015</v>
      </c>
    </row>
    <row r="1071" customFormat="false" ht="12.75" hidden="false" customHeight="false" outlineLevel="0" collapsed="false">
      <c r="A1071" s="43" t="n">
        <v>17.817</v>
      </c>
      <c r="B1071" s="27" t="n">
        <v>1.11</v>
      </c>
      <c r="C1071" s="27" t="n">
        <v>71.646896167226</v>
      </c>
      <c r="D1071" s="27" t="n">
        <v>53.6861818181801</v>
      </c>
      <c r="F1071" s="27" t="n">
        <v>24.285</v>
      </c>
      <c r="G1071" s="27" t="n">
        <v>35.02</v>
      </c>
    </row>
    <row r="1072" customFormat="false" ht="12.75" hidden="false" customHeight="false" outlineLevel="0" collapsed="false">
      <c r="A1072" s="43" t="n">
        <v>17.833</v>
      </c>
      <c r="B1072" s="27" t="n">
        <v>1.11</v>
      </c>
      <c r="C1072" s="27" t="n">
        <v>71.4515081088741</v>
      </c>
      <c r="D1072" s="27" t="n">
        <v>53.9748571428599</v>
      </c>
      <c r="F1072" s="27" t="n">
        <v>24.515</v>
      </c>
      <c r="G1072" s="27" t="n">
        <v>35.02</v>
      </c>
    </row>
    <row r="1073" customFormat="false" ht="12.75" hidden="false" customHeight="false" outlineLevel="0" collapsed="false">
      <c r="A1073" s="43" t="n">
        <v>17.85</v>
      </c>
      <c r="B1073" s="27" t="n">
        <v>1.12</v>
      </c>
      <c r="C1073" s="27" t="n">
        <v>71.9299019820968</v>
      </c>
      <c r="D1073" s="27" t="n">
        <v>54.2497272727301</v>
      </c>
      <c r="F1073" s="27" t="n">
        <v>24.7</v>
      </c>
      <c r="G1073" s="27" t="n">
        <v>35.02</v>
      </c>
    </row>
    <row r="1074" customFormat="false" ht="12.75" hidden="false" customHeight="false" outlineLevel="0" collapsed="false">
      <c r="A1074" s="43" t="n">
        <v>17.867</v>
      </c>
      <c r="B1074" s="27" t="n">
        <v>1.12</v>
      </c>
      <c r="C1074" s="27" t="n">
        <v>72.0107549217838</v>
      </c>
      <c r="D1074" s="27" t="n">
        <v>54.5186818181801</v>
      </c>
      <c r="F1074" s="27" t="n">
        <v>24.665</v>
      </c>
      <c r="G1074" s="27" t="n">
        <v>35.025</v>
      </c>
    </row>
    <row r="1075" customFormat="false" ht="12.75" hidden="false" customHeight="false" outlineLevel="0" collapsed="false">
      <c r="A1075" s="43" t="n">
        <v>17.883</v>
      </c>
      <c r="B1075" s="27" t="n">
        <v>1.115</v>
      </c>
      <c r="C1075" s="27" t="n">
        <v>72.0223824965544</v>
      </c>
      <c r="D1075" s="27" t="n">
        <v>54.7993913043501</v>
      </c>
      <c r="F1075" s="27" t="n">
        <v>24.47</v>
      </c>
      <c r="G1075" s="27" t="n">
        <v>35.0266666666667</v>
      </c>
    </row>
    <row r="1076" customFormat="false" ht="12.75" hidden="false" customHeight="false" outlineLevel="0" collapsed="false">
      <c r="A1076" s="43" t="n">
        <v>17.9</v>
      </c>
      <c r="B1076" s="27" t="n">
        <v>1.12</v>
      </c>
      <c r="C1076" s="27" t="n">
        <v>72.3150836297544</v>
      </c>
      <c r="D1076" s="27" t="n">
        <v>55.0803181818201</v>
      </c>
      <c r="F1076" s="27" t="n">
        <v>24.455</v>
      </c>
      <c r="G1076" s="27" t="n">
        <v>35.025</v>
      </c>
    </row>
    <row r="1077" customFormat="false" ht="12.75" hidden="false" customHeight="false" outlineLevel="0" collapsed="false">
      <c r="A1077" s="43" t="n">
        <v>17.917</v>
      </c>
      <c r="B1077" s="27" t="n">
        <v>1.13</v>
      </c>
      <c r="C1077" s="27" t="n">
        <v>72.7905797846169</v>
      </c>
      <c r="D1077" s="27" t="n">
        <v>55.3588500000001</v>
      </c>
      <c r="F1077" s="27" t="n">
        <v>24.655</v>
      </c>
      <c r="G1077" s="27" t="n">
        <v>35.0233333333333</v>
      </c>
    </row>
    <row r="1078" customFormat="false" ht="12.75" hidden="false" customHeight="false" outlineLevel="0" collapsed="false">
      <c r="A1078" s="43" t="n">
        <v>17.933</v>
      </c>
      <c r="B1078" s="27" t="n">
        <v>1.135</v>
      </c>
      <c r="C1078" s="27" t="n">
        <v>72.929818339326</v>
      </c>
      <c r="D1078" s="27" t="n">
        <v>55.63572727273</v>
      </c>
      <c r="F1078" s="27" t="n">
        <v>24.875</v>
      </c>
      <c r="G1078" s="27" t="n">
        <v>35.015</v>
      </c>
    </row>
    <row r="1079" customFormat="false" ht="12.75" hidden="false" customHeight="false" outlineLevel="0" collapsed="false">
      <c r="A1079" s="43" t="n">
        <v>17.95</v>
      </c>
      <c r="B1079" s="27" t="n">
        <v>1.135</v>
      </c>
      <c r="C1079" s="27" t="n">
        <v>72.9173075257461</v>
      </c>
      <c r="D1079" s="27" t="n">
        <v>55.9225000000001</v>
      </c>
      <c r="F1079" s="27" t="n">
        <v>24.84</v>
      </c>
      <c r="G1079" s="27" t="n">
        <v>35.015</v>
      </c>
    </row>
    <row r="1080" customFormat="false" ht="12.75" hidden="false" customHeight="false" outlineLevel="0" collapsed="false">
      <c r="A1080" s="43" t="n">
        <v>17.967</v>
      </c>
      <c r="B1080" s="27" t="n">
        <v>1.14</v>
      </c>
      <c r="C1080" s="27" t="n">
        <v>73.5112026008954</v>
      </c>
      <c r="D1080" s="27" t="n">
        <v>56.1997619047602</v>
      </c>
      <c r="F1080" s="27" t="n">
        <v>24.74</v>
      </c>
      <c r="G1080" s="27" t="n">
        <v>35.02</v>
      </c>
    </row>
    <row r="1081" customFormat="false" ht="12.75" hidden="false" customHeight="false" outlineLevel="0" collapsed="false">
      <c r="A1081" s="43" t="n">
        <v>17.983</v>
      </c>
      <c r="B1081" s="27" t="n">
        <v>1.14</v>
      </c>
      <c r="C1081" s="27" t="n">
        <v>73.4213553892426</v>
      </c>
      <c r="D1081" s="27" t="n">
        <v>56.4742380952403</v>
      </c>
      <c r="F1081" s="27" t="n">
        <v>24.885</v>
      </c>
      <c r="G1081" s="27" t="n">
        <v>35.025</v>
      </c>
    </row>
    <row r="1082" customFormat="false" ht="12.75" hidden="false" customHeight="false" outlineLevel="0" collapsed="false">
      <c r="A1082" s="43" t="n">
        <v>18</v>
      </c>
      <c r="B1082" s="27" t="n">
        <v>1.14</v>
      </c>
      <c r="C1082" s="27" t="n">
        <v>73.1466066844717</v>
      </c>
      <c r="D1082" s="27" t="n">
        <v>56.7551818181801</v>
      </c>
      <c r="F1082" s="27" t="n">
        <v>25.075</v>
      </c>
      <c r="G1082" s="27" t="n">
        <v>35.0166666666667</v>
      </c>
    </row>
    <row r="1083" customFormat="false" ht="12.75" hidden="false" customHeight="false" outlineLevel="0" collapsed="false">
      <c r="A1083" s="43" t="n">
        <v>18.017</v>
      </c>
      <c r="B1083" s="27" t="n">
        <v>1.14</v>
      </c>
      <c r="C1083" s="27" t="n">
        <v>73.1827075081429</v>
      </c>
      <c r="D1083" s="27" t="n">
        <v>57.0439130434802</v>
      </c>
      <c r="F1083" s="27" t="n">
        <v>25.055</v>
      </c>
      <c r="G1083" s="27" t="n">
        <v>35.015</v>
      </c>
    </row>
    <row r="1084" customFormat="false" ht="12.75" hidden="false" customHeight="false" outlineLevel="0" collapsed="false">
      <c r="A1084" s="43" t="n">
        <v>18.033</v>
      </c>
      <c r="B1084" s="27" t="n">
        <v>1.145</v>
      </c>
      <c r="C1084" s="27" t="n">
        <v>73.6702103133585</v>
      </c>
      <c r="D1084" s="27" t="n">
        <v>57.3276818181803</v>
      </c>
      <c r="F1084" s="27" t="n">
        <v>24.995</v>
      </c>
      <c r="G1084" s="27" t="n">
        <v>35.015</v>
      </c>
    </row>
    <row r="1085" customFormat="false" ht="12.75" hidden="false" customHeight="false" outlineLevel="0" collapsed="false">
      <c r="A1085" s="43" t="n">
        <v>18.05</v>
      </c>
      <c r="B1085" s="27" t="n">
        <v>1.15</v>
      </c>
      <c r="C1085" s="27" t="n">
        <v>74.0344098976801</v>
      </c>
      <c r="D1085" s="27" t="n">
        <v>57.6111818181803</v>
      </c>
      <c r="F1085" s="27" t="n">
        <v>25.04</v>
      </c>
      <c r="G1085" s="27" t="n">
        <v>35.0257142857143</v>
      </c>
    </row>
    <row r="1086" customFormat="false" ht="12.75" hidden="false" customHeight="false" outlineLevel="0" collapsed="false">
      <c r="A1086" s="43" t="n">
        <v>18.067</v>
      </c>
      <c r="B1086" s="27" t="n">
        <v>1.15</v>
      </c>
      <c r="C1086" s="27" t="n">
        <v>73.948969372392</v>
      </c>
      <c r="D1086" s="27" t="n">
        <v>57.9006190476202</v>
      </c>
      <c r="F1086" s="27" t="n">
        <v>25.01</v>
      </c>
      <c r="G1086" s="27" t="n">
        <v>35.02</v>
      </c>
    </row>
    <row r="1087" customFormat="false" ht="12.75" hidden="false" customHeight="false" outlineLevel="0" collapsed="false">
      <c r="A1087" s="43" t="n">
        <v>18.083</v>
      </c>
      <c r="B1087" s="27" t="n">
        <v>1.14666666666667</v>
      </c>
      <c r="C1087" s="27" t="n">
        <v>73.7679968450561</v>
      </c>
      <c r="D1087" s="27" t="n">
        <v>58.1854761904801</v>
      </c>
      <c r="F1087" s="27" t="n">
        <v>25.02</v>
      </c>
      <c r="G1087" s="27" t="n">
        <v>35.0066666666667</v>
      </c>
    </row>
    <row r="1088" customFormat="false" ht="12.75" hidden="false" customHeight="false" outlineLevel="0" collapsed="false">
      <c r="A1088" s="43" t="n">
        <v>18.1</v>
      </c>
      <c r="B1088" s="27" t="n">
        <v>1.16</v>
      </c>
      <c r="C1088" s="27" t="n">
        <v>74.7103524519009</v>
      </c>
      <c r="D1088" s="27" t="n">
        <v>58.4685500000001</v>
      </c>
      <c r="F1088" s="27" t="n">
        <v>24.92</v>
      </c>
      <c r="G1088" s="27" t="n">
        <v>35.005</v>
      </c>
    </row>
    <row r="1089" customFormat="false" ht="12.75" hidden="false" customHeight="false" outlineLevel="0" collapsed="false">
      <c r="A1089" s="43" t="n">
        <v>18.117</v>
      </c>
      <c r="B1089" s="27" t="n">
        <v>1.16</v>
      </c>
      <c r="C1089" s="27" t="n">
        <v>74.6365524820852</v>
      </c>
      <c r="D1089" s="27" t="n">
        <v>58.7525000000001</v>
      </c>
      <c r="F1089" s="27" t="n">
        <v>25.055</v>
      </c>
      <c r="G1089" s="27" t="n">
        <v>35.016</v>
      </c>
    </row>
    <row r="1090" customFormat="false" ht="12.75" hidden="false" customHeight="false" outlineLevel="0" collapsed="false">
      <c r="A1090" s="43" t="n">
        <v>18.133</v>
      </c>
      <c r="B1090" s="27" t="n">
        <v>1.15666666666667</v>
      </c>
      <c r="C1090" s="27" t="n">
        <v>74.0055332168543</v>
      </c>
      <c r="D1090" s="27" t="n">
        <v>59.0393636363601</v>
      </c>
      <c r="F1090" s="27" t="n">
        <v>25.43</v>
      </c>
      <c r="G1090" s="27" t="n">
        <v>35.014</v>
      </c>
    </row>
    <row r="1091" customFormat="false" ht="12.75" hidden="false" customHeight="false" outlineLevel="0" collapsed="false">
      <c r="A1091" s="43" t="n">
        <v>18.15</v>
      </c>
      <c r="B1091" s="27" t="n">
        <v>1.17</v>
      </c>
      <c r="C1091" s="27" t="n">
        <v>74.7969596915617</v>
      </c>
      <c r="D1091" s="27" t="n">
        <v>59.3194285714303</v>
      </c>
      <c r="F1091" s="27" t="n">
        <v>25.52</v>
      </c>
      <c r="G1091" s="27" t="n">
        <v>35.015</v>
      </c>
    </row>
    <row r="1092" customFormat="false" ht="12.75" hidden="false" customHeight="false" outlineLevel="0" collapsed="false">
      <c r="A1092" s="43" t="n">
        <v>18.167</v>
      </c>
      <c r="B1092" s="27" t="n">
        <v>1.165</v>
      </c>
      <c r="C1092" s="27" t="n">
        <v>74.7973609427042</v>
      </c>
      <c r="D1092" s="27" t="n">
        <v>59.6167272727303</v>
      </c>
      <c r="F1092" s="27" t="n">
        <v>25.36</v>
      </c>
      <c r="G1092" s="27" t="n">
        <v>35.016</v>
      </c>
    </row>
    <row r="1093" customFormat="false" ht="12.75" hidden="false" customHeight="false" outlineLevel="0" collapsed="false">
      <c r="A1093" s="43" t="n">
        <v>18.183</v>
      </c>
      <c r="B1093" s="27" t="n">
        <v>1.165</v>
      </c>
      <c r="C1093" s="27" t="n">
        <v>75.1206871852874</v>
      </c>
      <c r="D1093" s="27" t="n">
        <v>59.9094</v>
      </c>
      <c r="F1093" s="27" t="n">
        <v>25.115</v>
      </c>
      <c r="G1093" s="27" t="n">
        <v>35.015</v>
      </c>
    </row>
    <row r="1094" customFormat="false" ht="12.75" hidden="false" customHeight="false" outlineLevel="0" collapsed="false">
      <c r="A1094" s="43" t="n">
        <v>18.2</v>
      </c>
      <c r="B1094" s="27" t="n">
        <v>1.17333333333333</v>
      </c>
      <c r="C1094" s="27" t="n">
        <v>75.6359976661926</v>
      </c>
      <c r="D1094" s="27" t="n">
        <v>60.2029499999999</v>
      </c>
      <c r="F1094" s="27" t="n">
        <v>25.14</v>
      </c>
      <c r="G1094" s="27" t="n">
        <v>35.015</v>
      </c>
    </row>
    <row r="1095" customFormat="false" ht="12.75" hidden="false" customHeight="false" outlineLevel="0" collapsed="false">
      <c r="A1095" s="43" t="n">
        <v>18.217</v>
      </c>
      <c r="B1095" s="27" t="n">
        <v>1.175</v>
      </c>
      <c r="C1095" s="27" t="n">
        <v>75.3676541678887</v>
      </c>
      <c r="D1095" s="27" t="n">
        <v>60.4961818181801</v>
      </c>
      <c r="F1095" s="27" t="n">
        <v>25.395</v>
      </c>
      <c r="G1095" s="27" t="n">
        <v>35.0142857142857</v>
      </c>
    </row>
    <row r="1096" customFormat="false" ht="12.75" hidden="false" customHeight="false" outlineLevel="0" collapsed="false">
      <c r="A1096" s="43" t="n">
        <v>18.233</v>
      </c>
      <c r="B1096" s="27" t="n">
        <v>1.18</v>
      </c>
      <c r="C1096" s="27" t="n">
        <v>75.432698208659</v>
      </c>
      <c r="D1096" s="27" t="n">
        <v>60.7883500000003</v>
      </c>
      <c r="F1096" s="27" t="n">
        <v>25.665</v>
      </c>
      <c r="G1096" s="27" t="n">
        <v>35.02</v>
      </c>
    </row>
    <row r="1097" customFormat="false" ht="12.75" hidden="false" customHeight="false" outlineLevel="0" collapsed="false">
      <c r="A1097" s="43" t="n">
        <v>18.25</v>
      </c>
      <c r="B1097" s="27" t="n">
        <v>1.17666666666667</v>
      </c>
      <c r="C1097" s="27" t="n">
        <v>75.2147613215627</v>
      </c>
      <c r="D1097" s="27" t="n">
        <v>61.0786842105299</v>
      </c>
      <c r="F1097" s="27" t="n">
        <v>25.63</v>
      </c>
      <c r="G1097" s="27" t="n">
        <v>35.02</v>
      </c>
    </row>
    <row r="1098" customFormat="false" ht="12.75" hidden="false" customHeight="false" outlineLevel="0" collapsed="false">
      <c r="A1098" s="43" t="n">
        <v>18.267</v>
      </c>
      <c r="B1098" s="27" t="n">
        <v>1.17666666666667</v>
      </c>
      <c r="C1098" s="27" t="n">
        <v>75.6412895354289</v>
      </c>
      <c r="D1098" s="27" t="n">
        <v>61.3711428571401</v>
      </c>
      <c r="F1098" s="27" t="n">
        <v>25.385</v>
      </c>
      <c r="G1098" s="27" t="n">
        <v>35.0066666666667</v>
      </c>
    </row>
    <row r="1099" customFormat="false" ht="12.75" hidden="false" customHeight="false" outlineLevel="0" collapsed="false">
      <c r="A1099" s="43" t="n">
        <v>18.283</v>
      </c>
      <c r="B1099" s="27" t="n">
        <v>1.185</v>
      </c>
      <c r="C1099" s="27" t="n">
        <v>76.2273007958751</v>
      </c>
      <c r="D1099" s="27" t="n">
        <v>61.6593043478301</v>
      </c>
      <c r="F1099" s="27" t="n">
        <v>25.385</v>
      </c>
      <c r="G1099" s="27" t="n">
        <v>35.005</v>
      </c>
    </row>
    <row r="1100" customFormat="false" ht="12.75" hidden="false" customHeight="false" outlineLevel="0" collapsed="false">
      <c r="A1100" s="43" t="n">
        <v>18.3</v>
      </c>
      <c r="B1100" s="27" t="n">
        <v>1.185</v>
      </c>
      <c r="C1100" s="27" t="n">
        <v>75.9187704888118</v>
      </c>
      <c r="D1100" s="27" t="n">
        <v>61.9517142857103</v>
      </c>
      <c r="F1100" s="27" t="n">
        <v>25.69</v>
      </c>
      <c r="G1100" s="27" t="n">
        <v>35.02</v>
      </c>
    </row>
    <row r="1101" customFormat="false" ht="12.75" hidden="false" customHeight="false" outlineLevel="0" collapsed="false">
      <c r="A1101" s="43" t="n">
        <v>18.317</v>
      </c>
      <c r="B1101" s="27" t="n">
        <v>1.2</v>
      </c>
      <c r="C1101" s="27" t="n">
        <v>76.6634901268533</v>
      </c>
      <c r="D1101" s="27" t="n">
        <v>62.2393181818202</v>
      </c>
      <c r="F1101" s="27" t="n">
        <v>25.85</v>
      </c>
      <c r="G1101" s="27" t="n">
        <v>35.015</v>
      </c>
    </row>
    <row r="1102" customFormat="false" ht="12.75" hidden="false" customHeight="false" outlineLevel="0" collapsed="false">
      <c r="A1102" s="43" t="n">
        <v>18.333</v>
      </c>
      <c r="B1102" s="27" t="n">
        <v>1.195</v>
      </c>
      <c r="C1102" s="27" t="n">
        <v>76.5158439396315</v>
      </c>
      <c r="D1102" s="27" t="n">
        <v>62.5555714285702</v>
      </c>
      <c r="F1102" s="27" t="n">
        <v>25.775</v>
      </c>
      <c r="G1102" s="27" t="n">
        <v>35.0144444444444</v>
      </c>
    </row>
    <row r="1103" customFormat="false" ht="12.75" hidden="false" customHeight="false" outlineLevel="0" collapsed="false">
      <c r="A1103" s="43" t="n">
        <v>18.35</v>
      </c>
      <c r="B1103" s="27" t="n">
        <v>1.205</v>
      </c>
      <c r="C1103" s="27" t="n">
        <v>77.3886767320736</v>
      </c>
      <c r="D1103" s="27" t="n">
        <v>62.8391578947403</v>
      </c>
      <c r="F1103" s="27" t="n">
        <v>25.615</v>
      </c>
      <c r="G1103" s="27" t="n">
        <v>35.005</v>
      </c>
    </row>
    <row r="1104" customFormat="false" ht="12.75" hidden="false" customHeight="false" outlineLevel="0" collapsed="false">
      <c r="A1104" s="43" t="n">
        <v>18.367</v>
      </c>
      <c r="B1104" s="27" t="n">
        <v>1.20666666666667</v>
      </c>
      <c r="C1104" s="27" t="n">
        <v>77.570906232886</v>
      </c>
      <c r="D1104" s="27" t="n">
        <v>63.1307619047602</v>
      </c>
      <c r="F1104" s="27" t="n">
        <v>25.67</v>
      </c>
      <c r="G1104" s="27" t="n">
        <v>35.016</v>
      </c>
    </row>
    <row r="1105" customFormat="false" ht="12.75" hidden="false" customHeight="false" outlineLevel="0" collapsed="false">
      <c r="A1105" s="43" t="n">
        <v>18.383</v>
      </c>
      <c r="B1105" s="27" t="n">
        <v>1.21</v>
      </c>
      <c r="C1105" s="27" t="n">
        <v>77.4794104412512</v>
      </c>
      <c r="D1105" s="27" t="n">
        <v>63.4283333333301</v>
      </c>
      <c r="F1105" s="27" t="n">
        <v>25.84</v>
      </c>
      <c r="G1105" s="27" t="n">
        <v>35.0145454545455</v>
      </c>
    </row>
    <row r="1106" customFormat="false" ht="12.75" hidden="false" customHeight="false" outlineLevel="0" collapsed="false">
      <c r="A1106" s="43" t="n">
        <v>18.4</v>
      </c>
      <c r="B1106" s="27" t="n">
        <v>1.21</v>
      </c>
      <c r="C1106" s="27" t="n">
        <v>77.3305107551493</v>
      </c>
      <c r="D1106" s="27" t="n">
        <v>63.7299130434799</v>
      </c>
      <c r="F1106" s="27" t="n">
        <v>25.945</v>
      </c>
      <c r="G1106" s="27" t="n">
        <v>35.0157142857143</v>
      </c>
    </row>
    <row r="1107" customFormat="false" ht="12.75" hidden="false" customHeight="false" outlineLevel="0" collapsed="false">
      <c r="A1107" s="43" t="n">
        <v>18.417</v>
      </c>
      <c r="B1107" s="27" t="n">
        <v>1.21</v>
      </c>
      <c r="C1107" s="27" t="n">
        <v>77.4483495776158</v>
      </c>
      <c r="D1107" s="27" t="n">
        <v>64.03990909091</v>
      </c>
      <c r="F1107" s="27" t="n">
        <v>25.945</v>
      </c>
      <c r="G1107" s="27" t="n">
        <v>35.014</v>
      </c>
    </row>
    <row r="1108" customFormat="false" ht="12.75" hidden="false" customHeight="false" outlineLevel="0" collapsed="false">
      <c r="A1108" s="43" t="n">
        <v>18.433</v>
      </c>
      <c r="B1108" s="27" t="n">
        <v>1.215</v>
      </c>
      <c r="C1108" s="27" t="n">
        <v>77.8183054915766</v>
      </c>
      <c r="D1108" s="27" t="n">
        <v>64.3329090909101</v>
      </c>
      <c r="F1108" s="27" t="n">
        <v>25.95</v>
      </c>
      <c r="G1108" s="27" t="n">
        <v>35.005</v>
      </c>
    </row>
    <row r="1109" customFormat="false" ht="12.75" hidden="false" customHeight="false" outlineLevel="0" collapsed="false">
      <c r="A1109" s="43" t="n">
        <v>18.45</v>
      </c>
      <c r="B1109" s="27" t="n">
        <v>1.22</v>
      </c>
      <c r="C1109" s="27" t="n">
        <v>78.2099844796827</v>
      </c>
      <c r="D1109" s="27" t="n">
        <v>64.6238636363601</v>
      </c>
      <c r="F1109" s="27" t="n">
        <v>25.9</v>
      </c>
      <c r="G1109" s="27" t="n">
        <v>35.015</v>
      </c>
    </row>
    <row r="1110" customFormat="false" ht="12.75" hidden="false" customHeight="false" outlineLevel="0" collapsed="false">
      <c r="A1110" s="43" t="n">
        <v>18.467</v>
      </c>
      <c r="B1110" s="27" t="n">
        <v>1.225</v>
      </c>
      <c r="C1110" s="27" t="n">
        <v>78.59879306563</v>
      </c>
      <c r="D1110" s="27" t="n">
        <v>64.9300476190501</v>
      </c>
      <c r="F1110" s="27" t="n">
        <v>25.81</v>
      </c>
      <c r="G1110" s="27" t="n">
        <v>35.0042857142857</v>
      </c>
    </row>
    <row r="1111" customFormat="false" ht="12.75" hidden="false" customHeight="false" outlineLevel="0" collapsed="false">
      <c r="A1111" s="43" t="n">
        <v>18.483</v>
      </c>
      <c r="B1111" s="27" t="n">
        <v>1.23</v>
      </c>
      <c r="C1111" s="27" t="n">
        <v>78.8392268377153</v>
      </c>
      <c r="D1111" s="27" t="n">
        <v>65.2299130434799</v>
      </c>
      <c r="F1111" s="27" t="n">
        <v>25.91</v>
      </c>
      <c r="G1111" s="27" t="n">
        <v>35.0066666666667</v>
      </c>
    </row>
    <row r="1112" customFormat="false" ht="12.75" hidden="false" customHeight="false" outlineLevel="0" collapsed="false">
      <c r="A1112" s="43" t="n">
        <v>18.5</v>
      </c>
      <c r="B1112" s="27" t="n">
        <v>1.235</v>
      </c>
      <c r="C1112" s="27" t="n">
        <v>78.9646831665308</v>
      </c>
      <c r="D1112" s="27" t="n">
        <v>65.5283809523803</v>
      </c>
      <c r="F1112" s="27" t="n">
        <v>26.055</v>
      </c>
      <c r="G1112" s="27" t="n">
        <v>35.015</v>
      </c>
    </row>
    <row r="1113" customFormat="false" ht="12.75" hidden="false" customHeight="false" outlineLevel="0" collapsed="false">
      <c r="A1113" s="43" t="n">
        <v>18.517</v>
      </c>
      <c r="B1113" s="27" t="n">
        <v>1.235</v>
      </c>
      <c r="C1113" s="27" t="n">
        <v>78.9190859966065</v>
      </c>
      <c r="D1113" s="27" t="n">
        <v>65.8368695652202</v>
      </c>
      <c r="F1113" s="27" t="n">
        <v>26.14</v>
      </c>
      <c r="G1113" s="27" t="n">
        <v>35.0157142857143</v>
      </c>
    </row>
    <row r="1114" customFormat="false" ht="12.75" hidden="false" customHeight="false" outlineLevel="0" collapsed="false">
      <c r="A1114" s="43" t="n">
        <v>18.533</v>
      </c>
      <c r="B1114" s="27" t="n">
        <v>1.23</v>
      </c>
      <c r="C1114" s="27" t="n">
        <v>78.6287586815951</v>
      </c>
      <c r="D1114" s="27" t="n">
        <v>66.1325454545499</v>
      </c>
      <c r="F1114" s="27" t="n">
        <v>26.14</v>
      </c>
      <c r="G1114" s="27" t="n">
        <v>35.015</v>
      </c>
    </row>
    <row r="1115" customFormat="false" ht="12.75" hidden="false" customHeight="false" outlineLevel="0" collapsed="false">
      <c r="A1115" s="43" t="n">
        <v>18.55</v>
      </c>
      <c r="B1115" s="27" t="n">
        <v>1.236</v>
      </c>
      <c r="C1115" s="27" t="n">
        <v>79.0815875879651</v>
      </c>
      <c r="D1115" s="27" t="n">
        <v>66.4389545454501</v>
      </c>
      <c r="F1115" s="27" t="n">
        <v>26.1766666666667</v>
      </c>
      <c r="G1115" s="27" t="n">
        <v>35.015</v>
      </c>
    </row>
    <row r="1116" customFormat="false" ht="12.75" hidden="false" customHeight="false" outlineLevel="0" collapsed="false">
      <c r="A1116" s="43" t="n">
        <v>18.567</v>
      </c>
      <c r="B1116" s="27" t="n">
        <v>1.236</v>
      </c>
      <c r="C1116" s="27" t="n">
        <v>79.0240954608959</v>
      </c>
      <c r="D1116" s="27" t="n">
        <v>66.7586086956503</v>
      </c>
      <c r="F1116" s="27" t="n">
        <v>26.275</v>
      </c>
      <c r="G1116" s="27" t="n">
        <v>35.025</v>
      </c>
    </row>
    <row r="1117" customFormat="false" ht="12.75" hidden="false" customHeight="false" outlineLevel="0" collapsed="false">
      <c r="A1117" s="43" t="n">
        <v>18.583</v>
      </c>
      <c r="B1117" s="27" t="n">
        <v>1.24333333333333</v>
      </c>
      <c r="C1117" s="27" t="n">
        <v>79.4357846229806</v>
      </c>
      <c r="D1117" s="27" t="n">
        <v>67.07656521739</v>
      </c>
      <c r="F1117" s="27" t="n">
        <v>26.3</v>
      </c>
      <c r="G1117" s="27" t="n">
        <v>35.005</v>
      </c>
    </row>
    <row r="1118" customFormat="false" ht="12.75" hidden="false" customHeight="false" outlineLevel="0" collapsed="false">
      <c r="A1118" s="43" t="n">
        <v>18.6</v>
      </c>
      <c r="B1118" s="27" t="n">
        <v>1.24666666666667</v>
      </c>
      <c r="C1118" s="27" t="n">
        <v>79.7902445163586</v>
      </c>
      <c r="D1118" s="27" t="n">
        <v>67.38865217391</v>
      </c>
      <c r="F1118" s="27" t="n">
        <v>26.24</v>
      </c>
      <c r="G1118" s="27" t="n">
        <v>35.0025</v>
      </c>
    </row>
    <row r="1119" customFormat="false" ht="12.75" hidden="false" customHeight="false" outlineLevel="0" collapsed="false">
      <c r="A1119" s="43" t="n">
        <v>18.617</v>
      </c>
      <c r="B1119" s="27" t="n">
        <v>1.24</v>
      </c>
      <c r="C1119" s="27" t="n">
        <v>79.3177746831723</v>
      </c>
      <c r="D1119" s="27" t="n">
        <v>67.70345</v>
      </c>
      <c r="F1119" s="27" t="n">
        <v>26.315</v>
      </c>
      <c r="G1119" s="27" t="n">
        <v>35.0057142857143</v>
      </c>
    </row>
    <row r="1120" customFormat="false" ht="12.75" hidden="false" customHeight="false" outlineLevel="0" collapsed="false">
      <c r="A1120" s="43" t="n">
        <v>18.633</v>
      </c>
      <c r="B1120" s="27" t="n">
        <v>1.255</v>
      </c>
      <c r="C1120" s="27" t="n">
        <v>80.1314401116931</v>
      </c>
      <c r="D1120" s="27" t="n">
        <v>68.0035652173901</v>
      </c>
      <c r="F1120" s="27" t="n">
        <v>26.42</v>
      </c>
      <c r="G1120" s="27" t="n">
        <v>35.0033333333333</v>
      </c>
    </row>
    <row r="1121" customFormat="false" ht="12.75" hidden="false" customHeight="false" outlineLevel="0" collapsed="false">
      <c r="A1121" s="43" t="n">
        <v>18.65</v>
      </c>
      <c r="B1121" s="27" t="n">
        <v>1.255</v>
      </c>
      <c r="C1121" s="27" t="n">
        <v>80.1516021172711</v>
      </c>
      <c r="D1121" s="27" t="n">
        <v>68.3076842105302</v>
      </c>
      <c r="F1121" s="27" t="n">
        <v>26.385</v>
      </c>
      <c r="G1121" s="27" t="n">
        <v>35.015</v>
      </c>
    </row>
    <row r="1122" customFormat="false" ht="12.75" hidden="false" customHeight="false" outlineLevel="0" collapsed="false">
      <c r="A1122" s="43" t="n">
        <v>18.667</v>
      </c>
      <c r="B1122" s="27" t="n">
        <v>1.26</v>
      </c>
      <c r="C1122" s="27" t="n">
        <v>80.5106259178594</v>
      </c>
      <c r="D1122" s="27" t="n">
        <v>68.6193478260902</v>
      </c>
      <c r="F1122" s="27" t="n">
        <v>26.47</v>
      </c>
      <c r="G1122" s="27" t="n">
        <v>35.005</v>
      </c>
    </row>
    <row r="1123" customFormat="false" ht="12.75" hidden="false" customHeight="false" outlineLevel="0" collapsed="false">
      <c r="A1123" s="43" t="n">
        <v>18.683</v>
      </c>
      <c r="B1123" s="27" t="n">
        <v>1.255</v>
      </c>
      <c r="C1123" s="27" t="n">
        <v>80.0302450357721</v>
      </c>
      <c r="D1123" s="27" t="n">
        <v>68.95345</v>
      </c>
      <c r="F1123" s="27" t="n">
        <v>26.605</v>
      </c>
      <c r="G1123" s="27" t="n">
        <v>35.005</v>
      </c>
    </row>
    <row r="1124" customFormat="false" ht="12.75" hidden="false" customHeight="false" outlineLevel="0" collapsed="false">
      <c r="A1124" s="43" t="n">
        <v>18.7</v>
      </c>
      <c r="B1124" s="27" t="n">
        <v>1.265</v>
      </c>
      <c r="C1124" s="27" t="n">
        <v>80.7056499523804</v>
      </c>
      <c r="D1124" s="27" t="n">
        <v>69.24680952381</v>
      </c>
      <c r="F1124" s="27" t="n">
        <v>26.59</v>
      </c>
      <c r="G1124" s="27" t="n">
        <v>35.005</v>
      </c>
    </row>
    <row r="1125" customFormat="false" ht="12.75" hidden="false" customHeight="false" outlineLevel="0" collapsed="false">
      <c r="A1125" s="43" t="n">
        <v>18.717</v>
      </c>
      <c r="B1125" s="27" t="n">
        <v>1.27</v>
      </c>
      <c r="C1125" s="27" t="n">
        <v>81.1283218086181</v>
      </c>
      <c r="D1125" s="27" t="n">
        <v>69.5586363636403</v>
      </c>
      <c r="F1125" s="27" t="n">
        <v>26.59</v>
      </c>
      <c r="G1125" s="27" t="n">
        <v>35.005</v>
      </c>
    </row>
    <row r="1126" customFormat="false" ht="12.75" hidden="false" customHeight="false" outlineLevel="0" collapsed="false">
      <c r="A1126" s="43" t="n">
        <v>18.733</v>
      </c>
      <c r="B1126" s="27" t="n">
        <v>1.27</v>
      </c>
      <c r="C1126" s="27" t="n">
        <v>81.0651341035916</v>
      </c>
      <c r="D1126" s="27" t="n">
        <v>69.8837142857101</v>
      </c>
      <c r="F1126" s="27" t="n">
        <v>26.62</v>
      </c>
      <c r="G1126" s="27" t="n">
        <v>35.0155555555556</v>
      </c>
    </row>
    <row r="1127" customFormat="false" ht="12.75" hidden="false" customHeight="false" outlineLevel="0" collapsed="false">
      <c r="A1127" s="43" t="n">
        <v>18.75</v>
      </c>
      <c r="B1127" s="27" t="n">
        <v>1.27</v>
      </c>
      <c r="C1127" s="27" t="n">
        <v>81.0388466527145</v>
      </c>
      <c r="D1127" s="27" t="n">
        <v>70.1804500000003</v>
      </c>
      <c r="F1127" s="27" t="n">
        <v>26.695</v>
      </c>
      <c r="G1127" s="27" t="n">
        <v>35.01</v>
      </c>
    </row>
    <row r="1128" customFormat="false" ht="12.75" hidden="false" customHeight="false" outlineLevel="0" collapsed="false">
      <c r="A1128" s="43" t="n">
        <v>18.767</v>
      </c>
      <c r="B1128" s="27" t="n">
        <v>1.27</v>
      </c>
      <c r="C1128" s="27" t="n">
        <v>80.8669052425182</v>
      </c>
      <c r="D1128" s="27" t="n">
        <v>70.5084090909099</v>
      </c>
      <c r="F1128" s="27" t="n">
        <v>26.84</v>
      </c>
      <c r="G1128" s="27" t="n">
        <v>34.994</v>
      </c>
    </row>
    <row r="1129" customFormat="false" ht="12.75" hidden="false" customHeight="false" outlineLevel="0" collapsed="false">
      <c r="A1129" s="43" t="n">
        <v>18.783</v>
      </c>
      <c r="B1129" s="27" t="n">
        <v>1.285</v>
      </c>
      <c r="C1129" s="27" t="n">
        <v>81.8281124173531</v>
      </c>
      <c r="D1129" s="27" t="n">
        <v>70.8170454545502</v>
      </c>
      <c r="F1129" s="27" t="n">
        <v>26.925</v>
      </c>
      <c r="G1129" s="27" t="n">
        <v>34.996</v>
      </c>
    </row>
    <row r="1130" customFormat="false" ht="12.75" hidden="false" customHeight="false" outlineLevel="0" collapsed="false">
      <c r="A1130" s="43" t="n">
        <v>18.8</v>
      </c>
      <c r="B1130" s="27" t="n">
        <v>1.285</v>
      </c>
      <c r="C1130" s="27" t="n">
        <v>81.8985236934196</v>
      </c>
      <c r="D1130" s="27" t="n">
        <v>71.1420952381</v>
      </c>
      <c r="F1130" s="27" t="n">
        <v>26.86</v>
      </c>
      <c r="G1130" s="27" t="n">
        <v>34.996</v>
      </c>
    </row>
    <row r="1131" customFormat="false" ht="12.75" hidden="false" customHeight="false" outlineLevel="0" collapsed="false">
      <c r="A1131" s="43" t="n">
        <v>18.817</v>
      </c>
      <c r="B1131" s="27" t="n">
        <v>1.285</v>
      </c>
      <c r="C1131" s="27" t="n">
        <v>82.1507773515464</v>
      </c>
      <c r="D1131" s="27" t="n">
        <v>71.4550454545502</v>
      </c>
      <c r="F1131" s="27" t="n">
        <v>26.695</v>
      </c>
      <c r="G1131" s="27" t="n">
        <v>35.005</v>
      </c>
    </row>
    <row r="1132" customFormat="false" ht="12.75" hidden="false" customHeight="false" outlineLevel="0" collapsed="false">
      <c r="A1132" s="43" t="n">
        <v>18.833</v>
      </c>
      <c r="B1132" s="27" t="n">
        <v>1.295</v>
      </c>
      <c r="C1132" s="27" t="n">
        <v>82.7679554152627</v>
      </c>
      <c r="D1132" s="27" t="n">
        <v>71.7753684210502</v>
      </c>
      <c r="F1132" s="27" t="n">
        <v>26.835</v>
      </c>
      <c r="G1132" s="27" t="n">
        <v>35.005</v>
      </c>
    </row>
    <row r="1133" customFormat="false" ht="12.75" hidden="false" customHeight="false" outlineLevel="0" collapsed="false">
      <c r="A1133" s="43" t="n">
        <v>18.85</v>
      </c>
      <c r="B1133" s="27" t="n">
        <v>1.29</v>
      </c>
      <c r="C1133" s="27" t="n">
        <v>82.0472300017847</v>
      </c>
      <c r="D1133" s="27" t="n">
        <v>72.0946956521702</v>
      </c>
      <c r="F1133" s="27" t="n">
        <v>27.035</v>
      </c>
      <c r="G1133" s="27" t="n">
        <v>35.004</v>
      </c>
    </row>
    <row r="1134" customFormat="false" ht="12.75" hidden="false" customHeight="false" outlineLevel="0" collapsed="false">
      <c r="A1134" s="43" t="n">
        <v>18.867</v>
      </c>
      <c r="B1134" s="27" t="n">
        <v>1.3</v>
      </c>
      <c r="C1134" s="27" t="n">
        <v>82.7255392986863</v>
      </c>
      <c r="D1134" s="27" t="n">
        <v>72.4176190476201</v>
      </c>
      <c r="F1134" s="27" t="n">
        <v>27.005</v>
      </c>
      <c r="G1134" s="27" t="n">
        <v>35.005</v>
      </c>
    </row>
    <row r="1135" customFormat="false" ht="12.75" hidden="false" customHeight="false" outlineLevel="0" collapsed="false">
      <c r="A1135" s="43" t="n">
        <v>18.883</v>
      </c>
      <c r="B1135" s="27" t="n">
        <v>1.30333333333333</v>
      </c>
      <c r="C1135" s="27" t="n">
        <v>83.1091100391991</v>
      </c>
      <c r="D1135" s="27" t="n">
        <v>72.7326956521702</v>
      </c>
      <c r="F1135" s="27" t="n">
        <v>27.03</v>
      </c>
      <c r="G1135" s="27" t="n">
        <v>35</v>
      </c>
    </row>
    <row r="1136" customFormat="false" ht="12.75" hidden="false" customHeight="false" outlineLevel="0" collapsed="false">
      <c r="A1136" s="43" t="n">
        <v>18.9</v>
      </c>
      <c r="B1136" s="27" t="n">
        <v>1.30333333333333</v>
      </c>
      <c r="C1136" s="27" t="n">
        <v>82.9638937975666</v>
      </c>
      <c r="D1136" s="27" t="n">
        <v>73.0531739130402</v>
      </c>
      <c r="F1136" s="27" t="n">
        <v>27.155</v>
      </c>
      <c r="G1136" s="27" t="n">
        <v>35.01</v>
      </c>
    </row>
    <row r="1137" customFormat="false" ht="12.75" hidden="false" customHeight="false" outlineLevel="0" collapsed="false">
      <c r="A1137" s="43" t="n">
        <v>18.917</v>
      </c>
      <c r="B1137" s="27" t="n">
        <v>1.30666666666667</v>
      </c>
      <c r="C1137" s="27" t="n">
        <v>83.0031779989736</v>
      </c>
      <c r="D1137" s="27" t="n">
        <v>73.3652727272702</v>
      </c>
      <c r="F1137" s="27" t="n">
        <v>27.35</v>
      </c>
      <c r="G1137" s="27" t="n">
        <v>35.015</v>
      </c>
    </row>
    <row r="1138" customFormat="false" ht="12.75" hidden="false" customHeight="false" outlineLevel="0" collapsed="false">
      <c r="A1138" s="43" t="n">
        <v>18.933</v>
      </c>
      <c r="B1138" s="27" t="n">
        <v>1.32</v>
      </c>
      <c r="C1138" s="27" t="n">
        <v>83.9392852221334</v>
      </c>
      <c r="D1138" s="27" t="n">
        <v>73.68481818182</v>
      </c>
      <c r="F1138" s="27" t="n">
        <v>27.29</v>
      </c>
      <c r="G1138" s="27" t="n">
        <v>35.02</v>
      </c>
    </row>
    <row r="1139" customFormat="false" ht="12.75" hidden="false" customHeight="false" outlineLevel="0" collapsed="false">
      <c r="A1139" s="43" t="n">
        <v>18.95</v>
      </c>
      <c r="B1139" s="27" t="n">
        <v>1.315</v>
      </c>
      <c r="C1139" s="27" t="n">
        <v>83.8933339738394</v>
      </c>
      <c r="D1139" s="27" t="n">
        <v>74.0048695652199</v>
      </c>
      <c r="F1139" s="27" t="n">
        <v>27.17</v>
      </c>
      <c r="G1139" s="27" t="n">
        <v>35.015</v>
      </c>
    </row>
    <row r="1140" customFormat="false" ht="12.75" hidden="false" customHeight="false" outlineLevel="0" collapsed="false">
      <c r="A1140" s="43" t="n">
        <v>18.967</v>
      </c>
      <c r="B1140" s="27" t="n">
        <v>1.32</v>
      </c>
      <c r="C1140" s="27" t="n">
        <v>84.2012411878068</v>
      </c>
      <c r="D1140" s="27" t="n">
        <v>74.3355909090901</v>
      </c>
      <c r="F1140" s="27" t="n">
        <v>27.18</v>
      </c>
      <c r="G1140" s="27" t="n">
        <v>35.015</v>
      </c>
    </row>
    <row r="1141" customFormat="false" ht="12.75" hidden="false" customHeight="false" outlineLevel="0" collapsed="false">
      <c r="A1141" s="43" t="n">
        <v>18.983</v>
      </c>
      <c r="B1141" s="27" t="n">
        <v>1.32</v>
      </c>
      <c r="C1141" s="27" t="n">
        <v>84.030570894881</v>
      </c>
      <c r="D1141" s="27" t="n">
        <v>74.66854545455</v>
      </c>
      <c r="F1141" s="27" t="n">
        <v>27.275</v>
      </c>
      <c r="G1141" s="27" t="n">
        <v>35.02</v>
      </c>
    </row>
    <row r="1142" customFormat="false" ht="12.75" hidden="false" customHeight="false" outlineLevel="0" collapsed="false">
      <c r="A1142" s="43" t="n">
        <v>19</v>
      </c>
      <c r="B1142" s="27" t="n">
        <v>1.315</v>
      </c>
      <c r="C1142" s="27" t="n">
        <v>83.5777812095138</v>
      </c>
      <c r="D1142" s="27" t="n">
        <v>74.9906818181803</v>
      </c>
      <c r="F1142" s="27" t="n">
        <v>27.36</v>
      </c>
      <c r="G1142" s="27" t="n">
        <v>35.02</v>
      </c>
    </row>
    <row r="1143" customFormat="false" ht="12.75" hidden="false" customHeight="false" outlineLevel="0" collapsed="false">
      <c r="A1143" s="43" t="n">
        <v>19.017</v>
      </c>
      <c r="B1143" s="27" t="n">
        <v>1.32</v>
      </c>
      <c r="C1143" s="27" t="n">
        <v>83.8744672415689</v>
      </c>
      <c r="D1143" s="27" t="n">
        <v>75.3105454545503</v>
      </c>
      <c r="F1143" s="27" t="n">
        <v>27.45</v>
      </c>
      <c r="G1143" s="27" t="n">
        <v>35.025</v>
      </c>
    </row>
    <row r="1144" customFormat="false" ht="12.75" hidden="false" customHeight="false" outlineLevel="0" collapsed="false">
      <c r="A1144" s="43" t="n">
        <v>19.033</v>
      </c>
      <c r="B1144" s="27" t="n">
        <v>1.32</v>
      </c>
      <c r="C1144" s="27" t="n">
        <v>83.8282851043043</v>
      </c>
      <c r="D1144" s="27" t="n">
        <v>75.6364166666699</v>
      </c>
      <c r="F1144" s="27" t="n">
        <v>27.535</v>
      </c>
      <c r="G1144" s="27" t="n">
        <v>35.015</v>
      </c>
    </row>
    <row r="1145" customFormat="false" ht="12.75" hidden="false" customHeight="false" outlineLevel="0" collapsed="false">
      <c r="A1145" s="43" t="n">
        <v>19.05</v>
      </c>
      <c r="B1145" s="27" t="n">
        <v>1.325</v>
      </c>
      <c r="C1145" s="27" t="n">
        <v>84.0867259566394</v>
      </c>
      <c r="D1145" s="27" t="n">
        <v>75.9606818181801</v>
      </c>
      <c r="F1145" s="27" t="n">
        <v>27.535</v>
      </c>
      <c r="G1145" s="27" t="n">
        <v>35.025</v>
      </c>
    </row>
    <row r="1146" customFormat="false" ht="12.75" hidden="false" customHeight="false" outlineLevel="0" collapsed="false">
      <c r="A1146" s="43" t="n">
        <v>19.067</v>
      </c>
      <c r="B1146" s="27" t="n">
        <v>1.33</v>
      </c>
      <c r="C1146" s="27" t="n">
        <v>84.5400724620518</v>
      </c>
      <c r="D1146" s="27" t="n">
        <v>76.2922272727301</v>
      </c>
      <c r="F1146" s="27" t="n">
        <v>27.56</v>
      </c>
      <c r="G1146" s="27" t="n">
        <v>35.0166666666667</v>
      </c>
    </row>
    <row r="1147" customFormat="false" ht="12.75" hidden="false" customHeight="false" outlineLevel="0" collapsed="false">
      <c r="A1147" s="43" t="n">
        <v>19.083</v>
      </c>
      <c r="B1147" s="27" t="n">
        <v>1.34</v>
      </c>
      <c r="C1147" s="27" t="n">
        <v>85.1877352587318</v>
      </c>
      <c r="D1147" s="27" t="n">
        <v>76.6217826087</v>
      </c>
      <c r="F1147" s="27" t="n">
        <v>27.56</v>
      </c>
      <c r="G1147" s="27" t="n">
        <v>35.02</v>
      </c>
    </row>
    <row r="1148" customFormat="false" ht="12.75" hidden="false" customHeight="false" outlineLevel="0" collapsed="false">
      <c r="A1148" s="43" t="n">
        <v>19.1</v>
      </c>
      <c r="B1148" s="27" t="n">
        <v>1.34</v>
      </c>
      <c r="C1148" s="27" t="n">
        <v>85.1158213127162</v>
      </c>
      <c r="D1148" s="27" t="n">
        <v>76.9502727272702</v>
      </c>
      <c r="F1148" s="27" t="n">
        <v>27.56</v>
      </c>
      <c r="G1148" s="27" t="n">
        <v>35.015</v>
      </c>
    </row>
    <row r="1149" customFormat="false" ht="12.75" hidden="false" customHeight="false" outlineLevel="0" collapsed="false">
      <c r="A1149" s="43" t="n">
        <v>19.117</v>
      </c>
      <c r="B1149" s="27" t="n">
        <v>1.345</v>
      </c>
      <c r="C1149" s="27" t="n">
        <v>85.4993681741018</v>
      </c>
      <c r="D1149" s="27" t="n">
        <v>77.2780909090902</v>
      </c>
      <c r="F1149" s="27" t="n">
        <v>27.52</v>
      </c>
      <c r="G1149" s="27" t="n">
        <v>35.015</v>
      </c>
    </row>
    <row r="1150" customFormat="false" ht="12.75" hidden="false" customHeight="false" outlineLevel="0" collapsed="false">
      <c r="A1150" s="43" t="n">
        <v>19.133</v>
      </c>
      <c r="B1150" s="27" t="n">
        <v>1.34</v>
      </c>
      <c r="C1150" s="27" t="n">
        <v>85.1934699910979</v>
      </c>
      <c r="D1150" s="27" t="n">
        <v>77.6081818181801</v>
      </c>
      <c r="F1150" s="27" t="n">
        <v>27.57</v>
      </c>
      <c r="G1150" s="27" t="n">
        <v>35.014</v>
      </c>
    </row>
    <row r="1151" customFormat="false" ht="12.75" hidden="false" customHeight="false" outlineLevel="0" collapsed="false">
      <c r="A1151" s="43" t="n">
        <v>19.15</v>
      </c>
      <c r="B1151" s="27" t="n">
        <v>1.345</v>
      </c>
      <c r="C1151" s="27" t="n">
        <v>85.112705737796</v>
      </c>
      <c r="D1151" s="27" t="n">
        <v>77.93882608696</v>
      </c>
      <c r="F1151" s="27" t="n">
        <v>27.885</v>
      </c>
      <c r="G1151" s="27" t="n">
        <v>35.0183333333333</v>
      </c>
    </row>
    <row r="1152" customFormat="false" ht="12.75" hidden="false" customHeight="false" outlineLevel="0" collapsed="false">
      <c r="A1152" s="43" t="n">
        <v>19.167</v>
      </c>
      <c r="B1152" s="27" t="n">
        <v>1.35666666666667</v>
      </c>
      <c r="C1152" s="27" t="n">
        <v>85.7813747544465</v>
      </c>
      <c r="D1152" s="27" t="n">
        <v>78.2700454545502</v>
      </c>
      <c r="F1152" s="27" t="n">
        <v>27.86</v>
      </c>
      <c r="G1152" s="27" t="n">
        <v>35.015</v>
      </c>
    </row>
    <row r="1153" customFormat="false" ht="12.75" hidden="false" customHeight="false" outlineLevel="0" collapsed="false">
      <c r="A1153" s="43" t="n">
        <v>19.183</v>
      </c>
      <c r="B1153" s="27" t="n">
        <v>1.35333333333333</v>
      </c>
      <c r="C1153" s="27" t="n">
        <v>86.0071969161787</v>
      </c>
      <c r="D1153" s="27" t="n">
        <v>78.605</v>
      </c>
      <c r="F1153" s="27" t="n">
        <v>27.63</v>
      </c>
      <c r="G1153" s="27" t="n">
        <v>35.0166666666667</v>
      </c>
    </row>
    <row r="1154" customFormat="false" ht="12.75" hidden="false" customHeight="false" outlineLevel="0" collapsed="false">
      <c r="A1154" s="43" t="n">
        <v>19.2</v>
      </c>
      <c r="B1154" s="27" t="n">
        <v>1.35333333333333</v>
      </c>
      <c r="C1154" s="27" t="n">
        <v>86.1213613649974</v>
      </c>
      <c r="D1154" s="27" t="n">
        <v>78.9422380952401</v>
      </c>
      <c r="F1154" s="27" t="n">
        <v>27.72</v>
      </c>
      <c r="G1154" s="27" t="n">
        <v>35.0133333333333</v>
      </c>
    </row>
    <row r="1155" customFormat="false" ht="12.75" hidden="false" customHeight="false" outlineLevel="0" collapsed="false">
      <c r="A1155" s="43" t="n">
        <v>19.217</v>
      </c>
      <c r="B1155" s="27" t="n">
        <v>1.355</v>
      </c>
      <c r="C1155" s="27" t="n">
        <v>85.8774682307699</v>
      </c>
      <c r="D1155" s="27" t="n">
        <v>79.2733809523802</v>
      </c>
      <c r="F1155" s="27" t="n">
        <v>27.815</v>
      </c>
      <c r="G1155" s="27" t="n">
        <v>35.015</v>
      </c>
    </row>
    <row r="1156" customFormat="false" ht="12.75" hidden="false" customHeight="false" outlineLevel="0" collapsed="false">
      <c r="A1156" s="43" t="n">
        <v>19.233</v>
      </c>
      <c r="B1156" s="27" t="n">
        <v>1.37</v>
      </c>
      <c r="C1156" s="27" t="n">
        <v>86.71938450738</v>
      </c>
      <c r="D1156" s="27" t="n">
        <v>79.6032173913</v>
      </c>
      <c r="F1156" s="27" t="n">
        <v>27.925</v>
      </c>
      <c r="G1156" s="27" t="n">
        <v>35.0233333333333</v>
      </c>
    </row>
    <row r="1157" customFormat="false" ht="12.75" hidden="false" customHeight="false" outlineLevel="0" collapsed="false">
      <c r="A1157" s="43" t="n">
        <v>19.25</v>
      </c>
      <c r="B1157" s="27" t="n">
        <v>1.365</v>
      </c>
      <c r="C1157" s="27" t="n">
        <v>86.4659271603921</v>
      </c>
      <c r="D1157" s="27" t="n">
        <v>79.9403181818202</v>
      </c>
      <c r="F1157" s="27" t="n">
        <v>27.9</v>
      </c>
      <c r="G1157" s="27" t="n">
        <v>35.02</v>
      </c>
    </row>
    <row r="1158" customFormat="false" ht="12.75" hidden="false" customHeight="false" outlineLevel="0" collapsed="false">
      <c r="A1158" s="43" t="n">
        <v>19.267</v>
      </c>
      <c r="B1158" s="27" t="n">
        <v>1.375</v>
      </c>
      <c r="C1158" s="27" t="n">
        <v>87.1323371950158</v>
      </c>
      <c r="D1158" s="27" t="n">
        <v>80.2786363636401</v>
      </c>
      <c r="F1158" s="27" t="n">
        <v>28.035</v>
      </c>
      <c r="G1158" s="27" t="n">
        <v>35.015</v>
      </c>
    </row>
    <row r="1159" customFormat="false" ht="12.75" hidden="false" customHeight="false" outlineLevel="0" collapsed="false">
      <c r="A1159" s="43" t="n">
        <v>19.283</v>
      </c>
      <c r="B1159" s="27" t="n">
        <v>1.38</v>
      </c>
      <c r="C1159" s="27" t="n">
        <v>87.2115555296629</v>
      </c>
      <c r="D1159" s="27" t="n">
        <v>80.6159130434803</v>
      </c>
      <c r="F1159" s="27" t="n">
        <v>28.255</v>
      </c>
      <c r="G1159" s="27" t="n">
        <v>35.015</v>
      </c>
    </row>
    <row r="1160" customFormat="false" ht="12.75" hidden="false" customHeight="false" outlineLevel="0" collapsed="false">
      <c r="A1160" s="43" t="n">
        <v>19.3</v>
      </c>
      <c r="B1160" s="27" t="n">
        <v>1.38</v>
      </c>
      <c r="C1160" s="27" t="n">
        <v>87.2258233780374</v>
      </c>
      <c r="D1160" s="27" t="n">
        <v>80.9539090909102</v>
      </c>
      <c r="F1160" s="27" t="n">
        <v>28.18</v>
      </c>
      <c r="G1160" s="27" t="n">
        <v>35.015</v>
      </c>
    </row>
    <row r="1161" customFormat="false" ht="12.75" hidden="false" customHeight="false" outlineLevel="0" collapsed="false">
      <c r="A1161" s="43" t="n">
        <v>19.317</v>
      </c>
      <c r="B1161" s="27" t="n">
        <v>1.39</v>
      </c>
      <c r="C1161" s="27" t="n">
        <v>88.2293582647581</v>
      </c>
      <c r="D1161" s="27" t="n">
        <v>81.29158333333</v>
      </c>
      <c r="F1161" s="27" t="n">
        <v>28.035</v>
      </c>
      <c r="G1161" s="27" t="n">
        <v>35.0133333333333</v>
      </c>
    </row>
    <row r="1162" customFormat="false" ht="12.75" hidden="false" customHeight="false" outlineLevel="0" collapsed="false">
      <c r="A1162" s="43" t="n">
        <v>19.333</v>
      </c>
      <c r="B1162" s="27" t="n">
        <v>1.395</v>
      </c>
      <c r="C1162" s="27" t="n">
        <v>88.6454344667692</v>
      </c>
      <c r="D1162" s="27" t="n">
        <v>81.6405454545502</v>
      </c>
      <c r="F1162" s="27" t="n">
        <v>28.035</v>
      </c>
      <c r="G1162" s="27" t="n">
        <v>35.01</v>
      </c>
    </row>
    <row r="1163" customFormat="false" ht="12.75" hidden="false" customHeight="false" outlineLevel="0" collapsed="false">
      <c r="A1163" s="43" t="n">
        <v>19.35</v>
      </c>
      <c r="B1163" s="27" t="n">
        <v>1.395</v>
      </c>
      <c r="C1163" s="27" t="n">
        <v>88.3999428206992</v>
      </c>
      <c r="D1163" s="27" t="n">
        <v>81.98052380952</v>
      </c>
      <c r="F1163" s="27" t="n">
        <v>28.1</v>
      </c>
      <c r="G1163" s="27" t="n">
        <v>35.01</v>
      </c>
    </row>
    <row r="1164" customFormat="false" ht="12.75" hidden="false" customHeight="false" outlineLevel="0" collapsed="false">
      <c r="A1164" s="43" t="n">
        <v>19.367</v>
      </c>
      <c r="B1164" s="27" t="n">
        <v>1.395</v>
      </c>
      <c r="C1164" s="27" t="n">
        <v>88.1287156124802</v>
      </c>
      <c r="D1164" s="27" t="n">
        <v>82.3150454545503</v>
      </c>
      <c r="F1164" s="27" t="n">
        <v>28.33</v>
      </c>
      <c r="G1164" s="27" t="n">
        <v>35.02</v>
      </c>
    </row>
    <row r="1165" customFormat="false" ht="12.75" hidden="false" customHeight="false" outlineLevel="0" collapsed="false">
      <c r="A1165" s="43" t="n">
        <v>19.383</v>
      </c>
      <c r="B1165" s="27" t="n">
        <v>1.405</v>
      </c>
      <c r="C1165" s="27" t="n">
        <v>88.8628859414941</v>
      </c>
      <c r="D1165" s="27" t="n">
        <v>82.6499090909101</v>
      </c>
      <c r="F1165" s="27" t="n">
        <v>28.24</v>
      </c>
      <c r="G1165" s="27" t="n">
        <v>35.02</v>
      </c>
    </row>
    <row r="1166" customFormat="false" ht="12.75" hidden="false" customHeight="false" outlineLevel="0" collapsed="false">
      <c r="A1166" s="43" t="n">
        <v>19.4</v>
      </c>
      <c r="B1166" s="27" t="n">
        <v>1.405</v>
      </c>
      <c r="C1166" s="27" t="n">
        <v>89.0932943839388</v>
      </c>
      <c r="D1166" s="27" t="n">
        <v>82.9915000000001</v>
      </c>
      <c r="F1166" s="27" t="n">
        <v>28.155</v>
      </c>
      <c r="G1166" s="27" t="n">
        <v>35.015</v>
      </c>
    </row>
    <row r="1167" customFormat="false" ht="12.75" hidden="false" customHeight="false" outlineLevel="0" collapsed="false">
      <c r="A1167" s="43" t="n">
        <v>19.417</v>
      </c>
      <c r="B1167" s="27" t="n">
        <v>1.405</v>
      </c>
      <c r="C1167" s="27" t="n">
        <v>88.86975666165</v>
      </c>
      <c r="D1167" s="27" t="n">
        <v>83.3330434782602</v>
      </c>
      <c r="F1167" s="27" t="n">
        <v>28.4</v>
      </c>
      <c r="G1167" s="27" t="n">
        <v>35.015</v>
      </c>
    </row>
    <row r="1168" customFormat="false" ht="12.75" hidden="false" customHeight="false" outlineLevel="0" collapsed="false">
      <c r="A1168" s="43" t="n">
        <v>19.433</v>
      </c>
      <c r="B1168" s="27" t="n">
        <v>1.40666666666667</v>
      </c>
      <c r="C1168" s="27" t="n">
        <v>88.5879994649459</v>
      </c>
      <c r="D1168" s="27" t="n">
        <v>83.6864166666701</v>
      </c>
      <c r="F1168" s="27" t="n">
        <v>28.61</v>
      </c>
      <c r="G1168" s="27" t="n">
        <v>35.02</v>
      </c>
    </row>
    <row r="1169" customFormat="false" ht="12.75" hidden="false" customHeight="false" outlineLevel="0" collapsed="false">
      <c r="A1169" s="43" t="n">
        <v>19.45</v>
      </c>
      <c r="B1169" s="27" t="n">
        <v>1.41</v>
      </c>
      <c r="C1169" s="27" t="n">
        <v>88.9945588109123</v>
      </c>
      <c r="D1169" s="27" t="n">
        <v>84.0321304347799</v>
      </c>
      <c r="F1169" s="27" t="n">
        <v>28.535</v>
      </c>
      <c r="G1169" s="27" t="n">
        <v>35.025</v>
      </c>
    </row>
    <row r="1170" customFormat="false" ht="12.75" hidden="false" customHeight="false" outlineLevel="0" collapsed="false">
      <c r="A1170" s="43" t="n">
        <v>19.467</v>
      </c>
      <c r="B1170" s="27" t="n">
        <v>1.42</v>
      </c>
      <c r="C1170" s="27" t="n">
        <v>89.965075219269</v>
      </c>
      <c r="D1170" s="27" t="n">
        <v>84.37208695652</v>
      </c>
      <c r="F1170" s="27" t="n">
        <v>28.435</v>
      </c>
      <c r="G1170" s="27" t="n">
        <v>35.015</v>
      </c>
    </row>
    <row r="1171" customFormat="false" ht="12.75" hidden="false" customHeight="false" outlineLevel="0" collapsed="false">
      <c r="A1171" s="43" t="n">
        <v>19.483</v>
      </c>
      <c r="B1171" s="27" t="n">
        <v>1.41333333333333</v>
      </c>
      <c r="C1171" s="27" t="n">
        <v>89.4524067405911</v>
      </c>
      <c r="D1171" s="27" t="n">
        <v>84.7200000000003</v>
      </c>
      <c r="F1171" s="27" t="n">
        <v>28.52</v>
      </c>
      <c r="G1171" s="27" t="n">
        <v>35.015</v>
      </c>
    </row>
    <row r="1172" customFormat="false" ht="12.75" hidden="false" customHeight="false" outlineLevel="0" collapsed="false">
      <c r="A1172" s="43" t="n">
        <v>19.5</v>
      </c>
      <c r="B1172" s="27" t="n">
        <v>1.42</v>
      </c>
      <c r="C1172" s="27" t="n">
        <v>89.4925153292953</v>
      </c>
      <c r="D1172" s="27" t="n">
        <v>85.06991304348</v>
      </c>
      <c r="F1172" s="27" t="n">
        <v>28.83</v>
      </c>
      <c r="G1172" s="27" t="n">
        <v>35.025</v>
      </c>
    </row>
    <row r="1173" customFormat="false" ht="12.75" hidden="false" customHeight="false" outlineLevel="0" collapsed="false">
      <c r="A1173" s="43" t="n">
        <v>19.517</v>
      </c>
      <c r="B1173" s="27" t="n">
        <v>1.425</v>
      </c>
      <c r="C1173" s="27" t="n">
        <v>89.7705243775974</v>
      </c>
      <c r="D1173" s="27" t="n">
        <v>85.4176956521701</v>
      </c>
      <c r="F1173" s="27" t="n">
        <v>28.74</v>
      </c>
      <c r="G1173" s="27" t="n">
        <v>35.015</v>
      </c>
    </row>
    <row r="1174" customFormat="false" ht="12.75" hidden="false" customHeight="false" outlineLevel="0" collapsed="false">
      <c r="A1174" s="43" t="n">
        <v>19.533</v>
      </c>
      <c r="B1174" s="27" t="n">
        <v>1.43</v>
      </c>
      <c r="C1174" s="27" t="n">
        <v>90.4933690804086</v>
      </c>
      <c r="D1174" s="27" t="n">
        <v>85.7654499999999</v>
      </c>
      <c r="F1174" s="27" t="n">
        <v>28.62</v>
      </c>
      <c r="G1174" s="27" t="n">
        <v>35.01</v>
      </c>
    </row>
    <row r="1175" customFormat="false" ht="12.75" hidden="false" customHeight="false" outlineLevel="0" collapsed="false">
      <c r="A1175" s="43" t="n">
        <v>19.55</v>
      </c>
      <c r="B1175" s="27" t="n">
        <v>1.43</v>
      </c>
      <c r="C1175" s="27" t="n">
        <v>90.4878933049261</v>
      </c>
      <c r="D1175" s="27" t="n">
        <v>86.1167391304302</v>
      </c>
      <c r="F1175" s="27" t="n">
        <v>28.62</v>
      </c>
      <c r="G1175" s="27" t="n">
        <v>35.02</v>
      </c>
    </row>
    <row r="1176" customFormat="false" ht="12.75" hidden="false" customHeight="false" outlineLevel="0" collapsed="false">
      <c r="A1176" s="43" t="n">
        <v>19.567</v>
      </c>
      <c r="B1176" s="27" t="n">
        <v>1.43666666666667</v>
      </c>
      <c r="C1176" s="27" t="n">
        <v>90.7473415859311</v>
      </c>
      <c r="D1176" s="27" t="n">
        <v>86.46268181818</v>
      </c>
      <c r="F1176" s="27" t="n">
        <v>28.815</v>
      </c>
      <c r="G1176" s="27" t="n">
        <v>35.0133333333333</v>
      </c>
    </row>
    <row r="1177" customFormat="false" ht="12.75" hidden="false" customHeight="false" outlineLevel="0" collapsed="false">
      <c r="A1177" s="43" t="n">
        <v>19.583</v>
      </c>
      <c r="B1177" s="27" t="n">
        <v>1.44</v>
      </c>
      <c r="C1177" s="27" t="n">
        <v>90.5101756278373</v>
      </c>
      <c r="D1177" s="27" t="n">
        <v>86.81147826087</v>
      </c>
      <c r="F1177" s="27" t="n">
        <v>29.035</v>
      </c>
      <c r="G1177" s="27" t="n">
        <v>35.0083333333333</v>
      </c>
    </row>
    <row r="1178" customFormat="false" ht="12.75" hidden="false" customHeight="false" outlineLevel="0" collapsed="false">
      <c r="A1178" s="43" t="n">
        <v>19.6</v>
      </c>
      <c r="B1178" s="27" t="n">
        <v>1.45</v>
      </c>
      <c r="C1178" s="27" t="n">
        <v>91.2838686576753</v>
      </c>
      <c r="D1178" s="27" t="n">
        <v>87.1663809523802</v>
      </c>
      <c r="F1178" s="27" t="n">
        <v>28.925</v>
      </c>
      <c r="G1178" s="27" t="n">
        <v>35.015</v>
      </c>
    </row>
    <row r="1179" customFormat="false" ht="12.75" hidden="false" customHeight="false" outlineLevel="0" collapsed="false">
      <c r="A1179" s="43" t="n">
        <v>19.617</v>
      </c>
      <c r="B1179" s="27" t="n">
        <v>1.44</v>
      </c>
      <c r="C1179" s="27" t="n">
        <v>90.9815996364983</v>
      </c>
      <c r="D1179" s="27" t="n">
        <v>87.5184285714299</v>
      </c>
      <c r="F1179" s="27" t="n">
        <v>28.86</v>
      </c>
      <c r="G1179" s="27" t="n">
        <v>35.005</v>
      </c>
    </row>
    <row r="1180" customFormat="false" ht="12.75" hidden="false" customHeight="false" outlineLevel="0" collapsed="false">
      <c r="A1180" s="43" t="n">
        <v>19.633</v>
      </c>
      <c r="B1180" s="27" t="n">
        <v>1.455</v>
      </c>
      <c r="C1180" s="27" t="n">
        <v>91.8310725931815</v>
      </c>
      <c r="D1180" s="27" t="n">
        <v>87.8693636363601</v>
      </c>
      <c r="F1180" s="27" t="n">
        <v>29.035</v>
      </c>
      <c r="G1180" s="27" t="n">
        <v>35.005</v>
      </c>
    </row>
    <row r="1181" customFormat="false" ht="12.75" hidden="false" customHeight="false" outlineLevel="0" collapsed="false">
      <c r="A1181" s="43" t="n">
        <v>19.65</v>
      </c>
      <c r="B1181" s="27" t="n">
        <v>1.46666666666667</v>
      </c>
      <c r="C1181" s="27" t="n">
        <v>92.2690167530992</v>
      </c>
      <c r="D1181" s="27" t="n">
        <v>88.22118181818</v>
      </c>
      <c r="F1181" s="27" t="n">
        <v>29.17</v>
      </c>
      <c r="G1181" s="27" t="n">
        <v>35.0155555555556</v>
      </c>
    </row>
    <row r="1182" customFormat="false" ht="12.75" hidden="false" customHeight="false" outlineLevel="0" collapsed="false">
      <c r="A1182" s="43" t="n">
        <v>19.667</v>
      </c>
      <c r="B1182" s="27" t="n">
        <v>1.465</v>
      </c>
      <c r="C1182" s="27" t="n">
        <v>92.2056660968804</v>
      </c>
      <c r="D1182" s="27" t="n">
        <v>88.5802173913003</v>
      </c>
      <c r="F1182" s="27" t="n">
        <v>29.145</v>
      </c>
      <c r="G1182" s="27" t="n">
        <v>35.0142857142857</v>
      </c>
    </row>
    <row r="1183" customFormat="false" ht="12.75" hidden="false" customHeight="false" outlineLevel="0" collapsed="false">
      <c r="A1183" s="43" t="n">
        <v>19.683</v>
      </c>
      <c r="B1183" s="27" t="n">
        <v>1.47</v>
      </c>
      <c r="C1183" s="27" t="n">
        <v>92.7693672027691</v>
      </c>
      <c r="D1183" s="27" t="n">
        <v>88.9421363636402</v>
      </c>
      <c r="F1183" s="27" t="n">
        <v>29.025</v>
      </c>
      <c r="G1183" s="27" t="n">
        <v>35.0157142857143</v>
      </c>
    </row>
    <row r="1184" customFormat="false" ht="12.75" hidden="false" customHeight="false" outlineLevel="0" collapsed="false">
      <c r="A1184" s="43" t="n">
        <v>19.7</v>
      </c>
      <c r="B1184" s="27" t="n">
        <v>1.47</v>
      </c>
      <c r="C1184" s="27" t="n">
        <v>92.819977531683</v>
      </c>
      <c r="D1184" s="27" t="n">
        <v>89.2949545454503</v>
      </c>
      <c r="F1184" s="27" t="n">
        <v>29.185</v>
      </c>
      <c r="G1184" s="27" t="n">
        <v>35.015</v>
      </c>
    </row>
    <row r="1185" customFormat="false" ht="12.75" hidden="false" customHeight="false" outlineLevel="0" collapsed="false">
      <c r="A1185" s="43" t="n">
        <v>19.717</v>
      </c>
      <c r="B1185" s="27" t="n">
        <v>1.475</v>
      </c>
      <c r="C1185" s="27" t="n">
        <v>92.7549275756018</v>
      </c>
      <c r="D1185" s="27" t="n">
        <v>89.6455000000001</v>
      </c>
      <c r="F1185" s="27" t="n">
        <v>29.375</v>
      </c>
      <c r="G1185" s="27" t="n">
        <v>35.015</v>
      </c>
    </row>
    <row r="1186" customFormat="false" ht="12.75" hidden="false" customHeight="false" outlineLevel="0" collapsed="false">
      <c r="A1186" s="43" t="n">
        <v>19.733</v>
      </c>
      <c r="B1186" s="27" t="n">
        <v>1.48</v>
      </c>
      <c r="C1186" s="27" t="n">
        <v>93.0445591580539</v>
      </c>
      <c r="D1186" s="27" t="n">
        <v>90.01273913043</v>
      </c>
      <c r="F1186" s="27" t="n">
        <v>29.35</v>
      </c>
      <c r="G1186" s="27" t="n">
        <v>35.015</v>
      </c>
    </row>
    <row r="1187" customFormat="false" ht="12.75" hidden="false" customHeight="false" outlineLevel="0" collapsed="false">
      <c r="A1187" s="43" t="n">
        <v>19.75</v>
      </c>
      <c r="B1187" s="27" t="n">
        <v>1.48</v>
      </c>
      <c r="C1187" s="27" t="n">
        <v>93.2918899626961</v>
      </c>
      <c r="D1187" s="27" t="n">
        <v>90.3687826087003</v>
      </c>
      <c r="F1187" s="27" t="n">
        <v>29.28</v>
      </c>
      <c r="G1187" s="27" t="n">
        <v>35.016</v>
      </c>
    </row>
    <row r="1188" customFormat="false" ht="12.75" hidden="false" customHeight="false" outlineLevel="0" collapsed="false">
      <c r="A1188" s="43" t="n">
        <v>19.767</v>
      </c>
      <c r="B1188" s="27" t="n">
        <v>1.49</v>
      </c>
      <c r="C1188" s="27" t="n">
        <v>94.0032189645504</v>
      </c>
      <c r="D1188" s="27" t="n">
        <v>90.7353333333299</v>
      </c>
      <c r="F1188" s="27" t="n">
        <v>29.255</v>
      </c>
      <c r="G1188" s="27" t="n">
        <v>35.014</v>
      </c>
    </row>
    <row r="1189" customFormat="false" ht="12.75" hidden="false" customHeight="false" outlineLevel="0" collapsed="false">
      <c r="A1189" s="43" t="n">
        <v>19.783</v>
      </c>
      <c r="B1189" s="27" t="n">
        <v>1.49666666666667</v>
      </c>
      <c r="C1189" s="27" t="n">
        <v>94.2824220226675</v>
      </c>
      <c r="D1189" s="27" t="n">
        <v>91.08586956522</v>
      </c>
      <c r="F1189" s="27" t="n">
        <v>29.39</v>
      </c>
      <c r="G1189" s="27" t="n">
        <v>35.0166666666667</v>
      </c>
    </row>
    <row r="1190" customFormat="false" ht="12.75" hidden="false" customHeight="false" outlineLevel="0" collapsed="false">
      <c r="A1190" s="43" t="n">
        <v>19.8</v>
      </c>
      <c r="B1190" s="27" t="n">
        <v>1.49666666666667</v>
      </c>
      <c r="C1190" s="27" t="n">
        <v>93.9598523001777</v>
      </c>
      <c r="D1190" s="27" t="n">
        <v>91.4584090909102</v>
      </c>
      <c r="F1190" s="27" t="n">
        <v>29.56</v>
      </c>
      <c r="G1190" s="27" t="n">
        <v>35.0144444444444</v>
      </c>
    </row>
    <row r="1191" customFormat="false" ht="12.75" hidden="false" customHeight="false" outlineLevel="0" collapsed="false">
      <c r="A1191" s="43" t="n">
        <v>19.817</v>
      </c>
      <c r="B1191" s="27" t="n">
        <v>1.5</v>
      </c>
      <c r="C1191" s="27" t="n">
        <v>94.0059959877016</v>
      </c>
      <c r="D1191" s="27" t="n">
        <v>91.82713043478</v>
      </c>
      <c r="F1191" s="27" t="n">
        <v>29.765</v>
      </c>
      <c r="G1191" s="27" t="n">
        <v>35.02</v>
      </c>
    </row>
    <row r="1192" customFormat="false" ht="12.75" hidden="false" customHeight="false" outlineLevel="0" collapsed="false">
      <c r="A1192" s="43" t="n">
        <v>19.833</v>
      </c>
      <c r="B1192" s="27" t="n">
        <v>1.51</v>
      </c>
      <c r="C1192" s="27" t="n">
        <v>94.7225452463068</v>
      </c>
      <c r="D1192" s="27" t="n">
        <v>92.18961904762</v>
      </c>
      <c r="F1192" s="27" t="n">
        <v>29.765</v>
      </c>
      <c r="G1192" s="27" t="n">
        <v>35.014</v>
      </c>
    </row>
    <row r="1193" customFormat="false" ht="12.75" hidden="false" customHeight="false" outlineLevel="0" collapsed="false">
      <c r="A1193" s="43" t="n">
        <v>19.85</v>
      </c>
      <c r="B1193" s="27" t="n">
        <v>1.51</v>
      </c>
      <c r="C1193" s="27" t="n">
        <v>95.0168460667399</v>
      </c>
      <c r="D1193" s="27" t="n">
        <v>92.5459130434801</v>
      </c>
      <c r="F1193" s="27" t="n">
        <v>29.6933333333333</v>
      </c>
      <c r="G1193" s="27" t="n">
        <v>35.012</v>
      </c>
    </row>
    <row r="1194" customFormat="false" ht="12.75" hidden="false" customHeight="false" outlineLevel="0" collapsed="false">
      <c r="A1194" s="43" t="n">
        <v>19.867</v>
      </c>
      <c r="B1194" s="27" t="n">
        <v>1.515</v>
      </c>
      <c r="C1194" s="27" t="n">
        <v>95.5971822303315</v>
      </c>
      <c r="D1194" s="27" t="n">
        <v>92.9152608695699</v>
      </c>
      <c r="F1194" s="27" t="n">
        <v>29.45</v>
      </c>
      <c r="G1194" s="27" t="n">
        <v>35.015</v>
      </c>
    </row>
    <row r="1195" customFormat="false" ht="12.75" hidden="false" customHeight="false" outlineLevel="0" collapsed="false">
      <c r="A1195" s="43" t="n">
        <v>19.883</v>
      </c>
      <c r="B1195" s="27" t="n">
        <v>1.51666666666667</v>
      </c>
      <c r="C1195" s="27" t="n">
        <v>95.61865174678</v>
      </c>
      <c r="D1195" s="27" t="n">
        <v>93.2851304347801</v>
      </c>
      <c r="F1195" s="27" t="n">
        <v>29.455</v>
      </c>
      <c r="G1195" s="27" t="n">
        <v>35.015</v>
      </c>
    </row>
    <row r="1196" customFormat="false" ht="12.75" hidden="false" customHeight="false" outlineLevel="0" collapsed="false">
      <c r="A1196" s="43" t="n">
        <v>19.9</v>
      </c>
      <c r="B1196" s="27" t="n">
        <v>1.515</v>
      </c>
      <c r="C1196" s="27" t="n">
        <v>95.1598535960493</v>
      </c>
      <c r="D1196" s="27" t="n">
        <v>93.65513043478</v>
      </c>
      <c r="F1196" s="27" t="n">
        <v>29.685</v>
      </c>
      <c r="G1196" s="27" t="n">
        <v>35.014</v>
      </c>
    </row>
    <row r="1197" customFormat="false" ht="12.75" hidden="false" customHeight="false" outlineLevel="0" collapsed="false">
      <c r="A1197" s="43" t="n">
        <v>19.917</v>
      </c>
      <c r="B1197" s="27" t="n">
        <v>1.51</v>
      </c>
      <c r="C1197" s="27" t="n">
        <v>94.3653220077579</v>
      </c>
      <c r="D1197" s="27" t="n">
        <v>94.0204782608703</v>
      </c>
      <c r="F1197" s="27" t="n">
        <v>30.025</v>
      </c>
      <c r="G1197" s="27" t="n">
        <v>35.0083333333333</v>
      </c>
    </row>
    <row r="1198" customFormat="false" ht="12.75" hidden="false" customHeight="false" outlineLevel="0" collapsed="false">
      <c r="A1198" s="43" t="n">
        <v>19.933</v>
      </c>
      <c r="B1198" s="27" t="n">
        <v>1.52</v>
      </c>
      <c r="C1198" s="27" t="n">
        <v>94.8690508848952</v>
      </c>
      <c r="D1198" s="27" t="n">
        <v>94.3930454545503</v>
      </c>
      <c r="F1198" s="27" t="n">
        <v>30.205</v>
      </c>
      <c r="G1198" s="27" t="n">
        <v>35.015</v>
      </c>
    </row>
    <row r="1199" customFormat="false" ht="12.75" hidden="false" customHeight="false" outlineLevel="0" collapsed="false">
      <c r="A1199" s="43" t="n">
        <v>19.95</v>
      </c>
      <c r="B1199" s="27" t="n">
        <v>1.53</v>
      </c>
      <c r="C1199" s="27" t="n">
        <v>95.9000383616353</v>
      </c>
      <c r="D1199" s="27" t="n">
        <v>94.7565652173903</v>
      </c>
      <c r="F1199" s="27" t="n">
        <v>29.905</v>
      </c>
      <c r="G1199" s="27" t="n">
        <v>35.0155555555556</v>
      </c>
    </row>
    <row r="1200" customFormat="false" ht="12.75" hidden="false" customHeight="false" outlineLevel="0" collapsed="false">
      <c r="A1200" s="43" t="n">
        <v>19.967</v>
      </c>
      <c r="B1200" s="27" t="n">
        <v>1.535</v>
      </c>
      <c r="C1200" s="27" t="n">
        <v>96.7375849721009</v>
      </c>
      <c r="D1200" s="27" t="n">
        <v>95.14326086957</v>
      </c>
      <c r="F1200" s="27" t="n">
        <v>29.78</v>
      </c>
      <c r="G1200" s="27" t="n">
        <v>35.006</v>
      </c>
    </row>
    <row r="1201" customFormat="false" ht="12.75" hidden="false" customHeight="false" outlineLevel="0" collapsed="false">
      <c r="A1201" s="43" t="n">
        <v>19.983</v>
      </c>
      <c r="B1201" s="27" t="n">
        <v>1.535</v>
      </c>
      <c r="C1201" s="27" t="n">
        <v>96.5456943600454</v>
      </c>
      <c r="D1201" s="27" t="n">
        <v>95.5126190476199</v>
      </c>
      <c r="F1201" s="27" t="n">
        <v>29.865</v>
      </c>
      <c r="G1201" s="27" t="n">
        <v>35.005</v>
      </c>
    </row>
    <row r="1202" customFormat="false" ht="12.75" hidden="false" customHeight="false" outlineLevel="0" collapsed="false">
      <c r="A1202" s="43" t="n">
        <v>20</v>
      </c>
      <c r="B1202" s="27" t="n">
        <v>1.54</v>
      </c>
      <c r="C1202" s="27" t="n">
        <v>96.4903760150937</v>
      </c>
      <c r="D1202" s="27" t="n">
        <v>95.87991304348</v>
      </c>
      <c r="F1202" s="27" t="n">
        <v>30.145</v>
      </c>
      <c r="G1202" s="27" t="n">
        <v>35</v>
      </c>
    </row>
    <row r="1203" customFormat="false" ht="12.75" hidden="false" customHeight="false" outlineLevel="0" collapsed="false">
      <c r="A1203" s="43" t="n">
        <v>20.017</v>
      </c>
      <c r="B1203" s="27" t="n">
        <v>1.545</v>
      </c>
      <c r="C1203" s="27" t="n">
        <v>96.4678510365649</v>
      </c>
      <c r="D1203" s="27" t="n">
        <v>96.2434545454503</v>
      </c>
      <c r="F1203" s="27" t="n">
        <v>30.305</v>
      </c>
      <c r="G1203" s="27" t="n">
        <v>35.006</v>
      </c>
    </row>
    <row r="1204" customFormat="false" ht="12.75" hidden="false" customHeight="false" outlineLevel="0" collapsed="false">
      <c r="A1204" s="43" t="n">
        <v>20.033</v>
      </c>
      <c r="B1204" s="27" t="n">
        <v>1.545</v>
      </c>
      <c r="C1204" s="27" t="n">
        <v>96.7256452780358</v>
      </c>
      <c r="D1204" s="27" t="n">
        <v>96.6249565217399</v>
      </c>
      <c r="F1204" s="27" t="n">
        <v>30.11</v>
      </c>
      <c r="G1204" s="27" t="n">
        <v>35.0042857142857</v>
      </c>
    </row>
    <row r="1205" customFormat="false" ht="12.75" hidden="false" customHeight="false" outlineLevel="0" collapsed="false">
      <c r="A1205" s="43" t="n">
        <v>20.05</v>
      </c>
      <c r="B1205" s="27" t="n">
        <v>1.55</v>
      </c>
      <c r="C1205" s="27" t="n">
        <v>97.5612080441214</v>
      </c>
      <c r="D1205" s="27" t="n">
        <v>96.9945217391301</v>
      </c>
      <c r="F1205" s="27" t="n">
        <v>29.905</v>
      </c>
      <c r="G1205" s="27" t="n">
        <v>35.005</v>
      </c>
    </row>
    <row r="1206" customFormat="false" ht="12.75" hidden="false" customHeight="false" outlineLevel="0" collapsed="false">
      <c r="A1206" s="43" t="n">
        <v>20.067</v>
      </c>
      <c r="B1206" s="27" t="n">
        <v>1.55</v>
      </c>
      <c r="C1206" s="27" t="n">
        <v>97.6489689730431</v>
      </c>
      <c r="D1206" s="27" t="n">
        <v>97.3685217391303</v>
      </c>
      <c r="F1206" s="27" t="n">
        <v>29.79</v>
      </c>
      <c r="G1206" s="27" t="n">
        <v>34.995</v>
      </c>
    </row>
    <row r="1207" customFormat="false" ht="12.75" hidden="false" customHeight="false" outlineLevel="0" collapsed="false">
      <c r="A1207" s="43" t="n">
        <v>20.083</v>
      </c>
      <c r="B1207" s="27" t="n">
        <v>1.56</v>
      </c>
      <c r="C1207" s="27" t="n">
        <v>97.7623671070325</v>
      </c>
      <c r="D1207" s="27" t="n">
        <v>97.74417391304</v>
      </c>
      <c r="F1207" s="27" t="n">
        <v>30.44</v>
      </c>
      <c r="G1207" s="27" t="n">
        <v>35.0066666666667</v>
      </c>
    </row>
    <row r="1208" customFormat="false" ht="12.75" hidden="false" customHeight="false" outlineLevel="0" collapsed="false">
      <c r="A1208" s="43" t="n">
        <v>20.1</v>
      </c>
      <c r="B1208" s="27" t="n">
        <v>1.555</v>
      </c>
      <c r="C1208" s="27" t="n">
        <v>96.5664070624945</v>
      </c>
      <c r="D1208" s="27" t="n">
        <v>98.1209166666699</v>
      </c>
      <c r="F1208" s="27" t="n">
        <v>30.6</v>
      </c>
      <c r="G1208" s="27" t="n">
        <v>35.0066666666667</v>
      </c>
    </row>
    <row r="1209" customFormat="false" ht="12.75" hidden="false" customHeight="false" outlineLevel="0" collapsed="false">
      <c r="A1209" s="43" t="n">
        <v>20.117</v>
      </c>
      <c r="B1209" s="27" t="n">
        <v>1.57</v>
      </c>
      <c r="C1209" s="27" t="n">
        <v>97.8775054144313</v>
      </c>
      <c r="D1209" s="27" t="n">
        <v>98.5140952381003</v>
      </c>
      <c r="F1209" s="27" t="n">
        <v>30.65</v>
      </c>
      <c r="G1209" s="27" t="n">
        <v>35.005</v>
      </c>
    </row>
    <row r="1210" customFormat="false" ht="12.75" hidden="false" customHeight="false" outlineLevel="0" collapsed="false">
      <c r="A1210" s="43" t="n">
        <v>20.133</v>
      </c>
      <c r="B1210" s="27" t="n">
        <v>1.57666666666667</v>
      </c>
      <c r="C1210" s="27" t="n">
        <v>99.1049433323982</v>
      </c>
      <c r="D1210" s="27" t="n">
        <v>98.8901818181803</v>
      </c>
      <c r="F1210" s="27" t="n">
        <v>30.23</v>
      </c>
      <c r="G1210" s="27" t="n">
        <v>35.005</v>
      </c>
    </row>
    <row r="1211" customFormat="false" ht="12.75" hidden="false" customHeight="false" outlineLevel="0" collapsed="false">
      <c r="A1211" s="43" t="n">
        <v>20.15</v>
      </c>
      <c r="B1211" s="27" t="n">
        <v>1.57</v>
      </c>
      <c r="C1211" s="27" t="n">
        <v>98.6878036310298</v>
      </c>
      <c r="D1211" s="27" t="n">
        <v>99.2692857142902</v>
      </c>
      <c r="F1211" s="27" t="n">
        <v>30.39</v>
      </c>
      <c r="G1211" s="27" t="n">
        <v>35</v>
      </c>
    </row>
    <row r="1212" customFormat="false" ht="12.75" hidden="false" customHeight="false" outlineLevel="0" collapsed="false">
      <c r="A1212" s="43" t="n">
        <v>20.167</v>
      </c>
      <c r="B1212" s="27" t="n">
        <v>1.58</v>
      </c>
      <c r="C1212" s="27" t="n">
        <v>98.8582410945442</v>
      </c>
      <c r="D1212" s="27" t="n">
        <v>99.6489090909099</v>
      </c>
      <c r="F1212" s="27" t="n">
        <v>30.745</v>
      </c>
      <c r="G1212" s="27" t="n">
        <v>35.01</v>
      </c>
    </row>
    <row r="1213" customFormat="false" ht="12.75" hidden="false" customHeight="false" outlineLevel="0" collapsed="false">
      <c r="A1213" s="43" t="n">
        <v>20.183</v>
      </c>
      <c r="B1213" s="27" t="n">
        <v>1.58</v>
      </c>
      <c r="C1213" s="27" t="n">
        <v>98.0202289436514</v>
      </c>
      <c r="D1213" s="27" t="n">
        <v>100.03317391304</v>
      </c>
      <c r="F1213" s="27" t="n">
        <v>30.965</v>
      </c>
      <c r="G1213" s="27" t="n">
        <v>35.0142857142857</v>
      </c>
    </row>
    <row r="1214" customFormat="false" ht="12.75" hidden="false" customHeight="false" outlineLevel="0" collapsed="false">
      <c r="A1214" s="43" t="n">
        <v>20.2</v>
      </c>
      <c r="B1214" s="27" t="n">
        <v>1.59</v>
      </c>
      <c r="C1214" s="27" t="n">
        <v>99.3590781354892</v>
      </c>
      <c r="D1214" s="27" t="n">
        <v>100.41255</v>
      </c>
      <c r="F1214" s="27" t="n">
        <v>30.475</v>
      </c>
      <c r="G1214" s="27" t="n">
        <v>35.004</v>
      </c>
    </row>
    <row r="1215" customFormat="false" ht="12.75" hidden="false" customHeight="false" outlineLevel="0" collapsed="false">
      <c r="A1215" s="43" t="n">
        <v>20.217</v>
      </c>
      <c r="B1215" s="27" t="n">
        <v>1.6</v>
      </c>
      <c r="C1215" s="27" t="n">
        <v>100.890175430827</v>
      </c>
      <c r="D1215" s="27" t="n">
        <v>100.79639130435</v>
      </c>
      <c r="F1215" s="27" t="n">
        <v>30.465</v>
      </c>
      <c r="G1215" s="27" t="n">
        <v>34.995</v>
      </c>
    </row>
    <row r="1216" customFormat="false" ht="12.75" hidden="false" customHeight="false" outlineLevel="0" collapsed="false">
      <c r="A1216" s="43" t="n">
        <v>20.233</v>
      </c>
      <c r="B1216" s="27" t="n">
        <v>1.59</v>
      </c>
      <c r="C1216" s="27" t="n">
        <v>99.2169284132377</v>
      </c>
      <c r="D1216" s="27" t="n">
        <v>101.18460869565</v>
      </c>
      <c r="F1216" s="27" t="n">
        <v>30.745</v>
      </c>
      <c r="G1216" s="27" t="n">
        <v>34.998</v>
      </c>
    </row>
    <row r="1217" customFormat="false" ht="12.75" hidden="false" customHeight="false" outlineLevel="0" collapsed="false">
      <c r="A1217" s="43" t="n">
        <v>20.25</v>
      </c>
      <c r="B1217" s="27" t="n">
        <v>1.595</v>
      </c>
      <c r="C1217" s="27" t="n">
        <v>99.2922142099679</v>
      </c>
      <c r="D1217" s="27" t="n">
        <v>101.56917391304</v>
      </c>
      <c r="F1217" s="27" t="n">
        <v>30.95</v>
      </c>
      <c r="G1217" s="27" t="n">
        <v>35.02</v>
      </c>
    </row>
    <row r="1218" customFormat="false" ht="12.75" hidden="false" customHeight="false" outlineLevel="0" collapsed="false">
      <c r="A1218" s="43" t="n">
        <v>20.267</v>
      </c>
      <c r="B1218" s="27" t="n">
        <v>1.59</v>
      </c>
      <c r="C1218" s="27" t="n">
        <v>99.0704810843817</v>
      </c>
      <c r="D1218" s="27" t="n">
        <v>101.95927272727</v>
      </c>
      <c r="F1218" s="27" t="n">
        <v>30.965</v>
      </c>
      <c r="G1218" s="27" t="n">
        <v>35.01</v>
      </c>
    </row>
    <row r="1219" customFormat="false" ht="12.75" hidden="false" customHeight="false" outlineLevel="0" collapsed="false">
      <c r="A1219" s="43" t="n">
        <v>20.283</v>
      </c>
      <c r="B1219" s="27" t="n">
        <v>1.59</v>
      </c>
      <c r="C1219" s="27" t="n">
        <v>99.3072265860926</v>
      </c>
      <c r="D1219" s="27" t="n">
        <v>102.34408695652</v>
      </c>
      <c r="F1219" s="27" t="n">
        <v>30.79</v>
      </c>
      <c r="G1219" s="27" t="n">
        <v>35.005</v>
      </c>
    </row>
    <row r="1220" customFormat="false" ht="12.75" hidden="false" customHeight="false" outlineLevel="0" collapsed="false">
      <c r="A1220" s="43" t="n">
        <v>20.3</v>
      </c>
      <c r="B1220" s="27" t="n">
        <v>1.6</v>
      </c>
      <c r="C1220" s="27" t="n">
        <v>100.107421092262</v>
      </c>
      <c r="D1220" s="27" t="n">
        <v>102.7362173913</v>
      </c>
      <c r="F1220" s="27" t="n">
        <v>30.905</v>
      </c>
      <c r="G1220" s="27" t="n">
        <v>35.005</v>
      </c>
    </row>
    <row r="1221" customFormat="false" ht="12.75" hidden="false" customHeight="false" outlineLevel="0" collapsed="false">
      <c r="A1221" s="43" t="n">
        <v>20.317</v>
      </c>
      <c r="B1221" s="27" t="n">
        <v>1.615</v>
      </c>
      <c r="C1221" s="27" t="n">
        <v>100.777075798589</v>
      </c>
      <c r="D1221" s="27" t="n">
        <v>103.11423809524</v>
      </c>
      <c r="F1221" s="27" t="n">
        <v>31.05</v>
      </c>
      <c r="G1221" s="27" t="n">
        <v>35.02</v>
      </c>
    </row>
    <row r="1222" customFormat="false" ht="12.75" hidden="false" customHeight="false" outlineLevel="0" collapsed="false">
      <c r="A1222" s="43" t="n">
        <v>20.333</v>
      </c>
      <c r="B1222" s="27" t="n">
        <v>1.63</v>
      </c>
      <c r="C1222" s="27" t="n">
        <v>101.414885363595</v>
      </c>
      <c r="D1222" s="27" t="n">
        <v>103.5097826087</v>
      </c>
      <c r="F1222" s="27" t="n">
        <v>31.32</v>
      </c>
      <c r="G1222" s="27" t="n">
        <v>35.035</v>
      </c>
    </row>
    <row r="1223" customFormat="false" ht="12.75" hidden="false" customHeight="false" outlineLevel="0" collapsed="false">
      <c r="A1223" s="43" t="n">
        <v>20.35</v>
      </c>
      <c r="B1223" s="27" t="n">
        <v>1.615</v>
      </c>
      <c r="C1223" s="27" t="n">
        <v>100.596299281021</v>
      </c>
      <c r="D1223" s="27" t="n">
        <v>103.90308695652</v>
      </c>
      <c r="F1223" s="27" t="n">
        <v>31.11</v>
      </c>
      <c r="G1223" s="27" t="n">
        <v>35.02</v>
      </c>
    </row>
    <row r="1224" customFormat="false" ht="12.75" hidden="false" customHeight="false" outlineLevel="0" collapsed="false">
      <c r="A1224" s="43" t="n">
        <v>20.367</v>
      </c>
      <c r="B1224" s="27" t="n">
        <v>1.605</v>
      </c>
      <c r="C1224" s="27" t="n">
        <v>100.478090656845</v>
      </c>
      <c r="D1224" s="27" t="n">
        <v>104.28822727273</v>
      </c>
      <c r="F1224" s="27" t="n">
        <v>30.88</v>
      </c>
      <c r="G1224" s="27" t="n">
        <v>35.0066666666667</v>
      </c>
    </row>
    <row r="1225" customFormat="false" ht="12.75" hidden="false" customHeight="false" outlineLevel="0" collapsed="false">
      <c r="A1225" s="43" t="n">
        <v>20.383</v>
      </c>
      <c r="B1225" s="27" t="n">
        <v>1.61666666666667</v>
      </c>
      <c r="C1225" s="27" t="n">
        <v>100.791832382508</v>
      </c>
      <c r="D1225" s="27" t="n">
        <v>104.67836363636</v>
      </c>
      <c r="F1225" s="27" t="n">
        <v>31.335</v>
      </c>
      <c r="G1225" s="27" t="n">
        <v>35.0066666666667</v>
      </c>
    </row>
    <row r="1226" customFormat="false" ht="12.75" hidden="false" customHeight="false" outlineLevel="0" collapsed="false">
      <c r="A1226" s="43" t="n">
        <v>20.4</v>
      </c>
      <c r="B1226" s="27" t="n">
        <v>1.62666666666667</v>
      </c>
      <c r="C1226" s="27" t="n">
        <v>101.111758044335</v>
      </c>
      <c r="D1226" s="27" t="n">
        <v>105.07404347826</v>
      </c>
      <c r="F1226" s="27" t="n">
        <v>31.185</v>
      </c>
      <c r="G1226" s="27" t="n">
        <v>35.0075</v>
      </c>
    </row>
    <row r="1227" customFormat="false" ht="12.75" hidden="false" customHeight="false" outlineLevel="0" collapsed="false">
      <c r="A1227" s="43" t="n">
        <v>20.417</v>
      </c>
      <c r="B1227" s="27" t="n">
        <v>1.65</v>
      </c>
      <c r="C1227" s="27" t="n">
        <v>102.675618171223</v>
      </c>
      <c r="D1227" s="27" t="n">
        <v>105.46243478261</v>
      </c>
      <c r="F1227" s="27" t="n">
        <v>31.515</v>
      </c>
      <c r="G1227" s="27" t="n">
        <v>35.035</v>
      </c>
    </row>
    <row r="1228" customFormat="false" ht="12.75" hidden="false" customHeight="false" outlineLevel="0" collapsed="false">
      <c r="A1228" s="43" t="n">
        <v>20.433</v>
      </c>
      <c r="B1228" s="27" t="n">
        <v>1.65</v>
      </c>
      <c r="C1228" s="27" t="n">
        <v>102.621494902352</v>
      </c>
      <c r="D1228" s="27" t="n">
        <v>105.8615</v>
      </c>
      <c r="F1228" s="27" t="n">
        <v>31.365</v>
      </c>
      <c r="G1228" s="27" t="n">
        <v>35.022</v>
      </c>
    </row>
    <row r="1229" customFormat="false" ht="12.75" hidden="false" customHeight="false" outlineLevel="0" collapsed="false">
      <c r="A1229" s="43" t="n">
        <v>20.45</v>
      </c>
      <c r="B1229" s="27" t="n">
        <v>1.65</v>
      </c>
      <c r="C1229" s="27" t="n">
        <v>102.922421162542</v>
      </c>
      <c r="D1229" s="27" t="n">
        <v>106.25704545455</v>
      </c>
      <c r="F1229" s="27" t="n">
        <v>31.27</v>
      </c>
      <c r="G1229" s="27" t="n">
        <v>35.01</v>
      </c>
    </row>
    <row r="1230" customFormat="false" ht="12.75" hidden="false" customHeight="false" outlineLevel="0" collapsed="false">
      <c r="A1230" s="43" t="n">
        <v>20.467</v>
      </c>
      <c r="B1230" s="27" t="n">
        <v>1.645</v>
      </c>
      <c r="C1230" s="27" t="n">
        <v>102.618171221914</v>
      </c>
      <c r="D1230" s="27" t="n">
        <v>106.66371428571</v>
      </c>
      <c r="F1230" s="27" t="n">
        <v>31.21</v>
      </c>
      <c r="G1230" s="27" t="n">
        <v>35.0033333333333</v>
      </c>
    </row>
    <row r="1231" customFormat="false" ht="12.75" hidden="false" customHeight="false" outlineLevel="0" collapsed="false">
      <c r="A1231" s="43" t="n">
        <v>20.483</v>
      </c>
      <c r="B1231" s="27" t="n">
        <v>1.66</v>
      </c>
      <c r="C1231" s="27" t="n">
        <v>103.559824999914</v>
      </c>
      <c r="D1231" s="27" t="n">
        <v>107.05440909091</v>
      </c>
      <c r="F1231" s="27" t="n">
        <v>31.32</v>
      </c>
      <c r="G1231" s="27" t="n">
        <v>35.015</v>
      </c>
    </row>
    <row r="1232" customFormat="false" ht="12.75" hidden="false" customHeight="false" outlineLevel="0" collapsed="false">
      <c r="A1232" s="43" t="n">
        <v>20.5</v>
      </c>
      <c r="B1232" s="27" t="n">
        <v>1.67</v>
      </c>
      <c r="C1232" s="27" t="n">
        <v>103.530012373852</v>
      </c>
      <c r="D1232" s="27" t="n">
        <v>107.4545</v>
      </c>
      <c r="F1232" s="27" t="n">
        <v>31.77</v>
      </c>
      <c r="G1232" s="27" t="n">
        <v>35.03</v>
      </c>
    </row>
    <row r="1233" customFormat="false" ht="12.75" hidden="false" customHeight="false" outlineLevel="0" collapsed="false">
      <c r="A1233" s="43" t="n">
        <v>20.517</v>
      </c>
      <c r="B1233" s="27" t="n">
        <v>1.66</v>
      </c>
      <c r="C1233" s="27" t="n">
        <v>102.679889904948</v>
      </c>
      <c r="D1233" s="27" t="n">
        <v>107.85</v>
      </c>
      <c r="F1233" s="27" t="n">
        <v>31.72</v>
      </c>
      <c r="G1233" s="27" t="n">
        <v>35.024</v>
      </c>
    </row>
    <row r="1234" customFormat="false" ht="12.75" hidden="false" customHeight="false" outlineLevel="0" collapsed="false">
      <c r="A1234" s="43" t="n">
        <v>20.533</v>
      </c>
      <c r="B1234" s="27" t="n">
        <v>1.66</v>
      </c>
      <c r="C1234" s="27" t="n">
        <v>103.234914885277</v>
      </c>
      <c r="D1234" s="27" t="n">
        <v>108.24131818182</v>
      </c>
      <c r="F1234" s="27" t="n">
        <v>31.59</v>
      </c>
      <c r="G1234" s="27" t="n">
        <v>35.0171428571429</v>
      </c>
    </row>
    <row r="1235" customFormat="false" ht="12.75" hidden="false" customHeight="false" outlineLevel="0" collapsed="false">
      <c r="A1235" s="43" t="n">
        <v>20.55</v>
      </c>
      <c r="B1235" s="27" t="n">
        <v>1.66666666666667</v>
      </c>
      <c r="C1235" s="27" t="n">
        <v>103.774652559467</v>
      </c>
      <c r="D1235" s="27" t="n">
        <v>108.64526086957</v>
      </c>
      <c r="F1235" s="27" t="n">
        <v>31.565</v>
      </c>
      <c r="G1235" s="27" t="n">
        <v>35.0166666666667</v>
      </c>
    </row>
    <row r="1236" customFormat="false" ht="12.75" hidden="false" customHeight="false" outlineLevel="0" collapsed="false">
      <c r="A1236" s="43" t="n">
        <v>20.567</v>
      </c>
      <c r="B1236" s="27" t="n">
        <v>1.68</v>
      </c>
      <c r="C1236" s="27" t="n">
        <v>104.447306836747</v>
      </c>
      <c r="D1236" s="27" t="n">
        <v>109.04460869565</v>
      </c>
      <c r="F1236" s="27" t="n">
        <v>31.635</v>
      </c>
      <c r="G1236" s="27" t="n">
        <v>35.015</v>
      </c>
    </row>
    <row r="1237" customFormat="false" ht="12.75" hidden="false" customHeight="false" outlineLevel="0" collapsed="false">
      <c r="A1237" s="43" t="n">
        <v>20.583</v>
      </c>
      <c r="B1237" s="27" t="n">
        <v>1.68</v>
      </c>
      <c r="C1237" s="27" t="n">
        <v>104.322842860566</v>
      </c>
      <c r="D1237" s="27" t="n">
        <v>109.44527272727</v>
      </c>
      <c r="F1237" s="27" t="n">
        <v>31.725</v>
      </c>
      <c r="G1237" s="27" t="n">
        <v>35.02</v>
      </c>
    </row>
    <row r="1238" customFormat="false" ht="12.75" hidden="false" customHeight="false" outlineLevel="0" collapsed="false">
      <c r="A1238" s="43" t="n">
        <v>20.6</v>
      </c>
      <c r="B1238" s="27" t="n">
        <v>1.69</v>
      </c>
      <c r="C1238" s="27" t="n">
        <v>104.742294273304</v>
      </c>
      <c r="D1238" s="27" t="n">
        <v>109.8449047619</v>
      </c>
      <c r="F1238" s="27" t="n">
        <v>31.94</v>
      </c>
      <c r="G1238" s="27" t="n">
        <v>35.025</v>
      </c>
    </row>
    <row r="1239" customFormat="false" ht="12.75" hidden="false" customHeight="false" outlineLevel="0" collapsed="false">
      <c r="A1239" s="43" t="n">
        <v>20.617</v>
      </c>
      <c r="B1239" s="27" t="n">
        <v>1.695</v>
      </c>
      <c r="C1239" s="27" t="n">
        <v>105.016940441455</v>
      </c>
      <c r="D1239" s="27" t="n">
        <v>110.26</v>
      </c>
      <c r="F1239" s="27" t="n">
        <v>31.805</v>
      </c>
      <c r="G1239" s="27" t="n">
        <v>35.02</v>
      </c>
    </row>
    <row r="1240" customFormat="false" ht="12.75" hidden="false" customHeight="false" outlineLevel="0" collapsed="false">
      <c r="A1240" s="43" t="n">
        <v>20.633</v>
      </c>
      <c r="B1240" s="27" t="n">
        <v>1.68666666666667</v>
      </c>
      <c r="C1240" s="27" t="n">
        <v>104.787861108011</v>
      </c>
      <c r="D1240" s="27" t="n">
        <v>110.66640909091</v>
      </c>
      <c r="F1240" s="27" t="n">
        <v>31.77</v>
      </c>
      <c r="G1240" s="27" t="n">
        <v>35.015</v>
      </c>
    </row>
    <row r="1241" customFormat="false" ht="12.75" hidden="false" customHeight="false" outlineLevel="0" collapsed="false">
      <c r="A1241" s="43" t="n">
        <v>20.65</v>
      </c>
      <c r="B1241" s="27" t="n">
        <v>1.7</v>
      </c>
      <c r="C1241" s="27" t="n">
        <v>105.548507408844</v>
      </c>
      <c r="D1241" s="27" t="n">
        <v>111.06835</v>
      </c>
      <c r="F1241" s="27" t="n">
        <v>31.88</v>
      </c>
      <c r="G1241" s="27" t="n">
        <v>35.02</v>
      </c>
    </row>
    <row r="1242" customFormat="false" ht="12.75" hidden="false" customHeight="false" outlineLevel="0" collapsed="false">
      <c r="A1242" s="43" t="n">
        <v>20.667</v>
      </c>
      <c r="B1242" s="27" t="n">
        <v>1.71</v>
      </c>
      <c r="C1242" s="27" t="n">
        <v>106.090505352041</v>
      </c>
      <c r="D1242" s="27" t="n">
        <v>111.4695</v>
      </c>
      <c r="F1242" s="27" t="n">
        <v>32.005</v>
      </c>
      <c r="G1242" s="27" t="n">
        <v>35.015</v>
      </c>
    </row>
    <row r="1243" customFormat="false" ht="12.75" hidden="false" customHeight="false" outlineLevel="0" collapsed="false">
      <c r="A1243" s="43" t="n">
        <v>20.683</v>
      </c>
      <c r="B1243" s="27" t="n">
        <v>1.716</v>
      </c>
      <c r="C1243" s="27" t="n">
        <v>106.203235482458</v>
      </c>
      <c r="D1243" s="27" t="n">
        <v>111.87347826087</v>
      </c>
      <c r="F1243" s="27" t="n">
        <v>32.25</v>
      </c>
      <c r="G1243" s="27" t="n">
        <v>35.016</v>
      </c>
    </row>
    <row r="1244" customFormat="false" ht="12.75" hidden="false" customHeight="false" outlineLevel="0" collapsed="false">
      <c r="A1244" s="43" t="n">
        <v>20.7</v>
      </c>
      <c r="B1244" s="27" t="n">
        <v>1.71</v>
      </c>
      <c r="C1244" s="27" t="n">
        <v>105.615607066194</v>
      </c>
      <c r="D1244" s="27" t="n">
        <v>112.28930434783</v>
      </c>
      <c r="F1244" s="27" t="n">
        <v>32.285</v>
      </c>
      <c r="G1244" s="27" t="n">
        <v>35.015</v>
      </c>
    </row>
    <row r="1245" customFormat="false" ht="12.75" hidden="false" customHeight="false" outlineLevel="0" collapsed="false">
      <c r="A1245" s="43" t="n">
        <v>20.717</v>
      </c>
      <c r="B1245" s="27" t="n">
        <v>1.72333333333333</v>
      </c>
      <c r="C1245" s="27" t="n">
        <v>106.99820284004</v>
      </c>
      <c r="D1245" s="27" t="n">
        <v>112.70330434783</v>
      </c>
      <c r="F1245" s="27" t="n">
        <v>32.005</v>
      </c>
      <c r="G1245" s="27" t="n">
        <v>35.015</v>
      </c>
    </row>
    <row r="1246" customFormat="false" ht="12.75" hidden="false" customHeight="false" outlineLevel="0" collapsed="false">
      <c r="A1246" s="43" t="n">
        <v>20.733</v>
      </c>
      <c r="B1246" s="27" t="n">
        <v>1.725</v>
      </c>
      <c r="C1246" s="27" t="n">
        <v>107.31811269154</v>
      </c>
      <c r="D1246" s="27" t="n">
        <v>113.11242857143</v>
      </c>
      <c r="F1246" s="27" t="n">
        <v>32.065</v>
      </c>
      <c r="G1246" s="27" t="n">
        <v>35.015</v>
      </c>
    </row>
    <row r="1247" customFormat="false" ht="12.75" hidden="false" customHeight="false" outlineLevel="0" collapsed="false">
      <c r="A1247" s="43" t="n">
        <v>20.75</v>
      </c>
      <c r="B1247" s="27" t="n">
        <v>1.72</v>
      </c>
      <c r="C1247" s="27" t="n">
        <v>106.1318284972</v>
      </c>
      <c r="D1247" s="27" t="n">
        <v>113.51743478261</v>
      </c>
      <c r="F1247" s="27" t="n">
        <v>32.395</v>
      </c>
      <c r="G1247" s="27" t="n">
        <v>35.015</v>
      </c>
    </row>
    <row r="1248" customFormat="false" ht="12.75" hidden="false" customHeight="false" outlineLevel="0" collapsed="false">
      <c r="A1248" s="43" t="n">
        <v>20.767</v>
      </c>
      <c r="B1248" s="27" t="n">
        <v>1.73</v>
      </c>
      <c r="C1248" s="27" t="n">
        <v>106.915690601853</v>
      </c>
      <c r="D1248" s="27" t="n">
        <v>113.93618181818</v>
      </c>
      <c r="F1248" s="27" t="n">
        <v>32.285</v>
      </c>
      <c r="G1248" s="27" t="n">
        <v>35.03</v>
      </c>
    </row>
    <row r="1249" customFormat="false" ht="12.75" hidden="false" customHeight="false" outlineLevel="0" collapsed="false">
      <c r="A1249" s="43" t="n">
        <v>20.783</v>
      </c>
      <c r="B1249" s="27" t="n">
        <v>1.725</v>
      </c>
      <c r="C1249" s="27" t="n">
        <v>106.888456962833</v>
      </c>
      <c r="D1249" s="27" t="n">
        <v>114.3487826087</v>
      </c>
      <c r="F1249" s="27" t="n">
        <v>32.345</v>
      </c>
      <c r="G1249" s="27" t="n">
        <v>35.0325</v>
      </c>
    </row>
    <row r="1250" customFormat="false" ht="12.75" hidden="false" customHeight="false" outlineLevel="0" collapsed="false">
      <c r="A1250" s="43" t="n">
        <v>20.8</v>
      </c>
      <c r="B1250" s="27" t="n">
        <v>1.715</v>
      </c>
      <c r="C1250" s="27" t="n">
        <v>105.9555534049</v>
      </c>
      <c r="D1250" s="27" t="n">
        <v>114.76204545455</v>
      </c>
      <c r="F1250" s="27" t="n">
        <v>32.36</v>
      </c>
      <c r="G1250" s="27" t="n">
        <v>35.01</v>
      </c>
    </row>
    <row r="1251" customFormat="false" ht="12.75" hidden="false" customHeight="false" outlineLevel="0" collapsed="false">
      <c r="A1251" s="43" t="n">
        <v>20.817</v>
      </c>
      <c r="B1251" s="27" t="n">
        <v>1.72333333333333</v>
      </c>
      <c r="C1251" s="27" t="n">
        <v>106.53545424471</v>
      </c>
      <c r="D1251" s="27" t="n">
        <v>115.17260869565</v>
      </c>
      <c r="F1251" s="27" t="n">
        <v>32.505</v>
      </c>
      <c r="G1251" s="27" t="n">
        <v>35.005</v>
      </c>
    </row>
    <row r="1252" customFormat="false" ht="12.75" hidden="false" customHeight="false" outlineLevel="0" collapsed="false">
      <c r="A1252" s="43" t="n">
        <v>20.833</v>
      </c>
      <c r="B1252" s="27" t="n">
        <v>1.735</v>
      </c>
      <c r="C1252" s="27" t="n">
        <v>106.953285550628</v>
      </c>
      <c r="D1252" s="27" t="n">
        <v>115.58947826087</v>
      </c>
      <c r="F1252" s="27" t="n">
        <v>32.84</v>
      </c>
      <c r="G1252" s="27" t="n">
        <v>35.01</v>
      </c>
    </row>
    <row r="1253" customFormat="false" ht="12.75" hidden="false" customHeight="false" outlineLevel="0" collapsed="false">
      <c r="A1253" s="43" t="n">
        <v>20.85</v>
      </c>
      <c r="B1253" s="27" t="n">
        <v>1.75</v>
      </c>
      <c r="C1253" s="27" t="n">
        <v>107.915433545898</v>
      </c>
      <c r="D1253" s="27" t="n">
        <v>116.01165217391</v>
      </c>
      <c r="F1253" s="27" t="n">
        <v>32.615</v>
      </c>
      <c r="G1253" s="27" t="n">
        <v>35.02</v>
      </c>
    </row>
    <row r="1254" customFormat="false" ht="12.75" hidden="false" customHeight="false" outlineLevel="0" collapsed="false">
      <c r="A1254" s="43" t="n">
        <v>20.867</v>
      </c>
      <c r="B1254" s="27" t="n">
        <v>1.75666666666667</v>
      </c>
      <c r="C1254" s="27" t="n">
        <v>108.966398652386</v>
      </c>
      <c r="D1254" s="27" t="n">
        <v>116.42454545455</v>
      </c>
      <c r="F1254" s="27" t="n">
        <v>32.415</v>
      </c>
      <c r="G1254" s="27" t="n">
        <v>35.02</v>
      </c>
    </row>
    <row r="1255" customFormat="false" ht="12.75" hidden="false" customHeight="false" outlineLevel="0" collapsed="false">
      <c r="A1255" s="43" t="n">
        <v>20.883</v>
      </c>
      <c r="B1255" s="27" t="n">
        <v>1.75</v>
      </c>
      <c r="C1255" s="27" t="n">
        <v>108.170602100273</v>
      </c>
      <c r="D1255" s="27" t="n">
        <v>116.83560869565</v>
      </c>
      <c r="F1255" s="27" t="n">
        <v>32.82</v>
      </c>
      <c r="G1255" s="27" t="n">
        <v>35.0166666666667</v>
      </c>
    </row>
    <row r="1256" customFormat="false" ht="12.75" hidden="false" customHeight="false" outlineLevel="0" collapsed="false">
      <c r="A1256" s="43" t="n">
        <v>20.9</v>
      </c>
      <c r="B1256" s="27" t="n">
        <v>1.76</v>
      </c>
      <c r="C1256" s="27" t="n">
        <v>108.233085439107</v>
      </c>
      <c r="D1256" s="27" t="n">
        <v>117.25404545455</v>
      </c>
      <c r="F1256" s="27" t="n">
        <v>32.795</v>
      </c>
      <c r="G1256" s="27" t="n">
        <v>35.025</v>
      </c>
    </row>
    <row r="1257" customFormat="false" ht="12.75" hidden="false" customHeight="false" outlineLevel="0" collapsed="false">
      <c r="A1257" s="43" t="n">
        <v>20.917</v>
      </c>
      <c r="B1257" s="27" t="n">
        <v>1.765</v>
      </c>
      <c r="C1257" s="27" t="n">
        <v>108.875272067491</v>
      </c>
      <c r="D1257" s="27" t="n">
        <v>117.6747826087</v>
      </c>
      <c r="F1257" s="27" t="n">
        <v>32.82</v>
      </c>
      <c r="G1257" s="27" t="n">
        <v>35.025</v>
      </c>
    </row>
    <row r="1258" customFormat="false" ht="12.75" hidden="false" customHeight="false" outlineLevel="0" collapsed="false">
      <c r="A1258" s="43" t="n">
        <v>20.933</v>
      </c>
      <c r="B1258" s="27" t="n">
        <v>1.76666666666667</v>
      </c>
      <c r="C1258" s="27" t="n">
        <v>109.11559900006</v>
      </c>
      <c r="D1258" s="27" t="n">
        <v>118.09917391304</v>
      </c>
      <c r="F1258" s="27" t="n">
        <v>32.77</v>
      </c>
      <c r="G1258" s="27" t="n">
        <v>35.02</v>
      </c>
    </row>
    <row r="1259" customFormat="false" ht="12.75" hidden="false" customHeight="false" outlineLevel="0" collapsed="false">
      <c r="A1259" s="43" t="n">
        <v>20.95</v>
      </c>
      <c r="B1259" s="27" t="n">
        <v>1.775</v>
      </c>
      <c r="C1259" s="27" t="n">
        <v>109.577108365305</v>
      </c>
      <c r="D1259" s="27" t="n">
        <v>118.5237826087</v>
      </c>
      <c r="F1259" s="27" t="n">
        <v>32.8</v>
      </c>
      <c r="G1259" s="27" t="n">
        <v>35.0166666666667</v>
      </c>
    </row>
    <row r="1260" customFormat="false" ht="12.75" hidden="false" customHeight="false" outlineLevel="0" collapsed="false">
      <c r="A1260" s="43" t="n">
        <v>20.967</v>
      </c>
      <c r="B1260" s="27" t="n">
        <v>1.77666666666667</v>
      </c>
      <c r="C1260" s="27" t="n">
        <v>109.694290935225</v>
      </c>
      <c r="D1260" s="27" t="n">
        <v>118.95213636364</v>
      </c>
      <c r="F1260" s="27" t="n">
        <v>32.77</v>
      </c>
      <c r="G1260" s="27" t="n">
        <v>35.024</v>
      </c>
    </row>
    <row r="1261" customFormat="false" ht="12.75" hidden="false" customHeight="false" outlineLevel="0" collapsed="false">
      <c r="A1261" s="43" t="n">
        <v>20.983</v>
      </c>
      <c r="B1261" s="27" t="n">
        <v>1.77666666666667</v>
      </c>
      <c r="C1261" s="27" t="n">
        <v>109.589677910696</v>
      </c>
      <c r="D1261" s="27" t="n">
        <v>119.37342857143</v>
      </c>
      <c r="F1261" s="27" t="n">
        <v>32.82</v>
      </c>
      <c r="G1261" s="27" t="n">
        <v>35.025</v>
      </c>
    </row>
    <row r="1262" customFormat="false" ht="12.75" hidden="false" customHeight="false" outlineLevel="0" collapsed="false">
      <c r="A1262" s="43" t="n">
        <v>21</v>
      </c>
      <c r="B1262" s="27" t="n">
        <v>1.78</v>
      </c>
      <c r="C1262" s="27" t="n">
        <v>109.518242655428</v>
      </c>
      <c r="D1262" s="27" t="n">
        <v>119.79445454545</v>
      </c>
      <c r="F1262" s="27" t="n">
        <v>33.065</v>
      </c>
      <c r="G1262" s="27" t="n">
        <v>35.015</v>
      </c>
    </row>
    <row r="1263" customFormat="false" ht="12.75" hidden="false" customHeight="false" outlineLevel="0" collapsed="false">
      <c r="A1263" s="43" t="n">
        <v>21.017</v>
      </c>
      <c r="B1263" s="27" t="n">
        <v>1.785</v>
      </c>
      <c r="C1263" s="27" t="n">
        <v>109.922041705999</v>
      </c>
      <c r="D1263" s="27" t="n">
        <v>120.22556521739</v>
      </c>
      <c r="F1263" s="27" t="n">
        <v>32.845</v>
      </c>
      <c r="G1263" s="27" t="n">
        <v>35.025</v>
      </c>
    </row>
    <row r="1264" customFormat="false" ht="12.75" hidden="false" customHeight="false" outlineLevel="0" collapsed="false">
      <c r="A1264" s="43" t="n">
        <v>21.033</v>
      </c>
      <c r="B1264" s="27" t="n">
        <v>1.795</v>
      </c>
      <c r="C1264" s="27" t="n">
        <v>110.735922071781</v>
      </c>
      <c r="D1264" s="27" t="n">
        <v>120.65839130435</v>
      </c>
      <c r="F1264" s="27" t="n">
        <v>33.13</v>
      </c>
      <c r="G1264" s="27" t="n">
        <v>35.025</v>
      </c>
    </row>
    <row r="1265" customFormat="false" ht="12.75" hidden="false" customHeight="false" outlineLevel="0" collapsed="false">
      <c r="A1265" s="43" t="n">
        <v>21.05</v>
      </c>
      <c r="B1265" s="27" t="n">
        <v>1.79333333333333</v>
      </c>
      <c r="C1265" s="27" t="n">
        <v>109.895925075889</v>
      </c>
      <c r="D1265" s="27" t="n">
        <v>121.08856521739</v>
      </c>
      <c r="F1265" s="27" t="n">
        <v>33.295</v>
      </c>
      <c r="G1265" s="27" t="n">
        <v>35.025</v>
      </c>
    </row>
    <row r="1266" customFormat="false" ht="12.75" hidden="false" customHeight="false" outlineLevel="0" collapsed="false">
      <c r="A1266" s="43" t="n">
        <v>21.067</v>
      </c>
      <c r="B1266" s="27" t="n">
        <v>1.8</v>
      </c>
      <c r="C1266" s="27" t="n">
        <v>110.694279625933</v>
      </c>
      <c r="D1266" s="27" t="n">
        <v>121.5129047619</v>
      </c>
      <c r="F1266" s="27" t="n">
        <v>33.05</v>
      </c>
      <c r="G1266" s="27" t="n">
        <v>35.025</v>
      </c>
    </row>
    <row r="1267" customFormat="false" ht="12.75" hidden="false" customHeight="false" outlineLevel="0" collapsed="false">
      <c r="A1267" s="43" t="n">
        <v>21.083</v>
      </c>
      <c r="B1267" s="27" t="n">
        <v>1.805</v>
      </c>
      <c r="C1267" s="27" t="n">
        <v>111.342092424952</v>
      </c>
      <c r="D1267" s="27" t="n">
        <v>121.95177272727</v>
      </c>
      <c r="F1267" s="27" t="n">
        <v>33.15</v>
      </c>
      <c r="G1267" s="27" t="n">
        <v>35.025</v>
      </c>
    </row>
    <row r="1268" customFormat="false" ht="12.75" hidden="false" customHeight="false" outlineLevel="0" collapsed="false">
      <c r="A1268" s="43" t="n">
        <v>21.1</v>
      </c>
      <c r="B1268" s="27" t="n">
        <v>1.814</v>
      </c>
      <c r="C1268" s="27" t="n">
        <v>111.313752055153</v>
      </c>
      <c r="D1268" s="27" t="n">
        <v>122.39247826087</v>
      </c>
      <c r="F1268" s="27" t="n">
        <v>33.355</v>
      </c>
      <c r="G1268" s="27" t="n">
        <v>35.015</v>
      </c>
    </row>
    <row r="1269" customFormat="false" ht="12.75" hidden="false" customHeight="false" outlineLevel="0" collapsed="false">
      <c r="A1269" s="43" t="n">
        <v>21.117</v>
      </c>
      <c r="B1269" s="27" t="n">
        <v>1.82</v>
      </c>
      <c r="C1269" s="27" t="n">
        <v>111.721877262883</v>
      </c>
      <c r="D1269" s="27" t="n">
        <v>122.82636363636</v>
      </c>
      <c r="F1269" s="27" t="n">
        <v>33.215</v>
      </c>
      <c r="G1269" s="27" t="n">
        <v>35.015</v>
      </c>
    </row>
    <row r="1270" customFormat="false" ht="12.75" hidden="false" customHeight="false" outlineLevel="0" collapsed="false">
      <c r="A1270" s="43" t="n">
        <v>21.133</v>
      </c>
      <c r="B1270" s="27" t="n">
        <v>1.83</v>
      </c>
      <c r="C1270" s="27" t="n">
        <v>112.782001901737</v>
      </c>
      <c r="D1270" s="27" t="n">
        <v>123.26804545455</v>
      </c>
      <c r="F1270" s="27" t="n">
        <v>33.22</v>
      </c>
      <c r="G1270" s="27" t="n">
        <v>35.0133333333333</v>
      </c>
    </row>
    <row r="1271" customFormat="false" ht="12.75" hidden="false" customHeight="false" outlineLevel="0" collapsed="false">
      <c r="A1271" s="43" t="n">
        <v>21.15</v>
      </c>
      <c r="B1271" s="27" t="n">
        <v>1.82333333333333</v>
      </c>
      <c r="C1271" s="27" t="n">
        <v>112.162085518691</v>
      </c>
      <c r="D1271" s="27" t="n">
        <v>123.70326086957</v>
      </c>
      <c r="F1271" s="27" t="n">
        <v>33.21</v>
      </c>
      <c r="G1271" s="27" t="n">
        <v>35.015</v>
      </c>
    </row>
    <row r="1272" customFormat="false" ht="12.75" hidden="false" customHeight="false" outlineLevel="0" collapsed="false">
      <c r="A1272" s="43" t="n">
        <v>21.167</v>
      </c>
      <c r="B1272" s="27" t="n">
        <v>1.835</v>
      </c>
      <c r="C1272" s="27" t="n">
        <v>112.662865893393</v>
      </c>
      <c r="D1272" s="27" t="n">
        <v>124.1360952381</v>
      </c>
      <c r="F1272" s="27" t="n">
        <v>33.41</v>
      </c>
      <c r="G1272" s="27" t="n">
        <v>35.015</v>
      </c>
    </row>
    <row r="1273" customFormat="false" ht="12.75" hidden="false" customHeight="false" outlineLevel="0" collapsed="false">
      <c r="A1273" s="43" t="n">
        <v>21.183</v>
      </c>
      <c r="B1273" s="27" t="n">
        <v>1.835</v>
      </c>
      <c r="C1273" s="27" t="n">
        <v>112.32961710098</v>
      </c>
      <c r="D1273" s="27" t="n">
        <v>124.57813043478</v>
      </c>
      <c r="F1273" s="27" t="n">
        <v>33.65</v>
      </c>
      <c r="G1273" s="27" t="n">
        <v>35.01</v>
      </c>
    </row>
    <row r="1274" customFormat="false" ht="12.75" hidden="false" customHeight="false" outlineLevel="0" collapsed="false">
      <c r="A1274" s="43" t="n">
        <v>21.2</v>
      </c>
      <c r="B1274" s="27" t="n">
        <v>1.835</v>
      </c>
      <c r="C1274" s="27" t="n">
        <v>112.257692695202</v>
      </c>
      <c r="D1274" s="27" t="n">
        <v>125.01363636364</v>
      </c>
      <c r="F1274" s="27" t="n">
        <v>33.69</v>
      </c>
      <c r="G1274" s="27" t="n">
        <v>35.01</v>
      </c>
    </row>
    <row r="1275" customFormat="false" ht="12.75" hidden="false" customHeight="false" outlineLevel="0" collapsed="false">
      <c r="A1275" s="43" t="n">
        <v>21.217</v>
      </c>
      <c r="B1275" s="27" t="n">
        <v>1.845</v>
      </c>
      <c r="C1275" s="27" t="n">
        <v>113.373383181331</v>
      </c>
      <c r="D1275" s="27" t="n">
        <v>125.44868181818</v>
      </c>
      <c r="F1275" s="27" t="n">
        <v>33.455</v>
      </c>
      <c r="G1275" s="27" t="n">
        <v>35.01</v>
      </c>
    </row>
    <row r="1276" customFormat="false" ht="12.75" hidden="false" customHeight="false" outlineLevel="0" collapsed="false">
      <c r="A1276" s="43" t="n">
        <v>21.233</v>
      </c>
      <c r="B1276" s="27" t="n">
        <v>1.84666666666667</v>
      </c>
      <c r="C1276" s="27" t="n">
        <v>113.572785216367</v>
      </c>
      <c r="D1276" s="27" t="n">
        <v>125.88463636364</v>
      </c>
      <c r="F1276" s="27" t="n">
        <v>33.725</v>
      </c>
      <c r="G1276" s="27" t="n">
        <v>35.014</v>
      </c>
    </row>
    <row r="1277" customFormat="false" ht="12.75" hidden="false" customHeight="false" outlineLevel="0" collapsed="false">
      <c r="A1277" s="43" t="n">
        <v>21.25</v>
      </c>
      <c r="B1277" s="27" t="n">
        <v>1.84</v>
      </c>
      <c r="C1277" s="27" t="n">
        <v>112.500756896519</v>
      </c>
      <c r="D1277" s="27" t="n">
        <v>126.3277826087</v>
      </c>
      <c r="F1277" s="27" t="n">
        <v>33.735</v>
      </c>
      <c r="G1277" s="27" t="n">
        <v>35.0033333333333</v>
      </c>
    </row>
    <row r="1278" customFormat="false" ht="12.75" hidden="false" customHeight="false" outlineLevel="0" collapsed="false">
      <c r="A1278" s="43" t="n">
        <v>21.267</v>
      </c>
      <c r="B1278" s="27" t="n">
        <v>1.85</v>
      </c>
      <c r="C1278" s="27" t="n">
        <v>113.588997217605</v>
      </c>
      <c r="D1278" s="27" t="n">
        <v>126.77804347826</v>
      </c>
      <c r="F1278" s="27" t="n">
        <v>33.66</v>
      </c>
      <c r="G1278" s="27" t="n">
        <v>35.01</v>
      </c>
    </row>
    <row r="1279" customFormat="false" ht="12.75" hidden="false" customHeight="false" outlineLevel="0" collapsed="false">
      <c r="A1279" s="43" t="n">
        <v>21.283</v>
      </c>
      <c r="B1279" s="27" t="n">
        <v>1.85666666666667</v>
      </c>
      <c r="C1279" s="27" t="n">
        <v>113.698677498273</v>
      </c>
      <c r="D1279" s="27" t="n">
        <v>127.22742857143</v>
      </c>
      <c r="F1279" s="27" t="n">
        <v>33.82</v>
      </c>
      <c r="G1279" s="27" t="n">
        <v>35.005</v>
      </c>
    </row>
    <row r="1280" customFormat="false" ht="12.75" hidden="false" customHeight="false" outlineLevel="0" collapsed="false">
      <c r="A1280" s="43" t="n">
        <v>21.3</v>
      </c>
      <c r="B1280" s="27" t="n">
        <v>1.86</v>
      </c>
      <c r="C1280" s="27" t="n">
        <v>113.925377376597</v>
      </c>
      <c r="D1280" s="27" t="n">
        <v>127.65481818182</v>
      </c>
      <c r="F1280" s="27" t="n">
        <v>33.69</v>
      </c>
      <c r="G1280" s="27" t="n">
        <v>35.015</v>
      </c>
    </row>
    <row r="1281" customFormat="false" ht="12.75" hidden="false" customHeight="false" outlineLevel="0" collapsed="false">
      <c r="A1281" s="43" t="n">
        <v>21.317</v>
      </c>
      <c r="B1281" s="27" t="n">
        <v>1.87</v>
      </c>
      <c r="C1281" s="27" t="n">
        <v>114.791914170396</v>
      </c>
      <c r="D1281" s="27" t="n">
        <v>128.11172727273</v>
      </c>
      <c r="F1281" s="27" t="n">
        <v>33.725</v>
      </c>
      <c r="G1281" s="27" t="n">
        <v>35.015</v>
      </c>
    </row>
    <row r="1282" customFormat="false" ht="12.75" hidden="false" customHeight="false" outlineLevel="0" collapsed="false">
      <c r="A1282" s="43" t="n">
        <v>21.333</v>
      </c>
      <c r="B1282" s="27" t="n">
        <v>1.87</v>
      </c>
      <c r="C1282" s="27" t="n">
        <v>114.317722324831</v>
      </c>
      <c r="D1282" s="27" t="n">
        <v>128.5525</v>
      </c>
      <c r="F1282" s="27" t="n">
        <v>33.905</v>
      </c>
      <c r="G1282" s="27" t="n">
        <v>35.005</v>
      </c>
    </row>
    <row r="1283" customFormat="false" ht="12.75" hidden="false" customHeight="false" outlineLevel="0" collapsed="false">
      <c r="A1283" s="43" t="n">
        <v>21.35</v>
      </c>
      <c r="B1283" s="27" t="n">
        <v>1.875</v>
      </c>
      <c r="C1283" s="27" t="n">
        <v>114.85408090755</v>
      </c>
      <c r="D1283" s="27" t="n">
        <v>129.00240909091</v>
      </c>
      <c r="F1283" s="27" t="n">
        <v>33.93</v>
      </c>
      <c r="G1283" s="27" t="n">
        <v>35.008</v>
      </c>
    </row>
    <row r="1284" customFormat="false" ht="12.75" hidden="false" customHeight="false" outlineLevel="0" collapsed="false">
      <c r="A1284" s="43" t="n">
        <v>21.367</v>
      </c>
      <c r="B1284" s="27" t="n">
        <v>1.865</v>
      </c>
      <c r="C1284" s="27" t="n">
        <v>113.821833965288</v>
      </c>
      <c r="D1284" s="27" t="n">
        <v>129.44873913044</v>
      </c>
      <c r="F1284" s="27" t="n">
        <v>33.985</v>
      </c>
      <c r="G1284" s="27" t="n">
        <v>35.014</v>
      </c>
    </row>
    <row r="1285" customFormat="false" ht="12.75" hidden="false" customHeight="false" outlineLevel="0" collapsed="false">
      <c r="A1285" s="43" t="n">
        <v>21.383</v>
      </c>
      <c r="B1285" s="27" t="n">
        <v>1.87</v>
      </c>
      <c r="C1285" s="27" t="n">
        <v>114.38874330593</v>
      </c>
      <c r="D1285" s="27" t="n">
        <v>129.89104347826</v>
      </c>
      <c r="F1285" s="27" t="n">
        <v>34.03</v>
      </c>
      <c r="G1285" s="27" t="n">
        <v>35.0042857142857</v>
      </c>
    </row>
    <row r="1286" customFormat="false" ht="12.75" hidden="false" customHeight="false" outlineLevel="0" collapsed="false">
      <c r="A1286" s="43" t="n">
        <v>21.4</v>
      </c>
      <c r="B1286" s="27" t="n">
        <v>1.875</v>
      </c>
      <c r="C1286" s="27" t="n">
        <v>114.620812161884</v>
      </c>
      <c r="D1286" s="27" t="n">
        <v>130.348625</v>
      </c>
      <c r="F1286" s="27" t="n">
        <v>34.03</v>
      </c>
      <c r="G1286" s="27" t="n">
        <v>35.005</v>
      </c>
    </row>
    <row r="1287" customFormat="false" ht="12.75" hidden="false" customHeight="false" outlineLevel="0" collapsed="false">
      <c r="A1287" s="43" t="n">
        <v>21.417</v>
      </c>
      <c r="B1287" s="27" t="n">
        <v>1.89</v>
      </c>
      <c r="C1287" s="27" t="n">
        <v>115.569329024747</v>
      </c>
      <c r="D1287" s="27" t="n">
        <v>130.81273913043</v>
      </c>
      <c r="F1287" s="27" t="n">
        <v>34.03</v>
      </c>
      <c r="G1287" s="27" t="n">
        <v>35.0057142857143</v>
      </c>
    </row>
    <row r="1288" customFormat="false" ht="12.75" hidden="false" customHeight="false" outlineLevel="0" collapsed="false">
      <c r="A1288" s="43" t="n">
        <v>21.433</v>
      </c>
      <c r="B1288" s="27" t="n">
        <v>1.9</v>
      </c>
      <c r="C1288" s="27" t="n">
        <v>116.131598108911</v>
      </c>
      <c r="D1288" s="27" t="n">
        <v>131.26036363636</v>
      </c>
      <c r="F1288" s="27" t="n">
        <v>34.165</v>
      </c>
      <c r="G1288" s="27" t="n">
        <v>35.0033333333333</v>
      </c>
    </row>
    <row r="1289" customFormat="false" ht="12.75" hidden="false" customHeight="false" outlineLevel="0" collapsed="false">
      <c r="A1289" s="43" t="n">
        <v>21.45</v>
      </c>
      <c r="B1289" s="27" t="n">
        <v>1.9</v>
      </c>
      <c r="C1289" s="27" t="n">
        <v>116.041819744961</v>
      </c>
      <c r="D1289" s="27" t="n">
        <v>131.73147619048</v>
      </c>
      <c r="F1289" s="27" t="n">
        <v>34.15</v>
      </c>
      <c r="G1289" s="27" t="n">
        <v>35.01</v>
      </c>
    </row>
    <row r="1290" customFormat="false" ht="12.75" hidden="false" customHeight="false" outlineLevel="0" collapsed="false">
      <c r="A1290" s="43" t="n">
        <v>21.467</v>
      </c>
      <c r="B1290" s="27" t="n">
        <v>1.905</v>
      </c>
      <c r="C1290" s="27" t="n">
        <v>115.951307202489</v>
      </c>
      <c r="D1290" s="27" t="n">
        <v>132.17340909091</v>
      </c>
      <c r="F1290" s="27" t="n">
        <v>34.605</v>
      </c>
      <c r="G1290" s="27" t="n">
        <v>35.015</v>
      </c>
    </row>
    <row r="1291" customFormat="false" ht="12.75" hidden="false" customHeight="false" outlineLevel="0" collapsed="false">
      <c r="A1291" s="43" t="n">
        <v>21.483</v>
      </c>
      <c r="B1291" s="27" t="n">
        <v>1.905</v>
      </c>
      <c r="C1291" s="27" t="n">
        <v>115.828948329022</v>
      </c>
      <c r="D1291" s="27" t="n">
        <v>132.63365217391</v>
      </c>
      <c r="F1291" s="27" t="n">
        <v>34.345</v>
      </c>
      <c r="G1291" s="27" t="n">
        <v>35.02</v>
      </c>
    </row>
    <row r="1292" customFormat="false" ht="12.75" hidden="false" customHeight="false" outlineLevel="0" collapsed="false">
      <c r="A1292" s="43" t="n">
        <v>21.5</v>
      </c>
      <c r="B1292" s="27" t="n">
        <v>1.905</v>
      </c>
      <c r="C1292" s="27" t="n">
        <v>116.745061192088</v>
      </c>
      <c r="D1292" s="27" t="n">
        <v>133.08354545455</v>
      </c>
      <c r="F1292" s="27" t="n">
        <v>34.31</v>
      </c>
      <c r="G1292" s="27" t="n">
        <v>35.005</v>
      </c>
    </row>
    <row r="1293" customFormat="false" ht="12.75" hidden="false" customHeight="false" outlineLevel="0" collapsed="false">
      <c r="A1293" s="43" t="n">
        <v>21.517</v>
      </c>
      <c r="B1293" s="27" t="n">
        <v>1.905</v>
      </c>
      <c r="C1293" s="27" t="n">
        <v>116.216161136437</v>
      </c>
      <c r="D1293" s="27" t="n">
        <v>133.53334782609</v>
      </c>
      <c r="F1293" s="27" t="n">
        <v>34.485</v>
      </c>
      <c r="G1293" s="27" t="n">
        <v>35.0066666666667</v>
      </c>
    </row>
    <row r="1294" customFormat="false" ht="12.75" hidden="false" customHeight="false" outlineLevel="0" collapsed="false">
      <c r="A1294" s="43" t="n">
        <v>21.533</v>
      </c>
      <c r="B1294" s="27" t="n">
        <v>1.92</v>
      </c>
      <c r="C1294" s="27" t="n">
        <v>117.102575154507</v>
      </c>
      <c r="D1294" s="27" t="n">
        <v>134.00222727273</v>
      </c>
      <c r="F1294" s="27" t="n">
        <v>34.345</v>
      </c>
      <c r="G1294" s="27" t="n">
        <v>35.005</v>
      </c>
    </row>
    <row r="1295" customFormat="false" ht="12.75" hidden="false" customHeight="false" outlineLevel="0" collapsed="false">
      <c r="A1295" s="43" t="n">
        <v>21.55</v>
      </c>
      <c r="B1295" s="27" t="n">
        <v>1.925</v>
      </c>
      <c r="C1295" s="27" t="n">
        <v>117.552903554087</v>
      </c>
      <c r="D1295" s="27" t="n">
        <v>134.46182608696</v>
      </c>
      <c r="F1295" s="27" t="n">
        <v>34.36</v>
      </c>
      <c r="G1295" s="27" t="n">
        <v>35.02</v>
      </c>
    </row>
    <row r="1296" customFormat="false" ht="12.75" hidden="false" customHeight="false" outlineLevel="0" collapsed="false">
      <c r="A1296" s="43" t="n">
        <v>21.567</v>
      </c>
      <c r="B1296" s="27" t="n">
        <v>1.925</v>
      </c>
      <c r="C1296" s="27" t="n">
        <v>117.518600045986</v>
      </c>
      <c r="D1296" s="27" t="n">
        <v>134.91372727273</v>
      </c>
      <c r="F1296" s="27" t="n">
        <v>34.345</v>
      </c>
      <c r="G1296" s="27" t="n">
        <v>35.02</v>
      </c>
    </row>
    <row r="1297" customFormat="false" ht="12.75" hidden="false" customHeight="false" outlineLevel="0" collapsed="false">
      <c r="A1297" s="43" t="n">
        <v>21.583</v>
      </c>
      <c r="B1297" s="27" t="n">
        <v>1.935</v>
      </c>
      <c r="C1297" s="27" t="n">
        <v>117.781984663437</v>
      </c>
      <c r="D1297" s="27" t="n">
        <v>135.38319047619</v>
      </c>
      <c r="F1297" s="27" t="n">
        <v>34.68</v>
      </c>
      <c r="G1297" s="27" t="n">
        <v>35.015</v>
      </c>
    </row>
    <row r="1298" customFormat="false" ht="12.75" hidden="false" customHeight="false" outlineLevel="0" collapsed="false">
      <c r="A1298" s="43" t="n">
        <v>21.6</v>
      </c>
      <c r="B1298" s="27" t="n">
        <v>1.93</v>
      </c>
      <c r="C1298" s="27" t="n">
        <v>117.409731167657</v>
      </c>
      <c r="D1298" s="27" t="n">
        <v>135.85409090909</v>
      </c>
      <c r="F1298" s="27" t="n">
        <v>34.435</v>
      </c>
      <c r="G1298" s="27" t="n">
        <v>35.015</v>
      </c>
    </row>
    <row r="1299" customFormat="false" ht="12.75" hidden="false" customHeight="false" outlineLevel="0" collapsed="false">
      <c r="A1299" s="43" t="n">
        <v>21.617</v>
      </c>
      <c r="B1299" s="27" t="n">
        <v>1.94</v>
      </c>
      <c r="C1299" s="27" t="n">
        <v>118.378346507508</v>
      </c>
      <c r="D1299" s="27" t="n">
        <v>136.31159090909</v>
      </c>
      <c r="F1299" s="27" t="n">
        <v>34.58</v>
      </c>
      <c r="G1299" s="27" t="n">
        <v>35.0166666666667</v>
      </c>
    </row>
    <row r="1300" customFormat="false" ht="12.75" hidden="false" customHeight="false" outlineLevel="0" collapsed="false">
      <c r="A1300" s="43" t="n">
        <v>21.633</v>
      </c>
      <c r="B1300" s="27" t="n">
        <v>1.95333333333333</v>
      </c>
      <c r="C1300" s="27" t="n">
        <v>119.039235391285</v>
      </c>
      <c r="D1300" s="27" t="n">
        <v>136.76318181818</v>
      </c>
      <c r="F1300" s="27" t="n">
        <v>34.545</v>
      </c>
      <c r="G1300" s="27" t="n">
        <v>35.0183333333333</v>
      </c>
    </row>
    <row r="1301" customFormat="false" ht="12.75" hidden="false" customHeight="false" outlineLevel="0" collapsed="false">
      <c r="A1301" s="43" t="n">
        <v>21.65</v>
      </c>
      <c r="B1301" s="27" t="n">
        <v>1.965</v>
      </c>
      <c r="C1301" s="27" t="n">
        <v>119.602925498974</v>
      </c>
      <c r="D1301" s="27" t="n">
        <v>137.24231818182</v>
      </c>
      <c r="F1301" s="27" t="n">
        <v>34.7</v>
      </c>
      <c r="G1301" s="27" t="n">
        <v>35.015</v>
      </c>
    </row>
    <row r="1302" customFormat="false" ht="12.75" hidden="false" customHeight="false" outlineLevel="0" collapsed="false">
      <c r="A1302" s="43" t="n">
        <v>21.667</v>
      </c>
      <c r="B1302" s="27" t="n">
        <v>1.96333333333333</v>
      </c>
      <c r="C1302" s="27" t="n">
        <v>118.951804276452</v>
      </c>
      <c r="D1302" s="27" t="n">
        <v>137.70736363636</v>
      </c>
      <c r="F1302" s="27" t="n">
        <v>35.04</v>
      </c>
      <c r="G1302" s="27" t="n">
        <v>35.015</v>
      </c>
    </row>
    <row r="1303" customFormat="false" ht="12.75" hidden="false" customHeight="false" outlineLevel="0" collapsed="false">
      <c r="A1303" s="43" t="n">
        <v>21.683</v>
      </c>
      <c r="B1303" s="27" t="n">
        <v>1.955</v>
      </c>
      <c r="C1303" s="27" t="n">
        <v>118.284650446838</v>
      </c>
      <c r="D1303" s="27" t="n">
        <v>138.17554545455</v>
      </c>
      <c r="F1303" s="27" t="n">
        <v>35.02</v>
      </c>
      <c r="G1303" s="27" t="n">
        <v>35.0177777777778</v>
      </c>
    </row>
    <row r="1304" customFormat="false" ht="12.75" hidden="false" customHeight="false" outlineLevel="0" collapsed="false">
      <c r="A1304" s="43" t="n">
        <v>21.7</v>
      </c>
      <c r="B1304" s="27" t="n">
        <v>1.965</v>
      </c>
      <c r="C1304" s="27" t="n">
        <v>119.576288770561</v>
      </c>
      <c r="D1304" s="27" t="n">
        <v>138.64643478261</v>
      </c>
      <c r="F1304" s="27" t="n">
        <v>34.91</v>
      </c>
      <c r="G1304" s="27" t="n">
        <v>35.025</v>
      </c>
    </row>
    <row r="1305" customFormat="false" ht="12.75" hidden="false" customHeight="false" outlineLevel="0" collapsed="false">
      <c r="A1305" s="43" t="n">
        <v>21.717</v>
      </c>
      <c r="B1305" s="27" t="n">
        <v>1.965</v>
      </c>
      <c r="C1305" s="27" t="n">
        <v>119.490958604679</v>
      </c>
      <c r="D1305" s="27" t="n">
        <v>139.11240909091</v>
      </c>
      <c r="F1305" s="27" t="n">
        <v>35.07</v>
      </c>
      <c r="G1305" s="27" t="n">
        <v>35.0133333333333</v>
      </c>
    </row>
    <row r="1306" customFormat="false" ht="12.75" hidden="false" customHeight="false" outlineLevel="0" collapsed="false">
      <c r="A1306" s="43" t="n">
        <v>21.733</v>
      </c>
      <c r="B1306" s="27" t="n">
        <v>1.965</v>
      </c>
      <c r="C1306" s="27" t="n">
        <v>119.133969893181</v>
      </c>
      <c r="D1306" s="27" t="n">
        <v>139.57145454545</v>
      </c>
      <c r="F1306" s="27" t="n">
        <v>35.235</v>
      </c>
      <c r="G1306" s="27" t="n">
        <v>35.02</v>
      </c>
    </row>
    <row r="1307" customFormat="false" ht="12.75" hidden="false" customHeight="false" outlineLevel="0" collapsed="false">
      <c r="A1307" s="43" t="n">
        <v>21.75</v>
      </c>
      <c r="B1307" s="27" t="n">
        <v>1.98</v>
      </c>
      <c r="C1307" s="27" t="n">
        <v>120.040023776494</v>
      </c>
      <c r="D1307" s="27" t="n">
        <v>140.04504545455</v>
      </c>
      <c r="F1307" s="27" t="n">
        <v>35.225</v>
      </c>
      <c r="G1307" s="27" t="n">
        <v>35.02</v>
      </c>
    </row>
    <row r="1308" customFormat="false" ht="12.75" hidden="false" customHeight="false" outlineLevel="0" collapsed="false">
      <c r="A1308" s="43" t="n">
        <v>21.767</v>
      </c>
      <c r="B1308" s="27" t="n">
        <v>1.985</v>
      </c>
      <c r="C1308" s="27" t="n">
        <v>120.116633616819</v>
      </c>
      <c r="D1308" s="27" t="n">
        <v>140.52245454545</v>
      </c>
      <c r="F1308" s="27" t="n">
        <v>35.375</v>
      </c>
      <c r="G1308" s="27" t="n">
        <v>35.03</v>
      </c>
    </row>
    <row r="1309" customFormat="false" ht="12.75" hidden="false" customHeight="false" outlineLevel="0" collapsed="false">
      <c r="A1309" s="43" t="n">
        <v>21.783</v>
      </c>
      <c r="B1309" s="27" t="n">
        <v>2</v>
      </c>
      <c r="C1309" s="27" t="n">
        <v>121.66337774167</v>
      </c>
      <c r="D1309" s="27" t="n">
        <v>140.99865217391</v>
      </c>
      <c r="F1309" s="27" t="n">
        <v>34.91</v>
      </c>
      <c r="G1309" s="27" t="n">
        <v>35.035</v>
      </c>
    </row>
    <row r="1310" customFormat="false" ht="12.75" hidden="false" customHeight="false" outlineLevel="0" collapsed="false">
      <c r="A1310" s="43" t="n">
        <v>21.8</v>
      </c>
      <c r="B1310" s="27" t="n">
        <v>1.98666666666667</v>
      </c>
      <c r="C1310" s="27" t="n">
        <v>120.931617832011</v>
      </c>
      <c r="D1310" s="27" t="n">
        <v>141.48430434783</v>
      </c>
      <c r="F1310" s="27" t="n">
        <v>35.1</v>
      </c>
      <c r="G1310" s="27" t="n">
        <v>35.024</v>
      </c>
    </row>
    <row r="1311" customFormat="false" ht="12.75" hidden="false" customHeight="false" outlineLevel="0" collapsed="false">
      <c r="A1311" s="43" t="n">
        <v>21.817</v>
      </c>
      <c r="B1311" s="27" t="n">
        <v>1.99</v>
      </c>
      <c r="C1311" s="27" t="n">
        <v>120.781280010851</v>
      </c>
      <c r="D1311" s="27" t="n">
        <v>141.94976190476</v>
      </c>
      <c r="F1311" s="27" t="n">
        <v>34.97</v>
      </c>
      <c r="G1311" s="27" t="n">
        <v>35.0057142857143</v>
      </c>
    </row>
    <row r="1312" customFormat="false" ht="12.75" hidden="false" customHeight="false" outlineLevel="0" collapsed="false">
      <c r="A1312" s="43" t="n">
        <v>21.833</v>
      </c>
      <c r="B1312" s="27" t="n">
        <v>2.01</v>
      </c>
      <c r="C1312" s="27" t="n">
        <v>121.104274541801</v>
      </c>
      <c r="D1312" s="27" t="n">
        <v>142.43173913043</v>
      </c>
      <c r="F1312" s="27" t="n">
        <v>35.4466666666667</v>
      </c>
      <c r="G1312" s="27" t="n">
        <v>35.0225</v>
      </c>
    </row>
    <row r="1313" customFormat="false" ht="12.75" hidden="false" customHeight="false" outlineLevel="0" collapsed="false">
      <c r="A1313" s="43" t="n">
        <v>21.85</v>
      </c>
      <c r="B1313" s="27" t="n">
        <v>2.005</v>
      </c>
      <c r="C1313" s="27" t="n">
        <v>121.129947587002</v>
      </c>
      <c r="D1313" s="27" t="n">
        <v>142.91791304348</v>
      </c>
      <c r="F1313" s="27" t="n">
        <v>35.495</v>
      </c>
      <c r="G1313" s="27" t="n">
        <v>35.02</v>
      </c>
    </row>
    <row r="1314" customFormat="false" ht="12.75" hidden="false" customHeight="false" outlineLevel="0" collapsed="false">
      <c r="A1314" s="43" t="n">
        <v>21.867</v>
      </c>
      <c r="B1314" s="27" t="n">
        <v>2.01</v>
      </c>
      <c r="C1314" s="27" t="n">
        <v>121.791107380958</v>
      </c>
      <c r="D1314" s="27" t="n">
        <v>143.39027272727</v>
      </c>
      <c r="F1314" s="27" t="n">
        <v>35.16</v>
      </c>
      <c r="G1314" s="27" t="n">
        <v>35.0128571428571</v>
      </c>
    </row>
    <row r="1315" customFormat="false" ht="12.75" hidden="false" customHeight="false" outlineLevel="0" collapsed="false">
      <c r="A1315" s="43" t="n">
        <v>21.883</v>
      </c>
      <c r="B1315" s="27" t="n">
        <v>2.025</v>
      </c>
      <c r="C1315" s="27" t="n">
        <v>122.933454112735</v>
      </c>
      <c r="D1315" s="27" t="n">
        <v>143.86973913043</v>
      </c>
      <c r="F1315" s="27" t="n">
        <v>35.3366666666667</v>
      </c>
      <c r="G1315" s="27" t="n">
        <v>35.01</v>
      </c>
    </row>
    <row r="1316" customFormat="false" ht="12.75" hidden="false" customHeight="false" outlineLevel="0" collapsed="false">
      <c r="A1316" s="43" t="n">
        <v>21.9</v>
      </c>
      <c r="B1316" s="27" t="n">
        <v>2.04</v>
      </c>
      <c r="C1316" s="27" t="n">
        <v>123.253945792467</v>
      </c>
      <c r="D1316" s="27" t="n">
        <v>144.34672727273</v>
      </c>
      <c r="F1316" s="27" t="n">
        <v>35.26</v>
      </c>
      <c r="G1316" s="27" t="n">
        <v>35.014</v>
      </c>
    </row>
    <row r="1317" customFormat="false" ht="12.75" hidden="false" customHeight="false" outlineLevel="0" collapsed="false">
      <c r="A1317" s="43" t="n">
        <v>21.917</v>
      </c>
      <c r="B1317" s="27" t="n">
        <v>2.045</v>
      </c>
      <c r="C1317" s="27" t="n">
        <v>123.758213584342</v>
      </c>
      <c r="D1317" s="27" t="n">
        <v>144.82754545455</v>
      </c>
      <c r="F1317" s="27" t="n">
        <v>35.32</v>
      </c>
      <c r="G1317" s="27" t="n">
        <v>35.0166666666667</v>
      </c>
    </row>
    <row r="1318" customFormat="false" ht="12.75" hidden="false" customHeight="false" outlineLevel="0" collapsed="false">
      <c r="A1318" s="43" t="n">
        <v>21.933</v>
      </c>
      <c r="B1318" s="27" t="n">
        <v>2.05</v>
      </c>
      <c r="C1318" s="27" t="n">
        <v>123.833911195518</v>
      </c>
      <c r="D1318" s="27" t="n">
        <v>145.321</v>
      </c>
      <c r="F1318" s="27" t="n">
        <v>35.555</v>
      </c>
      <c r="G1318" s="27" t="n">
        <v>35.02</v>
      </c>
    </row>
    <row r="1319" customFormat="false" ht="12.75" hidden="false" customHeight="false" outlineLevel="0" collapsed="false">
      <c r="A1319" s="43" t="n">
        <v>21.95</v>
      </c>
      <c r="B1319" s="27" t="n">
        <v>2.05</v>
      </c>
      <c r="C1319" s="27" t="n">
        <v>123.654460293895</v>
      </c>
      <c r="D1319" s="27" t="n">
        <v>145.81309090909</v>
      </c>
      <c r="F1319" s="27" t="n">
        <v>35.4</v>
      </c>
      <c r="G1319" s="27" t="n">
        <v>35.015</v>
      </c>
    </row>
    <row r="1320" customFormat="false" ht="12.75" hidden="false" customHeight="false" outlineLevel="0" collapsed="false">
      <c r="A1320" s="43" t="n">
        <v>21.967</v>
      </c>
      <c r="B1320" s="27" t="n">
        <v>2.06</v>
      </c>
      <c r="C1320" s="27" t="n">
        <v>124.805319847752</v>
      </c>
      <c r="D1320" s="27" t="n">
        <v>146.29904545455</v>
      </c>
      <c r="F1320" s="27" t="n">
        <v>35.36</v>
      </c>
      <c r="G1320" s="27" t="n">
        <v>35.015</v>
      </c>
    </row>
    <row r="1321" customFormat="false" ht="12.75" hidden="false" customHeight="false" outlineLevel="0" collapsed="false">
      <c r="A1321" s="43" t="n">
        <v>21.983</v>
      </c>
      <c r="B1321" s="27" t="n">
        <v>2.055</v>
      </c>
      <c r="C1321" s="27" t="n">
        <v>124.286535658969</v>
      </c>
      <c r="D1321" s="27" t="n">
        <v>146.77342857143</v>
      </c>
      <c r="F1321" s="27" t="n">
        <v>35.41</v>
      </c>
      <c r="G1321" s="27" t="n">
        <v>35.015</v>
      </c>
    </row>
    <row r="1322" customFormat="false" ht="12.75" hidden="false" customHeight="false" outlineLevel="0" collapsed="false">
      <c r="A1322" s="43" t="n">
        <v>22</v>
      </c>
      <c r="B1322" s="27" t="n">
        <v>2.055</v>
      </c>
      <c r="C1322" s="27" t="n">
        <v>123.883168480465</v>
      </c>
      <c r="D1322" s="27" t="n">
        <v>147.26669565217</v>
      </c>
      <c r="F1322" s="27" t="n">
        <v>35.59</v>
      </c>
      <c r="G1322" s="27" t="n">
        <v>35.025</v>
      </c>
    </row>
    <row r="1323" customFormat="false" ht="12.75" hidden="false" customHeight="false" outlineLevel="0" collapsed="false">
      <c r="A1323" s="43" t="n">
        <v>22.017</v>
      </c>
      <c r="B1323" s="27" t="n">
        <v>2.07</v>
      </c>
      <c r="C1323" s="27" t="n">
        <v>124.607713240903</v>
      </c>
      <c r="D1323" s="27" t="n">
        <v>147.75936363636</v>
      </c>
      <c r="F1323" s="27" t="n">
        <v>35.665</v>
      </c>
      <c r="G1323" s="27" t="n">
        <v>35.02</v>
      </c>
    </row>
    <row r="1324" customFormat="false" ht="12.75" hidden="false" customHeight="false" outlineLevel="0" collapsed="false">
      <c r="A1324" s="43" t="n">
        <v>22.033</v>
      </c>
      <c r="B1324" s="27" t="n">
        <v>2.07666666666667</v>
      </c>
      <c r="C1324" s="27" t="n">
        <v>125.421153482627</v>
      </c>
      <c r="D1324" s="27" t="n">
        <v>148.25768181818</v>
      </c>
      <c r="F1324" s="27" t="n">
        <v>35.615</v>
      </c>
      <c r="G1324" s="27" t="n">
        <v>35.02</v>
      </c>
    </row>
    <row r="1325" customFormat="false" ht="12.75" hidden="false" customHeight="false" outlineLevel="0" collapsed="false">
      <c r="A1325" s="43" t="n">
        <v>22.05</v>
      </c>
      <c r="B1325" s="27" t="n">
        <v>2.075</v>
      </c>
      <c r="C1325" s="27" t="n">
        <v>125.07263553638</v>
      </c>
      <c r="D1325" s="27" t="n">
        <v>148.74195</v>
      </c>
      <c r="F1325" s="27" t="n">
        <v>35.65</v>
      </c>
      <c r="G1325" s="27" t="n">
        <v>35.0166666666667</v>
      </c>
    </row>
    <row r="1326" customFormat="false" ht="12.75" hidden="false" customHeight="false" outlineLevel="0" collapsed="false">
      <c r="A1326" s="43" t="n">
        <v>22.067</v>
      </c>
      <c r="B1326" s="27" t="n">
        <v>2.085</v>
      </c>
      <c r="C1326" s="27" t="n">
        <v>125.867782061013</v>
      </c>
      <c r="D1326" s="27" t="n">
        <v>149.24272727273</v>
      </c>
      <c r="F1326" s="27" t="n">
        <v>35.545</v>
      </c>
      <c r="G1326" s="27" t="n">
        <v>35.005</v>
      </c>
    </row>
    <row r="1327" customFormat="false" ht="12.75" hidden="false" customHeight="false" outlineLevel="0" collapsed="false">
      <c r="A1327" s="43" t="n">
        <v>22.083</v>
      </c>
      <c r="B1327" s="27" t="n">
        <v>2.085</v>
      </c>
      <c r="C1327" s="27" t="n">
        <v>125.61513328586</v>
      </c>
      <c r="D1327" s="27" t="n">
        <v>149.74159090909</v>
      </c>
      <c r="F1327" s="27" t="n">
        <v>36.01</v>
      </c>
      <c r="G1327" s="27" t="n">
        <v>35.005</v>
      </c>
    </row>
    <row r="1328" customFormat="false" ht="12.75" hidden="false" customHeight="false" outlineLevel="0" collapsed="false">
      <c r="A1328" s="43" t="n">
        <v>22.1</v>
      </c>
      <c r="B1328" s="27" t="n">
        <v>2.09</v>
      </c>
      <c r="C1328" s="27" t="n">
        <v>125.628060314251</v>
      </c>
      <c r="D1328" s="27" t="n">
        <v>150.23781818182</v>
      </c>
      <c r="F1328" s="27" t="n">
        <v>35.58</v>
      </c>
      <c r="G1328" s="27" t="n">
        <v>35.0066666666667</v>
      </c>
    </row>
    <row r="1329" customFormat="false" ht="12.75" hidden="false" customHeight="false" outlineLevel="0" collapsed="false">
      <c r="A1329" s="43" t="n">
        <v>22.117</v>
      </c>
      <c r="B1329" s="27" t="n">
        <v>2.1</v>
      </c>
      <c r="C1329" s="27" t="n">
        <v>126.882151345494</v>
      </c>
      <c r="D1329" s="27" t="n">
        <v>150.73634782609</v>
      </c>
      <c r="F1329" s="27" t="n">
        <v>35.8133333333333</v>
      </c>
      <c r="G1329" s="27" t="n">
        <v>35.005</v>
      </c>
    </row>
    <row r="1330" customFormat="false" ht="12.75" hidden="false" customHeight="false" outlineLevel="0" collapsed="false">
      <c r="A1330" s="43" t="n">
        <v>22.133</v>
      </c>
      <c r="B1330" s="27" t="n">
        <v>2.10666666666667</v>
      </c>
      <c r="C1330" s="27" t="n">
        <v>126.688227074287</v>
      </c>
      <c r="D1330" s="27" t="n">
        <v>151.23452173913</v>
      </c>
      <c r="F1330" s="27" t="n">
        <v>35.59</v>
      </c>
      <c r="G1330" s="27" t="n">
        <v>35.004</v>
      </c>
    </row>
    <row r="1331" customFormat="false" ht="12.75" hidden="false" customHeight="false" outlineLevel="0" collapsed="false">
      <c r="A1331" s="43" t="n">
        <v>22.15</v>
      </c>
      <c r="B1331" s="27" t="n">
        <v>2.11666666666667</v>
      </c>
      <c r="C1331" s="27" t="n">
        <v>127.725155212077</v>
      </c>
      <c r="D1331" s="27" t="n">
        <v>151.72754545455</v>
      </c>
      <c r="F1331" s="27" t="n">
        <v>35.78</v>
      </c>
      <c r="G1331" s="27" t="n">
        <v>35</v>
      </c>
    </row>
    <row r="1332" customFormat="false" ht="12.75" hidden="false" customHeight="false" outlineLevel="0" collapsed="false">
      <c r="A1332" s="43" t="n">
        <v>22.167</v>
      </c>
      <c r="B1332" s="27" t="n">
        <v>2.11</v>
      </c>
      <c r="C1332" s="27" t="n">
        <v>127.120864221752</v>
      </c>
      <c r="D1332" s="27" t="n">
        <v>152.22547826087</v>
      </c>
      <c r="F1332" s="27" t="n">
        <v>35.68</v>
      </c>
      <c r="G1332" s="27" t="n">
        <v>34.995</v>
      </c>
    </row>
    <row r="1333" customFormat="false" ht="12.75" hidden="false" customHeight="false" outlineLevel="0" collapsed="false">
      <c r="A1333" s="43" t="n">
        <v>22.183</v>
      </c>
      <c r="B1333" s="27" t="n">
        <v>2.11</v>
      </c>
      <c r="C1333" s="27" t="n">
        <v>126.596232706401</v>
      </c>
      <c r="D1333" s="27" t="n">
        <v>152.73347826087</v>
      </c>
      <c r="F1333" s="27" t="n">
        <v>36.3066666666667</v>
      </c>
      <c r="G1333" s="27" t="n">
        <v>34.995</v>
      </c>
    </row>
    <row r="1334" customFormat="false" ht="12.75" hidden="false" customHeight="false" outlineLevel="0" collapsed="false">
      <c r="A1334" s="43" t="n">
        <v>22.2</v>
      </c>
      <c r="B1334" s="27" t="n">
        <v>2.125</v>
      </c>
      <c r="C1334" s="27" t="n">
        <v>125.269330825178</v>
      </c>
      <c r="D1334" s="27" t="n">
        <v>153.24168181818</v>
      </c>
      <c r="F1334" s="27" t="n">
        <v>37.18</v>
      </c>
      <c r="G1334" s="27" t="n">
        <v>35.005</v>
      </c>
    </row>
    <row r="1335" customFormat="false" ht="12.75" hidden="false" customHeight="false" outlineLevel="0" collapsed="false">
      <c r="A1335" s="43" t="n">
        <v>22.217</v>
      </c>
      <c r="B1335" s="27" t="n">
        <v>2.145</v>
      </c>
      <c r="C1335" s="27" t="n">
        <v>127.944381754308</v>
      </c>
      <c r="D1335" s="27" t="n">
        <v>153.73004545455</v>
      </c>
      <c r="F1335" s="27" t="n">
        <v>36.61</v>
      </c>
      <c r="G1335" s="27" t="n">
        <v>35.005</v>
      </c>
    </row>
    <row r="1336" customFormat="false" ht="12.75" hidden="false" customHeight="false" outlineLevel="0" collapsed="false">
      <c r="A1336" s="43" t="n">
        <v>22.233</v>
      </c>
      <c r="B1336" s="27" t="n">
        <v>2.165</v>
      </c>
      <c r="C1336" s="27" t="n">
        <v>131.162424346438</v>
      </c>
      <c r="D1336" s="27" t="n">
        <v>154.22745454545</v>
      </c>
      <c r="F1336" s="27" t="n">
        <v>36.335</v>
      </c>
      <c r="G1336" s="27" t="n">
        <v>34.995</v>
      </c>
    </row>
    <row r="1337" customFormat="false" ht="12.75" hidden="false" customHeight="false" outlineLevel="0" collapsed="false">
      <c r="A1337" s="43" t="n">
        <v>22.25</v>
      </c>
      <c r="B1337" s="27" t="n">
        <v>2.165</v>
      </c>
      <c r="C1337" s="27" t="n">
        <v>130.436572711745</v>
      </c>
      <c r="D1337" s="27" t="n">
        <v>154.73291304348</v>
      </c>
      <c r="F1337" s="27" t="n">
        <v>36.445</v>
      </c>
      <c r="G1337" s="27" t="n">
        <v>34.99</v>
      </c>
    </row>
    <row r="1338" customFormat="false" ht="12.75" hidden="false" customHeight="false" outlineLevel="0" collapsed="false">
      <c r="A1338" s="43" t="n">
        <v>22.267</v>
      </c>
      <c r="B1338" s="27" t="n">
        <v>2.175</v>
      </c>
      <c r="C1338" s="27" t="n">
        <v>131.089036002882</v>
      </c>
      <c r="D1338" s="27" t="n">
        <v>155.25416666667</v>
      </c>
      <c r="F1338" s="27" t="n">
        <v>36.17</v>
      </c>
      <c r="G1338" s="27" t="n">
        <v>34.995</v>
      </c>
    </row>
    <row r="1339" customFormat="false" ht="12.75" hidden="false" customHeight="false" outlineLevel="0" collapsed="false">
      <c r="A1339" s="43" t="n">
        <v>22.283</v>
      </c>
      <c r="B1339" s="27" t="n">
        <v>2.175</v>
      </c>
      <c r="C1339" s="27" t="n">
        <v>131.271275265287</v>
      </c>
      <c r="D1339" s="27" t="n">
        <v>155.769</v>
      </c>
      <c r="F1339" s="27" t="n">
        <v>36.17</v>
      </c>
      <c r="G1339" s="27" t="n">
        <v>34.9966666666667</v>
      </c>
    </row>
    <row r="1340" customFormat="false" ht="12.75" hidden="false" customHeight="false" outlineLevel="0" collapsed="false">
      <c r="A1340" s="43" t="n">
        <v>22.3</v>
      </c>
      <c r="B1340" s="27" t="n">
        <v>2.18</v>
      </c>
      <c r="C1340" s="27" t="n">
        <v>130.777053658791</v>
      </c>
      <c r="D1340" s="27" t="n">
        <v>156.27395652174</v>
      </c>
      <c r="F1340" s="27" t="n">
        <v>36.2566666666667</v>
      </c>
      <c r="G1340" s="27" t="n">
        <v>34.9942857142857</v>
      </c>
    </row>
    <row r="1341" customFormat="false" ht="12.75" hidden="false" customHeight="false" outlineLevel="0" collapsed="false">
      <c r="A1341" s="43" t="n">
        <v>22.317</v>
      </c>
      <c r="B1341" s="27" t="n">
        <v>2.185</v>
      </c>
      <c r="C1341" s="27" t="n">
        <v>131.252823175098</v>
      </c>
      <c r="D1341" s="27" t="n">
        <v>156.791</v>
      </c>
      <c r="F1341" s="27" t="n">
        <v>35.86</v>
      </c>
      <c r="G1341" s="27" t="n">
        <v>34.985</v>
      </c>
    </row>
    <row r="1342" customFormat="false" ht="12.75" hidden="false" customHeight="false" outlineLevel="0" collapsed="false">
      <c r="A1342" s="43" t="n">
        <v>22.333</v>
      </c>
      <c r="B1342" s="27" t="n">
        <v>2.19</v>
      </c>
      <c r="C1342" s="27" t="n">
        <v>132.244109383864</v>
      </c>
      <c r="D1342" s="27" t="n">
        <v>157.30943478261</v>
      </c>
      <c r="F1342" s="27" t="n">
        <v>35.775</v>
      </c>
      <c r="G1342" s="27" t="n">
        <v>34.995</v>
      </c>
    </row>
    <row r="1343" customFormat="false" ht="12.75" hidden="false" customHeight="false" outlineLevel="0" collapsed="false">
      <c r="A1343" s="43" t="n">
        <v>22.35</v>
      </c>
      <c r="B1343" s="27" t="n">
        <v>2.18</v>
      </c>
      <c r="C1343" s="27" t="n">
        <v>131.011780665726</v>
      </c>
      <c r="D1343" s="27" t="n">
        <v>157.81657142857</v>
      </c>
      <c r="F1343" s="27" t="n">
        <v>35.87</v>
      </c>
      <c r="G1343" s="27" t="n">
        <v>34.995</v>
      </c>
    </row>
    <row r="1344" customFormat="false" ht="12.75" hidden="false" customHeight="false" outlineLevel="0" collapsed="false">
      <c r="A1344" s="43" t="n">
        <v>22.367</v>
      </c>
      <c r="B1344" s="27" t="n">
        <v>2.17666666666667</v>
      </c>
      <c r="C1344" s="27" t="n">
        <v>129.678206393303</v>
      </c>
      <c r="D1344" s="27" t="n">
        <v>158.33604347826</v>
      </c>
      <c r="F1344" s="27" t="n">
        <v>36.32</v>
      </c>
      <c r="G1344" s="27" t="n">
        <v>34.9942857142857</v>
      </c>
    </row>
    <row r="1345" customFormat="false" ht="12.75" hidden="false" customHeight="false" outlineLevel="0" collapsed="false">
      <c r="A1345" s="43" t="n">
        <v>22.383</v>
      </c>
      <c r="B1345" s="27" t="n">
        <v>2.17666666666667</v>
      </c>
      <c r="C1345" s="27" t="n">
        <v>130.184773913545</v>
      </c>
      <c r="D1345" s="27" t="n">
        <v>158.85718181818</v>
      </c>
      <c r="F1345" s="27" t="n">
        <v>36.17</v>
      </c>
      <c r="G1345" s="27" t="n">
        <v>34.9966666666667</v>
      </c>
    </row>
    <row r="1346" customFormat="false" ht="12.75" hidden="false" customHeight="false" outlineLevel="0" collapsed="false">
      <c r="A1346" s="43" t="n">
        <v>22.4</v>
      </c>
      <c r="B1346" s="27" t="n">
        <v>2.185</v>
      </c>
      <c r="C1346" s="27" t="n">
        <v>130.931629359989</v>
      </c>
      <c r="D1346" s="27" t="n">
        <v>159.36434782609</v>
      </c>
      <c r="F1346" s="27" t="n">
        <v>36.165</v>
      </c>
      <c r="G1346" s="27" t="n">
        <v>34.994</v>
      </c>
    </row>
    <row r="1347" customFormat="false" ht="12.75" hidden="false" customHeight="false" outlineLevel="0" collapsed="false">
      <c r="A1347" s="43" t="n">
        <v>22.417</v>
      </c>
      <c r="B1347" s="27" t="n">
        <v>2.2</v>
      </c>
      <c r="C1347" s="27" t="n">
        <v>132.067599499576</v>
      </c>
      <c r="D1347" s="27" t="n">
        <v>159.8857826087</v>
      </c>
      <c r="F1347" s="27" t="n">
        <v>36.005</v>
      </c>
      <c r="G1347" s="27" t="n">
        <v>34.9957142857143</v>
      </c>
    </row>
    <row r="1348" customFormat="false" ht="12.75" hidden="false" customHeight="false" outlineLevel="0" collapsed="false">
      <c r="A1348" s="43" t="n">
        <v>22.433</v>
      </c>
      <c r="B1348" s="27" t="n">
        <v>2.205</v>
      </c>
      <c r="C1348" s="27" t="n">
        <v>132.018506320495</v>
      </c>
      <c r="D1348" s="27" t="n">
        <v>160.41781818182</v>
      </c>
      <c r="F1348" s="27" t="n">
        <v>36.09</v>
      </c>
      <c r="G1348" s="27" t="n">
        <v>34.9885714285714</v>
      </c>
    </row>
    <row r="1349" customFormat="false" ht="12.75" hidden="false" customHeight="false" outlineLevel="0" collapsed="false">
      <c r="A1349" s="43" t="n">
        <v>22.45</v>
      </c>
      <c r="B1349" s="27" t="n">
        <v>2.20333333333333</v>
      </c>
      <c r="C1349" s="27" t="n">
        <v>131.849699331998</v>
      </c>
      <c r="D1349" s="27" t="n">
        <v>160.94109090909</v>
      </c>
      <c r="F1349" s="27" t="n">
        <v>36.03</v>
      </c>
      <c r="G1349" s="27" t="n">
        <v>34.9955555555556</v>
      </c>
    </row>
    <row r="1350" customFormat="false" ht="12.75" hidden="false" customHeight="false" outlineLevel="0" collapsed="false">
      <c r="A1350" s="43" t="n">
        <v>22.467</v>
      </c>
      <c r="B1350" s="27" t="n">
        <v>2.215</v>
      </c>
      <c r="C1350" s="27" t="n">
        <v>132.374148688508</v>
      </c>
      <c r="D1350" s="27" t="n">
        <v>161.45863636364</v>
      </c>
      <c r="F1350" s="27" t="n">
        <v>36.19</v>
      </c>
      <c r="G1350" s="27" t="n">
        <v>34.995</v>
      </c>
    </row>
    <row r="1351" customFormat="false" ht="12.75" hidden="false" customHeight="false" outlineLevel="0" collapsed="false">
      <c r="A1351" s="43" t="n">
        <v>22.483</v>
      </c>
      <c r="B1351" s="27" t="n">
        <v>2.22</v>
      </c>
      <c r="C1351" s="27" t="n">
        <v>132.787806040335</v>
      </c>
      <c r="D1351" s="27" t="n">
        <v>161.97726086957</v>
      </c>
      <c r="F1351" s="27" t="n">
        <v>36.115</v>
      </c>
      <c r="G1351" s="27" t="n">
        <v>34.995</v>
      </c>
    </row>
    <row r="1352" customFormat="false" ht="12.75" hidden="false" customHeight="false" outlineLevel="0" collapsed="false">
      <c r="A1352" s="43" t="n">
        <v>22.5</v>
      </c>
      <c r="B1352" s="27" t="n">
        <v>2.22</v>
      </c>
      <c r="C1352" s="27" t="n">
        <v>133.508445982282</v>
      </c>
      <c r="D1352" s="27" t="n">
        <v>162.49456521739</v>
      </c>
      <c r="F1352" s="27" t="n">
        <v>35.675</v>
      </c>
      <c r="G1352" s="27" t="n">
        <v>34.995</v>
      </c>
    </row>
    <row r="1353" customFormat="false" ht="12.75" hidden="false" customHeight="false" outlineLevel="0" collapsed="false">
      <c r="A1353" s="43" t="n">
        <v>22.517</v>
      </c>
      <c r="B1353" s="27" t="n">
        <v>2.22666666666667</v>
      </c>
      <c r="C1353" s="27" t="n">
        <v>133.097768411551</v>
      </c>
      <c r="D1353" s="27" t="n">
        <v>163.02404347826</v>
      </c>
      <c r="F1353" s="27" t="n">
        <v>35.89</v>
      </c>
      <c r="G1353" s="27" t="n">
        <v>35</v>
      </c>
    </row>
    <row r="1354" customFormat="false" ht="12.75" hidden="false" customHeight="false" outlineLevel="0" collapsed="false">
      <c r="A1354" s="43" t="n">
        <v>22.533</v>
      </c>
      <c r="B1354" s="27" t="n">
        <v>2.22</v>
      </c>
      <c r="C1354" s="27" t="n">
        <v>132.783789139657</v>
      </c>
      <c r="D1354" s="27" t="n">
        <v>163.56034782609</v>
      </c>
      <c r="F1354" s="27" t="n">
        <v>35.69</v>
      </c>
      <c r="G1354" s="27" t="n">
        <v>35</v>
      </c>
    </row>
    <row r="1355" customFormat="false" ht="12.75" hidden="false" customHeight="false" outlineLevel="0" collapsed="false">
      <c r="A1355" s="43" t="n">
        <v>22.55</v>
      </c>
      <c r="B1355" s="27" t="n">
        <v>2.23333333333333</v>
      </c>
      <c r="C1355" s="27" t="n">
        <v>133.853515818167</v>
      </c>
      <c r="D1355" s="27" t="n">
        <v>164.08595454545</v>
      </c>
      <c r="F1355" s="27" t="n">
        <v>35.52</v>
      </c>
      <c r="G1355" s="27" t="n">
        <v>35.0055555555556</v>
      </c>
    </row>
    <row r="1356" customFormat="false" ht="12.75" hidden="false" customHeight="false" outlineLevel="0" collapsed="false">
      <c r="A1356" s="43" t="n">
        <v>22.567</v>
      </c>
      <c r="B1356" s="27" t="n">
        <v>2.23666666666667</v>
      </c>
      <c r="C1356" s="27" t="n">
        <v>133.067118861699</v>
      </c>
      <c r="D1356" s="27" t="n">
        <v>164.64056521739</v>
      </c>
      <c r="F1356" s="27" t="n">
        <v>36.0366666666667</v>
      </c>
      <c r="G1356" s="27" t="n">
        <v>35.01</v>
      </c>
    </row>
    <row r="1357" customFormat="false" ht="12.75" hidden="false" customHeight="false" outlineLevel="0" collapsed="false">
      <c r="A1357" s="43" t="n">
        <v>22.583</v>
      </c>
      <c r="B1357" s="27" t="n">
        <v>2.23666666666667</v>
      </c>
      <c r="C1357" s="27" t="n">
        <v>132.138671385944</v>
      </c>
      <c r="D1357" s="27" t="n">
        <v>165.1772173913</v>
      </c>
      <c r="F1357" s="27" t="n">
        <v>36.14</v>
      </c>
      <c r="G1357" s="27" t="n">
        <v>35.004</v>
      </c>
    </row>
    <row r="1358" customFormat="false" ht="12.75" hidden="false" customHeight="false" outlineLevel="0" collapsed="false">
      <c r="A1358" s="43" t="n">
        <v>22.6</v>
      </c>
      <c r="B1358" s="27" t="n">
        <v>2.245</v>
      </c>
      <c r="C1358" s="27" t="n">
        <v>133.868703599402</v>
      </c>
      <c r="D1358" s="27" t="n">
        <v>165.69659090909</v>
      </c>
      <c r="F1358" s="27" t="n">
        <v>35.87</v>
      </c>
      <c r="G1358" s="27" t="n">
        <v>35.006</v>
      </c>
    </row>
    <row r="1359" customFormat="false" ht="12.75" hidden="false" customHeight="false" outlineLevel="0" collapsed="false">
      <c r="A1359" s="43" t="n">
        <v>22.617</v>
      </c>
      <c r="B1359" s="27" t="n">
        <v>2.26</v>
      </c>
      <c r="C1359" s="27" t="n">
        <v>135.504410121031</v>
      </c>
      <c r="D1359" s="27" t="n">
        <v>166.22347826087</v>
      </c>
      <c r="F1359" s="27" t="n">
        <v>35.7</v>
      </c>
      <c r="G1359" s="27" t="n">
        <v>35.005</v>
      </c>
    </row>
    <row r="1360" customFormat="false" ht="12.75" hidden="false" customHeight="false" outlineLevel="0" collapsed="false">
      <c r="A1360" s="43" t="n">
        <v>22.633</v>
      </c>
      <c r="B1360" s="27" t="n">
        <v>2.26</v>
      </c>
      <c r="C1360" s="27" t="n">
        <v>134.802699588437</v>
      </c>
      <c r="D1360" s="27" t="n">
        <v>166.76159090909</v>
      </c>
      <c r="F1360" s="27" t="n">
        <v>35.81</v>
      </c>
      <c r="G1360" s="27" t="n">
        <v>35.005</v>
      </c>
    </row>
    <row r="1361" customFormat="false" ht="12.75" hidden="false" customHeight="false" outlineLevel="0" collapsed="false">
      <c r="A1361" s="43" t="n">
        <v>22.65</v>
      </c>
      <c r="B1361" s="27" t="n">
        <v>2.255</v>
      </c>
      <c r="C1361" s="27" t="n">
        <v>134.210069899102</v>
      </c>
      <c r="D1361" s="27" t="n">
        <v>167.29709090909</v>
      </c>
      <c r="F1361" s="27" t="n">
        <v>35.86</v>
      </c>
      <c r="G1361" s="27" t="n">
        <v>35.005</v>
      </c>
    </row>
    <row r="1362" customFormat="false" ht="12.75" hidden="false" customHeight="false" outlineLevel="0" collapsed="false">
      <c r="A1362" s="43" t="n">
        <v>22.667</v>
      </c>
      <c r="B1362" s="27" t="n">
        <v>2.265</v>
      </c>
      <c r="C1362" s="27" t="n">
        <v>134.500745067788</v>
      </c>
      <c r="D1362" s="27" t="n">
        <v>167.82586363636</v>
      </c>
      <c r="F1362" s="27" t="n">
        <v>35.97</v>
      </c>
      <c r="G1362" s="27" t="n">
        <v>35.005</v>
      </c>
    </row>
    <row r="1363" customFormat="false" ht="12.75" hidden="false" customHeight="false" outlineLevel="0" collapsed="false">
      <c r="A1363" s="43" t="n">
        <v>22.683</v>
      </c>
      <c r="B1363" s="27" t="n">
        <v>2.27</v>
      </c>
      <c r="C1363" s="27" t="n">
        <v>134.800992154257</v>
      </c>
      <c r="D1363" s="27" t="n">
        <v>168.36543478261</v>
      </c>
      <c r="F1363" s="27" t="n">
        <v>35.935</v>
      </c>
      <c r="G1363" s="27" t="n">
        <v>35.005</v>
      </c>
    </row>
    <row r="1364" customFormat="false" ht="12.75" hidden="false" customHeight="false" outlineLevel="0" collapsed="false">
      <c r="A1364" s="43" t="n">
        <v>22.7</v>
      </c>
      <c r="B1364" s="27" t="n">
        <v>2.27</v>
      </c>
      <c r="C1364" s="27" t="n">
        <v>135.056484980454</v>
      </c>
      <c r="D1364" s="27" t="n">
        <v>168.90054545455</v>
      </c>
      <c r="F1364" s="27" t="n">
        <v>35.875</v>
      </c>
      <c r="G1364" s="27" t="n">
        <v>35.006</v>
      </c>
    </row>
    <row r="1365" customFormat="false" ht="12.75" hidden="false" customHeight="false" outlineLevel="0" collapsed="false">
      <c r="A1365" s="43" t="n">
        <v>22.717</v>
      </c>
      <c r="B1365" s="27" t="n">
        <v>2.27666666666667</v>
      </c>
      <c r="C1365" s="27" t="n">
        <v>135.467529643171</v>
      </c>
      <c r="D1365" s="27" t="n">
        <v>169.43968181818</v>
      </c>
      <c r="F1365" s="27" t="n">
        <v>35.725</v>
      </c>
      <c r="G1365" s="27" t="n">
        <v>35.005</v>
      </c>
    </row>
    <row r="1366" customFormat="false" ht="12.75" hidden="false" customHeight="false" outlineLevel="0" collapsed="false">
      <c r="A1366" s="43" t="n">
        <v>22.733</v>
      </c>
      <c r="B1366" s="27" t="n">
        <v>2.29</v>
      </c>
      <c r="C1366" s="27" t="n">
        <v>136.567658358289</v>
      </c>
      <c r="D1366" s="27" t="n">
        <v>169.98986363636</v>
      </c>
      <c r="F1366" s="27" t="n">
        <v>35.59</v>
      </c>
      <c r="G1366" s="27" t="n">
        <v>35.012</v>
      </c>
    </row>
    <row r="1367" customFormat="false" ht="12.75" hidden="false" customHeight="false" outlineLevel="0" collapsed="false">
      <c r="A1367" s="43" t="n">
        <v>22.75</v>
      </c>
      <c r="B1367" s="27" t="n">
        <v>2.29</v>
      </c>
      <c r="C1367" s="27" t="n">
        <v>134.574201980725</v>
      </c>
      <c r="D1367" s="27" t="n">
        <v>170.52813636364</v>
      </c>
      <c r="F1367" s="27" t="n">
        <v>36.345</v>
      </c>
      <c r="G1367" s="27" t="n">
        <v>35.0133333333333</v>
      </c>
    </row>
    <row r="1368" customFormat="false" ht="12.75" hidden="false" customHeight="false" outlineLevel="0" collapsed="false">
      <c r="A1368" s="43" t="n">
        <v>22.767</v>
      </c>
      <c r="B1368" s="27" t="n">
        <v>2.305</v>
      </c>
      <c r="C1368" s="27" t="n">
        <v>136.755379275677</v>
      </c>
      <c r="D1368" s="27" t="n">
        <v>171.07926086957</v>
      </c>
      <c r="F1368" s="27" t="n">
        <v>35.97</v>
      </c>
      <c r="G1368" s="27" t="n">
        <v>35.016</v>
      </c>
    </row>
    <row r="1369" customFormat="false" ht="12.75" hidden="false" customHeight="false" outlineLevel="0" collapsed="false">
      <c r="A1369" s="43" t="n">
        <v>22.783</v>
      </c>
      <c r="B1369" s="27" t="n">
        <v>2.305</v>
      </c>
      <c r="C1369" s="27" t="n">
        <v>136.602102597438</v>
      </c>
      <c r="D1369" s="27" t="n">
        <v>171.62740909091</v>
      </c>
      <c r="F1369" s="27" t="n">
        <v>36.2</v>
      </c>
      <c r="G1369" s="27" t="n">
        <v>35.0133333333333</v>
      </c>
    </row>
    <row r="1370" customFormat="false" ht="12.75" hidden="false" customHeight="false" outlineLevel="0" collapsed="false">
      <c r="A1370" s="43" t="n">
        <v>22.8</v>
      </c>
      <c r="B1370" s="27" t="n">
        <v>2.325</v>
      </c>
      <c r="C1370" s="27" t="n">
        <v>138.110317932418</v>
      </c>
      <c r="D1370" s="27" t="n">
        <v>172.17172727273</v>
      </c>
      <c r="F1370" s="27" t="n">
        <v>36.08</v>
      </c>
      <c r="G1370" s="27" t="n">
        <v>35.02</v>
      </c>
    </row>
    <row r="1371" customFormat="false" ht="12.75" hidden="false" customHeight="false" outlineLevel="0" collapsed="false">
      <c r="A1371" s="43" t="n">
        <v>22.817</v>
      </c>
      <c r="B1371" s="27" t="n">
        <v>2.325</v>
      </c>
      <c r="C1371" s="27" t="n">
        <v>137.965372060925</v>
      </c>
      <c r="D1371" s="27" t="n">
        <v>172.71613636364</v>
      </c>
      <c r="F1371" s="27" t="n">
        <v>36.005</v>
      </c>
      <c r="G1371" s="27" t="n">
        <v>35.015</v>
      </c>
    </row>
    <row r="1372" customFormat="false" ht="12.75" hidden="false" customHeight="false" outlineLevel="0" collapsed="false">
      <c r="A1372" s="43" t="n">
        <v>22.833</v>
      </c>
      <c r="B1372" s="27" t="n">
        <v>2.33</v>
      </c>
      <c r="C1372" s="27" t="n">
        <v>138.632880327116</v>
      </c>
      <c r="D1372" s="27" t="n">
        <v>173.26975</v>
      </c>
      <c r="F1372" s="27" t="n">
        <v>35.84</v>
      </c>
      <c r="G1372" s="27" t="n">
        <v>35.0142857142857</v>
      </c>
    </row>
    <row r="1373" customFormat="false" ht="12.75" hidden="false" customHeight="false" outlineLevel="0" collapsed="false">
      <c r="A1373" s="43" t="n">
        <v>22.85</v>
      </c>
      <c r="B1373" s="27" t="n">
        <v>2.33</v>
      </c>
      <c r="C1373" s="27" t="n">
        <v>138.354132661407</v>
      </c>
      <c r="D1373" s="27" t="n">
        <v>173.82340909091</v>
      </c>
      <c r="F1373" s="27" t="n">
        <v>35.85</v>
      </c>
      <c r="G1373" s="27" t="n">
        <v>35.0083333333333</v>
      </c>
    </row>
    <row r="1374" customFormat="false" ht="12.75" hidden="false" customHeight="false" outlineLevel="0" collapsed="false">
      <c r="A1374" s="43" t="n">
        <v>22.867</v>
      </c>
      <c r="B1374" s="27" t="n">
        <v>2.335</v>
      </c>
      <c r="C1374" s="27" t="n">
        <v>145.621214020836</v>
      </c>
      <c r="D1374" s="27" t="n">
        <v>174.36941666667</v>
      </c>
      <c r="F1374" s="27" t="n">
        <v>31.865</v>
      </c>
      <c r="G1374" s="27" t="n">
        <v>34.975</v>
      </c>
    </row>
    <row r="1375" customFormat="false" ht="12.75" hidden="false" customHeight="false" outlineLevel="0" collapsed="false">
      <c r="A1375" s="43" t="n">
        <v>22.883</v>
      </c>
      <c r="B1375" s="27" t="n">
        <v>2.315</v>
      </c>
      <c r="C1375" s="27" t="n">
        <v>138.253694211865</v>
      </c>
      <c r="D1375" s="27" t="n">
        <v>174.91663636364</v>
      </c>
      <c r="F1375" s="27" t="n">
        <v>34.24</v>
      </c>
      <c r="G1375" s="27" t="n">
        <v>34.985</v>
      </c>
    </row>
    <row r="1376" customFormat="false" ht="12.75" hidden="false" customHeight="false" outlineLevel="0" collapsed="false">
      <c r="A1376" s="43" t="n">
        <v>22.9</v>
      </c>
      <c r="B1376" s="27" t="n">
        <v>2.295</v>
      </c>
      <c r="C1376" s="27" t="n">
        <v>129.631105981879</v>
      </c>
      <c r="D1376" s="27" t="n">
        <v>175.46786363636</v>
      </c>
      <c r="F1376" s="27" t="n">
        <v>36.495</v>
      </c>
      <c r="G1376" s="27" t="n">
        <v>35.005</v>
      </c>
    </row>
    <row r="1377" customFormat="false" ht="12.75" hidden="false" customHeight="false" outlineLevel="0" collapsed="false">
      <c r="A1377" s="43" t="n">
        <v>22.917</v>
      </c>
      <c r="B1377" s="27" t="n">
        <v>2.31</v>
      </c>
      <c r="C1377" s="27" t="n">
        <v>135.319981695552</v>
      </c>
      <c r="D1377" s="27" t="n">
        <v>176.02954545455</v>
      </c>
      <c r="F1377" s="27" t="n">
        <v>35.69</v>
      </c>
      <c r="G1377" s="27" t="n">
        <v>35.016</v>
      </c>
    </row>
    <row r="1378" customFormat="false" ht="12.75" hidden="false" customHeight="false" outlineLevel="0" collapsed="false">
      <c r="A1378" s="43" t="n">
        <v>22.933</v>
      </c>
      <c r="B1378" s="27" t="n">
        <v>2.31666666666667</v>
      </c>
      <c r="C1378" s="27" t="n">
        <v>136.733744280882</v>
      </c>
      <c r="D1378" s="27" t="n">
        <v>176.58413043478</v>
      </c>
      <c r="F1378" s="27" t="n">
        <v>35.995</v>
      </c>
      <c r="G1378" s="27" t="n">
        <v>35.0142857142857</v>
      </c>
    </row>
    <row r="1379" customFormat="false" ht="12.75" hidden="false" customHeight="false" outlineLevel="0" collapsed="false">
      <c r="A1379" s="43" t="n">
        <v>22.95</v>
      </c>
      <c r="B1379" s="27" t="n">
        <v>2.33</v>
      </c>
      <c r="C1379" s="27" t="n">
        <v>137.008947626245</v>
      </c>
      <c r="D1379" s="27" t="n">
        <v>177.141</v>
      </c>
      <c r="F1379" s="27" t="n">
        <v>36.19</v>
      </c>
      <c r="G1379" s="27" t="n">
        <v>35.0142857142857</v>
      </c>
    </row>
    <row r="1380" customFormat="false" ht="12.75" hidden="false" customHeight="false" outlineLevel="0" collapsed="false">
      <c r="A1380" s="43" t="n">
        <v>22.967</v>
      </c>
      <c r="B1380" s="27" t="n">
        <v>2.35</v>
      </c>
      <c r="C1380" s="27" t="n">
        <v>138.825559546429</v>
      </c>
      <c r="D1380" s="27" t="n">
        <v>177.71252173913</v>
      </c>
      <c r="F1380" s="27" t="n">
        <v>36</v>
      </c>
      <c r="G1380" s="27" t="n">
        <v>35.015</v>
      </c>
    </row>
    <row r="1381" customFormat="false" ht="12.75" hidden="false" customHeight="false" outlineLevel="0" collapsed="false">
      <c r="A1381" s="43" t="n">
        <v>22.983</v>
      </c>
      <c r="B1381" s="27" t="n">
        <v>2.365</v>
      </c>
      <c r="C1381" s="27" t="n">
        <v>139.590960607995</v>
      </c>
      <c r="D1381" s="27" t="n">
        <v>178.26461904762</v>
      </c>
      <c r="F1381" s="27" t="n">
        <v>36.17</v>
      </c>
      <c r="G1381" s="27" t="n">
        <v>35.015</v>
      </c>
    </row>
    <row r="1382" customFormat="false" ht="12.75" hidden="false" customHeight="false" outlineLevel="0" collapsed="false">
      <c r="A1382" s="43" t="n">
        <v>23</v>
      </c>
      <c r="B1382" s="27" t="n">
        <v>2.38</v>
      </c>
      <c r="C1382" s="27" t="n">
        <v>139.362805940477</v>
      </c>
      <c r="D1382" s="27" t="n">
        <v>178.83090909091</v>
      </c>
      <c r="F1382" s="27" t="n">
        <v>36.62</v>
      </c>
      <c r="G1382" s="27" t="n">
        <v>35.02</v>
      </c>
    </row>
    <row r="1383" customFormat="false" ht="12.75" hidden="false" customHeight="false" outlineLevel="0" collapsed="false">
      <c r="A1383" s="43" t="n">
        <v>23.017</v>
      </c>
      <c r="B1383" s="27" t="n">
        <v>2.39</v>
      </c>
      <c r="C1383" s="27" t="n">
        <v>140.288560331193</v>
      </c>
      <c r="D1383" s="27" t="n">
        <v>179.40013043478</v>
      </c>
      <c r="F1383" s="27" t="n">
        <v>36.61</v>
      </c>
      <c r="G1383" s="27" t="n">
        <v>35.0133333333333</v>
      </c>
    </row>
    <row r="1384" customFormat="false" ht="12.75" hidden="false" customHeight="false" outlineLevel="0" collapsed="false">
      <c r="A1384" s="43" t="n">
        <v>23.033</v>
      </c>
      <c r="B1384" s="27" t="n">
        <v>2.4</v>
      </c>
      <c r="C1384" s="27" t="n">
        <v>142.129723809062</v>
      </c>
      <c r="D1384" s="27" t="n">
        <v>179.96765217391</v>
      </c>
      <c r="F1384" s="27" t="n">
        <v>36.31</v>
      </c>
      <c r="G1384" s="27" t="n">
        <v>35.0155555555556</v>
      </c>
    </row>
    <row r="1385" customFormat="false" ht="12.75" hidden="false" customHeight="false" outlineLevel="0" collapsed="false">
      <c r="A1385" s="43" t="n">
        <v>23.05</v>
      </c>
      <c r="B1385" s="27" t="n">
        <v>2.4</v>
      </c>
      <c r="C1385" s="27" t="n">
        <v>142.044335229549</v>
      </c>
      <c r="D1385" s="27" t="n">
        <v>180.53539130435</v>
      </c>
      <c r="F1385" s="27" t="n">
        <v>36.19</v>
      </c>
      <c r="G1385" s="27" t="n">
        <v>35.015</v>
      </c>
    </row>
    <row r="1386" customFormat="false" ht="12.75" hidden="false" customHeight="false" outlineLevel="0" collapsed="false">
      <c r="A1386" s="43" t="n">
        <v>23.067</v>
      </c>
      <c r="B1386" s="27" t="n">
        <v>2.41</v>
      </c>
      <c r="C1386" s="27" t="n">
        <v>141.385548102954</v>
      </c>
      <c r="D1386" s="27" t="n">
        <v>181.10091304348</v>
      </c>
      <c r="F1386" s="27" t="n">
        <v>36.555</v>
      </c>
      <c r="G1386" s="27" t="n">
        <v>35.0133333333333</v>
      </c>
    </row>
    <row r="1387" customFormat="false" ht="12.75" hidden="false" customHeight="false" outlineLevel="0" collapsed="false">
      <c r="A1387" s="43" t="n">
        <v>23.083</v>
      </c>
      <c r="B1387" s="27" t="n">
        <v>2.415</v>
      </c>
      <c r="C1387" s="27" t="n">
        <v>142.707817558947</v>
      </c>
      <c r="D1387" s="27" t="n">
        <v>181.67136363636</v>
      </c>
      <c r="F1387" s="27" t="n">
        <v>36.115</v>
      </c>
      <c r="G1387" s="27" t="n">
        <v>35.0033333333333</v>
      </c>
    </row>
    <row r="1388" customFormat="false" ht="12.75" hidden="false" customHeight="false" outlineLevel="0" collapsed="false">
      <c r="A1388" s="43" t="n">
        <v>23.1</v>
      </c>
      <c r="B1388" s="27" t="n">
        <v>2.41333333333333</v>
      </c>
      <c r="C1388" s="27" t="n">
        <v>142.953337903168</v>
      </c>
      <c r="D1388" s="27" t="n">
        <v>182.23145454545</v>
      </c>
      <c r="F1388" s="27" t="n">
        <v>35.91</v>
      </c>
      <c r="G1388" s="27" t="n">
        <v>35.01</v>
      </c>
    </row>
    <row r="1389" customFormat="false" ht="12.75" hidden="false" customHeight="false" outlineLevel="0" collapsed="false">
      <c r="A1389" s="43" t="n">
        <v>23.117</v>
      </c>
      <c r="B1389" s="27" t="n">
        <v>2.415</v>
      </c>
      <c r="C1389" s="27" t="n">
        <v>141.58525993962</v>
      </c>
      <c r="D1389" s="27" t="n">
        <v>182.80728571429</v>
      </c>
      <c r="F1389" s="27" t="n">
        <v>36.375</v>
      </c>
      <c r="G1389" s="27" t="n">
        <v>35.0042857142857</v>
      </c>
    </row>
    <row r="1390" customFormat="false" ht="12.75" hidden="false" customHeight="false" outlineLevel="0" collapsed="false">
      <c r="A1390" s="43" t="n">
        <v>23.133</v>
      </c>
      <c r="B1390" s="27" t="n">
        <v>2.415</v>
      </c>
      <c r="C1390" s="27" t="n">
        <v>142.032355773059</v>
      </c>
      <c r="D1390" s="27" t="n">
        <v>183.37042857143</v>
      </c>
      <c r="F1390" s="27" t="n">
        <v>36.165</v>
      </c>
      <c r="G1390" s="27" t="n">
        <v>35.005</v>
      </c>
    </row>
    <row r="1391" customFormat="false" ht="12.75" hidden="false" customHeight="false" outlineLevel="0" collapsed="false">
      <c r="A1391" s="43" t="n">
        <v>23.15</v>
      </c>
      <c r="B1391" s="27" t="n">
        <v>2.415</v>
      </c>
      <c r="C1391" s="27" t="n">
        <v>142.543112128335</v>
      </c>
      <c r="D1391" s="27" t="n">
        <v>183.96482608696</v>
      </c>
      <c r="F1391" s="27" t="n">
        <v>36.01</v>
      </c>
      <c r="G1391" s="27" t="n">
        <v>34.99</v>
      </c>
    </row>
    <row r="1392" customFormat="false" ht="12.75" hidden="false" customHeight="false" outlineLevel="0" collapsed="false">
      <c r="A1392" s="43" t="n">
        <v>23.167</v>
      </c>
      <c r="B1392" s="27" t="n">
        <v>2.415</v>
      </c>
      <c r="C1392" s="27" t="n">
        <v>142.26074506079</v>
      </c>
      <c r="D1392" s="27" t="n">
        <v>184.54034782609</v>
      </c>
      <c r="F1392" s="27" t="n">
        <v>36.01</v>
      </c>
      <c r="G1392" s="27" t="n">
        <v>34.99</v>
      </c>
    </row>
    <row r="1393" customFormat="false" ht="12.75" hidden="false" customHeight="false" outlineLevel="0" collapsed="false">
      <c r="A1393" s="43" t="n">
        <v>23.183</v>
      </c>
      <c r="B1393" s="27" t="n">
        <v>2.415</v>
      </c>
      <c r="C1393" s="27" t="n">
        <v>141.739010617486</v>
      </c>
      <c r="D1393" s="27" t="n">
        <v>185.13104545455</v>
      </c>
      <c r="F1393" s="27" t="n">
        <v>36.08</v>
      </c>
      <c r="G1393" s="27" t="n">
        <v>34.99</v>
      </c>
    </row>
    <row r="1394" customFormat="false" ht="12.75" hidden="false" customHeight="false" outlineLevel="0" collapsed="false">
      <c r="A1394" s="43" t="n">
        <v>23.2</v>
      </c>
      <c r="B1394" s="27" t="n">
        <v>2.415</v>
      </c>
      <c r="C1394" s="27" t="n">
        <v>142.074374838918</v>
      </c>
      <c r="D1394" s="27" t="n">
        <v>185.71075</v>
      </c>
      <c r="F1394" s="27" t="n">
        <v>35.935</v>
      </c>
      <c r="G1394" s="27" t="n">
        <v>34.9866666666667</v>
      </c>
    </row>
    <row r="1395" customFormat="false" ht="12.75" hidden="false" customHeight="false" outlineLevel="0" collapsed="false">
      <c r="A1395" s="43" t="n">
        <v>23.217</v>
      </c>
      <c r="B1395" s="27" t="n">
        <v>2.425</v>
      </c>
      <c r="C1395" s="27" t="n">
        <v>141.85630418722</v>
      </c>
      <c r="D1395" s="27" t="n">
        <v>186.2807826087</v>
      </c>
      <c r="F1395" s="27" t="n">
        <v>36.3</v>
      </c>
      <c r="G1395" s="27" t="n">
        <v>34.9833333333333</v>
      </c>
    </row>
    <row r="1396" customFormat="false" ht="12.75" hidden="false" customHeight="false" outlineLevel="0" collapsed="false">
      <c r="A1396" s="43" t="n">
        <v>23.233</v>
      </c>
      <c r="B1396" s="27" t="n">
        <v>2.42666666666667</v>
      </c>
      <c r="C1396" s="27" t="n">
        <v>142.21336095505</v>
      </c>
      <c r="D1396" s="27" t="n">
        <v>186.87104347826</v>
      </c>
      <c r="F1396" s="27" t="n">
        <v>36.21</v>
      </c>
      <c r="G1396" s="27" t="n">
        <v>34.986</v>
      </c>
    </row>
    <row r="1397" customFormat="false" ht="12.75" hidden="false" customHeight="false" outlineLevel="0" collapsed="false">
      <c r="A1397" s="43" t="n">
        <v>23.25</v>
      </c>
      <c r="B1397" s="27" t="n">
        <v>2.42666666666667</v>
      </c>
      <c r="C1397" s="27" t="n">
        <v>142.170354604063</v>
      </c>
      <c r="D1397" s="27" t="n">
        <v>187.461</v>
      </c>
      <c r="F1397" s="27" t="n">
        <v>36.265</v>
      </c>
      <c r="G1397" s="27" t="n">
        <v>34.99</v>
      </c>
    </row>
    <row r="1398" customFormat="false" ht="12.75" hidden="false" customHeight="false" outlineLevel="0" collapsed="false">
      <c r="A1398" s="43" t="n">
        <v>23.267</v>
      </c>
      <c r="B1398" s="27" t="n">
        <v>2.435</v>
      </c>
      <c r="C1398" s="27" t="n">
        <v>142.403815060577</v>
      </c>
      <c r="D1398" s="27" t="n">
        <v>188.05147826087</v>
      </c>
      <c r="F1398" s="27" t="n">
        <v>36.42</v>
      </c>
      <c r="G1398" s="27" t="n">
        <v>34.99</v>
      </c>
    </row>
    <row r="1399" customFormat="false" ht="12.75" hidden="false" customHeight="false" outlineLevel="0" collapsed="false">
      <c r="A1399" s="43" t="n">
        <v>23.283</v>
      </c>
      <c r="B1399" s="27" t="n">
        <v>2.445</v>
      </c>
      <c r="C1399" s="27" t="n">
        <v>142.888695250445</v>
      </c>
      <c r="D1399" s="27" t="n">
        <v>188.61495454545</v>
      </c>
      <c r="F1399" s="27" t="n">
        <v>36.56</v>
      </c>
      <c r="G1399" s="27" t="n">
        <v>34.9933333333333</v>
      </c>
    </row>
    <row r="1400" customFormat="false" ht="12.75" hidden="false" customHeight="false" outlineLevel="0" collapsed="false">
      <c r="A1400" s="43" t="n">
        <v>23.3</v>
      </c>
      <c r="B1400" s="27" t="n">
        <v>2.445</v>
      </c>
      <c r="C1400" s="27" t="n">
        <v>142.94151854992</v>
      </c>
      <c r="D1400" s="27" t="n">
        <v>189.20004545455</v>
      </c>
      <c r="F1400" s="27" t="n">
        <v>36.56</v>
      </c>
      <c r="G1400" s="27" t="n">
        <v>35.0025</v>
      </c>
    </row>
    <row r="1401" customFormat="false" ht="12.75" hidden="false" customHeight="false" outlineLevel="0" collapsed="false">
      <c r="A1401" s="43" t="n">
        <v>23.317</v>
      </c>
      <c r="B1401" s="27" t="n">
        <v>2.45</v>
      </c>
      <c r="C1401" s="27" t="n">
        <v>143.384007236373</v>
      </c>
      <c r="D1401" s="27" t="n">
        <v>189.75791666667</v>
      </c>
      <c r="F1401" s="27" t="n">
        <v>36.63</v>
      </c>
      <c r="G1401" s="27" t="n">
        <v>35.005</v>
      </c>
    </row>
    <row r="1402" customFormat="false" ht="12.75" hidden="false" customHeight="false" outlineLevel="0" collapsed="false">
      <c r="A1402" s="43" t="n">
        <v>23.333</v>
      </c>
      <c r="B1402" s="27" t="n">
        <v>2.44428571428571</v>
      </c>
      <c r="C1402" s="27" t="n">
        <v>142.289219548599</v>
      </c>
      <c r="D1402" s="27" t="n">
        <v>190.3447826087</v>
      </c>
      <c r="F1402" s="27" t="n">
        <v>37.02</v>
      </c>
      <c r="G1402" s="27" t="n">
        <v>35.01</v>
      </c>
    </row>
    <row r="1403" customFormat="false" ht="12.75" hidden="false" customHeight="false" outlineLevel="0" collapsed="false">
      <c r="A1403" s="43" t="n">
        <v>23.35</v>
      </c>
      <c r="B1403" s="27" t="n">
        <v>2.4</v>
      </c>
      <c r="C1403" s="27" t="n">
        <v>137.403286542409</v>
      </c>
      <c r="D1403" s="27" t="n">
        <v>190.92895454545</v>
      </c>
      <c r="F1403" s="27" t="n">
        <v>38.275</v>
      </c>
      <c r="G1403" s="27" t="n">
        <v>35.0154545454545</v>
      </c>
    </row>
    <row r="1404" customFormat="false" ht="12.75" hidden="false" customHeight="false" outlineLevel="0" collapsed="false">
      <c r="A1404" s="43" t="n">
        <v>23.367</v>
      </c>
      <c r="B1404" s="27" t="n">
        <v>2.40166666666667</v>
      </c>
      <c r="C1404" s="27" t="n">
        <v>140.134500627148</v>
      </c>
      <c r="D1404" s="27" t="n">
        <v>191.53070833333</v>
      </c>
      <c r="F1404" s="27" t="n">
        <v>38.545</v>
      </c>
      <c r="G1404" s="27" t="n">
        <v>35</v>
      </c>
    </row>
    <row r="1405" customFormat="false" ht="12.75" hidden="false" customHeight="false" outlineLevel="0" collapsed="false">
      <c r="A1405" s="43" t="n">
        <v>23.383</v>
      </c>
      <c r="B1405" s="27" t="n">
        <v>2.425</v>
      </c>
      <c r="C1405" s="27" t="n">
        <v>144.754028266599</v>
      </c>
      <c r="D1405" s="27" t="n">
        <v>192.1512173913</v>
      </c>
      <c r="F1405" s="27" t="n">
        <v>37.8</v>
      </c>
      <c r="G1405" s="27" t="n">
        <v>34.988</v>
      </c>
    </row>
    <row r="1406" customFormat="false" ht="12.75" hidden="false" customHeight="false" outlineLevel="0" collapsed="false">
      <c r="A1406" s="43" t="n">
        <v>23.4</v>
      </c>
      <c r="B1406" s="27" t="n">
        <v>2.44333333333333</v>
      </c>
      <c r="C1406" s="27" t="n">
        <v>144.437350162045</v>
      </c>
      <c r="D1406" s="27" t="n">
        <v>192.75856521739</v>
      </c>
      <c r="F1406" s="27" t="n">
        <v>38.305</v>
      </c>
      <c r="G1406" s="27" t="n">
        <v>34.99</v>
      </c>
    </row>
    <row r="1407" customFormat="false" ht="12.75" hidden="false" customHeight="false" outlineLevel="0" collapsed="false">
      <c r="A1407" s="43" t="n">
        <v>23.417</v>
      </c>
      <c r="B1407" s="27" t="n">
        <v>2.455</v>
      </c>
      <c r="C1407" s="27" t="n">
        <v>144.673492757239</v>
      </c>
      <c r="D1407" s="27" t="n">
        <v>193.35454545455</v>
      </c>
      <c r="F1407" s="27" t="n">
        <v>38.425</v>
      </c>
      <c r="G1407" s="27" t="n">
        <v>34.996</v>
      </c>
    </row>
    <row r="1408" customFormat="false" ht="12.75" hidden="false" customHeight="false" outlineLevel="0" collapsed="false">
      <c r="A1408" s="43" t="n">
        <v>23.433</v>
      </c>
      <c r="B1408" s="27" t="n">
        <v>2.475</v>
      </c>
      <c r="C1408" s="27" t="n">
        <v>147.357283426846</v>
      </c>
      <c r="D1408" s="27" t="n">
        <v>193.92740909091</v>
      </c>
      <c r="F1408" s="27" t="n">
        <v>37.95</v>
      </c>
      <c r="G1408" s="27" t="n">
        <v>34.9933333333333</v>
      </c>
    </row>
    <row r="1409" customFormat="false" ht="12.75" hidden="false" customHeight="false" outlineLevel="0" collapsed="false">
      <c r="A1409" s="43" t="n">
        <v>23.45</v>
      </c>
      <c r="B1409" s="27" t="n">
        <v>2.475</v>
      </c>
      <c r="C1409" s="27" t="n">
        <v>147.000449311012</v>
      </c>
      <c r="D1409" s="27" t="n">
        <v>194.52718181818</v>
      </c>
      <c r="F1409" s="27" t="n">
        <v>38.01</v>
      </c>
      <c r="G1409" s="27" t="n">
        <v>34.984</v>
      </c>
    </row>
    <row r="1410" customFormat="false" ht="12.75" hidden="false" customHeight="false" outlineLevel="0" collapsed="false">
      <c r="A1410" s="43" t="n">
        <v>23.467</v>
      </c>
      <c r="B1410" s="27" t="n">
        <v>2.49</v>
      </c>
      <c r="C1410" s="27" t="n">
        <v>147.87747179021</v>
      </c>
      <c r="D1410" s="27" t="n">
        <v>195.13339130435</v>
      </c>
      <c r="F1410" s="27" t="n">
        <v>37.8</v>
      </c>
      <c r="G1410" s="27" t="n">
        <v>34.9825</v>
      </c>
    </row>
    <row r="1411" customFormat="false" ht="12.75" hidden="false" customHeight="false" outlineLevel="0" collapsed="false">
      <c r="A1411" s="43" t="n">
        <v>23.483</v>
      </c>
      <c r="B1411" s="27" t="n">
        <v>2.495</v>
      </c>
      <c r="C1411" s="27" t="n">
        <v>147.832986298457</v>
      </c>
      <c r="D1411" s="27" t="n">
        <v>195.73868181818</v>
      </c>
      <c r="F1411" s="27" t="n">
        <v>37.88</v>
      </c>
      <c r="G1411" s="27" t="n">
        <v>34.9885714285714</v>
      </c>
    </row>
    <row r="1412" customFormat="false" ht="12.75" hidden="false" customHeight="false" outlineLevel="0" collapsed="false">
      <c r="A1412" s="43" t="n">
        <v>23.5</v>
      </c>
      <c r="B1412" s="27" t="n">
        <v>2.504</v>
      </c>
      <c r="C1412" s="27" t="n">
        <v>148.162744217695</v>
      </c>
      <c r="D1412" s="27" t="n">
        <v>196.33781818182</v>
      </c>
      <c r="F1412" s="27" t="n">
        <v>37.935</v>
      </c>
      <c r="G1412" s="27" t="n">
        <v>34.995</v>
      </c>
    </row>
    <row r="1413" customFormat="false" ht="12.75" hidden="false" customHeight="false" outlineLevel="0" collapsed="false">
      <c r="A1413" s="43" t="n">
        <v>23.517</v>
      </c>
      <c r="B1413" s="27" t="n">
        <v>2.51</v>
      </c>
      <c r="C1413" s="27" t="n">
        <v>147.84989754119</v>
      </c>
      <c r="D1413" s="27" t="n">
        <v>196.945</v>
      </c>
      <c r="F1413" s="27" t="n">
        <v>38.19</v>
      </c>
      <c r="G1413" s="27" t="n">
        <v>34.995</v>
      </c>
    </row>
    <row r="1414" customFormat="false" ht="12.75" hidden="false" customHeight="false" outlineLevel="0" collapsed="false">
      <c r="A1414" s="43" t="n">
        <v>23.533</v>
      </c>
      <c r="B1414" s="27" t="n">
        <v>2.505</v>
      </c>
      <c r="C1414" s="27" t="n">
        <v>147.526710699451</v>
      </c>
      <c r="D1414" s="27" t="n">
        <v>197.55260869565</v>
      </c>
      <c r="F1414" s="27" t="n">
        <v>38.195</v>
      </c>
      <c r="G1414" s="27" t="n">
        <v>34.995</v>
      </c>
    </row>
    <row r="1415" customFormat="false" ht="12.75" hidden="false" customHeight="false" outlineLevel="0" collapsed="false">
      <c r="A1415" s="43" t="n">
        <v>23.55</v>
      </c>
      <c r="B1415" s="27" t="n">
        <v>2.51666666666667</v>
      </c>
      <c r="C1415" s="27" t="n">
        <v>149.833742022204</v>
      </c>
      <c r="D1415" s="27" t="n">
        <v>198.15808333333</v>
      </c>
      <c r="F1415" s="27" t="n">
        <v>37.74</v>
      </c>
      <c r="G1415" s="27" t="n">
        <v>34.985</v>
      </c>
    </row>
    <row r="1416" customFormat="false" ht="12.75" hidden="false" customHeight="false" outlineLevel="0" collapsed="false">
      <c r="A1416" s="43" t="n">
        <v>23.567</v>
      </c>
      <c r="B1416" s="27" t="n">
        <v>2.52</v>
      </c>
      <c r="C1416" s="27" t="n">
        <v>148.332286104985</v>
      </c>
      <c r="D1416" s="27" t="n">
        <v>198.77552173913</v>
      </c>
      <c r="F1416" s="27" t="n">
        <v>38.295</v>
      </c>
      <c r="G1416" s="27" t="n">
        <v>34.9983333333333</v>
      </c>
    </row>
    <row r="1417" customFormat="false" ht="12.75" hidden="false" customHeight="false" outlineLevel="0" collapsed="false">
      <c r="A1417" s="43" t="n">
        <v>23.583</v>
      </c>
      <c r="B1417" s="27" t="n">
        <v>2.52333333333333</v>
      </c>
      <c r="C1417" s="27" t="n">
        <v>148.530467535688</v>
      </c>
      <c r="D1417" s="27" t="n">
        <v>199.37130434783</v>
      </c>
      <c r="F1417" s="27" t="n">
        <v>38.155</v>
      </c>
      <c r="G1417" s="27" t="n">
        <v>34.995</v>
      </c>
    </row>
    <row r="1418" customFormat="false" ht="12.75" hidden="false" customHeight="false" outlineLevel="0" collapsed="false">
      <c r="A1418" s="43" t="n">
        <v>23.6</v>
      </c>
      <c r="B1418" s="27" t="n">
        <v>2.52</v>
      </c>
      <c r="C1418" s="27" t="n">
        <v>148.4215670288</v>
      </c>
      <c r="D1418" s="27" t="n">
        <v>199.97829166667</v>
      </c>
      <c r="F1418" s="27" t="n">
        <v>38.28</v>
      </c>
      <c r="G1418" s="27" t="n">
        <v>34.988</v>
      </c>
    </row>
    <row r="1419" customFormat="false" ht="12.75" hidden="false" customHeight="false" outlineLevel="0" collapsed="false">
      <c r="A1419" s="43" t="n">
        <v>23.617</v>
      </c>
      <c r="B1419" s="27" t="n">
        <v>2.545</v>
      </c>
      <c r="C1419" s="27" t="n">
        <v>149.588438409182</v>
      </c>
      <c r="D1419" s="27" t="n">
        <v>200.60039130435</v>
      </c>
      <c r="F1419" s="27" t="n">
        <v>38.485</v>
      </c>
      <c r="G1419" s="27" t="n">
        <v>34.99</v>
      </c>
    </row>
    <row r="1420" customFormat="false" ht="12.75" hidden="false" customHeight="false" outlineLevel="0" collapsed="false">
      <c r="A1420" s="43" t="n">
        <v>23.633</v>
      </c>
      <c r="B1420" s="27" t="n">
        <v>2.555</v>
      </c>
      <c r="C1420" s="27" t="n">
        <v>150.660867024214</v>
      </c>
      <c r="D1420" s="27" t="n">
        <v>201.21628571429</v>
      </c>
      <c r="F1420" s="27" t="n">
        <v>38.23</v>
      </c>
      <c r="G1420" s="27" t="n">
        <v>34.995</v>
      </c>
    </row>
    <row r="1421" customFormat="false" ht="12.75" hidden="false" customHeight="false" outlineLevel="0" collapsed="false">
      <c r="A1421" s="43" t="n">
        <v>23.65</v>
      </c>
      <c r="B1421" s="27" t="n">
        <v>2.55</v>
      </c>
      <c r="C1421" s="27" t="n">
        <v>151.165424963358</v>
      </c>
      <c r="D1421" s="27" t="n">
        <v>201.859</v>
      </c>
      <c r="F1421" s="27" t="n">
        <v>37.985</v>
      </c>
      <c r="G1421" s="27" t="n">
        <v>35.004</v>
      </c>
    </row>
    <row r="1422" customFormat="false" ht="12.75" hidden="false" customHeight="false" outlineLevel="0" collapsed="false">
      <c r="A1422" s="43" t="n">
        <v>23.667</v>
      </c>
      <c r="B1422" s="27" t="n">
        <v>2.555</v>
      </c>
      <c r="C1422" s="27" t="n">
        <v>149.287809828847</v>
      </c>
      <c r="D1422" s="27" t="n">
        <v>202.48804545455</v>
      </c>
      <c r="F1422" s="27" t="n">
        <v>38.69</v>
      </c>
      <c r="G1422" s="27" t="n">
        <v>35.025</v>
      </c>
    </row>
    <row r="1423" customFormat="false" ht="12.75" hidden="false" customHeight="false" outlineLevel="0" collapsed="false">
      <c r="A1423" s="43" t="n">
        <v>23.683</v>
      </c>
      <c r="B1423" s="27" t="n">
        <v>2.55666666666667</v>
      </c>
      <c r="C1423" s="27" t="n">
        <v>150.247370723357</v>
      </c>
      <c r="D1423" s="27" t="n">
        <v>203.083</v>
      </c>
      <c r="F1423" s="27" t="n">
        <v>38.46</v>
      </c>
      <c r="G1423" s="27" t="n">
        <v>35.015</v>
      </c>
    </row>
    <row r="1424" customFormat="false" ht="12.75" hidden="false" customHeight="false" outlineLevel="0" collapsed="false">
      <c r="A1424" s="43" t="n">
        <v>23.7</v>
      </c>
      <c r="B1424" s="27" t="n">
        <v>2.565</v>
      </c>
      <c r="C1424" s="27" t="n">
        <v>151.630120542538</v>
      </c>
      <c r="D1424" s="27" t="n">
        <v>203.71917391304</v>
      </c>
      <c r="F1424" s="27" t="n">
        <v>38.39</v>
      </c>
      <c r="G1424" s="27" t="n">
        <v>35.02</v>
      </c>
    </row>
    <row r="1425" customFormat="false" ht="12.75" hidden="false" customHeight="false" outlineLevel="0" collapsed="false">
      <c r="A1425" s="43" t="n">
        <v>23.717</v>
      </c>
      <c r="B1425" s="27" t="n">
        <v>2.59</v>
      </c>
      <c r="C1425" s="27" t="n">
        <v>152.737314050326</v>
      </c>
      <c r="D1425" s="27" t="n">
        <v>204.32414285714</v>
      </c>
      <c r="F1425" s="27" t="n">
        <v>38.365</v>
      </c>
      <c r="G1425" s="27" t="n">
        <v>35.02</v>
      </c>
    </row>
    <row r="1426" customFormat="false" ht="12.75" hidden="false" customHeight="false" outlineLevel="0" collapsed="false">
      <c r="A1426" s="43" t="n">
        <v>23.733</v>
      </c>
      <c r="B1426" s="27" t="n">
        <v>2.595</v>
      </c>
      <c r="C1426" s="27" t="n">
        <v>152.685297032527</v>
      </c>
      <c r="D1426" s="27" t="n">
        <v>204.95095652174</v>
      </c>
      <c r="F1426" s="27" t="n">
        <v>38.435</v>
      </c>
      <c r="G1426" s="27" t="n">
        <v>35.015</v>
      </c>
    </row>
    <row r="1427" customFormat="false" ht="12.75" hidden="false" customHeight="false" outlineLevel="0" collapsed="false">
      <c r="A1427" s="43" t="n">
        <v>23.75</v>
      </c>
      <c r="B1427" s="27" t="n">
        <v>2.59666666666667</v>
      </c>
      <c r="C1427" s="27" t="n">
        <v>152.420187062149</v>
      </c>
      <c r="D1427" s="27" t="n">
        <v>205.57466666667</v>
      </c>
      <c r="F1427" s="27" t="n">
        <v>38.535</v>
      </c>
      <c r="G1427" s="27" t="n">
        <v>35.015</v>
      </c>
    </row>
    <row r="1428" customFormat="false" ht="12.75" hidden="false" customHeight="false" outlineLevel="0" collapsed="false">
      <c r="A1428" s="43" t="n">
        <v>23.767</v>
      </c>
      <c r="B1428" s="27" t="n">
        <v>2.605</v>
      </c>
      <c r="C1428" s="27" t="n">
        <v>154.010660333935</v>
      </c>
      <c r="D1428" s="27" t="n">
        <v>206.20271428571</v>
      </c>
      <c r="F1428" s="27" t="n">
        <v>38.155</v>
      </c>
      <c r="G1428" s="27" t="n">
        <v>35.016</v>
      </c>
    </row>
    <row r="1429" customFormat="false" ht="12.75" hidden="false" customHeight="false" outlineLevel="0" collapsed="false">
      <c r="A1429" s="43" t="n">
        <v>23.783</v>
      </c>
      <c r="B1429" s="27" t="n">
        <v>2.605</v>
      </c>
      <c r="C1429" s="27" t="n">
        <v>152.772090366527</v>
      </c>
      <c r="D1429" s="27" t="n">
        <v>206.81408695652</v>
      </c>
      <c r="F1429" s="27" t="n">
        <v>38.61</v>
      </c>
      <c r="G1429" s="27" t="n">
        <v>35.015</v>
      </c>
    </row>
    <row r="1430" customFormat="false" ht="12.75" hidden="false" customHeight="false" outlineLevel="0" collapsed="false">
      <c r="A1430" s="43" t="n">
        <v>23.8</v>
      </c>
      <c r="B1430" s="27" t="n">
        <v>2.605</v>
      </c>
      <c r="C1430" s="27" t="n">
        <v>152.214330732235</v>
      </c>
      <c r="D1430" s="27" t="n">
        <v>207.45539130435</v>
      </c>
      <c r="F1430" s="27" t="n">
        <v>38.645</v>
      </c>
      <c r="G1430" s="27" t="n">
        <v>35.014</v>
      </c>
    </row>
    <row r="1431" customFormat="false" ht="12.75" hidden="false" customHeight="false" outlineLevel="0" collapsed="false">
      <c r="A1431" s="43" t="n">
        <v>23.817</v>
      </c>
      <c r="B1431" s="27" t="n">
        <v>2.595</v>
      </c>
      <c r="C1431" s="27" t="n">
        <v>151.555891826425</v>
      </c>
      <c r="D1431" s="27" t="n">
        <v>208.07859090909</v>
      </c>
      <c r="F1431" s="27" t="n">
        <v>38.855</v>
      </c>
      <c r="G1431" s="27" t="n">
        <v>35.0316666666667</v>
      </c>
    </row>
    <row r="1432" customFormat="false" ht="12.75" hidden="false" customHeight="false" outlineLevel="0" collapsed="false">
      <c r="A1432" s="43" t="n">
        <v>23.833</v>
      </c>
      <c r="B1432" s="27" t="n">
        <v>2.606</v>
      </c>
      <c r="C1432" s="27" t="n">
        <v>152.541825828306</v>
      </c>
      <c r="D1432" s="27" t="n">
        <v>208.70290909091</v>
      </c>
      <c r="F1432" s="27" t="n">
        <v>38.73</v>
      </c>
      <c r="G1432" s="27" t="n">
        <v>35.02</v>
      </c>
    </row>
    <row r="1433" customFormat="false" ht="12.75" hidden="false" customHeight="false" outlineLevel="0" collapsed="false">
      <c r="A1433" s="43" t="n">
        <v>23.85</v>
      </c>
      <c r="B1433" s="27" t="n">
        <v>2.61</v>
      </c>
      <c r="C1433" s="27" t="n">
        <v>153.301174161286</v>
      </c>
      <c r="D1433" s="27" t="n">
        <v>209.35217391304</v>
      </c>
      <c r="F1433" s="27" t="n">
        <v>38.63</v>
      </c>
      <c r="G1433" s="27" t="n">
        <v>35.02</v>
      </c>
    </row>
    <row r="1434" customFormat="false" ht="12.75" hidden="false" customHeight="false" outlineLevel="0" collapsed="false">
      <c r="A1434" s="43" t="n">
        <v>23.867</v>
      </c>
      <c r="B1434" s="27" t="n">
        <v>2.626</v>
      </c>
      <c r="C1434" s="27" t="n">
        <v>152.539915126561</v>
      </c>
      <c r="D1434" s="27" t="n">
        <v>209.98217391304</v>
      </c>
      <c r="F1434" s="27" t="n">
        <v>39.22</v>
      </c>
      <c r="G1434" s="27" t="n">
        <v>35.0266666666667</v>
      </c>
    </row>
    <row r="1435" customFormat="false" ht="12.75" hidden="false" customHeight="false" outlineLevel="0" collapsed="false">
      <c r="A1435" s="43" t="n">
        <v>23.883</v>
      </c>
      <c r="B1435" s="27" t="n">
        <v>2.645</v>
      </c>
      <c r="C1435" s="27" t="n">
        <v>153.944040463207</v>
      </c>
      <c r="D1435" s="27" t="n">
        <v>210.64160869565</v>
      </c>
      <c r="F1435" s="27" t="n">
        <v>39.17</v>
      </c>
      <c r="G1435" s="27" t="n">
        <v>35.028</v>
      </c>
    </row>
    <row r="1436" customFormat="false" ht="12.75" hidden="false" customHeight="false" outlineLevel="0" collapsed="false">
      <c r="A1436" s="43" t="n">
        <v>23.9</v>
      </c>
      <c r="B1436" s="27" t="n">
        <v>2.67</v>
      </c>
      <c r="C1436" s="27" t="n">
        <v>146.524141470316</v>
      </c>
      <c r="D1436" s="27" t="n">
        <v>211.53227272727</v>
      </c>
      <c r="F1436" s="27" t="n">
        <v>43.81</v>
      </c>
      <c r="G1436" s="27" t="n">
        <v>35.11</v>
      </c>
    </row>
    <row r="1437" customFormat="false" ht="12.75" hidden="false" customHeight="false" outlineLevel="0" collapsed="false">
      <c r="A1437" s="43" t="n">
        <v>23.917</v>
      </c>
      <c r="B1437" s="27" t="n">
        <v>2.79923076923077</v>
      </c>
      <c r="C1437" s="27" t="n">
        <v>138.096230239274</v>
      </c>
      <c r="D1437" s="27" t="n">
        <v>212.07385714286</v>
      </c>
      <c r="F1437" s="27" t="n">
        <v>49.9</v>
      </c>
      <c r="G1437" s="27" t="n">
        <v>35.1375</v>
      </c>
    </row>
    <row r="1438" customFormat="false" ht="12.75" hidden="false" customHeight="false" outlineLevel="0" collapsed="false">
      <c r="A1438" s="43" t="n">
        <v>23.933</v>
      </c>
      <c r="B1438" s="27" t="n">
        <v>3.03222222222222</v>
      </c>
      <c r="C1438" s="27" t="n">
        <v>195.441635702768</v>
      </c>
      <c r="D1438" s="27" t="n">
        <v>212.60856521739</v>
      </c>
      <c r="F1438" s="27" t="n">
        <v>37.825</v>
      </c>
      <c r="G1438" s="27" t="n">
        <v>34.9319047619048</v>
      </c>
    </row>
    <row r="1439" customFormat="false" ht="12.75" hidden="false" customHeight="false" outlineLevel="0" collapsed="false">
      <c r="A1439" s="43" t="n">
        <v>23.95</v>
      </c>
      <c r="B1439" s="27" t="n">
        <v>3.01666666666667</v>
      </c>
      <c r="C1439" s="27" t="n">
        <v>220.206121226496</v>
      </c>
      <c r="D1439" s="27" t="n">
        <v>213.12382608696</v>
      </c>
      <c r="F1439" s="27" t="n">
        <v>29.965</v>
      </c>
      <c r="G1439" s="27" t="n">
        <v>34.7</v>
      </c>
    </row>
    <row r="1440" customFormat="false" ht="12.75" hidden="false" customHeight="false" outlineLevel="0" collapsed="false">
      <c r="A1440" s="43" t="n">
        <v>23.967</v>
      </c>
      <c r="B1440" s="27" t="n">
        <v>2.83583333333333</v>
      </c>
      <c r="C1440" s="27" t="n">
        <v>176.010230594008</v>
      </c>
      <c r="D1440" s="27" t="n">
        <v>213.64647826087</v>
      </c>
      <c r="F1440" s="27" t="n">
        <v>32.305</v>
      </c>
      <c r="G1440" s="27" t="n">
        <v>34.5253846153846</v>
      </c>
    </row>
    <row r="1441" customFormat="false" ht="12.75" hidden="false" customHeight="false" outlineLevel="0" collapsed="false">
      <c r="A1441" s="43" t="n">
        <v>23.983</v>
      </c>
      <c r="B1441" s="27" t="n">
        <v>2.6425</v>
      </c>
      <c r="C1441" s="27" t="n">
        <v>150.839833641189</v>
      </c>
      <c r="D1441" s="27" t="n">
        <v>214.18147826087</v>
      </c>
      <c r="F1441" s="27" t="n">
        <v>34.14</v>
      </c>
      <c r="G1441" s="27" t="n">
        <v>34.415</v>
      </c>
    </row>
    <row r="1442" customFormat="false" ht="12.75" hidden="false" customHeight="false" outlineLevel="0" collapsed="false">
      <c r="A1442" s="43" t="n">
        <v>24</v>
      </c>
      <c r="B1442" s="27" t="n">
        <v>2.49</v>
      </c>
      <c r="C1442" s="27" t="n">
        <v>144.666048062285</v>
      </c>
      <c r="D1442" s="27" t="n">
        <v>214.72439130435</v>
      </c>
      <c r="F1442" s="27" t="n">
        <v>33.785</v>
      </c>
      <c r="G1442" s="27" t="n">
        <v>34.36</v>
      </c>
    </row>
    <row r="1443" customFormat="false" ht="12.75" hidden="false" customHeight="false" outlineLevel="0" collapsed="false">
      <c r="A1443" s="43" t="n">
        <v>24.017</v>
      </c>
      <c r="B1443" s="27" t="n">
        <v>2.395</v>
      </c>
      <c r="C1443" s="27" t="n">
        <v>140.429690231484</v>
      </c>
      <c r="D1443" s="27" t="n">
        <v>215.26460869565</v>
      </c>
      <c r="F1443" s="27" t="n">
        <v>33.945</v>
      </c>
      <c r="G1443" s="27" t="n">
        <v>34.32</v>
      </c>
    </row>
    <row r="1444" customFormat="false" ht="12.75" hidden="false" customHeight="false" outlineLevel="0" collapsed="false">
      <c r="A1444" s="43" t="n">
        <v>24.033</v>
      </c>
      <c r="B1444" s="27" t="n">
        <v>2.345</v>
      </c>
      <c r="C1444" s="27" t="n">
        <v>136.136751591262</v>
      </c>
      <c r="D1444" s="27" t="n">
        <v>215.84386956522</v>
      </c>
      <c r="F1444" s="27" t="n">
        <v>34.385</v>
      </c>
      <c r="G1444" s="27" t="n">
        <v>34.26</v>
      </c>
    </row>
    <row r="1445" customFormat="false" ht="12.75" hidden="false" customHeight="false" outlineLevel="0" collapsed="false">
      <c r="A1445" s="43" t="n">
        <v>24.05</v>
      </c>
      <c r="B1445" s="27" t="n">
        <v>2.32</v>
      </c>
      <c r="C1445" s="27" t="n">
        <v>134.759720569129</v>
      </c>
      <c r="D1445" s="27" t="n">
        <v>216.34769565217</v>
      </c>
      <c r="F1445" s="27" t="n">
        <v>34.54</v>
      </c>
      <c r="G1445" s="27" t="n">
        <v>34.19</v>
      </c>
    </row>
    <row r="1446" customFormat="false" ht="12.75" hidden="false" customHeight="false" outlineLevel="0" collapsed="false">
      <c r="A1446" s="43" t="n">
        <v>24.067</v>
      </c>
      <c r="B1446" s="27" t="n">
        <v>2.32666666666667</v>
      </c>
      <c r="C1446" s="27" t="n">
        <v>136.475144141489</v>
      </c>
      <c r="D1446" s="27" t="n">
        <v>216.89452173913</v>
      </c>
      <c r="F1446" s="27" t="n">
        <v>34.065</v>
      </c>
      <c r="G1446" s="27" t="n">
        <v>34.1416666666667</v>
      </c>
    </row>
    <row r="1447" customFormat="false" ht="12.75" hidden="false" customHeight="false" outlineLevel="0" collapsed="false">
      <c r="A1447" s="43" t="n">
        <v>24.083</v>
      </c>
      <c r="B1447" s="27" t="n">
        <v>2.325</v>
      </c>
      <c r="C1447" s="27" t="n">
        <v>136.045694274732</v>
      </c>
      <c r="D1447" s="27" t="n">
        <v>217.44860869565</v>
      </c>
      <c r="F1447" s="27" t="n">
        <v>34.13</v>
      </c>
      <c r="G1447" s="27" t="n">
        <v>34.095</v>
      </c>
    </row>
    <row r="1448" customFormat="false" ht="12.75" hidden="false" customHeight="false" outlineLevel="0" collapsed="false">
      <c r="A1448" s="43" t="n">
        <v>24.1</v>
      </c>
      <c r="B1448" s="27" t="n">
        <v>2.335</v>
      </c>
      <c r="C1448" s="27" t="n">
        <v>136.012672651477</v>
      </c>
      <c r="D1448" s="27" t="n">
        <v>217.97413636364</v>
      </c>
      <c r="F1448" s="27" t="n">
        <v>34.24</v>
      </c>
      <c r="G1448" s="27" t="n">
        <v>34.045</v>
      </c>
    </row>
    <row r="1449" customFormat="false" ht="12.75" hidden="false" customHeight="false" outlineLevel="0" collapsed="false">
      <c r="A1449" s="43" t="n">
        <v>24.117</v>
      </c>
      <c r="B1449" s="27" t="n">
        <v>2.335</v>
      </c>
      <c r="C1449" s="27" t="n">
        <v>135.827773969246</v>
      </c>
      <c r="D1449" s="27" t="n">
        <v>218.52018181818</v>
      </c>
      <c r="F1449" s="27" t="n">
        <v>34.3</v>
      </c>
      <c r="G1449" s="27" t="n">
        <v>34</v>
      </c>
    </row>
    <row r="1450" customFormat="false" ht="12.75" hidden="false" customHeight="false" outlineLevel="0" collapsed="false">
      <c r="A1450" s="43" t="n">
        <v>24.133</v>
      </c>
      <c r="B1450" s="27" t="n">
        <v>2.325</v>
      </c>
      <c r="C1450" s="27" t="n">
        <v>135.47932833108</v>
      </c>
      <c r="D1450" s="27" t="n">
        <v>219.08243478261</v>
      </c>
      <c r="F1450" s="27" t="n">
        <v>34.185</v>
      </c>
      <c r="G1450" s="27" t="n">
        <v>33.9716666666667</v>
      </c>
    </row>
    <row r="1451" customFormat="false" ht="12.75" hidden="false" customHeight="false" outlineLevel="0" collapsed="false">
      <c r="A1451" s="43" t="n">
        <v>24.15</v>
      </c>
      <c r="B1451" s="27" t="n">
        <v>2.325</v>
      </c>
      <c r="C1451" s="27" t="n">
        <v>135.372668149144</v>
      </c>
      <c r="D1451" s="27" t="n">
        <v>219.63095652174</v>
      </c>
      <c r="F1451" s="27" t="n">
        <v>34.3</v>
      </c>
      <c r="G1451" s="27" t="n">
        <v>33.9222222222222</v>
      </c>
    </row>
    <row r="1452" customFormat="false" ht="12.75" hidden="false" customHeight="false" outlineLevel="0" collapsed="false">
      <c r="A1452" s="43" t="n">
        <v>24.167</v>
      </c>
      <c r="B1452" s="27" t="n">
        <v>2.335</v>
      </c>
      <c r="C1452" s="27" t="n">
        <v>135.82900853151</v>
      </c>
      <c r="D1452" s="27" t="n">
        <v>220.18272727273</v>
      </c>
      <c r="F1452" s="27" t="n">
        <v>34.225</v>
      </c>
      <c r="G1452" s="27" t="n">
        <v>33.885</v>
      </c>
    </row>
    <row r="1453" customFormat="false" ht="12.75" hidden="false" customHeight="false" outlineLevel="0" collapsed="false">
      <c r="A1453" s="43" t="n">
        <v>24.183</v>
      </c>
      <c r="B1453" s="27" t="n">
        <v>2.35</v>
      </c>
      <c r="C1453" s="27" t="n">
        <v>136.989313092593</v>
      </c>
      <c r="D1453" s="27" t="n">
        <v>220.73273913043</v>
      </c>
      <c r="F1453" s="27" t="n">
        <v>34.075</v>
      </c>
      <c r="G1453" s="27" t="n">
        <v>33.865</v>
      </c>
    </row>
    <row r="1454" customFormat="false" ht="12.75" hidden="false" customHeight="false" outlineLevel="0" collapsed="false">
      <c r="A1454" s="43" t="n">
        <v>24.2</v>
      </c>
      <c r="B1454" s="27" t="n">
        <v>2.34333333333333</v>
      </c>
      <c r="C1454" s="27" t="n">
        <v>137.006624802939</v>
      </c>
      <c r="D1454" s="27" t="n">
        <v>221.292875</v>
      </c>
      <c r="F1454" s="27" t="n">
        <v>33.775</v>
      </c>
      <c r="G1454" s="27" t="n">
        <v>33.835</v>
      </c>
    </row>
    <row r="1455" customFormat="false" ht="12.75" hidden="false" customHeight="false" outlineLevel="0" collapsed="false">
      <c r="A1455" s="43" t="n">
        <v>24.217</v>
      </c>
      <c r="B1455" s="27" t="n">
        <v>2.355</v>
      </c>
      <c r="C1455" s="27" t="n">
        <v>136.901310492109</v>
      </c>
      <c r="D1455" s="27" t="n">
        <v>221.84991304348</v>
      </c>
      <c r="F1455" s="27" t="n">
        <v>34.02</v>
      </c>
      <c r="G1455" s="27" t="n">
        <v>33.818</v>
      </c>
    </row>
    <row r="1456" customFormat="false" ht="12.75" hidden="false" customHeight="false" outlineLevel="0" collapsed="false">
      <c r="A1456" s="43" t="n">
        <v>24.233</v>
      </c>
      <c r="B1456" s="27" t="n">
        <v>2.365</v>
      </c>
      <c r="C1456" s="27" t="n">
        <v>136.402283880658</v>
      </c>
      <c r="D1456" s="27" t="n">
        <v>222.40026086956</v>
      </c>
      <c r="F1456" s="27" t="n">
        <v>34.545</v>
      </c>
      <c r="G1456" s="27" t="n">
        <v>33.795</v>
      </c>
    </row>
    <row r="1457" customFormat="false" ht="12.75" hidden="false" customHeight="false" outlineLevel="0" collapsed="false">
      <c r="A1457" s="43" t="n">
        <v>24.25</v>
      </c>
      <c r="B1457" s="27" t="n">
        <v>2.37</v>
      </c>
      <c r="C1457" s="27" t="n">
        <v>137.23764799434</v>
      </c>
      <c r="D1457" s="27" t="n">
        <v>222.96186363636</v>
      </c>
      <c r="F1457" s="27" t="n">
        <v>34.505</v>
      </c>
      <c r="G1457" s="27" t="n">
        <v>33.775</v>
      </c>
    </row>
    <row r="1458" customFormat="false" ht="12.75" hidden="false" customHeight="false" outlineLevel="0" collapsed="false">
      <c r="A1458" s="43" t="n">
        <v>24.267</v>
      </c>
      <c r="B1458" s="27" t="n">
        <v>2.375</v>
      </c>
      <c r="C1458" s="27" t="n">
        <v>138.308569848517</v>
      </c>
      <c r="D1458" s="27" t="n">
        <v>223.529</v>
      </c>
      <c r="F1458" s="27" t="n">
        <v>34.37</v>
      </c>
      <c r="G1458" s="27" t="n">
        <v>33.76</v>
      </c>
    </row>
    <row r="1459" customFormat="false" ht="12.75" hidden="false" customHeight="false" outlineLevel="0" collapsed="false">
      <c r="A1459" s="43" t="n">
        <v>24.283</v>
      </c>
      <c r="B1459" s="27" t="n">
        <v>2.385</v>
      </c>
      <c r="C1459" s="27" t="n">
        <v>137.525136665084</v>
      </c>
      <c r="D1459" s="27" t="n">
        <v>224.08743478261</v>
      </c>
      <c r="F1459" s="27" t="n">
        <v>34.955</v>
      </c>
      <c r="G1459" s="27" t="n">
        <v>33.7433333333333</v>
      </c>
    </row>
    <row r="1460" customFormat="false" ht="12.75" hidden="false" customHeight="false" outlineLevel="0" collapsed="false">
      <c r="A1460" s="43" t="n">
        <v>24.3</v>
      </c>
      <c r="B1460" s="27" t="n">
        <v>2.38666666666667</v>
      </c>
      <c r="C1460" s="27" t="n">
        <v>138.476194885802</v>
      </c>
      <c r="D1460" s="27" t="n">
        <v>224.66213043478</v>
      </c>
      <c r="F1460" s="27" t="n">
        <v>34.47</v>
      </c>
      <c r="G1460" s="27" t="n">
        <v>33.725</v>
      </c>
    </row>
    <row r="1461" customFormat="false" ht="12.75" hidden="false" customHeight="false" outlineLevel="0" collapsed="false">
      <c r="A1461" s="43" t="n">
        <v>24.317</v>
      </c>
      <c r="B1461" s="27" t="n">
        <v>2.4</v>
      </c>
      <c r="C1461" s="27" t="n">
        <v>139.640138542304</v>
      </c>
      <c r="D1461" s="27" t="n">
        <v>225.23160869565</v>
      </c>
      <c r="F1461" s="27" t="n">
        <v>34.57</v>
      </c>
      <c r="G1461" s="27" t="n">
        <v>33.71</v>
      </c>
    </row>
    <row r="1462" customFormat="false" ht="12.75" hidden="false" customHeight="false" outlineLevel="0" collapsed="false">
      <c r="A1462" s="43" t="n">
        <v>24.333</v>
      </c>
      <c r="B1462" s="27" t="n">
        <v>2.405</v>
      </c>
      <c r="C1462" s="27" t="n">
        <v>139.453986279882</v>
      </c>
      <c r="D1462" s="27" t="n">
        <v>225.80813043478</v>
      </c>
      <c r="F1462" s="27" t="n">
        <v>34.42</v>
      </c>
      <c r="G1462" s="27" t="n">
        <v>33.69</v>
      </c>
    </row>
    <row r="1463" customFormat="false" ht="12.75" hidden="false" customHeight="false" outlineLevel="0" collapsed="false">
      <c r="A1463" s="43" t="n">
        <v>24.35</v>
      </c>
      <c r="B1463" s="27" t="n">
        <v>2.41</v>
      </c>
      <c r="C1463" s="27" t="n">
        <v>139.823746758405</v>
      </c>
      <c r="D1463" s="27" t="n">
        <v>226.3749047619</v>
      </c>
      <c r="F1463" s="27" t="n">
        <v>34.54</v>
      </c>
      <c r="G1463" s="27" t="n">
        <v>33.68</v>
      </c>
    </row>
    <row r="1464" customFormat="false" ht="12.75" hidden="false" customHeight="false" outlineLevel="0" collapsed="false">
      <c r="A1464" s="43" t="n">
        <v>24.367</v>
      </c>
      <c r="B1464" s="27" t="n">
        <v>2.425</v>
      </c>
      <c r="C1464" s="27" t="n">
        <v>140.186747199447</v>
      </c>
      <c r="D1464" s="27" t="n">
        <v>226.95182608696</v>
      </c>
      <c r="F1464" s="27" t="n">
        <v>34.63</v>
      </c>
      <c r="G1464" s="27" t="n">
        <v>33.665</v>
      </c>
    </row>
    <row r="1465" customFormat="false" ht="12.75" hidden="false" customHeight="false" outlineLevel="0" collapsed="false">
      <c r="A1465" s="43" t="n">
        <v>24.383</v>
      </c>
      <c r="B1465" s="27" t="n">
        <v>2.425</v>
      </c>
      <c r="C1465" s="27" t="n">
        <v>140.318330445365</v>
      </c>
      <c r="D1465" s="27" t="n">
        <v>227.53082608696</v>
      </c>
      <c r="F1465" s="27" t="n">
        <v>34.455</v>
      </c>
      <c r="G1465" s="27" t="n">
        <v>33.66</v>
      </c>
    </row>
    <row r="1466" customFormat="false" ht="12.75" hidden="false" customHeight="false" outlineLevel="0" collapsed="false">
      <c r="A1466" s="43" t="n">
        <v>24.4</v>
      </c>
      <c r="B1466" s="27" t="n">
        <v>2.435</v>
      </c>
      <c r="C1466" s="27" t="n">
        <v>140.83021152211</v>
      </c>
      <c r="D1466" s="27" t="n">
        <v>228.10695652174</v>
      </c>
      <c r="F1466" s="27" t="n">
        <v>34.615</v>
      </c>
      <c r="G1466" s="27" t="n">
        <v>33.645</v>
      </c>
    </row>
    <row r="1467" customFormat="false" ht="12.75" hidden="false" customHeight="false" outlineLevel="0" collapsed="false">
      <c r="A1467" s="43" t="n">
        <v>24.417</v>
      </c>
      <c r="B1467" s="27" t="n">
        <v>2.44</v>
      </c>
      <c r="C1467" s="27" t="n">
        <v>141.143240368448</v>
      </c>
      <c r="D1467" s="27" t="n">
        <v>228.68227272727</v>
      </c>
      <c r="F1467" s="27" t="n">
        <v>34.51</v>
      </c>
      <c r="G1467" s="27" t="n">
        <v>33.634</v>
      </c>
    </row>
    <row r="1468" customFormat="false" ht="12.75" hidden="false" customHeight="false" outlineLevel="0" collapsed="false">
      <c r="A1468" s="43" t="n">
        <v>24.433</v>
      </c>
      <c r="B1468" s="27" t="n">
        <v>2.44</v>
      </c>
      <c r="C1468" s="27" t="n">
        <v>141.324281964377</v>
      </c>
      <c r="D1468" s="27" t="n">
        <v>229.27665217391</v>
      </c>
      <c r="F1468" s="27" t="n">
        <v>34.405</v>
      </c>
      <c r="G1468" s="27" t="n">
        <v>33.6242857142857</v>
      </c>
    </row>
    <row r="1469" customFormat="false" ht="12.75" hidden="false" customHeight="false" outlineLevel="0" collapsed="false">
      <c r="A1469" s="43" t="n">
        <v>24.45</v>
      </c>
      <c r="B1469" s="27" t="n">
        <v>2.44</v>
      </c>
      <c r="C1469" s="27" t="n">
        <v>141.04087391988</v>
      </c>
      <c r="D1469" s="27" t="n">
        <v>229.86826086957</v>
      </c>
      <c r="F1469" s="27" t="n">
        <v>34.49</v>
      </c>
      <c r="G1469" s="27" t="n">
        <v>33.61</v>
      </c>
    </row>
    <row r="1470" customFormat="false" ht="12.75" hidden="false" customHeight="false" outlineLevel="0" collapsed="false">
      <c r="A1470" s="43" t="n">
        <v>24.467</v>
      </c>
      <c r="B1470" s="27" t="n">
        <v>2.44</v>
      </c>
      <c r="C1470" s="27" t="n">
        <v>140.336036387538</v>
      </c>
      <c r="D1470" s="27" t="n">
        <v>230.44468181818</v>
      </c>
      <c r="F1470" s="27" t="n">
        <v>34.655</v>
      </c>
      <c r="G1470" s="27" t="n">
        <v>33.606</v>
      </c>
    </row>
    <row r="1471" customFormat="false" ht="12.75" hidden="false" customHeight="false" outlineLevel="0" collapsed="false">
      <c r="A1471" s="43" t="n">
        <v>24.483</v>
      </c>
      <c r="B1471" s="27" t="n">
        <v>2.435</v>
      </c>
      <c r="C1471" s="27" t="n">
        <v>140.980698250626</v>
      </c>
      <c r="D1471" s="27" t="n">
        <v>231.03286956522</v>
      </c>
      <c r="F1471" s="27" t="n">
        <v>34.37</v>
      </c>
      <c r="G1471" s="27" t="n">
        <v>33.5966666666667</v>
      </c>
    </row>
    <row r="1472" customFormat="false" ht="12.75" hidden="false" customHeight="false" outlineLevel="0" collapsed="false">
      <c r="A1472" s="43" t="n">
        <v>24.5</v>
      </c>
      <c r="B1472" s="27" t="n">
        <v>2.445</v>
      </c>
      <c r="C1472" s="27" t="n">
        <v>141.449012152295</v>
      </c>
      <c r="D1472" s="27" t="n">
        <v>231.62413043478</v>
      </c>
      <c r="F1472" s="27" t="n">
        <v>34.35</v>
      </c>
      <c r="G1472" s="27" t="n">
        <v>33.59</v>
      </c>
    </row>
    <row r="1473" customFormat="false" ht="12.75" hidden="false" customHeight="false" outlineLevel="0" collapsed="false">
      <c r="A1473" s="43" t="n">
        <v>24.517</v>
      </c>
      <c r="B1473" s="27" t="n">
        <v>2.44</v>
      </c>
      <c r="C1473" s="27" t="n">
        <v>140.800646337071</v>
      </c>
      <c r="D1473" s="27" t="n">
        <v>232.21370833333</v>
      </c>
      <c r="F1473" s="27" t="n">
        <v>34.31</v>
      </c>
      <c r="G1473" s="27" t="n">
        <v>33.5933333333333</v>
      </c>
    </row>
    <row r="1474" customFormat="false" ht="12.75" hidden="false" customHeight="false" outlineLevel="0" collapsed="false">
      <c r="A1474" s="43" t="n">
        <v>24.533</v>
      </c>
      <c r="B1474" s="27" t="n">
        <v>2.44</v>
      </c>
      <c r="C1474" s="27" t="n">
        <v>141.583463616638</v>
      </c>
      <c r="D1474" s="27" t="n">
        <v>232.80795454545</v>
      </c>
      <c r="F1474" s="27" t="n">
        <v>33.76</v>
      </c>
      <c r="G1474" s="27" t="n">
        <v>33.59</v>
      </c>
    </row>
    <row r="1475" customFormat="false" ht="12.75" hidden="false" customHeight="false" outlineLevel="0" collapsed="false">
      <c r="A1475" s="43" t="n">
        <v>24.55</v>
      </c>
      <c r="B1475" s="27" t="n">
        <v>2.455</v>
      </c>
      <c r="C1475" s="27" t="n">
        <v>142.417595719112</v>
      </c>
      <c r="D1475" s="27" t="n">
        <v>233.39904347826</v>
      </c>
      <c r="F1475" s="27" t="n">
        <v>33.87</v>
      </c>
      <c r="G1475" s="27" t="n">
        <v>33.575</v>
      </c>
    </row>
    <row r="1476" customFormat="false" ht="12.75" hidden="false" customHeight="false" outlineLevel="0" collapsed="false">
      <c r="A1476" s="43" t="n">
        <v>24.567</v>
      </c>
      <c r="B1476" s="27" t="n">
        <v>2.455</v>
      </c>
      <c r="C1476" s="27" t="n">
        <v>139.623262930194</v>
      </c>
      <c r="D1476" s="27" t="n">
        <v>233.99013636364</v>
      </c>
      <c r="F1476" s="27" t="n">
        <v>34.675</v>
      </c>
      <c r="G1476" s="27" t="n">
        <v>33.575</v>
      </c>
    </row>
    <row r="1477" customFormat="false" ht="12.75" hidden="false" customHeight="false" outlineLevel="0" collapsed="false">
      <c r="A1477" s="43" t="n">
        <v>24.583</v>
      </c>
      <c r="B1477" s="27" t="n">
        <v>2.45333333333333</v>
      </c>
      <c r="C1477" s="27" t="n">
        <v>141.096432245728</v>
      </c>
      <c r="D1477" s="27" t="n">
        <v>234.58795454545</v>
      </c>
      <c r="F1477" s="27" t="n">
        <v>33.965</v>
      </c>
      <c r="G1477" s="27" t="n">
        <v>33.565</v>
      </c>
    </row>
    <row r="1478" customFormat="false" ht="12.75" hidden="false" customHeight="false" outlineLevel="0" collapsed="false">
      <c r="A1478" s="43" t="n">
        <v>24.6</v>
      </c>
      <c r="B1478" s="27" t="n">
        <v>2.47</v>
      </c>
      <c r="C1478" s="27" t="n">
        <v>147.022989938774</v>
      </c>
      <c r="D1478" s="27" t="n">
        <v>235.2057826087</v>
      </c>
      <c r="F1478" s="27" t="n">
        <v>31.83</v>
      </c>
      <c r="G1478" s="27" t="n">
        <v>33.5816666666667</v>
      </c>
    </row>
    <row r="1479" customFormat="false" ht="12.75" hidden="false" customHeight="false" outlineLevel="0" collapsed="false">
      <c r="A1479" s="43" t="n">
        <v>24.617</v>
      </c>
      <c r="B1479" s="27" t="n">
        <v>2.49</v>
      </c>
      <c r="C1479" s="27" t="n">
        <v>146.965246233456</v>
      </c>
      <c r="D1479" s="27" t="n">
        <v>235.80069565217</v>
      </c>
      <c r="F1479" s="27" t="n">
        <v>31.67</v>
      </c>
      <c r="G1479" s="27" t="n">
        <v>33.5916666666667</v>
      </c>
    </row>
    <row r="1480" customFormat="false" ht="12.75" hidden="false" customHeight="false" outlineLevel="0" collapsed="false">
      <c r="A1480" s="43" t="n">
        <v>24.633</v>
      </c>
      <c r="B1480" s="27" t="n">
        <v>2.48333333333333</v>
      </c>
      <c r="C1480" s="27" t="n">
        <v>142.647562972366</v>
      </c>
      <c r="D1480" s="27" t="n">
        <v>236.40626086957</v>
      </c>
      <c r="F1480" s="27" t="n">
        <v>32.22</v>
      </c>
      <c r="G1480" s="27" t="n">
        <v>33.58</v>
      </c>
    </row>
    <row r="1481" customFormat="false" ht="12.75" hidden="false" customHeight="false" outlineLevel="0" collapsed="false">
      <c r="A1481" s="43" t="n">
        <v>24.65</v>
      </c>
      <c r="B1481" s="27" t="n">
        <v>2.475</v>
      </c>
      <c r="C1481" s="27" t="n">
        <v>141.363277804199</v>
      </c>
      <c r="D1481" s="27" t="n">
        <v>237.00517391304</v>
      </c>
      <c r="F1481" s="27" t="n">
        <v>32.3</v>
      </c>
      <c r="G1481" s="27" t="n">
        <v>33.575</v>
      </c>
    </row>
    <row r="1482" customFormat="false" ht="12.75" hidden="false" customHeight="false" outlineLevel="0" collapsed="false">
      <c r="A1482" s="43" t="n">
        <v>24.667</v>
      </c>
      <c r="B1482" s="27" t="n">
        <v>2.46</v>
      </c>
      <c r="C1482" s="27" t="n">
        <v>141.854749235475</v>
      </c>
      <c r="D1482" s="27" t="n">
        <v>237.61543478261</v>
      </c>
      <c r="F1482" s="27" t="n">
        <v>31.93</v>
      </c>
      <c r="G1482" s="27" t="n">
        <v>33.575</v>
      </c>
    </row>
    <row r="1483" customFormat="false" ht="12.75" hidden="false" customHeight="false" outlineLevel="0" collapsed="false">
      <c r="A1483" s="43" t="n">
        <v>24.683</v>
      </c>
      <c r="B1483" s="27" t="n">
        <v>2.455</v>
      </c>
      <c r="C1483" s="27" t="n">
        <v>141.461486589077</v>
      </c>
      <c r="D1483" s="27" t="n">
        <v>238.22345454545</v>
      </c>
      <c r="F1483" s="27" t="n">
        <v>31.94</v>
      </c>
      <c r="G1483" s="27" t="n">
        <v>33.58</v>
      </c>
    </row>
    <row r="1484" customFormat="false" ht="12.75" hidden="false" customHeight="false" outlineLevel="0" collapsed="false">
      <c r="A1484" s="43" t="n">
        <v>24.7</v>
      </c>
      <c r="B1484" s="27" t="n">
        <v>2.455</v>
      </c>
      <c r="C1484" s="27" t="n">
        <v>141.279402478575</v>
      </c>
      <c r="D1484" s="27" t="n">
        <v>238.82934782609</v>
      </c>
      <c r="F1484" s="27" t="n">
        <v>31.83</v>
      </c>
      <c r="G1484" s="27" t="n">
        <v>33.5733333333333</v>
      </c>
    </row>
    <row r="1485" customFormat="false" ht="12.75" hidden="false" customHeight="false" outlineLevel="0" collapsed="false">
      <c r="A1485" s="43" t="n">
        <v>24.717</v>
      </c>
      <c r="B1485" s="27" t="n">
        <v>2.455</v>
      </c>
      <c r="C1485" s="27" t="n">
        <v>140.924304622774</v>
      </c>
      <c r="D1485" s="27" t="n">
        <v>239.45754545455</v>
      </c>
      <c r="F1485" s="27" t="n">
        <v>31.88</v>
      </c>
      <c r="G1485" s="27" t="n">
        <v>33.57</v>
      </c>
    </row>
    <row r="1486" customFormat="false" ht="12.75" hidden="false" customHeight="false" outlineLevel="0" collapsed="false">
      <c r="A1486" s="43" t="n">
        <v>24.733</v>
      </c>
      <c r="B1486" s="27" t="n">
        <v>2.45</v>
      </c>
      <c r="C1486" s="27" t="n">
        <v>140.587913801676</v>
      </c>
      <c r="D1486" s="27" t="n">
        <v>240.06947826087</v>
      </c>
      <c r="F1486" s="27" t="n">
        <v>31.805</v>
      </c>
      <c r="G1486" s="27" t="n">
        <v>33.57</v>
      </c>
    </row>
    <row r="1487" customFormat="false" ht="12.75" hidden="false" customHeight="false" outlineLevel="0" collapsed="false">
      <c r="A1487" s="43" t="n">
        <v>24.75</v>
      </c>
      <c r="B1487" s="27" t="n">
        <v>2.445</v>
      </c>
      <c r="C1487" s="27" t="n">
        <v>140.343785701122</v>
      </c>
      <c r="D1487" s="27" t="n">
        <v>240.68730434783</v>
      </c>
      <c r="F1487" s="27" t="n">
        <v>31.735</v>
      </c>
      <c r="G1487" s="27" t="n">
        <v>33.57</v>
      </c>
    </row>
    <row r="1488" customFormat="false" ht="12.75" hidden="false" customHeight="false" outlineLevel="0" collapsed="false">
      <c r="A1488" s="43" t="n">
        <v>24.767</v>
      </c>
      <c r="B1488" s="27" t="n">
        <v>2.46</v>
      </c>
      <c r="C1488" s="27" t="n">
        <v>140.678807204878</v>
      </c>
      <c r="D1488" s="27" t="n">
        <v>241.29931818182</v>
      </c>
      <c r="F1488" s="27" t="n">
        <v>31.965</v>
      </c>
      <c r="G1488" s="27" t="n">
        <v>33.57</v>
      </c>
    </row>
    <row r="1489" customFormat="false" ht="12.75" hidden="false" customHeight="false" outlineLevel="0" collapsed="false">
      <c r="A1489" s="43" t="n">
        <v>24.783</v>
      </c>
      <c r="B1489" s="27" t="n">
        <v>2.45666666666667</v>
      </c>
      <c r="C1489" s="27" t="n">
        <v>140.436100748533</v>
      </c>
      <c r="D1489" s="27" t="n">
        <v>241.91243478261</v>
      </c>
      <c r="F1489" s="27" t="n">
        <v>31.93</v>
      </c>
      <c r="G1489" s="27" t="n">
        <v>33.555</v>
      </c>
    </row>
    <row r="1490" customFormat="false" ht="12.75" hidden="false" customHeight="false" outlineLevel="0" collapsed="false">
      <c r="A1490" s="43" t="n">
        <v>24.8</v>
      </c>
      <c r="B1490" s="27" t="n">
        <v>2.47</v>
      </c>
      <c r="C1490" s="27" t="n">
        <v>141.650174952604</v>
      </c>
      <c r="D1490" s="27" t="n">
        <v>242.53395652174</v>
      </c>
      <c r="F1490" s="27" t="n">
        <v>31.77</v>
      </c>
      <c r="G1490" s="27" t="n">
        <v>33.545</v>
      </c>
    </row>
    <row r="1491" customFormat="false" ht="12.75" hidden="false" customHeight="false" outlineLevel="0" collapsed="false">
      <c r="A1491" s="43" t="n">
        <v>24.817</v>
      </c>
      <c r="B1491" s="27" t="n">
        <v>2.47</v>
      </c>
      <c r="C1491" s="27" t="n">
        <v>141.40349684821</v>
      </c>
      <c r="D1491" s="27" t="n">
        <v>243.15352173913</v>
      </c>
      <c r="F1491" s="27" t="n">
        <v>31.87</v>
      </c>
      <c r="G1491" s="27" t="n">
        <v>33.54</v>
      </c>
    </row>
    <row r="1492" customFormat="false" ht="12.75" hidden="false" customHeight="false" outlineLevel="0" collapsed="false">
      <c r="A1492" s="43" t="n">
        <v>24.833</v>
      </c>
      <c r="B1492" s="27" t="n">
        <v>2.475</v>
      </c>
      <c r="C1492" s="27" t="n">
        <v>141.686496965815</v>
      </c>
      <c r="D1492" s="27" t="n">
        <v>243.77469565217</v>
      </c>
      <c r="F1492" s="27" t="n">
        <v>31.75</v>
      </c>
      <c r="G1492" s="27" t="n">
        <v>33.545</v>
      </c>
    </row>
    <row r="1493" customFormat="false" ht="12.75" hidden="false" customHeight="false" outlineLevel="0" collapsed="false">
      <c r="A1493" s="43" t="n">
        <v>24.85</v>
      </c>
      <c r="B1493" s="27" t="n">
        <v>2.475</v>
      </c>
      <c r="C1493" s="27" t="n">
        <v>141.937707554916</v>
      </c>
      <c r="D1493" s="27" t="n">
        <v>244.39347826087</v>
      </c>
      <c r="F1493" s="27" t="n">
        <v>31.48</v>
      </c>
      <c r="G1493" s="27" t="n">
        <v>33.5266666666667</v>
      </c>
    </row>
    <row r="1494" customFormat="false" ht="12.75" hidden="false" customHeight="false" outlineLevel="0" collapsed="false">
      <c r="A1494" s="43" t="n">
        <v>24.867</v>
      </c>
      <c r="B1494" s="27" t="n">
        <v>2.48</v>
      </c>
      <c r="C1494" s="27" t="n">
        <v>142.028967994968</v>
      </c>
      <c r="D1494" s="27" t="n">
        <v>245.01695652174</v>
      </c>
      <c r="F1494" s="27" t="n">
        <v>31.615</v>
      </c>
      <c r="G1494" s="27" t="n">
        <v>33.5316666666667</v>
      </c>
    </row>
    <row r="1495" customFormat="false" ht="12.75" hidden="false" customHeight="false" outlineLevel="0" collapsed="false">
      <c r="A1495" s="43" t="n">
        <v>24.883</v>
      </c>
      <c r="B1495" s="27" t="n">
        <v>2.486</v>
      </c>
      <c r="C1495" s="27" t="n">
        <v>141.890366159205</v>
      </c>
      <c r="D1495" s="27" t="n">
        <v>245.64752173913</v>
      </c>
      <c r="F1495" s="27" t="n">
        <v>31.48</v>
      </c>
      <c r="G1495" s="27" t="n">
        <v>33.5366666666667</v>
      </c>
    </row>
    <row r="1496" customFormat="false" ht="12.75" hidden="false" customHeight="false" outlineLevel="0" collapsed="false">
      <c r="A1496" s="43" t="n">
        <v>24.9</v>
      </c>
      <c r="B1496" s="27" t="n">
        <v>2.485</v>
      </c>
      <c r="C1496" s="27" t="n">
        <v>141.856002297635</v>
      </c>
      <c r="D1496" s="27" t="n">
        <v>246.29330434783</v>
      </c>
      <c r="F1496" s="27" t="n">
        <v>31.6</v>
      </c>
      <c r="G1496" s="27" t="n">
        <v>33.535</v>
      </c>
    </row>
    <row r="1497" customFormat="false" ht="12.75" hidden="false" customHeight="false" outlineLevel="0" collapsed="false">
      <c r="A1497" s="43" t="n">
        <v>24.917</v>
      </c>
      <c r="B1497" s="27" t="n">
        <v>2.48</v>
      </c>
      <c r="C1497" s="27" t="n">
        <v>141.230773879392</v>
      </c>
      <c r="D1497" s="27" t="n">
        <v>246.93539130435</v>
      </c>
      <c r="F1497" s="27" t="n">
        <v>31.6</v>
      </c>
      <c r="G1497" s="27" t="n">
        <v>33.534</v>
      </c>
    </row>
    <row r="1498" customFormat="false" ht="12.75" hidden="false" customHeight="false" outlineLevel="0" collapsed="false">
      <c r="A1498" s="43" t="n">
        <v>24.933</v>
      </c>
      <c r="B1498" s="27" t="n">
        <v>2.49</v>
      </c>
      <c r="C1498" s="27" t="n">
        <v>142.174577247898</v>
      </c>
      <c r="D1498" s="27" t="n">
        <v>247.55831818182</v>
      </c>
      <c r="F1498" s="27" t="n">
        <v>31.44</v>
      </c>
      <c r="G1498" s="27" t="n">
        <v>33.5366666666667</v>
      </c>
    </row>
    <row r="1499" customFormat="false" ht="12.75" hidden="false" customHeight="false" outlineLevel="0" collapsed="false">
      <c r="A1499" s="43" t="n">
        <v>24.95</v>
      </c>
      <c r="B1499" s="27" t="n">
        <v>2.49</v>
      </c>
      <c r="C1499" s="27" t="n">
        <v>142.083292272687</v>
      </c>
      <c r="D1499" s="27" t="n">
        <v>248.19127272727</v>
      </c>
      <c r="F1499" s="27" t="n">
        <v>31.5</v>
      </c>
      <c r="G1499" s="27" t="n">
        <v>33.535</v>
      </c>
    </row>
    <row r="1500" customFormat="false" ht="12.75" hidden="false" customHeight="false" outlineLevel="0" collapsed="false">
      <c r="A1500" s="43" t="n">
        <v>24.967</v>
      </c>
      <c r="B1500" s="27" t="n">
        <v>2.5</v>
      </c>
      <c r="C1500" s="27" t="n">
        <v>142.264625700997</v>
      </c>
      <c r="D1500" s="27" t="n">
        <v>248.82991304348</v>
      </c>
      <c r="F1500" s="27" t="n">
        <v>31.505</v>
      </c>
      <c r="G1500" s="27" t="n">
        <v>33.534</v>
      </c>
    </row>
    <row r="1501" customFormat="false" ht="12.75" hidden="false" customHeight="false" outlineLevel="0" collapsed="false">
      <c r="A1501" s="43" t="n">
        <v>24.983</v>
      </c>
      <c r="B1501" s="27" t="n">
        <v>2.5</v>
      </c>
      <c r="C1501" s="27" t="n">
        <v>142.577835665168</v>
      </c>
      <c r="D1501" s="27" t="n">
        <v>249.467625</v>
      </c>
      <c r="F1501" s="27" t="n">
        <v>31.32</v>
      </c>
      <c r="G1501" s="27" t="n">
        <v>33.536</v>
      </c>
    </row>
    <row r="1502" customFormat="false" ht="12.75" hidden="false" customHeight="false" outlineLevel="0" collapsed="false">
      <c r="A1502" s="43" t="n">
        <v>25</v>
      </c>
      <c r="B1502" s="27" t="n">
        <v>2.5</v>
      </c>
      <c r="C1502" s="27" t="n">
        <v>142.431258356817</v>
      </c>
      <c r="D1502" s="27" t="n">
        <v>250.11359090909</v>
      </c>
      <c r="F1502" s="27" t="n">
        <v>31.38</v>
      </c>
      <c r="G1502" s="27" t="n">
        <v>33.5333333333333</v>
      </c>
    </row>
    <row r="1503" customFormat="false" ht="12.75" hidden="false" customHeight="false" outlineLevel="0" collapsed="false">
      <c r="A1503" s="43" t="n">
        <v>25.017</v>
      </c>
      <c r="B1503" s="27" t="n">
        <v>2.505</v>
      </c>
      <c r="C1503" s="27" t="n">
        <v>142.239682120149</v>
      </c>
      <c r="D1503" s="27" t="n">
        <v>250.75381818182</v>
      </c>
      <c r="F1503" s="27" t="n">
        <v>31.475</v>
      </c>
      <c r="G1503" s="27" t="n">
        <v>33.5333333333333</v>
      </c>
    </row>
    <row r="1504" customFormat="false" ht="12.75" hidden="false" customHeight="false" outlineLevel="0" collapsed="false">
      <c r="A1504" s="43" t="n">
        <v>25.033</v>
      </c>
      <c r="B1504" s="27" t="n">
        <v>2.505</v>
      </c>
      <c r="C1504" s="27" t="n">
        <v>142.517244916127</v>
      </c>
      <c r="D1504" s="27" t="n">
        <v>251.39243478261</v>
      </c>
      <c r="F1504" s="27" t="n">
        <v>31.43</v>
      </c>
      <c r="G1504" s="27" t="n">
        <v>33.535</v>
      </c>
    </row>
    <row r="1505" customFormat="false" ht="12.75" hidden="false" customHeight="false" outlineLevel="0" collapsed="false">
      <c r="A1505" s="43" t="n">
        <v>25.05</v>
      </c>
      <c r="B1505" s="27" t="n">
        <v>2.52</v>
      </c>
      <c r="C1505" s="27" t="n">
        <v>143.104247554532</v>
      </c>
      <c r="D1505" s="27" t="n">
        <v>252.04308695652</v>
      </c>
      <c r="F1505" s="27" t="n">
        <v>31.66</v>
      </c>
      <c r="G1505" s="27" t="n">
        <v>33.525</v>
      </c>
    </row>
    <row r="1506" customFormat="false" ht="12.75" hidden="false" customHeight="false" outlineLevel="0" collapsed="false">
      <c r="A1506" s="43" t="n">
        <v>25.067</v>
      </c>
      <c r="B1506" s="27" t="n">
        <v>2.52</v>
      </c>
      <c r="C1506" s="27" t="n">
        <v>143.187180484355</v>
      </c>
      <c r="D1506" s="27" t="n">
        <v>252.70304347826</v>
      </c>
      <c r="F1506" s="27" t="n">
        <v>31.505</v>
      </c>
      <c r="G1506" s="27" t="n">
        <v>33.52</v>
      </c>
    </row>
    <row r="1507" customFormat="false" ht="12.75" hidden="false" customHeight="false" outlineLevel="0" collapsed="false">
      <c r="A1507" s="43" t="n">
        <v>25.083</v>
      </c>
      <c r="B1507" s="27" t="n">
        <v>2.53</v>
      </c>
      <c r="C1507" s="27" t="n">
        <v>144.066091167761</v>
      </c>
      <c r="D1507" s="27" t="n">
        <v>253.35243478261</v>
      </c>
      <c r="F1507" s="27" t="n">
        <v>31.36</v>
      </c>
      <c r="G1507" s="27" t="n">
        <v>33.5257142857143</v>
      </c>
    </row>
    <row r="1508" customFormat="false" ht="12.75" hidden="false" customHeight="false" outlineLevel="0" collapsed="false">
      <c r="A1508" s="43" t="n">
        <v>25.1</v>
      </c>
      <c r="B1508" s="27" t="n">
        <v>2.53</v>
      </c>
      <c r="C1508" s="27" t="n">
        <v>143.623164310884</v>
      </c>
      <c r="D1508" s="27" t="n">
        <v>254.01160869565</v>
      </c>
      <c r="F1508" s="27" t="n">
        <v>31.45</v>
      </c>
      <c r="G1508" s="27" t="n">
        <v>33.525</v>
      </c>
    </row>
    <row r="1509" customFormat="false" ht="12.75" hidden="false" customHeight="false" outlineLevel="0" collapsed="false">
      <c r="A1509" s="43" t="n">
        <v>25.117</v>
      </c>
      <c r="B1509" s="27" t="n">
        <v>2.545</v>
      </c>
      <c r="C1509" s="27" t="n">
        <v>143.784826917603</v>
      </c>
      <c r="D1509" s="27" t="n">
        <v>254.66856521739</v>
      </c>
      <c r="F1509" s="27" t="n">
        <v>31.76</v>
      </c>
      <c r="G1509" s="27" t="n">
        <v>33.5328571428571</v>
      </c>
    </row>
    <row r="1510" customFormat="false" ht="12.75" hidden="false" customHeight="false" outlineLevel="0" collapsed="false">
      <c r="A1510" s="43" t="n">
        <v>25.133</v>
      </c>
      <c r="B1510" s="27" t="n">
        <v>2.54</v>
      </c>
      <c r="C1510" s="27" t="n">
        <v>144.05218165624</v>
      </c>
      <c r="D1510" s="27" t="n">
        <v>255.31618181818</v>
      </c>
      <c r="F1510" s="27" t="n">
        <v>31.51</v>
      </c>
      <c r="G1510" s="27" t="n">
        <v>33.526</v>
      </c>
    </row>
    <row r="1511" customFormat="false" ht="12.75" hidden="false" customHeight="false" outlineLevel="0" collapsed="false">
      <c r="A1511" s="43" t="n">
        <v>25.15</v>
      </c>
      <c r="B1511" s="27" t="n">
        <v>2.555</v>
      </c>
      <c r="C1511" s="27" t="n">
        <v>145.584458325622</v>
      </c>
      <c r="D1511" s="27" t="n">
        <v>255.95817391304</v>
      </c>
      <c r="F1511" s="27" t="n">
        <v>31.27</v>
      </c>
      <c r="G1511" s="27" t="n">
        <v>33.5242857142857</v>
      </c>
    </row>
    <row r="1512" customFormat="false" ht="12.75" hidden="false" customHeight="false" outlineLevel="0" collapsed="false">
      <c r="A1512" s="43" t="n">
        <v>25.167</v>
      </c>
      <c r="B1512" s="27" t="n">
        <v>2.555</v>
      </c>
      <c r="C1512" s="27" t="n">
        <v>144.904972459915</v>
      </c>
      <c r="D1512" s="27" t="n">
        <v>256.6307826087</v>
      </c>
      <c r="F1512" s="27" t="n">
        <v>31.515</v>
      </c>
      <c r="G1512" s="27" t="n">
        <v>33.526</v>
      </c>
    </row>
    <row r="1513" customFormat="false" ht="12.75" hidden="false" customHeight="false" outlineLevel="0" collapsed="false">
      <c r="A1513" s="43" t="n">
        <v>25.183</v>
      </c>
      <c r="B1513" s="27" t="n">
        <v>2.555</v>
      </c>
      <c r="C1513" s="27" t="n">
        <v>144.377144158839</v>
      </c>
      <c r="D1513" s="27" t="n">
        <v>257.29717391304</v>
      </c>
      <c r="F1513" s="27" t="n">
        <v>31.55</v>
      </c>
      <c r="G1513" s="27" t="n">
        <v>33.525</v>
      </c>
    </row>
    <row r="1514" customFormat="false" ht="12.75" hidden="false" customHeight="false" outlineLevel="0" collapsed="false">
      <c r="A1514" s="43" t="n">
        <v>25.2</v>
      </c>
      <c r="B1514" s="27" t="n">
        <v>2.55</v>
      </c>
      <c r="C1514" s="27" t="n">
        <v>144.192189766232</v>
      </c>
      <c r="D1514" s="27" t="n">
        <v>257.95673913043</v>
      </c>
      <c r="F1514" s="27" t="n">
        <v>31.55</v>
      </c>
      <c r="G1514" s="27" t="n">
        <v>33.525</v>
      </c>
    </row>
    <row r="1515" customFormat="false" ht="12.75" hidden="false" customHeight="false" outlineLevel="0" collapsed="false">
      <c r="A1515" s="43" t="n">
        <v>25.217</v>
      </c>
      <c r="B1515" s="27" t="n">
        <v>2.555</v>
      </c>
      <c r="C1515" s="27" t="n">
        <v>144.489836172721</v>
      </c>
      <c r="D1515" s="27" t="n">
        <v>258.6172173913</v>
      </c>
      <c r="F1515" s="27" t="n">
        <v>31.55</v>
      </c>
      <c r="G1515" s="27" t="n">
        <v>33.525</v>
      </c>
    </row>
    <row r="1516" customFormat="false" ht="12.75" hidden="false" customHeight="false" outlineLevel="0" collapsed="false">
      <c r="A1516" s="43" t="n">
        <v>25.233</v>
      </c>
      <c r="B1516" s="27" t="n">
        <v>2.565</v>
      </c>
      <c r="C1516" s="27" t="n">
        <v>144.962943209962</v>
      </c>
      <c r="D1516" s="27" t="n">
        <v>259.28630434783</v>
      </c>
      <c r="F1516" s="27" t="n">
        <v>31.58</v>
      </c>
      <c r="G1516" s="27" t="n">
        <v>33.52</v>
      </c>
    </row>
    <row r="1517" customFormat="false" ht="12.75" hidden="false" customHeight="false" outlineLevel="0" collapsed="false">
      <c r="A1517" s="43" t="n">
        <v>25.25</v>
      </c>
      <c r="B1517" s="27" t="n">
        <v>2.565</v>
      </c>
      <c r="C1517" s="27" t="n">
        <v>145.227102680955</v>
      </c>
      <c r="D1517" s="27" t="n">
        <v>259.95134782609</v>
      </c>
      <c r="F1517" s="27" t="n">
        <v>31.5</v>
      </c>
      <c r="G1517" s="27" t="n">
        <v>33.515</v>
      </c>
    </row>
    <row r="1518" customFormat="false" ht="12.75" hidden="false" customHeight="false" outlineLevel="0" collapsed="false">
      <c r="A1518" s="43" t="n">
        <v>25.267</v>
      </c>
      <c r="B1518" s="27" t="n">
        <v>2.565</v>
      </c>
      <c r="C1518" s="27" t="n">
        <v>144.895635571516</v>
      </c>
      <c r="D1518" s="27" t="n">
        <v>260.60995454545</v>
      </c>
      <c r="F1518" s="27" t="n">
        <v>31.625</v>
      </c>
      <c r="G1518" s="27" t="n">
        <v>33.515</v>
      </c>
    </row>
    <row r="1519" customFormat="false" ht="12.75" hidden="false" customHeight="false" outlineLevel="0" collapsed="false">
      <c r="A1519" s="43" t="n">
        <v>25.283</v>
      </c>
      <c r="B1519" s="27" t="n">
        <v>2.585</v>
      </c>
      <c r="C1519" s="27" t="n">
        <v>145.681495388874</v>
      </c>
      <c r="D1519" s="27" t="n">
        <v>261.27877272727</v>
      </c>
      <c r="F1519" s="27" t="n">
        <v>31.76</v>
      </c>
      <c r="G1519" s="27" t="n">
        <v>33.5157142857143</v>
      </c>
    </row>
    <row r="1520" customFormat="false" ht="12.75" hidden="false" customHeight="false" outlineLevel="0" collapsed="false">
      <c r="A1520" s="43" t="n">
        <v>25.3</v>
      </c>
      <c r="B1520" s="27" t="n">
        <v>2.585</v>
      </c>
      <c r="C1520" s="27" t="n">
        <v>145.74814906262</v>
      </c>
      <c r="D1520" s="27" t="n">
        <v>261.94813636364</v>
      </c>
      <c r="F1520" s="27" t="n">
        <v>31.785</v>
      </c>
      <c r="G1520" s="27" t="n">
        <v>33.525</v>
      </c>
    </row>
    <row r="1521" customFormat="false" ht="12.75" hidden="false" customHeight="false" outlineLevel="0" collapsed="false">
      <c r="A1521" s="43" t="n">
        <v>25.317</v>
      </c>
      <c r="B1521" s="27" t="n">
        <v>2.596</v>
      </c>
      <c r="C1521" s="27" t="n">
        <v>146.673375898714</v>
      </c>
      <c r="D1521" s="27" t="n">
        <v>262.60843478261</v>
      </c>
      <c r="F1521" s="27" t="n">
        <v>31.6</v>
      </c>
      <c r="G1521" s="27" t="n">
        <v>33.5133333333333</v>
      </c>
    </row>
    <row r="1522" customFormat="false" ht="12.75" hidden="false" customHeight="false" outlineLevel="0" collapsed="false">
      <c r="A1522" s="43" t="n">
        <v>25.333</v>
      </c>
      <c r="B1522" s="27" t="n">
        <v>2.61</v>
      </c>
      <c r="C1522" s="27" t="n">
        <v>147.358330613643</v>
      </c>
      <c r="D1522" s="27" t="n">
        <v>263.2827826087</v>
      </c>
      <c r="F1522" s="27" t="n">
        <v>31.635</v>
      </c>
      <c r="G1522" s="27" t="n">
        <v>33.515</v>
      </c>
    </row>
    <row r="1523" customFormat="false" ht="12.75" hidden="false" customHeight="false" outlineLevel="0" collapsed="false">
      <c r="A1523" s="43" t="n">
        <v>25.35</v>
      </c>
      <c r="B1523" s="27" t="n">
        <v>2.625</v>
      </c>
      <c r="C1523" s="27" t="n">
        <v>147.917345689104</v>
      </c>
      <c r="D1523" s="27" t="n">
        <v>263.95965217391</v>
      </c>
      <c r="F1523" s="27" t="n">
        <v>31.695</v>
      </c>
      <c r="G1523" s="27" t="n">
        <v>33.5242857142857</v>
      </c>
    </row>
    <row r="1524" customFormat="false" ht="12.75" hidden="false" customHeight="false" outlineLevel="0" collapsed="false">
      <c r="A1524" s="43" t="n">
        <v>25.367</v>
      </c>
      <c r="B1524" s="27" t="n">
        <v>2.616</v>
      </c>
      <c r="C1524" s="27" t="n">
        <v>147.073198028672</v>
      </c>
      <c r="D1524" s="27" t="n">
        <v>264.65531818182</v>
      </c>
      <c r="F1524" s="27" t="n">
        <v>31.805</v>
      </c>
      <c r="G1524" s="27" t="n">
        <v>33.518</v>
      </c>
    </row>
    <row r="1525" customFormat="false" ht="12.75" hidden="false" customHeight="false" outlineLevel="0" collapsed="false">
      <c r="A1525" s="43" t="n">
        <v>25.383</v>
      </c>
      <c r="B1525" s="27" t="n">
        <v>2.63</v>
      </c>
      <c r="C1525" s="27" t="n">
        <v>147.652088341863</v>
      </c>
      <c r="D1525" s="27" t="n">
        <v>265.33013043478</v>
      </c>
      <c r="F1525" s="27" t="n">
        <v>31.965</v>
      </c>
      <c r="G1525" s="27" t="n">
        <v>33.525</v>
      </c>
    </row>
    <row r="1526" customFormat="false" ht="12.75" hidden="false" customHeight="false" outlineLevel="0" collapsed="false">
      <c r="A1526" s="43" t="n">
        <v>25.4</v>
      </c>
      <c r="B1526" s="27" t="n">
        <v>2.63</v>
      </c>
      <c r="C1526" s="27" t="n">
        <v>147.606907971967</v>
      </c>
      <c r="D1526" s="27" t="n">
        <v>266.01295652174</v>
      </c>
      <c r="F1526" s="27" t="n">
        <v>32.09</v>
      </c>
      <c r="G1526" s="27" t="n">
        <v>33.5233333333333</v>
      </c>
    </row>
    <row r="1527" customFormat="false" ht="12.75" hidden="false" customHeight="false" outlineLevel="0" collapsed="false">
      <c r="A1527" s="43" t="n">
        <v>25.417</v>
      </c>
      <c r="B1527" s="27" t="n">
        <v>2.645</v>
      </c>
      <c r="C1527" s="27" t="n">
        <v>148.897781807546</v>
      </c>
      <c r="D1527" s="27" t="n">
        <v>266.68766666667</v>
      </c>
      <c r="F1527" s="27" t="n">
        <v>31.865</v>
      </c>
      <c r="G1527" s="27" t="n">
        <v>33.52</v>
      </c>
    </row>
    <row r="1528" customFormat="false" ht="12.75" hidden="false" customHeight="false" outlineLevel="0" collapsed="false">
      <c r="A1528" s="43" t="n">
        <v>25.433</v>
      </c>
      <c r="B1528" s="27" t="n">
        <v>2.645</v>
      </c>
      <c r="C1528" s="27" t="n">
        <v>148.544316904185</v>
      </c>
      <c r="D1528" s="27" t="n">
        <v>267.38639130435</v>
      </c>
      <c r="F1528" s="27" t="n">
        <v>32.115</v>
      </c>
      <c r="G1528" s="27" t="n">
        <v>33.52</v>
      </c>
    </row>
    <row r="1529" customFormat="false" ht="12.75" hidden="false" customHeight="false" outlineLevel="0" collapsed="false">
      <c r="A1529" s="43" t="n">
        <v>25.45</v>
      </c>
      <c r="B1529" s="27" t="n">
        <v>2.645</v>
      </c>
      <c r="C1529" s="27" t="n">
        <v>148.646733704178</v>
      </c>
      <c r="D1529" s="27" t="n">
        <v>268.09045454545</v>
      </c>
      <c r="F1529" s="27" t="n">
        <v>31.945</v>
      </c>
      <c r="G1529" s="27" t="n">
        <v>33.5133333333333</v>
      </c>
    </row>
    <row r="1530" customFormat="false" ht="12.75" hidden="false" customHeight="false" outlineLevel="0" collapsed="false">
      <c r="A1530" s="43" t="n">
        <v>25.467</v>
      </c>
      <c r="B1530" s="27" t="n">
        <v>2.665</v>
      </c>
      <c r="C1530" s="27" t="n">
        <v>149.731386733894</v>
      </c>
      <c r="D1530" s="27" t="n">
        <v>268.78808333333</v>
      </c>
      <c r="F1530" s="27" t="n">
        <v>32.085</v>
      </c>
      <c r="G1530" s="27" t="n">
        <v>33.505</v>
      </c>
    </row>
    <row r="1531" customFormat="false" ht="12.75" hidden="false" customHeight="false" outlineLevel="0" collapsed="false">
      <c r="A1531" s="43" t="n">
        <v>25.483</v>
      </c>
      <c r="B1531" s="27" t="n">
        <v>2.665</v>
      </c>
      <c r="C1531" s="27" t="n">
        <v>149.2964977752</v>
      </c>
      <c r="D1531" s="27" t="n">
        <v>269.48030434783</v>
      </c>
      <c r="F1531" s="27" t="n">
        <v>32.225</v>
      </c>
      <c r="G1531" s="27" t="n">
        <v>33.505</v>
      </c>
    </row>
    <row r="1532" customFormat="false" ht="12.75" hidden="false" customHeight="false" outlineLevel="0" collapsed="false">
      <c r="A1532" s="43" t="n">
        <v>25.5</v>
      </c>
      <c r="B1532" s="27" t="n">
        <v>2.665</v>
      </c>
      <c r="C1532" s="27" t="n">
        <v>149.137963714714</v>
      </c>
      <c r="D1532" s="27" t="n">
        <v>270.17269565217</v>
      </c>
      <c r="F1532" s="27" t="n">
        <v>32.235</v>
      </c>
      <c r="G1532" s="27" t="n">
        <v>33.515</v>
      </c>
    </row>
    <row r="1533" customFormat="false" ht="12.75" hidden="false" customHeight="false" outlineLevel="0" collapsed="false">
      <c r="A1533" s="43" t="n">
        <v>25.517</v>
      </c>
      <c r="B1533" s="27" t="n">
        <v>2.684</v>
      </c>
      <c r="C1533" s="27" t="n">
        <v>150.597584998901</v>
      </c>
      <c r="D1533" s="27" t="n">
        <v>270.86713043478</v>
      </c>
      <c r="F1533" s="27" t="n">
        <v>32.21</v>
      </c>
      <c r="G1533" s="27" t="n">
        <v>33.525</v>
      </c>
    </row>
    <row r="1534" customFormat="false" ht="12.75" hidden="false" customHeight="false" outlineLevel="0" collapsed="false">
      <c r="A1534" s="43" t="n">
        <v>25.533</v>
      </c>
      <c r="B1534" s="27" t="n">
        <v>2.674</v>
      </c>
      <c r="C1534" s="27" t="n">
        <v>149.597589600458</v>
      </c>
      <c r="D1534" s="27" t="n">
        <v>271.56045454545</v>
      </c>
      <c r="F1534" s="27" t="n">
        <v>32.28</v>
      </c>
      <c r="G1534" s="27" t="n">
        <v>33.51</v>
      </c>
    </row>
    <row r="1535" customFormat="false" ht="12.75" hidden="false" customHeight="false" outlineLevel="0" collapsed="false">
      <c r="A1535" s="43" t="n">
        <v>25.55</v>
      </c>
      <c r="B1535" s="27" t="n">
        <v>2.69</v>
      </c>
      <c r="C1535" s="27" t="n">
        <v>150.683450156539</v>
      </c>
      <c r="D1535" s="27" t="n">
        <v>272.2475</v>
      </c>
      <c r="F1535" s="27" t="n">
        <v>32.1</v>
      </c>
      <c r="G1535" s="27" t="n">
        <v>33.52</v>
      </c>
    </row>
    <row r="1536" customFormat="false" ht="12.75" hidden="false" customHeight="false" outlineLevel="0" collapsed="false">
      <c r="A1536" s="43" t="n">
        <v>25.567</v>
      </c>
      <c r="B1536" s="27" t="n">
        <v>2.695</v>
      </c>
      <c r="C1536" s="27" t="n">
        <v>150.755694759111</v>
      </c>
      <c r="D1536" s="27" t="n">
        <v>272.9475</v>
      </c>
      <c r="F1536" s="27" t="n">
        <v>32.365</v>
      </c>
      <c r="G1536" s="27" t="n">
        <v>33.51</v>
      </c>
    </row>
    <row r="1537" customFormat="false" ht="12.75" hidden="false" customHeight="false" outlineLevel="0" collapsed="false">
      <c r="A1537" s="43" t="n">
        <v>25.583</v>
      </c>
      <c r="B1537" s="27" t="n">
        <v>2.71</v>
      </c>
      <c r="C1537" s="27" t="n">
        <v>151.01776034607</v>
      </c>
      <c r="D1537" s="27" t="n">
        <v>273.65152173913</v>
      </c>
      <c r="F1537" s="27" t="n">
        <v>32.49</v>
      </c>
      <c r="G1537" s="27" t="n">
        <v>33.525</v>
      </c>
    </row>
    <row r="1538" customFormat="false" ht="12.75" hidden="false" customHeight="false" outlineLevel="0" collapsed="false">
      <c r="A1538" s="43" t="n">
        <v>25.6</v>
      </c>
      <c r="B1538" s="27" t="n">
        <v>2.72666666666667</v>
      </c>
      <c r="C1538" s="27" t="n">
        <v>152.288759407076</v>
      </c>
      <c r="D1538" s="27" t="n">
        <v>274.33908695652</v>
      </c>
      <c r="F1538" s="27" t="n">
        <v>32.505</v>
      </c>
      <c r="G1538" s="27" t="n">
        <v>33.5242857142857</v>
      </c>
    </row>
    <row r="1539" customFormat="false" ht="12.75" hidden="false" customHeight="false" outlineLevel="0" collapsed="false">
      <c r="A1539" s="43" t="n">
        <v>25.617</v>
      </c>
      <c r="B1539" s="27" t="n">
        <v>2.73</v>
      </c>
      <c r="C1539" s="27" t="n">
        <v>152.631329204089</v>
      </c>
      <c r="D1539" s="27" t="n">
        <v>275.04547826087</v>
      </c>
      <c r="F1539" s="27" t="n">
        <v>32.455</v>
      </c>
      <c r="G1539" s="27" t="n">
        <v>33.53</v>
      </c>
    </row>
    <row r="1540" customFormat="false" ht="12.75" hidden="false" customHeight="false" outlineLevel="0" collapsed="false">
      <c r="A1540" s="43" t="n">
        <v>25.633</v>
      </c>
      <c r="B1540" s="27" t="n">
        <v>2.735</v>
      </c>
      <c r="C1540" s="27" t="n">
        <v>152.827027057633</v>
      </c>
      <c r="D1540" s="27" t="n">
        <v>275.75504347826</v>
      </c>
      <c r="F1540" s="27" t="n">
        <v>32.45</v>
      </c>
      <c r="G1540" s="27" t="n">
        <v>33.52</v>
      </c>
    </row>
    <row r="1541" customFormat="false" ht="12.75" hidden="false" customHeight="false" outlineLevel="0" collapsed="false">
      <c r="A1541" s="43" t="n">
        <v>25.65</v>
      </c>
      <c r="B1541" s="27" t="n">
        <v>2.745</v>
      </c>
      <c r="C1541" s="27" t="n">
        <v>153.307063965031</v>
      </c>
      <c r="D1541" s="27" t="n">
        <v>276.46039130435</v>
      </c>
      <c r="F1541" s="27" t="n">
        <v>32.48</v>
      </c>
      <c r="G1541" s="27" t="n">
        <v>33.535</v>
      </c>
    </row>
    <row r="1542" customFormat="false" ht="12.75" hidden="false" customHeight="false" outlineLevel="0" collapsed="false">
      <c r="A1542" s="43" t="n">
        <v>25.667</v>
      </c>
      <c r="B1542" s="27" t="n">
        <v>2.765</v>
      </c>
      <c r="C1542" s="27" t="n">
        <v>153.770116581222</v>
      </c>
      <c r="D1542" s="27" t="n">
        <v>277.16208695652</v>
      </c>
      <c r="F1542" s="27" t="n">
        <v>32.88</v>
      </c>
      <c r="G1542" s="27" t="n">
        <v>33.53</v>
      </c>
    </row>
    <row r="1543" customFormat="false" ht="12.75" hidden="false" customHeight="false" outlineLevel="0" collapsed="false">
      <c r="A1543" s="43" t="n">
        <v>25.683</v>
      </c>
      <c r="B1543" s="27" t="n">
        <v>2.77</v>
      </c>
      <c r="C1543" s="27" t="n">
        <v>154.716433490732</v>
      </c>
      <c r="D1543" s="27" t="n">
        <v>277.87118181818</v>
      </c>
      <c r="F1543" s="27" t="n">
        <v>32.49</v>
      </c>
      <c r="G1543" s="27" t="n">
        <v>33.53</v>
      </c>
    </row>
    <row r="1544" customFormat="false" ht="12.75" hidden="false" customHeight="false" outlineLevel="0" collapsed="false">
      <c r="A1544" s="43" t="n">
        <v>25.7</v>
      </c>
      <c r="B1544" s="27" t="n">
        <v>2.77</v>
      </c>
      <c r="C1544" s="27" t="n">
        <v>154.851234613669</v>
      </c>
      <c r="D1544" s="27" t="n">
        <v>278.56834782609</v>
      </c>
      <c r="F1544" s="27" t="n">
        <v>32.53</v>
      </c>
      <c r="G1544" s="27" t="n">
        <v>33.525</v>
      </c>
    </row>
    <row r="1545" customFormat="false" ht="12.75" hidden="false" customHeight="false" outlineLevel="0" collapsed="false">
      <c r="A1545" s="43" t="n">
        <v>25.717</v>
      </c>
      <c r="B1545" s="27" t="n">
        <v>2.77</v>
      </c>
      <c r="C1545" s="27" t="n">
        <v>154.154331888972</v>
      </c>
      <c r="D1545" s="27" t="n">
        <v>279.28926086957</v>
      </c>
      <c r="F1545" s="27" t="n">
        <v>32.635</v>
      </c>
      <c r="G1545" s="27" t="n">
        <v>33.535</v>
      </c>
    </row>
    <row r="1546" customFormat="false" ht="12.75" hidden="false" customHeight="false" outlineLevel="0" collapsed="false">
      <c r="A1546" s="43" t="n">
        <v>25.733</v>
      </c>
      <c r="B1546" s="27" t="n">
        <v>2.79</v>
      </c>
      <c r="C1546" s="27" t="n">
        <v>154.906194793677</v>
      </c>
      <c r="D1546" s="27" t="n">
        <v>280.0137826087</v>
      </c>
      <c r="F1546" s="27" t="n">
        <v>32.84</v>
      </c>
      <c r="G1546" s="27" t="n">
        <v>33.5333333333333</v>
      </c>
    </row>
    <row r="1547" customFormat="false" ht="12.75" hidden="false" customHeight="false" outlineLevel="0" collapsed="false">
      <c r="A1547" s="43" t="n">
        <v>25.75</v>
      </c>
      <c r="B1547" s="27" t="n">
        <v>2.785</v>
      </c>
      <c r="C1547" s="27" t="n">
        <v>154.713174782734</v>
      </c>
      <c r="D1547" s="27" t="n">
        <v>280.70881818182</v>
      </c>
      <c r="F1547" s="27" t="n">
        <v>32.76</v>
      </c>
      <c r="G1547" s="27" t="n">
        <v>33.532</v>
      </c>
    </row>
    <row r="1548" customFormat="false" ht="12.75" hidden="false" customHeight="false" outlineLevel="0" collapsed="false">
      <c r="A1548" s="43" t="n">
        <v>25.767</v>
      </c>
      <c r="B1548" s="27" t="n">
        <v>2.80333333333333</v>
      </c>
      <c r="C1548" s="27" t="n">
        <v>155.696437515377</v>
      </c>
      <c r="D1548" s="27" t="n">
        <v>281.45968181818</v>
      </c>
      <c r="F1548" s="27" t="n">
        <v>32.945</v>
      </c>
      <c r="G1548" s="27" t="n">
        <v>33.5333333333333</v>
      </c>
    </row>
    <row r="1549" customFormat="false" ht="12.75" hidden="false" customHeight="false" outlineLevel="0" collapsed="false">
      <c r="A1549" s="43" t="n">
        <v>25.783</v>
      </c>
      <c r="B1549" s="27" t="n">
        <v>2.81</v>
      </c>
      <c r="C1549" s="27" t="n">
        <v>156.305031017408</v>
      </c>
      <c r="D1549" s="27" t="n">
        <v>282.17052173913</v>
      </c>
      <c r="F1549" s="27" t="n">
        <v>32.87</v>
      </c>
      <c r="G1549" s="27" t="n">
        <v>33.5333333333333</v>
      </c>
    </row>
    <row r="1550" customFormat="false" ht="12.75" hidden="false" customHeight="false" outlineLevel="0" collapsed="false">
      <c r="A1550" s="43" t="n">
        <v>25.8</v>
      </c>
      <c r="B1550" s="27" t="n">
        <v>2.815</v>
      </c>
      <c r="C1550" s="27" t="n">
        <v>156.864322116388</v>
      </c>
      <c r="D1550" s="27" t="n">
        <v>282.895</v>
      </c>
      <c r="F1550" s="27" t="n">
        <v>32.92</v>
      </c>
      <c r="G1550" s="27" t="n">
        <v>33.535</v>
      </c>
    </row>
    <row r="1551" customFormat="false" ht="12.75" hidden="false" customHeight="false" outlineLevel="0" collapsed="false">
      <c r="A1551" s="43" t="n">
        <v>25.817</v>
      </c>
      <c r="B1551" s="27" t="n">
        <v>2.83</v>
      </c>
      <c r="C1551" s="27" t="n">
        <v>157.148743951979</v>
      </c>
      <c r="D1551" s="27" t="n">
        <v>283.61095454545</v>
      </c>
      <c r="F1551" s="27" t="n">
        <v>32.98</v>
      </c>
      <c r="G1551" s="27" t="n">
        <v>33.525</v>
      </c>
    </row>
    <row r="1552" customFormat="false" ht="12.75" hidden="false" customHeight="false" outlineLevel="0" collapsed="false">
      <c r="A1552" s="43" t="n">
        <v>25.833</v>
      </c>
      <c r="B1552" s="27" t="n">
        <v>2.84</v>
      </c>
      <c r="C1552" s="27" t="n">
        <v>157.480844247119</v>
      </c>
      <c r="D1552" s="27" t="n">
        <v>284.32417391304</v>
      </c>
      <c r="F1552" s="27" t="n">
        <v>33.14</v>
      </c>
      <c r="G1552" s="27" t="n">
        <v>33.525</v>
      </c>
    </row>
    <row r="1553" customFormat="false" ht="12.75" hidden="false" customHeight="false" outlineLevel="0" collapsed="false">
      <c r="A1553" s="43" t="n">
        <v>25.85</v>
      </c>
      <c r="B1553" s="27" t="n">
        <v>2.86</v>
      </c>
      <c r="C1553" s="27" t="n">
        <v>158.646813019894</v>
      </c>
      <c r="D1553" s="27" t="n">
        <v>285.05295652174</v>
      </c>
      <c r="F1553" s="27" t="n">
        <v>33.11</v>
      </c>
      <c r="G1553" s="27" t="n">
        <v>33.5342857142857</v>
      </c>
    </row>
    <row r="1554" customFormat="false" ht="12.75" hidden="false" customHeight="false" outlineLevel="0" collapsed="false">
      <c r="A1554" s="43" t="n">
        <v>25.867</v>
      </c>
      <c r="B1554" s="27" t="n">
        <v>2.855</v>
      </c>
      <c r="C1554" s="27" t="n">
        <v>162.430070668521</v>
      </c>
      <c r="D1554" s="27" t="n">
        <v>285.77717391304</v>
      </c>
      <c r="F1554" s="27" t="n">
        <v>33.1</v>
      </c>
      <c r="G1554" s="27" t="n">
        <v>33.52</v>
      </c>
    </row>
    <row r="1555" customFormat="false" ht="12.75" hidden="false" customHeight="false" outlineLevel="0" collapsed="false">
      <c r="A1555" s="43" t="n">
        <v>25.883</v>
      </c>
      <c r="B1555" s="27" t="n">
        <v>2.86</v>
      </c>
      <c r="C1555" s="27" t="n">
        <v>162.590743867785</v>
      </c>
      <c r="D1555" s="27" t="n">
        <v>286.5202173913</v>
      </c>
      <c r="F1555" s="27" t="n">
        <v>33.2</v>
      </c>
      <c r="G1555" s="27" t="n">
        <v>33.5266666666667</v>
      </c>
    </row>
    <row r="1556" customFormat="false" ht="12.75" hidden="false" customHeight="false" outlineLevel="0" collapsed="false">
      <c r="A1556" s="43" t="n">
        <v>25.9</v>
      </c>
      <c r="B1556" s="27" t="n">
        <v>2.87666666666667</v>
      </c>
      <c r="C1556" s="27" t="n">
        <v>163.244371488992</v>
      </c>
      <c r="D1556" s="27" t="n">
        <v>287.26413043478</v>
      </c>
      <c r="F1556" s="27" t="n">
        <v>33.37</v>
      </c>
      <c r="G1556" s="27" t="n">
        <v>33.53</v>
      </c>
    </row>
    <row r="1557" customFormat="false" ht="12.75" hidden="false" customHeight="false" outlineLevel="0" collapsed="false">
      <c r="A1557" s="43" t="n">
        <v>25.917</v>
      </c>
      <c r="B1557" s="27" t="n">
        <v>2.875</v>
      </c>
      <c r="C1557" s="27" t="n">
        <v>163.048619439791</v>
      </c>
      <c r="D1557" s="27" t="n">
        <v>287.96452173913</v>
      </c>
      <c r="F1557" s="27" t="n">
        <v>33.33</v>
      </c>
      <c r="G1557" s="27" t="n">
        <v>33.535</v>
      </c>
    </row>
    <row r="1558" customFormat="false" ht="12.75" hidden="false" customHeight="false" outlineLevel="0" collapsed="false">
      <c r="A1558" s="43" t="n">
        <v>25.933</v>
      </c>
      <c r="B1558" s="27" t="n">
        <v>2.875</v>
      </c>
      <c r="C1558" s="27" t="n">
        <v>162.665821186152</v>
      </c>
      <c r="D1558" s="27" t="n">
        <v>288.846</v>
      </c>
      <c r="F1558" s="27" t="n">
        <v>33.675</v>
      </c>
      <c r="G1558" s="27" t="n">
        <v>33.535</v>
      </c>
    </row>
    <row r="1559" customFormat="false" ht="12.75" hidden="false" customHeight="false" outlineLevel="0" collapsed="false">
      <c r="A1559" s="43" t="n">
        <v>25.95</v>
      </c>
      <c r="B1559" s="27" t="n">
        <v>2.875</v>
      </c>
      <c r="C1559" s="27" t="n">
        <v>160.852616442277</v>
      </c>
      <c r="D1559" s="27" t="n">
        <v>289.66568181818</v>
      </c>
      <c r="F1559" s="27" t="n">
        <v>34.57</v>
      </c>
      <c r="G1559" s="27" t="n">
        <v>33.5355555555556</v>
      </c>
    </row>
    <row r="1560" customFormat="false" ht="12.75" hidden="false" customHeight="false" outlineLevel="0" collapsed="false">
      <c r="A1560" s="43" t="n">
        <v>25.967</v>
      </c>
      <c r="B1560" s="27" t="n">
        <v>2.865</v>
      </c>
      <c r="C1560" s="27" t="n">
        <v>160.491592268404</v>
      </c>
      <c r="D1560" s="27" t="n">
        <v>290.39256521739</v>
      </c>
      <c r="F1560" s="27" t="n">
        <v>34.63</v>
      </c>
      <c r="G1560" s="27" t="n">
        <v>33.5333333333333</v>
      </c>
    </row>
    <row r="1561" customFormat="false" ht="12.75" hidden="false" customHeight="false" outlineLevel="0" collapsed="false">
      <c r="A1561" s="43" t="n">
        <v>25.983</v>
      </c>
      <c r="B1561" s="27" t="n">
        <v>2.88</v>
      </c>
      <c r="C1561" s="27" t="n">
        <v>162.819252363126</v>
      </c>
      <c r="D1561" s="27" t="n">
        <v>291.14283333333</v>
      </c>
      <c r="F1561" s="27" t="n">
        <v>34.59</v>
      </c>
      <c r="G1561" s="27" t="n">
        <v>33.525</v>
      </c>
    </row>
    <row r="1562" customFormat="false" ht="12.75" hidden="false" customHeight="false" outlineLevel="0" collapsed="false">
      <c r="A1562" s="43" t="n">
        <v>26</v>
      </c>
      <c r="B1562" s="27" t="n">
        <v>2.895</v>
      </c>
      <c r="C1562" s="27" t="n">
        <v>164.315256369303</v>
      </c>
      <c r="D1562" s="27" t="n">
        <v>291.89459090909</v>
      </c>
      <c r="F1562" s="27" t="n">
        <v>34.495</v>
      </c>
      <c r="G1562" s="27" t="n">
        <v>33.535</v>
      </c>
    </row>
    <row r="1563" customFormat="false" ht="12.75" hidden="false" customHeight="false" outlineLevel="0" collapsed="false">
      <c r="A1563" s="43" t="n">
        <v>26.017</v>
      </c>
      <c r="B1563" s="27" t="n">
        <v>2.905</v>
      </c>
      <c r="C1563" s="27" t="n">
        <v>163.764237942307</v>
      </c>
      <c r="D1563" s="27" t="n">
        <v>292.61536363636</v>
      </c>
      <c r="F1563" s="27" t="n">
        <v>34.845</v>
      </c>
      <c r="G1563" s="27" t="n">
        <v>33.545</v>
      </c>
    </row>
    <row r="1564" customFormat="false" ht="12.75" hidden="false" customHeight="false" outlineLevel="0" collapsed="false">
      <c r="A1564" s="43" t="n">
        <v>26.033</v>
      </c>
      <c r="B1564" s="27" t="n">
        <v>2.91</v>
      </c>
      <c r="C1564" s="27" t="n">
        <v>163.980795680606</v>
      </c>
      <c r="D1564" s="27" t="n">
        <v>293.34586956522</v>
      </c>
      <c r="F1564" s="27" t="n">
        <v>34.79</v>
      </c>
      <c r="G1564" s="27" t="n">
        <v>33.5285714285714</v>
      </c>
    </row>
    <row r="1565" customFormat="false" ht="12.75" hidden="false" customHeight="false" outlineLevel="0" collapsed="false">
      <c r="A1565" s="43" t="n">
        <v>26.05</v>
      </c>
      <c r="B1565" s="27" t="n">
        <v>2.935</v>
      </c>
      <c r="C1565" s="27" t="n">
        <v>166.181217866833</v>
      </c>
      <c r="D1565" s="27" t="n">
        <v>294.0927826087</v>
      </c>
      <c r="F1565" s="27" t="n">
        <v>34.665</v>
      </c>
      <c r="G1565" s="27" t="n">
        <v>33.5333333333333</v>
      </c>
    </row>
    <row r="1566" customFormat="false" ht="12.75" hidden="false" customHeight="false" outlineLevel="0" collapsed="false">
      <c r="A1566" s="43" t="n">
        <v>26.067</v>
      </c>
      <c r="B1566" s="27" t="n">
        <v>2.94666666666667</v>
      </c>
      <c r="C1566" s="27" t="n">
        <v>166.323298171902</v>
      </c>
      <c r="D1566" s="27" t="n">
        <v>294.8477826087</v>
      </c>
      <c r="F1566" s="27" t="n">
        <v>34.795</v>
      </c>
      <c r="G1566" s="27" t="n">
        <v>33.5333333333333</v>
      </c>
    </row>
    <row r="1567" customFormat="false" ht="12.75" hidden="false" customHeight="false" outlineLevel="0" collapsed="false">
      <c r="A1567" s="43" t="n">
        <v>26.083</v>
      </c>
      <c r="B1567" s="27" t="n">
        <v>2.95</v>
      </c>
      <c r="C1567" s="27" t="n">
        <v>166.14637172645</v>
      </c>
      <c r="D1567" s="27" t="n">
        <v>295.61633333333</v>
      </c>
      <c r="F1567" s="27" t="n">
        <v>34.885</v>
      </c>
      <c r="G1567" s="27" t="n">
        <v>33.5414285714286</v>
      </c>
    </row>
    <row r="1568" customFormat="false" ht="12.75" hidden="false" customHeight="false" outlineLevel="0" collapsed="false">
      <c r="A1568" s="43" t="n">
        <v>26.1</v>
      </c>
      <c r="B1568" s="27" t="n">
        <v>2.97333333333333</v>
      </c>
      <c r="C1568" s="27" t="n">
        <v>167.411671343816</v>
      </c>
      <c r="D1568" s="27" t="n">
        <v>296.37769565217</v>
      </c>
      <c r="F1568" s="27" t="n">
        <v>34.95</v>
      </c>
      <c r="G1568" s="27" t="n">
        <v>33.535</v>
      </c>
    </row>
    <row r="1569" customFormat="false" ht="12.75" hidden="false" customHeight="false" outlineLevel="0" collapsed="false">
      <c r="A1569" s="43" t="n">
        <v>26.117</v>
      </c>
      <c r="B1569" s="27" t="n">
        <v>2.984</v>
      </c>
      <c r="C1569" s="27" t="n">
        <v>168.112912984422</v>
      </c>
      <c r="D1569" s="27" t="n">
        <v>297.13691304348</v>
      </c>
      <c r="F1569" s="27" t="n">
        <v>34.96</v>
      </c>
      <c r="G1569" s="27" t="n">
        <v>33.54</v>
      </c>
    </row>
    <row r="1570" customFormat="false" ht="12.75" hidden="false" customHeight="false" outlineLevel="0" collapsed="false">
      <c r="A1570" s="43" t="n">
        <v>26.133</v>
      </c>
      <c r="B1570" s="27" t="n">
        <v>3.005</v>
      </c>
      <c r="C1570" s="27" t="n">
        <v>169.108255186185</v>
      </c>
      <c r="D1570" s="27" t="n">
        <v>297.85240909091</v>
      </c>
      <c r="F1570" s="27" t="n">
        <v>35.03</v>
      </c>
      <c r="G1570" s="27" t="n">
        <v>33.54</v>
      </c>
    </row>
    <row r="1571" customFormat="false" ht="12.75" hidden="false" customHeight="false" outlineLevel="0" collapsed="false">
      <c r="A1571" s="43" t="n">
        <v>26.15</v>
      </c>
      <c r="B1571" s="27" t="n">
        <v>3</v>
      </c>
      <c r="C1571" s="27" t="n">
        <v>168.601519194841</v>
      </c>
      <c r="D1571" s="27" t="n">
        <v>298.61782608696</v>
      </c>
      <c r="F1571" s="27" t="n">
        <v>35.12</v>
      </c>
      <c r="G1571" s="27" t="n">
        <v>33.545</v>
      </c>
    </row>
    <row r="1572" customFormat="false" ht="12.75" hidden="false" customHeight="false" outlineLevel="0" collapsed="false">
      <c r="A1572" s="43" t="n">
        <v>26.167</v>
      </c>
      <c r="B1572" s="27" t="n">
        <v>3.025</v>
      </c>
      <c r="C1572" s="27" t="n">
        <v>170.210981531509</v>
      </c>
      <c r="D1572" s="27" t="n">
        <v>299.38256521739</v>
      </c>
      <c r="F1572" s="27" t="n">
        <v>35.115</v>
      </c>
      <c r="G1572" s="27" t="n">
        <v>33.545</v>
      </c>
    </row>
    <row r="1573" customFormat="false" ht="12.75" hidden="false" customHeight="false" outlineLevel="0" collapsed="false">
      <c r="A1573" s="43" t="n">
        <v>26.183</v>
      </c>
      <c r="B1573" s="27" t="n">
        <v>3.04</v>
      </c>
      <c r="C1573" s="27" t="n">
        <v>170.258999488201</v>
      </c>
      <c r="D1573" s="27" t="n">
        <v>300.12981818182</v>
      </c>
      <c r="F1573" s="27" t="n">
        <v>35.385</v>
      </c>
      <c r="G1573" s="27" t="n">
        <v>33.545</v>
      </c>
    </row>
    <row r="1574" customFormat="false" ht="12.75" hidden="false" customHeight="false" outlineLevel="0" collapsed="false">
      <c r="A1574" s="43" t="n">
        <v>26.2</v>
      </c>
      <c r="B1574" s="27" t="n">
        <v>3.04</v>
      </c>
      <c r="C1574" s="27" t="n">
        <v>171.137286177687</v>
      </c>
      <c r="D1574" s="27" t="n">
        <v>300.86922727273</v>
      </c>
      <c r="F1574" s="27" t="n">
        <v>35.125</v>
      </c>
      <c r="G1574" s="27" t="n">
        <v>33.545</v>
      </c>
    </row>
    <row r="1575" customFormat="false" ht="12.75" hidden="false" customHeight="false" outlineLevel="0" collapsed="false">
      <c r="A1575" s="43" t="n">
        <v>26.217</v>
      </c>
      <c r="B1575" s="27" t="n">
        <v>3.04571428571429</v>
      </c>
      <c r="C1575" s="27" t="n">
        <v>171.301679260655</v>
      </c>
      <c r="D1575" s="27" t="n">
        <v>301.65256521739</v>
      </c>
      <c r="F1575" s="27" t="n">
        <v>35.21</v>
      </c>
      <c r="G1575" s="27" t="n">
        <v>33.545</v>
      </c>
    </row>
    <row r="1576" customFormat="false" ht="12.75" hidden="false" customHeight="false" outlineLevel="0" collapsed="false">
      <c r="A1576" s="43" t="n">
        <v>26.233</v>
      </c>
      <c r="B1576" s="27" t="n">
        <v>3.055</v>
      </c>
      <c r="C1576" s="27" t="n">
        <v>171.519434884124</v>
      </c>
      <c r="D1576" s="27" t="n">
        <v>302.42943478261</v>
      </c>
      <c r="F1576" s="27" t="n">
        <v>35.225</v>
      </c>
      <c r="G1576" s="27" t="n">
        <v>33.555</v>
      </c>
    </row>
    <row r="1577" customFormat="false" ht="12.75" hidden="false" customHeight="false" outlineLevel="0" collapsed="false">
      <c r="A1577" s="43" t="n">
        <v>26.25</v>
      </c>
      <c r="B1577" s="27" t="n">
        <v>3.056</v>
      </c>
      <c r="C1577" s="27" t="n">
        <v>171.371797711944</v>
      </c>
      <c r="D1577" s="27" t="n">
        <v>303.2052173913</v>
      </c>
      <c r="F1577" s="27" t="n">
        <v>35.315</v>
      </c>
      <c r="G1577" s="27" t="n">
        <v>33.54</v>
      </c>
    </row>
    <row r="1578" customFormat="false" ht="12.75" hidden="false" customHeight="false" outlineLevel="0" collapsed="false">
      <c r="A1578" s="43" t="n">
        <v>26.267</v>
      </c>
      <c r="B1578" s="27" t="n">
        <v>3.07</v>
      </c>
      <c r="C1578" s="27" t="n">
        <v>172.05577220522</v>
      </c>
      <c r="D1578" s="27" t="n">
        <v>303.96140909091</v>
      </c>
      <c r="F1578" s="27" t="n">
        <v>35.36</v>
      </c>
      <c r="G1578" s="27" t="n">
        <v>33.545</v>
      </c>
    </row>
    <row r="1579" customFormat="false" ht="12.75" hidden="false" customHeight="false" outlineLevel="0" collapsed="false">
      <c r="A1579" s="43" t="n">
        <v>26.283</v>
      </c>
      <c r="B1579" s="27" t="n">
        <v>3.07666666666667</v>
      </c>
      <c r="C1579" s="27" t="n">
        <v>172.389151114213</v>
      </c>
      <c r="D1579" s="27" t="n">
        <v>304.72973913043</v>
      </c>
      <c r="F1579" s="27" t="n">
        <v>35.395</v>
      </c>
      <c r="G1579" s="27" t="n">
        <v>33.5466666666667</v>
      </c>
    </row>
    <row r="1580" customFormat="false" ht="12.75" hidden="false" customHeight="false" outlineLevel="0" collapsed="false">
      <c r="A1580" s="43" t="n">
        <v>26.3</v>
      </c>
      <c r="B1580" s="27" t="n">
        <v>3.08666666666667</v>
      </c>
      <c r="C1580" s="27" t="n">
        <v>172.89222997533</v>
      </c>
      <c r="D1580" s="27" t="n">
        <v>305.50013043478</v>
      </c>
      <c r="F1580" s="27" t="n">
        <v>35.395</v>
      </c>
      <c r="G1580" s="27" t="n">
        <v>33.545</v>
      </c>
    </row>
    <row r="1581" customFormat="false" ht="12.75" hidden="false" customHeight="false" outlineLevel="0" collapsed="false">
      <c r="A1581" s="43" t="n">
        <v>26.317</v>
      </c>
      <c r="B1581" s="27" t="n">
        <v>3.105</v>
      </c>
      <c r="C1581" s="27" t="n">
        <v>173.809884865131</v>
      </c>
      <c r="D1581" s="27" t="n">
        <v>306.26830434783</v>
      </c>
      <c r="F1581" s="27" t="n">
        <v>35.4733333333333</v>
      </c>
      <c r="G1581" s="27" t="n">
        <v>33.5445454545455</v>
      </c>
    </row>
    <row r="1582" customFormat="false" ht="12.75" hidden="false" customHeight="false" outlineLevel="0" collapsed="false">
      <c r="A1582" s="43" t="n">
        <v>26.333</v>
      </c>
      <c r="B1582" s="27" t="n">
        <v>3.12</v>
      </c>
      <c r="C1582" s="27" t="n">
        <v>174.430558397507</v>
      </c>
      <c r="D1582" s="27" t="n">
        <v>307.05791304348</v>
      </c>
      <c r="F1582" s="27" t="n">
        <v>35.58</v>
      </c>
      <c r="G1582" s="27" t="n">
        <v>33.5445454545455</v>
      </c>
    </row>
    <row r="1583" customFormat="false" ht="12.75" hidden="false" customHeight="false" outlineLevel="0" collapsed="false">
      <c r="A1583" s="43" t="n">
        <v>26.35</v>
      </c>
      <c r="B1583" s="27" t="n">
        <v>3.125</v>
      </c>
      <c r="C1583" s="27" t="n">
        <v>174.925206795909</v>
      </c>
      <c r="D1583" s="27" t="n">
        <v>307.831</v>
      </c>
      <c r="F1583" s="27" t="n">
        <v>35.56</v>
      </c>
      <c r="G1583" s="27" t="n">
        <v>33.5433333333333</v>
      </c>
    </row>
    <row r="1584" customFormat="false" ht="12.75" hidden="false" customHeight="false" outlineLevel="0" collapsed="false">
      <c r="A1584" s="43" t="n">
        <v>26.367</v>
      </c>
      <c r="B1584" s="27" t="n">
        <v>3.125</v>
      </c>
      <c r="C1584" s="27" t="n">
        <v>174.98319358852</v>
      </c>
      <c r="D1584" s="27" t="n">
        <v>308.59872727273</v>
      </c>
      <c r="F1584" s="27" t="n">
        <v>35.495</v>
      </c>
      <c r="G1584" s="27" t="n">
        <v>33.5344444444444</v>
      </c>
    </row>
    <row r="1585" customFormat="false" ht="12.75" hidden="false" customHeight="false" outlineLevel="0" collapsed="false">
      <c r="A1585" s="43" t="n">
        <v>26.383</v>
      </c>
      <c r="B1585" s="27" t="n">
        <v>3.14</v>
      </c>
      <c r="C1585" s="27" t="n">
        <v>175.725153708126</v>
      </c>
      <c r="D1585" s="27" t="n">
        <v>309.39731818182</v>
      </c>
      <c r="F1585" s="27" t="n">
        <v>35.58</v>
      </c>
      <c r="G1585" s="27" t="n">
        <v>33.544</v>
      </c>
    </row>
    <row r="1586" customFormat="false" ht="12.75" hidden="false" customHeight="false" outlineLevel="0" collapsed="false">
      <c r="A1586" s="43" t="n">
        <v>26.4</v>
      </c>
      <c r="B1586" s="27" t="n">
        <v>3.135</v>
      </c>
      <c r="C1586" s="27" t="n">
        <v>174.912685381125</v>
      </c>
      <c r="D1586" s="27" t="n">
        <v>310.1817826087</v>
      </c>
      <c r="F1586" s="27" t="n">
        <v>35.6</v>
      </c>
      <c r="G1586" s="27" t="n">
        <v>33.5333333333333</v>
      </c>
    </row>
    <row r="1587" customFormat="false" ht="12.75" hidden="false" customHeight="false" outlineLevel="0" collapsed="false">
      <c r="A1587" s="43" t="n">
        <v>26.417</v>
      </c>
      <c r="B1587" s="27" t="n">
        <v>3.155</v>
      </c>
      <c r="C1587" s="27" t="n">
        <v>176.0334596466</v>
      </c>
      <c r="D1587" s="27" t="n">
        <v>310.97108695652</v>
      </c>
      <c r="F1587" s="27" t="n">
        <v>35.63</v>
      </c>
      <c r="G1587" s="27" t="n">
        <v>33.5463636363636</v>
      </c>
    </row>
    <row r="1588" customFormat="false" ht="12.75" hidden="false" customHeight="false" outlineLevel="0" collapsed="false">
      <c r="A1588" s="43" t="n">
        <v>26.433</v>
      </c>
      <c r="B1588" s="27" t="n">
        <v>3.15</v>
      </c>
      <c r="C1588" s="27" t="n">
        <v>175.590077700222</v>
      </c>
      <c r="D1588" s="27" t="n">
        <v>311.75981818182</v>
      </c>
      <c r="F1588" s="27" t="n">
        <v>35.75</v>
      </c>
      <c r="G1588" s="27" t="n">
        <v>33.55</v>
      </c>
    </row>
    <row r="1589" customFormat="false" ht="12.75" hidden="false" customHeight="false" outlineLevel="0" collapsed="false">
      <c r="A1589" s="43" t="n">
        <v>26.45</v>
      </c>
      <c r="B1589" s="27" t="n">
        <v>3.11666666666667</v>
      </c>
      <c r="C1589" s="27" t="n">
        <v>173.600211543435</v>
      </c>
      <c r="D1589" s="27" t="n">
        <v>312.54065217391</v>
      </c>
      <c r="F1589" s="27" t="n">
        <v>35.705</v>
      </c>
      <c r="G1589" s="27" t="n">
        <v>33.5388888888889</v>
      </c>
    </row>
    <row r="1590" customFormat="false" ht="12.75" hidden="false" customHeight="false" outlineLevel="0" collapsed="false">
      <c r="A1590" s="43" t="n">
        <v>26.467</v>
      </c>
      <c r="B1590" s="27" t="n">
        <v>3.145</v>
      </c>
      <c r="C1590" s="27" t="n">
        <v>174.514223538738</v>
      </c>
      <c r="D1590" s="27" t="n">
        <v>313.33291304348</v>
      </c>
      <c r="F1590" s="27" t="n">
        <v>36.02</v>
      </c>
      <c r="G1590" s="27" t="n">
        <v>33.5385714285714</v>
      </c>
    </row>
    <row r="1591" customFormat="false" ht="12.75" hidden="false" customHeight="false" outlineLevel="0" collapsed="false">
      <c r="A1591" s="43" t="n">
        <v>26.483</v>
      </c>
      <c r="B1591" s="27" t="n">
        <v>3.18</v>
      </c>
      <c r="C1591" s="27" t="n">
        <v>176.691968896128</v>
      </c>
      <c r="D1591" s="27" t="n">
        <v>314.13027272727</v>
      </c>
      <c r="F1591" s="27" t="n">
        <v>35.955</v>
      </c>
      <c r="G1591" s="27" t="n">
        <v>33.545</v>
      </c>
    </row>
    <row r="1592" customFormat="false" ht="12.75" hidden="false" customHeight="false" outlineLevel="0" collapsed="false">
      <c r="A1592" s="43" t="n">
        <v>26.5</v>
      </c>
      <c r="B1592" s="27" t="n">
        <v>3.19</v>
      </c>
      <c r="C1592" s="27" t="n">
        <v>178.051451539432</v>
      </c>
      <c r="D1592" s="27" t="n">
        <v>314.91636363636</v>
      </c>
      <c r="F1592" s="27" t="n">
        <v>35.775</v>
      </c>
      <c r="G1592" s="27" t="n">
        <v>33.535</v>
      </c>
    </row>
    <row r="1593" customFormat="false" ht="12.75" hidden="false" customHeight="false" outlineLevel="0" collapsed="false">
      <c r="A1593" s="43" t="n">
        <v>26.517</v>
      </c>
      <c r="B1593" s="27" t="n">
        <v>3.2</v>
      </c>
      <c r="C1593" s="27" t="n">
        <v>177.996391182896</v>
      </c>
      <c r="D1593" s="27" t="n">
        <v>315.71004347826</v>
      </c>
      <c r="F1593" s="27" t="n">
        <v>35.955</v>
      </c>
      <c r="G1593" s="27" t="n">
        <v>33.54</v>
      </c>
    </row>
    <row r="1594" customFormat="false" ht="12.75" hidden="false" customHeight="false" outlineLevel="0" collapsed="false">
      <c r="A1594" s="43" t="n">
        <v>26.533</v>
      </c>
      <c r="B1594" s="27" t="n">
        <v>3.195</v>
      </c>
      <c r="C1594" s="27" t="n">
        <v>177.265791368973</v>
      </c>
      <c r="D1594" s="27" t="n">
        <v>316.49859090909</v>
      </c>
      <c r="F1594" s="27" t="n">
        <v>35.97</v>
      </c>
      <c r="G1594" s="27" t="n">
        <v>33.5357142857143</v>
      </c>
    </row>
    <row r="1595" customFormat="false" ht="12.75" hidden="false" customHeight="false" outlineLevel="0" collapsed="false">
      <c r="A1595" s="43" t="n">
        <v>26.55</v>
      </c>
      <c r="B1595" s="27" t="n">
        <v>3.21</v>
      </c>
      <c r="C1595" s="27" t="n">
        <v>178.208748814097</v>
      </c>
      <c r="D1595" s="27" t="n">
        <v>317.29408695652</v>
      </c>
      <c r="F1595" s="27" t="n">
        <v>36.07</v>
      </c>
      <c r="G1595" s="27" t="n">
        <v>33.535</v>
      </c>
    </row>
    <row r="1596" customFormat="false" ht="12.75" hidden="false" customHeight="false" outlineLevel="0" collapsed="false">
      <c r="A1596" s="43" t="n">
        <v>26.567</v>
      </c>
      <c r="B1596" s="27" t="n">
        <v>3.22</v>
      </c>
      <c r="C1596" s="27" t="n">
        <v>178.691486895682</v>
      </c>
      <c r="D1596" s="27" t="n">
        <v>318.10895454545</v>
      </c>
      <c r="F1596" s="27" t="n">
        <v>36.055</v>
      </c>
      <c r="G1596" s="27" t="n">
        <v>33.5342857142857</v>
      </c>
    </row>
    <row r="1597" customFormat="false" ht="12.75" hidden="false" customHeight="false" outlineLevel="0" collapsed="false">
      <c r="A1597" s="43" t="n">
        <v>26.583</v>
      </c>
      <c r="B1597" s="27" t="n">
        <v>3.225</v>
      </c>
      <c r="C1597" s="27" t="n">
        <v>179.134973797737</v>
      </c>
      <c r="D1597" s="27" t="n">
        <v>318.92330434783</v>
      </c>
      <c r="F1597" s="27" t="n">
        <v>35.96</v>
      </c>
      <c r="G1597" s="27" t="n">
        <v>33.5357142857143</v>
      </c>
    </row>
    <row r="1598" customFormat="false" ht="12.75" hidden="false" customHeight="false" outlineLevel="0" collapsed="false">
      <c r="A1598" s="43" t="n">
        <v>26.6</v>
      </c>
      <c r="B1598" s="27" t="n">
        <v>3.225</v>
      </c>
      <c r="C1598" s="27" t="n">
        <v>178.783148457672</v>
      </c>
      <c r="D1598" s="27" t="n">
        <v>319.70577272727</v>
      </c>
      <c r="F1598" s="27" t="n">
        <v>36.09</v>
      </c>
      <c r="G1598" s="27" t="n">
        <v>33.5333333333333</v>
      </c>
    </row>
    <row r="1599" customFormat="false" ht="12.75" hidden="false" customHeight="false" outlineLevel="0" collapsed="false">
      <c r="A1599" s="43" t="n">
        <v>26.617</v>
      </c>
      <c r="B1599" s="27" t="n">
        <v>3.226</v>
      </c>
      <c r="C1599" s="27" t="n">
        <v>178.572974448707</v>
      </c>
      <c r="D1599" s="27" t="n">
        <v>320.51016666667</v>
      </c>
      <c r="F1599" s="27" t="n">
        <v>36.115</v>
      </c>
      <c r="G1599" s="27" t="n">
        <v>33.535</v>
      </c>
    </row>
    <row r="1600" customFormat="false" ht="12.75" hidden="false" customHeight="false" outlineLevel="0" collapsed="false">
      <c r="A1600" s="43" t="n">
        <v>26.633</v>
      </c>
      <c r="B1600" s="27" t="n">
        <v>3.225</v>
      </c>
      <c r="C1600" s="27" t="n">
        <v>178.3716461215</v>
      </c>
      <c r="D1600" s="27" t="n">
        <v>321.32531818182</v>
      </c>
      <c r="F1600" s="27" t="n">
        <v>36.2</v>
      </c>
      <c r="G1600" s="27" t="n">
        <v>33.535</v>
      </c>
    </row>
    <row r="1601" customFormat="false" ht="12.75" hidden="false" customHeight="false" outlineLevel="0" collapsed="false">
      <c r="A1601" s="43" t="n">
        <v>26.65</v>
      </c>
      <c r="B1601" s="27" t="n">
        <v>3.24</v>
      </c>
      <c r="C1601" s="27" t="n">
        <v>179.214619662818</v>
      </c>
      <c r="D1601" s="27" t="n">
        <v>322.11868181818</v>
      </c>
      <c r="F1601" s="27" t="n">
        <v>36.18</v>
      </c>
      <c r="G1601" s="27" t="n">
        <v>33.535</v>
      </c>
    </row>
    <row r="1602" customFormat="false" ht="12.75" hidden="false" customHeight="false" outlineLevel="0" collapsed="false">
      <c r="A1602" s="43" t="n">
        <v>26.667</v>
      </c>
      <c r="B1602" s="27" t="n">
        <v>3.255</v>
      </c>
      <c r="C1602" s="27" t="n">
        <v>180.070308654242</v>
      </c>
      <c r="D1602" s="27" t="n">
        <v>322.93204347826</v>
      </c>
      <c r="F1602" s="27" t="n">
        <v>36.19</v>
      </c>
      <c r="G1602" s="27" t="n">
        <v>33.54</v>
      </c>
    </row>
    <row r="1603" customFormat="false" ht="12.75" hidden="false" customHeight="false" outlineLevel="0" collapsed="false">
      <c r="A1603" s="43" t="n">
        <v>26.683</v>
      </c>
      <c r="B1603" s="27" t="n">
        <v>3.25333333333333</v>
      </c>
      <c r="C1603" s="27" t="n">
        <v>179.678243841032</v>
      </c>
      <c r="D1603" s="27" t="n">
        <v>323.74740909091</v>
      </c>
      <c r="F1603" s="27" t="n">
        <v>36.3</v>
      </c>
      <c r="G1603" s="27" t="n">
        <v>33.535</v>
      </c>
    </row>
    <row r="1604" customFormat="false" ht="12.75" hidden="false" customHeight="false" outlineLevel="0" collapsed="false">
      <c r="A1604" s="43" t="n">
        <v>26.7</v>
      </c>
      <c r="B1604" s="27" t="n">
        <v>3.244</v>
      </c>
      <c r="C1604" s="27" t="n">
        <v>178.629438785291</v>
      </c>
      <c r="D1604" s="27" t="n">
        <v>324.54709090909</v>
      </c>
      <c r="F1604" s="27" t="n">
        <v>36.365</v>
      </c>
      <c r="G1604" s="27" t="n">
        <v>33.535</v>
      </c>
    </row>
    <row r="1605" customFormat="false" ht="12.75" hidden="false" customHeight="false" outlineLevel="0" collapsed="false">
      <c r="A1605" s="43" t="n">
        <v>26.717</v>
      </c>
      <c r="B1605" s="27" t="n">
        <v>3.28</v>
      </c>
      <c r="C1605" s="27" t="n">
        <v>180.817140940609</v>
      </c>
      <c r="D1605" s="27" t="n">
        <v>325.3862173913</v>
      </c>
      <c r="F1605" s="27" t="n">
        <v>36.455</v>
      </c>
      <c r="G1605" s="27" t="n">
        <v>33.535</v>
      </c>
    </row>
    <row r="1606" customFormat="false" ht="12.75" hidden="false" customHeight="false" outlineLevel="0" collapsed="false">
      <c r="A1606" s="43" t="n">
        <v>26.733</v>
      </c>
      <c r="B1606" s="27" t="n">
        <v>3.29</v>
      </c>
      <c r="C1606" s="27" t="n">
        <v>181.340167715105</v>
      </c>
      <c r="D1606" s="27" t="n">
        <v>326.20613636364</v>
      </c>
      <c r="F1606" s="27" t="n">
        <v>36.53</v>
      </c>
      <c r="G1606" s="27" t="n">
        <v>33.5366666666667</v>
      </c>
    </row>
    <row r="1607" customFormat="false" ht="12.75" hidden="false" customHeight="false" outlineLevel="0" collapsed="false">
      <c r="A1607" s="43" t="n">
        <v>26.75</v>
      </c>
      <c r="B1607" s="27" t="n">
        <v>3.305</v>
      </c>
      <c r="C1607" s="27" t="n">
        <v>182.580235248685</v>
      </c>
      <c r="D1607" s="27" t="n">
        <v>327.01739130435</v>
      </c>
      <c r="F1607" s="27" t="n">
        <v>36.35</v>
      </c>
      <c r="G1607" s="27" t="n">
        <v>33.5366666666667</v>
      </c>
    </row>
    <row r="1608" customFormat="false" ht="12.75" hidden="false" customHeight="false" outlineLevel="0" collapsed="false">
      <c r="A1608" s="43" t="n">
        <v>26.767</v>
      </c>
      <c r="B1608" s="27" t="n">
        <v>3.29</v>
      </c>
      <c r="C1608" s="27" t="n">
        <v>181.780111916455</v>
      </c>
      <c r="D1608" s="27" t="n">
        <v>327.8222173913</v>
      </c>
      <c r="F1608" s="27" t="n">
        <v>36.43</v>
      </c>
      <c r="G1608" s="27" t="n">
        <v>33.5344444444444</v>
      </c>
    </row>
    <row r="1609" customFormat="false" ht="12.75" hidden="false" customHeight="false" outlineLevel="0" collapsed="false">
      <c r="A1609" s="43" t="n">
        <v>26.783</v>
      </c>
      <c r="B1609" s="27" t="n">
        <v>3.3</v>
      </c>
      <c r="C1609" s="27" t="n">
        <v>181.909602376727</v>
      </c>
      <c r="D1609" s="27" t="n">
        <v>328.67141666667</v>
      </c>
      <c r="F1609" s="27" t="n">
        <v>36.275</v>
      </c>
      <c r="G1609" s="27" t="n">
        <v>33.525</v>
      </c>
    </row>
    <row r="1610" customFormat="false" ht="12.75" hidden="false" customHeight="false" outlineLevel="0" collapsed="false">
      <c r="A1610" s="43" t="n">
        <v>26.8</v>
      </c>
      <c r="B1610" s="27" t="n">
        <v>3.30666666666667</v>
      </c>
      <c r="C1610" s="27" t="n">
        <v>181.646676885084</v>
      </c>
      <c r="D1610" s="27" t="n">
        <v>329.51352173913</v>
      </c>
      <c r="F1610" s="27" t="n">
        <v>36.655</v>
      </c>
      <c r="G1610" s="27" t="n">
        <v>33.5233333333333</v>
      </c>
    </row>
    <row r="1611" customFormat="false" ht="12.75" hidden="false" customHeight="false" outlineLevel="0" collapsed="false">
      <c r="A1611" s="43" t="n">
        <v>26.817</v>
      </c>
      <c r="B1611" s="27" t="n">
        <v>3.325</v>
      </c>
      <c r="C1611" s="27" t="n">
        <v>182.814094447784</v>
      </c>
      <c r="D1611" s="27" t="n">
        <v>330.34395454545</v>
      </c>
      <c r="F1611" s="27" t="n">
        <v>36.52</v>
      </c>
      <c r="G1611" s="27" t="n">
        <v>33.52</v>
      </c>
    </row>
    <row r="1612" customFormat="false" ht="12.75" hidden="false" customHeight="false" outlineLevel="0" collapsed="false">
      <c r="A1612" s="43" t="n">
        <v>26.833</v>
      </c>
      <c r="B1612" s="27" t="n">
        <v>3.33</v>
      </c>
      <c r="C1612" s="27" t="n">
        <v>182.797321971101</v>
      </c>
      <c r="D1612" s="27" t="n">
        <v>331.17452380952</v>
      </c>
      <c r="F1612" s="27" t="n">
        <v>36.755</v>
      </c>
      <c r="G1612" s="27" t="n">
        <v>33.525</v>
      </c>
    </row>
    <row r="1613" customFormat="false" ht="12.75" hidden="false" customHeight="false" outlineLevel="0" collapsed="false">
      <c r="A1613" s="43" t="n">
        <v>26.85</v>
      </c>
      <c r="B1613" s="27" t="n">
        <v>3.335</v>
      </c>
      <c r="C1613" s="27" t="n">
        <v>183.025371861434</v>
      </c>
      <c r="D1613" s="27" t="n">
        <v>331.99963636364</v>
      </c>
      <c r="F1613" s="27" t="n">
        <v>36.63</v>
      </c>
      <c r="G1613" s="27" t="n">
        <v>33.525</v>
      </c>
    </row>
    <row r="1614" customFormat="false" ht="12.75" hidden="false" customHeight="false" outlineLevel="0" collapsed="false">
      <c r="A1614" s="43" t="n">
        <v>26.867</v>
      </c>
      <c r="B1614" s="27" t="n">
        <v>3.345</v>
      </c>
      <c r="C1614" s="27" t="n">
        <v>183.622133550036</v>
      </c>
      <c r="D1614" s="27" t="n">
        <v>332.85418181818</v>
      </c>
      <c r="F1614" s="27" t="n">
        <v>36.73</v>
      </c>
      <c r="G1614" s="27" t="n">
        <v>33.525</v>
      </c>
    </row>
    <row r="1615" customFormat="false" ht="12.75" hidden="false" customHeight="false" outlineLevel="0" collapsed="false">
      <c r="A1615" s="43" t="n">
        <v>26.883</v>
      </c>
      <c r="B1615" s="27" t="n">
        <v>3.344</v>
      </c>
      <c r="C1615" s="27" t="n">
        <v>182.643319887445</v>
      </c>
      <c r="D1615" s="27" t="n">
        <v>333.67777272727</v>
      </c>
      <c r="F1615" s="27" t="n">
        <v>36.91</v>
      </c>
      <c r="G1615" s="27" t="n">
        <v>33.5266666666667</v>
      </c>
    </row>
    <row r="1616" customFormat="false" ht="12.75" hidden="false" customHeight="false" outlineLevel="0" collapsed="false">
      <c r="A1616" s="43" t="n">
        <v>26.9</v>
      </c>
      <c r="B1616" s="27" t="n">
        <v>3.34</v>
      </c>
      <c r="C1616" s="27" t="n">
        <v>185.024503682719</v>
      </c>
      <c r="D1616" s="27" t="n">
        <v>334.5107826087</v>
      </c>
      <c r="F1616" s="27" t="n">
        <v>35.42</v>
      </c>
      <c r="G1616" s="27" t="n">
        <v>33.4957142857143</v>
      </c>
    </row>
    <row r="1617" customFormat="false" ht="12.75" hidden="false" customHeight="false" outlineLevel="0" collapsed="false">
      <c r="A1617" s="43" t="n">
        <v>26.917</v>
      </c>
      <c r="B1617" s="27" t="n">
        <v>3.34</v>
      </c>
      <c r="C1617" s="27" t="n">
        <v>186.781450096111</v>
      </c>
      <c r="D1617" s="27" t="n">
        <v>335.33969565217</v>
      </c>
      <c r="F1617" s="27" t="n">
        <v>35.785</v>
      </c>
      <c r="G1617" s="27" t="n">
        <v>33.502</v>
      </c>
    </row>
    <row r="1618" customFormat="false" ht="12.75" hidden="false" customHeight="false" outlineLevel="0" collapsed="false">
      <c r="A1618" s="43" t="n">
        <v>26.933</v>
      </c>
      <c r="B1618" s="27" t="n">
        <v>3.35</v>
      </c>
      <c r="C1618" s="27" t="n">
        <v>179.080639278336</v>
      </c>
      <c r="D1618" s="27" t="n">
        <v>336.1832173913</v>
      </c>
      <c r="F1618" s="27" t="n">
        <v>37.39</v>
      </c>
      <c r="G1618" s="27" t="n">
        <v>33.525</v>
      </c>
    </row>
    <row r="1619" customFormat="false" ht="12.75" hidden="false" customHeight="false" outlineLevel="0" collapsed="false">
      <c r="A1619" s="43" t="n">
        <v>26.95</v>
      </c>
      <c r="B1619" s="27" t="n">
        <v>3.355</v>
      </c>
      <c r="C1619" s="27" t="n">
        <v>181.946243792808</v>
      </c>
      <c r="D1619" s="27" t="n">
        <v>337.04843478261</v>
      </c>
      <c r="F1619" s="27" t="n">
        <v>36.805</v>
      </c>
      <c r="G1619" s="27" t="n">
        <v>33.525</v>
      </c>
    </row>
    <row r="1620" customFormat="false" ht="12.75" hidden="false" customHeight="false" outlineLevel="0" collapsed="false">
      <c r="A1620" s="43" t="n">
        <v>26.967</v>
      </c>
      <c r="B1620" s="27" t="n">
        <v>3.348</v>
      </c>
      <c r="C1620" s="27" t="n">
        <v>184.662116249292</v>
      </c>
      <c r="D1620" s="27" t="n">
        <v>337.75831818182</v>
      </c>
      <c r="F1620" s="27" t="n">
        <v>36.59</v>
      </c>
      <c r="G1620" s="27" t="n">
        <v>33.525</v>
      </c>
    </row>
    <row r="1621" customFormat="false" ht="12.75" hidden="false" customHeight="false" outlineLevel="0" collapsed="false">
      <c r="A1621" s="43" t="n">
        <v>26.983</v>
      </c>
      <c r="B1621" s="27" t="n">
        <v>3.374</v>
      </c>
      <c r="C1621" s="27" t="n">
        <v>183.77521236983</v>
      </c>
      <c r="D1621" s="27" t="n">
        <v>338.64847826087</v>
      </c>
      <c r="F1621" s="27" t="n">
        <v>37.155</v>
      </c>
      <c r="G1621" s="27" t="n">
        <v>33.52</v>
      </c>
    </row>
    <row r="1622" customFormat="false" ht="12.75" hidden="false" customHeight="false" outlineLevel="0" collapsed="false">
      <c r="A1622" s="43" t="n">
        <v>27</v>
      </c>
      <c r="B1622" s="27" t="n">
        <v>3.376</v>
      </c>
      <c r="C1622" s="27" t="n">
        <v>183.586543283831</v>
      </c>
      <c r="D1622" s="27" t="n">
        <v>339.50647826087</v>
      </c>
      <c r="F1622" s="27" t="n">
        <v>37.035</v>
      </c>
      <c r="G1622" s="27" t="n">
        <v>33.52</v>
      </c>
    </row>
    <row r="1623" customFormat="false" ht="12.75" hidden="false" customHeight="false" outlineLevel="0" collapsed="false">
      <c r="A1623" s="43" t="n">
        <v>27.017</v>
      </c>
      <c r="B1623" s="27" t="n">
        <v>3.395</v>
      </c>
      <c r="C1623" s="27" t="n">
        <v>185.336972159989</v>
      </c>
      <c r="D1623" s="27" t="n">
        <v>340.37130434783</v>
      </c>
      <c r="F1623" s="27" t="n">
        <v>37.055</v>
      </c>
      <c r="G1623" s="27" t="n">
        <v>33.535</v>
      </c>
    </row>
    <row r="1624" customFormat="false" ht="12.75" hidden="false" customHeight="false" outlineLevel="0" collapsed="false">
      <c r="A1624" s="43" t="n">
        <v>27.033</v>
      </c>
      <c r="B1624" s="27" t="n">
        <v>3.38666666666667</v>
      </c>
      <c r="C1624" s="27" t="n">
        <v>184.884654461572</v>
      </c>
      <c r="D1624" s="27" t="n">
        <v>341.2269047619</v>
      </c>
      <c r="F1624" s="27" t="n">
        <v>36.97</v>
      </c>
      <c r="G1624" s="27" t="n">
        <v>33.5233333333333</v>
      </c>
    </row>
    <row r="1625" customFormat="false" ht="12.75" hidden="false" customHeight="false" outlineLevel="0" collapsed="false">
      <c r="A1625" s="43" t="n">
        <v>27.05</v>
      </c>
      <c r="B1625" s="27" t="n">
        <v>3.412</v>
      </c>
      <c r="C1625" s="27" t="n">
        <v>185.713609164117</v>
      </c>
      <c r="D1625" s="27" t="n">
        <v>342.06917391304</v>
      </c>
      <c r="F1625" s="27" t="n">
        <v>37.215</v>
      </c>
      <c r="G1625" s="27" t="n">
        <v>33.53</v>
      </c>
    </row>
    <row r="1626" customFormat="false" ht="12.75" hidden="false" customHeight="false" outlineLevel="0" collapsed="false">
      <c r="A1626" s="43" t="n">
        <v>27.067</v>
      </c>
      <c r="B1626" s="27" t="n">
        <v>3.438</v>
      </c>
      <c r="C1626" s="27" t="n">
        <v>187.032566630856</v>
      </c>
      <c r="D1626" s="27" t="n">
        <v>342.93034782609</v>
      </c>
      <c r="F1626" s="27" t="n">
        <v>37.17</v>
      </c>
      <c r="G1626" s="27" t="n">
        <v>33.528</v>
      </c>
    </row>
    <row r="1627" customFormat="false" ht="12.75" hidden="false" customHeight="false" outlineLevel="0" collapsed="false">
      <c r="A1627" s="43" t="n">
        <v>27.083</v>
      </c>
      <c r="B1627" s="27" t="n">
        <v>3.42</v>
      </c>
      <c r="C1627" s="27" t="n">
        <v>186.416353114669</v>
      </c>
      <c r="D1627" s="27" t="n">
        <v>343.78595454545</v>
      </c>
      <c r="F1627" s="27" t="n">
        <v>37.13</v>
      </c>
      <c r="G1627" s="27" t="n">
        <v>33.5266666666667</v>
      </c>
    </row>
    <row r="1628" customFormat="false" ht="12.75" hidden="false" customHeight="false" outlineLevel="0" collapsed="false">
      <c r="A1628" s="43" t="n">
        <v>27.1</v>
      </c>
      <c r="B1628" s="27" t="n">
        <v>3.45</v>
      </c>
      <c r="C1628" s="27" t="n">
        <v>187.621345092166</v>
      </c>
      <c r="D1628" s="27" t="n">
        <v>344.64134782609</v>
      </c>
      <c r="F1628" s="27" t="n">
        <v>37.35</v>
      </c>
      <c r="G1628" s="27" t="n">
        <v>33.535</v>
      </c>
    </row>
    <row r="1629" customFormat="false" ht="12.75" hidden="false" customHeight="false" outlineLevel="0" collapsed="false">
      <c r="A1629" s="43" t="n">
        <v>27.117</v>
      </c>
      <c r="B1629" s="27" t="n">
        <v>3.45</v>
      </c>
      <c r="C1629" s="27" t="n">
        <v>187.536567704222</v>
      </c>
      <c r="D1629" s="27" t="n">
        <v>345.53145454545</v>
      </c>
      <c r="F1629" s="27" t="n">
        <v>37.29</v>
      </c>
      <c r="G1629" s="27" t="n">
        <v>33.53</v>
      </c>
    </row>
    <row r="1630" customFormat="false" ht="12.75" hidden="false" customHeight="false" outlineLevel="0" collapsed="false">
      <c r="A1630" s="43" t="n">
        <v>27.133</v>
      </c>
      <c r="B1630" s="27" t="n">
        <v>3.47</v>
      </c>
      <c r="C1630" s="27" t="n">
        <v>188.427484680748</v>
      </c>
      <c r="D1630" s="27" t="n">
        <v>346.35214285714</v>
      </c>
      <c r="F1630" s="27" t="n">
        <v>37.39</v>
      </c>
      <c r="G1630" s="27" t="n">
        <v>33.53</v>
      </c>
    </row>
    <row r="1631" customFormat="false" ht="12.75" hidden="false" customHeight="false" outlineLevel="0" collapsed="false">
      <c r="A1631" s="43" t="n">
        <v>27.15</v>
      </c>
      <c r="B1631" s="27" t="n">
        <v>3.464</v>
      </c>
      <c r="C1631" s="27" t="n">
        <v>188.272812778477</v>
      </c>
      <c r="D1631" s="27" t="n">
        <v>347.21460869565</v>
      </c>
      <c r="F1631" s="27" t="n">
        <v>37.315</v>
      </c>
      <c r="G1631" s="27" t="n">
        <v>33.53</v>
      </c>
    </row>
    <row r="1632" customFormat="false" ht="12.75" hidden="false" customHeight="false" outlineLevel="0" collapsed="false">
      <c r="A1632" s="43" t="n">
        <v>27.167</v>
      </c>
      <c r="B1632" s="27" t="n">
        <v>3.47333333333333</v>
      </c>
      <c r="C1632" s="27" t="n">
        <v>188.555141208199</v>
      </c>
      <c r="D1632" s="27" t="n">
        <v>348.09739130435</v>
      </c>
      <c r="F1632" s="27" t="n">
        <v>37.4</v>
      </c>
      <c r="G1632" s="27" t="n">
        <v>33.5325</v>
      </c>
    </row>
    <row r="1633" customFormat="false" ht="12.75" hidden="false" customHeight="false" outlineLevel="0" collapsed="false">
      <c r="A1633" s="43" t="n">
        <v>27.183</v>
      </c>
      <c r="B1633" s="27" t="n">
        <v>3.48</v>
      </c>
      <c r="C1633" s="27" t="n">
        <v>188.613508974306</v>
      </c>
      <c r="D1633" s="27" t="n">
        <v>348.9622173913</v>
      </c>
      <c r="F1633" s="27" t="n">
        <v>37.45</v>
      </c>
      <c r="G1633" s="27" t="n">
        <v>33.535</v>
      </c>
    </row>
    <row r="1634" customFormat="false" ht="12.75" hidden="false" customHeight="false" outlineLevel="0" collapsed="false">
      <c r="A1634" s="43" t="n">
        <v>27.2</v>
      </c>
      <c r="B1634" s="27" t="n">
        <v>3.48666666666667</v>
      </c>
      <c r="C1634" s="27" t="n">
        <v>188.862639896965</v>
      </c>
      <c r="D1634" s="27" t="n">
        <v>349.83456521739</v>
      </c>
      <c r="F1634" s="27" t="n">
        <v>37.495</v>
      </c>
      <c r="G1634" s="27" t="n">
        <v>33.535</v>
      </c>
    </row>
    <row r="1635" customFormat="false" ht="12.75" hidden="false" customHeight="false" outlineLevel="0" collapsed="false">
      <c r="A1635" s="43" t="n">
        <v>27.217</v>
      </c>
      <c r="B1635" s="27" t="n">
        <v>3.49666666666667</v>
      </c>
      <c r="C1635" s="27" t="n">
        <v>189.437148321274</v>
      </c>
      <c r="D1635" s="27" t="n">
        <v>350.69686956522</v>
      </c>
      <c r="F1635" s="27" t="n">
        <v>37.545</v>
      </c>
      <c r="G1635" s="27" t="n">
        <v>33.525</v>
      </c>
    </row>
    <row r="1636" customFormat="false" ht="12.75" hidden="false" customHeight="false" outlineLevel="0" collapsed="false">
      <c r="A1636" s="43" t="n">
        <v>27.233</v>
      </c>
      <c r="B1636" s="27" t="n">
        <v>3.51</v>
      </c>
      <c r="C1636" s="27" t="n">
        <v>189.693004646632</v>
      </c>
      <c r="D1636" s="27" t="n">
        <v>351.57808695652</v>
      </c>
      <c r="F1636" s="27" t="n">
        <v>37.645</v>
      </c>
      <c r="G1636" s="27" t="n">
        <v>33.535</v>
      </c>
    </row>
    <row r="1637" customFormat="false" ht="12.75" hidden="false" customHeight="false" outlineLevel="0" collapsed="false">
      <c r="A1637" s="43" t="n">
        <v>27.25</v>
      </c>
      <c r="B1637" s="27" t="n">
        <v>3.49666666666667</v>
      </c>
      <c r="C1637" s="27" t="n">
        <v>189.229671666505</v>
      </c>
      <c r="D1637" s="27" t="n">
        <v>352.43331818182</v>
      </c>
      <c r="F1637" s="27" t="n">
        <v>37.595</v>
      </c>
      <c r="G1637" s="27" t="n">
        <v>33.525</v>
      </c>
    </row>
    <row r="1638" customFormat="false" ht="12.75" hidden="false" customHeight="false" outlineLevel="0" collapsed="false">
      <c r="A1638" s="43" t="n">
        <v>27.267</v>
      </c>
      <c r="B1638" s="27" t="n">
        <v>3.515</v>
      </c>
      <c r="C1638" s="27" t="n">
        <v>189.649338829465</v>
      </c>
      <c r="D1638" s="27" t="n">
        <v>353.29317391304</v>
      </c>
      <c r="F1638" s="27" t="n">
        <v>37.775</v>
      </c>
      <c r="G1638" s="27" t="n">
        <v>33.536</v>
      </c>
    </row>
    <row r="1639" customFormat="false" ht="12.75" hidden="false" customHeight="false" outlineLevel="0" collapsed="false">
      <c r="A1639" s="43" t="n">
        <v>27.283</v>
      </c>
      <c r="B1639" s="27" t="n">
        <v>3.505</v>
      </c>
      <c r="C1639" s="27" t="n">
        <v>189.439311231645</v>
      </c>
      <c r="D1639" s="27" t="n">
        <v>354.17426086957</v>
      </c>
      <c r="F1639" s="27" t="n">
        <v>37.595</v>
      </c>
      <c r="G1639" s="27" t="n">
        <v>33.5333333333333</v>
      </c>
    </row>
    <row r="1640" customFormat="false" ht="12.75" hidden="false" customHeight="false" outlineLevel="0" collapsed="false">
      <c r="A1640" s="43" t="n">
        <v>27.3</v>
      </c>
      <c r="B1640" s="27" t="n">
        <v>3.5</v>
      </c>
      <c r="C1640" s="27" t="n">
        <v>189.229845453157</v>
      </c>
      <c r="D1640" s="27" t="n">
        <v>355.05318181818</v>
      </c>
      <c r="F1640" s="27" t="n">
        <v>37.73</v>
      </c>
      <c r="G1640" s="27" t="n">
        <v>33.5233333333333</v>
      </c>
    </row>
    <row r="1641" customFormat="false" ht="12.75" hidden="false" customHeight="false" outlineLevel="0" collapsed="false">
      <c r="A1641" s="43" t="n">
        <v>27.317</v>
      </c>
      <c r="B1641" s="27" t="n">
        <v>3.54</v>
      </c>
      <c r="C1641" s="27" t="n">
        <v>190.489169355703</v>
      </c>
      <c r="D1641" s="27" t="n">
        <v>355.94547826087</v>
      </c>
      <c r="F1641" s="27" t="n">
        <v>37.885</v>
      </c>
      <c r="G1641" s="27" t="n">
        <v>33.5266666666667</v>
      </c>
    </row>
    <row r="1642" customFormat="false" ht="12.75" hidden="false" customHeight="false" outlineLevel="0" collapsed="false">
      <c r="A1642" s="43" t="n">
        <v>27.333</v>
      </c>
      <c r="B1642" s="27" t="n">
        <v>3.57166666666667</v>
      </c>
      <c r="C1642" s="27" t="n">
        <v>192.348669778388</v>
      </c>
      <c r="D1642" s="27" t="n">
        <v>356.83439130435</v>
      </c>
      <c r="F1642" s="27" t="n">
        <v>37.84</v>
      </c>
      <c r="G1642" s="27" t="n">
        <v>33.5271428571429</v>
      </c>
    </row>
    <row r="1643" customFormat="false" ht="12.75" hidden="false" customHeight="false" outlineLevel="0" collapsed="false">
      <c r="A1643" s="43" t="n">
        <v>27.35</v>
      </c>
      <c r="B1643" s="27" t="n">
        <v>3.58</v>
      </c>
      <c r="C1643" s="27" t="n">
        <v>193.22090921269</v>
      </c>
      <c r="D1643" s="27" t="n">
        <v>357.71608695652</v>
      </c>
      <c r="F1643" s="27" t="n">
        <v>37.83</v>
      </c>
      <c r="G1643" s="27" t="n">
        <v>33.53</v>
      </c>
    </row>
    <row r="1644" customFormat="false" ht="12.75" hidden="false" customHeight="false" outlineLevel="0" collapsed="false">
      <c r="A1644" s="43" t="n">
        <v>27.367</v>
      </c>
      <c r="B1644" s="27" t="n">
        <v>3.575</v>
      </c>
      <c r="C1644" s="27" t="n">
        <v>192.756893787472</v>
      </c>
      <c r="D1644" s="27" t="n">
        <v>358.61052173913</v>
      </c>
      <c r="F1644" s="27" t="n">
        <v>37.88</v>
      </c>
      <c r="G1644" s="27" t="n">
        <v>33.536</v>
      </c>
    </row>
    <row r="1645" customFormat="false" ht="12.75" hidden="false" customHeight="false" outlineLevel="0" collapsed="false">
      <c r="A1645" s="43" t="n">
        <v>27.383</v>
      </c>
      <c r="B1645" s="27" t="n">
        <v>3.58333333333333</v>
      </c>
      <c r="C1645" s="27" t="n">
        <v>192.347678381589</v>
      </c>
      <c r="D1645" s="27" t="n">
        <v>359.49769565217</v>
      </c>
      <c r="F1645" s="27" t="n">
        <v>38.035</v>
      </c>
      <c r="G1645" s="27" t="n">
        <v>33.545</v>
      </c>
    </row>
    <row r="1646" customFormat="false" ht="12.75" hidden="false" customHeight="false" outlineLevel="0" collapsed="false">
      <c r="A1646" s="43" t="n">
        <v>27.4</v>
      </c>
      <c r="B1646" s="27" t="n">
        <v>3.58</v>
      </c>
      <c r="C1646" s="27" t="n">
        <v>192.305801075192</v>
      </c>
      <c r="D1646" s="27" t="n">
        <v>360.37654545455</v>
      </c>
      <c r="F1646" s="27" t="n">
        <v>37.995</v>
      </c>
      <c r="G1646" s="27" t="n">
        <v>33.53</v>
      </c>
    </row>
    <row r="1647" customFormat="false" ht="12.75" hidden="false" customHeight="false" outlineLevel="0" collapsed="false">
      <c r="A1647" s="43" t="n">
        <v>27.417</v>
      </c>
      <c r="B1647" s="27" t="n">
        <v>3.605</v>
      </c>
      <c r="C1647" s="27" t="n">
        <v>193.749335774849</v>
      </c>
      <c r="D1647" s="27" t="n">
        <v>361.24860869565</v>
      </c>
      <c r="F1647" s="27" t="n">
        <v>38.135</v>
      </c>
      <c r="G1647" s="27" t="n">
        <v>33.544</v>
      </c>
    </row>
    <row r="1648" customFormat="false" ht="12.75" hidden="false" customHeight="false" outlineLevel="0" collapsed="false">
      <c r="A1648" s="43" t="n">
        <v>27.433</v>
      </c>
      <c r="B1648" s="27" t="n">
        <v>3.595</v>
      </c>
      <c r="C1648" s="27" t="n">
        <v>193.125649511292</v>
      </c>
      <c r="D1648" s="27" t="n">
        <v>362.14691304348</v>
      </c>
      <c r="F1648" s="27" t="n">
        <v>37.985</v>
      </c>
      <c r="G1648" s="27" t="n">
        <v>33.54</v>
      </c>
    </row>
    <row r="1649" customFormat="false" ht="12.75" hidden="false" customHeight="false" outlineLevel="0" collapsed="false">
      <c r="A1649" s="43" t="n">
        <v>27.45</v>
      </c>
      <c r="B1649" s="27" t="n">
        <v>3.61</v>
      </c>
      <c r="C1649" s="27" t="n">
        <v>194.290081393218</v>
      </c>
      <c r="D1649" s="27" t="n">
        <v>363.04682608696</v>
      </c>
      <c r="F1649" s="27" t="n">
        <v>38.07</v>
      </c>
      <c r="G1649" s="27" t="n">
        <v>33.54</v>
      </c>
    </row>
    <row r="1650" customFormat="false" ht="12.75" hidden="false" customHeight="false" outlineLevel="0" collapsed="false">
      <c r="A1650" s="43" t="n">
        <v>27.467</v>
      </c>
      <c r="B1650" s="27" t="n">
        <v>3.64</v>
      </c>
      <c r="C1650" s="27" t="n">
        <v>194.477025916585</v>
      </c>
      <c r="D1650" s="27" t="n">
        <v>363.9532173913</v>
      </c>
      <c r="F1650" s="27" t="n">
        <v>38.385</v>
      </c>
      <c r="G1650" s="27" t="n">
        <v>33.5357142857143</v>
      </c>
    </row>
    <row r="1651" customFormat="false" ht="12.75" hidden="false" customHeight="false" outlineLevel="0" collapsed="false">
      <c r="A1651" s="43" t="n">
        <v>27.483</v>
      </c>
      <c r="B1651" s="27" t="n">
        <v>3.655</v>
      </c>
      <c r="C1651" s="27" t="n">
        <v>195.839949628996</v>
      </c>
      <c r="D1651" s="27" t="n">
        <v>364.85608695652</v>
      </c>
      <c r="F1651" s="27" t="n">
        <v>38.27</v>
      </c>
      <c r="G1651" s="27" t="n">
        <v>33.535</v>
      </c>
    </row>
    <row r="1652" customFormat="false" ht="12.75" hidden="false" customHeight="false" outlineLevel="0" collapsed="false">
      <c r="A1652" s="43" t="n">
        <v>27.5</v>
      </c>
      <c r="B1652" s="27" t="n">
        <v>3.65</v>
      </c>
      <c r="C1652" s="27" t="n">
        <v>195.968545263003</v>
      </c>
      <c r="D1652" s="27" t="n">
        <v>365.74118181818</v>
      </c>
      <c r="F1652" s="27" t="n">
        <v>38.17</v>
      </c>
      <c r="G1652" s="27" t="n">
        <v>33.534</v>
      </c>
    </row>
    <row r="1653" customFormat="false" ht="12.75" hidden="false" customHeight="false" outlineLevel="0" collapsed="false">
      <c r="A1653" s="43" t="n">
        <v>27.517</v>
      </c>
      <c r="B1653" s="27" t="n">
        <v>3.63333333333333</v>
      </c>
      <c r="C1653" s="27" t="n">
        <v>194.599527309093</v>
      </c>
      <c r="D1653" s="27" t="n">
        <v>366.65304347826</v>
      </c>
      <c r="F1653" s="27" t="n">
        <v>38.29</v>
      </c>
      <c r="G1653" s="27" t="n">
        <v>33.535</v>
      </c>
    </row>
    <row r="1654" customFormat="false" ht="12.75" hidden="false" customHeight="false" outlineLevel="0" collapsed="false">
      <c r="A1654" s="43" t="n">
        <v>27.533</v>
      </c>
      <c r="B1654" s="27" t="n">
        <v>3.65</v>
      </c>
      <c r="C1654" s="27" t="n">
        <v>194.850946448689</v>
      </c>
      <c r="D1654" s="27" t="n">
        <v>367.54695652174</v>
      </c>
      <c r="F1654" s="27" t="n">
        <v>38.41</v>
      </c>
      <c r="G1654" s="27" t="n">
        <v>33.536</v>
      </c>
    </row>
    <row r="1655" customFormat="false" ht="12.75" hidden="false" customHeight="false" outlineLevel="0" collapsed="false">
      <c r="A1655" s="43" t="n">
        <v>27.55</v>
      </c>
      <c r="B1655" s="27" t="n">
        <v>3.665</v>
      </c>
      <c r="C1655" s="27" t="n">
        <v>195.895142933319</v>
      </c>
      <c r="D1655" s="27" t="n">
        <v>368.4397826087</v>
      </c>
      <c r="F1655" s="27" t="n">
        <v>38.305</v>
      </c>
      <c r="G1655" s="27" t="n">
        <v>33.534</v>
      </c>
    </row>
    <row r="1656" customFormat="false" ht="12.75" hidden="false" customHeight="false" outlineLevel="0" collapsed="false">
      <c r="A1656" s="43" t="n">
        <v>27.567</v>
      </c>
      <c r="B1656" s="27" t="n">
        <v>3.665</v>
      </c>
      <c r="C1656" s="27" t="n">
        <v>195.626514194795</v>
      </c>
      <c r="D1656" s="27" t="n">
        <v>369.34886956522</v>
      </c>
      <c r="F1656" s="27" t="n">
        <v>38.485</v>
      </c>
      <c r="G1656" s="27" t="n">
        <v>33.535</v>
      </c>
    </row>
    <row r="1657" customFormat="false" ht="12.75" hidden="false" customHeight="false" outlineLevel="0" collapsed="false">
      <c r="A1657" s="43" t="n">
        <v>27.583</v>
      </c>
      <c r="B1657" s="27" t="n">
        <v>3.665</v>
      </c>
      <c r="C1657" s="27" t="n">
        <v>195.664708742173</v>
      </c>
      <c r="D1657" s="27" t="n">
        <v>370.25704347826</v>
      </c>
      <c r="F1657" s="27" t="n">
        <v>38.365</v>
      </c>
      <c r="G1657" s="27" t="n">
        <v>33.535</v>
      </c>
    </row>
    <row r="1658" customFormat="false" ht="12.75" hidden="false" customHeight="false" outlineLevel="0" collapsed="false">
      <c r="A1658" s="43" t="n">
        <v>27.6</v>
      </c>
      <c r="B1658" s="27" t="n">
        <v>3.67333333333333</v>
      </c>
      <c r="C1658" s="27" t="n">
        <v>196.27490628949</v>
      </c>
      <c r="D1658" s="27" t="n">
        <v>371.19866666667</v>
      </c>
      <c r="F1658" s="27" t="n">
        <v>38.415</v>
      </c>
      <c r="G1658" s="27" t="n">
        <v>33.525</v>
      </c>
    </row>
    <row r="1659" customFormat="false" ht="12.75" hidden="false" customHeight="false" outlineLevel="0" collapsed="false">
      <c r="A1659" s="43" t="n">
        <v>27.617</v>
      </c>
      <c r="B1659" s="27" t="n">
        <v>3.695</v>
      </c>
      <c r="C1659" s="27" t="n">
        <v>196.876429850775</v>
      </c>
      <c r="D1659" s="27" t="n">
        <v>372.08663636364</v>
      </c>
      <c r="F1659" s="27" t="n">
        <v>38.485</v>
      </c>
      <c r="G1659" s="27" t="n">
        <v>33.53</v>
      </c>
    </row>
    <row r="1660" customFormat="false" ht="12.75" hidden="false" customHeight="false" outlineLevel="0" collapsed="false">
      <c r="A1660" s="43" t="n">
        <v>27.633</v>
      </c>
      <c r="B1660" s="27" t="n">
        <v>3.71</v>
      </c>
      <c r="C1660" s="27" t="n">
        <v>197.739306044989</v>
      </c>
      <c r="D1660" s="27" t="n">
        <v>372.99656521739</v>
      </c>
      <c r="F1660" s="27" t="n">
        <v>38.545</v>
      </c>
      <c r="G1660" s="27" t="n">
        <v>33.5342857142857</v>
      </c>
    </row>
    <row r="1661" customFormat="false" ht="12.75" hidden="false" customHeight="false" outlineLevel="0" collapsed="false">
      <c r="A1661" s="43" t="n">
        <v>27.65</v>
      </c>
      <c r="B1661" s="27" t="n">
        <v>3.69</v>
      </c>
      <c r="C1661" s="27" t="n">
        <v>196.468090659295</v>
      </c>
      <c r="D1661" s="27" t="n">
        <v>373.924</v>
      </c>
      <c r="F1661" s="27" t="n">
        <v>38.49</v>
      </c>
      <c r="G1661" s="27" t="n">
        <v>33.54</v>
      </c>
    </row>
    <row r="1662" customFormat="false" ht="12.75" hidden="false" customHeight="false" outlineLevel="0" collapsed="false">
      <c r="A1662" s="43" t="n">
        <v>27.667</v>
      </c>
      <c r="B1662" s="27" t="n">
        <v>3.715</v>
      </c>
      <c r="C1662" s="27" t="n">
        <v>197.22886084953</v>
      </c>
      <c r="D1662" s="27" t="n">
        <v>374.99869230769</v>
      </c>
      <c r="F1662" s="27" t="n">
        <v>38.635</v>
      </c>
      <c r="G1662" s="27" t="n">
        <v>33.5333333333333</v>
      </c>
    </row>
    <row r="1663" customFormat="false" ht="12.75" hidden="false" customHeight="false" outlineLevel="0" collapsed="false">
      <c r="A1663" s="43" t="n">
        <v>27.683</v>
      </c>
      <c r="B1663" s="27" t="n">
        <v>3.73</v>
      </c>
      <c r="C1663" s="27" t="n">
        <v>198.462072690121</v>
      </c>
      <c r="D1663" s="27" t="n">
        <v>375.72113043478</v>
      </c>
      <c r="F1663" s="27" t="n">
        <v>38.535</v>
      </c>
      <c r="G1663" s="27" t="n">
        <v>33.525</v>
      </c>
    </row>
    <row r="1664" customFormat="false" ht="12.75" hidden="false" customHeight="false" outlineLevel="0" collapsed="false">
      <c r="A1664" s="43" t="n">
        <v>27.7</v>
      </c>
      <c r="B1664" s="27" t="n">
        <v>3.745</v>
      </c>
      <c r="C1664" s="27" t="n">
        <v>199.173503340869</v>
      </c>
      <c r="D1664" s="27" t="n">
        <v>376.63573913043</v>
      </c>
      <c r="F1664" s="27" t="n">
        <v>38.62</v>
      </c>
      <c r="G1664" s="27" t="n">
        <v>33.5216666666667</v>
      </c>
    </row>
    <row r="1665" customFormat="false" ht="12.75" hidden="false" customHeight="false" outlineLevel="0" collapsed="false">
      <c r="A1665" s="43" t="n">
        <v>27.717</v>
      </c>
      <c r="B1665" s="27" t="n">
        <v>3.73666666666667</v>
      </c>
      <c r="C1665" s="27" t="n">
        <v>198.53499200407</v>
      </c>
      <c r="D1665" s="27" t="n">
        <v>377.55713043478</v>
      </c>
      <c r="F1665" s="27" t="n">
        <v>38.61</v>
      </c>
      <c r="G1665" s="27" t="n">
        <v>33.5177777777778</v>
      </c>
    </row>
    <row r="1666" customFormat="false" ht="12.75" hidden="false" customHeight="false" outlineLevel="0" collapsed="false">
      <c r="A1666" s="43" t="n">
        <v>27.733</v>
      </c>
      <c r="B1666" s="27" t="n">
        <v>3.745</v>
      </c>
      <c r="C1666" s="27" t="n">
        <v>198.617153782903</v>
      </c>
      <c r="D1666" s="27" t="n">
        <v>378.488</v>
      </c>
      <c r="F1666" s="27" t="n">
        <v>38.765</v>
      </c>
      <c r="G1666" s="27" t="n">
        <v>33.53</v>
      </c>
    </row>
    <row r="1667" customFormat="false" ht="12.75" hidden="false" customHeight="false" outlineLevel="0" collapsed="false">
      <c r="A1667" s="43" t="n">
        <v>27.75</v>
      </c>
      <c r="B1667" s="27" t="n">
        <v>3.745</v>
      </c>
      <c r="C1667" s="27" t="n">
        <v>198.465478806195</v>
      </c>
      <c r="D1667" s="27" t="n">
        <v>379.41840909091</v>
      </c>
      <c r="F1667" s="27" t="n">
        <v>38.72</v>
      </c>
      <c r="G1667" s="27" t="n">
        <v>33.524</v>
      </c>
    </row>
    <row r="1668" customFormat="false" ht="12.75" hidden="false" customHeight="false" outlineLevel="0" collapsed="false">
      <c r="A1668" s="43" t="n">
        <v>27.767</v>
      </c>
      <c r="B1668" s="27" t="n">
        <v>3.755</v>
      </c>
      <c r="C1668" s="27" t="n">
        <v>199.29130920151</v>
      </c>
      <c r="D1668" s="27" t="n">
        <v>380.32718181818</v>
      </c>
      <c r="F1668" s="27" t="n">
        <v>38.8</v>
      </c>
      <c r="G1668" s="27" t="n">
        <v>33.534</v>
      </c>
    </row>
    <row r="1669" customFormat="false" ht="12.75" hidden="false" customHeight="false" outlineLevel="0" collapsed="false">
      <c r="A1669" s="43" t="n">
        <v>27.783</v>
      </c>
      <c r="B1669" s="27" t="n">
        <v>3.77333333333333</v>
      </c>
      <c r="C1669" s="27" t="n">
        <v>200.476588587692</v>
      </c>
      <c r="D1669" s="27" t="n">
        <v>381.23647826087</v>
      </c>
      <c r="F1669" s="27" t="n">
        <v>38.71</v>
      </c>
      <c r="G1669" s="27" t="n">
        <v>33.524</v>
      </c>
    </row>
    <row r="1670" customFormat="false" ht="12.75" hidden="false" customHeight="false" outlineLevel="0" collapsed="false">
      <c r="A1670" s="43" t="n">
        <v>27.8</v>
      </c>
      <c r="B1670" s="27" t="n">
        <v>3.79</v>
      </c>
      <c r="C1670" s="27" t="n">
        <v>200.991007312564</v>
      </c>
      <c r="D1670" s="27" t="n">
        <v>382.17990909091</v>
      </c>
      <c r="F1670" s="27" t="n">
        <v>38.94</v>
      </c>
      <c r="G1670" s="27" t="n">
        <v>33.5266666666667</v>
      </c>
    </row>
    <row r="1671" customFormat="false" ht="12.75" hidden="false" customHeight="false" outlineLevel="0" collapsed="false">
      <c r="A1671" s="43" t="n">
        <v>27.817</v>
      </c>
      <c r="B1671" s="27" t="n">
        <v>3.785</v>
      </c>
      <c r="C1671" s="27" t="n">
        <v>200.336050140363</v>
      </c>
      <c r="D1671" s="27" t="n">
        <v>383.11152173913</v>
      </c>
      <c r="F1671" s="27" t="n">
        <v>38.805</v>
      </c>
      <c r="G1671" s="27" t="n">
        <v>33.52</v>
      </c>
    </row>
    <row r="1672" customFormat="false" ht="12.75" hidden="false" customHeight="false" outlineLevel="0" collapsed="false">
      <c r="A1672" s="43" t="n">
        <v>27.833</v>
      </c>
      <c r="B1672" s="27" t="n">
        <v>3.78833333333333</v>
      </c>
      <c r="C1672" s="27" t="n">
        <v>201.103736915411</v>
      </c>
      <c r="D1672" s="27" t="n">
        <v>384.04365217391</v>
      </c>
      <c r="F1672" s="27" t="n">
        <v>38.875</v>
      </c>
      <c r="G1672" s="27" t="n">
        <v>33.5257142857143</v>
      </c>
    </row>
    <row r="1673" customFormat="false" ht="12.75" hidden="false" customHeight="false" outlineLevel="0" collapsed="false">
      <c r="A1673" s="43" t="n">
        <v>27.85</v>
      </c>
      <c r="B1673" s="27" t="n">
        <v>3.815</v>
      </c>
      <c r="C1673" s="27" t="n">
        <v>201.32316815627</v>
      </c>
      <c r="D1673" s="27" t="n">
        <v>384.97454545455</v>
      </c>
      <c r="F1673" s="27" t="n">
        <v>38.95</v>
      </c>
      <c r="G1673" s="27" t="n">
        <v>33.52</v>
      </c>
    </row>
    <row r="1674" customFormat="false" ht="12.75" hidden="false" customHeight="false" outlineLevel="0" collapsed="false">
      <c r="A1674" s="43" t="n">
        <v>27.867</v>
      </c>
      <c r="B1674" s="27" t="n">
        <v>3.815</v>
      </c>
      <c r="C1674" s="27" t="n">
        <v>206.777888980002</v>
      </c>
      <c r="D1674" s="27" t="n">
        <v>385.87981818182</v>
      </c>
      <c r="F1674" s="27" t="n">
        <v>38.85</v>
      </c>
      <c r="G1674" s="27" t="n">
        <v>33.525</v>
      </c>
    </row>
    <row r="1675" customFormat="false" ht="12.75" hidden="false" customHeight="false" outlineLevel="0" collapsed="false">
      <c r="A1675" s="43" t="n">
        <v>27.883</v>
      </c>
      <c r="B1675" s="27" t="n">
        <v>3.825</v>
      </c>
      <c r="C1675" s="27" t="n">
        <v>206.884819812898</v>
      </c>
      <c r="D1675" s="27" t="n">
        <v>386.82356521739</v>
      </c>
      <c r="F1675" s="27" t="n">
        <v>39.01</v>
      </c>
      <c r="G1675" s="27" t="n">
        <v>33.525</v>
      </c>
    </row>
    <row r="1676" customFormat="false" ht="12.75" hidden="false" customHeight="false" outlineLevel="0" collapsed="false">
      <c r="A1676" s="43" t="n">
        <v>27.9</v>
      </c>
      <c r="B1676" s="27" t="n">
        <v>3.835</v>
      </c>
      <c r="C1676" s="27" t="n">
        <v>206.687249813803</v>
      </c>
      <c r="D1676" s="27" t="n">
        <v>387.77786956522</v>
      </c>
      <c r="F1676" s="27" t="n">
        <v>39.17</v>
      </c>
      <c r="G1676" s="27" t="n">
        <v>33.525</v>
      </c>
    </row>
    <row r="1677" customFormat="false" ht="12.75" hidden="false" customHeight="false" outlineLevel="0" collapsed="false">
      <c r="A1677" s="43" t="n">
        <v>27.917</v>
      </c>
      <c r="B1677" s="27" t="n">
        <v>3.8475</v>
      </c>
      <c r="C1677" s="27" t="n">
        <v>207.882939519631</v>
      </c>
      <c r="D1677" s="27" t="n">
        <v>388.71717391304</v>
      </c>
      <c r="F1677" s="27" t="n">
        <v>39.1</v>
      </c>
      <c r="G1677" s="27" t="n">
        <v>33.53</v>
      </c>
    </row>
    <row r="1678" customFormat="false" ht="12.75" hidden="false" customHeight="false" outlineLevel="0" collapsed="false">
      <c r="A1678" s="43" t="n">
        <v>27.933</v>
      </c>
      <c r="B1678" s="27" t="n">
        <v>3.83</v>
      </c>
      <c r="C1678" s="27" t="n">
        <v>207.447172630403</v>
      </c>
      <c r="D1678" s="27" t="n">
        <v>389.739</v>
      </c>
      <c r="F1678" s="27" t="n">
        <v>38.95</v>
      </c>
      <c r="G1678" s="27" t="n">
        <v>33.5216666666667</v>
      </c>
    </row>
    <row r="1679" customFormat="false" ht="12.75" hidden="false" customHeight="false" outlineLevel="0" collapsed="false">
      <c r="A1679" s="43" t="n">
        <v>27.95</v>
      </c>
      <c r="B1679" s="27" t="n">
        <v>3.82</v>
      </c>
      <c r="C1679" s="27" t="n">
        <v>206.084542221493</v>
      </c>
      <c r="D1679" s="27" t="n">
        <v>390.75969565217</v>
      </c>
      <c r="F1679" s="27" t="n">
        <v>39.18</v>
      </c>
      <c r="G1679" s="27" t="n">
        <v>33.5183333333333</v>
      </c>
    </row>
    <row r="1680" customFormat="false" ht="12.75" hidden="false" customHeight="false" outlineLevel="0" collapsed="false">
      <c r="A1680" s="43" t="n">
        <v>27.967</v>
      </c>
      <c r="B1680" s="27" t="n">
        <v>3.85</v>
      </c>
      <c r="C1680" s="27" t="n">
        <v>206.855162728349</v>
      </c>
      <c r="D1680" s="27" t="n">
        <v>391.69808695652</v>
      </c>
      <c r="F1680" s="27" t="n">
        <v>39.22</v>
      </c>
      <c r="G1680" s="27" t="n">
        <v>33.52</v>
      </c>
    </row>
    <row r="1681" customFormat="false" ht="12.75" hidden="false" customHeight="false" outlineLevel="0" collapsed="false">
      <c r="A1681" s="43" t="n">
        <v>27.983</v>
      </c>
      <c r="B1681" s="27" t="n">
        <v>3.86</v>
      </c>
      <c r="C1681" s="27" t="n">
        <v>208.367885962161</v>
      </c>
      <c r="D1681" s="27" t="n">
        <v>392.638</v>
      </c>
      <c r="F1681" s="27" t="n">
        <v>39.145</v>
      </c>
      <c r="G1681" s="27" t="n">
        <v>33.5255555555556</v>
      </c>
    </row>
    <row r="1682" customFormat="false" ht="12.75" hidden="false" customHeight="false" outlineLevel="0" collapsed="false">
      <c r="A1682" s="43" t="n">
        <v>28</v>
      </c>
      <c r="B1682" s="27" t="n">
        <v>3.884</v>
      </c>
      <c r="C1682" s="27" t="n">
        <v>209.201191489839</v>
      </c>
      <c r="D1682" s="27" t="n">
        <v>393.598</v>
      </c>
      <c r="F1682" s="27" t="n">
        <v>39.255</v>
      </c>
      <c r="G1682" s="27" t="n">
        <v>33.524</v>
      </c>
    </row>
    <row r="1683" customFormat="false" ht="12.75" hidden="false" customHeight="false" outlineLevel="0" collapsed="false">
      <c r="A1683" s="43" t="n">
        <v>28.017</v>
      </c>
      <c r="B1683" s="27" t="n">
        <v>3.905</v>
      </c>
      <c r="C1683" s="27" t="n">
        <v>210.053247382018</v>
      </c>
      <c r="D1683" s="27" t="n">
        <v>394.52227272727</v>
      </c>
      <c r="F1683" s="27" t="n">
        <v>39.29</v>
      </c>
      <c r="G1683" s="27" t="n">
        <v>33.5333333333333</v>
      </c>
    </row>
    <row r="1684" customFormat="false" ht="12.75" hidden="false" customHeight="false" outlineLevel="0" collapsed="false">
      <c r="A1684" s="43" t="n">
        <v>28.033</v>
      </c>
      <c r="B1684" s="27" t="n">
        <v>3.89833333333333</v>
      </c>
      <c r="C1684" s="27" t="n">
        <v>209.660956196415</v>
      </c>
      <c r="D1684" s="27" t="n">
        <v>395.64965217391</v>
      </c>
      <c r="F1684" s="27" t="n">
        <v>39.28</v>
      </c>
      <c r="G1684" s="27" t="n">
        <v>33.5233333333333</v>
      </c>
    </row>
    <row r="1685" customFormat="false" ht="12.75" hidden="false" customHeight="false" outlineLevel="0" collapsed="false">
      <c r="A1685" s="43" t="n">
        <v>28.05</v>
      </c>
      <c r="B1685" s="27" t="n">
        <v>3.90166666666667</v>
      </c>
      <c r="C1685" s="27" t="n">
        <v>209.074213732165</v>
      </c>
      <c r="D1685" s="27" t="n">
        <v>396.84730434783</v>
      </c>
      <c r="F1685" s="27" t="n">
        <v>39.545</v>
      </c>
      <c r="G1685" s="27" t="n">
        <v>33.53</v>
      </c>
    </row>
    <row r="1686" customFormat="false" ht="12.75" hidden="false" customHeight="false" outlineLevel="0" collapsed="false">
      <c r="A1686" s="43" t="n">
        <v>28.067</v>
      </c>
      <c r="B1686" s="27" t="n">
        <v>3.915</v>
      </c>
      <c r="C1686" s="27" t="n">
        <v>209.039227310237</v>
      </c>
      <c r="D1686" s="27" t="n">
        <v>397.87886956522</v>
      </c>
      <c r="F1686" s="27" t="n">
        <v>39.78</v>
      </c>
      <c r="G1686" s="27" t="n">
        <v>33.53</v>
      </c>
    </row>
    <row r="1687" customFormat="false" ht="12.75" hidden="false" customHeight="false" outlineLevel="0" collapsed="false">
      <c r="A1687" s="43" t="n">
        <v>28.083</v>
      </c>
      <c r="B1687" s="27" t="n">
        <v>3.90666666666667</v>
      </c>
      <c r="C1687" s="27" t="n">
        <v>208.867108361061</v>
      </c>
      <c r="D1687" s="27" t="n">
        <v>398.79726086957</v>
      </c>
      <c r="F1687" s="27" t="n">
        <v>39.865</v>
      </c>
      <c r="G1687" s="27" t="n">
        <v>33.54</v>
      </c>
    </row>
    <row r="1688" customFormat="false" ht="12.75" hidden="false" customHeight="false" outlineLevel="0" collapsed="false">
      <c r="A1688" s="43" t="n">
        <v>28.1</v>
      </c>
      <c r="B1688" s="27" t="n">
        <v>3.93</v>
      </c>
      <c r="C1688" s="27" t="n">
        <v>210.000472671401</v>
      </c>
      <c r="D1688" s="27" t="n">
        <v>399.74782608696</v>
      </c>
      <c r="F1688" s="27" t="n">
        <v>40.015</v>
      </c>
      <c r="G1688" s="27" t="n">
        <v>33.545</v>
      </c>
    </row>
    <row r="1689" customFormat="false" ht="12.75" hidden="false" customHeight="false" outlineLevel="0" collapsed="false">
      <c r="A1689" s="43" t="n">
        <v>28.117</v>
      </c>
      <c r="B1689" s="27" t="n">
        <v>3.934</v>
      </c>
      <c r="C1689" s="27" t="n">
        <v>210.394951385741</v>
      </c>
      <c r="D1689" s="27" t="n">
        <v>400.66318181818</v>
      </c>
      <c r="F1689" s="27" t="n">
        <v>40.015</v>
      </c>
      <c r="G1689" s="27" t="n">
        <v>33.5366666666667</v>
      </c>
    </row>
    <row r="1690" customFormat="false" ht="12.75" hidden="false" customHeight="false" outlineLevel="0" collapsed="false">
      <c r="A1690" s="43" t="n">
        <v>28.133</v>
      </c>
      <c r="B1690" s="27" t="n">
        <v>3.94333333333333</v>
      </c>
      <c r="C1690" s="27" t="n">
        <v>210.594366137704</v>
      </c>
      <c r="D1690" s="27" t="n">
        <v>401.61895652174</v>
      </c>
      <c r="F1690" s="27" t="n">
        <v>40.075</v>
      </c>
      <c r="G1690" s="27" t="n">
        <v>33.535</v>
      </c>
    </row>
    <row r="1691" customFormat="false" ht="12.75" hidden="false" customHeight="false" outlineLevel="0" collapsed="false">
      <c r="A1691" s="43" t="n">
        <v>28.15</v>
      </c>
      <c r="B1691" s="27" t="n">
        <v>3.954</v>
      </c>
      <c r="C1691" s="27" t="n">
        <v>211.502408033199</v>
      </c>
      <c r="D1691" s="27" t="n">
        <v>402.59395454545</v>
      </c>
      <c r="F1691" s="27" t="n">
        <v>40.12</v>
      </c>
      <c r="G1691" s="27" t="n">
        <v>33.5433333333333</v>
      </c>
    </row>
    <row r="1692" customFormat="false" ht="12.75" hidden="false" customHeight="false" outlineLevel="0" collapsed="false">
      <c r="A1692" s="43" t="n">
        <v>28.167</v>
      </c>
      <c r="B1692" s="27" t="n">
        <v>3.95666666666667</v>
      </c>
      <c r="C1692" s="27" t="n">
        <v>211.170285355201</v>
      </c>
      <c r="D1692" s="27" t="n">
        <v>403.54018181818</v>
      </c>
      <c r="F1692" s="27" t="n">
        <v>40.21</v>
      </c>
      <c r="G1692" s="27" t="n">
        <v>33.5466666666667</v>
      </c>
    </row>
    <row r="1693" customFormat="false" ht="12.75" hidden="false" customHeight="false" outlineLevel="0" collapsed="false">
      <c r="A1693" s="43" t="n">
        <v>28.183</v>
      </c>
      <c r="B1693" s="27" t="n">
        <v>3.955</v>
      </c>
      <c r="C1693" s="27" t="n">
        <v>211.398697219526</v>
      </c>
      <c r="D1693" s="27" t="n">
        <v>404.48873913043</v>
      </c>
      <c r="F1693" s="27" t="n">
        <v>40.22</v>
      </c>
      <c r="G1693" s="27" t="n">
        <v>33.555</v>
      </c>
    </row>
    <row r="1694" customFormat="false" ht="12.75" hidden="false" customHeight="false" outlineLevel="0" collapsed="false">
      <c r="A1694" s="43" t="n">
        <v>28.2</v>
      </c>
      <c r="B1694" s="27" t="n">
        <v>3.955</v>
      </c>
      <c r="C1694" s="27" t="n">
        <v>211.133202030745</v>
      </c>
      <c r="D1694" s="27" t="n">
        <v>405.45104347826</v>
      </c>
      <c r="F1694" s="27" t="n">
        <v>40.255</v>
      </c>
      <c r="G1694" s="27" t="n">
        <v>33.545</v>
      </c>
    </row>
    <row r="1695" customFormat="false" ht="12.75" hidden="false" customHeight="false" outlineLevel="0" collapsed="false">
      <c r="A1695" s="43" t="n">
        <v>28.217</v>
      </c>
      <c r="B1695" s="27" t="n">
        <v>3.9725</v>
      </c>
      <c r="C1695" s="27" t="n">
        <v>211.752357777432</v>
      </c>
      <c r="D1695" s="27" t="n">
        <v>406.4187826087</v>
      </c>
      <c r="F1695" s="27" t="n">
        <v>40.415</v>
      </c>
      <c r="G1695" s="27" t="n">
        <v>33.5642857142857</v>
      </c>
    </row>
    <row r="1696" customFormat="false" ht="12.75" hidden="false" customHeight="false" outlineLevel="0" collapsed="false">
      <c r="A1696" s="43" t="n">
        <v>28.233</v>
      </c>
      <c r="B1696" s="27" t="n">
        <v>3.985</v>
      </c>
      <c r="C1696" s="27" t="n">
        <v>212.276504350388</v>
      </c>
      <c r="D1696" s="27" t="n">
        <v>407.3612173913</v>
      </c>
      <c r="F1696" s="27" t="n">
        <v>40.27</v>
      </c>
      <c r="G1696" s="27" t="n">
        <v>33.5533333333333</v>
      </c>
    </row>
    <row r="1697" customFormat="false" ht="12.75" hidden="false" customHeight="false" outlineLevel="0" collapsed="false">
      <c r="A1697" s="43" t="n">
        <v>28.25</v>
      </c>
      <c r="B1697" s="27" t="n">
        <v>3.96166666666667</v>
      </c>
      <c r="C1697" s="27" t="n">
        <v>211.117209641333</v>
      </c>
      <c r="D1697" s="27" t="n">
        <v>408.34869565217</v>
      </c>
      <c r="F1697" s="27" t="n">
        <v>40.525</v>
      </c>
      <c r="G1697" s="27" t="n">
        <v>33.545</v>
      </c>
    </row>
    <row r="1698" customFormat="false" ht="12.75" hidden="false" customHeight="false" outlineLevel="0" collapsed="false">
      <c r="A1698" s="43" t="n">
        <v>28.267</v>
      </c>
      <c r="B1698" s="27" t="n">
        <v>4.005</v>
      </c>
      <c r="C1698" s="27" t="n">
        <v>212.174150480142</v>
      </c>
      <c r="D1698" s="27" t="n">
        <v>409.32413043478</v>
      </c>
      <c r="F1698" s="27" t="n">
        <v>40.68</v>
      </c>
      <c r="G1698" s="27" t="n">
        <v>33.556</v>
      </c>
    </row>
    <row r="1699" customFormat="false" ht="12.75" hidden="false" customHeight="false" outlineLevel="0" collapsed="false">
      <c r="A1699" s="43" t="n">
        <v>28.283</v>
      </c>
      <c r="B1699" s="27" t="n">
        <v>4.035</v>
      </c>
      <c r="C1699" s="27" t="n">
        <v>215.126891599226</v>
      </c>
      <c r="D1699" s="27" t="n">
        <v>410.29243478261</v>
      </c>
      <c r="F1699" s="27" t="n">
        <v>40.43</v>
      </c>
      <c r="G1699" s="27" t="n">
        <v>33.55</v>
      </c>
    </row>
    <row r="1700" customFormat="false" ht="12.75" hidden="false" customHeight="false" outlineLevel="0" collapsed="false">
      <c r="A1700" s="43" t="n">
        <v>28.3</v>
      </c>
      <c r="B1700" s="27" t="n">
        <v>4.055</v>
      </c>
      <c r="C1700" s="27" t="n">
        <v>215.596021823744</v>
      </c>
      <c r="D1700" s="27" t="n">
        <v>411.27491304348</v>
      </c>
      <c r="F1700" s="27" t="n">
        <v>40.72</v>
      </c>
      <c r="G1700" s="27" t="n">
        <v>33.545</v>
      </c>
    </row>
    <row r="1701" customFormat="false" ht="12.75" hidden="false" customHeight="false" outlineLevel="0" collapsed="false">
      <c r="A1701" s="43" t="n">
        <v>28.317</v>
      </c>
      <c r="B1701" s="27" t="n">
        <v>4.09</v>
      </c>
      <c r="C1701" s="27" t="n">
        <v>216.587123446598</v>
      </c>
      <c r="D1701" s="27" t="n">
        <v>412.27082608696</v>
      </c>
      <c r="F1701" s="27" t="n">
        <v>40.76</v>
      </c>
      <c r="G1701" s="27" t="n">
        <v>33.55</v>
      </c>
    </row>
    <row r="1702" customFormat="false" ht="12.75" hidden="false" customHeight="false" outlineLevel="0" collapsed="false">
      <c r="A1702" s="43" t="n">
        <v>28.333</v>
      </c>
      <c r="B1702" s="27" t="n">
        <v>4.094</v>
      </c>
      <c r="C1702" s="27" t="n">
        <v>217.36922413781</v>
      </c>
      <c r="D1702" s="27" t="n">
        <v>413.25047619048</v>
      </c>
      <c r="F1702" s="27" t="n">
        <v>40.745</v>
      </c>
      <c r="G1702" s="27" t="n">
        <v>33.55</v>
      </c>
    </row>
    <row r="1703" customFormat="false" ht="12.75" hidden="false" customHeight="false" outlineLevel="0" collapsed="false">
      <c r="A1703" s="43" t="n">
        <v>28.35</v>
      </c>
      <c r="B1703" s="27" t="n">
        <v>4.085</v>
      </c>
      <c r="C1703" s="27" t="n">
        <v>217.069813036829</v>
      </c>
      <c r="D1703" s="27" t="n">
        <v>414.22226086957</v>
      </c>
      <c r="F1703" s="27" t="n">
        <v>40.675</v>
      </c>
      <c r="G1703" s="27" t="n">
        <v>33.554</v>
      </c>
    </row>
    <row r="1704" customFormat="false" ht="12.75" hidden="false" customHeight="false" outlineLevel="0" collapsed="false">
      <c r="A1704" s="43" t="n">
        <v>28.367</v>
      </c>
      <c r="B1704" s="27" t="n">
        <v>4.05666666666667</v>
      </c>
      <c r="C1704" s="27" t="n">
        <v>215.385140639626</v>
      </c>
      <c r="D1704" s="27" t="n">
        <v>415.20139130435</v>
      </c>
      <c r="F1704" s="27" t="n">
        <v>40.74</v>
      </c>
      <c r="G1704" s="27" t="n">
        <v>33.548</v>
      </c>
    </row>
    <row r="1705" customFormat="false" ht="12.75" hidden="false" customHeight="false" outlineLevel="0" collapsed="false">
      <c r="A1705" s="43" t="n">
        <v>28.383</v>
      </c>
      <c r="B1705" s="27" t="n">
        <v>4.09</v>
      </c>
      <c r="C1705" s="27" t="n">
        <v>215.808264667087</v>
      </c>
      <c r="D1705" s="27" t="n">
        <v>416.20172727273</v>
      </c>
      <c r="F1705" s="27" t="n">
        <v>40.905</v>
      </c>
      <c r="G1705" s="27" t="n">
        <v>33.554</v>
      </c>
    </row>
    <row r="1706" customFormat="false" ht="12.75" hidden="false" customHeight="false" outlineLevel="0" collapsed="false">
      <c r="A1706" s="43" t="n">
        <v>28.4</v>
      </c>
      <c r="B1706" s="27" t="n">
        <v>4.084</v>
      </c>
      <c r="C1706" s="27" t="n">
        <v>216.64443078974</v>
      </c>
      <c r="D1706" s="27" t="n">
        <v>417.20039130435</v>
      </c>
      <c r="F1706" s="27" t="n">
        <v>40.65</v>
      </c>
      <c r="G1706" s="27" t="n">
        <v>33.5442857142857</v>
      </c>
    </row>
    <row r="1707" customFormat="false" ht="12.75" hidden="false" customHeight="false" outlineLevel="0" collapsed="false">
      <c r="A1707" s="43" t="n">
        <v>28.417</v>
      </c>
      <c r="B1707" s="27" t="n">
        <v>4.1</v>
      </c>
      <c r="C1707" s="27" t="n">
        <v>216.617282809837</v>
      </c>
      <c r="D1707" s="27" t="n">
        <v>418.17813636364</v>
      </c>
      <c r="F1707" s="27" t="n">
        <v>41.075</v>
      </c>
      <c r="G1707" s="27" t="n">
        <v>33.5457142857143</v>
      </c>
    </row>
    <row r="1708" customFormat="false" ht="12.75" hidden="false" customHeight="false" outlineLevel="0" collapsed="false">
      <c r="A1708" s="43" t="n">
        <v>28.433</v>
      </c>
      <c r="B1708" s="27" t="n">
        <v>4.145</v>
      </c>
      <c r="C1708" s="27" t="n">
        <v>217.894212384689</v>
      </c>
      <c r="D1708" s="27" t="n">
        <v>419.17413043478</v>
      </c>
      <c r="F1708" s="27" t="n">
        <v>41.18</v>
      </c>
      <c r="G1708" s="27" t="n">
        <v>33.545</v>
      </c>
    </row>
    <row r="1709" customFormat="false" ht="12.75" hidden="false" customHeight="false" outlineLevel="0" collapsed="false">
      <c r="A1709" s="43" t="n">
        <v>28.45</v>
      </c>
      <c r="B1709" s="27" t="n">
        <v>4.172</v>
      </c>
      <c r="C1709" s="27" t="n">
        <v>221.503995557213</v>
      </c>
      <c r="D1709" s="27" t="n">
        <v>420.17652173913</v>
      </c>
      <c r="F1709" s="27" t="n">
        <v>40.67</v>
      </c>
      <c r="G1709" s="27" t="n">
        <v>33.5433333333333</v>
      </c>
    </row>
    <row r="1710" customFormat="false" ht="12.75" hidden="false" customHeight="false" outlineLevel="0" collapsed="false">
      <c r="A1710" s="43" t="n">
        <v>28.467</v>
      </c>
      <c r="B1710" s="27" t="n">
        <v>4.17333333333333</v>
      </c>
      <c r="C1710" s="27" t="n">
        <v>221.085626194013</v>
      </c>
      <c r="D1710" s="27" t="n">
        <v>421.17547826087</v>
      </c>
      <c r="F1710" s="27" t="n">
        <v>41.075</v>
      </c>
      <c r="G1710" s="27" t="n">
        <v>33.55</v>
      </c>
    </row>
    <row r="1711" customFormat="false" ht="12.75" hidden="false" customHeight="false" outlineLevel="0" collapsed="false">
      <c r="A1711" s="43" t="n">
        <v>28.483</v>
      </c>
      <c r="B1711" s="27" t="n">
        <v>4.15</v>
      </c>
      <c r="C1711" s="27" t="n">
        <v>217.908790031732</v>
      </c>
      <c r="D1711" s="27" t="n">
        <v>422.1597826087</v>
      </c>
      <c r="F1711" s="27" t="n">
        <v>41</v>
      </c>
      <c r="G1711" s="27" t="n">
        <v>33.54</v>
      </c>
    </row>
    <row r="1712" customFormat="false" ht="12.75" hidden="false" customHeight="false" outlineLevel="0" collapsed="false">
      <c r="A1712" s="43" t="n">
        <v>28.5</v>
      </c>
      <c r="B1712" s="27" t="n">
        <v>4.145</v>
      </c>
      <c r="C1712" s="27" t="n">
        <v>218.399766627639</v>
      </c>
      <c r="D1712" s="27" t="n">
        <v>423.14347826087</v>
      </c>
      <c r="F1712" s="27" t="n">
        <v>41.125</v>
      </c>
      <c r="G1712" s="27" t="n">
        <v>33.55</v>
      </c>
    </row>
    <row r="1713" customFormat="false" ht="12.75" hidden="false" customHeight="false" outlineLevel="0" collapsed="false">
      <c r="A1713" s="43" t="n">
        <v>28.517</v>
      </c>
      <c r="B1713" s="27" t="n">
        <v>4.185</v>
      </c>
      <c r="C1713" s="27" t="n">
        <v>220.185364952598</v>
      </c>
      <c r="D1713" s="27" t="n">
        <v>424.1452173913</v>
      </c>
      <c r="F1713" s="27" t="n">
        <v>41.06</v>
      </c>
      <c r="G1713" s="27" t="n">
        <v>33.5383333333333</v>
      </c>
    </row>
    <row r="1714" customFormat="false" ht="12.75" hidden="false" customHeight="false" outlineLevel="0" collapsed="false">
      <c r="A1714" s="43" t="n">
        <v>28.533</v>
      </c>
      <c r="B1714" s="27" t="n">
        <v>4.18</v>
      </c>
      <c r="C1714" s="27" t="n">
        <v>220.22357840819</v>
      </c>
      <c r="D1714" s="27" t="n">
        <v>425.1575</v>
      </c>
      <c r="F1714" s="27" t="n">
        <v>41.195</v>
      </c>
      <c r="G1714" s="27" t="n">
        <v>33.5414285714286</v>
      </c>
    </row>
    <row r="1715" customFormat="false" ht="12.75" hidden="false" customHeight="false" outlineLevel="0" collapsed="false">
      <c r="A1715" s="43" t="n">
        <v>28.55</v>
      </c>
      <c r="B1715" s="27" t="n">
        <v>4.18571428571429</v>
      </c>
      <c r="C1715" s="27" t="n">
        <v>219.733221941437</v>
      </c>
      <c r="D1715" s="27" t="n">
        <v>426.15045454545</v>
      </c>
      <c r="F1715" s="27" t="n">
        <v>41.16</v>
      </c>
      <c r="G1715" s="27" t="n">
        <v>33.545</v>
      </c>
    </row>
    <row r="1716" customFormat="false" ht="12.75" hidden="false" customHeight="false" outlineLevel="0" collapsed="false">
      <c r="A1716" s="43" t="n">
        <v>28.567</v>
      </c>
      <c r="B1716" s="27" t="n">
        <v>4.185</v>
      </c>
      <c r="C1716" s="27" t="n">
        <v>220.372249411405</v>
      </c>
      <c r="D1716" s="27" t="n">
        <v>427.16913043478</v>
      </c>
      <c r="F1716" s="27" t="n">
        <v>41.16</v>
      </c>
      <c r="G1716" s="27" t="n">
        <v>33.5371428571429</v>
      </c>
    </row>
    <row r="1717" customFormat="false" ht="12.75" hidden="false" customHeight="false" outlineLevel="0" collapsed="false">
      <c r="A1717" s="43" t="n">
        <v>28.583</v>
      </c>
      <c r="B1717" s="27" t="n">
        <v>4.205</v>
      </c>
      <c r="C1717" s="27" t="n">
        <v>220.904097311241</v>
      </c>
      <c r="D1717" s="27" t="n">
        <v>428.1595</v>
      </c>
      <c r="F1717" s="27" t="n">
        <v>41.115</v>
      </c>
      <c r="G1717" s="27" t="n">
        <v>33.5433333333333</v>
      </c>
    </row>
    <row r="1718" customFormat="false" ht="12.75" hidden="false" customHeight="false" outlineLevel="0" collapsed="false">
      <c r="A1718" s="43" t="n">
        <v>28.6</v>
      </c>
      <c r="B1718" s="27" t="n">
        <v>4.185</v>
      </c>
      <c r="C1718" s="27" t="n">
        <v>220.002149347115</v>
      </c>
      <c r="D1718" s="27" t="n">
        <v>429.16630434783</v>
      </c>
      <c r="F1718" s="27" t="n">
        <v>41.235</v>
      </c>
      <c r="G1718" s="27" t="n">
        <v>33.5344444444444</v>
      </c>
    </row>
    <row r="1719" customFormat="false" ht="12.75" hidden="false" customHeight="false" outlineLevel="0" collapsed="false">
      <c r="A1719" s="43" t="n">
        <v>28.617</v>
      </c>
      <c r="B1719" s="27" t="n">
        <v>4.21</v>
      </c>
      <c r="C1719" s="27" t="n">
        <v>219.862942558526</v>
      </c>
      <c r="D1719" s="27" t="n">
        <v>430.18269565217</v>
      </c>
      <c r="F1719" s="27" t="n">
        <v>41.55</v>
      </c>
      <c r="G1719" s="27" t="n">
        <v>33.5442857142857</v>
      </c>
    </row>
    <row r="1720" customFormat="false" ht="12.75" hidden="false" customHeight="false" outlineLevel="0" collapsed="false">
      <c r="A1720" s="43" t="n">
        <v>28.633</v>
      </c>
      <c r="B1720" s="27" t="n">
        <v>4.238</v>
      </c>
      <c r="C1720" s="27" t="n">
        <v>222.465582061066</v>
      </c>
      <c r="D1720" s="27" t="n">
        <v>431.203</v>
      </c>
      <c r="F1720" s="27" t="n">
        <v>41.05</v>
      </c>
      <c r="G1720" s="27" t="n">
        <v>33.5383333333333</v>
      </c>
    </row>
    <row r="1721" customFormat="false" ht="12.75" hidden="false" customHeight="false" outlineLevel="0" collapsed="false">
      <c r="A1721" s="43" t="n">
        <v>28.65</v>
      </c>
      <c r="B1721" s="27" t="n">
        <v>4.23</v>
      </c>
      <c r="C1721" s="27" t="n">
        <v>222.901253133135</v>
      </c>
      <c r="D1721" s="27" t="n">
        <v>432.21569565217</v>
      </c>
      <c r="F1721" s="27" t="n">
        <v>41.295</v>
      </c>
      <c r="G1721" s="27" t="n">
        <v>33.535</v>
      </c>
    </row>
    <row r="1722" customFormat="false" ht="12.75" hidden="false" customHeight="false" outlineLevel="0" collapsed="false">
      <c r="A1722" s="43" t="n">
        <v>28.667</v>
      </c>
      <c r="B1722" s="27" t="n">
        <v>4.265</v>
      </c>
      <c r="C1722" s="27" t="n">
        <v>221.685199235191</v>
      </c>
      <c r="D1722" s="27" t="n">
        <v>433.21981818182</v>
      </c>
      <c r="F1722" s="27" t="n">
        <v>41.735</v>
      </c>
      <c r="G1722" s="27" t="n">
        <v>33.545</v>
      </c>
    </row>
    <row r="1723" customFormat="false" ht="12.75" hidden="false" customHeight="false" outlineLevel="0" collapsed="false">
      <c r="A1723" s="43" t="n">
        <v>28.683</v>
      </c>
      <c r="B1723" s="27" t="n">
        <v>4.27666666666667</v>
      </c>
      <c r="C1723" s="27" t="n">
        <v>223.543869495027</v>
      </c>
      <c r="D1723" s="27" t="n">
        <v>434.22913043478</v>
      </c>
      <c r="F1723" s="27" t="n">
        <v>41.34</v>
      </c>
      <c r="G1723" s="27" t="n">
        <v>33.5344444444444</v>
      </c>
    </row>
    <row r="1724" customFormat="false" ht="12.75" hidden="false" customHeight="false" outlineLevel="0" collapsed="false">
      <c r="A1724" s="43" t="n">
        <v>28.7</v>
      </c>
      <c r="B1724" s="27" t="n">
        <v>4.27</v>
      </c>
      <c r="C1724" s="27" t="n">
        <v>224.095717268035</v>
      </c>
      <c r="D1724" s="27" t="n">
        <v>435.27091304348</v>
      </c>
      <c r="F1724" s="27" t="n">
        <v>41.555</v>
      </c>
      <c r="G1724" s="27" t="n">
        <v>33.53</v>
      </c>
    </row>
    <row r="1725" customFormat="false" ht="12.75" hidden="false" customHeight="false" outlineLevel="0" collapsed="false">
      <c r="A1725" s="43" t="n">
        <v>28.717</v>
      </c>
      <c r="B1725" s="27" t="n">
        <v>4.30833333333333</v>
      </c>
      <c r="C1725" s="27" t="n">
        <v>224.837335660157</v>
      </c>
      <c r="D1725" s="27" t="n">
        <v>436.28668181818</v>
      </c>
      <c r="F1725" s="27" t="n">
        <v>41.585</v>
      </c>
      <c r="G1725" s="27" t="n">
        <v>33.535</v>
      </c>
    </row>
    <row r="1726" customFormat="false" ht="12.75" hidden="false" customHeight="false" outlineLevel="0" collapsed="false">
      <c r="A1726" s="43" t="n">
        <v>28.733</v>
      </c>
      <c r="B1726" s="27" t="n">
        <v>4.31333333333333</v>
      </c>
      <c r="C1726" s="27" t="n">
        <v>225.954188459215</v>
      </c>
      <c r="D1726" s="27" t="n">
        <v>437.29513636364</v>
      </c>
      <c r="F1726" s="27" t="n">
        <v>41.42</v>
      </c>
      <c r="G1726" s="27" t="n">
        <v>33.5342857142857</v>
      </c>
    </row>
    <row r="1727" customFormat="false" ht="12.75" hidden="false" customHeight="false" outlineLevel="0" collapsed="false">
      <c r="A1727" s="43" t="n">
        <v>28.75</v>
      </c>
      <c r="B1727" s="27" t="n">
        <v>4.30333333333333</v>
      </c>
      <c r="C1727" s="27" t="n">
        <v>225.50767812447</v>
      </c>
      <c r="D1727" s="27" t="n">
        <v>438.32547826087</v>
      </c>
      <c r="F1727" s="27" t="n">
        <v>41.415</v>
      </c>
      <c r="G1727" s="27" t="n">
        <v>33.53</v>
      </c>
    </row>
    <row r="1728" customFormat="false" ht="12.75" hidden="false" customHeight="false" outlineLevel="0" collapsed="false">
      <c r="A1728" s="43" t="n">
        <v>28.767</v>
      </c>
      <c r="B1728" s="27" t="n">
        <v>4.314</v>
      </c>
      <c r="C1728" s="27" t="n">
        <v>223.995614306379</v>
      </c>
      <c r="D1728" s="27" t="n">
        <v>439.37034782609</v>
      </c>
      <c r="F1728" s="27" t="n">
        <v>41.735</v>
      </c>
      <c r="G1728" s="27" t="n">
        <v>33.534</v>
      </c>
    </row>
    <row r="1729" customFormat="false" ht="12.75" hidden="false" customHeight="false" outlineLevel="0" collapsed="false">
      <c r="A1729" s="43" t="n">
        <v>28.783</v>
      </c>
      <c r="B1729" s="27" t="n">
        <v>4.32</v>
      </c>
      <c r="C1729" s="27" t="n">
        <v>224.366653087889</v>
      </c>
      <c r="D1729" s="27" t="n">
        <v>440.40552173913</v>
      </c>
      <c r="F1729" s="27" t="n">
        <v>41.745</v>
      </c>
      <c r="G1729" s="27" t="n">
        <v>33.5416666666667</v>
      </c>
    </row>
    <row r="1730" customFormat="false" ht="12.75" hidden="false" customHeight="false" outlineLevel="0" collapsed="false">
      <c r="A1730" s="43" t="n">
        <v>28.8</v>
      </c>
      <c r="B1730" s="27" t="n">
        <v>4.325</v>
      </c>
      <c r="C1730" s="27" t="n">
        <v>224.678809431557</v>
      </c>
      <c r="D1730" s="27" t="n">
        <v>441.42447826087</v>
      </c>
      <c r="F1730" s="27" t="n">
        <v>41.56</v>
      </c>
      <c r="G1730" s="27" t="n">
        <v>33.5433333333333</v>
      </c>
    </row>
    <row r="1731" customFormat="false" ht="12.75" hidden="false" customHeight="false" outlineLevel="0" collapsed="false">
      <c r="A1731" s="43" t="n">
        <v>28.817</v>
      </c>
      <c r="B1731" s="27" t="n">
        <v>4.31333333333333</v>
      </c>
      <c r="C1731" s="27" t="n">
        <v>224.772992658327</v>
      </c>
      <c r="D1731" s="27" t="n">
        <v>442.43304545455</v>
      </c>
      <c r="F1731" s="27" t="n">
        <v>41.685</v>
      </c>
      <c r="G1731" s="27" t="n">
        <v>33.535</v>
      </c>
    </row>
    <row r="1732" customFormat="false" ht="12.75" hidden="false" customHeight="false" outlineLevel="0" collapsed="false">
      <c r="A1732" s="43" t="n">
        <v>28.833</v>
      </c>
      <c r="B1732" s="27" t="n">
        <v>4.335</v>
      </c>
      <c r="C1732" s="27" t="n">
        <v>224.060882013012</v>
      </c>
      <c r="D1732" s="27" t="n">
        <v>443.45395454545</v>
      </c>
      <c r="F1732" s="27" t="n">
        <v>42.04</v>
      </c>
      <c r="G1732" s="27" t="n">
        <v>33.5383333333333</v>
      </c>
    </row>
    <row r="1733" customFormat="false" ht="12.75" hidden="false" customHeight="false" outlineLevel="0" collapsed="false">
      <c r="A1733" s="43" t="n">
        <v>28.85</v>
      </c>
      <c r="B1733" s="27" t="n">
        <v>4.35166666666667</v>
      </c>
      <c r="C1733" s="27" t="n">
        <v>225.788177633238</v>
      </c>
      <c r="D1733" s="27" t="n">
        <v>444.50317391304</v>
      </c>
      <c r="F1733" s="27" t="n">
        <v>41.66</v>
      </c>
      <c r="G1733" s="27" t="n">
        <v>33.5314285714286</v>
      </c>
    </row>
    <row r="1734" customFormat="false" ht="12.75" hidden="false" customHeight="false" outlineLevel="0" collapsed="false">
      <c r="A1734" s="43" t="n">
        <v>28.867</v>
      </c>
      <c r="B1734" s="27" t="n">
        <v>4.33166666666667</v>
      </c>
      <c r="C1734" s="27" t="n">
        <v>225.283545782607</v>
      </c>
      <c r="D1734" s="27" t="n">
        <v>445.54508695652</v>
      </c>
      <c r="F1734" s="27" t="n">
        <v>41.89</v>
      </c>
      <c r="G1734" s="27" t="n">
        <v>33.525</v>
      </c>
    </row>
    <row r="1735" customFormat="false" ht="12.75" hidden="false" customHeight="false" outlineLevel="0" collapsed="false">
      <c r="A1735" s="43" t="n">
        <v>28.883</v>
      </c>
      <c r="B1735" s="27" t="n">
        <v>4.365</v>
      </c>
      <c r="C1735" s="27" t="n">
        <v>225.498157780414</v>
      </c>
      <c r="D1735" s="27" t="n">
        <v>446.59486956522</v>
      </c>
      <c r="F1735" s="27" t="n">
        <v>41.99</v>
      </c>
      <c r="G1735" s="27" t="n">
        <v>33.525</v>
      </c>
    </row>
    <row r="1736" customFormat="false" ht="12.75" hidden="false" customHeight="false" outlineLevel="0" collapsed="false">
      <c r="A1736" s="43" t="n">
        <v>28.9</v>
      </c>
      <c r="B1736" s="27" t="n">
        <v>4.38</v>
      </c>
      <c r="C1736" s="27" t="n">
        <v>227.777003476489</v>
      </c>
      <c r="D1736" s="27" t="n">
        <v>447.644</v>
      </c>
      <c r="F1736" s="27" t="n">
        <v>41.755</v>
      </c>
      <c r="G1736" s="27" t="n">
        <v>33.525</v>
      </c>
    </row>
    <row r="1737" customFormat="false" ht="12.75" hidden="false" customHeight="false" outlineLevel="0" collapsed="false">
      <c r="A1737" s="43" t="n">
        <v>28.917</v>
      </c>
      <c r="B1737" s="27" t="n">
        <v>4.385</v>
      </c>
      <c r="C1737" s="27" t="n">
        <v>227.141653700083</v>
      </c>
      <c r="D1737" s="27" t="n">
        <v>448.67909090909</v>
      </c>
      <c r="F1737" s="27" t="n">
        <v>42.01</v>
      </c>
      <c r="G1737" s="27" t="n">
        <v>33.525</v>
      </c>
    </row>
    <row r="1738" customFormat="false" ht="12.75" hidden="false" customHeight="false" outlineLevel="0" collapsed="false">
      <c r="A1738" s="43" t="n">
        <v>28.933</v>
      </c>
      <c r="B1738" s="27" t="n">
        <v>4.40166666666667</v>
      </c>
      <c r="C1738" s="27" t="n">
        <v>227.154471117831</v>
      </c>
      <c r="D1738" s="27" t="n">
        <v>449.71447826087</v>
      </c>
      <c r="F1738" s="27" t="n">
        <v>41.88</v>
      </c>
      <c r="G1738" s="27" t="n">
        <v>33.5242857142857</v>
      </c>
    </row>
    <row r="1739" customFormat="false" ht="12.75" hidden="false" customHeight="false" outlineLevel="0" collapsed="false">
      <c r="A1739" s="43" t="n">
        <v>28.95</v>
      </c>
      <c r="B1739" s="27" t="n">
        <v>4.38833333333333</v>
      </c>
      <c r="C1739" s="27" t="n">
        <v>227.317520212416</v>
      </c>
      <c r="D1739" s="27" t="n">
        <v>450.74647619048</v>
      </c>
      <c r="F1739" s="27" t="n">
        <v>41.99</v>
      </c>
      <c r="G1739" s="27" t="n">
        <v>33.525</v>
      </c>
    </row>
    <row r="1740" customFormat="false" ht="12.75" hidden="false" customHeight="false" outlineLevel="0" collapsed="false">
      <c r="A1740" s="43" t="n">
        <v>28.967</v>
      </c>
      <c r="B1740" s="27" t="n">
        <v>4.395</v>
      </c>
      <c r="C1740" s="27" t="n">
        <v>226.802758622603</v>
      </c>
      <c r="D1740" s="27" t="n">
        <v>451.79273913043</v>
      </c>
      <c r="F1740" s="27" t="n">
        <v>42</v>
      </c>
      <c r="G1740" s="27" t="n">
        <v>33.52</v>
      </c>
    </row>
    <row r="1741" customFormat="false" ht="12.75" hidden="false" customHeight="false" outlineLevel="0" collapsed="false">
      <c r="A1741" s="43" t="n">
        <v>28.983</v>
      </c>
      <c r="B1741" s="27" t="n">
        <v>4.41166666666667</v>
      </c>
      <c r="C1741" s="27" t="n">
        <v>227.352668497416</v>
      </c>
      <c r="D1741" s="27" t="n">
        <v>452.85475</v>
      </c>
      <c r="F1741" s="27" t="n">
        <v>42.085</v>
      </c>
      <c r="G1741" s="27" t="n">
        <v>33.522</v>
      </c>
    </row>
    <row r="1742" customFormat="false" ht="12.75" hidden="false" customHeight="false" outlineLevel="0" collapsed="false">
      <c r="A1742" s="43" t="n">
        <v>29</v>
      </c>
      <c r="B1742" s="27" t="n">
        <v>4.40571428571429</v>
      </c>
      <c r="C1742" s="27" t="n">
        <v>227.495871148013</v>
      </c>
      <c r="D1742" s="27" t="n">
        <v>453.918</v>
      </c>
      <c r="F1742" s="27" t="n">
        <v>42.015</v>
      </c>
      <c r="G1742" s="27" t="n">
        <v>33.525</v>
      </c>
    </row>
    <row r="1743" customFormat="false" ht="12.75" hidden="false" customHeight="false" outlineLevel="0" collapsed="false">
      <c r="A1743" s="43" t="n">
        <v>29.017</v>
      </c>
      <c r="B1743" s="27" t="n">
        <v>4.412</v>
      </c>
      <c r="C1743" s="27" t="n">
        <v>227.654332146562</v>
      </c>
      <c r="D1743" s="27" t="n">
        <v>454.95704545455</v>
      </c>
      <c r="F1743" s="27" t="n">
        <v>42.15</v>
      </c>
      <c r="G1743" s="27" t="n">
        <v>33.525</v>
      </c>
    </row>
    <row r="1744" customFormat="false" ht="12.75" hidden="false" customHeight="false" outlineLevel="0" collapsed="false">
      <c r="A1744" s="43" t="n">
        <v>29.033</v>
      </c>
      <c r="B1744" s="27" t="n">
        <v>4.44</v>
      </c>
      <c r="C1744" s="27" t="n">
        <v>227.668276402363</v>
      </c>
      <c r="D1744" s="27" t="n">
        <v>455.99531818182</v>
      </c>
      <c r="F1744" s="27" t="n">
        <v>42.235</v>
      </c>
      <c r="G1744" s="27" t="n">
        <v>33.52</v>
      </c>
    </row>
    <row r="1745" customFormat="false" ht="12.75" hidden="false" customHeight="false" outlineLevel="0" collapsed="false">
      <c r="A1745" s="43" t="n">
        <v>29.05</v>
      </c>
      <c r="B1745" s="27" t="n">
        <v>4.43285714285714</v>
      </c>
      <c r="C1745" s="27" t="n">
        <v>228.214207534594</v>
      </c>
      <c r="D1745" s="27" t="n">
        <v>457.05869565217</v>
      </c>
      <c r="F1745" s="27" t="n">
        <v>42.2</v>
      </c>
      <c r="G1745" s="27" t="n">
        <v>33.53</v>
      </c>
    </row>
    <row r="1746" customFormat="false" ht="12.75" hidden="false" customHeight="false" outlineLevel="0" collapsed="false">
      <c r="A1746" s="43" t="n">
        <v>29.067</v>
      </c>
      <c r="B1746" s="27" t="n">
        <v>4.46833333333333</v>
      </c>
      <c r="C1746" s="27" t="n">
        <v>229.27490986181</v>
      </c>
      <c r="D1746" s="27" t="n">
        <v>458.12834782609</v>
      </c>
      <c r="F1746" s="27" t="n">
        <v>42.32</v>
      </c>
      <c r="G1746" s="27" t="n">
        <v>33.52</v>
      </c>
    </row>
    <row r="1747" customFormat="false" ht="12.75" hidden="false" customHeight="false" outlineLevel="0" collapsed="false">
      <c r="A1747" s="43" t="n">
        <v>29.083</v>
      </c>
      <c r="B1747" s="27" t="n">
        <v>4.48</v>
      </c>
      <c r="C1747" s="27" t="n">
        <v>230.648237951893</v>
      </c>
      <c r="D1747" s="27" t="n">
        <v>459.19122727273</v>
      </c>
      <c r="F1747" s="27" t="n">
        <v>42.255</v>
      </c>
      <c r="G1747" s="27" t="n">
        <v>33.52</v>
      </c>
    </row>
    <row r="1748" customFormat="false" ht="12.75" hidden="false" customHeight="false" outlineLevel="0" collapsed="false">
      <c r="A1748" s="43" t="n">
        <v>29.1</v>
      </c>
      <c r="B1748" s="27" t="n">
        <v>4.47</v>
      </c>
      <c r="C1748" s="27" t="n">
        <v>229.805823348334</v>
      </c>
      <c r="D1748" s="27" t="n">
        <v>460.24495652174</v>
      </c>
      <c r="F1748" s="27" t="n">
        <v>42.185</v>
      </c>
      <c r="G1748" s="27" t="n">
        <v>33.5233333333333</v>
      </c>
    </row>
    <row r="1749" customFormat="false" ht="12.75" hidden="false" customHeight="false" outlineLevel="0" collapsed="false">
      <c r="A1749" s="43" t="n">
        <v>29.117</v>
      </c>
      <c r="B1749" s="27" t="n">
        <v>4.46857142857143</v>
      </c>
      <c r="C1749" s="27" t="n">
        <v>230.05333406648</v>
      </c>
      <c r="D1749" s="27" t="n">
        <v>461.30660869565</v>
      </c>
      <c r="F1749" s="27" t="n">
        <v>42.38</v>
      </c>
      <c r="G1749" s="27" t="n">
        <v>33.518</v>
      </c>
    </row>
    <row r="1750" customFormat="false" ht="12.75" hidden="false" customHeight="false" outlineLevel="0" collapsed="false">
      <c r="A1750" s="43" t="n">
        <v>29.133</v>
      </c>
      <c r="B1750" s="27" t="n">
        <v>4.5</v>
      </c>
      <c r="C1750" s="27" t="n">
        <v>229.658783742082</v>
      </c>
      <c r="D1750" s="27" t="n">
        <v>462.35765217391</v>
      </c>
      <c r="F1750" s="27" t="n">
        <v>42.54</v>
      </c>
      <c r="G1750" s="27" t="n">
        <v>33.525</v>
      </c>
    </row>
    <row r="1751" customFormat="false" ht="12.75" hidden="false" customHeight="false" outlineLevel="0" collapsed="false">
      <c r="A1751" s="43" t="n">
        <v>29.15</v>
      </c>
      <c r="B1751" s="27" t="n">
        <v>4.52</v>
      </c>
      <c r="C1751" s="27" t="n">
        <v>231.61175998391</v>
      </c>
      <c r="D1751" s="27" t="n">
        <v>463.41022727273</v>
      </c>
      <c r="F1751" s="27" t="n">
        <v>42.355</v>
      </c>
      <c r="G1751" s="27" t="n">
        <v>33.535</v>
      </c>
    </row>
    <row r="1752" customFormat="false" ht="12.75" hidden="false" customHeight="false" outlineLevel="0" collapsed="false">
      <c r="A1752" s="43" t="n">
        <v>29.167</v>
      </c>
      <c r="B1752" s="27" t="n">
        <v>4.51</v>
      </c>
      <c r="C1752" s="27" t="n">
        <v>231.824278021209</v>
      </c>
      <c r="D1752" s="27" t="n">
        <v>464.49852173913</v>
      </c>
      <c r="F1752" s="27" t="n">
        <v>42.44</v>
      </c>
      <c r="G1752" s="27" t="n">
        <v>33.5242857142857</v>
      </c>
    </row>
    <row r="1753" customFormat="false" ht="12.75" hidden="false" customHeight="false" outlineLevel="0" collapsed="false">
      <c r="A1753" s="43" t="n">
        <v>29.183</v>
      </c>
      <c r="B1753" s="27" t="n">
        <v>4.52333333333333</v>
      </c>
      <c r="C1753" s="27" t="n">
        <v>231.166329256001</v>
      </c>
      <c r="D1753" s="27" t="n">
        <v>465.57165217391</v>
      </c>
      <c r="F1753" s="27" t="n">
        <v>42.465</v>
      </c>
      <c r="G1753" s="27" t="n">
        <v>33.5333333333333</v>
      </c>
    </row>
    <row r="1754" customFormat="false" ht="12.75" hidden="false" customHeight="false" outlineLevel="0" collapsed="false">
      <c r="A1754" s="43" t="n">
        <v>29.2</v>
      </c>
      <c r="B1754" s="27" t="n">
        <v>4.525</v>
      </c>
      <c r="C1754" s="27" t="n">
        <v>232.451027789922</v>
      </c>
      <c r="D1754" s="27" t="n">
        <v>466.65673913043</v>
      </c>
      <c r="F1754" s="27" t="n">
        <v>42.295</v>
      </c>
      <c r="G1754" s="27" t="n">
        <v>33.52</v>
      </c>
    </row>
    <row r="1755" customFormat="false" ht="12.75" hidden="false" customHeight="false" outlineLevel="0" collapsed="false">
      <c r="A1755" s="43" t="n">
        <v>29.217</v>
      </c>
      <c r="B1755" s="27" t="n">
        <v>4.52</v>
      </c>
      <c r="C1755" s="27" t="n">
        <v>230.41225759188</v>
      </c>
      <c r="D1755" s="27" t="n">
        <v>467.72726086957</v>
      </c>
      <c r="F1755" s="27" t="n">
        <v>42.715</v>
      </c>
      <c r="G1755" s="27" t="n">
        <v>33.5333333333333</v>
      </c>
    </row>
    <row r="1756" customFormat="false" ht="12.75" hidden="false" customHeight="false" outlineLevel="0" collapsed="false">
      <c r="A1756" s="43" t="n">
        <v>29.233</v>
      </c>
      <c r="B1756" s="27" t="n">
        <v>4.55</v>
      </c>
      <c r="C1756" s="27" t="n">
        <v>232.103955965222</v>
      </c>
      <c r="D1756" s="27" t="n">
        <v>468.78385714286</v>
      </c>
      <c r="F1756" s="27" t="n">
        <v>42.295</v>
      </c>
      <c r="G1756" s="27" t="n">
        <v>33.524</v>
      </c>
    </row>
    <row r="1757" customFormat="false" ht="12.75" hidden="false" customHeight="false" outlineLevel="0" collapsed="false">
      <c r="A1757" s="43" t="n">
        <v>29.25</v>
      </c>
      <c r="B1757" s="27" t="n">
        <v>4.52285714285714</v>
      </c>
      <c r="C1757" s="27" t="n">
        <v>231.928035996427</v>
      </c>
      <c r="D1757" s="27" t="n">
        <v>469.8627826087</v>
      </c>
      <c r="F1757" s="27" t="n">
        <v>42.54</v>
      </c>
      <c r="G1757" s="27" t="n">
        <v>33.515</v>
      </c>
    </row>
    <row r="1758" customFormat="false" ht="12.75" hidden="false" customHeight="false" outlineLevel="0" collapsed="false">
      <c r="A1758" s="43" t="n">
        <v>29.267</v>
      </c>
      <c r="B1758" s="27" t="n">
        <v>4.5475</v>
      </c>
      <c r="C1758" s="27" t="n">
        <v>229.939800072078</v>
      </c>
      <c r="D1758" s="27" t="n">
        <v>470.96147826087</v>
      </c>
      <c r="F1758" s="27" t="n">
        <v>42.92</v>
      </c>
      <c r="G1758" s="27" t="n">
        <v>33.515</v>
      </c>
    </row>
    <row r="1759" customFormat="false" ht="12.75" hidden="false" customHeight="false" outlineLevel="0" collapsed="false">
      <c r="A1759" s="43" t="n">
        <v>29.283</v>
      </c>
      <c r="B1759" s="27" t="n">
        <v>4.588</v>
      </c>
      <c r="C1759" s="27" t="n">
        <v>233.461986805107</v>
      </c>
      <c r="D1759" s="27" t="n">
        <v>472.028</v>
      </c>
      <c r="F1759" s="27" t="n">
        <v>42.615</v>
      </c>
      <c r="G1759" s="27" t="n">
        <v>33.525</v>
      </c>
    </row>
    <row r="1760" customFormat="false" ht="12.75" hidden="false" customHeight="false" outlineLevel="0" collapsed="false">
      <c r="A1760" s="43" t="n">
        <v>29.3</v>
      </c>
      <c r="B1760" s="27" t="n">
        <v>4.6</v>
      </c>
      <c r="C1760" s="27" t="n">
        <v>235.673874723728</v>
      </c>
      <c r="D1760" s="27" t="n">
        <v>473.09504347826</v>
      </c>
      <c r="F1760" s="27" t="n">
        <v>42.575</v>
      </c>
      <c r="G1760" s="27" t="n">
        <v>33.5266666666667</v>
      </c>
    </row>
    <row r="1761" customFormat="false" ht="12.75" hidden="false" customHeight="false" outlineLevel="0" collapsed="false">
      <c r="A1761" s="43" t="n">
        <v>29.317</v>
      </c>
      <c r="B1761" s="27" t="n">
        <v>4.585</v>
      </c>
      <c r="C1761" s="27" t="n">
        <v>233.067771316408</v>
      </c>
      <c r="D1761" s="27" t="n">
        <v>474.1782173913</v>
      </c>
      <c r="F1761" s="27" t="n">
        <v>42.785</v>
      </c>
      <c r="G1761" s="27" t="n">
        <v>33.535</v>
      </c>
    </row>
    <row r="1762" customFormat="false" ht="12.75" hidden="false" customHeight="false" outlineLevel="0" collapsed="false">
      <c r="A1762" s="43" t="n">
        <v>29.333</v>
      </c>
      <c r="B1762" s="27" t="n">
        <v>4.6</v>
      </c>
      <c r="C1762" s="27" t="n">
        <v>233.085310211317</v>
      </c>
      <c r="D1762" s="27" t="n">
        <v>475.27852173913</v>
      </c>
      <c r="F1762" s="27" t="n">
        <v>42.805</v>
      </c>
      <c r="G1762" s="27" t="n">
        <v>33.5333333333333</v>
      </c>
    </row>
    <row r="1763" customFormat="false" ht="12.75" hidden="false" customHeight="false" outlineLevel="0" collapsed="false">
      <c r="A1763" s="43" t="n">
        <v>29.35</v>
      </c>
      <c r="B1763" s="27" t="n">
        <v>4.58</v>
      </c>
      <c r="C1763" s="27" t="n">
        <v>233.519581957954</v>
      </c>
      <c r="D1763" s="27" t="n">
        <v>476.35695652174</v>
      </c>
      <c r="F1763" s="27" t="n">
        <v>42.615</v>
      </c>
      <c r="G1763" s="27" t="n">
        <v>33.53</v>
      </c>
    </row>
    <row r="1764" customFormat="false" ht="12.75" hidden="false" customHeight="false" outlineLevel="0" collapsed="false">
      <c r="A1764" s="43" t="n">
        <v>29.367</v>
      </c>
      <c r="B1764" s="27" t="n">
        <v>4.614</v>
      </c>
      <c r="C1764" s="27" t="n">
        <v>234.405430049955</v>
      </c>
      <c r="D1764" s="27" t="n">
        <v>477.4342173913</v>
      </c>
      <c r="F1764" s="27" t="n">
        <v>42.855</v>
      </c>
      <c r="G1764" s="27" t="n">
        <v>33.54</v>
      </c>
    </row>
    <row r="1765" customFormat="false" ht="12.75" hidden="false" customHeight="false" outlineLevel="0" collapsed="false">
      <c r="A1765" s="43" t="n">
        <v>29.383</v>
      </c>
      <c r="B1765" s="27" t="n">
        <v>4.64</v>
      </c>
      <c r="C1765" s="27" t="n">
        <v>235.306574127604</v>
      </c>
      <c r="D1765" s="27" t="n">
        <v>478.54286956522</v>
      </c>
      <c r="F1765" s="27" t="n">
        <v>42.735</v>
      </c>
      <c r="G1765" s="27" t="n">
        <v>33.5333333333333</v>
      </c>
    </row>
    <row r="1766" customFormat="false" ht="12.75" hidden="false" customHeight="false" outlineLevel="0" collapsed="false">
      <c r="A1766" s="43" t="n">
        <v>29.4</v>
      </c>
      <c r="B1766" s="27" t="n">
        <v>4.61666666666667</v>
      </c>
      <c r="C1766" s="27" t="n">
        <v>235.070032139976</v>
      </c>
      <c r="D1766" s="27" t="n">
        <v>479.65660869565</v>
      </c>
      <c r="F1766" s="27" t="n">
        <v>42.81</v>
      </c>
      <c r="G1766" s="27" t="n">
        <v>33.524</v>
      </c>
    </row>
    <row r="1767" customFormat="false" ht="12.75" hidden="false" customHeight="false" outlineLevel="0" collapsed="false">
      <c r="A1767" s="43" t="n">
        <v>29.417</v>
      </c>
      <c r="B1767" s="27" t="n">
        <v>4.63</v>
      </c>
      <c r="C1767" s="27" t="n">
        <v>234.246979264295</v>
      </c>
      <c r="D1767" s="27" t="n">
        <v>480.74065217391</v>
      </c>
      <c r="F1767" s="27" t="n">
        <v>43.015</v>
      </c>
      <c r="G1767" s="27" t="n">
        <v>33.5266666666667</v>
      </c>
    </row>
    <row r="1768" customFormat="false" ht="12.75" hidden="false" customHeight="false" outlineLevel="0" collapsed="false">
      <c r="A1768" s="43" t="n">
        <v>29.433</v>
      </c>
      <c r="B1768" s="27" t="n">
        <v>4.62</v>
      </c>
      <c r="C1768" s="27" t="n">
        <v>229.575597996055</v>
      </c>
      <c r="D1768" s="27" t="n">
        <v>481.8072173913</v>
      </c>
      <c r="F1768" s="27" t="n">
        <v>45.055</v>
      </c>
      <c r="G1768" s="27" t="n">
        <v>33.537</v>
      </c>
    </row>
    <row r="1769" customFormat="false" ht="12.75" hidden="false" customHeight="false" outlineLevel="0" collapsed="false">
      <c r="A1769" s="43" t="n">
        <v>29.45</v>
      </c>
      <c r="B1769" s="27" t="n">
        <v>4.61</v>
      </c>
      <c r="C1769" s="27" t="n">
        <v>216.854156104984</v>
      </c>
      <c r="D1769" s="27" t="n">
        <v>482.80430434783</v>
      </c>
      <c r="F1769" s="27" t="n">
        <v>48.495</v>
      </c>
      <c r="G1769" s="27" t="n">
        <v>33.5671428571429</v>
      </c>
    </row>
    <row r="1770" customFormat="false" ht="12.75" hidden="false" customHeight="false" outlineLevel="0" collapsed="false">
      <c r="A1770" s="43" t="n">
        <v>29.467</v>
      </c>
      <c r="B1770" s="27" t="n">
        <v>4.5925</v>
      </c>
      <c r="C1770" s="27" t="n">
        <v>217.335142697912</v>
      </c>
      <c r="D1770" s="27" t="n">
        <v>483.90247826087</v>
      </c>
      <c r="F1770" s="27" t="n">
        <v>49.06</v>
      </c>
      <c r="G1770" s="27" t="n">
        <v>33.59</v>
      </c>
    </row>
    <row r="1771" customFormat="false" ht="12.75" hidden="false" customHeight="false" outlineLevel="0" collapsed="false">
      <c r="A1771" s="43" t="n">
        <v>29.483</v>
      </c>
      <c r="B1771" s="27" t="n">
        <v>4.595</v>
      </c>
      <c r="C1771" s="27" t="n">
        <v>225.062728002429</v>
      </c>
      <c r="D1771" s="27" t="n">
        <v>485.00060869565</v>
      </c>
      <c r="F1771" s="27" t="n">
        <v>49.6</v>
      </c>
      <c r="G1771" s="27" t="n">
        <v>33.6</v>
      </c>
    </row>
    <row r="1772" customFormat="false" ht="12.75" hidden="false" customHeight="false" outlineLevel="0" collapsed="false">
      <c r="A1772" s="43" t="n">
        <v>29.5</v>
      </c>
      <c r="B1772" s="27" t="n">
        <v>4.636</v>
      </c>
      <c r="C1772" s="27" t="n">
        <v>229.992015485914</v>
      </c>
      <c r="D1772" s="27" t="n">
        <v>486.09517391304</v>
      </c>
      <c r="F1772" s="27" t="n">
        <v>49.475</v>
      </c>
      <c r="G1772" s="27" t="n">
        <v>33.61</v>
      </c>
    </row>
    <row r="1773" customFormat="false" ht="12.75" hidden="false" customHeight="false" outlineLevel="0" collapsed="false">
      <c r="A1773" s="43" t="n">
        <v>29.517</v>
      </c>
      <c r="B1773" s="27" t="n">
        <v>4.64666666666667</v>
      </c>
      <c r="C1773" s="27" t="n">
        <v>235.409538186001</v>
      </c>
      <c r="D1773" s="27" t="n">
        <v>487.20586363636</v>
      </c>
      <c r="F1773" s="27" t="n">
        <v>48.765</v>
      </c>
      <c r="G1773" s="27" t="n">
        <v>33.605</v>
      </c>
    </row>
    <row r="1774" customFormat="false" ht="12.75" hidden="false" customHeight="false" outlineLevel="0" collapsed="false">
      <c r="A1774" s="43" t="n">
        <v>29.533</v>
      </c>
      <c r="B1774" s="27" t="n">
        <v>4.67</v>
      </c>
      <c r="C1774" s="27" t="n">
        <v>236.427063285583</v>
      </c>
      <c r="D1774" s="27" t="n">
        <v>488.31682608696</v>
      </c>
      <c r="F1774" s="27" t="n">
        <v>48.69</v>
      </c>
      <c r="G1774" s="27" t="n">
        <v>33.604</v>
      </c>
    </row>
    <row r="1775" customFormat="false" ht="12.75" hidden="false" customHeight="false" outlineLevel="0" collapsed="false">
      <c r="A1775" s="43" t="n">
        <v>29.55</v>
      </c>
      <c r="B1775" s="27" t="n">
        <v>4.675</v>
      </c>
      <c r="C1775" s="27" t="n">
        <v>234.775481669238</v>
      </c>
      <c r="D1775" s="27" t="n">
        <v>489.41543478261</v>
      </c>
      <c r="F1775" s="27" t="n">
        <v>48.645</v>
      </c>
      <c r="G1775" s="27" t="n">
        <v>33.5933333333333</v>
      </c>
    </row>
    <row r="1776" customFormat="false" ht="12.75" hidden="false" customHeight="false" outlineLevel="0" collapsed="false">
      <c r="A1776" s="43" t="n">
        <v>29.567</v>
      </c>
      <c r="B1776" s="27" t="n">
        <v>4.686</v>
      </c>
      <c r="C1776" s="27" t="n">
        <v>235.379293717565</v>
      </c>
      <c r="D1776" s="27" t="n">
        <v>490.52686956522</v>
      </c>
      <c r="F1776" s="27" t="n">
        <v>48.325</v>
      </c>
      <c r="G1776" s="27" t="n">
        <v>33.5833333333333</v>
      </c>
    </row>
    <row r="1777" customFormat="false" ht="12.75" hidden="false" customHeight="false" outlineLevel="0" collapsed="false">
      <c r="A1777" s="43" t="n">
        <v>29.583</v>
      </c>
      <c r="B1777" s="27" t="n">
        <v>4.695</v>
      </c>
      <c r="C1777" s="27" t="n">
        <v>236.477999899866</v>
      </c>
      <c r="D1777" s="27" t="n">
        <v>491.65154166667</v>
      </c>
      <c r="F1777" s="27" t="n">
        <v>48.05</v>
      </c>
      <c r="G1777" s="27" t="n">
        <v>33.578</v>
      </c>
    </row>
    <row r="1778" customFormat="false" ht="12.75" hidden="false" customHeight="false" outlineLevel="0" collapsed="false">
      <c r="A1778" s="43" t="n">
        <v>29.6</v>
      </c>
      <c r="B1778" s="27" t="n">
        <v>4.69</v>
      </c>
      <c r="C1778" s="27" t="n">
        <v>236.645979911975</v>
      </c>
      <c r="D1778" s="27" t="n">
        <v>492.76734782609</v>
      </c>
      <c r="F1778" s="27" t="n">
        <v>47.74</v>
      </c>
      <c r="G1778" s="27" t="n">
        <v>33.565</v>
      </c>
    </row>
    <row r="1779" customFormat="false" ht="12.75" hidden="false" customHeight="false" outlineLevel="0" collapsed="false">
      <c r="A1779" s="43" t="n">
        <v>29.617</v>
      </c>
      <c r="B1779" s="27" t="n">
        <v>4.675</v>
      </c>
      <c r="C1779" s="27" t="n">
        <v>234.815623177007</v>
      </c>
      <c r="D1779" s="27" t="n">
        <v>493.88104347826</v>
      </c>
      <c r="F1779" s="27" t="n">
        <v>47.62</v>
      </c>
      <c r="G1779" s="27" t="n">
        <v>33.56</v>
      </c>
    </row>
    <row r="1780" customFormat="false" ht="12.75" hidden="false" customHeight="false" outlineLevel="0" collapsed="false">
      <c r="A1780" s="43" t="n">
        <v>29.633</v>
      </c>
      <c r="B1780" s="27" t="n">
        <v>4.675</v>
      </c>
      <c r="C1780" s="27" t="n">
        <v>234.695162253125</v>
      </c>
      <c r="D1780" s="27" t="n">
        <v>494.98017391304</v>
      </c>
      <c r="F1780" s="27" t="n">
        <v>47.62</v>
      </c>
      <c r="G1780" s="27" t="n">
        <v>33.545</v>
      </c>
    </row>
    <row r="1781" customFormat="false" ht="12.75" hidden="false" customHeight="false" outlineLevel="0" collapsed="false">
      <c r="A1781" s="43" t="n">
        <v>29.65</v>
      </c>
      <c r="B1781" s="27" t="n">
        <v>4.71</v>
      </c>
      <c r="C1781" s="27" t="n">
        <v>235.064977856332</v>
      </c>
      <c r="D1781" s="27" t="n">
        <v>496.10273913043</v>
      </c>
      <c r="F1781" s="27" t="n">
        <v>47.58</v>
      </c>
      <c r="G1781" s="27" t="n">
        <v>33.545</v>
      </c>
    </row>
    <row r="1782" customFormat="false" ht="12.75" hidden="false" customHeight="false" outlineLevel="0" collapsed="false">
      <c r="A1782" s="43" t="n">
        <v>29.667</v>
      </c>
      <c r="B1782" s="27" t="n">
        <v>4.708</v>
      </c>
      <c r="C1782" s="27" t="n">
        <v>236.999250986376</v>
      </c>
      <c r="D1782" s="27" t="n">
        <v>497.23695652174</v>
      </c>
      <c r="F1782" s="27" t="n">
        <v>46.97</v>
      </c>
      <c r="G1782" s="27" t="n">
        <v>33.5442857142857</v>
      </c>
    </row>
    <row r="1783" customFormat="false" ht="12.75" hidden="false" customHeight="false" outlineLevel="0" collapsed="false">
      <c r="A1783" s="43" t="n">
        <v>29.683</v>
      </c>
      <c r="B1783" s="27" t="n">
        <v>4.7</v>
      </c>
      <c r="C1783" s="27" t="n">
        <v>235.723599783571</v>
      </c>
      <c r="D1783" s="27" t="n">
        <v>498.36056521739</v>
      </c>
      <c r="F1783" s="27" t="n">
        <v>47.31</v>
      </c>
      <c r="G1783" s="27" t="n">
        <v>33.545</v>
      </c>
    </row>
    <row r="1784" customFormat="false" ht="12.75" hidden="false" customHeight="false" outlineLevel="0" collapsed="false">
      <c r="A1784" s="43" t="n">
        <v>29.7</v>
      </c>
      <c r="B1784" s="27" t="n">
        <v>4.736</v>
      </c>
      <c r="C1784" s="27" t="n">
        <v>234.989773207302</v>
      </c>
      <c r="D1784" s="27" t="n">
        <v>499.47060869565</v>
      </c>
      <c r="F1784" s="27" t="n">
        <v>47.205</v>
      </c>
      <c r="G1784" s="27" t="n">
        <v>33.5457142857143</v>
      </c>
    </row>
    <row r="1785" customFormat="false" ht="12.75" hidden="false" customHeight="false" outlineLevel="0" collapsed="false">
      <c r="A1785" s="43" t="n">
        <v>29.717</v>
      </c>
      <c r="B1785" s="27" t="n">
        <v>4.752</v>
      </c>
      <c r="C1785" s="27" t="n">
        <v>237.868754402417</v>
      </c>
      <c r="D1785" s="27" t="n">
        <v>500.57617391304</v>
      </c>
      <c r="F1785" s="27" t="n">
        <v>46.89</v>
      </c>
      <c r="G1785" s="27" t="n">
        <v>33.545</v>
      </c>
    </row>
    <row r="1786" customFormat="false" ht="12.75" hidden="false" customHeight="false" outlineLevel="0" collapsed="false">
      <c r="A1786" s="43" t="n">
        <v>29.733</v>
      </c>
      <c r="B1786" s="27" t="n">
        <v>4.746</v>
      </c>
      <c r="C1786" s="27" t="n">
        <v>236.591421571845</v>
      </c>
      <c r="D1786" s="27" t="n">
        <v>501.71495454545</v>
      </c>
      <c r="F1786" s="27" t="n">
        <v>47.08</v>
      </c>
      <c r="G1786" s="27" t="n">
        <v>33.545</v>
      </c>
    </row>
    <row r="1787" customFormat="false" ht="12.75" hidden="false" customHeight="false" outlineLevel="0" collapsed="false">
      <c r="A1787" s="43" t="n">
        <v>29.75</v>
      </c>
      <c r="B1787" s="27" t="n">
        <v>4.74714285714286</v>
      </c>
      <c r="C1787" s="27" t="n">
        <v>236.074587469631</v>
      </c>
      <c r="D1787" s="27" t="n">
        <v>502.84665217391</v>
      </c>
      <c r="F1787" s="27" t="n">
        <v>46.95</v>
      </c>
      <c r="G1787" s="27" t="n">
        <v>33.5525</v>
      </c>
    </row>
    <row r="1788" customFormat="false" ht="12.75" hidden="false" customHeight="false" outlineLevel="0" collapsed="false">
      <c r="A1788" s="43" t="n">
        <v>29.767</v>
      </c>
      <c r="B1788" s="27" t="n">
        <v>4.746</v>
      </c>
      <c r="C1788" s="27" t="n">
        <v>236.780743258772</v>
      </c>
      <c r="D1788" s="27" t="n">
        <v>503.98029166667</v>
      </c>
      <c r="F1788" s="27" t="n">
        <v>46.75</v>
      </c>
      <c r="G1788" s="27" t="n">
        <v>33.55</v>
      </c>
    </row>
    <row r="1789" customFormat="false" ht="12.75" hidden="false" customHeight="false" outlineLevel="0" collapsed="false">
      <c r="A1789" s="43" t="n">
        <v>29.783</v>
      </c>
      <c r="B1789" s="27" t="n">
        <v>4.74666666666667</v>
      </c>
      <c r="C1789" s="27" t="n">
        <v>236.07766048611</v>
      </c>
      <c r="D1789" s="27" t="n">
        <v>505.1182173913</v>
      </c>
      <c r="F1789" s="27" t="n">
        <v>46.995</v>
      </c>
      <c r="G1789" s="27" t="n">
        <v>33.56</v>
      </c>
    </row>
    <row r="1790" customFormat="false" ht="12.75" hidden="false" customHeight="false" outlineLevel="0" collapsed="false">
      <c r="A1790" s="43" t="n">
        <v>29.8</v>
      </c>
      <c r="B1790" s="27" t="n">
        <v>4.755</v>
      </c>
      <c r="C1790" s="27" t="n">
        <v>235.651062915621</v>
      </c>
      <c r="D1790" s="27" t="n">
        <v>506.24404347826</v>
      </c>
      <c r="F1790" s="27" t="n">
        <v>46.765</v>
      </c>
      <c r="G1790" s="27" t="n">
        <v>33.5466666666667</v>
      </c>
    </row>
    <row r="1791" customFormat="false" ht="12.75" hidden="false" customHeight="false" outlineLevel="0" collapsed="false">
      <c r="A1791" s="43" t="n">
        <v>29.817</v>
      </c>
      <c r="B1791" s="27" t="n">
        <v>4.77</v>
      </c>
      <c r="C1791" s="27" t="n">
        <v>237.300126399068</v>
      </c>
      <c r="D1791" s="27" t="n">
        <v>507.37613043478</v>
      </c>
      <c r="F1791" s="27" t="n">
        <v>47</v>
      </c>
      <c r="G1791" s="27" t="n">
        <v>33.545</v>
      </c>
    </row>
    <row r="1792" customFormat="false" ht="12.75" hidden="false" customHeight="false" outlineLevel="0" collapsed="false">
      <c r="A1792" s="43" t="n">
        <v>29.833</v>
      </c>
      <c r="B1792" s="27" t="n">
        <v>4.80428571428571</v>
      </c>
      <c r="C1792" s="27" t="n">
        <v>237.681000282757</v>
      </c>
      <c r="D1792" s="27" t="n">
        <v>508.51777272727</v>
      </c>
      <c r="F1792" s="27" t="n">
        <v>46.97</v>
      </c>
      <c r="G1792" s="27" t="n">
        <v>33.545</v>
      </c>
    </row>
    <row r="1793" customFormat="false" ht="12.75" hidden="false" customHeight="false" outlineLevel="0" collapsed="false">
      <c r="A1793" s="43" t="n">
        <v>29.85</v>
      </c>
      <c r="B1793" s="27" t="n">
        <v>4.82</v>
      </c>
      <c r="C1793" s="27" t="n">
        <v>239.354056627656</v>
      </c>
      <c r="D1793" s="27" t="n">
        <v>509.63926086957</v>
      </c>
      <c r="F1793" s="27" t="n">
        <v>46.755</v>
      </c>
      <c r="G1793" s="27" t="n">
        <v>33.544</v>
      </c>
    </row>
    <row r="1794" customFormat="false" ht="12.75" hidden="false" customHeight="false" outlineLevel="0" collapsed="false">
      <c r="A1794" s="43" t="n">
        <v>29.867</v>
      </c>
      <c r="B1794" s="27" t="n">
        <v>4.81833333333333</v>
      </c>
      <c r="C1794" s="27" t="n">
        <v>244.920977411599</v>
      </c>
      <c r="D1794" s="27" t="n">
        <v>510.76969565217</v>
      </c>
      <c r="F1794" s="27" t="n">
        <v>46.81</v>
      </c>
      <c r="G1794" s="27" t="n">
        <v>33.545</v>
      </c>
    </row>
    <row r="1795" customFormat="false" ht="12.75" hidden="false" customHeight="false" outlineLevel="0" collapsed="false">
      <c r="A1795" s="43" t="n">
        <v>29.883</v>
      </c>
      <c r="B1795" s="27" t="n">
        <v>4.835</v>
      </c>
      <c r="C1795" s="27" t="n">
        <v>244.634012473101</v>
      </c>
      <c r="D1795" s="27" t="n">
        <v>511.9192173913</v>
      </c>
      <c r="F1795" s="27" t="n">
        <v>46.86</v>
      </c>
      <c r="G1795" s="27" t="n">
        <v>33.545</v>
      </c>
    </row>
    <row r="1796" customFormat="false" ht="12.75" hidden="false" customHeight="false" outlineLevel="0" collapsed="false">
      <c r="A1796" s="43" t="n">
        <v>29.9</v>
      </c>
      <c r="B1796" s="27" t="n">
        <v>4.826</v>
      </c>
      <c r="C1796" s="27" t="n">
        <v>243.979592330792</v>
      </c>
      <c r="D1796" s="27" t="n">
        <v>513.05434782609</v>
      </c>
      <c r="F1796" s="27" t="n">
        <v>46.755</v>
      </c>
      <c r="G1796" s="27" t="n">
        <v>33.54</v>
      </c>
    </row>
    <row r="1797" customFormat="false" ht="12.75" hidden="false" customHeight="false" outlineLevel="0" collapsed="false">
      <c r="A1797" s="43" t="n">
        <v>29.917</v>
      </c>
      <c r="B1797" s="27" t="n">
        <v>4.835</v>
      </c>
      <c r="C1797" s="27" t="n">
        <v>244.463187273453</v>
      </c>
      <c r="D1797" s="27" t="n">
        <v>514.18430434783</v>
      </c>
      <c r="F1797" s="27" t="n">
        <v>46.715</v>
      </c>
      <c r="G1797" s="27" t="n">
        <v>33.544</v>
      </c>
    </row>
    <row r="1798" customFormat="false" ht="12.75" hidden="false" customHeight="false" outlineLevel="0" collapsed="false">
      <c r="A1798" s="43" t="n">
        <v>29.933</v>
      </c>
      <c r="B1798" s="27" t="n">
        <v>4.81333333333333</v>
      </c>
      <c r="C1798" s="27" t="n">
        <v>243.814878694516</v>
      </c>
      <c r="D1798" s="27" t="n">
        <v>515.23404545455</v>
      </c>
      <c r="F1798" s="27" t="n">
        <v>46.76</v>
      </c>
      <c r="G1798" s="27" t="n">
        <v>33.54</v>
      </c>
    </row>
    <row r="1799" customFormat="false" ht="12.75" hidden="false" customHeight="false" outlineLevel="0" collapsed="false">
      <c r="A1799" s="43" t="n">
        <v>29.95</v>
      </c>
      <c r="B1799" s="27" t="n">
        <v>4.83</v>
      </c>
      <c r="C1799" s="27" t="n">
        <v>242.608146067706</v>
      </c>
      <c r="D1799" s="27" t="n">
        <v>516.15472727273</v>
      </c>
      <c r="F1799" s="27" t="n">
        <v>46.96</v>
      </c>
      <c r="G1799" s="27" t="n">
        <v>33.54</v>
      </c>
    </row>
    <row r="1800" customFormat="false" ht="12.75" hidden="false" customHeight="false" outlineLevel="0" collapsed="false">
      <c r="A1800" s="43" t="n">
        <v>29.967</v>
      </c>
      <c r="B1800" s="27" t="n">
        <v>4.82</v>
      </c>
      <c r="C1800" s="27" t="n">
        <v>242.934252796482</v>
      </c>
      <c r="D1800" s="27" t="n">
        <v>517.39430434783</v>
      </c>
      <c r="F1800" s="27" t="n">
        <v>46.79</v>
      </c>
      <c r="G1800" s="27" t="n">
        <v>33.5455555555556</v>
      </c>
    </row>
    <row r="1801" customFormat="false" ht="12.75" hidden="false" customHeight="false" outlineLevel="0" collapsed="false">
      <c r="A1801" s="43" t="n">
        <v>29.983</v>
      </c>
      <c r="B1801" s="27" t="n">
        <v>4.835</v>
      </c>
      <c r="C1801" s="27" t="n">
        <v>242.293562337755</v>
      </c>
      <c r="D1801" s="27" t="n">
        <v>518.55186956522</v>
      </c>
      <c r="F1801" s="27" t="n">
        <v>47.41</v>
      </c>
      <c r="G1801" s="27" t="n">
        <v>33.545</v>
      </c>
    </row>
    <row r="1802" customFormat="false" ht="12.75" hidden="false" customHeight="false" outlineLevel="0" collapsed="false">
      <c r="A1802" s="43" t="n">
        <v>30</v>
      </c>
      <c r="B1802" s="27" t="n">
        <v>4.865</v>
      </c>
      <c r="C1802" s="27" t="n">
        <v>243.033395104254</v>
      </c>
      <c r="D1802" s="27" t="n">
        <v>519.69995652174</v>
      </c>
      <c r="F1802" s="27" t="n">
        <v>47.335</v>
      </c>
      <c r="G1802" s="27" t="n">
        <v>33.55</v>
      </c>
    </row>
    <row r="1803" customFormat="false" ht="12.75" hidden="false" customHeight="false" outlineLevel="0" collapsed="false">
      <c r="A1803" s="43" t="n">
        <v>30.017</v>
      </c>
      <c r="B1803" s="27" t="n">
        <v>4.86833333333333</v>
      </c>
      <c r="C1803" s="27" t="n">
        <v>245.816733432105</v>
      </c>
      <c r="D1803" s="27" t="n">
        <v>520.85268181818</v>
      </c>
      <c r="F1803" s="27" t="n">
        <v>47.13</v>
      </c>
      <c r="G1803" s="27" t="n">
        <v>33.545</v>
      </c>
    </row>
    <row r="1804" customFormat="false" ht="12.75" hidden="false" customHeight="false" outlineLevel="0" collapsed="false">
      <c r="A1804" s="43" t="n">
        <v>30.033</v>
      </c>
      <c r="B1804" s="27" t="n">
        <v>4.885</v>
      </c>
      <c r="C1804" s="27" t="n">
        <v>245.977409693151</v>
      </c>
      <c r="D1804" s="27" t="n">
        <v>522.01652173913</v>
      </c>
      <c r="F1804" s="27" t="n">
        <v>47.23</v>
      </c>
      <c r="G1804" s="27" t="n">
        <v>33.5542857142857</v>
      </c>
    </row>
    <row r="1805" customFormat="false" ht="12.75" hidden="false" customHeight="false" outlineLevel="0" collapsed="false">
      <c r="A1805" s="43" t="n">
        <v>30.05</v>
      </c>
      <c r="B1805" s="27" t="n">
        <v>4.88</v>
      </c>
      <c r="C1805" s="27" t="n">
        <v>244.953345463328</v>
      </c>
      <c r="D1805" s="27" t="n">
        <v>523.177</v>
      </c>
      <c r="F1805" s="27" t="n">
        <v>47.23</v>
      </c>
      <c r="G1805" s="27" t="n">
        <v>33.5557142857143</v>
      </c>
    </row>
    <row r="1806" customFormat="false" ht="12.75" hidden="false" customHeight="false" outlineLevel="0" collapsed="false">
      <c r="A1806" s="43" t="n">
        <v>30.067</v>
      </c>
      <c r="B1806" s="27" t="n">
        <v>4.905</v>
      </c>
      <c r="C1806" s="27" t="n">
        <v>245.628031354352</v>
      </c>
      <c r="D1806" s="27" t="n">
        <v>524.32082608696</v>
      </c>
      <c r="F1806" s="27" t="n">
        <v>47.36</v>
      </c>
      <c r="G1806" s="27" t="n">
        <v>33.5542857142857</v>
      </c>
    </row>
    <row r="1807" customFormat="false" ht="12.75" hidden="false" customHeight="false" outlineLevel="0" collapsed="false">
      <c r="A1807" s="43" t="n">
        <v>30.083</v>
      </c>
      <c r="B1807" s="27" t="n">
        <v>4.894</v>
      </c>
      <c r="C1807" s="27" t="n">
        <v>245.529624638202</v>
      </c>
      <c r="D1807" s="27" t="n">
        <v>525.48163636364</v>
      </c>
      <c r="F1807" s="27" t="n">
        <v>47.265</v>
      </c>
      <c r="G1807" s="27" t="n">
        <v>33.5566666666667</v>
      </c>
    </row>
    <row r="1808" customFormat="false" ht="12.75" hidden="false" customHeight="false" outlineLevel="0" collapsed="false">
      <c r="A1808" s="43" t="n">
        <v>30.1</v>
      </c>
      <c r="B1808" s="27" t="n">
        <v>4.87</v>
      </c>
      <c r="C1808" s="27" t="n">
        <v>244.417761171813</v>
      </c>
      <c r="D1808" s="27" t="n">
        <v>526.61969565217</v>
      </c>
      <c r="F1808" s="27" t="n">
        <v>47.135</v>
      </c>
      <c r="G1808" s="27" t="n">
        <v>33.554</v>
      </c>
    </row>
    <row r="1809" customFormat="false" ht="12.75" hidden="false" customHeight="false" outlineLevel="0" collapsed="false">
      <c r="A1809" s="43" t="n">
        <v>30.117</v>
      </c>
      <c r="B1809" s="27" t="n">
        <v>4.89</v>
      </c>
      <c r="C1809" s="27" t="n">
        <v>244.738438696827</v>
      </c>
      <c r="D1809" s="27" t="n">
        <v>527.80560869565</v>
      </c>
      <c r="F1809" s="27" t="n">
        <v>47.46</v>
      </c>
      <c r="G1809" s="27" t="n">
        <v>33.555</v>
      </c>
    </row>
    <row r="1810" customFormat="false" ht="12.75" hidden="false" customHeight="false" outlineLevel="0" collapsed="false">
      <c r="A1810" s="43" t="n">
        <v>30.133</v>
      </c>
      <c r="B1810" s="27" t="n">
        <v>4.92</v>
      </c>
      <c r="C1810" s="27" t="n">
        <v>244.93637516824</v>
      </c>
      <c r="D1810" s="27" t="n">
        <v>528.98763636364</v>
      </c>
      <c r="F1810" s="27" t="n">
        <v>47.435</v>
      </c>
      <c r="G1810" s="27" t="n">
        <v>33.54</v>
      </c>
    </row>
    <row r="1811" customFormat="false" ht="12.75" hidden="false" customHeight="false" outlineLevel="0" collapsed="false">
      <c r="A1811" s="43" t="n">
        <v>30.15</v>
      </c>
      <c r="B1811" s="27" t="n">
        <v>4.956</v>
      </c>
      <c r="C1811" s="27" t="n">
        <v>248.13179729024</v>
      </c>
      <c r="D1811" s="27" t="n">
        <v>530.14345454545</v>
      </c>
      <c r="F1811" s="27" t="n">
        <v>47.28</v>
      </c>
      <c r="G1811" s="27" t="n">
        <v>33.545</v>
      </c>
    </row>
    <row r="1812" customFormat="false" ht="12.75" hidden="false" customHeight="false" outlineLevel="0" collapsed="false">
      <c r="A1812" s="43" t="n">
        <v>30.167</v>
      </c>
      <c r="B1812" s="27" t="n">
        <v>4.946</v>
      </c>
      <c r="C1812" s="27" t="n">
        <v>248.048272531848</v>
      </c>
      <c r="D1812" s="27" t="n">
        <v>531.31754166667</v>
      </c>
      <c r="F1812" s="27" t="n">
        <v>47.12</v>
      </c>
      <c r="G1812" s="27" t="n">
        <v>33.534</v>
      </c>
    </row>
    <row r="1813" customFormat="false" ht="12.75" hidden="false" customHeight="false" outlineLevel="0" collapsed="false">
      <c r="A1813" s="43" t="n">
        <v>30.183</v>
      </c>
      <c r="B1813" s="27" t="n">
        <v>4.935</v>
      </c>
      <c r="C1813" s="27" t="n">
        <v>246.205234114878</v>
      </c>
      <c r="D1813" s="27" t="n">
        <v>532.50343478261</v>
      </c>
      <c r="F1813" s="27" t="n">
        <v>47.46</v>
      </c>
      <c r="G1813" s="27" t="n">
        <v>33.535</v>
      </c>
    </row>
    <row r="1814" customFormat="false" ht="12.75" hidden="false" customHeight="false" outlineLevel="0" collapsed="false">
      <c r="A1814" s="43" t="n">
        <v>30.2</v>
      </c>
      <c r="B1814" s="27" t="n">
        <v>4.94833333333333</v>
      </c>
      <c r="C1814" s="27" t="n">
        <v>246.81978678541</v>
      </c>
      <c r="D1814" s="27" t="n">
        <v>533.67943478261</v>
      </c>
      <c r="F1814" s="27" t="n">
        <v>47.165</v>
      </c>
      <c r="G1814" s="27" t="n">
        <v>33.525</v>
      </c>
    </row>
    <row r="1815" customFormat="false" ht="12.75" hidden="false" customHeight="false" outlineLevel="0" collapsed="false">
      <c r="A1815" s="43" t="n">
        <v>30.217</v>
      </c>
      <c r="B1815" s="27" t="n">
        <v>4.955</v>
      </c>
      <c r="C1815" s="27" t="n">
        <v>342.729217961283</v>
      </c>
      <c r="D1815" s="27" t="n">
        <v>534.83586363636</v>
      </c>
      <c r="F1815" s="27" t="n">
        <v>21</v>
      </c>
      <c r="G1815" s="27" t="n">
        <v>33.4515384615385</v>
      </c>
    </row>
    <row r="1816" customFormat="false" ht="12.75" hidden="false" customHeight="false" outlineLevel="0" collapsed="false">
      <c r="A1816" s="43" t="n">
        <v>30.233</v>
      </c>
      <c r="B1816" s="27" t="n">
        <v>4.92428571428571</v>
      </c>
      <c r="C1816" s="27" t="n">
        <v>311.676146886753</v>
      </c>
      <c r="D1816" s="27" t="n">
        <v>536.01379166667</v>
      </c>
      <c r="F1816" s="27" t="n">
        <v>21</v>
      </c>
      <c r="G1816" s="27" t="n">
        <v>33.2571428571429</v>
      </c>
    </row>
    <row r="1817" customFormat="false" ht="12.75" hidden="false" customHeight="false" outlineLevel="0" collapsed="false">
      <c r="A1817" s="43" t="n">
        <v>30.25</v>
      </c>
      <c r="B1817" s="27" t="n">
        <v>4.72846153846154</v>
      </c>
      <c r="C1817" s="27" t="n">
        <v>252.124196127738</v>
      </c>
      <c r="D1817" s="27" t="n">
        <v>537.1492</v>
      </c>
      <c r="F1817" s="27" t="n">
        <v>21</v>
      </c>
      <c r="G1817" s="27" t="n">
        <v>33.0684615384615</v>
      </c>
    </row>
    <row r="1818" customFormat="false" ht="12.75" hidden="false" customHeight="false" outlineLevel="0" collapsed="false">
      <c r="A1818" s="43" t="n">
        <v>30.267</v>
      </c>
      <c r="B1818" s="27" t="n">
        <v>4.34</v>
      </c>
      <c r="C1818" s="27" t="n">
        <v>225.198387260762</v>
      </c>
      <c r="D1818" s="27" t="n">
        <v>538.36377272727</v>
      </c>
      <c r="F1818" s="27" t="n">
        <v>21</v>
      </c>
      <c r="G1818" s="27" t="n">
        <v>32.955</v>
      </c>
    </row>
    <row r="1819" customFormat="false" ht="12.75" hidden="false" customHeight="false" outlineLevel="0" collapsed="false">
      <c r="A1819" s="43" t="n">
        <v>30.283</v>
      </c>
      <c r="B1819" s="27" t="n">
        <v>3.99916666666667</v>
      </c>
      <c r="C1819" s="27" t="n">
        <v>205.922275527926</v>
      </c>
      <c r="D1819" s="27" t="n">
        <v>539.55734782609</v>
      </c>
      <c r="F1819" s="27" t="n">
        <v>21</v>
      </c>
      <c r="G1819" s="27" t="n">
        <v>32.93</v>
      </c>
    </row>
    <row r="1820" customFormat="false" ht="12.75" hidden="false" customHeight="false" outlineLevel="0" collapsed="false">
      <c r="A1820" s="43" t="n">
        <v>30.3</v>
      </c>
      <c r="B1820" s="27" t="n">
        <v>3.74083333333333</v>
      </c>
      <c r="C1820" s="27" t="n">
        <v>191.790832155333</v>
      </c>
      <c r="D1820" s="27" t="n">
        <v>540.73626086957</v>
      </c>
      <c r="F1820" s="27" t="n">
        <v>21</v>
      </c>
      <c r="G1820" s="27" t="n">
        <v>32.944</v>
      </c>
    </row>
    <row r="1821" customFormat="false" ht="12.75" hidden="false" customHeight="false" outlineLevel="0" collapsed="false">
      <c r="A1821" s="43" t="n">
        <v>30.317</v>
      </c>
      <c r="B1821" s="27" t="n">
        <v>3.53888888888889</v>
      </c>
      <c r="C1821" s="27" t="n">
        <v>180.838360177116</v>
      </c>
      <c r="D1821" s="27" t="n">
        <v>541.92922727273</v>
      </c>
      <c r="F1821" s="27" t="n">
        <v>21</v>
      </c>
      <c r="G1821" s="27" t="n">
        <v>32.9875</v>
      </c>
    </row>
    <row r="1822" customFormat="false" ht="12.75" hidden="false" customHeight="false" outlineLevel="0" collapsed="false">
      <c r="A1822" s="43" t="n">
        <v>30.333</v>
      </c>
      <c r="B1822" s="27" t="n">
        <v>3.39545454545455</v>
      </c>
      <c r="C1822" s="27" t="n">
        <v>172.882600240267</v>
      </c>
      <c r="D1822" s="27" t="n">
        <v>543.10168181818</v>
      </c>
      <c r="F1822" s="27" t="n">
        <v>21</v>
      </c>
      <c r="G1822" s="27" t="n">
        <v>33.04</v>
      </c>
    </row>
    <row r="1823" customFormat="false" ht="12.75" hidden="false" customHeight="false" outlineLevel="0" collapsed="false">
      <c r="A1823" s="43" t="n">
        <v>30.35</v>
      </c>
      <c r="B1823" s="27" t="n">
        <v>3.285</v>
      </c>
      <c r="C1823" s="27" t="n">
        <v>62.0141103471606</v>
      </c>
      <c r="D1823" s="27" t="n">
        <v>544.30039130435</v>
      </c>
      <c r="F1823" s="27" t="n">
        <v>96.215</v>
      </c>
      <c r="G1823" s="27" t="n">
        <v>33.214</v>
      </c>
    </row>
    <row r="1824" customFormat="false" ht="12.75" hidden="false" customHeight="false" outlineLevel="0" collapsed="false">
      <c r="A1824" s="43" t="n">
        <v>30.367</v>
      </c>
      <c r="B1824" s="27" t="n">
        <v>3.339</v>
      </c>
      <c r="C1824" s="27" t="n">
        <v>51.2728517788866</v>
      </c>
      <c r="D1824" s="27" t="n">
        <v>545.5027826087</v>
      </c>
      <c r="F1824" s="27" t="n">
        <v>70.525</v>
      </c>
      <c r="G1824" s="27" t="n">
        <v>33.7360869565217</v>
      </c>
    </row>
    <row r="1825" customFormat="false" ht="12.75" hidden="false" customHeight="false" outlineLevel="0" collapsed="false">
      <c r="A1825" s="43" t="n">
        <v>30.383</v>
      </c>
      <c r="B1825" s="27" t="n">
        <v>4.01846153846154</v>
      </c>
      <c r="C1825" s="27" t="n">
        <v>301.277880052462</v>
      </c>
      <c r="D1825" s="27" t="n">
        <v>546.67759090909</v>
      </c>
      <c r="F1825" s="27" t="n">
        <v>64.715</v>
      </c>
      <c r="G1825" s="27" t="n">
        <v>34.2186363636364</v>
      </c>
    </row>
    <row r="1826" customFormat="false" ht="12.75" hidden="false" customHeight="false" outlineLevel="0" collapsed="false">
      <c r="A1826" s="43" t="n">
        <v>30.4</v>
      </c>
      <c r="B1826" s="27" t="n">
        <v>5.215</v>
      </c>
      <c r="C1826" s="27" t="n">
        <v>251.280813064995</v>
      </c>
      <c r="D1826" s="27" t="n">
        <v>547.8847826087</v>
      </c>
      <c r="F1826" s="27" t="n">
        <v>71.29</v>
      </c>
      <c r="G1826" s="27" t="n">
        <v>34.5366666666667</v>
      </c>
    </row>
    <row r="1827" customFormat="false" ht="12.75" hidden="false" customHeight="false" outlineLevel="0" collapsed="false">
      <c r="A1827" s="43" t="n">
        <v>30.417</v>
      </c>
      <c r="B1827" s="27" t="n">
        <v>6.15833333333333</v>
      </c>
      <c r="C1827" s="27" t="n">
        <v>240.525641690721</v>
      </c>
      <c r="D1827" s="27" t="n">
        <v>549.08728571429</v>
      </c>
      <c r="F1827" s="27" t="n">
        <v>71.49</v>
      </c>
      <c r="G1827" s="27" t="n">
        <v>34.7493333333333</v>
      </c>
    </row>
    <row r="1828" customFormat="false" ht="12.75" hidden="false" customHeight="false" outlineLevel="0" collapsed="false">
      <c r="A1828" s="43" t="n">
        <v>30.433</v>
      </c>
      <c r="B1828" s="27" t="n">
        <v>6.81</v>
      </c>
      <c r="C1828" s="27" t="n">
        <v>306.518789456018</v>
      </c>
      <c r="D1828" s="27" t="n">
        <v>550.30715</v>
      </c>
      <c r="F1828" s="27" t="n">
        <v>71.17</v>
      </c>
      <c r="G1828" s="27" t="n">
        <v>34.9276923076923</v>
      </c>
    </row>
    <row r="1829" customFormat="false" ht="12.75" hidden="false" customHeight="false" outlineLevel="0" collapsed="false">
      <c r="A1829" s="43" t="n">
        <v>30.45</v>
      </c>
      <c r="B1829" s="27" t="n">
        <v>7.18333333333333</v>
      </c>
      <c r="C1829" s="27" t="n">
        <v>322.744046632559</v>
      </c>
      <c r="D1829" s="27" t="n">
        <v>551.46413636364</v>
      </c>
      <c r="F1829" s="27" t="n">
        <v>71.915</v>
      </c>
      <c r="G1829" s="27" t="n">
        <v>35.045</v>
      </c>
    </row>
    <row r="1830" customFormat="false" ht="12.75" hidden="false" customHeight="false" outlineLevel="0" collapsed="false">
      <c r="A1830" s="43" t="n">
        <v>30.467</v>
      </c>
      <c r="B1830" s="27" t="n">
        <v>7.45375</v>
      </c>
      <c r="C1830" s="27" t="n">
        <v>336.262821277649</v>
      </c>
      <c r="D1830" s="27" t="n">
        <v>552.68204761905</v>
      </c>
      <c r="F1830" s="27" t="n">
        <v>71.6</v>
      </c>
      <c r="G1830" s="27" t="n">
        <v>35.1242857142857</v>
      </c>
    </row>
    <row r="1831" customFormat="false" ht="12.75" hidden="false" customHeight="false" outlineLevel="0" collapsed="false">
      <c r="A1831" s="43" t="n">
        <v>30.483</v>
      </c>
      <c r="B1831" s="27" t="n">
        <v>7.585</v>
      </c>
      <c r="C1831" s="27" t="n">
        <v>356.746336995575</v>
      </c>
      <c r="D1831" s="27" t="n">
        <v>553.8897826087</v>
      </c>
      <c r="F1831" s="27" t="n">
        <v>70.55</v>
      </c>
      <c r="G1831" s="27" t="n">
        <v>35.165</v>
      </c>
    </row>
    <row r="1832" customFormat="false" ht="12.75" hidden="false" customHeight="false" outlineLevel="0" collapsed="false">
      <c r="A1832" s="43" t="n">
        <v>30.5</v>
      </c>
      <c r="B1832" s="27" t="n">
        <v>7.70125</v>
      </c>
      <c r="C1832" s="27" t="n">
        <v>365.960618184263</v>
      </c>
      <c r="D1832" s="27" t="n">
        <v>555.09408695652</v>
      </c>
      <c r="F1832" s="27" t="n">
        <v>70.735</v>
      </c>
      <c r="G1832" s="27" t="n">
        <v>35.198</v>
      </c>
    </row>
    <row r="1833" customFormat="false" ht="12.75" hidden="false" customHeight="false" outlineLevel="0" collapsed="false">
      <c r="A1833" s="43" t="n">
        <v>30.517</v>
      </c>
      <c r="B1833" s="27" t="n">
        <v>7.79833333333333</v>
      </c>
      <c r="C1833" s="27" t="n">
        <v>357.462663781011</v>
      </c>
      <c r="D1833" s="27" t="n">
        <v>556.28723809524</v>
      </c>
      <c r="F1833" s="27" t="n">
        <v>71</v>
      </c>
      <c r="G1833" s="27" t="n">
        <v>35.24</v>
      </c>
    </row>
    <row r="1834" customFormat="false" ht="12.75" hidden="false" customHeight="false" outlineLevel="0" collapsed="false">
      <c r="A1834" s="43" t="n">
        <v>30.533</v>
      </c>
      <c r="B1834" s="27" t="n">
        <v>7.88555555555556</v>
      </c>
      <c r="C1834" s="27" t="n">
        <v>357.678727165397</v>
      </c>
      <c r="D1834" s="27" t="n">
        <v>557.50736363636</v>
      </c>
      <c r="F1834" s="27" t="n">
        <v>70.455</v>
      </c>
      <c r="G1834" s="27" t="n">
        <v>35.2675</v>
      </c>
    </row>
    <row r="1835" customFormat="false" ht="12.75" hidden="false" customHeight="false" outlineLevel="0" collapsed="false">
      <c r="A1835" s="43" t="n">
        <v>30.55</v>
      </c>
      <c r="B1835" s="27" t="n">
        <v>7.87545454545455</v>
      </c>
      <c r="C1835" s="27" t="n">
        <v>452.110153128283</v>
      </c>
      <c r="D1835" s="27" t="n">
        <v>558.6992173913</v>
      </c>
      <c r="F1835" s="27" t="n">
        <v>57.715</v>
      </c>
      <c r="G1835" s="27" t="n">
        <v>35.1227777777778</v>
      </c>
    </row>
    <row r="1836" customFormat="false" ht="12.75" hidden="false" customHeight="false" outlineLevel="0" collapsed="false">
      <c r="A1836" s="43" t="n">
        <v>30.567</v>
      </c>
      <c r="B1836" s="27" t="n">
        <v>7.59230769230769</v>
      </c>
      <c r="C1836" s="27" t="n">
        <v>611.362995900883</v>
      </c>
      <c r="D1836" s="27" t="n">
        <v>559.13242857143</v>
      </c>
      <c r="F1836" s="27" t="n">
        <v>35.005</v>
      </c>
      <c r="G1836" s="27" t="n">
        <v>34.694347826087</v>
      </c>
    </row>
    <row r="1837" customFormat="false" ht="12.75" hidden="false" customHeight="false" outlineLevel="0" collapsed="false">
      <c r="A1837" s="43" t="n">
        <v>30.583</v>
      </c>
      <c r="B1837" s="27" t="n">
        <v>6.84307692307692</v>
      </c>
      <c r="C1837" s="27" t="n">
        <v>567.017442251306</v>
      </c>
      <c r="D1837" s="27" t="n">
        <v>559.33452631579</v>
      </c>
      <c r="F1837" s="27" t="n">
        <v>21</v>
      </c>
      <c r="G1837" s="27" t="n">
        <v>34.04</v>
      </c>
    </row>
    <row r="1838" customFormat="false" ht="12.75" hidden="false" customHeight="false" outlineLevel="0" collapsed="false">
      <c r="A1838" s="43" t="n">
        <v>30.6</v>
      </c>
      <c r="B1838" s="27" t="n">
        <v>5.54071428571429</v>
      </c>
      <c r="C1838" s="27" t="n">
        <v>325.638302471083</v>
      </c>
      <c r="D1838" s="27" t="n">
        <v>560.38317391304</v>
      </c>
      <c r="F1838" s="27" t="n">
        <v>28.155</v>
      </c>
      <c r="G1838" s="27" t="n">
        <v>33.515652173913</v>
      </c>
    </row>
    <row r="1839" customFormat="false" ht="12.75" hidden="false" customHeight="false" outlineLevel="0" collapsed="false">
      <c r="A1839" s="43" t="n">
        <v>30.617</v>
      </c>
      <c r="B1839" s="27" t="n">
        <v>4.705</v>
      </c>
      <c r="C1839" s="27" t="n">
        <v>210.619776864357</v>
      </c>
      <c r="D1839" s="27" t="n">
        <v>561.584</v>
      </c>
      <c r="F1839" s="27" t="n">
        <v>37.9</v>
      </c>
      <c r="G1839" s="27" t="n">
        <v>33.1478947368421</v>
      </c>
    </row>
    <row r="1840" customFormat="false" ht="12.75" hidden="false" customHeight="false" outlineLevel="0" collapsed="false">
      <c r="A1840" s="43" t="n">
        <v>30.633</v>
      </c>
      <c r="B1840" s="27" t="n">
        <v>4.42363636363636</v>
      </c>
      <c r="C1840" s="27" t="n">
        <v>179.003599102857</v>
      </c>
      <c r="D1840" s="27" t="n">
        <v>562.80695652174</v>
      </c>
      <c r="F1840" s="27" t="n">
        <v>47.46</v>
      </c>
      <c r="G1840" s="27" t="n">
        <v>32.96</v>
      </c>
    </row>
    <row r="1841" customFormat="false" ht="12.75" hidden="false" customHeight="false" outlineLevel="0" collapsed="false">
      <c r="A1841" s="43" t="n">
        <v>30.65</v>
      </c>
      <c r="B1841" s="27" t="n">
        <v>4.57583333333333</v>
      </c>
      <c r="C1841" s="27" t="n">
        <v>173.29121092883</v>
      </c>
      <c r="D1841" s="27" t="n">
        <v>564.03622727273</v>
      </c>
      <c r="F1841" s="27" t="n">
        <v>56.385</v>
      </c>
      <c r="G1841" s="27" t="n">
        <v>32.93</v>
      </c>
    </row>
    <row r="1842" customFormat="false" ht="12.75" hidden="false" customHeight="false" outlineLevel="0" collapsed="false">
      <c r="A1842" s="43" t="n">
        <v>30.667</v>
      </c>
      <c r="B1842" s="27" t="n">
        <v>5.015</v>
      </c>
      <c r="C1842" s="27" t="n">
        <v>192.556079942524</v>
      </c>
      <c r="D1842" s="27" t="n">
        <v>565.26391304348</v>
      </c>
      <c r="F1842" s="27" t="n">
        <v>58.755</v>
      </c>
      <c r="G1842" s="27" t="n">
        <v>32.9828571428571</v>
      </c>
    </row>
    <row r="1843" customFormat="false" ht="12.75" hidden="false" customHeight="false" outlineLevel="0" collapsed="false">
      <c r="A1843" s="43" t="n">
        <v>30.683</v>
      </c>
      <c r="B1843" s="27" t="n">
        <v>5.48454545454545</v>
      </c>
      <c r="C1843" s="27" t="n">
        <v>252.099457262604</v>
      </c>
      <c r="D1843" s="27" t="n">
        <v>566.46468181818</v>
      </c>
      <c r="F1843" s="27" t="n">
        <v>56.875</v>
      </c>
      <c r="G1843" s="27" t="n">
        <v>33.06</v>
      </c>
    </row>
    <row r="1844" customFormat="false" ht="12.75" hidden="false" customHeight="false" outlineLevel="0" collapsed="false">
      <c r="A1844" s="43" t="n">
        <v>30.7</v>
      </c>
      <c r="B1844" s="27" t="n">
        <v>5.73166666666667</v>
      </c>
      <c r="C1844" s="27" t="n">
        <v>269.642849106414</v>
      </c>
      <c r="D1844" s="27" t="n">
        <v>567.69586956522</v>
      </c>
      <c r="F1844" s="27" t="n">
        <v>59.875</v>
      </c>
      <c r="G1844" s="27" t="n">
        <v>33.17</v>
      </c>
    </row>
    <row r="1845" customFormat="false" ht="12.75" hidden="false" customHeight="false" outlineLevel="0" collapsed="false">
      <c r="A1845" s="43" t="n">
        <v>30.717</v>
      </c>
      <c r="B1845" s="27" t="n">
        <v>5.97363636363636</v>
      </c>
      <c r="C1845" s="27" t="n">
        <v>250.711450090358</v>
      </c>
      <c r="D1845" s="27" t="n">
        <v>568.92013043478</v>
      </c>
      <c r="F1845" s="27" t="n">
        <v>63.99</v>
      </c>
      <c r="G1845" s="27" t="n">
        <v>33.2984615384615</v>
      </c>
    </row>
    <row r="1846" customFormat="false" ht="12.75" hidden="false" customHeight="false" outlineLevel="0" collapsed="false">
      <c r="A1846" s="43" t="n">
        <v>30.733</v>
      </c>
      <c r="B1846" s="27" t="n">
        <v>6.2</v>
      </c>
      <c r="C1846" s="27" t="n">
        <v>278.040125279478</v>
      </c>
      <c r="D1846" s="27" t="n">
        <v>570.14608695652</v>
      </c>
      <c r="F1846" s="27" t="n">
        <v>58.425</v>
      </c>
      <c r="G1846" s="27" t="n">
        <v>33.3383333333333</v>
      </c>
    </row>
    <row r="1847" customFormat="false" ht="12.75" hidden="false" customHeight="false" outlineLevel="0" collapsed="false">
      <c r="A1847" s="43" t="n">
        <v>30.75</v>
      </c>
      <c r="B1847" s="27" t="n">
        <v>6.37142857142857</v>
      </c>
      <c r="C1847" s="27" t="n">
        <v>380.138697299105</v>
      </c>
      <c r="D1847" s="27" t="n">
        <v>571.36477272727</v>
      </c>
      <c r="F1847" s="27" t="n">
        <v>49.965</v>
      </c>
      <c r="G1847" s="27" t="n">
        <v>33.2857142857143</v>
      </c>
    </row>
    <row r="1848" customFormat="false" ht="12.75" hidden="false" customHeight="false" outlineLevel="0" collapsed="false">
      <c r="A1848" s="43" t="n">
        <v>30.767</v>
      </c>
      <c r="B1848" s="27" t="n">
        <v>6.35444444444444</v>
      </c>
      <c r="C1848" s="27" t="n">
        <v>353.867727887684</v>
      </c>
      <c r="D1848" s="27" t="n">
        <v>572.5977826087</v>
      </c>
      <c r="F1848" s="27" t="n">
        <v>51.55</v>
      </c>
      <c r="G1848" s="27" t="n">
        <v>33.235</v>
      </c>
    </row>
    <row r="1849" customFormat="false" ht="12.75" hidden="false" customHeight="false" outlineLevel="0" collapsed="false">
      <c r="A1849" s="43" t="n">
        <v>30.783</v>
      </c>
      <c r="B1849" s="27" t="n">
        <v>6.19461538461538</v>
      </c>
      <c r="C1849" s="27" t="n">
        <v>292.412922310417</v>
      </c>
      <c r="D1849" s="27" t="n">
        <v>573.82665217391</v>
      </c>
      <c r="F1849" s="27" t="n">
        <v>52.97</v>
      </c>
      <c r="G1849" s="27" t="n">
        <v>33.1883333333333</v>
      </c>
    </row>
    <row r="1850" customFormat="false" ht="12.75" hidden="false" customHeight="false" outlineLevel="0" collapsed="false">
      <c r="A1850" s="43" t="n">
        <v>30.8</v>
      </c>
      <c r="B1850" s="27" t="n">
        <v>6.04428571428571</v>
      </c>
      <c r="C1850" s="27" t="n">
        <v>288.267845114939</v>
      </c>
      <c r="D1850" s="27" t="n">
        <v>575.03004761905</v>
      </c>
      <c r="F1850" s="27" t="n">
        <v>51.99</v>
      </c>
      <c r="G1850" s="27" t="n">
        <v>33.145</v>
      </c>
    </row>
    <row r="1851" customFormat="false" ht="12.75" hidden="false" customHeight="false" outlineLevel="0" collapsed="false">
      <c r="A1851" s="43" t="n">
        <v>30.817</v>
      </c>
      <c r="B1851" s="27" t="n">
        <v>5.95142857142857</v>
      </c>
      <c r="C1851" s="27" t="n">
        <v>295.071819770873</v>
      </c>
      <c r="D1851" s="27" t="n">
        <v>576.27759090909</v>
      </c>
      <c r="F1851" s="27" t="n">
        <v>51.255</v>
      </c>
      <c r="G1851" s="27" t="n">
        <v>33.1216666666667</v>
      </c>
    </row>
    <row r="1852" customFormat="false" ht="12.75" hidden="false" customHeight="false" outlineLevel="0" collapsed="false">
      <c r="A1852" s="43" t="n">
        <v>30.833</v>
      </c>
      <c r="B1852" s="27" t="n">
        <v>5.86</v>
      </c>
      <c r="C1852" s="27" t="n">
        <v>287.177962119014</v>
      </c>
      <c r="D1852" s="27" t="n">
        <v>577.52995238095</v>
      </c>
      <c r="F1852" s="27" t="n">
        <v>51.17</v>
      </c>
      <c r="G1852" s="27" t="n">
        <v>33.095</v>
      </c>
    </row>
    <row r="1853" customFormat="false" ht="12.75" hidden="false" customHeight="false" outlineLevel="0" collapsed="false">
      <c r="A1853" s="43" t="n">
        <v>30.85</v>
      </c>
      <c r="B1853" s="27" t="n">
        <v>5.78285714285714</v>
      </c>
      <c r="C1853" s="27" t="n">
        <v>279.844283484088</v>
      </c>
      <c r="D1853" s="27" t="n">
        <v>578.76873913043</v>
      </c>
      <c r="F1853" s="27" t="n">
        <v>51.44</v>
      </c>
      <c r="G1853" s="27" t="n">
        <v>33.09</v>
      </c>
    </row>
    <row r="1854" customFormat="false" ht="12.75" hidden="false" customHeight="false" outlineLevel="0" collapsed="false">
      <c r="A1854" s="43" t="n">
        <v>30.867</v>
      </c>
      <c r="B1854" s="27" t="n">
        <v>5.73</v>
      </c>
      <c r="C1854" s="27" t="n">
        <v>275.147342329485</v>
      </c>
      <c r="D1854" s="27" t="n">
        <v>580.0177826087</v>
      </c>
      <c r="F1854" s="27" t="n">
        <v>51.23</v>
      </c>
      <c r="G1854" s="27" t="n">
        <v>33.09</v>
      </c>
    </row>
    <row r="1855" customFormat="false" ht="12.75" hidden="false" customHeight="false" outlineLevel="0" collapsed="false">
      <c r="A1855" s="43" t="n">
        <v>30.883</v>
      </c>
      <c r="B1855" s="27" t="n">
        <v>5.694</v>
      </c>
      <c r="C1855" s="27" t="n">
        <v>276.074182126953</v>
      </c>
      <c r="D1855" s="27" t="n">
        <v>581.27218181818</v>
      </c>
      <c r="F1855" s="27" t="n">
        <v>51.26</v>
      </c>
      <c r="G1855" s="27" t="n">
        <v>33.0966666666667</v>
      </c>
    </row>
    <row r="1856" customFormat="false" ht="12.75" hidden="false" customHeight="false" outlineLevel="0" collapsed="false">
      <c r="A1856" s="43" t="n">
        <v>30.9</v>
      </c>
      <c r="B1856" s="27" t="n">
        <v>5.73</v>
      </c>
      <c r="C1856" s="27" t="n">
        <v>274.229077244789</v>
      </c>
      <c r="D1856" s="27" t="n">
        <v>582.51286956522</v>
      </c>
      <c r="F1856" s="27" t="n">
        <v>51.695</v>
      </c>
      <c r="G1856" s="27" t="n">
        <v>33.1188888888889</v>
      </c>
    </row>
    <row r="1857" customFormat="false" ht="12.75" hidden="false" customHeight="false" outlineLevel="0" collapsed="false">
      <c r="A1857" s="43" t="n">
        <v>30.917</v>
      </c>
      <c r="B1857" s="27" t="n">
        <v>5.74</v>
      </c>
      <c r="C1857" s="27" t="n">
        <v>276.2106687817</v>
      </c>
      <c r="D1857" s="27" t="n">
        <v>583.74263636364</v>
      </c>
      <c r="F1857" s="27" t="n">
        <v>51.295</v>
      </c>
      <c r="G1857" s="27" t="n">
        <v>33.15</v>
      </c>
    </row>
    <row r="1858" customFormat="false" ht="12.75" hidden="false" customHeight="false" outlineLevel="0" collapsed="false">
      <c r="A1858" s="43" t="n">
        <v>30.933</v>
      </c>
      <c r="B1858" s="27" t="n">
        <v>5.76</v>
      </c>
      <c r="C1858" s="27" t="n">
        <v>277.151443430181</v>
      </c>
      <c r="D1858" s="27" t="n">
        <v>584.97528571429</v>
      </c>
      <c r="F1858" s="27" t="n">
        <v>51.59</v>
      </c>
      <c r="G1858" s="27" t="n">
        <v>33.18</v>
      </c>
    </row>
    <row r="1859" customFormat="false" ht="12.75" hidden="false" customHeight="false" outlineLevel="0" collapsed="false">
      <c r="A1859" s="43" t="n">
        <v>30.95</v>
      </c>
      <c r="B1859" s="27" t="n">
        <v>5.74285714285714</v>
      </c>
      <c r="C1859" s="27" t="n">
        <v>275.723425029629</v>
      </c>
      <c r="D1859" s="27" t="n">
        <v>586.22322727273</v>
      </c>
      <c r="F1859" s="27" t="n">
        <v>51.355</v>
      </c>
      <c r="G1859" s="27" t="n">
        <v>33.204</v>
      </c>
    </row>
    <row r="1860" customFormat="false" ht="12.75" hidden="false" customHeight="false" outlineLevel="0" collapsed="false">
      <c r="A1860" s="43" t="n">
        <v>30.967</v>
      </c>
      <c r="B1860" s="27" t="n">
        <v>5.745</v>
      </c>
      <c r="C1860" s="27" t="n">
        <v>275.705249212712</v>
      </c>
      <c r="D1860" s="27" t="n">
        <v>587.48631818182</v>
      </c>
      <c r="F1860" s="27" t="n">
        <v>51.6</v>
      </c>
      <c r="G1860" s="27" t="n">
        <v>33.238</v>
      </c>
    </row>
    <row r="1861" customFormat="false" ht="12.75" hidden="false" customHeight="false" outlineLevel="0" collapsed="false">
      <c r="A1861" s="43" t="n">
        <v>30.983</v>
      </c>
      <c r="B1861" s="27" t="n">
        <v>5.74</v>
      </c>
      <c r="C1861" s="27" t="n">
        <v>275.101418451647</v>
      </c>
      <c r="D1861" s="27" t="n">
        <v>588.75447826087</v>
      </c>
      <c r="F1861" s="27" t="n">
        <v>51.415</v>
      </c>
      <c r="G1861" s="27" t="n">
        <v>33.26</v>
      </c>
    </row>
    <row r="1862" customFormat="false" ht="12.75" hidden="false" customHeight="false" outlineLevel="0" collapsed="false">
      <c r="A1862" s="43" t="n">
        <v>31</v>
      </c>
      <c r="B1862" s="27" t="n">
        <v>5.75</v>
      </c>
      <c r="C1862" s="27" t="n">
        <v>276.497114388102</v>
      </c>
      <c r="D1862" s="27" t="n">
        <v>589.99872727273</v>
      </c>
      <c r="F1862" s="27" t="n">
        <v>51.21</v>
      </c>
      <c r="G1862" s="27" t="n">
        <v>33.29</v>
      </c>
    </row>
    <row r="1863" customFormat="false" ht="12.75" hidden="false" customHeight="false" outlineLevel="0" collapsed="false">
      <c r="A1863" s="43" t="n">
        <v>31.017</v>
      </c>
      <c r="B1863" s="27" t="n">
        <v>5.74666666666667</v>
      </c>
      <c r="C1863" s="27" t="n">
        <v>276.728247621095</v>
      </c>
      <c r="D1863" s="27" t="n">
        <v>591.23531818182</v>
      </c>
      <c r="F1863" s="27" t="n">
        <v>51.34</v>
      </c>
      <c r="G1863" s="27" t="n">
        <v>33.3</v>
      </c>
    </row>
    <row r="1864" customFormat="false" ht="12.75" hidden="false" customHeight="false" outlineLevel="0" collapsed="false">
      <c r="A1864" s="43" t="n">
        <v>31.033</v>
      </c>
      <c r="B1864" s="27" t="n">
        <v>5.78</v>
      </c>
      <c r="C1864" s="27" t="n">
        <v>275.248123491013</v>
      </c>
      <c r="D1864" s="27" t="n">
        <v>592.48677272727</v>
      </c>
      <c r="F1864" s="27" t="n">
        <v>51.65</v>
      </c>
      <c r="G1864" s="27" t="n">
        <v>33.3175</v>
      </c>
    </row>
    <row r="1865" customFormat="false" ht="12.75" hidden="false" customHeight="false" outlineLevel="0" collapsed="false">
      <c r="A1865" s="43" t="n">
        <v>31.05</v>
      </c>
      <c r="B1865" s="27" t="n">
        <v>5.764</v>
      </c>
      <c r="C1865" s="27" t="n">
        <v>274.930918616987</v>
      </c>
      <c r="D1865" s="27" t="n">
        <v>593.77322727273</v>
      </c>
      <c r="F1865" s="27" t="n">
        <v>51.45</v>
      </c>
      <c r="G1865" s="27" t="n">
        <v>33.336</v>
      </c>
    </row>
    <row r="1866" customFormat="false" ht="12.75" hidden="false" customHeight="false" outlineLevel="0" collapsed="false">
      <c r="A1866" s="43" t="n">
        <v>31.067</v>
      </c>
      <c r="B1866" s="27" t="n">
        <v>5.78857142857143</v>
      </c>
      <c r="C1866" s="27" t="n">
        <v>277.865674987816</v>
      </c>
      <c r="D1866" s="27" t="n">
        <v>595.01747826087</v>
      </c>
      <c r="F1866" s="27" t="n">
        <v>51.345</v>
      </c>
      <c r="G1866" s="27" t="n">
        <v>33.34</v>
      </c>
    </row>
    <row r="1867" customFormat="false" ht="12.75" hidden="false" customHeight="false" outlineLevel="0" collapsed="false">
      <c r="A1867" s="43" t="n">
        <v>31.083</v>
      </c>
      <c r="B1867" s="27" t="n">
        <v>5.77571428571429</v>
      </c>
      <c r="C1867" s="27" t="n">
        <v>276.647599411608</v>
      </c>
      <c r="D1867" s="27" t="n">
        <v>596.28817391304</v>
      </c>
      <c r="F1867" s="27" t="n">
        <v>51.28</v>
      </c>
      <c r="G1867" s="27" t="n">
        <v>33.355</v>
      </c>
    </row>
    <row r="1868" customFormat="false" ht="12.75" hidden="false" customHeight="false" outlineLevel="0" collapsed="false">
      <c r="A1868" s="43" t="n">
        <v>31.1</v>
      </c>
      <c r="B1868" s="27" t="n">
        <v>5.73</v>
      </c>
      <c r="C1868" s="27" t="n">
        <v>274.235419636882</v>
      </c>
      <c r="D1868" s="27" t="n">
        <v>597.56495652174</v>
      </c>
      <c r="F1868" s="27" t="n">
        <v>51.21</v>
      </c>
      <c r="G1868" s="27" t="n">
        <v>33.3566666666667</v>
      </c>
    </row>
    <row r="1869" customFormat="false" ht="12.75" hidden="false" customHeight="false" outlineLevel="0" collapsed="false">
      <c r="A1869" s="43" t="n">
        <v>31.117</v>
      </c>
      <c r="B1869" s="27" t="n">
        <v>5.74142857142857</v>
      </c>
      <c r="C1869" s="27" t="n">
        <v>272.637534973803</v>
      </c>
      <c r="D1869" s="27" t="n">
        <v>598.81272727273</v>
      </c>
      <c r="F1869" s="27" t="n">
        <v>51.54</v>
      </c>
      <c r="G1869" s="27" t="n">
        <v>33.37</v>
      </c>
    </row>
    <row r="1870" customFormat="false" ht="12.75" hidden="false" customHeight="false" outlineLevel="0" collapsed="false">
      <c r="A1870" s="43" t="n">
        <v>31.133</v>
      </c>
      <c r="B1870" s="27" t="n">
        <v>5.765</v>
      </c>
      <c r="C1870" s="27" t="n">
        <v>274.563727344948</v>
      </c>
      <c r="D1870" s="27" t="n">
        <v>600.05927272727</v>
      </c>
      <c r="F1870" s="27" t="n">
        <v>51.255</v>
      </c>
      <c r="G1870" s="27" t="n">
        <v>33.38</v>
      </c>
    </row>
    <row r="1871" customFormat="false" ht="12.75" hidden="false" customHeight="false" outlineLevel="0" collapsed="false">
      <c r="A1871" s="43" t="n">
        <v>31.15</v>
      </c>
      <c r="B1871" s="27" t="n">
        <v>5.77333333333333</v>
      </c>
      <c r="C1871" s="27" t="n">
        <v>275.60079557982</v>
      </c>
      <c r="D1871" s="27" t="n">
        <v>601.33586363636</v>
      </c>
      <c r="F1871" s="27" t="n">
        <v>51.225</v>
      </c>
      <c r="G1871" s="27" t="n">
        <v>33.402</v>
      </c>
    </row>
    <row r="1872" customFormat="false" ht="12.75" hidden="false" customHeight="false" outlineLevel="0" collapsed="false">
      <c r="A1872" s="43" t="n">
        <v>31.167</v>
      </c>
      <c r="B1872" s="27" t="n">
        <v>5.71857142857143</v>
      </c>
      <c r="C1872" s="27" t="n">
        <v>273.032000422412</v>
      </c>
      <c r="D1872" s="27" t="n">
        <v>602.601</v>
      </c>
      <c r="F1872" s="27" t="n">
        <v>51.145</v>
      </c>
      <c r="G1872" s="27" t="n">
        <v>33.408</v>
      </c>
    </row>
    <row r="1873" customFormat="false" ht="12.75" hidden="false" customHeight="false" outlineLevel="0" collapsed="false">
      <c r="A1873" s="43" t="n">
        <v>31.183</v>
      </c>
      <c r="B1873" s="27" t="n">
        <v>5.74833333333333</v>
      </c>
      <c r="C1873" s="27" t="n">
        <v>271.739007190814</v>
      </c>
      <c r="D1873" s="27" t="n">
        <v>603.88895454545</v>
      </c>
      <c r="F1873" s="27" t="n">
        <v>51.465</v>
      </c>
      <c r="G1873" s="27" t="n">
        <v>33.426</v>
      </c>
    </row>
    <row r="1874" customFormat="false" ht="12.75" hidden="false" customHeight="false" outlineLevel="0" collapsed="false">
      <c r="A1874" s="43" t="n">
        <v>31.2</v>
      </c>
      <c r="B1874" s="27" t="n">
        <v>5.76666666666667</v>
      </c>
      <c r="C1874" s="27" t="n">
        <v>274.036280727574</v>
      </c>
      <c r="D1874" s="27" t="n">
        <v>605.15423809524</v>
      </c>
      <c r="F1874" s="27" t="n">
        <v>51.27</v>
      </c>
      <c r="G1874" s="27" t="n">
        <v>33.432</v>
      </c>
    </row>
    <row r="1875" customFormat="false" ht="12.75" hidden="false" customHeight="false" outlineLevel="0" collapsed="false">
      <c r="A1875" s="43" t="n">
        <v>31.217</v>
      </c>
      <c r="B1875" s="27" t="n">
        <v>5.77857142857143</v>
      </c>
      <c r="C1875" s="27" t="n">
        <v>272.600909596624</v>
      </c>
      <c r="D1875" s="27" t="n">
        <v>606.42813636364</v>
      </c>
      <c r="F1875" s="27" t="n">
        <v>51.82</v>
      </c>
      <c r="G1875" s="27" t="n">
        <v>33.45</v>
      </c>
    </row>
    <row r="1876" customFormat="false" ht="12.75" hidden="false" customHeight="false" outlineLevel="0" collapsed="false">
      <c r="A1876" s="43" t="n">
        <v>31.233</v>
      </c>
      <c r="B1876" s="27" t="n">
        <v>5.79166666666667</v>
      </c>
      <c r="C1876" s="27" t="n">
        <v>272.738353117865</v>
      </c>
      <c r="D1876" s="27" t="n">
        <v>607.70404545455</v>
      </c>
      <c r="F1876" s="27" t="n">
        <v>51.37</v>
      </c>
      <c r="G1876" s="27" t="n">
        <v>33.455</v>
      </c>
    </row>
    <row r="1877" customFormat="false" ht="12.75" hidden="false" customHeight="false" outlineLevel="0" collapsed="false">
      <c r="A1877" s="43" t="n">
        <v>31.25</v>
      </c>
      <c r="B1877" s="27" t="n">
        <v>5.78333333333333</v>
      </c>
      <c r="C1877" s="27" t="n">
        <v>277.194751457029</v>
      </c>
      <c r="D1877" s="27" t="n">
        <v>608.99731818182</v>
      </c>
      <c r="F1877" s="27" t="n">
        <v>51.115</v>
      </c>
      <c r="G1877" s="27" t="n">
        <v>33.455</v>
      </c>
    </row>
    <row r="1878" customFormat="false" ht="12.75" hidden="false" customHeight="false" outlineLevel="0" collapsed="false">
      <c r="A1878" s="43" t="n">
        <v>31.267</v>
      </c>
      <c r="B1878" s="27" t="n">
        <v>5.80142857142857</v>
      </c>
      <c r="C1878" s="27" t="n">
        <v>274.24280635454</v>
      </c>
      <c r="D1878" s="27" t="n">
        <v>610.29934782609</v>
      </c>
      <c r="F1878" s="27" t="n">
        <v>51.55</v>
      </c>
      <c r="G1878" s="27" t="n">
        <v>33.455</v>
      </c>
    </row>
    <row r="1879" customFormat="false" ht="12.75" hidden="false" customHeight="false" outlineLevel="0" collapsed="false">
      <c r="A1879" s="43" t="n">
        <v>31.283</v>
      </c>
      <c r="B1879" s="27" t="n">
        <v>5.81666666666667</v>
      </c>
      <c r="C1879" s="27" t="n">
        <v>273.913269235328</v>
      </c>
      <c r="D1879" s="27" t="n">
        <v>611.5719</v>
      </c>
      <c r="F1879" s="27" t="n">
        <v>51.315</v>
      </c>
      <c r="G1879" s="27" t="n">
        <v>33.47</v>
      </c>
    </row>
    <row r="1880" customFormat="false" ht="12.75" hidden="false" customHeight="false" outlineLevel="0" collapsed="false">
      <c r="A1880" s="43" t="n">
        <v>31.3</v>
      </c>
      <c r="B1880" s="27" t="n">
        <v>5.805</v>
      </c>
      <c r="C1880" s="27" t="n">
        <v>275.94495548426</v>
      </c>
      <c r="D1880" s="27" t="n">
        <v>612.85365217391</v>
      </c>
      <c r="F1880" s="27" t="n">
        <v>50.74</v>
      </c>
      <c r="G1880" s="27" t="n">
        <v>33.4614285714286</v>
      </c>
    </row>
    <row r="1881" customFormat="false" ht="12.75" hidden="false" customHeight="false" outlineLevel="0" collapsed="false">
      <c r="A1881" s="43" t="n">
        <v>31.317</v>
      </c>
      <c r="B1881" s="27" t="n">
        <v>5.78</v>
      </c>
      <c r="C1881" s="27" t="n">
        <v>275.366744377359</v>
      </c>
      <c r="D1881" s="27" t="n">
        <v>614.12059090909</v>
      </c>
      <c r="F1881" s="27" t="n">
        <v>51.235</v>
      </c>
      <c r="G1881" s="27" t="n">
        <v>33.46</v>
      </c>
    </row>
    <row r="1882" customFormat="false" ht="12.75" hidden="false" customHeight="false" outlineLevel="0" collapsed="false">
      <c r="A1882" s="43" t="n">
        <v>31.333</v>
      </c>
      <c r="B1882" s="27" t="n">
        <v>5.8</v>
      </c>
      <c r="C1882" s="27" t="n">
        <v>270.284169774703</v>
      </c>
      <c r="D1882" s="27" t="n">
        <v>615.43230434783</v>
      </c>
      <c r="F1882" s="27" t="n">
        <v>51.73</v>
      </c>
      <c r="G1882" s="27" t="n">
        <v>33.475</v>
      </c>
    </row>
    <row r="1883" customFormat="false" ht="12.75" hidden="false" customHeight="false" outlineLevel="0" collapsed="false">
      <c r="A1883" s="43" t="n">
        <v>31.35</v>
      </c>
      <c r="B1883" s="27" t="n">
        <v>5.81</v>
      </c>
      <c r="C1883" s="27" t="n">
        <v>272.688173195279</v>
      </c>
      <c r="D1883" s="27" t="n">
        <v>616.751</v>
      </c>
      <c r="F1883" s="27" t="n">
        <v>51.465</v>
      </c>
      <c r="G1883" s="27" t="n">
        <v>33.48</v>
      </c>
    </row>
    <row r="1884" customFormat="false" ht="12.75" hidden="false" customHeight="false" outlineLevel="0" collapsed="false">
      <c r="A1884" s="43" t="n">
        <v>31.367</v>
      </c>
      <c r="B1884" s="27" t="n">
        <v>5.805</v>
      </c>
      <c r="C1884" s="27" t="n">
        <v>275.080292017522</v>
      </c>
      <c r="D1884" s="27" t="n">
        <v>618.03647826087</v>
      </c>
      <c r="F1884" s="27" t="n">
        <v>51.095</v>
      </c>
      <c r="G1884" s="27" t="n">
        <v>33.475</v>
      </c>
    </row>
    <row r="1885" customFormat="false" ht="12.75" hidden="false" customHeight="false" outlineLevel="0" collapsed="false">
      <c r="A1885" s="43" t="n">
        <v>31.383</v>
      </c>
      <c r="B1885" s="27" t="n">
        <v>5.8225</v>
      </c>
      <c r="C1885" s="27" t="n">
        <v>275.384122461437</v>
      </c>
      <c r="D1885" s="27" t="n">
        <v>619.31227272727</v>
      </c>
      <c r="F1885" s="27" t="n">
        <v>51.305</v>
      </c>
      <c r="G1885" s="27" t="n">
        <v>33.49</v>
      </c>
    </row>
    <row r="1886" customFormat="false" ht="12.75" hidden="false" customHeight="false" outlineLevel="0" collapsed="false">
      <c r="A1886" s="43" t="n">
        <v>31.4</v>
      </c>
      <c r="B1886" s="27" t="n">
        <v>5.80285714285714</v>
      </c>
      <c r="C1886" s="27" t="n">
        <v>272.693769136995</v>
      </c>
      <c r="D1886" s="27" t="n">
        <v>620.58682608696</v>
      </c>
      <c r="F1886" s="27" t="n">
        <v>51.6</v>
      </c>
      <c r="G1886" s="27" t="n">
        <v>33.485</v>
      </c>
    </row>
    <row r="1887" customFormat="false" ht="12.75" hidden="false" customHeight="false" outlineLevel="0" collapsed="false">
      <c r="A1887" s="43" t="n">
        <v>31.417</v>
      </c>
      <c r="B1887" s="27" t="n">
        <v>5.81571428571429</v>
      </c>
      <c r="C1887" s="27" t="n">
        <v>272.471249271441</v>
      </c>
      <c r="D1887" s="27" t="n">
        <v>621.88656521739</v>
      </c>
      <c r="F1887" s="27" t="n">
        <v>51.295</v>
      </c>
      <c r="G1887" s="27" t="n">
        <v>33.485</v>
      </c>
    </row>
    <row r="1888" customFormat="false" ht="12.75" hidden="false" customHeight="false" outlineLevel="0" collapsed="false">
      <c r="A1888" s="43" t="n">
        <v>31.433</v>
      </c>
      <c r="B1888" s="27" t="n">
        <v>5.85</v>
      </c>
      <c r="C1888" s="27" t="n">
        <v>276.22215463194</v>
      </c>
      <c r="D1888" s="27" t="n">
        <v>623.18318181818</v>
      </c>
      <c r="F1888" s="27" t="n">
        <v>51.17</v>
      </c>
      <c r="G1888" s="27" t="n">
        <v>33.493</v>
      </c>
    </row>
    <row r="1889" customFormat="false" ht="12.75" hidden="false" customHeight="false" outlineLevel="0" collapsed="false">
      <c r="A1889" s="43" t="n">
        <v>31.45</v>
      </c>
      <c r="B1889" s="27" t="n">
        <v>5.834</v>
      </c>
      <c r="C1889" s="27" t="n">
        <v>272.464091551999</v>
      </c>
      <c r="D1889" s="27" t="n">
        <v>624.52054545455</v>
      </c>
      <c r="F1889" s="27" t="n">
        <v>51.81</v>
      </c>
      <c r="G1889" s="27" t="n">
        <v>33.5</v>
      </c>
    </row>
    <row r="1890" customFormat="false" ht="12.75" hidden="false" customHeight="false" outlineLevel="0" collapsed="false">
      <c r="A1890" s="43" t="n">
        <v>31.467</v>
      </c>
      <c r="B1890" s="27" t="n">
        <v>5.808</v>
      </c>
      <c r="C1890" s="27" t="n">
        <v>270.587230864236</v>
      </c>
      <c r="D1890" s="27" t="n">
        <v>625.79738095238</v>
      </c>
      <c r="F1890" s="27" t="n">
        <v>51.22</v>
      </c>
      <c r="G1890" s="27" t="n">
        <v>33.494</v>
      </c>
    </row>
    <row r="1891" customFormat="false" ht="12.75" hidden="false" customHeight="false" outlineLevel="0" collapsed="false">
      <c r="A1891" s="43" t="n">
        <v>31.483</v>
      </c>
      <c r="B1891" s="27" t="n">
        <v>5.805</v>
      </c>
      <c r="C1891" s="27" t="n">
        <v>275.046186443225</v>
      </c>
      <c r="D1891" s="27" t="n">
        <v>627.09195454545</v>
      </c>
      <c r="F1891" s="27" t="n">
        <v>51.39</v>
      </c>
      <c r="G1891" s="27" t="n">
        <v>33.496</v>
      </c>
    </row>
    <row r="1892" customFormat="false" ht="12.75" hidden="false" customHeight="false" outlineLevel="0" collapsed="false">
      <c r="A1892" s="43" t="n">
        <v>31.5</v>
      </c>
      <c r="B1892" s="27" t="n">
        <v>5.83142857142857</v>
      </c>
      <c r="C1892" s="27" t="n">
        <v>271.315984727352</v>
      </c>
      <c r="D1892" s="27" t="n">
        <v>628.39240909091</v>
      </c>
      <c r="F1892" s="27" t="n">
        <v>51.09</v>
      </c>
      <c r="G1892" s="27" t="n">
        <v>33.485</v>
      </c>
    </row>
    <row r="1893" customFormat="false" ht="12.75" hidden="false" customHeight="false" outlineLevel="0" collapsed="false">
      <c r="A1893" s="43" t="n">
        <v>31.517</v>
      </c>
      <c r="B1893" s="27" t="n">
        <v>5.8075</v>
      </c>
      <c r="C1893" s="27" t="n">
        <v>273.332987175302</v>
      </c>
      <c r="D1893" s="27" t="n">
        <v>629.73290909091</v>
      </c>
      <c r="F1893" s="27" t="n">
        <v>51.235</v>
      </c>
      <c r="G1893" s="27" t="n">
        <v>33.485</v>
      </c>
    </row>
    <row r="1894" customFormat="false" ht="12.75" hidden="false" customHeight="false" outlineLevel="0" collapsed="false">
      <c r="A1894" s="43" t="n">
        <v>31.533</v>
      </c>
      <c r="B1894" s="27" t="n">
        <v>5.85</v>
      </c>
      <c r="C1894" s="27" t="n">
        <v>272.239935597026</v>
      </c>
      <c r="D1894" s="27" t="n">
        <v>631.04731818182</v>
      </c>
      <c r="F1894" s="27" t="n">
        <v>51.55</v>
      </c>
      <c r="G1894" s="27" t="n">
        <v>33.4866666666667</v>
      </c>
    </row>
    <row r="1895" customFormat="false" ht="12.75" hidden="false" customHeight="false" outlineLevel="0" collapsed="false">
      <c r="A1895" s="43" t="n">
        <v>31.55</v>
      </c>
      <c r="B1895" s="27" t="n">
        <v>5.87166666666667</v>
      </c>
      <c r="C1895" s="27" t="n">
        <v>273.077955057963</v>
      </c>
      <c r="D1895" s="27" t="n">
        <v>632.33166666667</v>
      </c>
      <c r="F1895" s="27" t="n">
        <v>51.39</v>
      </c>
      <c r="G1895" s="27" t="n">
        <v>33.49</v>
      </c>
    </row>
    <row r="1896" customFormat="false" ht="12.75" hidden="false" customHeight="false" outlineLevel="0" collapsed="false">
      <c r="A1896" s="43" t="n">
        <v>31.567</v>
      </c>
      <c r="B1896" s="27" t="n">
        <v>5.855</v>
      </c>
      <c r="C1896" s="27" t="n">
        <v>274.608271164365</v>
      </c>
      <c r="D1896" s="27" t="n">
        <v>633.65136363636</v>
      </c>
      <c r="F1896" s="27" t="n">
        <v>51.135</v>
      </c>
      <c r="G1896" s="27" t="n">
        <v>33.485</v>
      </c>
    </row>
    <row r="1897" customFormat="false" ht="12.75" hidden="false" customHeight="false" outlineLevel="0" collapsed="false">
      <c r="A1897" s="43" t="n">
        <v>31.583</v>
      </c>
      <c r="B1897" s="27" t="n">
        <v>5.88</v>
      </c>
      <c r="C1897" s="27" t="n">
        <v>274.152114075602</v>
      </c>
      <c r="D1897" s="27" t="n">
        <v>634.95936363636</v>
      </c>
      <c r="F1897" s="27" t="n">
        <v>51.72</v>
      </c>
      <c r="G1897" s="27" t="n">
        <v>33.493</v>
      </c>
    </row>
    <row r="1898" customFormat="false" ht="12.75" hidden="false" customHeight="false" outlineLevel="0" collapsed="false">
      <c r="A1898" s="43" t="n">
        <v>31.6</v>
      </c>
      <c r="B1898" s="27" t="n">
        <v>5.89</v>
      </c>
      <c r="C1898" s="27" t="n">
        <v>274.506907545046</v>
      </c>
      <c r="D1898" s="27" t="n">
        <v>636.27365217391</v>
      </c>
      <c r="F1898" s="27" t="n">
        <v>51.305</v>
      </c>
      <c r="G1898" s="27" t="n">
        <v>33.505</v>
      </c>
    </row>
    <row r="1899" customFormat="false" ht="12.75" hidden="false" customHeight="false" outlineLevel="0" collapsed="false">
      <c r="A1899" s="43" t="n">
        <v>31.617</v>
      </c>
      <c r="B1899" s="27" t="n">
        <v>5.85857142857143</v>
      </c>
      <c r="C1899" s="27" t="n">
        <v>273.675484290076</v>
      </c>
      <c r="D1899" s="27" t="n">
        <v>637.62017391304</v>
      </c>
      <c r="F1899" s="27" t="n">
        <v>51.37</v>
      </c>
      <c r="G1899" s="27" t="n">
        <v>33.5</v>
      </c>
    </row>
    <row r="1900" customFormat="false" ht="12.75" hidden="false" customHeight="false" outlineLevel="0" collapsed="false">
      <c r="A1900" s="43" t="n">
        <v>31.633</v>
      </c>
      <c r="B1900" s="27" t="n">
        <v>5.824</v>
      </c>
      <c r="C1900" s="27" t="n">
        <v>272.836328138742</v>
      </c>
      <c r="D1900" s="27" t="n">
        <v>638.9579</v>
      </c>
      <c r="F1900" s="27" t="n">
        <v>51.03</v>
      </c>
      <c r="G1900" s="27" t="n">
        <v>33.484</v>
      </c>
    </row>
    <row r="1901" customFormat="false" ht="12.75" hidden="false" customHeight="false" outlineLevel="0" collapsed="false">
      <c r="A1901" s="43" t="n">
        <v>31.65</v>
      </c>
      <c r="B1901" s="27" t="n">
        <v>5.8775</v>
      </c>
      <c r="C1901" s="27" t="n">
        <v>271.872986859567</v>
      </c>
      <c r="D1901" s="27" t="n">
        <v>640.24922727273</v>
      </c>
      <c r="F1901" s="27" t="n">
        <v>52.2</v>
      </c>
      <c r="G1901" s="27" t="n">
        <v>33.487</v>
      </c>
    </row>
    <row r="1902" customFormat="false" ht="12.75" hidden="false" customHeight="false" outlineLevel="0" collapsed="false">
      <c r="A1902" s="43" t="n">
        <v>31.667</v>
      </c>
      <c r="B1902" s="27" t="n">
        <v>5.905</v>
      </c>
      <c r="C1902" s="27" t="n">
        <v>269.945058254083</v>
      </c>
      <c r="D1902" s="27" t="n">
        <v>641.56836363636</v>
      </c>
      <c r="F1902" s="27" t="n">
        <v>51.39</v>
      </c>
      <c r="G1902" s="27" t="n">
        <v>33.49</v>
      </c>
    </row>
    <row r="1903" customFormat="false" ht="12.75" hidden="false" customHeight="false" outlineLevel="0" collapsed="false">
      <c r="A1903" s="43" t="n">
        <v>31.683</v>
      </c>
      <c r="B1903" s="27" t="n">
        <v>5.88833333333333</v>
      </c>
      <c r="C1903" s="27" t="n">
        <v>280.05645999998</v>
      </c>
      <c r="D1903" s="27" t="n">
        <v>642.87134782609</v>
      </c>
      <c r="F1903" s="27" t="n">
        <v>50.965</v>
      </c>
      <c r="G1903" s="27" t="n">
        <v>33.49</v>
      </c>
    </row>
    <row r="1904" customFormat="false" ht="12.75" hidden="false" customHeight="false" outlineLevel="0" collapsed="false">
      <c r="A1904" s="43" t="n">
        <v>31.7</v>
      </c>
      <c r="B1904" s="27" t="n">
        <v>5.88571428571429</v>
      </c>
      <c r="C1904" s="27" t="n">
        <v>273.396153880313</v>
      </c>
      <c r="D1904" s="27" t="n">
        <v>644.18760869565</v>
      </c>
      <c r="F1904" s="27" t="n">
        <v>51.54</v>
      </c>
      <c r="G1904" s="27" t="n">
        <v>33.4844444444444</v>
      </c>
    </row>
    <row r="1905" customFormat="false" ht="12.75" hidden="false" customHeight="false" outlineLevel="0" collapsed="false">
      <c r="A1905" s="43" t="n">
        <v>31.717</v>
      </c>
      <c r="B1905" s="27" t="n">
        <v>5.88636363636364</v>
      </c>
      <c r="C1905" s="27" t="n">
        <v>271.620005307136</v>
      </c>
      <c r="D1905" s="27" t="n">
        <v>645.53047826087</v>
      </c>
      <c r="F1905" s="27" t="n">
        <v>51.525</v>
      </c>
      <c r="G1905" s="27" t="n">
        <v>33.486</v>
      </c>
    </row>
    <row r="1906" customFormat="false" ht="12.75" hidden="false" customHeight="false" outlineLevel="0" collapsed="false">
      <c r="A1906" s="43" t="n">
        <v>31.733</v>
      </c>
      <c r="B1906" s="27" t="n">
        <v>5.89166666666667</v>
      </c>
      <c r="C1906" s="27" t="n">
        <v>273.311486656491</v>
      </c>
      <c r="D1906" s="27" t="n">
        <v>646.87995652174</v>
      </c>
      <c r="F1906" s="27" t="n">
        <v>51.195</v>
      </c>
      <c r="G1906" s="27" t="n">
        <v>33.49</v>
      </c>
    </row>
    <row r="1907" customFormat="false" ht="12.75" hidden="false" customHeight="false" outlineLevel="0" collapsed="false">
      <c r="A1907" s="43" t="n">
        <v>31.75</v>
      </c>
      <c r="B1907" s="27" t="n">
        <v>5.905</v>
      </c>
      <c r="C1907" s="27" t="n">
        <v>275.30045602234</v>
      </c>
      <c r="D1907" s="27" t="n">
        <v>648.227</v>
      </c>
      <c r="F1907" s="27" t="n">
        <v>51.145</v>
      </c>
      <c r="G1907" s="27" t="n">
        <v>33.5</v>
      </c>
    </row>
    <row r="1908" customFormat="false" ht="12.75" hidden="false" customHeight="false" outlineLevel="0" collapsed="false">
      <c r="A1908" s="43" t="n">
        <v>31.767</v>
      </c>
      <c r="B1908" s="27" t="n">
        <v>5.88333333333333</v>
      </c>
      <c r="C1908" s="27" t="n">
        <v>273.172002278594</v>
      </c>
      <c r="D1908" s="27" t="n">
        <v>649.51972727273</v>
      </c>
      <c r="F1908" s="27" t="n">
        <v>51.33</v>
      </c>
      <c r="G1908" s="27" t="n">
        <v>33.5044444444444</v>
      </c>
    </row>
    <row r="1909" customFormat="false" ht="12.75" hidden="false" customHeight="false" outlineLevel="0" collapsed="false">
      <c r="A1909" s="43" t="n">
        <v>31.783</v>
      </c>
      <c r="B1909" s="27" t="n">
        <v>5.86</v>
      </c>
      <c r="C1909" s="27" t="n">
        <v>271.21097619453</v>
      </c>
      <c r="D1909" s="27" t="n">
        <v>650.87586956522</v>
      </c>
      <c r="F1909" s="27" t="n">
        <v>51.305</v>
      </c>
      <c r="G1909" s="27" t="n">
        <v>33.51</v>
      </c>
    </row>
    <row r="1910" customFormat="false" ht="12.75" hidden="false" customHeight="false" outlineLevel="0" collapsed="false">
      <c r="A1910" s="43" t="n">
        <v>31.8</v>
      </c>
      <c r="B1910" s="27" t="n">
        <v>5.888</v>
      </c>
      <c r="C1910" s="27" t="n">
        <v>271.848415577545</v>
      </c>
      <c r="D1910" s="27" t="n">
        <v>652.23271428571</v>
      </c>
      <c r="F1910" s="27" t="n">
        <v>51.28</v>
      </c>
      <c r="G1910" s="27" t="n">
        <v>33.505</v>
      </c>
    </row>
    <row r="1911" customFormat="false" ht="12.75" hidden="false" customHeight="false" outlineLevel="0" collapsed="false">
      <c r="A1911" s="43" t="n">
        <v>31.817</v>
      </c>
      <c r="B1911" s="27" t="n">
        <v>5.88833333333333</v>
      </c>
      <c r="C1911" s="27" t="n">
        <v>271.670417391298</v>
      </c>
      <c r="D1911" s="27" t="n">
        <v>653.56034782609</v>
      </c>
      <c r="F1911" s="27" t="n">
        <v>51.395</v>
      </c>
      <c r="G1911" s="27" t="n">
        <v>33.505</v>
      </c>
    </row>
    <row r="1912" customFormat="false" ht="12.75" hidden="false" customHeight="false" outlineLevel="0" collapsed="false">
      <c r="A1912" s="43" t="n">
        <v>31.833</v>
      </c>
      <c r="B1912" s="27" t="n">
        <v>5.89666666666667</v>
      </c>
      <c r="C1912" s="27" t="n">
        <v>273.356773446723</v>
      </c>
      <c r="D1912" s="27" t="n">
        <v>654.88809090909</v>
      </c>
      <c r="F1912" s="27" t="n">
        <v>51.075</v>
      </c>
      <c r="G1912" s="27" t="n">
        <v>33.4966666666667</v>
      </c>
    </row>
    <row r="1913" customFormat="false" ht="12.75" hidden="false" customHeight="false" outlineLevel="0" collapsed="false">
      <c r="A1913" s="43" t="n">
        <v>31.85</v>
      </c>
      <c r="B1913" s="27" t="n">
        <v>5.8725</v>
      </c>
      <c r="C1913" s="27" t="n">
        <v>272.959032577249</v>
      </c>
      <c r="D1913" s="27" t="n">
        <v>656.233</v>
      </c>
      <c r="F1913" s="27" t="n">
        <v>51.085</v>
      </c>
      <c r="G1913" s="27" t="n">
        <v>33.495</v>
      </c>
    </row>
    <row r="1914" customFormat="false" ht="12.75" hidden="false" customHeight="false" outlineLevel="0" collapsed="false">
      <c r="A1914" s="43" t="n">
        <v>31.867</v>
      </c>
      <c r="B1914" s="27" t="n">
        <v>5.89714285714286</v>
      </c>
      <c r="C1914" s="27" t="n">
        <v>265.91707430526</v>
      </c>
      <c r="D1914" s="27" t="n">
        <v>657.59826086957</v>
      </c>
      <c r="F1914" s="27" t="n">
        <v>52.185</v>
      </c>
      <c r="G1914" s="27" t="n">
        <v>33.498</v>
      </c>
    </row>
    <row r="1915" customFormat="false" ht="12.75" hidden="false" customHeight="false" outlineLevel="0" collapsed="false">
      <c r="A1915" s="43" t="n">
        <v>31.883</v>
      </c>
      <c r="B1915" s="27" t="n">
        <v>5.89777777777778</v>
      </c>
      <c r="C1915" s="27" t="n">
        <v>272.254669869692</v>
      </c>
      <c r="D1915" s="27" t="n">
        <v>658.91552380952</v>
      </c>
      <c r="F1915" s="27" t="n">
        <v>50.815</v>
      </c>
      <c r="G1915" s="27" t="n">
        <v>33.48</v>
      </c>
    </row>
    <row r="1916" customFormat="false" ht="12.75" hidden="false" customHeight="false" outlineLevel="0" collapsed="false">
      <c r="A1916" s="43" t="n">
        <v>31.9</v>
      </c>
      <c r="B1916" s="27" t="n">
        <v>5.89714285714286</v>
      </c>
      <c r="C1916" s="27" t="n">
        <v>274.923790241969</v>
      </c>
      <c r="D1916" s="27" t="n">
        <v>660.26695652174</v>
      </c>
      <c r="F1916" s="27" t="n">
        <v>51.72</v>
      </c>
      <c r="G1916" s="27" t="n">
        <v>33.485</v>
      </c>
    </row>
    <row r="1917" customFormat="false" ht="12.75" hidden="false" customHeight="false" outlineLevel="0" collapsed="false">
      <c r="A1917" s="43" t="n">
        <v>31.917</v>
      </c>
      <c r="B1917" s="27" t="n">
        <v>5.89833333333333</v>
      </c>
      <c r="C1917" s="27" t="n">
        <v>266.546242548878</v>
      </c>
      <c r="D1917" s="27" t="n">
        <v>661.64185714286</v>
      </c>
      <c r="F1917" s="27" t="n">
        <v>51.6</v>
      </c>
      <c r="G1917" s="27" t="n">
        <v>33.48</v>
      </c>
    </row>
    <row r="1918" customFormat="false" ht="12.75" hidden="false" customHeight="false" outlineLevel="0" collapsed="false">
      <c r="A1918" s="43" t="n">
        <v>31.933</v>
      </c>
      <c r="B1918" s="27" t="n">
        <v>5.884</v>
      </c>
      <c r="C1918" s="27" t="n">
        <v>274.964904221338</v>
      </c>
      <c r="D1918" s="27" t="n">
        <v>662.9907826087</v>
      </c>
      <c r="F1918" s="27" t="n">
        <v>50.65</v>
      </c>
      <c r="G1918" s="27" t="n">
        <v>33.4785714285714</v>
      </c>
    </row>
    <row r="1919" customFormat="false" ht="12.75" hidden="false" customHeight="false" outlineLevel="0" collapsed="false">
      <c r="A1919" s="43" t="n">
        <v>31.95</v>
      </c>
      <c r="B1919" s="27" t="n">
        <v>5.958</v>
      </c>
      <c r="C1919" s="27" t="n">
        <v>276.749616704633</v>
      </c>
      <c r="D1919" s="27" t="n">
        <v>664.3305</v>
      </c>
      <c r="F1919" s="27" t="n">
        <v>52.26</v>
      </c>
      <c r="G1919" s="27" t="n">
        <v>33.49</v>
      </c>
    </row>
    <row r="1920" customFormat="false" ht="12.75" hidden="false" customHeight="false" outlineLevel="0" collapsed="false">
      <c r="A1920" s="43" t="n">
        <v>31.967</v>
      </c>
      <c r="B1920" s="27" t="n">
        <v>5.91777777777778</v>
      </c>
      <c r="C1920" s="27" t="n">
        <v>274.938184360907</v>
      </c>
      <c r="D1920" s="27" t="n">
        <v>665.67495454545</v>
      </c>
      <c r="F1920" s="27" t="n">
        <v>50.865</v>
      </c>
      <c r="G1920" s="27" t="n">
        <v>33.4916666666667</v>
      </c>
    </row>
    <row r="1921" customFormat="false" ht="12.75" hidden="false" customHeight="false" outlineLevel="0" collapsed="false">
      <c r="A1921" s="43" t="n">
        <v>31.983</v>
      </c>
      <c r="B1921" s="27" t="n">
        <v>5.88666666666667</v>
      </c>
      <c r="C1921" s="27" t="n">
        <v>271.479675450913</v>
      </c>
      <c r="D1921" s="27" t="n">
        <v>667.06805263158</v>
      </c>
      <c r="F1921" s="27" t="n">
        <v>53.965</v>
      </c>
      <c r="G1921" s="27" t="n">
        <v>33.532</v>
      </c>
    </row>
    <row r="1922" customFormat="false" ht="12.75" hidden="false" customHeight="false" outlineLevel="0" collapsed="false">
      <c r="A1922" s="43" t="n">
        <v>32</v>
      </c>
      <c r="B1922" s="27" t="n">
        <v>5.974</v>
      </c>
      <c r="C1922" s="27" t="n">
        <v>263.230593372147</v>
      </c>
      <c r="D1922" s="27" t="n">
        <v>668.38626086957</v>
      </c>
      <c r="F1922" s="27" t="n">
        <v>53.58</v>
      </c>
      <c r="G1922" s="27" t="n">
        <v>33.54</v>
      </c>
    </row>
    <row r="1923" customFormat="false" ht="12.75" hidden="false" customHeight="false" outlineLevel="0" collapsed="false">
      <c r="A1923" s="43" t="n">
        <v>32.017</v>
      </c>
      <c r="B1923" s="27" t="n">
        <v>5.97</v>
      </c>
      <c r="C1923" s="27" t="n">
        <v>284.911519356338</v>
      </c>
      <c r="D1923" s="27" t="n">
        <v>669.76095454545</v>
      </c>
      <c r="F1923" s="27" t="n">
        <v>50.975</v>
      </c>
      <c r="G1923" s="27" t="n">
        <v>33.54</v>
      </c>
    </row>
    <row r="1924" customFormat="false" ht="12.75" hidden="false" customHeight="false" outlineLevel="0" collapsed="false">
      <c r="A1924" s="43" t="n">
        <v>32.033</v>
      </c>
      <c r="B1924" s="27" t="n">
        <v>5.90111111111111</v>
      </c>
      <c r="C1924" s="27" t="n">
        <v>289.846727144593</v>
      </c>
      <c r="D1924" s="27" t="n">
        <v>671.09127272727</v>
      </c>
      <c r="F1924" s="27" t="n">
        <v>51.27</v>
      </c>
      <c r="G1924" s="27" t="n">
        <v>33.5214285714286</v>
      </c>
    </row>
    <row r="1925" customFormat="false" ht="12.75" hidden="false" customHeight="false" outlineLevel="0" collapsed="false">
      <c r="A1925" s="43" t="n">
        <v>32.05</v>
      </c>
      <c r="B1925" s="27" t="n">
        <v>5.94571428571429</v>
      </c>
      <c r="C1925" s="27" t="n">
        <v>264.05895590909</v>
      </c>
      <c r="D1925" s="27" t="n">
        <v>672.45104347826</v>
      </c>
      <c r="F1925" s="27" t="n">
        <v>54.25</v>
      </c>
      <c r="G1925" s="27" t="n">
        <v>33.538</v>
      </c>
    </row>
    <row r="1926" customFormat="false" ht="12.75" hidden="false" customHeight="false" outlineLevel="0" collapsed="false">
      <c r="A1926" s="43" t="n">
        <v>32.067</v>
      </c>
      <c r="B1926" s="27" t="n">
        <v>5.985</v>
      </c>
      <c r="C1926" s="27" t="n">
        <v>272.008297445252</v>
      </c>
      <c r="D1926" s="27" t="n">
        <v>673.80282608696</v>
      </c>
      <c r="F1926" s="27" t="n">
        <v>51.38</v>
      </c>
      <c r="G1926" s="27" t="n">
        <v>33.515</v>
      </c>
    </row>
    <row r="1927" customFormat="false" ht="12.75" hidden="false" customHeight="false" outlineLevel="0" collapsed="false">
      <c r="A1927" s="43" t="n">
        <v>32.083</v>
      </c>
      <c r="B1927" s="27" t="n">
        <v>5.94714285714286</v>
      </c>
      <c r="C1927" s="27" t="n">
        <v>289.144838957537</v>
      </c>
      <c r="D1927" s="27" t="n">
        <v>675.15491304348</v>
      </c>
      <c r="F1927" s="27" t="n">
        <v>50.985</v>
      </c>
      <c r="G1927" s="27" t="n">
        <v>33.5025</v>
      </c>
    </row>
    <row r="1928" customFormat="false" ht="12.75" hidden="false" customHeight="false" outlineLevel="0" collapsed="false">
      <c r="A1928" s="43" t="n">
        <v>32.1</v>
      </c>
      <c r="B1928" s="27" t="n">
        <v>5.94714285714286</v>
      </c>
      <c r="C1928" s="27" t="n">
        <v>271.289476984041</v>
      </c>
      <c r="D1928" s="27" t="n">
        <v>676.54968181818</v>
      </c>
      <c r="F1928" s="27" t="n">
        <v>53.305</v>
      </c>
      <c r="G1928" s="27" t="n">
        <v>33.4983333333333</v>
      </c>
    </row>
    <row r="1929" customFormat="false" ht="12.75" hidden="false" customHeight="false" outlineLevel="0" collapsed="false">
      <c r="A1929" s="43" t="n">
        <v>32.117</v>
      </c>
      <c r="B1929" s="27" t="n">
        <v>5.94666666666667</v>
      </c>
      <c r="C1929" s="27" t="n">
        <v>266.145321594178</v>
      </c>
      <c r="D1929" s="27" t="n">
        <v>677.91539130435</v>
      </c>
      <c r="F1929" s="27" t="n">
        <v>53.015</v>
      </c>
      <c r="G1929" s="27" t="n">
        <v>33.508</v>
      </c>
    </row>
    <row r="1930" customFormat="false" ht="12.75" hidden="false" customHeight="false" outlineLevel="0" collapsed="false">
      <c r="A1930" s="43" t="n">
        <v>32.133</v>
      </c>
      <c r="B1930" s="27" t="n">
        <v>5.99454545454545</v>
      </c>
      <c r="C1930" s="27" t="n">
        <v>283.794635614452</v>
      </c>
      <c r="D1930" s="27" t="n">
        <v>679.30571428571</v>
      </c>
      <c r="F1930" s="27" t="n">
        <v>50.88</v>
      </c>
      <c r="G1930" s="27" t="n">
        <v>33.495</v>
      </c>
    </row>
    <row r="1931" customFormat="false" ht="12.75" hidden="false" customHeight="false" outlineLevel="0" collapsed="false">
      <c r="A1931" s="43" t="n">
        <v>32.15</v>
      </c>
      <c r="B1931" s="27" t="n">
        <v>5.9825</v>
      </c>
      <c r="C1931" s="27" t="n">
        <v>283.310885875567</v>
      </c>
      <c r="D1931" s="27" t="n">
        <v>680.65927272727</v>
      </c>
      <c r="F1931" s="27" t="n">
        <v>52.515</v>
      </c>
      <c r="G1931" s="27" t="n">
        <v>33.505</v>
      </c>
    </row>
    <row r="1932" customFormat="false" ht="12.75" hidden="false" customHeight="false" outlineLevel="0" collapsed="false">
      <c r="A1932" s="43" t="n">
        <v>32.167</v>
      </c>
      <c r="B1932" s="27" t="n">
        <v>5.98571428571429</v>
      </c>
      <c r="C1932" s="27" t="n">
        <v>269.30996532481</v>
      </c>
      <c r="D1932" s="27" t="n">
        <v>682.03340909091</v>
      </c>
      <c r="F1932" s="27" t="n">
        <v>52.355</v>
      </c>
      <c r="G1932" s="27" t="n">
        <v>33.505</v>
      </c>
    </row>
    <row r="1933" customFormat="false" ht="12.75" hidden="false" customHeight="false" outlineLevel="0" collapsed="false">
      <c r="A1933" s="43" t="n">
        <v>32.183</v>
      </c>
      <c r="B1933" s="27" t="n">
        <v>5.944</v>
      </c>
      <c r="C1933" s="27" t="n">
        <v>275.479842905516</v>
      </c>
      <c r="D1933" s="27" t="n">
        <v>683.42868181818</v>
      </c>
      <c r="F1933" s="27" t="n">
        <v>52.135</v>
      </c>
      <c r="G1933" s="27" t="n">
        <v>33.506</v>
      </c>
    </row>
    <row r="1934" customFormat="false" ht="12.75" hidden="false" customHeight="false" outlineLevel="0" collapsed="false">
      <c r="A1934" s="43" t="n">
        <v>32.2</v>
      </c>
      <c r="B1934" s="27" t="n">
        <v>5.94375</v>
      </c>
      <c r="C1934" s="27" t="n">
        <v>274.761862053125</v>
      </c>
      <c r="D1934" s="27" t="n">
        <v>684.76885</v>
      </c>
      <c r="F1934" s="27" t="n">
        <v>52.32</v>
      </c>
      <c r="G1934" s="27" t="n">
        <v>33.51</v>
      </c>
    </row>
    <row r="1935" customFormat="false" ht="12.75" hidden="false" customHeight="false" outlineLevel="0" collapsed="false">
      <c r="A1935" s="43" t="n">
        <v>32.217</v>
      </c>
      <c r="B1935" s="27" t="n">
        <v>5.95</v>
      </c>
      <c r="C1935" s="27" t="n">
        <v>275.418297817971</v>
      </c>
      <c r="D1935" s="27" t="n">
        <v>686.14304545455</v>
      </c>
      <c r="F1935" s="27" t="n">
        <v>52.33</v>
      </c>
      <c r="G1935" s="27" t="n">
        <v>33.505</v>
      </c>
    </row>
    <row r="1936" customFormat="false" ht="12.75" hidden="false" customHeight="false" outlineLevel="0" collapsed="false">
      <c r="A1936" s="43" t="n">
        <v>32.233</v>
      </c>
      <c r="B1936" s="27" t="n">
        <v>5.97857142857143</v>
      </c>
      <c r="C1936" s="27" t="n">
        <v>275.139500895143</v>
      </c>
      <c r="D1936" s="27" t="n">
        <v>687.53443478261</v>
      </c>
      <c r="F1936" s="27" t="n">
        <v>52.38</v>
      </c>
      <c r="G1936" s="27" t="n">
        <v>33.4990909090909</v>
      </c>
    </row>
    <row r="1937" customFormat="false" ht="12.75" hidden="false" customHeight="false" outlineLevel="0" collapsed="false">
      <c r="A1937" s="43" t="n">
        <v>32.25</v>
      </c>
      <c r="B1937" s="27" t="n">
        <v>5.97142857142857</v>
      </c>
      <c r="C1937" s="27" t="n">
        <v>274.56730187744</v>
      </c>
      <c r="D1937" s="27" t="n">
        <v>688.92936363636</v>
      </c>
      <c r="F1937" s="27" t="n">
        <v>52.94</v>
      </c>
      <c r="G1937" s="27" t="n">
        <v>33.51</v>
      </c>
    </row>
    <row r="1938" customFormat="false" ht="12.75" hidden="false" customHeight="false" outlineLevel="0" collapsed="false">
      <c r="A1938" s="43" t="n">
        <v>32.267</v>
      </c>
      <c r="B1938" s="27" t="n">
        <v>5.975</v>
      </c>
      <c r="C1938" s="27" t="n">
        <v>271.747838325332</v>
      </c>
      <c r="D1938" s="27" t="n">
        <v>690.32486363636</v>
      </c>
      <c r="F1938" s="27" t="n">
        <v>52.355</v>
      </c>
      <c r="G1938" s="27" t="n">
        <v>33.4985714285714</v>
      </c>
    </row>
    <row r="1939" customFormat="false" ht="12.75" hidden="false" customHeight="false" outlineLevel="0" collapsed="false">
      <c r="A1939" s="43" t="n">
        <v>32.283</v>
      </c>
      <c r="B1939" s="27" t="n">
        <v>5.96142857142857</v>
      </c>
      <c r="C1939" s="27" t="n">
        <v>278.27862641897</v>
      </c>
      <c r="D1939" s="27" t="n">
        <v>691.6955</v>
      </c>
      <c r="F1939" s="27" t="n">
        <v>52.65</v>
      </c>
      <c r="G1939" s="27" t="n">
        <v>33.495</v>
      </c>
    </row>
    <row r="1940" customFormat="false" ht="12.75" hidden="false" customHeight="false" outlineLevel="0" collapsed="false">
      <c r="A1940" s="43" t="n">
        <v>32.3</v>
      </c>
      <c r="B1940" s="27" t="n">
        <v>6.00285714285714</v>
      </c>
      <c r="C1940" s="27" t="n">
        <v>274.865395033698</v>
      </c>
      <c r="D1940" s="27" t="n">
        <v>693.08868181818</v>
      </c>
      <c r="F1940" s="27" t="n">
        <v>52.39</v>
      </c>
      <c r="G1940" s="27" t="n">
        <v>33.495</v>
      </c>
    </row>
    <row r="1941" customFormat="false" ht="12.75" hidden="false" customHeight="false" outlineLevel="0" collapsed="false">
      <c r="A1941" s="43" t="n">
        <v>32.317</v>
      </c>
      <c r="B1941" s="27" t="n">
        <v>6.01166666666667</v>
      </c>
      <c r="C1941" s="27" t="n">
        <v>276.980764427267</v>
      </c>
      <c r="D1941" s="27" t="n">
        <v>694.44863636364</v>
      </c>
      <c r="F1941" s="27" t="n">
        <v>52.93</v>
      </c>
      <c r="G1941" s="27" t="n">
        <v>33.5075</v>
      </c>
    </row>
    <row r="1942" customFormat="false" ht="12.75" hidden="false" customHeight="false" outlineLevel="0" collapsed="false">
      <c r="A1942" s="43" t="n">
        <v>32.333</v>
      </c>
      <c r="B1942" s="27" t="n">
        <v>5.98833333333333</v>
      </c>
      <c r="C1942" s="27" t="n">
        <v>271.356066515672</v>
      </c>
      <c r="D1942" s="27" t="n">
        <v>695.84908695652</v>
      </c>
      <c r="F1942" s="27" t="n">
        <v>53.37</v>
      </c>
      <c r="G1942" s="27" t="n">
        <v>33.5192857142857</v>
      </c>
    </row>
    <row r="1943" customFormat="false" ht="12.75" hidden="false" customHeight="false" outlineLevel="0" collapsed="false">
      <c r="A1943" s="43" t="n">
        <v>32.35</v>
      </c>
      <c r="B1943" s="27" t="n">
        <v>6.0125</v>
      </c>
      <c r="C1943" s="27" t="n">
        <v>275.1291741468</v>
      </c>
      <c r="D1943" s="27" t="n">
        <v>697.26756521739</v>
      </c>
      <c r="F1943" s="27" t="n">
        <v>52.42</v>
      </c>
      <c r="G1943" s="27" t="n">
        <v>33.5257142857143</v>
      </c>
    </row>
    <row r="1944" customFormat="false" ht="12.75" hidden="false" customHeight="false" outlineLevel="0" collapsed="false">
      <c r="A1944" s="43" t="n">
        <v>32.367</v>
      </c>
      <c r="B1944" s="27" t="n">
        <v>6.02166666666667</v>
      </c>
      <c r="C1944" s="27" t="n">
        <v>282.649827480663</v>
      </c>
      <c r="D1944" s="27" t="n">
        <v>698.64154545455</v>
      </c>
      <c r="F1944" s="27" t="n">
        <v>52.1</v>
      </c>
      <c r="G1944" s="27" t="n">
        <v>33.5116666666667</v>
      </c>
    </row>
    <row r="1945" customFormat="false" ht="12.75" hidden="false" customHeight="false" outlineLevel="0" collapsed="false">
      <c r="A1945" s="43" t="n">
        <v>32.383</v>
      </c>
      <c r="B1945" s="27" t="n">
        <v>6.04166666666667</v>
      </c>
      <c r="C1945" s="27" t="n">
        <v>275.55020864898</v>
      </c>
      <c r="D1945" s="27" t="n">
        <v>700.00690909091</v>
      </c>
      <c r="F1945" s="27" t="n">
        <v>54.175</v>
      </c>
      <c r="G1945" s="27" t="n">
        <v>33.54</v>
      </c>
    </row>
    <row r="1946" customFormat="false" ht="12.75" hidden="false" customHeight="false" outlineLevel="0" collapsed="false">
      <c r="A1946" s="43" t="n">
        <v>32.4</v>
      </c>
      <c r="B1946" s="27" t="n">
        <v>6.012</v>
      </c>
      <c r="C1946" s="27" t="n">
        <v>264.819581134912</v>
      </c>
      <c r="D1946" s="27" t="n">
        <v>701.41747826087</v>
      </c>
      <c r="F1946" s="27" t="n">
        <v>52.77</v>
      </c>
      <c r="G1946" s="27" t="n">
        <v>33.5416666666667</v>
      </c>
    </row>
    <row r="1947" customFormat="false" ht="12.75" hidden="false" customHeight="false" outlineLevel="0" collapsed="false">
      <c r="A1947" s="43" t="n">
        <v>32.417</v>
      </c>
      <c r="B1947" s="27" t="n">
        <v>5.88285714285714</v>
      </c>
      <c r="C1947" s="27" t="n">
        <v>279.559989838593</v>
      </c>
      <c r="D1947" s="27" t="n">
        <v>702.82319047619</v>
      </c>
      <c r="F1947" s="27" t="n">
        <v>52.28</v>
      </c>
      <c r="G1947" s="27" t="n">
        <v>33.53</v>
      </c>
    </row>
    <row r="1948" customFormat="false" ht="12.75" hidden="false" customHeight="false" outlineLevel="0" collapsed="false">
      <c r="A1948" s="43" t="n">
        <v>32.433</v>
      </c>
      <c r="B1948" s="27" t="n">
        <v>5.98333333333333</v>
      </c>
      <c r="C1948" s="27" t="n">
        <v>270.827338751211</v>
      </c>
      <c r="D1948" s="27" t="n">
        <v>704.24590909091</v>
      </c>
      <c r="F1948" s="27" t="n">
        <v>53.555</v>
      </c>
      <c r="G1948" s="27" t="n">
        <v>33.536</v>
      </c>
    </row>
    <row r="1949" customFormat="false" ht="12.75" hidden="false" customHeight="false" outlineLevel="0" collapsed="false">
      <c r="A1949" s="43" t="n">
        <v>32.45</v>
      </c>
      <c r="B1949" s="27" t="n">
        <v>6.04</v>
      </c>
      <c r="C1949" s="27" t="n">
        <v>269.432669664346</v>
      </c>
      <c r="D1949" s="27" t="n">
        <v>705.64009090909</v>
      </c>
      <c r="F1949" s="27" t="n">
        <v>53.48</v>
      </c>
      <c r="G1949" s="27" t="n">
        <v>33.5257142857143</v>
      </c>
    </row>
    <row r="1950" customFormat="false" ht="12.75" hidden="false" customHeight="false" outlineLevel="0" collapsed="false">
      <c r="A1950" s="43" t="n">
        <v>32.467</v>
      </c>
      <c r="B1950" s="27" t="n">
        <v>6.07444444444444</v>
      </c>
      <c r="C1950" s="27" t="n">
        <v>276.215743257461</v>
      </c>
      <c r="D1950" s="27" t="n">
        <v>707.02827272727</v>
      </c>
      <c r="F1950" s="27" t="n">
        <v>53.685</v>
      </c>
      <c r="G1950" s="27" t="n">
        <v>33.54</v>
      </c>
    </row>
    <row r="1951" customFormat="false" ht="12.75" hidden="false" customHeight="false" outlineLevel="0" collapsed="false">
      <c r="A1951" s="43" t="n">
        <v>32.483</v>
      </c>
      <c r="B1951" s="27" t="n">
        <v>6.09166666666667</v>
      </c>
      <c r="C1951" s="27" t="n">
        <v>278.018252340697</v>
      </c>
      <c r="D1951" s="27" t="n">
        <v>708.45560869565</v>
      </c>
      <c r="F1951" s="27" t="n">
        <v>52.625</v>
      </c>
      <c r="G1951" s="27" t="n">
        <v>33.5266666666667</v>
      </c>
    </row>
    <row r="1952" customFormat="false" ht="12.75" hidden="false" customHeight="false" outlineLevel="0" collapsed="false">
      <c r="A1952" s="43" t="n">
        <v>32.5</v>
      </c>
      <c r="B1952" s="27" t="n">
        <v>6.10571428571429</v>
      </c>
      <c r="C1952" s="27" t="n">
        <v>281.982186817899</v>
      </c>
      <c r="D1952" s="27" t="n">
        <v>709.886</v>
      </c>
      <c r="F1952" s="27" t="n">
        <v>53.25</v>
      </c>
      <c r="G1952" s="27" t="n">
        <v>33.524</v>
      </c>
    </row>
    <row r="1953" customFormat="false" ht="12.75" hidden="false" customHeight="false" outlineLevel="0" collapsed="false">
      <c r="A1953" s="43" t="n">
        <v>32.517</v>
      </c>
      <c r="B1953" s="27" t="n">
        <v>6.09</v>
      </c>
      <c r="C1953" s="27" t="n">
        <v>273.569882175454</v>
      </c>
      <c r="D1953" s="27" t="n">
        <v>711.29313636364</v>
      </c>
      <c r="F1953" s="27" t="n">
        <v>53.99</v>
      </c>
      <c r="G1953" s="27" t="n">
        <v>33.534</v>
      </c>
    </row>
    <row r="1954" customFormat="false" ht="12.75" hidden="false" customHeight="false" outlineLevel="0" collapsed="false">
      <c r="A1954" s="43" t="n">
        <v>32.533</v>
      </c>
      <c r="B1954" s="27" t="n">
        <v>6.11166666666667</v>
      </c>
      <c r="C1954" s="27" t="n">
        <v>273.066829854891</v>
      </c>
      <c r="D1954" s="27" t="n">
        <v>712.67468181818</v>
      </c>
      <c r="F1954" s="27" t="n">
        <v>53.76</v>
      </c>
      <c r="G1954" s="27" t="n">
        <v>33.545</v>
      </c>
    </row>
    <row r="1955" customFormat="false" ht="12.75" hidden="false" customHeight="false" outlineLevel="0" collapsed="false">
      <c r="A1955" s="43" t="n">
        <v>32.55</v>
      </c>
      <c r="B1955" s="27" t="n">
        <v>6.03</v>
      </c>
      <c r="C1955" s="27" t="n">
        <v>276.323830642129</v>
      </c>
      <c r="D1955" s="27" t="n">
        <v>714.10071428571</v>
      </c>
      <c r="F1955" s="27" t="n">
        <v>52.625</v>
      </c>
      <c r="G1955" s="27" t="n">
        <v>33.536</v>
      </c>
    </row>
    <row r="1956" customFormat="false" ht="12.75" hidden="false" customHeight="false" outlineLevel="0" collapsed="false">
      <c r="A1956" s="43" t="n">
        <v>32.567</v>
      </c>
      <c r="B1956" s="27" t="n">
        <v>6.055</v>
      </c>
      <c r="C1956" s="27" t="n">
        <v>278.667348848627</v>
      </c>
      <c r="D1956" s="27" t="n">
        <v>715.53459090909</v>
      </c>
      <c r="F1956" s="27" t="n">
        <v>53.465</v>
      </c>
      <c r="G1956" s="27" t="n">
        <v>33.5466666666667</v>
      </c>
    </row>
    <row r="1957" customFormat="false" ht="12.75" hidden="false" customHeight="false" outlineLevel="0" collapsed="false">
      <c r="A1957" s="43" t="n">
        <v>32.583</v>
      </c>
      <c r="B1957" s="27" t="n">
        <v>6.04</v>
      </c>
      <c r="C1957" s="27" t="n">
        <v>265.954688784034</v>
      </c>
      <c r="D1957" s="27" t="n">
        <v>716.94660869565</v>
      </c>
      <c r="F1957" s="27" t="n">
        <v>54.14</v>
      </c>
      <c r="G1957" s="27" t="n">
        <v>33.5433333333333</v>
      </c>
    </row>
    <row r="1958" customFormat="false" ht="12.75" hidden="false" customHeight="false" outlineLevel="0" collapsed="false">
      <c r="A1958" s="43" t="n">
        <v>32.6</v>
      </c>
      <c r="B1958" s="27" t="n">
        <v>6.12142857142857</v>
      </c>
      <c r="C1958" s="27" t="n">
        <v>275.245986404995</v>
      </c>
      <c r="D1958" s="27" t="n">
        <v>718.38627272727</v>
      </c>
      <c r="F1958" s="27" t="n">
        <v>53.395</v>
      </c>
      <c r="G1958" s="27" t="n">
        <v>33.54</v>
      </c>
    </row>
    <row r="1959" customFormat="false" ht="12.75" hidden="false" customHeight="false" outlineLevel="0" collapsed="false">
      <c r="A1959" s="43" t="n">
        <v>32.617</v>
      </c>
      <c r="B1959" s="27" t="n">
        <v>6.111</v>
      </c>
      <c r="C1959" s="27" t="n">
        <v>279.331230751021</v>
      </c>
      <c r="D1959" s="27" t="n">
        <v>719.7695</v>
      </c>
      <c r="F1959" s="27" t="n">
        <v>53.105</v>
      </c>
      <c r="G1959" s="27" t="n">
        <v>33.54</v>
      </c>
    </row>
    <row r="1960" customFormat="false" ht="12.75" hidden="false" customHeight="false" outlineLevel="0" collapsed="false">
      <c r="A1960" s="43" t="n">
        <v>32.633</v>
      </c>
      <c r="B1960" s="27" t="n">
        <v>5.935</v>
      </c>
      <c r="C1960" s="27" t="n">
        <v>271.27778945657</v>
      </c>
      <c r="D1960" s="27" t="n">
        <v>721.21482608696</v>
      </c>
      <c r="F1960" s="27" t="n">
        <v>53.005</v>
      </c>
      <c r="G1960" s="27" t="n">
        <v>33.5214285714286</v>
      </c>
    </row>
    <row r="1961" customFormat="false" ht="12.75" hidden="false" customHeight="false" outlineLevel="0" collapsed="false">
      <c r="A1961" s="43" t="n">
        <v>32.65</v>
      </c>
      <c r="B1961" s="27" t="n">
        <v>6.03272727272727</v>
      </c>
      <c r="C1961" s="27" t="n">
        <v>267.457156290092</v>
      </c>
      <c r="D1961" s="27" t="n">
        <v>722.62704761905</v>
      </c>
      <c r="F1961" s="27" t="n">
        <v>54.25</v>
      </c>
      <c r="G1961" s="27" t="n">
        <v>33.515</v>
      </c>
    </row>
    <row r="1962" customFormat="false" ht="12.75" hidden="false" customHeight="false" outlineLevel="0" collapsed="false">
      <c r="A1962" s="43" t="n">
        <v>32.667</v>
      </c>
      <c r="B1962" s="27" t="n">
        <v>6.185</v>
      </c>
      <c r="C1962" s="27" t="n">
        <v>271.871543641898</v>
      </c>
      <c r="D1962" s="27" t="n">
        <v>724.05725</v>
      </c>
      <c r="F1962" s="27" t="n">
        <v>54.03</v>
      </c>
      <c r="G1962" s="27" t="n">
        <v>33.5257142857143</v>
      </c>
    </row>
    <row r="1963" customFormat="false" ht="12.75" hidden="false" customHeight="false" outlineLevel="0" collapsed="false">
      <c r="A1963" s="43" t="n">
        <v>32.683</v>
      </c>
      <c r="B1963" s="27" t="n">
        <v>6.1125</v>
      </c>
      <c r="C1963" s="27" t="n">
        <v>280.313925804476</v>
      </c>
      <c r="D1963" s="27" t="n">
        <v>725.50168181818</v>
      </c>
      <c r="F1963" s="27" t="n">
        <v>52.855</v>
      </c>
      <c r="G1963" s="27" t="n">
        <v>33.515</v>
      </c>
    </row>
    <row r="1964" customFormat="false" ht="12.75" hidden="false" customHeight="false" outlineLevel="0" collapsed="false">
      <c r="A1964" s="43" t="n">
        <v>32.7</v>
      </c>
      <c r="B1964" s="27" t="n">
        <v>6.117</v>
      </c>
      <c r="C1964" s="27" t="n">
        <v>279.244808551559</v>
      </c>
      <c r="D1964" s="27" t="n">
        <v>726.90527272727</v>
      </c>
      <c r="F1964" s="27" t="n">
        <v>53.64</v>
      </c>
      <c r="G1964" s="27" t="n">
        <v>33.505</v>
      </c>
    </row>
    <row r="1965" customFormat="false" ht="12.75" hidden="false" customHeight="false" outlineLevel="0" collapsed="false">
      <c r="A1965" s="43" t="n">
        <v>32.717</v>
      </c>
      <c r="B1965" s="27" t="n">
        <v>6.26</v>
      </c>
      <c r="C1965" s="27" t="n">
        <v>272.885857835504</v>
      </c>
      <c r="D1965" s="27" t="n">
        <v>728.33422727273</v>
      </c>
      <c r="F1965" s="27" t="n">
        <v>54.885</v>
      </c>
      <c r="G1965" s="27" t="n">
        <v>33.52</v>
      </c>
    </row>
    <row r="1966" customFormat="false" ht="12.75" hidden="false" customHeight="false" outlineLevel="0" collapsed="false">
      <c r="A1966" s="43" t="n">
        <v>32.733</v>
      </c>
      <c r="B1966" s="27" t="n">
        <v>6.19555555555556</v>
      </c>
      <c r="C1966" s="27" t="n">
        <v>274.545427658432</v>
      </c>
      <c r="D1966" s="27" t="n">
        <v>729.74645454545</v>
      </c>
      <c r="F1966" s="27" t="n">
        <v>53.55</v>
      </c>
      <c r="G1966" s="27" t="n">
        <v>33.53</v>
      </c>
    </row>
    <row r="1967" customFormat="false" ht="12.75" hidden="false" customHeight="false" outlineLevel="0" collapsed="false">
      <c r="A1967" s="43" t="n">
        <v>32.75</v>
      </c>
      <c r="B1967" s="27" t="n">
        <v>6.17125</v>
      </c>
      <c r="C1967" s="27" t="n">
        <v>287.56151583063</v>
      </c>
      <c r="D1967" s="27" t="n">
        <v>731.18459090909</v>
      </c>
      <c r="F1967" s="27" t="n">
        <v>52.39</v>
      </c>
      <c r="G1967" s="27" t="n">
        <v>33.515</v>
      </c>
    </row>
    <row r="1968" customFormat="false" ht="12.75" hidden="false" customHeight="false" outlineLevel="0" collapsed="false">
      <c r="A1968" s="43" t="n">
        <v>32.767</v>
      </c>
      <c r="B1968" s="27" t="n">
        <v>6.25</v>
      </c>
      <c r="C1968" s="27" t="n">
        <v>279.821689874566</v>
      </c>
      <c r="D1968" s="27" t="n">
        <v>732.64965217391</v>
      </c>
      <c r="F1968" s="27" t="n">
        <v>55.405</v>
      </c>
      <c r="G1968" s="27" t="n">
        <v>33.54</v>
      </c>
    </row>
    <row r="1969" customFormat="false" ht="12.75" hidden="false" customHeight="false" outlineLevel="0" collapsed="false">
      <c r="A1969" s="43" t="n">
        <v>32.783</v>
      </c>
      <c r="B1969" s="27" t="n">
        <v>6.0625</v>
      </c>
      <c r="C1969" s="27" t="n">
        <v>258.026394265372</v>
      </c>
      <c r="D1969" s="27" t="n">
        <v>734.10004761905</v>
      </c>
      <c r="F1969" s="27" t="n">
        <v>53.77</v>
      </c>
      <c r="G1969" s="27" t="n">
        <v>33.5433333333333</v>
      </c>
    </row>
    <row r="1970" customFormat="false" ht="12.75" hidden="false" customHeight="false" outlineLevel="0" collapsed="false">
      <c r="A1970" s="43" t="n">
        <v>32.8</v>
      </c>
      <c r="B1970" s="27" t="n">
        <v>5.96625</v>
      </c>
      <c r="C1970" s="27" t="n">
        <v>277.513568143816</v>
      </c>
      <c r="D1970" s="27" t="n">
        <v>735.52845454545</v>
      </c>
      <c r="F1970" s="27" t="n">
        <v>52.61</v>
      </c>
      <c r="G1970" s="27" t="n">
        <v>33.53</v>
      </c>
    </row>
    <row r="1971" customFormat="false" ht="12.75" hidden="false" customHeight="false" outlineLevel="0" collapsed="false">
      <c r="A1971" s="43" t="n">
        <v>32.817</v>
      </c>
      <c r="B1971" s="27" t="n">
        <v>6.13272727272727</v>
      </c>
      <c r="C1971" s="27" t="n">
        <v>277.880295341094</v>
      </c>
      <c r="D1971" s="27" t="n">
        <v>736.98004347826</v>
      </c>
      <c r="F1971" s="27" t="n">
        <v>54.3</v>
      </c>
      <c r="G1971" s="27" t="n">
        <v>33.52</v>
      </c>
    </row>
    <row r="1972" customFormat="false" ht="12.75" hidden="false" customHeight="false" outlineLevel="0" collapsed="false">
      <c r="A1972" s="43" t="n">
        <v>32.833</v>
      </c>
      <c r="B1972" s="27" t="n">
        <v>6.33125</v>
      </c>
      <c r="C1972" s="27" t="n">
        <v>271.362451785718</v>
      </c>
      <c r="D1972" s="27" t="n">
        <v>738.44177272727</v>
      </c>
      <c r="F1972" s="27" t="n">
        <v>55.265</v>
      </c>
      <c r="G1972" s="27" t="n">
        <v>33.518</v>
      </c>
    </row>
    <row r="1973" customFormat="false" ht="12.75" hidden="false" customHeight="false" outlineLevel="0" collapsed="false">
      <c r="A1973" s="43" t="n">
        <v>32.85</v>
      </c>
      <c r="B1973" s="27" t="n">
        <v>6.18153846153846</v>
      </c>
      <c r="C1973" s="27" t="n">
        <v>271.843733459695</v>
      </c>
      <c r="D1973" s="27" t="n">
        <v>739.87319047619</v>
      </c>
      <c r="F1973" s="27" t="n">
        <v>53.76</v>
      </c>
      <c r="G1973" s="27" t="n">
        <v>33.53</v>
      </c>
    </row>
    <row r="1974" customFormat="false" ht="12.75" hidden="false" customHeight="false" outlineLevel="0" collapsed="false">
      <c r="A1974" s="43" t="n">
        <v>32.867</v>
      </c>
      <c r="B1974" s="27" t="n">
        <v>6.01285714285714</v>
      </c>
      <c r="C1974" s="27" t="n">
        <v>280.769039654272</v>
      </c>
      <c r="D1974" s="27" t="n">
        <v>741.32469565217</v>
      </c>
      <c r="F1974" s="27" t="n">
        <v>52.22</v>
      </c>
      <c r="G1974" s="27" t="n">
        <v>33.51</v>
      </c>
    </row>
    <row r="1975" customFormat="false" ht="12.75" hidden="false" customHeight="false" outlineLevel="0" collapsed="false">
      <c r="A1975" s="43" t="n">
        <v>32.883</v>
      </c>
      <c r="B1975" s="27" t="n">
        <v>6.11545454545455</v>
      </c>
      <c r="C1975" s="27" t="n">
        <v>275.355451434039</v>
      </c>
      <c r="D1975" s="27" t="n">
        <v>742.76868181818</v>
      </c>
      <c r="F1975" s="27" t="n">
        <v>54.665</v>
      </c>
      <c r="G1975" s="27" t="n">
        <v>33.51</v>
      </c>
    </row>
    <row r="1976" customFormat="false" ht="12.75" hidden="false" customHeight="false" outlineLevel="0" collapsed="false">
      <c r="A1976" s="43" t="n">
        <v>32.9</v>
      </c>
      <c r="B1976" s="27" t="n">
        <v>6.35545454545455</v>
      </c>
      <c r="C1976" s="27" t="n">
        <v>267.354564019924</v>
      </c>
      <c r="D1976" s="27" t="n">
        <v>744.22833333333</v>
      </c>
      <c r="F1976" s="27" t="n">
        <v>55.48</v>
      </c>
      <c r="G1976" s="27" t="n">
        <v>33.52</v>
      </c>
    </row>
    <row r="1977" customFormat="false" ht="12.75" hidden="false" customHeight="false" outlineLevel="0" collapsed="false">
      <c r="A1977" s="43" t="n">
        <v>32.917</v>
      </c>
      <c r="B1977" s="27" t="n">
        <v>6.28090909090909</v>
      </c>
      <c r="C1977" s="27" t="n">
        <v>273.250931912123</v>
      </c>
      <c r="D1977" s="27" t="n">
        <v>745.72008695652</v>
      </c>
      <c r="F1977" s="27" t="n">
        <v>54.69</v>
      </c>
      <c r="G1977" s="27" t="n">
        <v>33.536</v>
      </c>
    </row>
    <row r="1978" customFormat="false" ht="12.75" hidden="false" customHeight="false" outlineLevel="0" collapsed="false">
      <c r="A1978" s="43" t="n">
        <v>32.933</v>
      </c>
      <c r="B1978" s="27" t="n">
        <v>5.83916666666667</v>
      </c>
      <c r="C1978" s="27" t="n">
        <v>268.318301714224</v>
      </c>
      <c r="D1978" s="27" t="n">
        <v>747.14709090909</v>
      </c>
      <c r="F1978" s="27" t="n">
        <v>52.515</v>
      </c>
      <c r="G1978" s="27" t="n">
        <v>33.545</v>
      </c>
    </row>
    <row r="1979" customFormat="false" ht="12.75" hidden="false" customHeight="false" outlineLevel="0" collapsed="false">
      <c r="A1979" s="43" t="n">
        <v>32.95</v>
      </c>
      <c r="B1979" s="27" t="n">
        <v>5.73777777777778</v>
      </c>
      <c r="C1979" s="27" t="n">
        <v>262.354801655245</v>
      </c>
      <c r="D1979" s="27" t="n">
        <v>748.57034782609</v>
      </c>
      <c r="F1979" s="27" t="n">
        <v>53.48</v>
      </c>
      <c r="G1979" s="27" t="n">
        <v>33.534</v>
      </c>
    </row>
    <row r="1980" customFormat="false" ht="12.75" hidden="false" customHeight="false" outlineLevel="0" collapsed="false">
      <c r="A1980" s="43" t="n">
        <v>32.967</v>
      </c>
      <c r="B1980" s="27" t="n">
        <v>5.99454545454545</v>
      </c>
      <c r="C1980" s="27" t="n">
        <v>255.734716237496</v>
      </c>
      <c r="D1980" s="27" t="n">
        <v>750.03245454545</v>
      </c>
      <c r="F1980" s="27" t="n">
        <v>55.335</v>
      </c>
      <c r="G1980" s="27" t="n">
        <v>33.535</v>
      </c>
    </row>
    <row r="1981" customFormat="false" ht="12.75" hidden="false" customHeight="false" outlineLevel="0" collapsed="false">
      <c r="A1981" s="43" t="n">
        <v>32.983</v>
      </c>
      <c r="B1981" s="27" t="n">
        <v>6.325</v>
      </c>
      <c r="C1981" s="27" t="n">
        <v>270.070383029699</v>
      </c>
      <c r="D1981" s="27" t="n">
        <v>751.51717391304</v>
      </c>
      <c r="F1981" s="27" t="n">
        <v>54.59</v>
      </c>
      <c r="G1981" s="27" t="n">
        <v>33.52</v>
      </c>
    </row>
    <row r="1982" customFormat="false" ht="12.75" hidden="false" customHeight="false" outlineLevel="0" collapsed="false">
      <c r="A1982" s="43" t="n">
        <v>33</v>
      </c>
      <c r="B1982" s="27" t="n">
        <v>6.60461538461538</v>
      </c>
      <c r="C1982" s="27" t="n">
        <v>297.564577452271</v>
      </c>
      <c r="D1982" s="27" t="n">
        <v>752.99845454545</v>
      </c>
      <c r="F1982" s="27" t="n">
        <v>54.395</v>
      </c>
      <c r="G1982" s="27" t="n">
        <v>33.52</v>
      </c>
    </row>
    <row r="1983" customFormat="false" ht="12.75" hidden="false" customHeight="false" outlineLevel="0" collapsed="false">
      <c r="A1983" s="43" t="n">
        <v>33.017</v>
      </c>
      <c r="B1983" s="27" t="n">
        <v>6.66</v>
      </c>
      <c r="C1983" s="27" t="n">
        <v>293.460837993589</v>
      </c>
      <c r="D1983" s="27" t="n">
        <v>754.45768181818</v>
      </c>
      <c r="F1983" s="27" t="n">
        <v>55.225</v>
      </c>
      <c r="G1983" s="27" t="n">
        <v>33.515</v>
      </c>
    </row>
    <row r="1984" customFormat="false" ht="12.75" hidden="false" customHeight="false" outlineLevel="0" collapsed="false">
      <c r="A1984" s="43" t="n">
        <v>33.033</v>
      </c>
      <c r="B1984" s="27" t="n">
        <v>6.17230769230769</v>
      </c>
      <c r="C1984" s="27" t="n">
        <v>269.779967576105</v>
      </c>
      <c r="D1984" s="27" t="n">
        <v>755.9127826087</v>
      </c>
      <c r="F1984" s="27" t="n">
        <v>54.32</v>
      </c>
      <c r="G1984" s="27" t="n">
        <v>33.5228571428571</v>
      </c>
    </row>
    <row r="1985" customFormat="false" ht="12.75" hidden="false" customHeight="false" outlineLevel="0" collapsed="false">
      <c r="A1985" s="43" t="n">
        <v>33.05</v>
      </c>
      <c r="B1985" s="27" t="n">
        <v>5.664</v>
      </c>
      <c r="C1985" s="27" t="n">
        <v>253.857587046835</v>
      </c>
      <c r="D1985" s="27" t="n">
        <v>757.39104347826</v>
      </c>
      <c r="F1985" s="27" t="n">
        <v>53.505</v>
      </c>
      <c r="G1985" s="27" t="n">
        <v>33.525</v>
      </c>
    </row>
    <row r="1986" customFormat="false" ht="12.75" hidden="false" customHeight="false" outlineLevel="0" collapsed="false">
      <c r="A1986" s="43" t="n">
        <v>33.067</v>
      </c>
      <c r="B1986" s="27" t="n">
        <v>5.70111111111111</v>
      </c>
      <c r="C1986" s="27" t="n">
        <v>250.749979909995</v>
      </c>
      <c r="D1986" s="27" t="n">
        <v>758.87377272727</v>
      </c>
      <c r="F1986" s="27" t="n">
        <v>55.995</v>
      </c>
      <c r="G1986" s="27" t="n">
        <v>33.5355555555556</v>
      </c>
    </row>
    <row r="1987" customFormat="false" ht="12.75" hidden="false" customHeight="false" outlineLevel="0" collapsed="false">
      <c r="A1987" s="43" t="n">
        <v>33.083</v>
      </c>
      <c r="B1987" s="27" t="n">
        <v>5.98538461538462</v>
      </c>
      <c r="C1987" s="27" t="n">
        <v>224.912282646035</v>
      </c>
      <c r="D1987" s="27" t="n">
        <v>760.33436363636</v>
      </c>
      <c r="F1987" s="27" t="n">
        <v>65.445</v>
      </c>
      <c r="G1987" s="27" t="n">
        <v>33.5811111111111</v>
      </c>
    </row>
    <row r="1988" customFormat="false" ht="12.75" hidden="false" customHeight="false" outlineLevel="0" collapsed="false">
      <c r="A1988" s="43" t="n">
        <v>33.1</v>
      </c>
      <c r="B1988" s="27" t="n">
        <v>6.50384615384615</v>
      </c>
      <c r="C1988" s="27" t="n">
        <v>200.338436604232</v>
      </c>
      <c r="D1988" s="27" t="n">
        <v>761.80231818182</v>
      </c>
      <c r="F1988" s="27" t="n">
        <v>74.9</v>
      </c>
      <c r="G1988" s="27" t="n">
        <v>33.665</v>
      </c>
    </row>
    <row r="1989" customFormat="false" ht="12.75" hidden="false" customHeight="false" outlineLevel="0" collapsed="false">
      <c r="A1989" s="43" t="n">
        <v>33.117</v>
      </c>
      <c r="B1989" s="27" t="n">
        <v>7.06285714285714</v>
      </c>
      <c r="C1989" s="27" t="n">
        <v>180.776383315876</v>
      </c>
      <c r="D1989" s="27" t="n">
        <v>763.27472727273</v>
      </c>
      <c r="F1989" s="27" t="n">
        <v>81.88</v>
      </c>
      <c r="G1989" s="27" t="n">
        <v>33.7952941176471</v>
      </c>
    </row>
    <row r="1990" customFormat="false" ht="12.75" hidden="false" customHeight="false" outlineLevel="0" collapsed="false">
      <c r="A1990" s="43" t="n">
        <v>33.133</v>
      </c>
      <c r="B1990" s="27" t="n">
        <v>7.36888888888889</v>
      </c>
      <c r="C1990" s="27" t="n">
        <v>254.636875445091</v>
      </c>
      <c r="D1990" s="27" t="n">
        <v>764.75690909091</v>
      </c>
      <c r="F1990" s="27" t="n">
        <v>71.72</v>
      </c>
      <c r="G1990" s="27" t="n">
        <v>33.8275</v>
      </c>
    </row>
    <row r="1991" customFormat="false" ht="12.75" hidden="false" customHeight="false" outlineLevel="0" collapsed="false">
      <c r="A1991" s="43" t="n">
        <v>33.15</v>
      </c>
      <c r="B1991" s="27" t="n">
        <v>7.25545454545455</v>
      </c>
      <c r="C1991" s="27" t="n">
        <v>467.540592540618</v>
      </c>
      <c r="D1991" s="27" t="n">
        <v>766.21522727273</v>
      </c>
      <c r="F1991" s="27" t="n">
        <v>65.325</v>
      </c>
      <c r="G1991" s="27" t="n">
        <v>33.7677777777778</v>
      </c>
    </row>
    <row r="1992" customFormat="false" ht="12.75" hidden="false" customHeight="false" outlineLevel="0" collapsed="false">
      <c r="A1992" s="43" t="n">
        <v>33.167</v>
      </c>
      <c r="B1992" s="27" t="n">
        <v>6.9925</v>
      </c>
      <c r="C1992" s="27" t="n">
        <v>339.373070623664</v>
      </c>
      <c r="D1992" s="27" t="n">
        <v>767.197</v>
      </c>
      <c r="F1992" s="27" t="n">
        <v>61.49</v>
      </c>
      <c r="G1992" s="27" t="n">
        <v>33.6057894736842</v>
      </c>
    </row>
    <row r="1993" customFormat="false" ht="12.75" hidden="false" customHeight="false" outlineLevel="0" collapsed="false">
      <c r="A1993" s="43" t="n">
        <v>33.183</v>
      </c>
      <c r="B1993" s="27" t="n">
        <v>6.55307692307692</v>
      </c>
      <c r="C1993" s="27" t="n">
        <v>403.905155517838</v>
      </c>
      <c r="D1993" s="27" t="n">
        <v>768.37972727273</v>
      </c>
      <c r="F1993" s="27" t="n">
        <v>52.48</v>
      </c>
      <c r="G1993" s="27" t="n">
        <v>33.42</v>
      </c>
    </row>
    <row r="1994" customFormat="false" ht="12.75" hidden="false" customHeight="false" outlineLevel="0" collapsed="false">
      <c r="A1994" s="43" t="n">
        <v>33.2</v>
      </c>
      <c r="B1994" s="27" t="n">
        <v>5.9225</v>
      </c>
      <c r="C1994" s="27" t="n">
        <v>270.674690302092</v>
      </c>
      <c r="D1994" s="27" t="n">
        <v>769.88168181818</v>
      </c>
      <c r="F1994" s="27" t="n">
        <v>63.025</v>
      </c>
      <c r="G1994" s="27" t="n">
        <v>33.3222222222222</v>
      </c>
    </row>
    <row r="1995" customFormat="false" ht="12.75" hidden="false" customHeight="false" outlineLevel="0" collapsed="false">
      <c r="A1995" s="43" t="n">
        <v>33.217</v>
      </c>
      <c r="B1995" s="27" t="n">
        <v>5.914</v>
      </c>
      <c r="C1995" s="27" t="n">
        <v>190.41654595521</v>
      </c>
      <c r="D1995" s="27" t="n">
        <v>771.382</v>
      </c>
      <c r="F1995" s="27" t="n">
        <v>72.59</v>
      </c>
      <c r="G1995" s="27" t="n">
        <v>33.34</v>
      </c>
    </row>
    <row r="1996" customFormat="false" ht="12.75" hidden="false" customHeight="false" outlineLevel="0" collapsed="false">
      <c r="A1996" s="43" t="n">
        <v>33.233</v>
      </c>
      <c r="B1996" s="27" t="n">
        <v>6.135</v>
      </c>
      <c r="C1996" s="27" t="n">
        <v>164.925846075032</v>
      </c>
      <c r="D1996" s="27" t="n">
        <v>772.88040909091</v>
      </c>
      <c r="F1996" s="27" t="n">
        <v>79.695</v>
      </c>
      <c r="G1996" s="27" t="n">
        <v>33.465</v>
      </c>
    </row>
    <row r="1997" customFormat="false" ht="12.75" hidden="false" customHeight="false" outlineLevel="0" collapsed="false">
      <c r="A1997" s="43" t="n">
        <v>33.25</v>
      </c>
      <c r="B1997" s="27" t="n">
        <v>6.4</v>
      </c>
      <c r="C1997" s="27" t="n">
        <v>210.715793587452</v>
      </c>
      <c r="D1997" s="27" t="n">
        <v>774.35195454545</v>
      </c>
      <c r="F1997" s="27" t="n">
        <v>71.955</v>
      </c>
      <c r="G1997" s="27" t="n">
        <v>33.5728571428571</v>
      </c>
    </row>
    <row r="1998" customFormat="false" ht="12.75" hidden="false" customHeight="false" outlineLevel="0" collapsed="false">
      <c r="A1998" s="43" t="n">
        <v>33.267</v>
      </c>
      <c r="B1998" s="27" t="n">
        <v>6.44714285714286</v>
      </c>
      <c r="C1998" s="27" t="n">
        <v>387.526641663674</v>
      </c>
      <c r="D1998" s="27" t="n">
        <v>775.82356521739</v>
      </c>
      <c r="F1998" s="27" t="n">
        <v>63.37</v>
      </c>
      <c r="G1998" s="27" t="n">
        <v>33.575</v>
      </c>
    </row>
    <row r="1999" customFormat="false" ht="12.75" hidden="false" customHeight="false" outlineLevel="0" collapsed="false">
      <c r="A1999" s="43" t="n">
        <v>33.283</v>
      </c>
      <c r="B1999" s="27" t="n">
        <v>6.38833333333333</v>
      </c>
      <c r="C1999" s="27" t="n">
        <v>311.435326111661</v>
      </c>
      <c r="D1999" s="27" t="n">
        <v>777.3329047619</v>
      </c>
      <c r="F1999" s="27" t="n">
        <v>71.49</v>
      </c>
      <c r="G1999" s="27" t="n">
        <v>33.615</v>
      </c>
    </row>
    <row r="2000" customFormat="false" ht="12.75" hidden="false" customHeight="false" outlineLevel="0" collapsed="false">
      <c r="A2000" s="43" t="n">
        <v>33.3</v>
      </c>
      <c r="B2000" s="27" t="n">
        <v>6.44166666666667</v>
      </c>
      <c r="C2000" s="27" t="n">
        <v>192.86381437868</v>
      </c>
      <c r="D2000" s="27" t="n">
        <v>778.79236363636</v>
      </c>
      <c r="F2000" s="27" t="n">
        <v>81.005</v>
      </c>
      <c r="G2000" s="27" t="n">
        <v>33.69</v>
      </c>
    </row>
    <row r="2001" customFormat="false" ht="12.75" hidden="false" customHeight="false" outlineLevel="0" collapsed="false">
      <c r="A2001" s="43" t="n">
        <v>33.317</v>
      </c>
      <c r="B2001" s="27" t="n">
        <v>6.59384615384615</v>
      </c>
      <c r="C2001" s="27" t="n">
        <v>172.068567807776</v>
      </c>
      <c r="D2001" s="27" t="n">
        <v>780.30326086957</v>
      </c>
      <c r="F2001" s="27" t="n">
        <v>79.07</v>
      </c>
      <c r="G2001" s="27" t="n">
        <v>33.7575</v>
      </c>
    </row>
    <row r="2002" customFormat="false" ht="12.75" hidden="false" customHeight="false" outlineLevel="0" collapsed="false">
      <c r="A2002" s="43" t="n">
        <v>33.333</v>
      </c>
      <c r="B2002" s="27" t="n">
        <v>6.71125</v>
      </c>
      <c r="C2002" s="27" t="n">
        <v>340.363444841744</v>
      </c>
      <c r="D2002" s="27" t="n">
        <v>781.79780952381</v>
      </c>
      <c r="F2002" s="27" t="n">
        <v>69.185</v>
      </c>
      <c r="G2002" s="27" t="n">
        <v>33.725</v>
      </c>
    </row>
    <row r="2003" customFormat="false" ht="12.75" hidden="false" customHeight="false" outlineLevel="0" collapsed="false">
      <c r="A2003" s="43" t="n">
        <v>33.35</v>
      </c>
      <c r="B2003" s="27" t="n">
        <v>6.608</v>
      </c>
      <c r="C2003" s="27" t="n">
        <v>357.290428912203</v>
      </c>
      <c r="D2003" s="27" t="n">
        <v>783.32204761905</v>
      </c>
      <c r="F2003" s="27" t="n">
        <v>72.89</v>
      </c>
      <c r="G2003" s="27" t="n">
        <v>33.715</v>
      </c>
    </row>
    <row r="2004" customFormat="false" ht="12.75" hidden="false" customHeight="false" outlineLevel="0" collapsed="false">
      <c r="A2004" s="43" t="n">
        <v>33.367</v>
      </c>
      <c r="B2004" s="27" t="n">
        <v>6.535</v>
      </c>
      <c r="C2004" s="27" t="n">
        <v>219.065168686161</v>
      </c>
      <c r="D2004" s="27" t="n">
        <v>784.75745454545</v>
      </c>
      <c r="F2004" s="27" t="n">
        <v>79.475</v>
      </c>
      <c r="G2004" s="27" t="n">
        <v>33.7166666666667</v>
      </c>
    </row>
    <row r="2005" customFormat="false" ht="12.75" hidden="false" customHeight="false" outlineLevel="0" collapsed="false">
      <c r="A2005" s="43" t="n">
        <v>33.383</v>
      </c>
      <c r="B2005" s="27" t="n">
        <v>6.50555555555556</v>
      </c>
      <c r="C2005" s="27" t="n">
        <v>229.837735245663</v>
      </c>
      <c r="D2005" s="27" t="n">
        <v>786.26413043478</v>
      </c>
      <c r="F2005" s="27" t="n">
        <v>71.645</v>
      </c>
      <c r="G2005" s="27" t="n">
        <v>33.68</v>
      </c>
    </row>
    <row r="2006" customFormat="false" ht="12.75" hidden="false" customHeight="false" outlineLevel="0" collapsed="false">
      <c r="A2006" s="43" t="n">
        <v>33.4</v>
      </c>
      <c r="B2006" s="27" t="n">
        <v>6.32875</v>
      </c>
      <c r="C2006" s="27" t="n">
        <v>349.577855956382</v>
      </c>
      <c r="D2006" s="27" t="n">
        <v>787.79126086957</v>
      </c>
      <c r="F2006" s="27" t="n">
        <v>68.67</v>
      </c>
      <c r="G2006" s="27" t="n">
        <v>33.62</v>
      </c>
    </row>
    <row r="2007" customFormat="false" ht="12.75" hidden="false" customHeight="false" outlineLevel="0" collapsed="false">
      <c r="A2007" s="43" t="n">
        <v>33.417</v>
      </c>
      <c r="B2007" s="27" t="n">
        <v>6.34111111111111</v>
      </c>
      <c r="C2007" s="27" t="n">
        <v>262.643360238703</v>
      </c>
      <c r="D2007" s="27" t="n">
        <v>789.29813636364</v>
      </c>
      <c r="F2007" s="27" t="n">
        <v>75.425</v>
      </c>
      <c r="G2007" s="27" t="n">
        <v>33.608</v>
      </c>
    </row>
    <row r="2008" customFormat="false" ht="12.75" hidden="false" customHeight="false" outlineLevel="0" collapsed="false">
      <c r="A2008" s="43" t="n">
        <v>33.433</v>
      </c>
      <c r="B2008" s="27" t="n">
        <v>6.36857142857143</v>
      </c>
      <c r="C2008" s="27" t="n">
        <v>213.572714143547</v>
      </c>
      <c r="D2008" s="27" t="n">
        <v>790.77771428571</v>
      </c>
      <c r="F2008" s="27" t="n">
        <v>73.48</v>
      </c>
      <c r="G2008" s="27" t="n">
        <v>33.5716666666667</v>
      </c>
    </row>
    <row r="2009" customFormat="false" ht="12.75" hidden="false" customHeight="false" outlineLevel="0" collapsed="false">
      <c r="A2009" s="43" t="n">
        <v>33.45</v>
      </c>
      <c r="B2009" s="27" t="n">
        <v>6.38571428571429</v>
      </c>
      <c r="C2009" s="27" t="n">
        <v>290.630099429819</v>
      </c>
      <c r="D2009" s="27" t="n">
        <v>792.26627272727</v>
      </c>
      <c r="F2009" s="27" t="n">
        <v>69.89</v>
      </c>
      <c r="G2009" s="27" t="n">
        <v>33.558</v>
      </c>
    </row>
    <row r="2010" customFormat="false" ht="12.75" hidden="false" customHeight="false" outlineLevel="0" collapsed="false">
      <c r="A2010" s="43" t="n">
        <v>33.467</v>
      </c>
      <c r="B2010" s="27" t="n">
        <v>6.35333333333333</v>
      </c>
      <c r="C2010" s="27" t="n">
        <v>290.173250012103</v>
      </c>
      <c r="D2010" s="27" t="n">
        <v>793.80908695652</v>
      </c>
      <c r="F2010" s="27" t="n">
        <v>70.625</v>
      </c>
      <c r="G2010" s="27" t="n">
        <v>33.5283333333333</v>
      </c>
    </row>
    <row r="2011" customFormat="false" ht="12.75" hidden="false" customHeight="false" outlineLevel="0" collapsed="false">
      <c r="A2011" s="43" t="n">
        <v>33.483</v>
      </c>
      <c r="B2011" s="27" t="n">
        <v>6.36</v>
      </c>
      <c r="C2011" s="27" t="n">
        <v>252.832722220826</v>
      </c>
      <c r="D2011" s="27" t="n">
        <v>795.33369565217</v>
      </c>
      <c r="F2011" s="27" t="n">
        <v>71.81</v>
      </c>
      <c r="G2011" s="27" t="n">
        <v>33.53</v>
      </c>
    </row>
    <row r="2012" customFormat="false" ht="12.75" hidden="false" customHeight="false" outlineLevel="0" collapsed="false">
      <c r="A2012" s="43" t="n">
        <v>33.5</v>
      </c>
      <c r="B2012" s="27" t="n">
        <v>6.319</v>
      </c>
      <c r="C2012" s="27" t="n">
        <v>257.590433333562</v>
      </c>
      <c r="D2012" s="27" t="n">
        <v>796.84943478261</v>
      </c>
      <c r="F2012" s="27" t="n">
        <v>70.295</v>
      </c>
      <c r="G2012" s="27" t="n">
        <v>33.515</v>
      </c>
    </row>
    <row r="2013" customFormat="false" ht="12.75" hidden="false" customHeight="false" outlineLevel="0" collapsed="false">
      <c r="A2013" s="43" t="n">
        <v>33.517</v>
      </c>
      <c r="B2013" s="27" t="n">
        <v>6.32222222222222</v>
      </c>
      <c r="C2013" s="27" t="n">
        <v>269.973281602867</v>
      </c>
      <c r="D2013" s="27" t="n">
        <v>798.36136363636</v>
      </c>
      <c r="F2013" s="27" t="n">
        <v>70.12</v>
      </c>
      <c r="G2013" s="27" t="n">
        <v>33.5133333333333</v>
      </c>
    </row>
    <row r="2014" customFormat="false" ht="12.75" hidden="false" customHeight="false" outlineLevel="0" collapsed="false">
      <c r="A2014" s="43" t="n">
        <v>33.533</v>
      </c>
      <c r="B2014" s="27" t="n">
        <v>6.315</v>
      </c>
      <c r="C2014" s="27" t="n">
        <v>259.609535117534</v>
      </c>
      <c r="D2014" s="27" t="n">
        <v>799.85108695652</v>
      </c>
      <c r="F2014" s="27" t="n">
        <v>70.83</v>
      </c>
      <c r="G2014" s="27" t="n">
        <v>33.51</v>
      </c>
    </row>
    <row r="2015" customFormat="false" ht="12.75" hidden="false" customHeight="false" outlineLevel="0" collapsed="false">
      <c r="A2015" s="43" t="n">
        <v>33.55</v>
      </c>
      <c r="B2015" s="27" t="n">
        <v>6.365</v>
      </c>
      <c r="C2015" s="27" t="n">
        <v>257.319500766697</v>
      </c>
      <c r="D2015" s="27" t="n">
        <v>801.35604347826</v>
      </c>
      <c r="F2015" s="27" t="n">
        <v>70.305</v>
      </c>
      <c r="G2015" s="27" t="n">
        <v>33.505</v>
      </c>
    </row>
    <row r="2016" customFormat="false" ht="12.75" hidden="false" customHeight="false" outlineLevel="0" collapsed="false">
      <c r="A2016" s="43" t="n">
        <v>33.567</v>
      </c>
      <c r="B2016" s="27" t="n">
        <v>6.35428571428571</v>
      </c>
      <c r="C2016" s="27" t="n">
        <v>267.205699981518</v>
      </c>
      <c r="D2016" s="27" t="n">
        <v>802.88247826087</v>
      </c>
      <c r="F2016" s="27" t="n">
        <v>69.495</v>
      </c>
      <c r="G2016" s="27" t="n">
        <v>33.4983333333333</v>
      </c>
    </row>
    <row r="2017" customFormat="false" ht="12.75" hidden="false" customHeight="false" outlineLevel="0" collapsed="false">
      <c r="A2017" s="43" t="n">
        <v>33.583</v>
      </c>
      <c r="B2017" s="27" t="n">
        <v>6.29142857142857</v>
      </c>
      <c r="C2017" s="27" t="n">
        <v>262.653843051558</v>
      </c>
      <c r="D2017" s="27" t="n">
        <v>804.39965217391</v>
      </c>
      <c r="F2017" s="27" t="n">
        <v>70.585</v>
      </c>
      <c r="G2017" s="27" t="n">
        <v>33.49</v>
      </c>
    </row>
    <row r="2018" customFormat="false" ht="12.75" hidden="false" customHeight="false" outlineLevel="0" collapsed="false">
      <c r="A2018" s="43" t="n">
        <v>33.6</v>
      </c>
      <c r="B2018" s="27" t="n">
        <v>6.32285714285714</v>
      </c>
      <c r="C2018" s="27" t="n">
        <v>250.597954597118</v>
      </c>
      <c r="D2018" s="27" t="n">
        <v>805.93052173913</v>
      </c>
      <c r="F2018" s="27" t="n">
        <v>70.22</v>
      </c>
      <c r="G2018" s="27" t="n">
        <v>33.482</v>
      </c>
    </row>
    <row r="2019" customFormat="false" ht="12.75" hidden="false" customHeight="false" outlineLevel="0" collapsed="false">
      <c r="A2019" s="43" t="n">
        <v>33.617</v>
      </c>
      <c r="B2019" s="27" t="n">
        <v>6.2875</v>
      </c>
      <c r="C2019" s="27" t="n">
        <v>261.354599896164</v>
      </c>
      <c r="D2019" s="27" t="n">
        <v>807.48347826087</v>
      </c>
      <c r="F2019" s="27" t="n">
        <v>69.455</v>
      </c>
      <c r="G2019" s="27" t="n">
        <v>33.4883333333333</v>
      </c>
    </row>
    <row r="2020" customFormat="false" ht="12.75" hidden="false" customHeight="false" outlineLevel="0" collapsed="false">
      <c r="A2020" s="43" t="n">
        <v>33.633</v>
      </c>
      <c r="B2020" s="27" t="n">
        <v>6.17375</v>
      </c>
      <c r="C2020" s="27" t="n">
        <v>264.634551755982</v>
      </c>
      <c r="D2020" s="27" t="n">
        <v>808.9975</v>
      </c>
      <c r="F2020" s="27" t="n">
        <v>68.075</v>
      </c>
      <c r="G2020" s="27" t="n">
        <v>33.4728571428571</v>
      </c>
    </row>
    <row r="2021" customFormat="false" ht="12.75" hidden="false" customHeight="false" outlineLevel="0" collapsed="false">
      <c r="A2021" s="43" t="n">
        <v>33.65</v>
      </c>
      <c r="B2021" s="27" t="n">
        <v>6.28818181818182</v>
      </c>
      <c r="C2021" s="27" t="n">
        <v>265.259663420367</v>
      </c>
      <c r="D2021" s="27" t="n">
        <v>810.52358333333</v>
      </c>
      <c r="F2021" s="27" t="n">
        <v>69.89</v>
      </c>
      <c r="G2021" s="27" t="n">
        <v>33.47</v>
      </c>
    </row>
    <row r="2022" customFormat="false" ht="12.75" hidden="false" customHeight="false" outlineLevel="0" collapsed="false">
      <c r="A2022" s="43" t="n">
        <v>33.667</v>
      </c>
      <c r="B2022" s="27" t="n">
        <v>6.4175</v>
      </c>
      <c r="C2022" s="27" t="n">
        <v>239.203241321419</v>
      </c>
      <c r="D2022" s="27" t="n">
        <v>812.06982608696</v>
      </c>
      <c r="F2022" s="27" t="n">
        <v>71.455</v>
      </c>
      <c r="G2022" s="27" t="n">
        <v>33.5</v>
      </c>
    </row>
    <row r="2023" customFormat="false" ht="12.75" hidden="false" customHeight="false" outlineLevel="0" collapsed="false">
      <c r="A2023" s="43" t="n">
        <v>33.683</v>
      </c>
      <c r="B2023" s="27" t="n">
        <v>6.27</v>
      </c>
      <c r="C2023" s="27" t="n">
        <v>257.538257834221</v>
      </c>
      <c r="D2023" s="27" t="n">
        <v>813.57268181818</v>
      </c>
      <c r="F2023" s="27" t="n">
        <v>68.095</v>
      </c>
      <c r="G2023" s="27" t="n">
        <v>33.5</v>
      </c>
    </row>
    <row r="2024" customFormat="false" ht="12.75" hidden="false" customHeight="false" outlineLevel="0" collapsed="false">
      <c r="A2024" s="43" t="n">
        <v>33.7</v>
      </c>
      <c r="B2024" s="27" t="n">
        <v>6.29636363636364</v>
      </c>
      <c r="C2024" s="27" t="n">
        <v>279.748546815855</v>
      </c>
      <c r="D2024" s="27" t="n">
        <v>815.09945454545</v>
      </c>
      <c r="F2024" s="27" t="n">
        <v>68.645</v>
      </c>
      <c r="G2024" s="27" t="n">
        <v>33.4933333333333</v>
      </c>
    </row>
    <row r="2025" customFormat="false" ht="12.75" hidden="false" customHeight="false" outlineLevel="0" collapsed="false">
      <c r="A2025" s="43" t="n">
        <v>33.717</v>
      </c>
      <c r="B2025" s="27" t="n">
        <v>6.52454545454545</v>
      </c>
      <c r="C2025" s="27" t="n">
        <v>257.321352370646</v>
      </c>
      <c r="D2025" s="27" t="n">
        <v>816.63804347826</v>
      </c>
      <c r="F2025" s="27" t="n">
        <v>70.655</v>
      </c>
      <c r="G2025" s="27" t="n">
        <v>33.505</v>
      </c>
    </row>
    <row r="2026" customFormat="false" ht="12.75" hidden="false" customHeight="false" outlineLevel="0" collapsed="false">
      <c r="A2026" s="43" t="n">
        <v>33.733</v>
      </c>
      <c r="B2026" s="27" t="n">
        <v>6.43384615384615</v>
      </c>
      <c r="C2026" s="27" t="n">
        <v>253.117405268608</v>
      </c>
      <c r="D2026" s="27" t="n">
        <v>818.19026086957</v>
      </c>
      <c r="F2026" s="27" t="n">
        <v>69.145</v>
      </c>
      <c r="G2026" s="27" t="n">
        <v>33.5166666666667</v>
      </c>
    </row>
    <row r="2027" customFormat="false" ht="12.75" hidden="false" customHeight="false" outlineLevel="0" collapsed="false">
      <c r="A2027" s="43" t="n">
        <v>33.75</v>
      </c>
      <c r="B2027" s="27" t="n">
        <v>6.22777777777778</v>
      </c>
      <c r="C2027" s="27" t="n">
        <v>265.908078627578</v>
      </c>
      <c r="D2027" s="27" t="n">
        <v>819.72486956522</v>
      </c>
      <c r="F2027" s="27" t="n">
        <v>68.56</v>
      </c>
      <c r="G2027" s="27" t="n">
        <v>33.5257142857143</v>
      </c>
    </row>
    <row r="2028" customFormat="false" ht="12.75" hidden="false" customHeight="false" outlineLevel="0" collapsed="false">
      <c r="A2028" s="43" t="n">
        <v>33.767</v>
      </c>
      <c r="B2028" s="27" t="n">
        <v>6.363</v>
      </c>
      <c r="C2028" s="27" t="n">
        <v>259.234261682485</v>
      </c>
      <c r="D2028" s="27" t="n">
        <v>821.27804347826</v>
      </c>
      <c r="F2028" s="27" t="n">
        <v>69.27</v>
      </c>
      <c r="G2028" s="27" t="n">
        <v>33.515</v>
      </c>
    </row>
    <row r="2029" customFormat="false" ht="12.75" hidden="false" customHeight="false" outlineLevel="0" collapsed="false">
      <c r="A2029" s="43" t="n">
        <v>33.783</v>
      </c>
      <c r="B2029" s="27" t="n">
        <v>6.57222222222222</v>
      </c>
      <c r="C2029" s="27" t="n">
        <v>261.608422258138</v>
      </c>
      <c r="D2029" s="27" t="n">
        <v>822.80095454545</v>
      </c>
      <c r="F2029" s="27" t="n">
        <v>69.28</v>
      </c>
      <c r="G2029" s="27" t="n">
        <v>33.515</v>
      </c>
    </row>
    <row r="2030" customFormat="false" ht="12.75" hidden="false" customHeight="false" outlineLevel="0" collapsed="false">
      <c r="A2030" s="43" t="n">
        <v>33.8</v>
      </c>
      <c r="B2030" s="27" t="n">
        <v>6.18230769230769</v>
      </c>
      <c r="C2030" s="27" t="n">
        <v>257.207088834238</v>
      </c>
      <c r="D2030" s="27" t="n">
        <v>824.339875</v>
      </c>
      <c r="F2030" s="27" t="n">
        <v>68.195</v>
      </c>
      <c r="G2030" s="27" t="n">
        <v>33.53</v>
      </c>
    </row>
    <row r="2031" customFormat="false" ht="12.75" hidden="false" customHeight="false" outlineLevel="0" collapsed="false">
      <c r="A2031" s="43" t="n">
        <v>33.817</v>
      </c>
      <c r="B2031" s="27" t="n">
        <v>5.565</v>
      </c>
      <c r="C2031" s="27" t="n">
        <v>229.265443519724</v>
      </c>
      <c r="D2031" s="27" t="n">
        <v>825.87895454545</v>
      </c>
      <c r="F2031" s="27" t="n">
        <v>68.62</v>
      </c>
      <c r="G2031" s="27" t="n">
        <v>33.5416666666667</v>
      </c>
    </row>
    <row r="2032" customFormat="false" ht="12.75" hidden="false" customHeight="false" outlineLevel="0" collapsed="false">
      <c r="A2032" s="43" t="n">
        <v>33.833</v>
      </c>
      <c r="B2032" s="27" t="n">
        <v>5.79846153846154</v>
      </c>
      <c r="C2032" s="27" t="n">
        <v>229.10078446052</v>
      </c>
      <c r="D2032" s="27" t="n">
        <v>827.42282608696</v>
      </c>
      <c r="F2032" s="27" t="n">
        <v>69.0166666666667</v>
      </c>
      <c r="G2032" s="27" t="n">
        <v>33.534</v>
      </c>
    </row>
    <row r="2033" customFormat="false" ht="12.75" hidden="false" customHeight="false" outlineLevel="0" collapsed="false">
      <c r="A2033" s="43" t="n">
        <v>33.85</v>
      </c>
      <c r="B2033" s="27" t="n">
        <v>6.32071428571429</v>
      </c>
      <c r="C2033" s="27" t="n">
        <v>247.692061414253</v>
      </c>
      <c r="D2033" s="27" t="n">
        <v>828.991375</v>
      </c>
      <c r="F2033" s="27" t="n">
        <v>69.88</v>
      </c>
      <c r="G2033" s="27" t="n">
        <v>33.525</v>
      </c>
    </row>
    <row r="2034" customFormat="false" ht="12.75" hidden="false" customHeight="false" outlineLevel="0" collapsed="false">
      <c r="A2034" s="43" t="n">
        <v>33.867</v>
      </c>
      <c r="B2034" s="27" t="n">
        <v>6.76454545454545</v>
      </c>
      <c r="C2034" s="27" t="n">
        <v>269.118598405078</v>
      </c>
      <c r="D2034" s="27" t="n">
        <v>830.5652173913</v>
      </c>
      <c r="F2034" s="27" t="n">
        <v>70.06</v>
      </c>
      <c r="G2034" s="27" t="n">
        <v>33.5222222222222</v>
      </c>
    </row>
    <row r="2035" customFormat="false" ht="12.75" hidden="false" customHeight="false" outlineLevel="0" collapsed="false">
      <c r="A2035" s="43" t="n">
        <v>33.883</v>
      </c>
      <c r="B2035" s="27" t="n">
        <v>7.00727272727273</v>
      </c>
      <c r="C2035" s="27" t="n">
        <v>288.86518879815</v>
      </c>
      <c r="D2035" s="27" t="n">
        <v>832.11669565217</v>
      </c>
      <c r="F2035" s="27" t="n">
        <v>69.855</v>
      </c>
      <c r="G2035" s="27" t="n">
        <v>33.522</v>
      </c>
    </row>
    <row r="2036" customFormat="false" ht="12.75" hidden="false" customHeight="false" outlineLevel="0" collapsed="false">
      <c r="A2036" s="43" t="n">
        <v>33.9</v>
      </c>
      <c r="B2036" s="27" t="n">
        <v>7.145</v>
      </c>
      <c r="C2036" s="27" t="n">
        <v>295.545556193709</v>
      </c>
      <c r="D2036" s="27" t="n">
        <v>833.65308695652</v>
      </c>
      <c r="F2036" s="27" t="n">
        <v>70.55</v>
      </c>
      <c r="G2036" s="27" t="n">
        <v>33.54</v>
      </c>
    </row>
    <row r="2037" customFormat="false" ht="12.75" hidden="false" customHeight="false" outlineLevel="0" collapsed="false">
      <c r="A2037" s="43" t="n">
        <v>33.917</v>
      </c>
      <c r="B2037" s="27" t="n">
        <v>6.96642857142857</v>
      </c>
      <c r="C2037" s="27" t="n">
        <v>272.116874618597</v>
      </c>
      <c r="D2037" s="27" t="n">
        <v>835.22634782609</v>
      </c>
      <c r="F2037" s="27" t="n">
        <v>71.71</v>
      </c>
      <c r="G2037" s="27" t="n">
        <v>33.585</v>
      </c>
    </row>
    <row r="2038" customFormat="false" ht="12.75" hidden="false" customHeight="false" outlineLevel="0" collapsed="false">
      <c r="A2038" s="43" t="n">
        <v>33.933</v>
      </c>
      <c r="B2038" s="27" t="n">
        <v>6.568</v>
      </c>
      <c r="C2038" s="27" t="n">
        <v>268.160681759164</v>
      </c>
      <c r="D2038" s="27" t="n">
        <v>836.82104545455</v>
      </c>
      <c r="F2038" s="27" t="n">
        <v>70.23</v>
      </c>
      <c r="G2038" s="27" t="n">
        <v>33.61</v>
      </c>
    </row>
    <row r="2039" customFormat="false" ht="12.75" hidden="false" customHeight="false" outlineLevel="0" collapsed="false">
      <c r="A2039" s="43" t="n">
        <v>33.95</v>
      </c>
      <c r="B2039" s="27" t="n">
        <v>6.585</v>
      </c>
      <c r="C2039" s="27" t="n">
        <v>256.405062967839</v>
      </c>
      <c r="D2039" s="27" t="n">
        <v>838.38295833333</v>
      </c>
      <c r="F2039" s="27" t="n">
        <v>74.39</v>
      </c>
      <c r="G2039" s="27" t="n">
        <v>33.625</v>
      </c>
    </row>
    <row r="2040" customFormat="false" ht="12.75" hidden="false" customHeight="false" outlineLevel="0" collapsed="false">
      <c r="A2040" s="43" t="n">
        <v>33.967</v>
      </c>
      <c r="B2040" s="27" t="n">
        <v>6.83714285714286</v>
      </c>
      <c r="C2040" s="27" t="n">
        <v>212.296689149677</v>
      </c>
      <c r="D2040" s="27" t="n">
        <v>840.00272727273</v>
      </c>
      <c r="F2040" s="27" t="n">
        <v>79.68</v>
      </c>
      <c r="G2040" s="27" t="n">
        <v>33.635</v>
      </c>
    </row>
    <row r="2041" customFormat="false" ht="12.75" hidden="false" customHeight="false" outlineLevel="0" collapsed="false">
      <c r="A2041" s="43" t="n">
        <v>33.983</v>
      </c>
      <c r="B2041" s="27" t="n">
        <v>7.086</v>
      </c>
      <c r="C2041" s="27" t="n">
        <v>256.419735398793</v>
      </c>
      <c r="D2041" s="27" t="n">
        <v>841.55213043478</v>
      </c>
      <c r="F2041" s="27" t="n">
        <v>76.7766666666667</v>
      </c>
      <c r="G2041" s="27" t="n">
        <v>33.635</v>
      </c>
    </row>
    <row r="2042" customFormat="false" ht="12.75" hidden="false" customHeight="false" outlineLevel="0" collapsed="false">
      <c r="A2042" s="43" t="n">
        <v>34</v>
      </c>
      <c r="B2042" s="27" t="n">
        <v>6.95444444444444</v>
      </c>
      <c r="C2042" s="27" t="n">
        <v>323.267726936405</v>
      </c>
      <c r="D2042" s="27" t="n">
        <v>843.13195454545</v>
      </c>
      <c r="F2042" s="27" t="n">
        <v>72.99</v>
      </c>
      <c r="G2042" s="27" t="n">
        <v>33.625</v>
      </c>
    </row>
    <row r="2043" customFormat="false" ht="12.75" hidden="false" customHeight="false" outlineLevel="0" collapsed="false">
      <c r="A2043" s="43" t="n">
        <v>34.017</v>
      </c>
      <c r="B2043" s="27" t="n">
        <v>6.48727272727273</v>
      </c>
      <c r="C2043" s="27" t="n">
        <v>286.943755853172</v>
      </c>
      <c r="D2043" s="27" t="n">
        <v>844.67469565217</v>
      </c>
      <c r="F2043" s="27" t="n">
        <v>74.7</v>
      </c>
      <c r="G2043" s="27" t="n">
        <v>33.588</v>
      </c>
    </row>
    <row r="2044" customFormat="false" ht="12.75" hidden="false" customHeight="false" outlineLevel="0" collapsed="false">
      <c r="A2044" s="43" t="n">
        <v>34.033</v>
      </c>
      <c r="B2044" s="27" t="n">
        <v>6.39</v>
      </c>
      <c r="C2044" s="27" t="n">
        <v>223.771544302222</v>
      </c>
      <c r="D2044" s="27" t="n">
        <v>846.23030434783</v>
      </c>
      <c r="F2044" s="27" t="n">
        <v>79.5</v>
      </c>
      <c r="G2044" s="27" t="n">
        <v>33.589</v>
      </c>
    </row>
    <row r="2045" customFormat="false" ht="12.75" hidden="false" customHeight="false" outlineLevel="0" collapsed="false">
      <c r="A2045" s="43" t="n">
        <v>34.05</v>
      </c>
      <c r="B2045" s="27" t="n">
        <v>6.6475</v>
      </c>
      <c r="C2045" s="27" t="n">
        <v>220.566211427247</v>
      </c>
      <c r="D2045" s="27" t="n">
        <v>847.79065217391</v>
      </c>
      <c r="F2045" s="27" t="n">
        <v>77.83</v>
      </c>
      <c r="G2045" s="27" t="n">
        <v>33.575</v>
      </c>
    </row>
    <row r="2046" customFormat="false" ht="12.75" hidden="false" customHeight="false" outlineLevel="0" collapsed="false">
      <c r="A2046" s="43" t="n">
        <v>34.067</v>
      </c>
      <c r="B2046" s="27" t="n">
        <v>6.65777777777778</v>
      </c>
      <c r="C2046" s="27" t="n">
        <v>321.958819980231</v>
      </c>
      <c r="D2046" s="27" t="n">
        <v>849.37795652174</v>
      </c>
      <c r="F2046" s="27" t="n">
        <v>72.5433333333333</v>
      </c>
      <c r="G2046" s="27" t="n">
        <v>33.545</v>
      </c>
    </row>
    <row r="2047" customFormat="false" ht="12.75" hidden="false" customHeight="false" outlineLevel="0" collapsed="false">
      <c r="A2047" s="43" t="n">
        <v>34.083</v>
      </c>
      <c r="B2047" s="27" t="n">
        <v>6.71375</v>
      </c>
      <c r="C2047" s="27" t="n">
        <v>282.687831720099</v>
      </c>
      <c r="D2047" s="27" t="n">
        <v>850.95165217391</v>
      </c>
      <c r="F2047" s="27" t="n">
        <v>79.095</v>
      </c>
      <c r="G2047" s="27" t="n">
        <v>33.558</v>
      </c>
    </row>
    <row r="2048" customFormat="false" ht="12.75" hidden="false" customHeight="false" outlineLevel="0" collapsed="false">
      <c r="A2048" s="43" t="n">
        <v>34.1</v>
      </c>
      <c r="B2048" s="27" t="n">
        <v>6.818</v>
      </c>
      <c r="C2048" s="27" t="n">
        <v>191.28813618585</v>
      </c>
      <c r="D2048" s="27" t="n">
        <v>852.52152173913</v>
      </c>
      <c r="F2048" s="27" t="n">
        <v>80.61</v>
      </c>
      <c r="G2048" s="27" t="n">
        <v>33.5583333333333</v>
      </c>
    </row>
    <row r="2049" customFormat="false" ht="12.75" hidden="false" customHeight="false" outlineLevel="0" collapsed="false">
      <c r="A2049" s="43" t="n">
        <v>34.117</v>
      </c>
      <c r="B2049" s="27" t="n">
        <v>7.034</v>
      </c>
      <c r="C2049" s="27" t="n">
        <v>290.921893008908</v>
      </c>
      <c r="D2049" s="27" t="n">
        <v>854.10469565217</v>
      </c>
      <c r="F2049" s="27" t="n">
        <v>73.465</v>
      </c>
      <c r="G2049" s="27" t="n">
        <v>33.535</v>
      </c>
    </row>
    <row r="2050" customFormat="false" ht="12.75" hidden="false" customHeight="false" outlineLevel="0" collapsed="false">
      <c r="A2050" s="43" t="n">
        <v>34.133</v>
      </c>
      <c r="B2050" s="27" t="n">
        <v>7.00333333333333</v>
      </c>
      <c r="C2050" s="27" t="n">
        <v>354.130171444189</v>
      </c>
      <c r="D2050" s="27" t="n">
        <v>855.70030434783</v>
      </c>
      <c r="F2050" s="27" t="n">
        <v>73.2</v>
      </c>
      <c r="G2050" s="27" t="n">
        <v>33.5216666666667</v>
      </c>
    </row>
    <row r="2051" customFormat="false" ht="12.75" hidden="false" customHeight="false" outlineLevel="0" collapsed="false">
      <c r="A2051" s="43" t="n">
        <v>34.15</v>
      </c>
      <c r="B2051" s="27" t="n">
        <v>6.93125</v>
      </c>
      <c r="C2051" s="27" t="n">
        <v>272.840744173873</v>
      </c>
      <c r="D2051" s="27" t="n">
        <v>857.26831818182</v>
      </c>
      <c r="F2051" s="27" t="n">
        <v>75.615</v>
      </c>
      <c r="G2051" s="27" t="n">
        <v>33.4957142857143</v>
      </c>
    </row>
    <row r="2052" customFormat="false" ht="12.75" hidden="false" customHeight="false" outlineLevel="0" collapsed="false">
      <c r="A2052" s="43" t="n">
        <v>34.167</v>
      </c>
      <c r="B2052" s="27" t="n">
        <v>6.995</v>
      </c>
      <c r="C2052" s="27" t="n">
        <v>257.299017910145</v>
      </c>
      <c r="D2052" s="27" t="n">
        <v>858.8422173913</v>
      </c>
      <c r="F2052" s="27" t="n">
        <v>75.31</v>
      </c>
      <c r="G2052" s="27" t="n">
        <v>33.4828571428571</v>
      </c>
    </row>
    <row r="2053" customFormat="false" ht="12.75" hidden="false" customHeight="false" outlineLevel="0" collapsed="false">
      <c r="A2053" s="43" t="n">
        <v>34.183</v>
      </c>
      <c r="B2053" s="27" t="n">
        <v>6.69416666666667</v>
      </c>
      <c r="C2053" s="27" t="n">
        <v>277.172348776785</v>
      </c>
      <c r="D2053" s="27" t="n">
        <v>860.39391304348</v>
      </c>
      <c r="F2053" s="27" t="n">
        <v>73.99</v>
      </c>
      <c r="G2053" s="27" t="n">
        <v>33.49</v>
      </c>
    </row>
    <row r="2054" customFormat="false" ht="12.75" hidden="false" customHeight="false" outlineLevel="0" collapsed="false">
      <c r="A2054" s="43" t="n">
        <v>34.2</v>
      </c>
      <c r="B2054" s="27" t="n">
        <v>5.80727272727273</v>
      </c>
      <c r="C2054" s="27" t="n">
        <v>258.553006355649</v>
      </c>
      <c r="D2054" s="27" t="n">
        <v>861.98647826087</v>
      </c>
      <c r="F2054" s="27" t="n">
        <v>71.5</v>
      </c>
      <c r="G2054" s="27" t="n">
        <v>33.465</v>
      </c>
    </row>
    <row r="2055" customFormat="false" ht="12.75" hidden="false" customHeight="false" outlineLevel="0" collapsed="false">
      <c r="A2055" s="43" t="n">
        <v>34.217</v>
      </c>
      <c r="B2055" s="27" t="n">
        <v>5.83727272727273</v>
      </c>
      <c r="C2055" s="27" t="n">
        <v>226.284934770195</v>
      </c>
      <c r="D2055" s="27" t="n">
        <v>863.56773913043</v>
      </c>
      <c r="F2055" s="27" t="n">
        <v>74.2133333333333</v>
      </c>
      <c r="G2055" s="27" t="n">
        <v>33.466</v>
      </c>
    </row>
    <row r="2056" customFormat="false" ht="12.75" hidden="false" customHeight="false" outlineLevel="0" collapsed="false">
      <c r="A2056" s="43" t="n">
        <v>34.233</v>
      </c>
      <c r="B2056" s="27" t="n">
        <v>6.32</v>
      </c>
      <c r="C2056" s="27" t="n">
        <v>221.834732359653</v>
      </c>
      <c r="D2056" s="27" t="n">
        <v>865.2008</v>
      </c>
      <c r="F2056" s="27" t="n">
        <v>74.655</v>
      </c>
      <c r="G2056" s="27" t="n">
        <v>33.452</v>
      </c>
    </row>
    <row r="2057" customFormat="false" ht="12.75" hidden="false" customHeight="false" outlineLevel="0" collapsed="false">
      <c r="A2057" s="43" t="n">
        <v>34.25</v>
      </c>
      <c r="B2057" s="27" t="n">
        <v>6.77666666666667</v>
      </c>
      <c r="C2057" s="27" t="n">
        <v>269.023416999406</v>
      </c>
      <c r="D2057" s="27" t="n">
        <v>866.77826086957</v>
      </c>
      <c r="F2057" s="27" t="n">
        <v>74.065</v>
      </c>
      <c r="G2057" s="27" t="n">
        <v>33.4533333333333</v>
      </c>
    </row>
    <row r="2058" customFormat="false" ht="12.75" hidden="false" customHeight="false" outlineLevel="0" collapsed="false">
      <c r="A2058" s="43" t="n">
        <v>34.267</v>
      </c>
      <c r="B2058" s="27" t="n">
        <v>7.075</v>
      </c>
      <c r="C2058" s="27" t="n">
        <v>283.426583264287</v>
      </c>
      <c r="D2058" s="27" t="n">
        <v>868.46617391304</v>
      </c>
      <c r="F2058" s="27" t="n">
        <v>74.33</v>
      </c>
      <c r="G2058" s="27" t="n">
        <v>33.4566666666667</v>
      </c>
    </row>
    <row r="2059" customFormat="false" ht="12.75" hidden="false" customHeight="false" outlineLevel="0" collapsed="false">
      <c r="A2059" s="43" t="n">
        <v>34.283</v>
      </c>
      <c r="B2059" s="27" t="n">
        <v>6.61272727272727</v>
      </c>
      <c r="C2059" s="27" t="n">
        <v>258.794695900306</v>
      </c>
      <c r="D2059" s="27" t="n">
        <v>870.14177272727</v>
      </c>
      <c r="F2059" s="27" t="n">
        <v>74.85</v>
      </c>
      <c r="G2059" s="27" t="n">
        <v>33.5446666666667</v>
      </c>
    </row>
    <row r="2060" customFormat="false" ht="12.75" hidden="false" customHeight="false" outlineLevel="0" collapsed="false">
      <c r="A2060" s="43" t="n">
        <v>34.3</v>
      </c>
      <c r="B2060" s="27" t="n">
        <v>5.86909090909091</v>
      </c>
      <c r="C2060" s="27" t="n">
        <v>215.394303722635</v>
      </c>
      <c r="D2060" s="27" t="n">
        <v>871.60986956522</v>
      </c>
      <c r="F2060" s="27" t="n">
        <v>75.825</v>
      </c>
      <c r="G2060" s="27" t="n">
        <v>33.605</v>
      </c>
    </row>
    <row r="2061" customFormat="false" ht="12.75" hidden="false" customHeight="false" outlineLevel="0" collapsed="false">
      <c r="A2061" s="43" t="n">
        <v>34.317</v>
      </c>
      <c r="B2061" s="27" t="n">
        <v>5.88909090909091</v>
      </c>
      <c r="C2061" s="27" t="n">
        <v>262.166890977927</v>
      </c>
      <c r="D2061" s="27" t="n">
        <v>873.22756521739</v>
      </c>
      <c r="F2061" s="27" t="n">
        <v>71.21</v>
      </c>
      <c r="G2061" s="27" t="n">
        <v>33.6142857142857</v>
      </c>
    </row>
    <row r="2062" customFormat="false" ht="12.75" hidden="false" customHeight="false" outlineLevel="0" collapsed="false">
      <c r="A2062" s="43" t="n">
        <v>34.333</v>
      </c>
      <c r="B2062" s="27" t="n">
        <v>6.35</v>
      </c>
      <c r="C2062" s="27" t="n">
        <v>214.149237776059</v>
      </c>
      <c r="D2062" s="27" t="n">
        <v>874.81459090909</v>
      </c>
      <c r="F2062" s="27" t="n">
        <v>77.445</v>
      </c>
      <c r="G2062" s="27" t="n">
        <v>33.66</v>
      </c>
    </row>
    <row r="2063" customFormat="false" ht="12.75" hidden="false" customHeight="false" outlineLevel="0" collapsed="false">
      <c r="A2063" s="43" t="n">
        <v>34.35</v>
      </c>
      <c r="B2063" s="27" t="n">
        <v>7.07230769230769</v>
      </c>
      <c r="C2063" s="27" t="n">
        <v>149.128860245593</v>
      </c>
      <c r="D2063" s="27" t="n">
        <v>876.41069565217</v>
      </c>
      <c r="F2063" s="27" t="n">
        <v>86.85</v>
      </c>
      <c r="G2063" s="27" t="n">
        <v>33.7290909090909</v>
      </c>
    </row>
    <row r="2064" customFormat="false" ht="12.75" hidden="false" customHeight="false" outlineLevel="0" collapsed="false">
      <c r="A2064" s="43" t="n">
        <v>34.367</v>
      </c>
      <c r="B2064" s="27" t="n">
        <v>7.48769230769231</v>
      </c>
      <c r="C2064" s="27" t="n">
        <v>243.329927910284</v>
      </c>
      <c r="D2064" s="27" t="n">
        <v>878.024875</v>
      </c>
      <c r="F2064" s="27" t="n">
        <v>80.0466666666667</v>
      </c>
      <c r="G2064" s="27" t="n">
        <v>33.7185714285714</v>
      </c>
    </row>
    <row r="2065" customFormat="false" ht="12.75" hidden="false" customHeight="false" outlineLevel="0" collapsed="false">
      <c r="A2065" s="43" t="n">
        <v>34.383</v>
      </c>
      <c r="B2065" s="27" t="n">
        <v>7.11461538461538</v>
      </c>
      <c r="C2065" s="27" t="n">
        <v>459.428286560105</v>
      </c>
      <c r="D2065" s="27" t="n">
        <v>879.65308695652</v>
      </c>
      <c r="F2065" s="27" t="n">
        <v>74.165</v>
      </c>
      <c r="G2065" s="27" t="n">
        <v>33.675</v>
      </c>
    </row>
    <row r="2066" customFormat="false" ht="12.75" hidden="false" customHeight="false" outlineLevel="0" collapsed="false">
      <c r="A2066" s="43" t="n">
        <v>34.4</v>
      </c>
      <c r="B2066" s="27" t="n">
        <v>6.94714285714286</v>
      </c>
      <c r="C2066" s="27" t="n">
        <v>258.935267131125</v>
      </c>
      <c r="D2066" s="27" t="n">
        <v>881.23591304348</v>
      </c>
      <c r="F2066" s="27" t="n">
        <v>83.955</v>
      </c>
      <c r="G2066" s="27" t="n">
        <v>33.6709090909091</v>
      </c>
    </row>
    <row r="2067" customFormat="false" ht="12.75" hidden="false" customHeight="false" outlineLevel="0" collapsed="false">
      <c r="A2067" s="43" t="n">
        <v>34.417</v>
      </c>
      <c r="B2067" s="27" t="n">
        <v>7.10818181818182</v>
      </c>
      <c r="C2067" s="27" t="n">
        <v>139.880346156283</v>
      </c>
      <c r="D2067" s="27" t="n">
        <v>882.83360869565</v>
      </c>
      <c r="F2067" s="27" t="n">
        <v>91.04</v>
      </c>
      <c r="G2067" s="27" t="n">
        <v>33.735</v>
      </c>
    </row>
    <row r="2068" customFormat="false" ht="12.75" hidden="false" customHeight="false" outlineLevel="0" collapsed="false">
      <c r="A2068" s="43" t="n">
        <v>34.433</v>
      </c>
      <c r="B2068" s="27" t="n">
        <v>7.27272727272727</v>
      </c>
      <c r="C2068" s="27" t="n">
        <v>63.7892574952246</v>
      </c>
      <c r="D2068" s="27" t="n">
        <v>884.42982608696</v>
      </c>
      <c r="F2068" s="27" t="n">
        <v>96.655</v>
      </c>
      <c r="G2068" s="27" t="n">
        <v>33.815</v>
      </c>
    </row>
    <row r="2069" customFormat="false" ht="12.75" hidden="false" customHeight="false" outlineLevel="0" collapsed="false">
      <c r="A2069" s="43" t="n">
        <v>34.45</v>
      </c>
      <c r="B2069" s="27" t="n">
        <v>7.41</v>
      </c>
      <c r="C2069" s="27" t="n">
        <v>334.492521917971</v>
      </c>
      <c r="D2069" s="27" t="n">
        <v>886.04226086957</v>
      </c>
      <c r="F2069" s="27" t="n">
        <v>83.42</v>
      </c>
      <c r="G2069" s="27" t="n">
        <v>33.78</v>
      </c>
    </row>
    <row r="2070" customFormat="false" ht="12.75" hidden="false" customHeight="false" outlineLevel="0" collapsed="false">
      <c r="A2070" s="43" t="n">
        <v>34.467</v>
      </c>
      <c r="B2070" s="27" t="n">
        <v>7.26545454545455</v>
      </c>
      <c r="C2070" s="27" t="n">
        <v>592.520125947737</v>
      </c>
      <c r="D2070" s="27" t="n">
        <v>887.67434782609</v>
      </c>
      <c r="F2070" s="27" t="n">
        <v>80.255</v>
      </c>
      <c r="G2070" s="27" t="n">
        <v>33.7457142857143</v>
      </c>
    </row>
    <row r="2071" customFormat="false" ht="12.75" hidden="false" customHeight="false" outlineLevel="0" collapsed="false">
      <c r="A2071" s="43" t="n">
        <v>34.483</v>
      </c>
      <c r="B2071" s="27" t="n">
        <v>7.10111111111111</v>
      </c>
      <c r="C2071" s="27" t="n">
        <v>222.393273457503</v>
      </c>
      <c r="D2071" s="27" t="n">
        <v>889.30652173913</v>
      </c>
      <c r="F2071" s="27" t="n">
        <v>90.18</v>
      </c>
      <c r="G2071" s="27" t="n">
        <v>33.7375</v>
      </c>
    </row>
    <row r="2072" customFormat="false" ht="12.75" hidden="false" customHeight="false" outlineLevel="0" collapsed="false">
      <c r="A2072" s="43" t="n">
        <v>34.5</v>
      </c>
      <c r="B2072" s="27" t="n">
        <v>7.17272727272727</v>
      </c>
      <c r="C2072" s="27" t="n">
        <v>88.3609415848821</v>
      </c>
      <c r="D2072" s="27" t="n">
        <v>890.88954545455</v>
      </c>
      <c r="F2072" s="27" t="n">
        <v>97.12</v>
      </c>
      <c r="G2072" s="27" t="n">
        <v>33.78</v>
      </c>
    </row>
    <row r="2073" customFormat="false" ht="12.75" hidden="false" customHeight="false" outlineLevel="0" collapsed="false">
      <c r="A2073" s="43" t="n">
        <v>34.517</v>
      </c>
      <c r="B2073" s="27" t="n">
        <v>7.451</v>
      </c>
      <c r="C2073" s="27" t="n">
        <v>166.750945549193</v>
      </c>
      <c r="D2073" s="27" t="n">
        <v>892.48339130435</v>
      </c>
      <c r="F2073" s="27" t="n">
        <v>91.98</v>
      </c>
      <c r="G2073" s="27" t="n">
        <v>33.7677777777778</v>
      </c>
    </row>
    <row r="2074" customFormat="false" ht="12.75" hidden="false" customHeight="false" outlineLevel="0" collapsed="false">
      <c r="A2074" s="43" t="n">
        <v>34.533</v>
      </c>
      <c r="B2074" s="27" t="n">
        <v>7.27583333333333</v>
      </c>
      <c r="C2074" s="27" t="n">
        <v>657.015345637446</v>
      </c>
      <c r="D2074" s="27" t="n">
        <v>894.11230434783</v>
      </c>
      <c r="F2074" s="27" t="n">
        <v>77.88</v>
      </c>
      <c r="G2074" s="27" t="n">
        <v>33.69</v>
      </c>
    </row>
    <row r="2075" customFormat="false" ht="12.75" hidden="false" customHeight="false" outlineLevel="0" collapsed="false">
      <c r="A2075" s="43" t="n">
        <v>34.55</v>
      </c>
      <c r="B2075" s="27" t="n">
        <v>7.04875</v>
      </c>
      <c r="C2075" s="27" t="n">
        <v>334.677868695884</v>
      </c>
      <c r="D2075" s="27" t="n">
        <v>895.75734782609</v>
      </c>
      <c r="F2075" s="27" t="n">
        <v>82.8566666666667</v>
      </c>
      <c r="G2075" s="27" t="n">
        <v>33.64</v>
      </c>
    </row>
    <row r="2076" customFormat="false" ht="12.75" hidden="false" customHeight="false" outlineLevel="0" collapsed="false">
      <c r="A2076" s="43" t="n">
        <v>34.567</v>
      </c>
      <c r="B2076" s="27" t="n">
        <v>7.16818181818182</v>
      </c>
      <c r="C2076" s="27" t="n">
        <v>137.088123888937</v>
      </c>
      <c r="D2076" s="27" t="n">
        <v>897.39082608696</v>
      </c>
      <c r="F2076" s="27" t="n">
        <v>92.63</v>
      </c>
      <c r="G2076" s="27" t="n">
        <v>33.68</v>
      </c>
    </row>
    <row r="2077" customFormat="false" ht="12.75" hidden="false" customHeight="false" outlineLevel="0" collapsed="false">
      <c r="A2077" s="43" t="n">
        <v>34.583</v>
      </c>
      <c r="B2077" s="27" t="n">
        <v>7.23</v>
      </c>
      <c r="C2077" s="27" t="n">
        <v>89.7893667704305</v>
      </c>
      <c r="D2077" s="27" t="n">
        <v>898.9967826087</v>
      </c>
      <c r="F2077" s="27" t="n">
        <v>95.045</v>
      </c>
      <c r="G2077" s="27" t="n">
        <v>33.7216666666667</v>
      </c>
    </row>
    <row r="2078" customFormat="false" ht="12.75" hidden="false" customHeight="false" outlineLevel="0" collapsed="false">
      <c r="A2078" s="43" t="n">
        <v>34.6</v>
      </c>
      <c r="B2078" s="27" t="n">
        <v>7.02545454545455</v>
      </c>
      <c r="C2078" s="27" t="n">
        <v>449.972242575312</v>
      </c>
      <c r="D2078" s="27" t="n">
        <v>900.6357826087</v>
      </c>
      <c r="F2078" s="27" t="n">
        <v>81.02</v>
      </c>
      <c r="G2078" s="27" t="n">
        <v>33.665</v>
      </c>
    </row>
    <row r="2079" customFormat="false" ht="12.75" hidden="false" customHeight="false" outlineLevel="0" collapsed="false">
      <c r="A2079" s="43" t="n">
        <v>34.617</v>
      </c>
      <c r="B2079" s="27" t="n">
        <v>6.94428571428571</v>
      </c>
      <c r="C2079" s="27" t="n">
        <v>425.493092375434</v>
      </c>
      <c r="D2079" s="27" t="n">
        <v>902.28354545455</v>
      </c>
      <c r="F2079" s="27" t="n">
        <v>83.565</v>
      </c>
      <c r="G2079" s="27" t="n">
        <v>33.6333333333333</v>
      </c>
    </row>
    <row r="2080" customFormat="false" ht="12.75" hidden="false" customHeight="false" outlineLevel="0" collapsed="false">
      <c r="A2080" s="43" t="n">
        <v>34.633</v>
      </c>
      <c r="B2080" s="27" t="n">
        <v>7.09272727272727</v>
      </c>
      <c r="C2080" s="27" t="n">
        <v>165.857747690122</v>
      </c>
      <c r="D2080" s="27" t="n">
        <v>903.89127272727</v>
      </c>
      <c r="F2080" s="27" t="n">
        <v>91.01</v>
      </c>
      <c r="G2080" s="27" t="n">
        <v>33.6644444444444</v>
      </c>
    </row>
    <row r="2081" customFormat="false" ht="12.75" hidden="false" customHeight="false" outlineLevel="0" collapsed="false">
      <c r="A2081" s="43" t="n">
        <v>34.65</v>
      </c>
      <c r="B2081" s="27" t="n">
        <v>7.30083333333333</v>
      </c>
      <c r="C2081" s="27" t="n">
        <v>81.6363498107557</v>
      </c>
      <c r="D2081" s="27" t="n">
        <v>905.49159090909</v>
      </c>
      <c r="F2081" s="27" t="n">
        <v>95.725</v>
      </c>
      <c r="G2081" s="27" t="n">
        <v>33.7057142857143</v>
      </c>
    </row>
    <row r="2082" customFormat="false" ht="12.75" hidden="false" customHeight="false" outlineLevel="0" collapsed="false">
      <c r="A2082" s="43" t="n">
        <v>34.667</v>
      </c>
      <c r="B2082" s="27" t="n">
        <v>7.52090909090909</v>
      </c>
      <c r="C2082" s="27" t="n">
        <v>337.537013555605</v>
      </c>
      <c r="D2082" s="27" t="n">
        <v>907.11430434783</v>
      </c>
      <c r="F2082" s="27" t="n">
        <v>86.215</v>
      </c>
      <c r="G2082" s="27" t="n">
        <v>33.655</v>
      </c>
    </row>
    <row r="2083" customFormat="false" ht="12.75" hidden="false" customHeight="false" outlineLevel="0" collapsed="false">
      <c r="A2083" s="43" t="n">
        <v>34.683</v>
      </c>
      <c r="B2083" s="27" t="n">
        <v>7.42166666666667</v>
      </c>
      <c r="C2083" s="27" t="n">
        <v>583.798928214946</v>
      </c>
      <c r="D2083" s="27" t="n">
        <v>908.74008695652</v>
      </c>
      <c r="F2083" s="27" t="n">
        <v>77.18</v>
      </c>
      <c r="G2083" s="27" t="n">
        <v>33.6175</v>
      </c>
    </row>
    <row r="2084" customFormat="false" ht="12.75" hidden="false" customHeight="false" outlineLevel="0" collapsed="false">
      <c r="A2084" s="43" t="n">
        <v>34.7</v>
      </c>
      <c r="B2084" s="27" t="n">
        <v>7.108</v>
      </c>
      <c r="C2084" s="27" t="n">
        <v>231.965383815378</v>
      </c>
      <c r="D2084" s="27" t="n">
        <v>910.36134782609</v>
      </c>
      <c r="F2084" s="27" t="n">
        <v>84.76</v>
      </c>
      <c r="G2084" s="27" t="n">
        <v>33.645</v>
      </c>
    </row>
    <row r="2085" customFormat="false" ht="12.75" hidden="false" customHeight="false" outlineLevel="0" collapsed="false">
      <c r="A2085" s="43" t="n">
        <v>34.717</v>
      </c>
      <c r="B2085" s="27" t="n">
        <v>6.67416666666667</v>
      </c>
      <c r="C2085" s="27" t="n">
        <v>94.694582324903</v>
      </c>
      <c r="D2085" s="27" t="n">
        <v>912.00495652174</v>
      </c>
      <c r="F2085" s="27" t="n">
        <v>93.955</v>
      </c>
      <c r="G2085" s="27" t="n">
        <v>33.668</v>
      </c>
    </row>
    <row r="2086" customFormat="false" ht="12.75" hidden="false" customHeight="false" outlineLevel="0" collapsed="false">
      <c r="A2086" s="43" t="n">
        <v>34.733</v>
      </c>
      <c r="B2086" s="27" t="n">
        <v>6.79416666666667</v>
      </c>
      <c r="C2086" s="27" t="n">
        <v>201.66268053805</v>
      </c>
      <c r="D2086" s="27" t="n">
        <v>913.66673913043</v>
      </c>
      <c r="F2086" s="27" t="n">
        <v>88.64</v>
      </c>
      <c r="G2086" s="27" t="n">
        <v>33.6325</v>
      </c>
    </row>
    <row r="2087" customFormat="false" ht="12.75" hidden="false" customHeight="false" outlineLevel="0" collapsed="false">
      <c r="A2087" s="43" t="n">
        <v>34.75</v>
      </c>
      <c r="B2087" s="27" t="n">
        <v>6.97777777777778</v>
      </c>
      <c r="C2087" s="27" t="n">
        <v>496.950683616784</v>
      </c>
      <c r="D2087" s="27" t="n">
        <v>915.30456521739</v>
      </c>
      <c r="F2087" s="27" t="n">
        <v>78.645</v>
      </c>
      <c r="G2087" s="27" t="n">
        <v>33.5857142857143</v>
      </c>
    </row>
    <row r="2088" customFormat="false" ht="12.75" hidden="false" customHeight="false" outlineLevel="0" collapsed="false">
      <c r="A2088" s="43" t="n">
        <v>34.767</v>
      </c>
      <c r="B2088" s="27" t="n">
        <v>6.83555555555555</v>
      </c>
      <c r="C2088" s="27" t="n">
        <v>248.06190506152</v>
      </c>
      <c r="D2088" s="27" t="n">
        <v>916.95595652174</v>
      </c>
      <c r="F2088" s="27" t="n">
        <v>83.785</v>
      </c>
      <c r="G2088" s="27" t="n">
        <v>33.5766666666667</v>
      </c>
    </row>
    <row r="2089" customFormat="false" ht="12.75" hidden="false" customHeight="false" outlineLevel="0" collapsed="false">
      <c r="A2089" s="43" t="n">
        <v>34.783</v>
      </c>
      <c r="B2089" s="27" t="n">
        <v>7.00384615384615</v>
      </c>
      <c r="C2089" s="27" t="n">
        <v>102.296458741257</v>
      </c>
      <c r="D2089" s="27" t="n">
        <v>918.58959090909</v>
      </c>
      <c r="F2089" s="27" t="n">
        <v>93.42</v>
      </c>
      <c r="G2089" s="27" t="n">
        <v>33.6116666666667</v>
      </c>
    </row>
    <row r="2090" customFormat="false" ht="12.75" hidden="false" customHeight="false" outlineLevel="0" collapsed="false">
      <c r="A2090" s="43" t="n">
        <v>34.8</v>
      </c>
      <c r="B2090" s="27" t="n">
        <v>7.45076923076923</v>
      </c>
      <c r="C2090" s="27" t="n">
        <v>185.620102586988</v>
      </c>
      <c r="D2090" s="27" t="n">
        <v>920.23652173913</v>
      </c>
      <c r="F2090" s="27" t="n">
        <v>90.365</v>
      </c>
      <c r="G2090" s="27" t="n">
        <v>33.5885714285714</v>
      </c>
    </row>
    <row r="2091" customFormat="false" ht="12.75" hidden="false" customHeight="false" outlineLevel="0" collapsed="false">
      <c r="A2091" s="43" t="n">
        <v>34.817</v>
      </c>
      <c r="B2091" s="27" t="n">
        <v>7.5925</v>
      </c>
      <c r="C2091" s="27" t="n">
        <v>538.798184654927</v>
      </c>
      <c r="D2091" s="27" t="n">
        <v>921.86840909091</v>
      </c>
      <c r="F2091" s="27" t="n">
        <v>79.46</v>
      </c>
      <c r="G2091" s="27" t="n">
        <v>33.55</v>
      </c>
    </row>
    <row r="2092" customFormat="false" ht="12.75" hidden="false" customHeight="false" outlineLevel="0" collapsed="false">
      <c r="A2092" s="43" t="n">
        <v>34.833</v>
      </c>
      <c r="B2092" s="27" t="n">
        <v>7.47777777777778</v>
      </c>
      <c r="C2092" s="27" t="n">
        <v>331.964973318864</v>
      </c>
      <c r="D2092" s="27" t="n">
        <v>923.49486363636</v>
      </c>
      <c r="F2092" s="27" t="n">
        <v>81.71</v>
      </c>
      <c r="G2092" s="27" t="n">
        <v>33.555</v>
      </c>
    </row>
    <row r="2093" customFormat="false" ht="12.75" hidden="false" customHeight="false" outlineLevel="0" collapsed="false">
      <c r="A2093" s="43" t="n">
        <v>34.85</v>
      </c>
      <c r="B2093" s="27" t="n">
        <v>7.514</v>
      </c>
      <c r="C2093" s="27" t="n">
        <v>138.425128682875</v>
      </c>
      <c r="D2093" s="27" t="n">
        <v>925.14404347826</v>
      </c>
      <c r="F2093" s="27" t="n">
        <v>91.395</v>
      </c>
      <c r="G2093" s="27" t="n">
        <v>33.595</v>
      </c>
    </row>
    <row r="2094" customFormat="false" ht="12.75" hidden="false" customHeight="false" outlineLevel="0" collapsed="false">
      <c r="A2094" s="43" t="n">
        <v>34.867</v>
      </c>
      <c r="B2094" s="27" t="n">
        <v>7.787</v>
      </c>
      <c r="C2094" s="27" t="n">
        <v>125.075701157559</v>
      </c>
      <c r="D2094" s="27" t="n">
        <v>926.84645454545</v>
      </c>
      <c r="F2094" s="27" t="n">
        <v>93.71</v>
      </c>
      <c r="G2094" s="27" t="n">
        <v>33.595</v>
      </c>
    </row>
    <row r="2095" customFormat="false" ht="12.75" hidden="false" customHeight="false" outlineLevel="0" collapsed="false">
      <c r="A2095" s="43" t="n">
        <v>34.883</v>
      </c>
      <c r="B2095" s="27" t="n">
        <v>7.85666666666667</v>
      </c>
      <c r="C2095" s="27" t="n">
        <v>538.447105909808</v>
      </c>
      <c r="D2095" s="27" t="n">
        <v>928.45442857143</v>
      </c>
      <c r="F2095" s="27" t="n">
        <v>80.855</v>
      </c>
      <c r="G2095" s="27" t="n">
        <v>33.5485714285714</v>
      </c>
    </row>
    <row r="2096" customFormat="false" ht="12.75" hidden="false" customHeight="false" outlineLevel="0" collapsed="false">
      <c r="A2096" s="43" t="n">
        <v>34.9</v>
      </c>
      <c r="B2096" s="27" t="n">
        <v>7.613</v>
      </c>
      <c r="C2096" s="27" t="n">
        <v>421.782796003742</v>
      </c>
      <c r="D2096" s="27" t="n">
        <v>930.12254545455</v>
      </c>
      <c r="F2096" s="27" t="n">
        <v>79.145</v>
      </c>
      <c r="G2096" s="27" t="n">
        <v>33.53</v>
      </c>
    </row>
    <row r="2097" customFormat="false" ht="12.75" hidden="false" customHeight="false" outlineLevel="0" collapsed="false">
      <c r="A2097" s="43" t="n">
        <v>34.917</v>
      </c>
      <c r="B2097" s="27" t="n">
        <v>7.566</v>
      </c>
      <c r="C2097" s="27" t="n">
        <v>166.148128025131</v>
      </c>
      <c r="D2097" s="27" t="n">
        <v>931.80638095238</v>
      </c>
      <c r="F2097" s="27" t="n">
        <v>88.745</v>
      </c>
      <c r="G2097" s="27" t="n">
        <v>33.55</v>
      </c>
    </row>
    <row r="2098" customFormat="false" ht="12.75" hidden="false" customHeight="false" outlineLevel="0" collapsed="false">
      <c r="A2098" s="43" t="n">
        <v>34.933</v>
      </c>
      <c r="B2098" s="27" t="n">
        <v>7.79545454545455</v>
      </c>
      <c r="C2098" s="27" t="n">
        <v>103.81863424911</v>
      </c>
      <c r="D2098" s="27" t="n">
        <v>933.44236363636</v>
      </c>
      <c r="F2098" s="27" t="n">
        <v>94.14</v>
      </c>
      <c r="G2098" s="27" t="n">
        <v>33.56</v>
      </c>
    </row>
    <row r="2099" customFormat="false" ht="12.75" hidden="false" customHeight="false" outlineLevel="0" collapsed="false">
      <c r="A2099" s="43" t="n">
        <v>34.95</v>
      </c>
      <c r="B2099" s="27" t="n">
        <v>7.97875</v>
      </c>
      <c r="C2099" s="27" t="n">
        <v>407.760932702786</v>
      </c>
      <c r="D2099" s="27" t="n">
        <v>935.07677272727</v>
      </c>
      <c r="F2099" s="27" t="n">
        <v>83.15</v>
      </c>
      <c r="G2099" s="27" t="n">
        <v>33.52</v>
      </c>
    </row>
    <row r="2100" customFormat="false" ht="12.75" hidden="false" customHeight="false" outlineLevel="0" collapsed="false">
      <c r="A2100" s="43" t="n">
        <v>34.967</v>
      </c>
      <c r="B2100" s="27" t="n">
        <v>7.75928571428571</v>
      </c>
      <c r="C2100" s="27" t="n">
        <v>492.806094989933</v>
      </c>
      <c r="D2100" s="27" t="n">
        <v>936.789</v>
      </c>
      <c r="F2100" s="27" t="n">
        <v>78.195</v>
      </c>
      <c r="G2100" s="27" t="n">
        <v>33.5042857142857</v>
      </c>
    </row>
    <row r="2101" customFormat="false" ht="12.75" hidden="false" customHeight="false" outlineLevel="0" collapsed="false">
      <c r="A2101" s="43" t="n">
        <v>34.983</v>
      </c>
      <c r="B2101" s="27" t="n">
        <v>7.41666666666667</v>
      </c>
      <c r="C2101" s="27" t="n">
        <v>195.772602708821</v>
      </c>
      <c r="D2101" s="27" t="n">
        <v>938.4705</v>
      </c>
      <c r="F2101" s="27" t="n">
        <v>86.7</v>
      </c>
      <c r="G2101" s="27" t="n">
        <v>33.5228571428571</v>
      </c>
    </row>
    <row r="2102" customFormat="false" ht="12.75" hidden="false" customHeight="false" outlineLevel="0" collapsed="false">
      <c r="A2102" s="43" t="n">
        <v>35</v>
      </c>
      <c r="B2102" s="27" t="n">
        <v>6.952</v>
      </c>
      <c r="C2102" s="27" t="n">
        <v>137.025673225807</v>
      </c>
      <c r="D2102" s="27" t="n">
        <v>940.10457142857</v>
      </c>
      <c r="F2102" s="27" t="n">
        <v>90.485</v>
      </c>
      <c r="G2102" s="27" t="n">
        <v>33.5</v>
      </c>
    </row>
    <row r="2103" customFormat="false" ht="12.75" hidden="false" customHeight="false" outlineLevel="0" collapsed="false">
      <c r="A2103" s="43" t="n">
        <v>35.017</v>
      </c>
      <c r="B2103" s="27" t="n">
        <v>6.98625</v>
      </c>
      <c r="C2103" s="27" t="n">
        <v>315.219200902101</v>
      </c>
      <c r="D2103" s="27" t="n">
        <v>941.76613636364</v>
      </c>
      <c r="F2103" s="27" t="n">
        <v>83.065</v>
      </c>
      <c r="G2103" s="27" t="n">
        <v>33.485</v>
      </c>
    </row>
    <row r="2104" customFormat="false" ht="12.75" hidden="false" customHeight="false" outlineLevel="0" collapsed="false">
      <c r="A2104" s="43" t="n">
        <v>35.033</v>
      </c>
      <c r="B2104" s="27" t="n">
        <v>7.08111111111111</v>
      </c>
      <c r="C2104" s="27" t="n">
        <v>313.660355557606</v>
      </c>
      <c r="D2104" s="27" t="n">
        <v>943.46045454545</v>
      </c>
      <c r="F2104" s="27" t="n">
        <v>81.895</v>
      </c>
      <c r="G2104" s="27" t="n">
        <v>33.5111111111111</v>
      </c>
    </row>
    <row r="2105" customFormat="false" ht="12.75" hidden="false" customHeight="false" outlineLevel="0" collapsed="false">
      <c r="A2105" s="43" t="n">
        <v>35.05</v>
      </c>
      <c r="B2105" s="27" t="n">
        <v>7.33454545454545</v>
      </c>
      <c r="C2105" s="27" t="n">
        <v>150.031401292489</v>
      </c>
      <c r="D2105" s="27" t="n">
        <v>945.14195454545</v>
      </c>
      <c r="F2105" s="27" t="n">
        <v>90.54</v>
      </c>
      <c r="G2105" s="27" t="n">
        <v>33.6141666666667</v>
      </c>
    </row>
    <row r="2106" customFormat="false" ht="12.75" hidden="false" customHeight="false" outlineLevel="0" collapsed="false">
      <c r="A2106" s="43" t="n">
        <v>35.067</v>
      </c>
      <c r="B2106" s="27" t="n">
        <v>7.73</v>
      </c>
      <c r="C2106" s="27" t="n">
        <v>134.268667225273</v>
      </c>
      <c r="D2106" s="27" t="n">
        <v>946.79904545455</v>
      </c>
      <c r="F2106" s="27" t="n">
        <v>92.805</v>
      </c>
      <c r="G2106" s="27" t="n">
        <v>33.735</v>
      </c>
    </row>
    <row r="2107" customFormat="false" ht="12.75" hidden="false" customHeight="false" outlineLevel="0" collapsed="false">
      <c r="A2107" s="43" t="n">
        <v>35.083</v>
      </c>
      <c r="B2107" s="27" t="n">
        <v>7.89777777777778</v>
      </c>
      <c r="C2107" s="27" t="n">
        <v>440.692721299875</v>
      </c>
      <c r="D2107" s="27" t="n">
        <v>948.43504545455</v>
      </c>
      <c r="F2107" s="27" t="n">
        <v>82.47</v>
      </c>
      <c r="G2107" s="27" t="n">
        <v>33.855</v>
      </c>
    </row>
    <row r="2108" customFormat="false" ht="12.75" hidden="false" customHeight="false" outlineLevel="0" collapsed="false">
      <c r="A2108" s="43" t="n">
        <v>35.1</v>
      </c>
      <c r="B2108" s="27" t="n">
        <v>7.77857142857143</v>
      </c>
      <c r="C2108" s="27" t="n">
        <v>371.636573938061</v>
      </c>
      <c r="D2108" s="27" t="n">
        <v>950.12352173913</v>
      </c>
      <c r="F2108" s="27" t="n">
        <v>81.88</v>
      </c>
      <c r="G2108" s="27" t="n">
        <v>34.0125</v>
      </c>
    </row>
    <row r="2109" customFormat="false" ht="12.75" hidden="false" customHeight="false" outlineLevel="0" collapsed="false">
      <c r="A2109" s="43" t="n">
        <v>35.117</v>
      </c>
      <c r="B2109" s="27" t="n">
        <v>7.80333333333333</v>
      </c>
      <c r="C2109" s="27" t="n">
        <v>152.549573366416</v>
      </c>
      <c r="D2109" s="27" t="n">
        <v>951.8055</v>
      </c>
      <c r="F2109" s="27" t="n">
        <v>91.025</v>
      </c>
      <c r="G2109" s="27" t="n">
        <v>34.185</v>
      </c>
    </row>
    <row r="2110" customFormat="false" ht="12.75" hidden="false" customHeight="false" outlineLevel="0" collapsed="false">
      <c r="A2110" s="43" t="n">
        <v>35.133</v>
      </c>
      <c r="B2110" s="27" t="n">
        <v>7.998</v>
      </c>
      <c r="C2110" s="27" t="n">
        <v>155.83209436668</v>
      </c>
      <c r="D2110" s="27" t="n">
        <v>953.43418181818</v>
      </c>
      <c r="F2110" s="27" t="n">
        <v>91.43</v>
      </c>
      <c r="G2110" s="27" t="n">
        <v>34.33</v>
      </c>
    </row>
    <row r="2111" customFormat="false" ht="12.75" hidden="false" customHeight="false" outlineLevel="0" collapsed="false">
      <c r="A2111" s="43" t="n">
        <v>35.15</v>
      </c>
      <c r="B2111" s="27" t="n">
        <v>8.08</v>
      </c>
      <c r="C2111" s="27" t="n">
        <v>447.759687312966</v>
      </c>
      <c r="D2111" s="27" t="n">
        <v>955.13540909091</v>
      </c>
      <c r="F2111" s="27" t="n">
        <v>82.56</v>
      </c>
      <c r="G2111" s="27" t="n">
        <v>34.4785714285714</v>
      </c>
    </row>
    <row r="2112" customFormat="false" ht="12.75" hidden="false" customHeight="false" outlineLevel="0" collapsed="false">
      <c r="A2112" s="43" t="n">
        <v>35.167</v>
      </c>
      <c r="B2112" s="27" t="n">
        <v>7.954</v>
      </c>
      <c r="C2112" s="27" t="n">
        <v>326.443169653404</v>
      </c>
      <c r="D2112" s="27" t="n">
        <v>956.81577272727</v>
      </c>
      <c r="F2112" s="27" t="n">
        <v>84.375</v>
      </c>
      <c r="G2112" s="27" t="n">
        <v>34.6283333333333</v>
      </c>
    </row>
    <row r="2113" customFormat="false" ht="12.75" hidden="false" customHeight="false" outlineLevel="0" collapsed="false">
      <c r="A2113" s="43" t="n">
        <v>35.183</v>
      </c>
      <c r="B2113" s="27" t="n">
        <v>7.98444444444444</v>
      </c>
      <c r="C2113" s="27" t="n">
        <v>210.388374728358</v>
      </c>
      <c r="D2113" s="27" t="n">
        <v>958.5262173913</v>
      </c>
      <c r="F2113" s="27" t="n">
        <v>87.665</v>
      </c>
      <c r="G2113" s="27" t="n">
        <v>34.7846666666667</v>
      </c>
    </row>
    <row r="2114" customFormat="false" ht="12.75" hidden="false" customHeight="false" outlineLevel="0" collapsed="false">
      <c r="A2114" s="43" t="n">
        <v>35.2</v>
      </c>
      <c r="B2114" s="27" t="n">
        <v>8.03166666666667</v>
      </c>
      <c r="C2114" s="27" t="n">
        <v>307.04667712234</v>
      </c>
      <c r="D2114" s="27" t="n">
        <v>960.24263636364</v>
      </c>
      <c r="F2114" s="27" t="n">
        <v>83.44</v>
      </c>
      <c r="G2114" s="27" t="n">
        <v>34.9865</v>
      </c>
    </row>
    <row r="2115" customFormat="false" ht="12.75" hidden="false" customHeight="false" outlineLevel="0" collapsed="false">
      <c r="A2115" s="43" t="n">
        <v>35.217</v>
      </c>
      <c r="B2115" s="27" t="n">
        <v>7.99571428571429</v>
      </c>
      <c r="C2115" s="27" t="n">
        <v>422.812405717243</v>
      </c>
      <c r="D2115" s="27" t="n">
        <v>961.90981818182</v>
      </c>
      <c r="F2115" s="27" t="n">
        <v>76.75</v>
      </c>
      <c r="G2115" s="27" t="n">
        <v>35.2322727272727</v>
      </c>
    </row>
    <row r="2116" customFormat="false" ht="12.75" hidden="false" customHeight="false" outlineLevel="0" collapsed="false">
      <c r="A2116" s="43" t="n">
        <v>35.233</v>
      </c>
      <c r="B2116" s="27" t="n">
        <v>8.04</v>
      </c>
      <c r="C2116" s="27" t="n">
        <v>277.363668373342</v>
      </c>
      <c r="D2116" s="27" t="n">
        <v>963.56381818182</v>
      </c>
      <c r="F2116" s="27" t="n">
        <v>81.16</v>
      </c>
      <c r="G2116" s="27" t="n">
        <v>35.5175</v>
      </c>
    </row>
    <row r="2117" customFormat="false" ht="12.75" hidden="false" customHeight="false" outlineLevel="0" collapsed="false">
      <c r="A2117" s="43" t="n">
        <v>35.25</v>
      </c>
      <c r="B2117" s="27" t="n">
        <v>8.14444444444444</v>
      </c>
      <c r="C2117" s="27" t="n">
        <v>169.082220260769</v>
      </c>
      <c r="D2117" s="27" t="n">
        <v>965.55854545455</v>
      </c>
      <c r="F2117" s="27" t="n">
        <v>89.085</v>
      </c>
      <c r="G2117" s="27" t="n">
        <v>35.8713636363636</v>
      </c>
    </row>
    <row r="2118" customFormat="false" ht="12.75" hidden="false" customHeight="false" outlineLevel="0" collapsed="false">
      <c r="A2118" s="43" t="n">
        <v>35.267</v>
      </c>
      <c r="B2118" s="27" t="n">
        <v>8.10666666666667</v>
      </c>
      <c r="C2118" s="27" t="n">
        <v>59.2921687404485</v>
      </c>
      <c r="D2118" s="27" t="n">
        <v>967.31530434783</v>
      </c>
      <c r="F2118" s="27" t="n">
        <v>98.035</v>
      </c>
      <c r="G2118" s="27" t="n">
        <v>36.4547826086957</v>
      </c>
    </row>
    <row r="2119" customFormat="false" ht="12.75" hidden="false" customHeight="false" outlineLevel="0" collapsed="false">
      <c r="A2119" s="43" t="n">
        <v>35.283</v>
      </c>
      <c r="B2119" s="27" t="n">
        <v>7.305</v>
      </c>
      <c r="C2119" s="27" t="n">
        <v>19.7228697352403</v>
      </c>
      <c r="D2119" s="27" t="n">
        <v>969.08409090909</v>
      </c>
      <c r="F2119" s="27" t="n">
        <v>98.22</v>
      </c>
      <c r="G2119" s="27" t="n">
        <v>36.9572727272727</v>
      </c>
    </row>
    <row r="2120" customFormat="false" ht="12.75" hidden="false" customHeight="false" outlineLevel="0" collapsed="false">
      <c r="A2120" s="43" t="n">
        <v>35.3</v>
      </c>
      <c r="B2120" s="27" t="n">
        <v>6.268</v>
      </c>
      <c r="C2120" s="27" t="n">
        <v>183.471778886777</v>
      </c>
      <c r="D2120" s="27" t="n">
        <v>970.495375</v>
      </c>
      <c r="F2120" s="27" t="n">
        <v>95.835</v>
      </c>
      <c r="G2120" s="27" t="n">
        <v>37.335625</v>
      </c>
    </row>
    <row r="2121" customFormat="false" ht="12.75" hidden="false" customHeight="false" outlineLevel="0" collapsed="false">
      <c r="A2121" s="43" t="n">
        <v>35.317</v>
      </c>
      <c r="B2121" s="27" t="n">
        <v>6.16272727272727</v>
      </c>
      <c r="C2121" s="27" t="n">
        <v>808.808349030782</v>
      </c>
      <c r="D2121" s="27" t="n">
        <v>970.8393</v>
      </c>
      <c r="F2121" s="27" t="n">
        <v>75.64</v>
      </c>
      <c r="G2121" s="27" t="n">
        <v>37.455</v>
      </c>
    </row>
    <row r="2122" customFormat="false" ht="12.75" hidden="false" customHeight="false" outlineLevel="0" collapsed="false">
      <c r="A2122" s="43" t="n">
        <v>35.333</v>
      </c>
      <c r="B2122" s="27" t="n">
        <v>5.94428571428571</v>
      </c>
      <c r="C2122" s="27" t="n">
        <v>797.812312996284</v>
      </c>
      <c r="D2122" s="27" t="n">
        <v>970.83328571429</v>
      </c>
      <c r="F2122" s="27" t="n">
        <v>40.315</v>
      </c>
      <c r="G2122" s="27" t="n">
        <v>37.365</v>
      </c>
    </row>
    <row r="2123" customFormat="false" ht="12.75" hidden="false" customHeight="false" outlineLevel="0" collapsed="false">
      <c r="A2123" s="43" t="n">
        <v>35.35</v>
      </c>
      <c r="B2123" s="27" t="n">
        <v>5.29461538461538</v>
      </c>
      <c r="C2123" s="27" t="n">
        <v>316.681398354134</v>
      </c>
      <c r="D2123" s="27" t="n">
        <v>970.8255</v>
      </c>
      <c r="F2123" s="27" t="n">
        <v>35.285</v>
      </c>
      <c r="G2123" s="27" t="n">
        <v>37.25</v>
      </c>
    </row>
    <row r="2124" customFormat="false" ht="12.75" hidden="false" customHeight="false" outlineLevel="0" collapsed="false">
      <c r="A2124" s="43" t="n">
        <v>35.367</v>
      </c>
      <c r="B2124" s="27" t="n">
        <v>4.48307692307692</v>
      </c>
      <c r="C2124" s="27" t="n">
        <v>183.283311927797</v>
      </c>
      <c r="D2124" s="27" t="n">
        <v>970.83144444444</v>
      </c>
      <c r="F2124" s="27" t="n">
        <v>39.085</v>
      </c>
      <c r="G2124" s="27" t="n">
        <v>37.11</v>
      </c>
    </row>
    <row r="2125" customFormat="false" ht="12.75" hidden="false" customHeight="false" outlineLevel="0" collapsed="false">
      <c r="A2125" s="43"/>
    </row>
    <row r="2126" customFormat="false" ht="12.75" hidden="false" customHeight="false" outlineLevel="0" collapsed="false">
      <c r="A2126" s="43"/>
    </row>
    <row r="2127" customFormat="false" ht="12.75" hidden="false" customHeight="false" outlineLevel="0" collapsed="false">
      <c r="A2127" s="43"/>
    </row>
    <row r="2128" customFormat="false" ht="12.75" hidden="false" customHeight="false" outlineLevel="0" collapsed="false">
      <c r="A2128" s="43"/>
    </row>
    <row r="2129" customFormat="false" ht="12.75" hidden="false" customHeight="false" outlineLevel="0" collapsed="false">
      <c r="A2129" s="43"/>
    </row>
    <row r="2130" customFormat="false" ht="12.75" hidden="false" customHeight="false" outlineLevel="0" collapsed="false">
      <c r="A2130" s="43"/>
    </row>
    <row r="2131" customFormat="false" ht="12.75" hidden="false" customHeight="false" outlineLevel="0" collapsed="false">
      <c r="A2131" s="43"/>
    </row>
    <row r="2132" customFormat="false" ht="12.75" hidden="false" customHeight="false" outlineLevel="0" collapsed="false">
      <c r="A2132" s="43"/>
    </row>
    <row r="2133" customFormat="false" ht="12.75" hidden="false" customHeight="false" outlineLevel="0" collapsed="false">
      <c r="A2133" s="43"/>
    </row>
    <row r="2134" customFormat="false" ht="12.75" hidden="false" customHeight="false" outlineLevel="0" collapsed="false">
      <c r="A2134" s="43"/>
    </row>
    <row r="2135" customFormat="false" ht="12.75" hidden="false" customHeight="false" outlineLevel="0" collapsed="false">
      <c r="A2135" s="43"/>
    </row>
    <row r="2136" customFormat="false" ht="12.75" hidden="false" customHeight="false" outlineLevel="0" collapsed="false">
      <c r="A2136" s="43"/>
    </row>
    <row r="2137" customFormat="false" ht="12.75" hidden="false" customHeight="false" outlineLevel="0" collapsed="false">
      <c r="A2137" s="43"/>
    </row>
    <row r="2138" customFormat="false" ht="12.75" hidden="false" customHeight="false" outlineLevel="0" collapsed="false">
      <c r="A2138" s="43"/>
    </row>
    <row r="2139" customFormat="false" ht="12.75" hidden="false" customHeight="false" outlineLevel="0" collapsed="false">
      <c r="A2139" s="43"/>
    </row>
    <row r="2140" customFormat="false" ht="12.75" hidden="false" customHeight="false" outlineLevel="0" collapsed="false">
      <c r="A2140" s="43"/>
    </row>
    <row r="2141" customFormat="false" ht="12.75" hidden="false" customHeight="false" outlineLevel="0" collapsed="false">
      <c r="A2141" s="43"/>
    </row>
    <row r="2142" customFormat="false" ht="12.75" hidden="false" customHeight="false" outlineLevel="0" collapsed="false">
      <c r="A2142" s="43"/>
    </row>
    <row r="2143" customFormat="false" ht="12.75" hidden="false" customHeight="false" outlineLevel="0" collapsed="false">
      <c r="A2143" s="43"/>
    </row>
    <row r="2144" customFormat="false" ht="12.75" hidden="false" customHeight="false" outlineLevel="0" collapsed="false">
      <c r="A2144" s="43"/>
    </row>
    <row r="2145" customFormat="false" ht="12.75" hidden="false" customHeight="false" outlineLevel="0" collapsed="false">
      <c r="A2145" s="43"/>
    </row>
    <row r="2146" customFormat="false" ht="12.75" hidden="false" customHeight="false" outlineLevel="0" collapsed="false">
      <c r="A2146" s="43"/>
    </row>
    <row r="2147" customFormat="false" ht="12.75" hidden="false" customHeight="false" outlineLevel="0" collapsed="false">
      <c r="A2147" s="43"/>
    </row>
    <row r="2148" customFormat="false" ht="12.75" hidden="false" customHeight="false" outlineLevel="0" collapsed="false">
      <c r="A2148" s="43"/>
    </row>
    <row r="2149" customFormat="false" ht="12.75" hidden="false" customHeight="false" outlineLevel="0" collapsed="false">
      <c r="A2149" s="43"/>
    </row>
    <row r="2150" customFormat="false" ht="12.75" hidden="false" customHeight="false" outlineLevel="0" collapsed="false">
      <c r="A2150" s="43"/>
    </row>
    <row r="2151" customFormat="false" ht="12.75" hidden="false" customHeight="false" outlineLevel="0" collapsed="false">
      <c r="A2151" s="43"/>
    </row>
    <row r="2152" customFormat="false" ht="12.75" hidden="false" customHeight="false" outlineLevel="0" collapsed="false">
      <c r="A2152" s="43"/>
    </row>
    <row r="2153" customFormat="false" ht="12.75" hidden="false" customHeight="false" outlineLevel="0" collapsed="false">
      <c r="A2153" s="43"/>
    </row>
    <row r="2154" customFormat="false" ht="12.75" hidden="false" customHeight="false" outlineLevel="0" collapsed="false">
      <c r="A2154" s="43"/>
    </row>
    <row r="2155" customFormat="false" ht="12.75" hidden="false" customHeight="false" outlineLevel="0" collapsed="false">
      <c r="A2155" s="43"/>
    </row>
    <row r="2156" customFormat="false" ht="12.75" hidden="false" customHeight="false" outlineLevel="0" collapsed="false">
      <c r="A2156" s="43"/>
    </row>
    <row r="2157" customFormat="false" ht="12.75" hidden="false" customHeight="false" outlineLevel="0" collapsed="false">
      <c r="A2157" s="43"/>
    </row>
    <row r="2158" customFormat="false" ht="12.75" hidden="false" customHeight="false" outlineLevel="0" collapsed="false">
      <c r="A2158" s="43"/>
    </row>
    <row r="2159" customFormat="false" ht="12.75" hidden="false" customHeight="false" outlineLevel="0" collapsed="false">
      <c r="A2159" s="43"/>
    </row>
    <row r="2160" customFormat="false" ht="12.75" hidden="false" customHeight="false" outlineLevel="0" collapsed="false">
      <c r="A2160" s="43"/>
    </row>
    <row r="2161" customFormat="false" ht="12.75" hidden="false" customHeight="false" outlineLevel="0" collapsed="false">
      <c r="A2161" s="43"/>
    </row>
    <row r="2162" customFormat="false" ht="12.75" hidden="false" customHeight="false" outlineLevel="0" collapsed="false">
      <c r="A2162" s="43"/>
    </row>
    <row r="2163" customFormat="false" ht="12.75" hidden="false" customHeight="false" outlineLevel="0" collapsed="false">
      <c r="A2163" s="43"/>
    </row>
    <row r="2164" customFormat="false" ht="12.75" hidden="false" customHeight="false" outlineLevel="0" collapsed="false">
      <c r="A2164" s="43"/>
    </row>
    <row r="2165" customFormat="false" ht="12.75" hidden="false" customHeight="false" outlineLevel="0" collapsed="false">
      <c r="A2165" s="43"/>
    </row>
    <row r="2166" customFormat="false" ht="12.75" hidden="false" customHeight="false" outlineLevel="0" collapsed="false">
      <c r="A2166" s="43"/>
    </row>
    <row r="2167" customFormat="false" ht="12.75" hidden="false" customHeight="false" outlineLevel="0" collapsed="false">
      <c r="A2167" s="43"/>
    </row>
    <row r="2168" customFormat="false" ht="12.75" hidden="false" customHeight="false" outlineLevel="0" collapsed="false">
      <c r="A2168" s="43"/>
    </row>
    <row r="2169" customFormat="false" ht="12.75" hidden="false" customHeight="false" outlineLevel="0" collapsed="false">
      <c r="A2169" s="43"/>
    </row>
    <row r="2170" customFormat="false" ht="12.75" hidden="false" customHeight="false" outlineLevel="0" collapsed="false">
      <c r="A2170" s="43"/>
    </row>
    <row r="2171" customFormat="false" ht="12.75" hidden="false" customHeight="false" outlineLevel="0" collapsed="false">
      <c r="A2171" s="43"/>
    </row>
    <row r="2172" customFormat="false" ht="12.75" hidden="false" customHeight="false" outlineLevel="0" collapsed="false">
      <c r="A2172" s="43"/>
    </row>
    <row r="2173" customFormat="false" ht="12.75" hidden="false" customHeight="false" outlineLevel="0" collapsed="false">
      <c r="A2173" s="43"/>
    </row>
    <row r="2174" customFormat="false" ht="12.75" hidden="false" customHeight="false" outlineLevel="0" collapsed="false">
      <c r="A2174" s="43"/>
    </row>
    <row r="2175" customFormat="false" ht="12.75" hidden="false" customHeight="false" outlineLevel="0" collapsed="false">
      <c r="A2175" s="43"/>
    </row>
    <row r="2176" customFormat="false" ht="12.75" hidden="false" customHeight="false" outlineLevel="0" collapsed="false">
      <c r="A2176" s="43"/>
    </row>
    <row r="2177" customFormat="false" ht="12.75" hidden="false" customHeight="false" outlineLevel="0" collapsed="false">
      <c r="A2177" s="43"/>
    </row>
    <row r="2178" customFormat="false" ht="12.75" hidden="false" customHeight="false" outlineLevel="0" collapsed="false">
      <c r="A2178" s="43"/>
    </row>
    <row r="2179" customFormat="false" ht="12.75" hidden="false" customHeight="false" outlineLevel="0" collapsed="false">
      <c r="A2179" s="43"/>
    </row>
    <row r="2180" customFormat="false" ht="12.75" hidden="false" customHeight="false" outlineLevel="0" collapsed="false">
      <c r="A2180" s="43"/>
    </row>
    <row r="2181" customFormat="false" ht="12.75" hidden="false" customHeight="false" outlineLevel="0" collapsed="false">
      <c r="A2181" s="43"/>
    </row>
    <row r="2182" customFormat="false" ht="12.75" hidden="false" customHeight="false" outlineLevel="0" collapsed="false">
      <c r="A2182" s="43"/>
    </row>
    <row r="2183" customFormat="false" ht="12.75" hidden="false" customHeight="false" outlineLevel="0" collapsed="false">
      <c r="A2183" s="43"/>
    </row>
    <row r="2184" customFormat="false" ht="12.75" hidden="false" customHeight="false" outlineLevel="0" collapsed="false">
      <c r="A2184" s="43"/>
    </row>
    <row r="2185" customFormat="false" ht="12.75" hidden="false" customHeight="false" outlineLevel="0" collapsed="false">
      <c r="A2185" s="43"/>
    </row>
    <row r="2186" customFormat="false" ht="12.75" hidden="false" customHeight="false" outlineLevel="0" collapsed="false">
      <c r="A2186" s="43"/>
    </row>
    <row r="2187" customFormat="false" ht="12.75" hidden="false" customHeight="false" outlineLevel="0" collapsed="false">
      <c r="A2187" s="43"/>
    </row>
    <row r="2188" customFormat="false" ht="12.75" hidden="false" customHeight="false" outlineLevel="0" collapsed="false">
      <c r="A2188" s="43"/>
    </row>
    <row r="2189" customFormat="false" ht="12.75" hidden="false" customHeight="false" outlineLevel="0" collapsed="false">
      <c r="A2189" s="43"/>
    </row>
    <row r="2190" customFormat="false" ht="12.75" hidden="false" customHeight="false" outlineLevel="0" collapsed="false">
      <c r="A2190" s="43"/>
    </row>
    <row r="2191" customFormat="false" ht="12.75" hidden="false" customHeight="false" outlineLevel="0" collapsed="false">
      <c r="A2191" s="43"/>
    </row>
    <row r="2192" customFormat="false" ht="12.75" hidden="false" customHeight="false" outlineLevel="0" collapsed="false">
      <c r="A2192" s="43"/>
    </row>
    <row r="2193" customFormat="false" ht="12.75" hidden="false" customHeight="false" outlineLevel="0" collapsed="false">
      <c r="A2193" s="43"/>
    </row>
    <row r="2194" customFormat="false" ht="12.75" hidden="false" customHeight="false" outlineLevel="0" collapsed="false">
      <c r="A2194" s="43"/>
    </row>
    <row r="2195" customFormat="false" ht="12.75" hidden="false" customHeight="false" outlineLevel="0" collapsed="false">
      <c r="A2195" s="43"/>
    </row>
    <row r="2196" customFormat="false" ht="12.75" hidden="false" customHeight="false" outlineLevel="0" collapsed="false">
      <c r="A2196" s="43"/>
    </row>
    <row r="2197" customFormat="false" ht="12.75" hidden="false" customHeight="false" outlineLevel="0" collapsed="false">
      <c r="A2197" s="43"/>
    </row>
    <row r="2198" customFormat="false" ht="12.75" hidden="false" customHeight="false" outlineLevel="0" collapsed="false">
      <c r="A2198" s="43"/>
    </row>
    <row r="2199" customFormat="false" ht="12.75" hidden="false" customHeight="false" outlineLevel="0" collapsed="false">
      <c r="A2199" s="43"/>
    </row>
    <row r="2200" customFormat="false" ht="12.75" hidden="false" customHeight="false" outlineLevel="0" collapsed="false">
      <c r="A2200" s="43"/>
    </row>
    <row r="2201" customFormat="false" ht="12.75" hidden="false" customHeight="false" outlineLevel="0" collapsed="false">
      <c r="A2201" s="43"/>
    </row>
    <row r="2202" customFormat="false" ht="12.75" hidden="false" customHeight="false" outlineLevel="0" collapsed="false">
      <c r="A2202" s="43"/>
    </row>
    <row r="2203" customFormat="false" ht="12.75" hidden="false" customHeight="false" outlineLevel="0" collapsed="false">
      <c r="A2203" s="43"/>
    </row>
    <row r="2204" customFormat="false" ht="12.75" hidden="false" customHeight="false" outlineLevel="0" collapsed="false">
      <c r="A2204" s="43"/>
    </row>
    <row r="2205" customFormat="false" ht="12.75" hidden="false" customHeight="false" outlineLevel="0" collapsed="false">
      <c r="A2205" s="43"/>
    </row>
    <row r="2206" customFormat="false" ht="12.75" hidden="false" customHeight="false" outlineLevel="0" collapsed="false">
      <c r="A2206" s="43"/>
    </row>
    <row r="2207" customFormat="false" ht="12.75" hidden="false" customHeight="false" outlineLevel="0" collapsed="false">
      <c r="A2207" s="43"/>
    </row>
    <row r="2208" customFormat="false" ht="12.75" hidden="false" customHeight="false" outlineLevel="0" collapsed="false">
      <c r="A2208" s="43"/>
    </row>
    <row r="2209" customFormat="false" ht="12.75" hidden="false" customHeight="false" outlineLevel="0" collapsed="false">
      <c r="A2209" s="43"/>
    </row>
    <row r="2210" customFormat="false" ht="12.75" hidden="false" customHeight="false" outlineLevel="0" collapsed="false">
      <c r="A2210" s="43"/>
    </row>
    <row r="2211" customFormat="false" ht="12.75" hidden="false" customHeight="false" outlineLevel="0" collapsed="false">
      <c r="A2211" s="43"/>
    </row>
    <row r="2212" customFormat="false" ht="12.75" hidden="false" customHeight="false" outlineLevel="0" collapsed="false">
      <c r="A2212" s="43"/>
    </row>
    <row r="2213" customFormat="false" ht="12.75" hidden="false" customHeight="false" outlineLevel="0" collapsed="false">
      <c r="A2213" s="43"/>
    </row>
    <row r="2214" customFormat="false" ht="12.75" hidden="false" customHeight="false" outlineLevel="0" collapsed="false">
      <c r="A2214" s="43"/>
    </row>
    <row r="2215" customFormat="false" ht="12.75" hidden="false" customHeight="false" outlineLevel="0" collapsed="false">
      <c r="A2215" s="43"/>
    </row>
    <row r="2216" customFormat="false" ht="12.75" hidden="false" customHeight="false" outlineLevel="0" collapsed="false">
      <c r="A2216" s="43"/>
    </row>
    <row r="2217" customFormat="false" ht="12.75" hidden="false" customHeight="false" outlineLevel="0" collapsed="false">
      <c r="A2217" s="43"/>
    </row>
    <row r="2218" customFormat="false" ht="12.75" hidden="false" customHeight="false" outlineLevel="0" collapsed="false">
      <c r="A2218" s="43"/>
    </row>
    <row r="2219" customFormat="false" ht="12.75" hidden="false" customHeight="false" outlineLevel="0" collapsed="false">
      <c r="A2219" s="43"/>
    </row>
    <row r="2220" customFormat="false" ht="12.75" hidden="false" customHeight="false" outlineLevel="0" collapsed="false">
      <c r="A2220" s="43"/>
    </row>
    <row r="2221" customFormat="false" ht="12.75" hidden="false" customHeight="false" outlineLevel="0" collapsed="false">
      <c r="A2221" s="43"/>
    </row>
    <row r="2222" customFormat="false" ht="12.75" hidden="false" customHeight="false" outlineLevel="0" collapsed="false">
      <c r="A2222" s="43"/>
    </row>
    <row r="2223" customFormat="false" ht="12.75" hidden="false" customHeight="false" outlineLevel="0" collapsed="false">
      <c r="A2223" s="43"/>
    </row>
    <row r="2224" customFormat="false" ht="12.75" hidden="false" customHeight="false" outlineLevel="0" collapsed="false">
      <c r="A2224" s="43"/>
    </row>
    <row r="2225" customFormat="false" ht="12.75" hidden="false" customHeight="false" outlineLevel="0" collapsed="false">
      <c r="A2225" s="43"/>
    </row>
    <row r="2226" customFormat="false" ht="12.75" hidden="false" customHeight="false" outlineLevel="0" collapsed="false">
      <c r="A2226" s="43"/>
    </row>
    <row r="2227" customFormat="false" ht="12.75" hidden="false" customHeight="false" outlineLevel="0" collapsed="false">
      <c r="A2227" s="43"/>
    </row>
    <row r="2228" customFormat="false" ht="12.75" hidden="false" customHeight="false" outlineLevel="0" collapsed="false">
      <c r="A2228" s="43"/>
    </row>
    <row r="2229" customFormat="false" ht="12.75" hidden="false" customHeight="false" outlineLevel="0" collapsed="false">
      <c r="A2229" s="43"/>
    </row>
    <row r="2230" customFormat="false" ht="12.75" hidden="false" customHeight="false" outlineLevel="0" collapsed="false">
      <c r="A2230" s="43"/>
    </row>
    <row r="2231" customFormat="false" ht="12.75" hidden="false" customHeight="false" outlineLevel="0" collapsed="false">
      <c r="A2231" s="43"/>
    </row>
    <row r="2232" customFormat="false" ht="12.75" hidden="false" customHeight="false" outlineLevel="0" collapsed="false">
      <c r="A2232" s="43"/>
    </row>
    <row r="2233" customFormat="false" ht="12.75" hidden="false" customHeight="false" outlineLevel="0" collapsed="false">
      <c r="A2233" s="43"/>
    </row>
    <row r="2234" customFormat="false" ht="12.75" hidden="false" customHeight="false" outlineLevel="0" collapsed="false">
      <c r="A2234" s="43"/>
    </row>
    <row r="2235" customFormat="false" ht="12.75" hidden="false" customHeight="false" outlineLevel="0" collapsed="false">
      <c r="A2235" s="43"/>
    </row>
    <row r="2236" customFormat="false" ht="12.75" hidden="false" customHeight="false" outlineLevel="0" collapsed="false">
      <c r="A2236" s="43"/>
    </row>
    <row r="2237" customFormat="false" ht="12.75" hidden="false" customHeight="false" outlineLevel="0" collapsed="false">
      <c r="A2237" s="43"/>
    </row>
    <row r="2238" customFormat="false" ht="12.75" hidden="false" customHeight="false" outlineLevel="0" collapsed="false">
      <c r="A2238" s="43"/>
    </row>
    <row r="2239" customFormat="false" ht="12.75" hidden="false" customHeight="false" outlineLevel="0" collapsed="false">
      <c r="A2239" s="43"/>
    </row>
    <row r="2240" customFormat="false" ht="12.75" hidden="false" customHeight="false" outlineLevel="0" collapsed="false">
      <c r="A2240" s="43"/>
    </row>
    <row r="2241" customFormat="false" ht="12.75" hidden="false" customHeight="false" outlineLevel="0" collapsed="false">
      <c r="A2241" s="43"/>
    </row>
    <row r="2242" customFormat="false" ht="12.75" hidden="false" customHeight="false" outlineLevel="0" collapsed="false">
      <c r="A2242" s="43"/>
    </row>
    <row r="2243" customFormat="false" ht="12.75" hidden="false" customHeight="false" outlineLevel="0" collapsed="false">
      <c r="A2243" s="43"/>
    </row>
    <row r="2244" customFormat="false" ht="12.75" hidden="false" customHeight="false" outlineLevel="0" collapsed="false">
      <c r="A2244" s="43"/>
    </row>
    <row r="2245" customFormat="false" ht="12.75" hidden="false" customHeight="false" outlineLevel="0" collapsed="false">
      <c r="A2245" s="43"/>
    </row>
    <row r="2246" customFormat="false" ht="12.75" hidden="false" customHeight="false" outlineLevel="0" collapsed="false">
      <c r="A2246" s="43"/>
    </row>
    <row r="2247" customFormat="false" ht="12.75" hidden="false" customHeight="false" outlineLevel="0" collapsed="false">
      <c r="A2247" s="43"/>
    </row>
    <row r="2248" customFormat="false" ht="12.75" hidden="false" customHeight="false" outlineLevel="0" collapsed="false">
      <c r="A2248" s="43"/>
    </row>
    <row r="2249" customFormat="false" ht="12.75" hidden="false" customHeight="false" outlineLevel="0" collapsed="false">
      <c r="A2249" s="43"/>
    </row>
    <row r="2250" customFormat="false" ht="12.75" hidden="false" customHeight="false" outlineLevel="0" collapsed="false">
      <c r="A2250" s="43"/>
    </row>
    <row r="2251" customFormat="false" ht="12.75" hidden="false" customHeight="false" outlineLevel="0" collapsed="false">
      <c r="A2251" s="43"/>
    </row>
    <row r="2252" customFormat="false" ht="12.75" hidden="false" customHeight="false" outlineLevel="0" collapsed="false">
      <c r="A2252" s="43"/>
    </row>
    <row r="2253" customFormat="false" ht="12.75" hidden="false" customHeight="false" outlineLevel="0" collapsed="false">
      <c r="A2253" s="43"/>
    </row>
    <row r="2254" customFormat="false" ht="12.75" hidden="false" customHeight="false" outlineLevel="0" collapsed="false">
      <c r="A2254" s="43"/>
    </row>
    <row r="2255" customFormat="false" ht="12.75" hidden="false" customHeight="false" outlineLevel="0" collapsed="false">
      <c r="A2255" s="43"/>
    </row>
    <row r="2256" customFormat="false" ht="12.75" hidden="false" customHeight="false" outlineLevel="0" collapsed="false">
      <c r="A2256" s="43"/>
    </row>
    <row r="2257" customFormat="false" ht="12.75" hidden="false" customHeight="false" outlineLevel="0" collapsed="false">
      <c r="A2257" s="43"/>
    </row>
    <row r="2258" customFormat="false" ht="12.75" hidden="false" customHeight="false" outlineLevel="0" collapsed="false">
      <c r="A2258" s="43"/>
    </row>
    <row r="2259" customFormat="false" ht="12.75" hidden="false" customHeight="false" outlineLevel="0" collapsed="false">
      <c r="A2259" s="43"/>
    </row>
    <row r="2260" customFormat="false" ht="12.75" hidden="false" customHeight="false" outlineLevel="0" collapsed="false">
      <c r="A2260" s="43"/>
    </row>
    <row r="2261" customFormat="false" ht="12.75" hidden="false" customHeight="false" outlineLevel="0" collapsed="false">
      <c r="A2261" s="43"/>
    </row>
    <row r="2262" customFormat="false" ht="12.75" hidden="false" customHeight="false" outlineLevel="0" collapsed="false">
      <c r="A2262" s="43"/>
    </row>
    <row r="2263" customFormat="false" ht="12.75" hidden="false" customHeight="false" outlineLevel="0" collapsed="false">
      <c r="A2263" s="43"/>
    </row>
    <row r="2264" customFormat="false" ht="12.75" hidden="false" customHeight="false" outlineLevel="0" collapsed="false">
      <c r="A2264" s="43"/>
    </row>
    <row r="2265" customFormat="false" ht="12.75" hidden="false" customHeight="false" outlineLevel="0" collapsed="false">
      <c r="A2265" s="43"/>
    </row>
    <row r="2266" customFormat="false" ht="12.75" hidden="false" customHeight="false" outlineLevel="0" collapsed="false">
      <c r="A2266" s="43"/>
    </row>
    <row r="2267" customFormat="false" ht="12.75" hidden="false" customHeight="false" outlineLevel="0" collapsed="false">
      <c r="A2267" s="43"/>
    </row>
    <row r="2268" customFormat="false" ht="12.75" hidden="false" customHeight="false" outlineLevel="0" collapsed="false">
      <c r="A2268" s="43"/>
    </row>
    <row r="2269" customFormat="false" ht="12.75" hidden="false" customHeight="false" outlineLevel="0" collapsed="false">
      <c r="A2269" s="43"/>
    </row>
    <row r="2270" customFormat="false" ht="12.75" hidden="false" customHeight="false" outlineLevel="0" collapsed="false">
      <c r="A2270" s="43"/>
    </row>
    <row r="2271" customFormat="false" ht="12.75" hidden="false" customHeight="false" outlineLevel="0" collapsed="false">
      <c r="A2271" s="43"/>
    </row>
    <row r="2272" customFormat="false" ht="12.75" hidden="false" customHeight="false" outlineLevel="0" collapsed="false">
      <c r="A2272" s="43"/>
    </row>
    <row r="2273" customFormat="false" ht="12.75" hidden="false" customHeight="false" outlineLevel="0" collapsed="false">
      <c r="A2273" s="43"/>
    </row>
    <row r="2274" customFormat="false" ht="12.75" hidden="false" customHeight="false" outlineLevel="0" collapsed="false">
      <c r="A2274" s="43"/>
    </row>
    <row r="2275" customFormat="false" ht="12.75" hidden="false" customHeight="false" outlineLevel="0" collapsed="false">
      <c r="A2275" s="43"/>
    </row>
    <row r="2276" customFormat="false" ht="12.75" hidden="false" customHeight="false" outlineLevel="0" collapsed="false">
      <c r="A2276" s="43"/>
    </row>
    <row r="2277" customFormat="false" ht="12.75" hidden="false" customHeight="false" outlineLevel="0" collapsed="false">
      <c r="A2277" s="43"/>
    </row>
    <row r="2278" customFormat="false" ht="12.75" hidden="false" customHeight="false" outlineLevel="0" collapsed="false">
      <c r="A2278" s="43"/>
    </row>
    <row r="2279" customFormat="false" ht="12.75" hidden="false" customHeight="false" outlineLevel="0" collapsed="false">
      <c r="A2279" s="43"/>
    </row>
    <row r="2280" customFormat="false" ht="12.75" hidden="false" customHeight="false" outlineLevel="0" collapsed="false">
      <c r="A2280" s="43"/>
    </row>
    <row r="2281" customFormat="false" ht="12.75" hidden="false" customHeight="false" outlineLevel="0" collapsed="false">
      <c r="A2281" s="43"/>
    </row>
    <row r="2282" customFormat="false" ht="12.75" hidden="false" customHeight="false" outlineLevel="0" collapsed="false">
      <c r="A2282" s="43"/>
    </row>
    <row r="2283" customFormat="false" ht="12.75" hidden="false" customHeight="false" outlineLevel="0" collapsed="false">
      <c r="A2283" s="43"/>
    </row>
    <row r="2284" customFormat="false" ht="12.75" hidden="false" customHeight="false" outlineLevel="0" collapsed="false">
      <c r="A2284" s="43"/>
    </row>
    <row r="2285" customFormat="false" ht="12.75" hidden="false" customHeight="false" outlineLevel="0" collapsed="false">
      <c r="A2285" s="43"/>
    </row>
    <row r="2286" customFormat="false" ht="12.75" hidden="false" customHeight="false" outlineLevel="0" collapsed="false">
      <c r="A2286" s="43"/>
    </row>
    <row r="2287" customFormat="false" ht="12.75" hidden="false" customHeight="false" outlineLevel="0" collapsed="false">
      <c r="A2287" s="43"/>
    </row>
    <row r="2288" customFormat="false" ht="12.75" hidden="false" customHeight="false" outlineLevel="0" collapsed="false">
      <c r="A2288" s="43"/>
    </row>
    <row r="2289" customFormat="false" ht="12.75" hidden="false" customHeight="false" outlineLevel="0" collapsed="false">
      <c r="A2289" s="43"/>
    </row>
    <row r="2290" customFormat="false" ht="12.75" hidden="false" customHeight="false" outlineLevel="0" collapsed="false">
      <c r="A2290" s="43"/>
    </row>
    <row r="2291" customFormat="false" ht="12.75" hidden="false" customHeight="false" outlineLevel="0" collapsed="false">
      <c r="A2291" s="43"/>
    </row>
    <row r="2292" customFormat="false" ht="12.75" hidden="false" customHeight="false" outlineLevel="0" collapsed="false">
      <c r="A2292" s="43"/>
    </row>
    <row r="2293" customFormat="false" ht="12.75" hidden="false" customHeight="false" outlineLevel="0" collapsed="false">
      <c r="A2293" s="43"/>
    </row>
    <row r="2294" customFormat="false" ht="12.75" hidden="false" customHeight="false" outlineLevel="0" collapsed="false">
      <c r="A2294" s="43"/>
    </row>
    <row r="2295" customFormat="false" ht="12.75" hidden="false" customHeight="false" outlineLevel="0" collapsed="false">
      <c r="A2295" s="43"/>
    </row>
    <row r="2296" customFormat="false" ht="12.75" hidden="false" customHeight="false" outlineLevel="0" collapsed="false">
      <c r="A2296" s="43"/>
    </row>
    <row r="2297" customFormat="false" ht="12.75" hidden="false" customHeight="false" outlineLevel="0" collapsed="false">
      <c r="A2297" s="43"/>
    </row>
    <row r="2298" customFormat="false" ht="12.75" hidden="false" customHeight="false" outlineLevel="0" collapsed="false">
      <c r="A2298" s="43"/>
    </row>
    <row r="2299" customFormat="false" ht="12.75" hidden="false" customHeight="false" outlineLevel="0" collapsed="false">
      <c r="A2299" s="43"/>
    </row>
    <row r="2300" customFormat="false" ht="12.75" hidden="false" customHeight="false" outlineLevel="0" collapsed="false">
      <c r="A2300" s="43"/>
    </row>
    <row r="2301" customFormat="false" ht="12.75" hidden="false" customHeight="false" outlineLevel="0" collapsed="false">
      <c r="A2301" s="43"/>
    </row>
    <row r="2302" customFormat="false" ht="12.75" hidden="false" customHeight="false" outlineLevel="0" collapsed="false">
      <c r="A2302" s="43"/>
    </row>
    <row r="2303" customFormat="false" ht="12.75" hidden="false" customHeight="false" outlineLevel="0" collapsed="false">
      <c r="A2303" s="43"/>
    </row>
    <row r="2304" customFormat="false" ht="12.75" hidden="false" customHeight="false" outlineLevel="0" collapsed="false">
      <c r="A2304" s="43"/>
    </row>
    <row r="2305" customFormat="false" ht="12.75" hidden="false" customHeight="false" outlineLevel="0" collapsed="false">
      <c r="A2305" s="43"/>
    </row>
    <row r="2306" customFormat="false" ht="12.75" hidden="false" customHeight="false" outlineLevel="0" collapsed="false">
      <c r="A2306" s="43"/>
    </row>
    <row r="2307" customFormat="false" ht="12.75" hidden="false" customHeight="false" outlineLevel="0" collapsed="false">
      <c r="A2307" s="43"/>
    </row>
    <row r="2308" customFormat="false" ht="12.75" hidden="false" customHeight="false" outlineLevel="0" collapsed="false">
      <c r="A2308" s="43"/>
    </row>
    <row r="2309" customFormat="false" ht="12.75" hidden="false" customHeight="false" outlineLevel="0" collapsed="false">
      <c r="A2309" s="43"/>
    </row>
    <row r="2310" customFormat="false" ht="12.75" hidden="false" customHeight="false" outlineLevel="0" collapsed="false">
      <c r="A2310" s="43"/>
    </row>
    <row r="2311" customFormat="false" ht="12.75" hidden="false" customHeight="false" outlineLevel="0" collapsed="false">
      <c r="A2311" s="43"/>
    </row>
    <row r="2312" customFormat="false" ht="12.75" hidden="false" customHeight="false" outlineLevel="0" collapsed="false">
      <c r="A2312" s="43"/>
    </row>
    <row r="2313" customFormat="false" ht="12.75" hidden="false" customHeight="false" outlineLevel="0" collapsed="false">
      <c r="A2313" s="43"/>
    </row>
    <row r="2314" customFormat="false" ht="12.75" hidden="false" customHeight="false" outlineLevel="0" collapsed="false">
      <c r="A2314" s="43"/>
    </row>
    <row r="2315" customFormat="false" ht="12.75" hidden="false" customHeight="false" outlineLevel="0" collapsed="false">
      <c r="A2315" s="43"/>
    </row>
    <row r="2316" customFormat="false" ht="12.75" hidden="false" customHeight="false" outlineLevel="0" collapsed="false">
      <c r="A2316" s="43"/>
    </row>
    <row r="2317" customFormat="false" ht="12.75" hidden="false" customHeight="false" outlineLevel="0" collapsed="false">
      <c r="A2317" s="43"/>
    </row>
    <row r="2318" customFormat="false" ht="12.75" hidden="false" customHeight="false" outlineLevel="0" collapsed="false">
      <c r="A2318" s="43"/>
    </row>
    <row r="2319" customFormat="false" ht="12.75" hidden="false" customHeight="false" outlineLevel="0" collapsed="false">
      <c r="A2319" s="43"/>
    </row>
    <row r="2320" customFormat="false" ht="12.75" hidden="false" customHeight="false" outlineLevel="0" collapsed="false">
      <c r="A2320" s="43"/>
    </row>
    <row r="2321" customFormat="false" ht="12.75" hidden="false" customHeight="false" outlineLevel="0" collapsed="false">
      <c r="A2321" s="43"/>
    </row>
    <row r="2322" customFormat="false" ht="12.75" hidden="false" customHeight="false" outlineLevel="0" collapsed="false">
      <c r="A2322" s="43"/>
    </row>
    <row r="2323" customFormat="false" ht="12.75" hidden="false" customHeight="false" outlineLevel="0" collapsed="false">
      <c r="A2323" s="43"/>
    </row>
    <row r="2324" customFormat="false" ht="12.75" hidden="false" customHeight="false" outlineLevel="0" collapsed="false">
      <c r="A2324" s="43"/>
    </row>
    <row r="2325" customFormat="false" ht="12.75" hidden="false" customHeight="false" outlineLevel="0" collapsed="false">
      <c r="A2325" s="43"/>
    </row>
    <row r="2326" customFormat="false" ht="12.75" hidden="false" customHeight="false" outlineLevel="0" collapsed="false">
      <c r="A2326" s="43"/>
    </row>
    <row r="2327" customFormat="false" ht="12.75" hidden="false" customHeight="false" outlineLevel="0" collapsed="false">
      <c r="A2327" s="43"/>
    </row>
    <row r="2328" customFormat="false" ht="12.75" hidden="false" customHeight="false" outlineLevel="0" collapsed="false">
      <c r="A2328" s="43"/>
    </row>
    <row r="2329" customFormat="false" ht="12.75" hidden="false" customHeight="false" outlineLevel="0" collapsed="false">
      <c r="A2329" s="43"/>
    </row>
    <row r="2330" customFormat="false" ht="12.75" hidden="false" customHeight="false" outlineLevel="0" collapsed="false">
      <c r="A2330" s="43"/>
    </row>
    <row r="2331" customFormat="false" ht="12.75" hidden="false" customHeight="false" outlineLevel="0" collapsed="false">
      <c r="A2331" s="43"/>
    </row>
    <row r="2332" customFormat="false" ht="12.75" hidden="false" customHeight="false" outlineLevel="0" collapsed="false">
      <c r="A2332" s="43"/>
    </row>
    <row r="2333" customFormat="false" ht="12.75" hidden="false" customHeight="false" outlineLevel="0" collapsed="false">
      <c r="A2333" s="43"/>
    </row>
    <row r="2334" customFormat="false" ht="12.75" hidden="false" customHeight="false" outlineLevel="0" collapsed="false">
      <c r="A2334" s="43"/>
    </row>
    <row r="2335" customFormat="false" ht="12.75" hidden="false" customHeight="false" outlineLevel="0" collapsed="false">
      <c r="A2335" s="43"/>
    </row>
    <row r="2336" customFormat="false" ht="12.75" hidden="false" customHeight="false" outlineLevel="0" collapsed="false">
      <c r="A2336" s="43"/>
    </row>
    <row r="2337" customFormat="false" ht="12.75" hidden="false" customHeight="false" outlineLevel="0" collapsed="false">
      <c r="A2337" s="43"/>
    </row>
    <row r="2338" customFormat="false" ht="12.75" hidden="false" customHeight="false" outlineLevel="0" collapsed="false">
      <c r="A2338" s="43"/>
    </row>
    <row r="2339" customFormat="false" ht="12.75" hidden="false" customHeight="false" outlineLevel="0" collapsed="false">
      <c r="A2339" s="43"/>
    </row>
    <row r="2340" customFormat="false" ht="12.75" hidden="false" customHeight="false" outlineLevel="0" collapsed="false">
      <c r="A2340" s="43"/>
    </row>
    <row r="2341" customFormat="false" ht="12.75" hidden="false" customHeight="false" outlineLevel="0" collapsed="false">
      <c r="A2341" s="43"/>
    </row>
    <row r="2342" customFormat="false" ht="12.75" hidden="false" customHeight="false" outlineLevel="0" collapsed="false">
      <c r="A2342" s="43"/>
    </row>
    <row r="2343" customFormat="false" ht="12.75" hidden="false" customHeight="false" outlineLevel="0" collapsed="false">
      <c r="A2343" s="43"/>
    </row>
    <row r="2344" customFormat="false" ht="12.75" hidden="false" customHeight="false" outlineLevel="0" collapsed="false">
      <c r="A2344" s="43"/>
    </row>
    <row r="2345" customFormat="false" ht="12.75" hidden="false" customHeight="false" outlineLevel="0" collapsed="false">
      <c r="A2345" s="43"/>
    </row>
    <row r="2346" customFormat="false" ht="12.75" hidden="false" customHeight="false" outlineLevel="0" collapsed="false">
      <c r="A2346" s="43"/>
    </row>
    <row r="2347" customFormat="false" ht="12.75" hidden="false" customHeight="false" outlineLevel="0" collapsed="false">
      <c r="A2347" s="43"/>
    </row>
    <row r="2348" customFormat="false" ht="12.75" hidden="false" customHeight="false" outlineLevel="0" collapsed="false">
      <c r="A2348" s="43"/>
    </row>
    <row r="2349" customFormat="false" ht="12.75" hidden="false" customHeight="false" outlineLevel="0" collapsed="false">
      <c r="A2349" s="43"/>
    </row>
    <row r="2350" customFormat="false" ht="12.75" hidden="false" customHeight="false" outlineLevel="0" collapsed="false">
      <c r="A2350" s="43"/>
    </row>
    <row r="2351" customFormat="false" ht="12.75" hidden="false" customHeight="false" outlineLevel="0" collapsed="false">
      <c r="A2351" s="43"/>
    </row>
    <row r="2352" customFormat="false" ht="12.75" hidden="false" customHeight="false" outlineLevel="0" collapsed="false">
      <c r="A2352" s="43"/>
    </row>
    <row r="2353" customFormat="false" ht="12.75" hidden="false" customHeight="false" outlineLevel="0" collapsed="false">
      <c r="A2353" s="43"/>
    </row>
    <row r="2354" customFormat="false" ht="12.75" hidden="false" customHeight="false" outlineLevel="0" collapsed="false">
      <c r="A2354" s="43"/>
    </row>
    <row r="2355" customFormat="false" ht="12.75" hidden="false" customHeight="false" outlineLevel="0" collapsed="false">
      <c r="A2355" s="43"/>
    </row>
    <row r="2356" customFormat="false" ht="12.75" hidden="false" customHeight="false" outlineLevel="0" collapsed="false">
      <c r="A2356" s="43"/>
    </row>
    <row r="2357" customFormat="false" ht="12.75" hidden="false" customHeight="false" outlineLevel="0" collapsed="false">
      <c r="A2357" s="43"/>
    </row>
    <row r="2358" customFormat="false" ht="12.75" hidden="false" customHeight="false" outlineLevel="0" collapsed="false">
      <c r="A2358" s="43"/>
    </row>
    <row r="2359" customFormat="false" ht="12.75" hidden="false" customHeight="false" outlineLevel="0" collapsed="false">
      <c r="A2359" s="43"/>
    </row>
    <row r="2360" customFormat="false" ht="12.75" hidden="false" customHeight="false" outlineLevel="0" collapsed="false">
      <c r="A2360" s="43"/>
    </row>
    <row r="2361" customFormat="false" ht="12.75" hidden="false" customHeight="false" outlineLevel="0" collapsed="false">
      <c r="A2361" s="43"/>
    </row>
    <row r="2362" customFormat="false" ht="12.75" hidden="false" customHeight="false" outlineLevel="0" collapsed="false">
      <c r="A2362" s="43"/>
    </row>
    <row r="2363" customFormat="false" ht="12.75" hidden="false" customHeight="false" outlineLevel="0" collapsed="false">
      <c r="A2363" s="43"/>
    </row>
    <row r="2364" customFormat="false" ht="12.75" hidden="false" customHeight="false" outlineLevel="0" collapsed="false">
      <c r="A2364" s="43"/>
    </row>
    <row r="2365" customFormat="false" ht="12.75" hidden="false" customHeight="false" outlineLevel="0" collapsed="false">
      <c r="A2365" s="43"/>
    </row>
    <row r="2366" customFormat="false" ht="12.75" hidden="false" customHeight="false" outlineLevel="0" collapsed="false">
      <c r="A2366" s="43"/>
    </row>
    <row r="2367" customFormat="false" ht="12.75" hidden="false" customHeight="false" outlineLevel="0" collapsed="false">
      <c r="A2367" s="43"/>
    </row>
    <row r="2368" customFormat="false" ht="12.75" hidden="false" customHeight="false" outlineLevel="0" collapsed="false">
      <c r="A2368" s="43"/>
    </row>
    <row r="2369" customFormat="false" ht="12.75" hidden="false" customHeight="false" outlineLevel="0" collapsed="false">
      <c r="A2369" s="43"/>
    </row>
    <row r="2370" customFormat="false" ht="12.75" hidden="false" customHeight="false" outlineLevel="0" collapsed="false">
      <c r="A2370" s="43"/>
    </row>
    <row r="2371" customFormat="false" ht="12.75" hidden="false" customHeight="false" outlineLevel="0" collapsed="false">
      <c r="A2371" s="43"/>
    </row>
    <row r="2372" customFormat="false" ht="12.75" hidden="false" customHeight="false" outlineLevel="0" collapsed="false">
      <c r="A2372" s="43"/>
    </row>
    <row r="2373" customFormat="false" ht="12.75" hidden="false" customHeight="false" outlineLevel="0" collapsed="false">
      <c r="A2373" s="43"/>
    </row>
    <row r="2374" customFormat="false" ht="12.75" hidden="false" customHeight="false" outlineLevel="0" collapsed="false">
      <c r="A2374" s="43"/>
    </row>
    <row r="2375" customFormat="false" ht="12.75" hidden="false" customHeight="false" outlineLevel="0" collapsed="false">
      <c r="A2375" s="43"/>
    </row>
    <row r="2376" customFormat="false" ht="12.75" hidden="false" customHeight="false" outlineLevel="0" collapsed="false">
      <c r="A2376" s="43"/>
    </row>
    <row r="2377" customFormat="false" ht="12.75" hidden="false" customHeight="false" outlineLevel="0" collapsed="false">
      <c r="A2377" s="43"/>
    </row>
    <row r="2378" customFormat="false" ht="12.75" hidden="false" customHeight="false" outlineLevel="0" collapsed="false">
      <c r="A2378" s="43"/>
    </row>
    <row r="2379" customFormat="false" ht="12.75" hidden="false" customHeight="false" outlineLevel="0" collapsed="false">
      <c r="A2379" s="43"/>
    </row>
    <row r="2380" customFormat="false" ht="12.75" hidden="false" customHeight="false" outlineLevel="0" collapsed="false">
      <c r="A2380" s="43"/>
    </row>
    <row r="2381" customFormat="false" ht="12.75" hidden="false" customHeight="false" outlineLevel="0" collapsed="false">
      <c r="A2381" s="43"/>
    </row>
    <row r="2382" customFormat="false" ht="12.75" hidden="false" customHeight="false" outlineLevel="0" collapsed="false">
      <c r="A2382" s="43"/>
    </row>
    <row r="2383" customFormat="false" ht="12.75" hidden="false" customHeight="false" outlineLevel="0" collapsed="false">
      <c r="A2383" s="43"/>
    </row>
    <row r="2384" customFormat="false" ht="12.75" hidden="false" customHeight="false" outlineLevel="0" collapsed="false">
      <c r="A2384" s="43"/>
    </row>
    <row r="2385" customFormat="false" ht="12.75" hidden="false" customHeight="false" outlineLevel="0" collapsed="false">
      <c r="A2385" s="43"/>
    </row>
    <row r="2386" customFormat="false" ht="12.75" hidden="false" customHeight="false" outlineLevel="0" collapsed="false">
      <c r="A2386" s="43"/>
    </row>
    <row r="2387" customFormat="false" ht="12.75" hidden="false" customHeight="false" outlineLevel="0" collapsed="false">
      <c r="A2387" s="43"/>
    </row>
    <row r="2388" customFormat="false" ht="12.75" hidden="false" customHeight="false" outlineLevel="0" collapsed="false">
      <c r="A2388" s="43"/>
    </row>
    <row r="2389" customFormat="false" ht="12.75" hidden="false" customHeight="false" outlineLevel="0" collapsed="false">
      <c r="A2389" s="43"/>
    </row>
    <row r="2390" customFormat="false" ht="12.75" hidden="false" customHeight="false" outlineLevel="0" collapsed="false">
      <c r="A2390" s="43"/>
    </row>
    <row r="2391" customFormat="false" ht="12.75" hidden="false" customHeight="false" outlineLevel="0" collapsed="false">
      <c r="A2391" s="43"/>
    </row>
    <row r="2392" customFormat="false" ht="12.75" hidden="false" customHeight="false" outlineLevel="0" collapsed="false">
      <c r="A2392" s="43"/>
    </row>
    <row r="2393" customFormat="false" ht="12.75" hidden="false" customHeight="false" outlineLevel="0" collapsed="false">
      <c r="A2393" s="43"/>
    </row>
    <row r="2394" customFormat="false" ht="12.75" hidden="false" customHeight="false" outlineLevel="0" collapsed="false">
      <c r="A2394" s="43"/>
    </row>
    <row r="2395" customFormat="false" ht="12.75" hidden="false" customHeight="false" outlineLevel="0" collapsed="false">
      <c r="A2395" s="43"/>
    </row>
    <row r="2396" customFormat="false" ht="12.75" hidden="false" customHeight="false" outlineLevel="0" collapsed="false">
      <c r="A2396" s="43"/>
    </row>
    <row r="2397" customFormat="false" ht="12.75" hidden="false" customHeight="false" outlineLevel="0" collapsed="false">
      <c r="A2397" s="43"/>
    </row>
    <row r="2398" customFormat="false" ht="12.75" hidden="false" customHeight="false" outlineLevel="0" collapsed="false">
      <c r="A2398" s="43"/>
    </row>
    <row r="2399" customFormat="false" ht="12.75" hidden="false" customHeight="false" outlineLevel="0" collapsed="false">
      <c r="A2399" s="43"/>
    </row>
    <row r="2400" customFormat="false" ht="12.75" hidden="false" customHeight="false" outlineLevel="0" collapsed="false">
      <c r="A2400" s="43"/>
    </row>
    <row r="2401" customFormat="false" ht="12.75" hidden="false" customHeight="false" outlineLevel="0" collapsed="false">
      <c r="A2401" s="43"/>
    </row>
    <row r="2402" customFormat="false" ht="12.75" hidden="false" customHeight="false" outlineLevel="0" collapsed="false">
      <c r="A2402" s="43"/>
    </row>
    <row r="2403" customFormat="false" ht="12.75" hidden="false" customHeight="false" outlineLevel="0" collapsed="false">
      <c r="A2403" s="43"/>
    </row>
    <row r="2404" customFormat="false" ht="12.75" hidden="false" customHeight="false" outlineLevel="0" collapsed="false">
      <c r="A2404" s="43"/>
    </row>
    <row r="2405" customFormat="false" ht="12.75" hidden="false" customHeight="false" outlineLevel="0" collapsed="false">
      <c r="A2405" s="43"/>
    </row>
    <row r="2406" customFormat="false" ht="12.75" hidden="false" customHeight="false" outlineLevel="0" collapsed="false">
      <c r="A2406" s="43"/>
    </row>
    <row r="2407" customFormat="false" ht="12.75" hidden="false" customHeight="false" outlineLevel="0" collapsed="false">
      <c r="A2407" s="43"/>
    </row>
    <row r="2408" customFormat="false" ht="12.75" hidden="false" customHeight="false" outlineLevel="0" collapsed="false">
      <c r="A2408" s="43"/>
    </row>
    <row r="2409" customFormat="false" ht="12.75" hidden="false" customHeight="false" outlineLevel="0" collapsed="false">
      <c r="A2409" s="43"/>
    </row>
    <row r="2410" customFormat="false" ht="12.75" hidden="false" customHeight="false" outlineLevel="0" collapsed="false">
      <c r="A2410" s="43"/>
    </row>
    <row r="2411" customFormat="false" ht="12.75" hidden="false" customHeight="false" outlineLevel="0" collapsed="false">
      <c r="A2411" s="43"/>
    </row>
    <row r="2412" customFormat="false" ht="12.75" hidden="false" customHeight="false" outlineLevel="0" collapsed="false">
      <c r="A2412" s="43"/>
    </row>
    <row r="2413" customFormat="false" ht="12.75" hidden="false" customHeight="false" outlineLevel="0" collapsed="false">
      <c r="A2413" s="43"/>
    </row>
    <row r="2414" customFormat="false" ht="12.75" hidden="false" customHeight="false" outlineLevel="0" collapsed="false">
      <c r="A2414" s="43"/>
    </row>
    <row r="2415" customFormat="false" ht="12.75" hidden="false" customHeight="false" outlineLevel="0" collapsed="false">
      <c r="A2415" s="43"/>
    </row>
    <row r="2416" customFormat="false" ht="12.75" hidden="false" customHeight="false" outlineLevel="0" collapsed="false">
      <c r="A2416" s="43"/>
    </row>
    <row r="2417" customFormat="false" ht="12.75" hidden="false" customHeight="false" outlineLevel="0" collapsed="false">
      <c r="A2417" s="43"/>
    </row>
    <row r="2418" customFormat="false" ht="12.75" hidden="false" customHeight="false" outlineLevel="0" collapsed="false">
      <c r="A2418" s="43"/>
    </row>
    <row r="2419" customFormat="false" ht="12.75" hidden="false" customHeight="false" outlineLevel="0" collapsed="false">
      <c r="A2419" s="43"/>
    </row>
    <row r="2420" customFormat="false" ht="12.75" hidden="false" customHeight="false" outlineLevel="0" collapsed="false">
      <c r="A2420" s="43"/>
    </row>
    <row r="2421" customFormat="false" ht="12.75" hidden="false" customHeight="false" outlineLevel="0" collapsed="false">
      <c r="A2421" s="43"/>
    </row>
    <row r="2422" customFormat="false" ht="12.75" hidden="false" customHeight="false" outlineLevel="0" collapsed="false">
      <c r="A2422" s="43"/>
    </row>
    <row r="2423" customFormat="false" ht="12.75" hidden="false" customHeight="false" outlineLevel="0" collapsed="false">
      <c r="A2423" s="43"/>
    </row>
    <row r="2424" customFormat="false" ht="12.75" hidden="false" customHeight="false" outlineLevel="0" collapsed="false">
      <c r="A2424" s="43"/>
    </row>
    <row r="2425" customFormat="false" ht="12.75" hidden="false" customHeight="false" outlineLevel="0" collapsed="false">
      <c r="A2425" s="43"/>
    </row>
    <row r="2426" customFormat="false" ht="12.75" hidden="false" customHeight="false" outlineLevel="0" collapsed="false">
      <c r="A2426" s="43"/>
    </row>
    <row r="2427" customFormat="false" ht="12.75" hidden="false" customHeight="false" outlineLevel="0" collapsed="false">
      <c r="A2427" s="43"/>
    </row>
    <row r="2428" customFormat="false" ht="12.75" hidden="false" customHeight="false" outlineLevel="0" collapsed="false">
      <c r="A2428" s="43"/>
    </row>
    <row r="2429" customFormat="false" ht="12.75" hidden="false" customHeight="false" outlineLevel="0" collapsed="false">
      <c r="A2429" s="43"/>
    </row>
    <row r="2430" customFormat="false" ht="12.75" hidden="false" customHeight="false" outlineLevel="0" collapsed="false">
      <c r="A2430" s="43"/>
    </row>
    <row r="2431" customFormat="false" ht="12.75" hidden="false" customHeight="false" outlineLevel="0" collapsed="false">
      <c r="A2431" s="43"/>
    </row>
    <row r="2432" customFormat="false" ht="12.75" hidden="false" customHeight="false" outlineLevel="0" collapsed="false">
      <c r="A2432" s="43"/>
    </row>
    <row r="2433" customFormat="false" ht="12.75" hidden="false" customHeight="false" outlineLevel="0" collapsed="false">
      <c r="A2433" s="43"/>
    </row>
    <row r="2434" customFormat="false" ht="12.75" hidden="false" customHeight="false" outlineLevel="0" collapsed="false">
      <c r="A2434" s="43"/>
    </row>
    <row r="2435" customFormat="false" ht="12.75" hidden="false" customHeight="false" outlineLevel="0" collapsed="false">
      <c r="A2435" s="43"/>
    </row>
    <row r="2436" customFormat="false" ht="12.75" hidden="false" customHeight="false" outlineLevel="0" collapsed="false">
      <c r="A2436" s="43"/>
    </row>
    <row r="2437" customFormat="false" ht="12.75" hidden="false" customHeight="false" outlineLevel="0" collapsed="false">
      <c r="A2437" s="43"/>
    </row>
    <row r="2438" customFormat="false" ht="12.75" hidden="false" customHeight="false" outlineLevel="0" collapsed="false">
      <c r="A2438" s="43"/>
    </row>
    <row r="2439" customFormat="false" ht="12.75" hidden="false" customHeight="false" outlineLevel="0" collapsed="false">
      <c r="A2439" s="43"/>
    </row>
    <row r="2440" customFormat="false" ht="12.75" hidden="false" customHeight="false" outlineLevel="0" collapsed="false">
      <c r="A2440" s="43"/>
    </row>
    <row r="2441" customFormat="false" ht="12.75" hidden="false" customHeight="false" outlineLevel="0" collapsed="false">
      <c r="A2441" s="43"/>
    </row>
    <row r="2442" customFormat="false" ht="12.75" hidden="false" customHeight="false" outlineLevel="0" collapsed="false">
      <c r="A2442" s="43"/>
    </row>
    <row r="2443" customFormat="false" ht="12.75" hidden="false" customHeight="false" outlineLevel="0" collapsed="false">
      <c r="A2443" s="43"/>
    </row>
    <row r="2444" customFormat="false" ht="12.75" hidden="false" customHeight="false" outlineLevel="0" collapsed="false">
      <c r="A2444" s="43"/>
    </row>
    <row r="2445" customFormat="false" ht="12.75" hidden="false" customHeight="false" outlineLevel="0" collapsed="false">
      <c r="A2445" s="43"/>
    </row>
    <row r="2446" customFormat="false" ht="12.75" hidden="false" customHeight="false" outlineLevel="0" collapsed="false">
      <c r="A2446" s="43"/>
    </row>
    <row r="2447" customFormat="false" ht="12.75" hidden="false" customHeight="false" outlineLevel="0" collapsed="false">
      <c r="A2447" s="43"/>
    </row>
    <row r="2448" customFormat="false" ht="12.75" hidden="false" customHeight="false" outlineLevel="0" collapsed="false">
      <c r="A2448" s="43"/>
    </row>
    <row r="2449" customFormat="false" ht="12.75" hidden="false" customHeight="false" outlineLevel="0" collapsed="false">
      <c r="A2449" s="43"/>
    </row>
    <row r="2450" customFormat="false" ht="12.75" hidden="false" customHeight="false" outlineLevel="0" collapsed="false">
      <c r="A2450" s="43"/>
    </row>
    <row r="2451" customFormat="false" ht="12.75" hidden="false" customHeight="false" outlineLevel="0" collapsed="false">
      <c r="A2451" s="43"/>
    </row>
    <row r="2452" customFormat="false" ht="12.75" hidden="false" customHeight="false" outlineLevel="0" collapsed="false">
      <c r="A2452" s="43"/>
    </row>
    <row r="2453" customFormat="false" ht="12.75" hidden="false" customHeight="false" outlineLevel="0" collapsed="false">
      <c r="A2453" s="43"/>
    </row>
    <row r="2454" customFormat="false" ht="12.75" hidden="false" customHeight="false" outlineLevel="0" collapsed="false">
      <c r="A2454" s="43"/>
    </row>
    <row r="2455" customFormat="false" ht="12.75" hidden="false" customHeight="false" outlineLevel="0" collapsed="false">
      <c r="A2455" s="43"/>
    </row>
    <row r="2456" customFormat="false" ht="12.75" hidden="false" customHeight="false" outlineLevel="0" collapsed="false">
      <c r="A2456" s="43"/>
    </row>
    <row r="2457" customFormat="false" ht="12.75" hidden="false" customHeight="false" outlineLevel="0" collapsed="false">
      <c r="A2457" s="43"/>
    </row>
    <row r="2458" customFormat="false" ht="12.75" hidden="false" customHeight="false" outlineLevel="0" collapsed="false">
      <c r="A2458" s="43"/>
    </row>
    <row r="2459" customFormat="false" ht="12.75" hidden="false" customHeight="false" outlineLevel="0" collapsed="false">
      <c r="A2459" s="43"/>
    </row>
    <row r="2460" customFormat="false" ht="12.75" hidden="false" customHeight="false" outlineLevel="0" collapsed="false">
      <c r="A2460" s="43"/>
    </row>
    <row r="2461" customFormat="false" ht="12.75" hidden="false" customHeight="false" outlineLevel="0" collapsed="false">
      <c r="A2461" s="43"/>
    </row>
    <row r="2462" customFormat="false" ht="12.75" hidden="false" customHeight="false" outlineLevel="0" collapsed="false">
      <c r="A2462" s="43"/>
    </row>
    <row r="2463" customFormat="false" ht="12.75" hidden="false" customHeight="false" outlineLevel="0" collapsed="false">
      <c r="A2463" s="43"/>
    </row>
    <row r="2464" customFormat="false" ht="12.75" hidden="false" customHeight="false" outlineLevel="0" collapsed="false">
      <c r="A2464" s="43"/>
    </row>
    <row r="2465" customFormat="false" ht="12.75" hidden="false" customHeight="false" outlineLevel="0" collapsed="false">
      <c r="A2465" s="43"/>
    </row>
    <row r="2466" customFormat="false" ht="12.75" hidden="false" customHeight="false" outlineLevel="0" collapsed="false">
      <c r="A2466" s="43"/>
    </row>
    <row r="2467" customFormat="false" ht="12.75" hidden="false" customHeight="false" outlineLevel="0" collapsed="false">
      <c r="A2467" s="43"/>
    </row>
    <row r="2468" customFormat="false" ht="12.75" hidden="false" customHeight="false" outlineLevel="0" collapsed="false">
      <c r="A2468" s="43"/>
    </row>
    <row r="2469" customFormat="false" ht="12.75" hidden="false" customHeight="false" outlineLevel="0" collapsed="false">
      <c r="A2469" s="43"/>
    </row>
    <row r="2470" customFormat="false" ht="12.75" hidden="false" customHeight="false" outlineLevel="0" collapsed="false">
      <c r="A2470" s="43"/>
    </row>
    <row r="2471" customFormat="false" ht="12.75" hidden="false" customHeight="false" outlineLevel="0" collapsed="false">
      <c r="A2471" s="43"/>
    </row>
    <row r="2472" customFormat="false" ht="12.75" hidden="false" customHeight="false" outlineLevel="0" collapsed="false">
      <c r="A2472" s="43"/>
    </row>
    <row r="2473" customFormat="false" ht="12.75" hidden="false" customHeight="false" outlineLevel="0" collapsed="false">
      <c r="A2473" s="43"/>
    </row>
    <row r="2474" customFormat="false" ht="12.75" hidden="false" customHeight="false" outlineLevel="0" collapsed="false">
      <c r="A2474" s="43"/>
    </row>
    <row r="2475" customFormat="false" ht="12.75" hidden="false" customHeight="false" outlineLevel="0" collapsed="false">
      <c r="A2475" s="43"/>
    </row>
    <row r="2476" customFormat="false" ht="12.75" hidden="false" customHeight="false" outlineLevel="0" collapsed="false">
      <c r="A2476" s="43"/>
    </row>
    <row r="2477" customFormat="false" ht="12.75" hidden="false" customHeight="false" outlineLevel="0" collapsed="false">
      <c r="A2477" s="43"/>
    </row>
    <row r="2478" customFormat="false" ht="12.75" hidden="false" customHeight="false" outlineLevel="0" collapsed="false">
      <c r="A2478" s="43"/>
    </row>
    <row r="2479" customFormat="false" ht="12.75" hidden="false" customHeight="false" outlineLevel="0" collapsed="false">
      <c r="A2479" s="43"/>
    </row>
    <row r="2480" customFormat="false" ht="12.75" hidden="false" customHeight="false" outlineLevel="0" collapsed="false">
      <c r="A2480" s="43"/>
    </row>
    <row r="2481" customFormat="false" ht="12.75" hidden="false" customHeight="false" outlineLevel="0" collapsed="false">
      <c r="A2481" s="43"/>
    </row>
    <row r="2482" customFormat="false" ht="12.75" hidden="false" customHeight="false" outlineLevel="0" collapsed="false">
      <c r="A2482" s="43"/>
    </row>
    <row r="2483" customFormat="false" ht="12.75" hidden="false" customHeight="false" outlineLevel="0" collapsed="false">
      <c r="A2483" s="43"/>
    </row>
    <row r="2484" customFormat="false" ht="12.75" hidden="false" customHeight="false" outlineLevel="0" collapsed="false">
      <c r="A2484" s="43"/>
    </row>
    <row r="2485" customFormat="false" ht="12.75" hidden="false" customHeight="false" outlineLevel="0" collapsed="false">
      <c r="A2485" s="43"/>
    </row>
    <row r="2486" customFormat="false" ht="12.75" hidden="false" customHeight="false" outlineLevel="0" collapsed="false">
      <c r="A2486" s="43"/>
    </row>
    <row r="2487" customFormat="false" ht="12.75" hidden="false" customHeight="false" outlineLevel="0" collapsed="false">
      <c r="A2487" s="43"/>
    </row>
    <row r="2488" customFormat="false" ht="12.75" hidden="false" customHeight="false" outlineLevel="0" collapsed="false">
      <c r="A2488" s="43"/>
    </row>
    <row r="2489" customFormat="false" ht="12.75" hidden="false" customHeight="false" outlineLevel="0" collapsed="false">
      <c r="A2489" s="43"/>
    </row>
    <row r="2490" customFormat="false" ht="12.75" hidden="false" customHeight="false" outlineLevel="0" collapsed="false">
      <c r="A2490" s="43"/>
    </row>
    <row r="2491" customFormat="false" ht="12.75" hidden="false" customHeight="false" outlineLevel="0" collapsed="false">
      <c r="A2491" s="43"/>
    </row>
    <row r="2492" customFormat="false" ht="12.75" hidden="false" customHeight="false" outlineLevel="0" collapsed="false">
      <c r="A2492" s="43"/>
    </row>
    <row r="2493" customFormat="false" ht="12.75" hidden="false" customHeight="false" outlineLevel="0" collapsed="false">
      <c r="A2493" s="43"/>
    </row>
    <row r="2494" customFormat="false" ht="12.75" hidden="false" customHeight="false" outlineLevel="0" collapsed="false">
      <c r="A2494" s="43"/>
    </row>
    <row r="2495" customFormat="false" ht="12.75" hidden="false" customHeight="false" outlineLevel="0" collapsed="false">
      <c r="A2495" s="43"/>
    </row>
    <row r="2496" customFormat="false" ht="12.75" hidden="false" customHeight="false" outlineLevel="0" collapsed="false">
      <c r="A2496" s="43"/>
    </row>
    <row r="2497" customFormat="false" ht="12.75" hidden="false" customHeight="false" outlineLevel="0" collapsed="false">
      <c r="A2497" s="43"/>
    </row>
    <row r="2498" customFormat="false" ht="12.75" hidden="false" customHeight="false" outlineLevel="0" collapsed="false">
      <c r="A2498" s="43"/>
    </row>
    <row r="2499" customFormat="false" ht="12.75" hidden="false" customHeight="false" outlineLevel="0" collapsed="false">
      <c r="A2499" s="43"/>
    </row>
    <row r="2500" customFormat="false" ht="12.75" hidden="false" customHeight="false" outlineLevel="0" collapsed="false">
      <c r="A2500" s="43"/>
    </row>
    <row r="2501" customFormat="false" ht="12.75" hidden="false" customHeight="false" outlineLevel="0" collapsed="false">
      <c r="A2501" s="43"/>
    </row>
    <row r="2502" customFormat="false" ht="12.75" hidden="false" customHeight="false" outlineLevel="0" collapsed="false">
      <c r="A2502" s="43"/>
    </row>
    <row r="2503" customFormat="false" ht="12.75" hidden="false" customHeight="false" outlineLevel="0" collapsed="false">
      <c r="A2503" s="43"/>
    </row>
    <row r="2504" customFormat="false" ht="12.75" hidden="false" customHeight="false" outlineLevel="0" collapsed="false">
      <c r="A2504" s="43"/>
    </row>
    <row r="2505" customFormat="false" ht="12.75" hidden="false" customHeight="false" outlineLevel="0" collapsed="false">
      <c r="A2505" s="43"/>
    </row>
    <row r="2506" customFormat="false" ht="12.75" hidden="false" customHeight="false" outlineLevel="0" collapsed="false">
      <c r="A2506" s="43"/>
    </row>
    <row r="2507" customFormat="false" ht="12.75" hidden="false" customHeight="false" outlineLevel="0" collapsed="false">
      <c r="A2507" s="43"/>
    </row>
    <row r="2508" customFormat="false" ht="12.75" hidden="false" customHeight="false" outlineLevel="0" collapsed="false">
      <c r="A2508" s="43"/>
    </row>
    <row r="2509" customFormat="false" ht="12.75" hidden="false" customHeight="false" outlineLevel="0" collapsed="false">
      <c r="A2509" s="43"/>
    </row>
    <row r="2510" customFormat="false" ht="12.75" hidden="false" customHeight="false" outlineLevel="0" collapsed="false">
      <c r="A2510" s="43"/>
    </row>
    <row r="2511" customFormat="false" ht="12.75" hidden="false" customHeight="false" outlineLevel="0" collapsed="false">
      <c r="A2511" s="43"/>
    </row>
    <row r="2512" customFormat="false" ht="12.75" hidden="false" customHeight="false" outlineLevel="0" collapsed="false">
      <c r="A2512" s="43"/>
    </row>
    <row r="2513" customFormat="false" ht="12.75" hidden="false" customHeight="false" outlineLevel="0" collapsed="false">
      <c r="A2513" s="43"/>
    </row>
    <row r="2514" customFormat="false" ht="12.75" hidden="false" customHeight="false" outlineLevel="0" collapsed="false">
      <c r="A2514" s="43"/>
    </row>
    <row r="2515" customFormat="false" ht="12.75" hidden="false" customHeight="false" outlineLevel="0" collapsed="false">
      <c r="A2515" s="43"/>
    </row>
    <row r="2516" customFormat="false" ht="12.75" hidden="false" customHeight="false" outlineLevel="0" collapsed="false">
      <c r="A2516" s="43"/>
    </row>
    <row r="2517" customFormat="false" ht="12.75" hidden="false" customHeight="false" outlineLevel="0" collapsed="false">
      <c r="A2517" s="43"/>
    </row>
    <row r="2518" customFormat="false" ht="12.75" hidden="false" customHeight="false" outlineLevel="0" collapsed="false">
      <c r="A2518" s="43"/>
    </row>
    <row r="2519" customFormat="false" ht="12.75" hidden="false" customHeight="false" outlineLevel="0" collapsed="false">
      <c r="A2519" s="43"/>
    </row>
    <row r="2520" customFormat="false" ht="12.75" hidden="false" customHeight="false" outlineLevel="0" collapsed="false">
      <c r="A2520" s="43"/>
    </row>
    <row r="2521" customFormat="false" ht="12.75" hidden="false" customHeight="false" outlineLevel="0" collapsed="false">
      <c r="A2521" s="43"/>
    </row>
    <row r="2522" customFormat="false" ht="12.75" hidden="false" customHeight="false" outlineLevel="0" collapsed="false">
      <c r="A2522" s="43"/>
    </row>
    <row r="2523" customFormat="false" ht="12.75" hidden="false" customHeight="false" outlineLevel="0" collapsed="false">
      <c r="A2523" s="43"/>
    </row>
    <row r="2524" customFormat="false" ht="12.75" hidden="false" customHeight="false" outlineLevel="0" collapsed="false">
      <c r="A2524" s="43"/>
    </row>
    <row r="2525" customFormat="false" ht="12.75" hidden="false" customHeight="false" outlineLevel="0" collapsed="false">
      <c r="A2525" s="43"/>
    </row>
    <row r="2526" customFormat="false" ht="12.75" hidden="false" customHeight="false" outlineLevel="0" collapsed="false">
      <c r="A2526" s="43"/>
    </row>
    <row r="2527" customFormat="false" ht="12.75" hidden="false" customHeight="false" outlineLevel="0" collapsed="false">
      <c r="A2527" s="43"/>
    </row>
    <row r="2528" customFormat="false" ht="12.75" hidden="false" customHeight="false" outlineLevel="0" collapsed="false">
      <c r="A2528" s="43"/>
    </row>
    <row r="2529" customFormat="false" ht="12.75" hidden="false" customHeight="false" outlineLevel="0" collapsed="false">
      <c r="A2529" s="43"/>
    </row>
    <row r="2530" customFormat="false" ht="12.75" hidden="false" customHeight="false" outlineLevel="0" collapsed="false">
      <c r="A2530" s="43"/>
    </row>
    <row r="2531" customFormat="false" ht="12.75" hidden="false" customHeight="false" outlineLevel="0" collapsed="false">
      <c r="A2531" s="43"/>
    </row>
    <row r="2532" customFormat="false" ht="12.75" hidden="false" customHeight="false" outlineLevel="0" collapsed="false">
      <c r="A2532" s="43"/>
    </row>
    <row r="2533" customFormat="false" ht="12.75" hidden="false" customHeight="false" outlineLevel="0" collapsed="false">
      <c r="A2533" s="43"/>
    </row>
    <row r="2534" customFormat="false" ht="12.75" hidden="false" customHeight="false" outlineLevel="0" collapsed="false">
      <c r="A2534" s="43"/>
    </row>
    <row r="2535" customFormat="false" ht="12.75" hidden="false" customHeight="false" outlineLevel="0" collapsed="false">
      <c r="A2535" s="43"/>
    </row>
    <row r="2536" customFormat="false" ht="12.75" hidden="false" customHeight="false" outlineLevel="0" collapsed="false">
      <c r="A2536" s="43"/>
    </row>
    <row r="2537" customFormat="false" ht="12.75" hidden="false" customHeight="false" outlineLevel="0" collapsed="false">
      <c r="A2537" s="43"/>
    </row>
    <row r="2538" customFormat="false" ht="12.75" hidden="false" customHeight="false" outlineLevel="0" collapsed="false">
      <c r="A2538" s="43"/>
    </row>
    <row r="2539" customFormat="false" ht="12.75" hidden="false" customHeight="false" outlineLevel="0" collapsed="false">
      <c r="A2539" s="43"/>
    </row>
    <row r="2540" customFormat="false" ht="12.75" hidden="false" customHeight="false" outlineLevel="0" collapsed="false">
      <c r="A2540" s="43"/>
    </row>
    <row r="2541" customFormat="false" ht="12.75" hidden="false" customHeight="false" outlineLevel="0" collapsed="false">
      <c r="A2541" s="43"/>
    </row>
    <row r="2542" customFormat="false" ht="12.75" hidden="false" customHeight="false" outlineLevel="0" collapsed="false">
      <c r="A2542" s="43"/>
    </row>
    <row r="2543" customFormat="false" ht="12.75" hidden="false" customHeight="false" outlineLevel="0" collapsed="false">
      <c r="A2543" s="43"/>
    </row>
    <row r="2544" customFormat="false" ht="12.75" hidden="false" customHeight="false" outlineLevel="0" collapsed="false">
      <c r="A2544" s="43"/>
    </row>
    <row r="2545" customFormat="false" ht="12.75" hidden="false" customHeight="false" outlineLevel="0" collapsed="false">
      <c r="A2545" s="43"/>
    </row>
    <row r="2546" customFormat="false" ht="12.75" hidden="false" customHeight="false" outlineLevel="0" collapsed="false">
      <c r="A2546" s="43"/>
    </row>
    <row r="2547" customFormat="false" ht="12.75" hidden="false" customHeight="false" outlineLevel="0" collapsed="false">
      <c r="A2547" s="43"/>
    </row>
    <row r="2548" customFormat="false" ht="12.75" hidden="false" customHeight="false" outlineLevel="0" collapsed="false">
      <c r="A2548" s="43"/>
    </row>
    <row r="2549" customFormat="false" ht="12.75" hidden="false" customHeight="false" outlineLevel="0" collapsed="false">
      <c r="A2549" s="43"/>
    </row>
    <row r="2550" customFormat="false" ht="12.75" hidden="false" customHeight="false" outlineLevel="0" collapsed="false">
      <c r="A2550" s="43"/>
    </row>
    <row r="2551" customFormat="false" ht="12.75" hidden="false" customHeight="false" outlineLevel="0" collapsed="false">
      <c r="A2551" s="43"/>
    </row>
    <row r="2552" customFormat="false" ht="12.75" hidden="false" customHeight="false" outlineLevel="0" collapsed="false">
      <c r="A2552" s="43"/>
    </row>
    <row r="2553" customFormat="false" ht="12.75" hidden="false" customHeight="false" outlineLevel="0" collapsed="false">
      <c r="A2553" s="43"/>
    </row>
    <row r="2554" customFormat="false" ht="12.75" hidden="false" customHeight="false" outlineLevel="0" collapsed="false">
      <c r="A2554" s="43"/>
    </row>
    <row r="2555" customFormat="false" ht="12.75" hidden="false" customHeight="false" outlineLevel="0" collapsed="false">
      <c r="A2555" s="43"/>
    </row>
    <row r="2556" customFormat="false" ht="12.75" hidden="false" customHeight="false" outlineLevel="0" collapsed="false">
      <c r="A2556" s="43"/>
    </row>
    <row r="2557" customFormat="false" ht="12.75" hidden="false" customHeight="false" outlineLevel="0" collapsed="false">
      <c r="A2557" s="43"/>
    </row>
    <row r="2558" customFormat="false" ht="12.75" hidden="false" customHeight="false" outlineLevel="0" collapsed="false">
      <c r="A2558" s="43"/>
    </row>
    <row r="2559" customFormat="false" ht="12.75" hidden="false" customHeight="false" outlineLevel="0" collapsed="false">
      <c r="A2559" s="43"/>
    </row>
    <row r="2560" customFormat="false" ht="12.75" hidden="false" customHeight="false" outlineLevel="0" collapsed="false">
      <c r="A2560" s="43"/>
    </row>
    <row r="2561" customFormat="false" ht="12.75" hidden="false" customHeight="false" outlineLevel="0" collapsed="false">
      <c r="A2561" s="43"/>
    </row>
    <row r="2562" customFormat="false" ht="12.75" hidden="false" customHeight="false" outlineLevel="0" collapsed="false">
      <c r="A2562" s="43"/>
    </row>
    <row r="2563" customFormat="false" ht="12.75" hidden="false" customHeight="false" outlineLevel="0" collapsed="false">
      <c r="A2563" s="43"/>
    </row>
    <row r="2564" customFormat="false" ht="12.75" hidden="false" customHeight="false" outlineLevel="0" collapsed="false">
      <c r="A2564" s="43"/>
    </row>
    <row r="2565" customFormat="false" ht="12.75" hidden="false" customHeight="false" outlineLevel="0" collapsed="false">
      <c r="A2565" s="43"/>
    </row>
    <row r="2566" customFormat="false" ht="12.75" hidden="false" customHeight="false" outlineLevel="0" collapsed="false">
      <c r="A2566" s="43"/>
    </row>
    <row r="2567" customFormat="false" ht="12.75" hidden="false" customHeight="false" outlineLevel="0" collapsed="false">
      <c r="A2567" s="43"/>
    </row>
    <row r="2568" customFormat="false" ht="12.75" hidden="false" customHeight="false" outlineLevel="0" collapsed="false">
      <c r="A2568" s="43"/>
    </row>
    <row r="2569" customFormat="false" ht="12.75" hidden="false" customHeight="false" outlineLevel="0" collapsed="false">
      <c r="A2569" s="43"/>
    </row>
    <row r="2570" customFormat="false" ht="12.75" hidden="false" customHeight="false" outlineLevel="0" collapsed="false">
      <c r="A2570" s="43"/>
    </row>
    <row r="2571" customFormat="false" ht="12.75" hidden="false" customHeight="false" outlineLevel="0" collapsed="false">
      <c r="A2571" s="43"/>
    </row>
    <row r="2572" customFormat="false" ht="12.75" hidden="false" customHeight="false" outlineLevel="0" collapsed="false">
      <c r="A2572" s="43"/>
    </row>
    <row r="2573" customFormat="false" ht="12.75" hidden="false" customHeight="false" outlineLevel="0" collapsed="false">
      <c r="A2573" s="43"/>
    </row>
    <row r="2574" customFormat="false" ht="12.75" hidden="false" customHeight="false" outlineLevel="0" collapsed="false">
      <c r="A2574" s="43"/>
    </row>
    <row r="2575" customFormat="false" ht="12.75" hidden="false" customHeight="false" outlineLevel="0" collapsed="false">
      <c r="A2575" s="43"/>
    </row>
    <row r="2576" customFormat="false" ht="12.75" hidden="false" customHeight="false" outlineLevel="0" collapsed="false">
      <c r="A2576" s="43"/>
    </row>
    <row r="2577" customFormat="false" ht="12.75" hidden="false" customHeight="false" outlineLevel="0" collapsed="false">
      <c r="A2577" s="43"/>
    </row>
    <row r="2578" customFormat="false" ht="12.75" hidden="false" customHeight="false" outlineLevel="0" collapsed="false">
      <c r="A2578" s="43"/>
    </row>
    <row r="2579" customFormat="false" ht="12.75" hidden="false" customHeight="false" outlineLevel="0" collapsed="false">
      <c r="A2579" s="43"/>
    </row>
    <row r="2580" customFormat="false" ht="12.75" hidden="false" customHeight="false" outlineLevel="0" collapsed="false">
      <c r="A2580" s="43"/>
    </row>
    <row r="2581" customFormat="false" ht="12.75" hidden="false" customHeight="false" outlineLevel="0" collapsed="false">
      <c r="A2581" s="43"/>
    </row>
    <row r="2582" customFormat="false" ht="12.75" hidden="false" customHeight="false" outlineLevel="0" collapsed="false">
      <c r="A2582" s="43"/>
    </row>
    <row r="2583" customFormat="false" ht="12.75" hidden="false" customHeight="false" outlineLevel="0" collapsed="false">
      <c r="A2583" s="43"/>
    </row>
    <row r="2584" customFormat="false" ht="12.75" hidden="false" customHeight="false" outlineLevel="0" collapsed="false">
      <c r="A2584" s="43"/>
    </row>
    <row r="2585" customFormat="false" ht="12.75" hidden="false" customHeight="false" outlineLevel="0" collapsed="false">
      <c r="A2585" s="43"/>
    </row>
    <row r="2586" customFormat="false" ht="12.75" hidden="false" customHeight="false" outlineLevel="0" collapsed="false">
      <c r="A2586" s="43"/>
    </row>
    <row r="2587" customFormat="false" ht="12.75" hidden="false" customHeight="false" outlineLevel="0" collapsed="false">
      <c r="A2587" s="43"/>
    </row>
    <row r="2588" customFormat="false" ht="12.75" hidden="false" customHeight="false" outlineLevel="0" collapsed="false">
      <c r="A2588" s="43"/>
    </row>
    <row r="2589" customFormat="false" ht="12.75" hidden="false" customHeight="false" outlineLevel="0" collapsed="false">
      <c r="A2589" s="43"/>
    </row>
    <row r="2590" customFormat="false" ht="12.75" hidden="false" customHeight="false" outlineLevel="0" collapsed="false">
      <c r="A2590" s="43"/>
    </row>
    <row r="2591" customFormat="false" ht="12.75" hidden="false" customHeight="false" outlineLevel="0" collapsed="false">
      <c r="A2591" s="43"/>
    </row>
    <row r="2592" customFormat="false" ht="12.75" hidden="false" customHeight="false" outlineLevel="0" collapsed="false">
      <c r="A2592" s="43"/>
    </row>
    <row r="2593" customFormat="false" ht="12.75" hidden="false" customHeight="false" outlineLevel="0" collapsed="false">
      <c r="A2593" s="43"/>
    </row>
    <row r="2594" customFormat="false" ht="12.75" hidden="false" customHeight="false" outlineLevel="0" collapsed="false">
      <c r="A2594" s="43"/>
    </row>
    <row r="2595" customFormat="false" ht="12.75" hidden="false" customHeight="false" outlineLevel="0" collapsed="false">
      <c r="A2595" s="43"/>
    </row>
    <row r="2596" customFormat="false" ht="12.75" hidden="false" customHeight="false" outlineLevel="0" collapsed="false">
      <c r="A2596" s="43"/>
    </row>
    <row r="2597" customFormat="false" ht="12.75" hidden="false" customHeight="false" outlineLevel="0" collapsed="false">
      <c r="A2597" s="43"/>
    </row>
    <row r="2598" customFormat="false" ht="12.75" hidden="false" customHeight="false" outlineLevel="0" collapsed="false">
      <c r="A2598" s="43"/>
    </row>
    <row r="2599" customFormat="false" ht="12.75" hidden="false" customHeight="false" outlineLevel="0" collapsed="false">
      <c r="A2599" s="43"/>
    </row>
    <row r="2600" customFormat="false" ht="12.75" hidden="false" customHeight="false" outlineLevel="0" collapsed="false">
      <c r="A2600" s="43"/>
    </row>
    <row r="2601" customFormat="false" ht="12.75" hidden="false" customHeight="false" outlineLevel="0" collapsed="false">
      <c r="A2601" s="43"/>
    </row>
    <row r="2602" customFormat="false" ht="12.75" hidden="false" customHeight="false" outlineLevel="0" collapsed="false">
      <c r="A2602" s="43"/>
    </row>
    <row r="2603" customFormat="false" ht="12.75" hidden="false" customHeight="false" outlineLevel="0" collapsed="false">
      <c r="A2603" s="43"/>
    </row>
    <row r="2604" customFormat="false" ht="12.75" hidden="false" customHeight="false" outlineLevel="0" collapsed="false">
      <c r="A2604" s="43"/>
    </row>
    <row r="2605" customFormat="false" ht="12.75" hidden="false" customHeight="false" outlineLevel="0" collapsed="false">
      <c r="A2605" s="43"/>
    </row>
    <row r="2606" customFormat="false" ht="12.75" hidden="false" customHeight="false" outlineLevel="0" collapsed="false">
      <c r="A2606" s="43"/>
    </row>
    <row r="2607" customFormat="false" ht="12.75" hidden="false" customHeight="false" outlineLevel="0" collapsed="false">
      <c r="A2607" s="43"/>
    </row>
    <row r="2608" customFormat="false" ht="12.75" hidden="false" customHeight="false" outlineLevel="0" collapsed="false">
      <c r="A2608" s="43"/>
    </row>
    <row r="2609" customFormat="false" ht="12.75" hidden="false" customHeight="false" outlineLevel="0" collapsed="false">
      <c r="A2609" s="43"/>
    </row>
    <row r="2610" customFormat="false" ht="12.75" hidden="false" customHeight="false" outlineLevel="0" collapsed="false">
      <c r="A2610" s="43"/>
    </row>
    <row r="2611" customFormat="false" ht="12.75" hidden="false" customHeight="false" outlineLevel="0" collapsed="false">
      <c r="A2611" s="43"/>
    </row>
    <row r="2612" customFormat="false" ht="12.75" hidden="false" customHeight="false" outlineLevel="0" collapsed="false">
      <c r="A2612" s="43"/>
    </row>
    <row r="2613" customFormat="false" ht="12.75" hidden="false" customHeight="false" outlineLevel="0" collapsed="false">
      <c r="A2613" s="43"/>
    </row>
    <row r="2614" customFormat="false" ht="12.75" hidden="false" customHeight="false" outlineLevel="0" collapsed="false">
      <c r="A2614" s="43"/>
    </row>
    <row r="2615" customFormat="false" ht="12.75" hidden="false" customHeight="false" outlineLevel="0" collapsed="false">
      <c r="A2615" s="43"/>
    </row>
    <row r="2616" customFormat="false" ht="12.75" hidden="false" customHeight="false" outlineLevel="0" collapsed="false">
      <c r="A2616" s="43"/>
    </row>
    <row r="2617" customFormat="false" ht="12.75" hidden="false" customHeight="false" outlineLevel="0" collapsed="false">
      <c r="A2617" s="43"/>
    </row>
    <row r="2618" customFormat="false" ht="12.75" hidden="false" customHeight="false" outlineLevel="0" collapsed="false">
      <c r="A2618" s="43"/>
    </row>
    <row r="2619" customFormat="false" ht="12.75" hidden="false" customHeight="false" outlineLevel="0" collapsed="false">
      <c r="A2619" s="43"/>
    </row>
    <row r="2620" customFormat="false" ht="12.75" hidden="false" customHeight="false" outlineLevel="0" collapsed="false">
      <c r="A2620" s="43"/>
    </row>
    <row r="2621" customFormat="false" ht="12.75" hidden="false" customHeight="false" outlineLevel="0" collapsed="false">
      <c r="A2621" s="43"/>
    </row>
    <row r="2622" customFormat="false" ht="12.75" hidden="false" customHeight="false" outlineLevel="0" collapsed="false">
      <c r="A2622" s="43"/>
    </row>
    <row r="2623" customFormat="false" ht="12.75" hidden="false" customHeight="false" outlineLevel="0" collapsed="false">
      <c r="A2623" s="43"/>
    </row>
    <row r="2624" customFormat="false" ht="12.75" hidden="false" customHeight="false" outlineLevel="0" collapsed="false">
      <c r="A2624" s="43"/>
    </row>
    <row r="2625" customFormat="false" ht="12.75" hidden="false" customHeight="false" outlineLevel="0" collapsed="false">
      <c r="A2625" s="43"/>
    </row>
    <row r="2626" customFormat="false" ht="12.75" hidden="false" customHeight="false" outlineLevel="0" collapsed="false">
      <c r="A2626" s="43"/>
    </row>
    <row r="2627" customFormat="false" ht="12.75" hidden="false" customHeight="false" outlineLevel="0" collapsed="false">
      <c r="A2627" s="43"/>
    </row>
    <row r="2628" customFormat="false" ht="12.75" hidden="false" customHeight="false" outlineLevel="0" collapsed="false">
      <c r="A2628" s="43"/>
    </row>
    <row r="2629" customFormat="false" ht="12.75" hidden="false" customHeight="false" outlineLevel="0" collapsed="false">
      <c r="A2629" s="43"/>
    </row>
    <row r="2630" customFormat="false" ht="12.75" hidden="false" customHeight="false" outlineLevel="0" collapsed="false">
      <c r="A2630" s="43"/>
    </row>
    <row r="2631" customFormat="false" ht="12.75" hidden="false" customHeight="false" outlineLevel="0" collapsed="false">
      <c r="A2631" s="43"/>
    </row>
    <row r="2632" customFormat="false" ht="12.75" hidden="false" customHeight="false" outlineLevel="0" collapsed="false">
      <c r="A2632" s="43"/>
    </row>
    <row r="2633" customFormat="false" ht="12.75" hidden="false" customHeight="false" outlineLevel="0" collapsed="false">
      <c r="A2633" s="43"/>
    </row>
    <row r="2634" customFormat="false" ht="12.75" hidden="false" customHeight="false" outlineLevel="0" collapsed="false">
      <c r="A2634" s="43"/>
    </row>
    <row r="2635" customFormat="false" ht="12.75" hidden="false" customHeight="false" outlineLevel="0" collapsed="false">
      <c r="A2635" s="43"/>
    </row>
    <row r="2636" customFormat="false" ht="12.75" hidden="false" customHeight="false" outlineLevel="0" collapsed="false">
      <c r="A2636" s="43"/>
    </row>
    <row r="2637" customFormat="false" ht="12.75" hidden="false" customHeight="false" outlineLevel="0" collapsed="false">
      <c r="A2637" s="43"/>
    </row>
    <row r="2638" customFormat="false" ht="12.75" hidden="false" customHeight="false" outlineLevel="0" collapsed="false">
      <c r="A2638" s="43"/>
    </row>
    <row r="2639" customFormat="false" ht="12.75" hidden="false" customHeight="false" outlineLevel="0" collapsed="false">
      <c r="A2639" s="43"/>
    </row>
    <row r="2640" customFormat="false" ht="12.75" hidden="false" customHeight="false" outlineLevel="0" collapsed="false">
      <c r="A2640" s="43"/>
    </row>
    <row r="2641" customFormat="false" ht="12.75" hidden="false" customHeight="false" outlineLevel="0" collapsed="false">
      <c r="A2641" s="43"/>
    </row>
    <row r="2642" customFormat="false" ht="12.75" hidden="false" customHeight="false" outlineLevel="0" collapsed="false">
      <c r="A2642" s="43"/>
    </row>
    <row r="2643" customFormat="false" ht="12.75" hidden="false" customHeight="false" outlineLevel="0" collapsed="false">
      <c r="A2643" s="43"/>
    </row>
    <row r="2644" customFormat="false" ht="12.75" hidden="false" customHeight="false" outlineLevel="0" collapsed="false">
      <c r="A2644" s="43"/>
    </row>
    <row r="2645" customFormat="false" ht="12.75" hidden="false" customHeight="false" outlineLevel="0" collapsed="false">
      <c r="A2645" s="43"/>
    </row>
    <row r="2646" customFormat="false" ht="12.75" hidden="false" customHeight="false" outlineLevel="0" collapsed="false">
      <c r="A2646" s="43"/>
    </row>
    <row r="2647" customFormat="false" ht="12.75" hidden="false" customHeight="false" outlineLevel="0" collapsed="false">
      <c r="A2647" s="43"/>
    </row>
    <row r="2648" customFormat="false" ht="12.75" hidden="false" customHeight="false" outlineLevel="0" collapsed="false">
      <c r="A2648" s="43"/>
    </row>
    <row r="2649" customFormat="false" ht="12.75" hidden="false" customHeight="false" outlineLevel="0" collapsed="false">
      <c r="A2649" s="43"/>
    </row>
    <row r="2650" customFormat="false" ht="12.75" hidden="false" customHeight="false" outlineLevel="0" collapsed="false">
      <c r="A2650" s="43"/>
    </row>
    <row r="2651" customFormat="false" ht="12.75" hidden="false" customHeight="false" outlineLevel="0" collapsed="false">
      <c r="A2651" s="43"/>
    </row>
    <row r="2652" customFormat="false" ht="12.75" hidden="false" customHeight="false" outlineLevel="0" collapsed="false">
      <c r="A2652" s="43"/>
    </row>
    <row r="2653" customFormat="false" ht="12.75" hidden="false" customHeight="false" outlineLevel="0" collapsed="false">
      <c r="A2653" s="43"/>
    </row>
    <row r="2654" customFormat="false" ht="12.75" hidden="false" customHeight="false" outlineLevel="0" collapsed="false">
      <c r="A2654" s="43"/>
    </row>
    <row r="2655" customFormat="false" ht="12.75" hidden="false" customHeight="false" outlineLevel="0" collapsed="false">
      <c r="A2655" s="43"/>
    </row>
    <row r="2656" customFormat="false" ht="12.75" hidden="false" customHeight="false" outlineLevel="0" collapsed="false">
      <c r="A2656" s="43"/>
    </row>
    <row r="2657" customFormat="false" ht="12.75" hidden="false" customHeight="false" outlineLevel="0" collapsed="false">
      <c r="A2657" s="43"/>
    </row>
    <row r="2658" customFormat="false" ht="12.75" hidden="false" customHeight="false" outlineLevel="0" collapsed="false">
      <c r="A2658" s="43"/>
    </row>
    <row r="2659" customFormat="false" ht="12.75" hidden="false" customHeight="false" outlineLevel="0" collapsed="false">
      <c r="A2659" s="43"/>
    </row>
    <row r="2660" customFormat="false" ht="12.75" hidden="false" customHeight="false" outlineLevel="0" collapsed="false">
      <c r="A2660" s="43"/>
    </row>
    <row r="2661" customFormat="false" ht="12.75" hidden="false" customHeight="false" outlineLevel="0" collapsed="false">
      <c r="A2661" s="43"/>
    </row>
    <row r="2662" customFormat="false" ht="12.75" hidden="false" customHeight="false" outlineLevel="0" collapsed="false">
      <c r="A2662" s="43"/>
    </row>
    <row r="2663" customFormat="false" ht="12.75" hidden="false" customHeight="false" outlineLevel="0" collapsed="false">
      <c r="A2663" s="43"/>
    </row>
    <row r="2664" customFormat="false" ht="12.75" hidden="false" customHeight="false" outlineLevel="0" collapsed="false">
      <c r="A2664" s="43"/>
    </row>
    <row r="2665" customFormat="false" ht="12.75" hidden="false" customHeight="false" outlineLevel="0" collapsed="false">
      <c r="A2665" s="43"/>
    </row>
    <row r="2666" customFormat="false" ht="12.75" hidden="false" customHeight="false" outlineLevel="0" collapsed="false">
      <c r="A2666" s="43"/>
    </row>
    <row r="2667" customFormat="false" ht="12.75" hidden="false" customHeight="false" outlineLevel="0" collapsed="false">
      <c r="A2667" s="43"/>
    </row>
    <row r="2668" customFormat="false" ht="12.75" hidden="false" customHeight="false" outlineLevel="0" collapsed="false">
      <c r="A2668" s="43"/>
    </row>
    <row r="2669" customFormat="false" ht="12.75" hidden="false" customHeight="false" outlineLevel="0" collapsed="false">
      <c r="A2669" s="43"/>
    </row>
    <row r="2670" customFormat="false" ht="12.75" hidden="false" customHeight="false" outlineLevel="0" collapsed="false">
      <c r="A2670" s="43"/>
    </row>
    <row r="2671" customFormat="false" ht="12.75" hidden="false" customHeight="false" outlineLevel="0" collapsed="false">
      <c r="A2671" s="43"/>
    </row>
    <row r="2672" customFormat="false" ht="12.75" hidden="false" customHeight="false" outlineLevel="0" collapsed="false">
      <c r="A2672" s="43"/>
    </row>
    <row r="2673" customFormat="false" ht="12.75" hidden="false" customHeight="false" outlineLevel="0" collapsed="false">
      <c r="A2673" s="43"/>
    </row>
    <row r="2674" customFormat="false" ht="12.75" hidden="false" customHeight="false" outlineLevel="0" collapsed="false">
      <c r="A2674" s="43"/>
    </row>
    <row r="2675" customFormat="false" ht="12.75" hidden="false" customHeight="false" outlineLevel="0" collapsed="false">
      <c r="A2675" s="43"/>
    </row>
    <row r="2676" customFormat="false" ht="12.75" hidden="false" customHeight="false" outlineLevel="0" collapsed="false">
      <c r="A2676" s="43"/>
    </row>
    <row r="2677" customFormat="false" ht="12.75" hidden="false" customHeight="false" outlineLevel="0" collapsed="false">
      <c r="A2677" s="43"/>
    </row>
    <row r="2678" customFormat="false" ht="12.75" hidden="false" customHeight="false" outlineLevel="0" collapsed="false">
      <c r="A2678" s="43"/>
    </row>
    <row r="2679" customFormat="false" ht="12.75" hidden="false" customHeight="false" outlineLevel="0" collapsed="false">
      <c r="A2679" s="43"/>
    </row>
    <row r="2680" customFormat="false" ht="12.75" hidden="false" customHeight="false" outlineLevel="0" collapsed="false">
      <c r="A2680" s="43"/>
    </row>
    <row r="2681" customFormat="false" ht="12.75" hidden="false" customHeight="false" outlineLevel="0" collapsed="false">
      <c r="A2681" s="43"/>
    </row>
    <row r="2682" customFormat="false" ht="12.75" hidden="false" customHeight="false" outlineLevel="0" collapsed="false">
      <c r="A2682" s="43"/>
    </row>
    <row r="2683" customFormat="false" ht="12.75" hidden="false" customHeight="false" outlineLevel="0" collapsed="false">
      <c r="A2683" s="43"/>
    </row>
    <row r="2684" customFormat="false" ht="12.75" hidden="false" customHeight="false" outlineLevel="0" collapsed="false">
      <c r="A2684" s="43"/>
    </row>
    <row r="2685" customFormat="false" ht="12.75" hidden="false" customHeight="false" outlineLevel="0" collapsed="false">
      <c r="A2685" s="43"/>
    </row>
    <row r="2686" customFormat="false" ht="12.75" hidden="false" customHeight="false" outlineLevel="0" collapsed="false">
      <c r="A2686" s="43"/>
    </row>
    <row r="2687" customFormat="false" ht="12.75" hidden="false" customHeight="false" outlineLevel="0" collapsed="false">
      <c r="A2687" s="43"/>
    </row>
    <row r="2688" customFormat="false" ht="12.75" hidden="false" customHeight="false" outlineLevel="0" collapsed="false">
      <c r="A2688" s="43"/>
    </row>
    <row r="2689" customFormat="false" ht="12.75" hidden="false" customHeight="false" outlineLevel="0" collapsed="false">
      <c r="A2689" s="43"/>
    </row>
    <row r="2690" customFormat="false" ht="12.75" hidden="false" customHeight="false" outlineLevel="0" collapsed="false">
      <c r="A2690" s="43"/>
    </row>
    <row r="2691" customFormat="false" ht="12.75" hidden="false" customHeight="false" outlineLevel="0" collapsed="false">
      <c r="A2691" s="43"/>
    </row>
    <row r="2692" customFormat="false" ht="12.75" hidden="false" customHeight="false" outlineLevel="0" collapsed="false">
      <c r="A2692" s="43"/>
    </row>
    <row r="2693" customFormat="false" ht="12.75" hidden="false" customHeight="false" outlineLevel="0" collapsed="false">
      <c r="A2693" s="43"/>
    </row>
    <row r="2694" customFormat="false" ht="12.75" hidden="false" customHeight="false" outlineLevel="0" collapsed="false">
      <c r="A2694" s="43"/>
    </row>
    <row r="2695" customFormat="false" ht="12.75" hidden="false" customHeight="false" outlineLevel="0" collapsed="false">
      <c r="A2695" s="43"/>
    </row>
    <row r="2696" customFormat="false" ht="12.75" hidden="false" customHeight="false" outlineLevel="0" collapsed="false">
      <c r="A2696" s="43"/>
    </row>
    <row r="2697" customFormat="false" ht="12.75" hidden="false" customHeight="false" outlineLevel="0" collapsed="false">
      <c r="A2697" s="43"/>
    </row>
    <row r="2698" customFormat="false" ht="12.75" hidden="false" customHeight="false" outlineLevel="0" collapsed="false">
      <c r="A2698" s="43"/>
    </row>
    <row r="2699" customFormat="false" ht="12.75" hidden="false" customHeight="false" outlineLevel="0" collapsed="false">
      <c r="A2699" s="43"/>
    </row>
    <row r="2700" customFormat="false" ht="12.75" hidden="false" customHeight="false" outlineLevel="0" collapsed="false">
      <c r="A2700" s="43"/>
    </row>
    <row r="2701" customFormat="false" ht="12.75" hidden="false" customHeight="false" outlineLevel="0" collapsed="false">
      <c r="A2701" s="43"/>
    </row>
    <row r="2702" customFormat="false" ht="12.75" hidden="false" customHeight="false" outlineLevel="0" collapsed="false">
      <c r="A2702" s="43"/>
    </row>
    <row r="2703" customFormat="false" ht="12.75" hidden="false" customHeight="false" outlineLevel="0" collapsed="false">
      <c r="A2703" s="43"/>
    </row>
    <row r="2704" customFormat="false" ht="12.75" hidden="false" customHeight="false" outlineLevel="0" collapsed="false">
      <c r="A2704" s="43"/>
    </row>
    <row r="2705" customFormat="false" ht="12.75" hidden="false" customHeight="false" outlineLevel="0" collapsed="false">
      <c r="A2705" s="43"/>
    </row>
    <row r="2706" customFormat="false" ht="12.75" hidden="false" customHeight="false" outlineLevel="0" collapsed="false">
      <c r="A2706" s="43"/>
    </row>
    <row r="2707" customFormat="false" ht="12.75" hidden="false" customHeight="false" outlineLevel="0" collapsed="false">
      <c r="A2707" s="43"/>
    </row>
    <row r="2708" customFormat="false" ht="12.75" hidden="false" customHeight="false" outlineLevel="0" collapsed="false">
      <c r="A2708" s="43"/>
    </row>
    <row r="2709" customFormat="false" ht="12.75" hidden="false" customHeight="false" outlineLevel="0" collapsed="false">
      <c r="A2709" s="43"/>
    </row>
    <row r="2710" customFormat="false" ht="12.75" hidden="false" customHeight="false" outlineLevel="0" collapsed="false">
      <c r="A2710" s="43"/>
    </row>
    <row r="2711" customFormat="false" ht="12.75" hidden="false" customHeight="false" outlineLevel="0" collapsed="false">
      <c r="A2711" s="43"/>
    </row>
    <row r="2712" customFormat="false" ht="12.75" hidden="false" customHeight="false" outlineLevel="0" collapsed="false">
      <c r="A2712" s="43"/>
    </row>
    <row r="2713" customFormat="false" ht="12.75" hidden="false" customHeight="false" outlineLevel="0" collapsed="false">
      <c r="A2713" s="43"/>
    </row>
    <row r="2714" customFormat="false" ht="12.75" hidden="false" customHeight="false" outlineLevel="0" collapsed="false">
      <c r="A2714" s="43"/>
    </row>
    <row r="2715" customFormat="false" ht="12.75" hidden="false" customHeight="false" outlineLevel="0" collapsed="false">
      <c r="A2715" s="43"/>
    </row>
    <row r="2716" customFormat="false" ht="12.75" hidden="false" customHeight="false" outlineLevel="0" collapsed="false">
      <c r="A2716" s="43"/>
    </row>
    <row r="2717" customFormat="false" ht="12.75" hidden="false" customHeight="false" outlineLevel="0" collapsed="false">
      <c r="A2717" s="43"/>
    </row>
    <row r="2718" customFormat="false" ht="12.75" hidden="false" customHeight="false" outlineLevel="0" collapsed="false">
      <c r="A2718" s="43"/>
    </row>
    <row r="2719" customFormat="false" ht="12.75" hidden="false" customHeight="false" outlineLevel="0" collapsed="false">
      <c r="A2719" s="43"/>
    </row>
    <row r="2720" customFormat="false" ht="12.75" hidden="false" customHeight="false" outlineLevel="0" collapsed="false">
      <c r="A2720" s="43"/>
    </row>
    <row r="2721" customFormat="false" ht="12.75" hidden="false" customHeight="false" outlineLevel="0" collapsed="false">
      <c r="A2721" s="43"/>
    </row>
    <row r="2722" customFormat="false" ht="12.75" hidden="false" customHeight="false" outlineLevel="0" collapsed="false">
      <c r="A2722" s="43"/>
    </row>
    <row r="2723" customFormat="false" ht="12.75" hidden="false" customHeight="false" outlineLevel="0" collapsed="false">
      <c r="A2723" s="43"/>
    </row>
    <row r="2724" customFormat="false" ht="12.75" hidden="false" customHeight="false" outlineLevel="0" collapsed="false">
      <c r="A2724" s="43"/>
    </row>
    <row r="2725" customFormat="false" ht="12.75" hidden="false" customHeight="false" outlineLevel="0" collapsed="false">
      <c r="A2725" s="43"/>
    </row>
    <row r="2726" customFormat="false" ht="12.75" hidden="false" customHeight="false" outlineLevel="0" collapsed="false">
      <c r="A2726" s="43"/>
    </row>
    <row r="2727" customFormat="false" ht="12.75" hidden="false" customHeight="false" outlineLevel="0" collapsed="false">
      <c r="A2727" s="43"/>
    </row>
    <row r="2728" customFormat="false" ht="12.75" hidden="false" customHeight="false" outlineLevel="0" collapsed="false">
      <c r="A2728" s="43"/>
    </row>
    <row r="2729" customFormat="false" ht="12.75" hidden="false" customHeight="false" outlineLevel="0" collapsed="false">
      <c r="A2729" s="43"/>
    </row>
    <row r="2730" customFormat="false" ht="12.75" hidden="false" customHeight="false" outlineLevel="0" collapsed="false">
      <c r="A2730" s="43"/>
    </row>
    <row r="2731" customFormat="false" ht="12.75" hidden="false" customHeight="false" outlineLevel="0" collapsed="false">
      <c r="A2731" s="43"/>
    </row>
    <row r="2732" customFormat="false" ht="12.75" hidden="false" customHeight="false" outlineLevel="0" collapsed="false">
      <c r="A2732" s="43"/>
    </row>
    <row r="2733" customFormat="false" ht="12.75" hidden="false" customHeight="false" outlineLevel="0" collapsed="false">
      <c r="A2733" s="43"/>
    </row>
    <row r="2734" customFormat="false" ht="12.75" hidden="false" customHeight="false" outlineLevel="0" collapsed="false">
      <c r="A2734" s="43"/>
    </row>
    <row r="2735" customFormat="false" ht="12.75" hidden="false" customHeight="false" outlineLevel="0" collapsed="false">
      <c r="A2735" s="43"/>
    </row>
    <row r="2736" customFormat="false" ht="12.75" hidden="false" customHeight="false" outlineLevel="0" collapsed="false">
      <c r="A2736" s="43"/>
    </row>
    <row r="2737" customFormat="false" ht="12.75" hidden="false" customHeight="false" outlineLevel="0" collapsed="false">
      <c r="A2737" s="43"/>
    </row>
    <row r="2738" customFormat="false" ht="12.75" hidden="false" customHeight="false" outlineLevel="0" collapsed="false">
      <c r="A2738" s="43"/>
    </row>
    <row r="2739" customFormat="false" ht="12.75" hidden="false" customHeight="false" outlineLevel="0" collapsed="false">
      <c r="A2739" s="43"/>
    </row>
    <row r="2740" customFormat="false" ht="12.75" hidden="false" customHeight="false" outlineLevel="0" collapsed="false">
      <c r="A2740" s="43"/>
    </row>
    <row r="2741" customFormat="false" ht="12.75" hidden="false" customHeight="false" outlineLevel="0" collapsed="false">
      <c r="A2741" s="43"/>
    </row>
    <row r="2742" customFormat="false" ht="12.75" hidden="false" customHeight="false" outlineLevel="0" collapsed="false">
      <c r="A2742" s="43"/>
    </row>
    <row r="2743" customFormat="false" ht="12.75" hidden="false" customHeight="false" outlineLevel="0" collapsed="false">
      <c r="A2743" s="43"/>
    </row>
    <row r="2744" customFormat="false" ht="12.75" hidden="false" customHeight="false" outlineLevel="0" collapsed="false">
      <c r="A2744" s="43"/>
    </row>
    <row r="2745" customFormat="false" ht="12.75" hidden="false" customHeight="false" outlineLevel="0" collapsed="false">
      <c r="A2745" s="43"/>
    </row>
    <row r="2746" customFormat="false" ht="12.75" hidden="false" customHeight="false" outlineLevel="0" collapsed="false">
      <c r="A2746" s="43"/>
    </row>
    <row r="2747" customFormat="false" ht="12.75" hidden="false" customHeight="false" outlineLevel="0" collapsed="false">
      <c r="A2747" s="43"/>
    </row>
    <row r="2748" customFormat="false" ht="12.75" hidden="false" customHeight="false" outlineLevel="0" collapsed="false">
      <c r="A2748" s="43"/>
    </row>
    <row r="2749" customFormat="false" ht="12.75" hidden="false" customHeight="false" outlineLevel="0" collapsed="false">
      <c r="A2749" s="43"/>
    </row>
    <row r="2750" customFormat="false" ht="12.75" hidden="false" customHeight="false" outlineLevel="0" collapsed="false">
      <c r="A2750" s="43"/>
    </row>
    <row r="2751" customFormat="false" ht="12.75" hidden="false" customHeight="false" outlineLevel="0" collapsed="false">
      <c r="A2751" s="43"/>
    </row>
    <row r="2752" customFormat="false" ht="12.75" hidden="false" customHeight="false" outlineLevel="0" collapsed="false">
      <c r="A2752" s="43"/>
    </row>
    <row r="2753" customFormat="false" ht="12.75" hidden="false" customHeight="false" outlineLevel="0" collapsed="false">
      <c r="A2753" s="43"/>
    </row>
    <row r="2754" customFormat="false" ht="12.75" hidden="false" customHeight="false" outlineLevel="0" collapsed="false">
      <c r="A2754" s="43"/>
    </row>
    <row r="2755" customFormat="false" ht="12.75" hidden="false" customHeight="false" outlineLevel="0" collapsed="false">
      <c r="A2755" s="43"/>
    </row>
    <row r="2756" customFormat="false" ht="12.75" hidden="false" customHeight="false" outlineLevel="0" collapsed="false">
      <c r="A2756" s="43"/>
    </row>
    <row r="2757" customFormat="false" ht="12.75" hidden="false" customHeight="false" outlineLevel="0" collapsed="false">
      <c r="A2757" s="43"/>
    </row>
    <row r="2758" customFormat="false" ht="12.75" hidden="false" customHeight="false" outlineLevel="0" collapsed="false">
      <c r="A2758" s="43"/>
    </row>
    <row r="2759" customFormat="false" ht="12.75" hidden="false" customHeight="false" outlineLevel="0" collapsed="false">
      <c r="A2759" s="43"/>
    </row>
    <row r="2760" customFormat="false" ht="12.75" hidden="false" customHeight="false" outlineLevel="0" collapsed="false">
      <c r="A2760" s="43"/>
    </row>
    <row r="2761" customFormat="false" ht="12.75" hidden="false" customHeight="false" outlineLevel="0" collapsed="false">
      <c r="A2761" s="43"/>
    </row>
    <row r="2762" customFormat="false" ht="12.75" hidden="false" customHeight="false" outlineLevel="0" collapsed="false">
      <c r="A2762" s="43"/>
    </row>
    <row r="2763" customFormat="false" ht="12.75" hidden="false" customHeight="false" outlineLevel="0" collapsed="false">
      <c r="A2763" s="43"/>
    </row>
    <row r="2764" customFormat="false" ht="12.75" hidden="false" customHeight="false" outlineLevel="0" collapsed="false">
      <c r="A2764" s="43"/>
    </row>
    <row r="2765" customFormat="false" ht="12.75" hidden="false" customHeight="false" outlineLevel="0" collapsed="false">
      <c r="A2765" s="43"/>
    </row>
    <row r="2766" customFormat="false" ht="12.75" hidden="false" customHeight="false" outlineLevel="0" collapsed="false">
      <c r="A2766" s="43"/>
    </row>
    <row r="2767" customFormat="false" ht="12.75" hidden="false" customHeight="false" outlineLevel="0" collapsed="false">
      <c r="A2767" s="43"/>
    </row>
    <row r="2768" customFormat="false" ht="12.75" hidden="false" customHeight="false" outlineLevel="0" collapsed="false">
      <c r="A2768" s="43"/>
    </row>
    <row r="2769" customFormat="false" ht="12.75" hidden="false" customHeight="false" outlineLevel="0" collapsed="false">
      <c r="A2769" s="43"/>
    </row>
    <row r="2770" customFormat="false" ht="12.75" hidden="false" customHeight="false" outlineLevel="0" collapsed="false">
      <c r="A2770" s="43"/>
    </row>
    <row r="2771" customFormat="false" ht="12.75" hidden="false" customHeight="false" outlineLevel="0" collapsed="false">
      <c r="A2771" s="43"/>
    </row>
    <row r="2772" customFormat="false" ht="12.75" hidden="false" customHeight="false" outlineLevel="0" collapsed="false">
      <c r="A2772" s="43"/>
    </row>
    <row r="2773" customFormat="false" ht="12.75" hidden="false" customHeight="false" outlineLevel="0" collapsed="false">
      <c r="A2773" s="43"/>
    </row>
    <row r="2774" customFormat="false" ht="12.75" hidden="false" customHeight="false" outlineLevel="0" collapsed="false">
      <c r="A2774" s="43"/>
    </row>
    <row r="2775" customFormat="false" ht="12.75" hidden="false" customHeight="false" outlineLevel="0" collapsed="false">
      <c r="A2775" s="43"/>
    </row>
    <row r="2776" customFormat="false" ht="12.75" hidden="false" customHeight="false" outlineLevel="0" collapsed="false">
      <c r="A2776" s="43"/>
    </row>
    <row r="2777" customFormat="false" ht="12.75" hidden="false" customHeight="false" outlineLevel="0" collapsed="false">
      <c r="A2777" s="43"/>
    </row>
    <row r="2778" customFormat="false" ht="12.75" hidden="false" customHeight="false" outlineLevel="0" collapsed="false">
      <c r="A2778" s="43"/>
    </row>
    <row r="2779" customFormat="false" ht="12.75" hidden="false" customHeight="false" outlineLevel="0" collapsed="false">
      <c r="A2779" s="43"/>
    </row>
    <row r="2780" customFormat="false" ht="12.75" hidden="false" customHeight="false" outlineLevel="0" collapsed="false">
      <c r="A2780" s="43"/>
    </row>
    <row r="2781" customFormat="false" ht="12.75" hidden="false" customHeight="false" outlineLevel="0" collapsed="false">
      <c r="A2781" s="43"/>
    </row>
    <row r="2782" customFormat="false" ht="12.75" hidden="false" customHeight="false" outlineLevel="0" collapsed="false">
      <c r="A2782" s="43"/>
    </row>
    <row r="2783" customFormat="false" ht="12.75" hidden="false" customHeight="false" outlineLevel="0" collapsed="false">
      <c r="A2783" s="43"/>
    </row>
    <row r="2784" customFormat="false" ht="12.75" hidden="false" customHeight="false" outlineLevel="0" collapsed="false">
      <c r="A2784" s="43"/>
    </row>
    <row r="2785" customFormat="false" ht="12.75" hidden="false" customHeight="false" outlineLevel="0" collapsed="false">
      <c r="A2785" s="43"/>
    </row>
    <row r="2786" customFormat="false" ht="12.75" hidden="false" customHeight="false" outlineLevel="0" collapsed="false">
      <c r="A2786" s="43"/>
    </row>
    <row r="2787" customFormat="false" ht="12.75" hidden="false" customHeight="false" outlineLevel="0" collapsed="false">
      <c r="A2787" s="43"/>
    </row>
    <row r="2788" customFormat="false" ht="12.75" hidden="false" customHeight="false" outlineLevel="0" collapsed="false">
      <c r="A2788" s="43"/>
    </row>
    <row r="2789" customFormat="false" ht="12.75" hidden="false" customHeight="false" outlineLevel="0" collapsed="false">
      <c r="A2789" s="43"/>
    </row>
    <row r="2790" customFormat="false" ht="12.75" hidden="false" customHeight="false" outlineLevel="0" collapsed="false">
      <c r="A2790" s="43"/>
    </row>
    <row r="2791" customFormat="false" ht="12.75" hidden="false" customHeight="false" outlineLevel="0" collapsed="false">
      <c r="A2791" s="43"/>
    </row>
    <row r="2792" customFormat="false" ht="12.75" hidden="false" customHeight="false" outlineLevel="0" collapsed="false">
      <c r="A2792" s="43"/>
    </row>
    <row r="2793" customFormat="false" ht="12.75" hidden="false" customHeight="false" outlineLevel="0" collapsed="false">
      <c r="A2793" s="43"/>
    </row>
    <row r="2794" customFormat="false" ht="12.75" hidden="false" customHeight="false" outlineLevel="0" collapsed="false">
      <c r="A2794" s="43"/>
    </row>
    <row r="2795" customFormat="false" ht="12.75" hidden="false" customHeight="false" outlineLevel="0" collapsed="false">
      <c r="A2795" s="43"/>
    </row>
    <row r="2796" customFormat="false" ht="12.75" hidden="false" customHeight="false" outlineLevel="0" collapsed="false">
      <c r="A2796" s="43"/>
    </row>
    <row r="2797" customFormat="false" ht="12.75" hidden="false" customHeight="false" outlineLevel="0" collapsed="false">
      <c r="A2797" s="43"/>
    </row>
    <row r="2798" customFormat="false" ht="12.75" hidden="false" customHeight="false" outlineLevel="0" collapsed="false">
      <c r="A2798" s="43"/>
    </row>
    <row r="2799" customFormat="false" ht="12.75" hidden="false" customHeight="false" outlineLevel="0" collapsed="false">
      <c r="A2799" s="43"/>
    </row>
    <row r="2800" customFormat="false" ht="12.75" hidden="false" customHeight="false" outlineLevel="0" collapsed="false">
      <c r="A2800" s="43"/>
    </row>
    <row r="2801" customFormat="false" ht="12.75" hidden="false" customHeight="false" outlineLevel="0" collapsed="false">
      <c r="A2801" s="43"/>
    </row>
    <row r="2802" customFormat="false" ht="12.75" hidden="false" customHeight="false" outlineLevel="0" collapsed="false">
      <c r="A2802" s="43"/>
    </row>
    <row r="2803" customFormat="false" ht="12.75" hidden="false" customHeight="false" outlineLevel="0" collapsed="false">
      <c r="A2803" s="43"/>
    </row>
    <row r="2804" customFormat="false" ht="12.75" hidden="false" customHeight="false" outlineLevel="0" collapsed="false">
      <c r="A2804" s="43"/>
    </row>
    <row r="2805" customFormat="false" ht="12.75" hidden="false" customHeight="false" outlineLevel="0" collapsed="false">
      <c r="A2805" s="43"/>
    </row>
    <row r="2806" customFormat="false" ht="12.75" hidden="false" customHeight="false" outlineLevel="0" collapsed="false">
      <c r="A2806" s="43"/>
    </row>
    <row r="2807" customFormat="false" ht="12.75" hidden="false" customHeight="false" outlineLevel="0" collapsed="false">
      <c r="A2807" s="43"/>
    </row>
    <row r="2808" customFormat="false" ht="12.75" hidden="false" customHeight="false" outlineLevel="0" collapsed="false">
      <c r="A2808" s="43"/>
    </row>
    <row r="2809" customFormat="false" ht="12.75" hidden="false" customHeight="false" outlineLevel="0" collapsed="false">
      <c r="A2809" s="43"/>
    </row>
    <row r="2810" customFormat="false" ht="12.75" hidden="false" customHeight="false" outlineLevel="0" collapsed="false">
      <c r="A2810" s="43"/>
    </row>
    <row r="2811" customFormat="false" ht="12.75" hidden="false" customHeight="false" outlineLevel="0" collapsed="false">
      <c r="A2811" s="43"/>
    </row>
    <row r="2812" customFormat="false" ht="12.75" hidden="false" customHeight="false" outlineLevel="0" collapsed="false">
      <c r="A2812" s="43"/>
    </row>
    <row r="2813" customFormat="false" ht="12.75" hidden="false" customHeight="false" outlineLevel="0" collapsed="false">
      <c r="A2813" s="43"/>
    </row>
    <row r="2814" customFormat="false" ht="12.75" hidden="false" customHeight="false" outlineLevel="0" collapsed="false">
      <c r="A2814" s="43"/>
    </row>
    <row r="2815" customFormat="false" ht="12.75" hidden="false" customHeight="false" outlineLevel="0" collapsed="false">
      <c r="A2815" s="43"/>
    </row>
    <row r="2816" customFormat="false" ht="12.75" hidden="false" customHeight="false" outlineLevel="0" collapsed="false">
      <c r="A2816" s="43"/>
    </row>
    <row r="2817" customFormat="false" ht="12.75" hidden="false" customHeight="false" outlineLevel="0" collapsed="false">
      <c r="A2817" s="43"/>
    </row>
    <row r="2818" customFormat="false" ht="12.75" hidden="false" customHeight="false" outlineLevel="0" collapsed="false">
      <c r="A2818" s="43"/>
    </row>
    <row r="2819" customFormat="false" ht="12.75" hidden="false" customHeight="false" outlineLevel="0" collapsed="false">
      <c r="A2819" s="43"/>
    </row>
    <row r="2820" customFormat="false" ht="12.75" hidden="false" customHeight="false" outlineLevel="0" collapsed="false">
      <c r="A2820" s="43"/>
    </row>
    <row r="2821" customFormat="false" ht="12.75" hidden="false" customHeight="false" outlineLevel="0" collapsed="false">
      <c r="A2821" s="43"/>
    </row>
    <row r="2822" customFormat="false" ht="12.75" hidden="false" customHeight="false" outlineLevel="0" collapsed="false">
      <c r="A2822" s="43"/>
    </row>
    <row r="2823" customFormat="false" ht="12.75" hidden="false" customHeight="false" outlineLevel="0" collapsed="false">
      <c r="A2823" s="43"/>
    </row>
    <row r="2824" customFormat="false" ht="12.75" hidden="false" customHeight="false" outlineLevel="0" collapsed="false">
      <c r="A2824" s="43"/>
    </row>
    <row r="2825" customFormat="false" ht="12.75" hidden="false" customHeight="false" outlineLevel="0" collapsed="false">
      <c r="A2825" s="43"/>
    </row>
    <row r="2826" customFormat="false" ht="12.75" hidden="false" customHeight="false" outlineLevel="0" collapsed="false">
      <c r="A2826" s="43"/>
    </row>
    <row r="2827" customFormat="false" ht="12.75" hidden="false" customHeight="false" outlineLevel="0" collapsed="false">
      <c r="A2827" s="43"/>
    </row>
    <row r="2828" customFormat="false" ht="12.75" hidden="false" customHeight="false" outlineLevel="0" collapsed="false">
      <c r="A2828" s="43"/>
    </row>
    <row r="2829" customFormat="false" ht="12.75" hidden="false" customHeight="false" outlineLevel="0" collapsed="false">
      <c r="A2829" s="43"/>
    </row>
    <row r="2830" customFormat="false" ht="12.75" hidden="false" customHeight="false" outlineLevel="0" collapsed="false">
      <c r="A2830" s="43"/>
    </row>
    <row r="2831" customFormat="false" ht="12.75" hidden="false" customHeight="false" outlineLevel="0" collapsed="false">
      <c r="A2831" s="43"/>
    </row>
    <row r="2832" customFormat="false" ht="12.75" hidden="false" customHeight="false" outlineLevel="0" collapsed="false">
      <c r="A2832" s="43"/>
    </row>
    <row r="2833" customFormat="false" ht="12.75" hidden="false" customHeight="false" outlineLevel="0" collapsed="false">
      <c r="A2833" s="43"/>
    </row>
    <row r="2834" customFormat="false" ht="12.75" hidden="false" customHeight="false" outlineLevel="0" collapsed="false">
      <c r="A2834" s="43"/>
    </row>
    <row r="2835" customFormat="false" ht="12.75" hidden="false" customHeight="false" outlineLevel="0" collapsed="false">
      <c r="A2835" s="43"/>
    </row>
    <row r="2836" customFormat="false" ht="12.75" hidden="false" customHeight="false" outlineLevel="0" collapsed="false">
      <c r="A2836" s="43"/>
    </row>
    <row r="2837" customFormat="false" ht="12.75" hidden="false" customHeight="false" outlineLevel="0" collapsed="false">
      <c r="A2837" s="43"/>
    </row>
    <row r="2838" customFormat="false" ht="12.75" hidden="false" customHeight="false" outlineLevel="0" collapsed="false">
      <c r="A2838" s="43"/>
    </row>
    <row r="2839" customFormat="false" ht="12.75" hidden="false" customHeight="false" outlineLevel="0" collapsed="false">
      <c r="A2839" s="43"/>
    </row>
    <row r="2840" customFormat="false" ht="12.75" hidden="false" customHeight="false" outlineLevel="0" collapsed="false">
      <c r="A2840" s="43"/>
    </row>
    <row r="2841" customFormat="false" ht="12.75" hidden="false" customHeight="false" outlineLevel="0" collapsed="false">
      <c r="A2841" s="43"/>
    </row>
    <row r="2842" customFormat="false" ht="12.75" hidden="false" customHeight="false" outlineLevel="0" collapsed="false">
      <c r="A2842" s="43"/>
    </row>
    <row r="2843" customFormat="false" ht="12.75" hidden="false" customHeight="false" outlineLevel="0" collapsed="false">
      <c r="A2843" s="43"/>
    </row>
    <row r="2844" customFormat="false" ht="12.75" hidden="false" customHeight="false" outlineLevel="0" collapsed="false">
      <c r="A2844" s="43"/>
    </row>
    <row r="2845" customFormat="false" ht="12.75" hidden="false" customHeight="false" outlineLevel="0" collapsed="false">
      <c r="A2845" s="43"/>
    </row>
    <row r="2846" customFormat="false" ht="12.75" hidden="false" customHeight="false" outlineLevel="0" collapsed="false">
      <c r="A2846" s="43"/>
    </row>
    <row r="2847" customFormat="false" ht="12.75" hidden="false" customHeight="false" outlineLevel="0" collapsed="false">
      <c r="A2847" s="43"/>
    </row>
    <row r="2848" customFormat="false" ht="12.75" hidden="false" customHeight="false" outlineLevel="0" collapsed="false">
      <c r="A2848" s="43"/>
    </row>
    <row r="2849" customFormat="false" ht="12.75" hidden="false" customHeight="false" outlineLevel="0" collapsed="false">
      <c r="A2849" s="43"/>
    </row>
    <row r="2850" customFormat="false" ht="12.75" hidden="false" customHeight="false" outlineLevel="0" collapsed="false">
      <c r="A2850" s="43"/>
    </row>
    <row r="2851" customFormat="false" ht="12.75" hidden="false" customHeight="false" outlineLevel="0" collapsed="false">
      <c r="A2851" s="43"/>
    </row>
    <row r="2852" customFormat="false" ht="12.75" hidden="false" customHeight="false" outlineLevel="0" collapsed="false">
      <c r="A2852" s="43"/>
    </row>
    <row r="2853" customFormat="false" ht="12.75" hidden="false" customHeight="false" outlineLevel="0" collapsed="false">
      <c r="A2853" s="43"/>
    </row>
    <row r="2854" customFormat="false" ht="12.75" hidden="false" customHeight="false" outlineLevel="0" collapsed="false">
      <c r="A2854" s="43"/>
    </row>
    <row r="2855" customFormat="false" ht="12.75" hidden="false" customHeight="false" outlineLevel="0" collapsed="false">
      <c r="A2855" s="43"/>
    </row>
    <row r="2856" customFormat="false" ht="12.75" hidden="false" customHeight="false" outlineLevel="0" collapsed="false">
      <c r="A2856" s="43"/>
    </row>
    <row r="2857" customFormat="false" ht="12.75" hidden="false" customHeight="false" outlineLevel="0" collapsed="false">
      <c r="A2857" s="43"/>
    </row>
    <row r="2858" customFormat="false" ht="12.75" hidden="false" customHeight="false" outlineLevel="0" collapsed="false">
      <c r="A2858" s="43"/>
    </row>
    <row r="2859" customFormat="false" ht="12.75" hidden="false" customHeight="false" outlineLevel="0" collapsed="false">
      <c r="A2859" s="43"/>
    </row>
    <row r="2860" customFormat="false" ht="12.75" hidden="false" customHeight="false" outlineLevel="0" collapsed="false">
      <c r="A2860" s="43"/>
    </row>
    <row r="2861" customFormat="false" ht="12.75" hidden="false" customHeight="false" outlineLevel="0" collapsed="false">
      <c r="A2861" s="43"/>
    </row>
    <row r="2862" customFormat="false" ht="12.75" hidden="false" customHeight="false" outlineLevel="0" collapsed="false">
      <c r="A2862" s="43"/>
    </row>
    <row r="2863" customFormat="false" ht="12.75" hidden="false" customHeight="false" outlineLevel="0" collapsed="false">
      <c r="A2863" s="43"/>
    </row>
    <row r="2864" customFormat="false" ht="12.75" hidden="false" customHeight="false" outlineLevel="0" collapsed="false">
      <c r="A2864" s="43"/>
    </row>
    <row r="2865" customFormat="false" ht="12.75" hidden="false" customHeight="false" outlineLevel="0" collapsed="false">
      <c r="A2865" s="43"/>
    </row>
    <row r="2866" customFormat="false" ht="12.75" hidden="false" customHeight="false" outlineLevel="0" collapsed="false">
      <c r="A2866" s="43"/>
    </row>
    <row r="2867" customFormat="false" ht="12.75" hidden="false" customHeight="false" outlineLevel="0" collapsed="false">
      <c r="A2867" s="43"/>
    </row>
    <row r="2868" customFormat="false" ht="12.75" hidden="false" customHeight="false" outlineLevel="0" collapsed="false">
      <c r="A2868" s="43"/>
    </row>
    <row r="2869" customFormat="false" ht="12.75" hidden="false" customHeight="false" outlineLevel="0" collapsed="false">
      <c r="A2869" s="43"/>
    </row>
    <row r="2870" customFormat="false" ht="12.75" hidden="false" customHeight="false" outlineLevel="0" collapsed="false">
      <c r="A2870" s="43"/>
    </row>
    <row r="2871" customFormat="false" ht="12.75" hidden="false" customHeight="false" outlineLevel="0" collapsed="false">
      <c r="A2871" s="43"/>
    </row>
    <row r="2872" customFormat="false" ht="12.75" hidden="false" customHeight="false" outlineLevel="0" collapsed="false">
      <c r="A2872" s="43"/>
    </row>
    <row r="2873" customFormat="false" ht="12.75" hidden="false" customHeight="false" outlineLevel="0" collapsed="false">
      <c r="A2873" s="43"/>
    </row>
    <row r="2874" customFormat="false" ht="12.75" hidden="false" customHeight="false" outlineLevel="0" collapsed="false">
      <c r="A2874" s="43"/>
    </row>
    <row r="2875" customFormat="false" ht="12.75" hidden="false" customHeight="false" outlineLevel="0" collapsed="false">
      <c r="A2875" s="43"/>
    </row>
    <row r="2876" customFormat="false" ht="12.75" hidden="false" customHeight="false" outlineLevel="0" collapsed="false">
      <c r="A2876" s="43"/>
    </row>
    <row r="2877" customFormat="false" ht="12.75" hidden="false" customHeight="false" outlineLevel="0" collapsed="false">
      <c r="A2877" s="43"/>
    </row>
    <row r="2878" customFormat="false" ht="12.75" hidden="false" customHeight="false" outlineLevel="0" collapsed="false">
      <c r="A2878" s="43"/>
    </row>
    <row r="2879" customFormat="false" ht="12.75" hidden="false" customHeight="false" outlineLevel="0" collapsed="false">
      <c r="A2879" s="43"/>
    </row>
    <row r="2880" customFormat="false" ht="12.75" hidden="false" customHeight="false" outlineLevel="0" collapsed="false">
      <c r="A2880" s="43"/>
    </row>
    <row r="2881" customFormat="false" ht="12.75" hidden="false" customHeight="false" outlineLevel="0" collapsed="false">
      <c r="A2881" s="43"/>
    </row>
    <row r="2882" customFormat="false" ht="12.75" hidden="false" customHeight="false" outlineLevel="0" collapsed="false">
      <c r="A2882" s="43"/>
    </row>
    <row r="2883" customFormat="false" ht="12.75" hidden="false" customHeight="false" outlineLevel="0" collapsed="false">
      <c r="A2883" s="43"/>
    </row>
    <row r="2884" customFormat="false" ht="12.75" hidden="false" customHeight="false" outlineLevel="0" collapsed="false">
      <c r="A2884" s="43"/>
    </row>
    <row r="2885" customFormat="false" ht="12.75" hidden="false" customHeight="false" outlineLevel="0" collapsed="false">
      <c r="A2885" s="43"/>
    </row>
    <row r="2886" customFormat="false" ht="12.75" hidden="false" customHeight="false" outlineLevel="0" collapsed="false">
      <c r="A2886" s="43"/>
    </row>
    <row r="2887" customFormat="false" ht="12.75" hidden="false" customHeight="false" outlineLevel="0" collapsed="false">
      <c r="A2887" s="43"/>
    </row>
    <row r="2888" customFormat="false" ht="12.75" hidden="false" customHeight="false" outlineLevel="0" collapsed="false">
      <c r="A2888" s="43"/>
    </row>
    <row r="2889" customFormat="false" ht="12.75" hidden="false" customHeight="false" outlineLevel="0" collapsed="false">
      <c r="A2889" s="43"/>
    </row>
    <row r="2890" customFormat="false" ht="12.75" hidden="false" customHeight="false" outlineLevel="0" collapsed="false">
      <c r="A2890" s="43"/>
    </row>
    <row r="2891" customFormat="false" ht="12.75" hidden="false" customHeight="false" outlineLevel="0" collapsed="false">
      <c r="A2891" s="43"/>
    </row>
    <row r="2892" customFormat="false" ht="12.75" hidden="false" customHeight="false" outlineLevel="0" collapsed="false">
      <c r="A2892" s="43"/>
    </row>
    <row r="2893" customFormat="false" ht="12.75" hidden="false" customHeight="false" outlineLevel="0" collapsed="false">
      <c r="A2893" s="43"/>
    </row>
    <row r="2894" customFormat="false" ht="12.75" hidden="false" customHeight="false" outlineLevel="0" collapsed="false">
      <c r="A2894" s="43"/>
    </row>
    <row r="2895" customFormat="false" ht="12.75" hidden="false" customHeight="false" outlineLevel="0" collapsed="false">
      <c r="A2895" s="43"/>
    </row>
    <row r="2896" customFormat="false" ht="12.75" hidden="false" customHeight="false" outlineLevel="0" collapsed="false">
      <c r="A2896" s="43"/>
    </row>
    <row r="2897" customFormat="false" ht="12.75" hidden="false" customHeight="false" outlineLevel="0" collapsed="false">
      <c r="A2897" s="43"/>
    </row>
    <row r="2898" customFormat="false" ht="12.75" hidden="false" customHeight="false" outlineLevel="0" collapsed="false">
      <c r="A2898" s="43"/>
    </row>
    <row r="2899" customFormat="false" ht="12.75" hidden="false" customHeight="false" outlineLevel="0" collapsed="false">
      <c r="A2899" s="43"/>
    </row>
    <row r="2900" customFormat="false" ht="12.75" hidden="false" customHeight="false" outlineLevel="0" collapsed="false">
      <c r="A2900" s="43"/>
    </row>
    <row r="2901" customFormat="false" ht="12.75" hidden="false" customHeight="false" outlineLevel="0" collapsed="false">
      <c r="A2901" s="43"/>
    </row>
    <row r="2902" customFormat="false" ht="12.75" hidden="false" customHeight="false" outlineLevel="0" collapsed="false">
      <c r="A2902" s="43"/>
    </row>
    <row r="2903" customFormat="false" ht="12.75" hidden="false" customHeight="false" outlineLevel="0" collapsed="false">
      <c r="A2903" s="43"/>
    </row>
    <row r="2904" customFormat="false" ht="12.75" hidden="false" customHeight="false" outlineLevel="0" collapsed="false">
      <c r="A2904" s="43"/>
    </row>
    <row r="2905" customFormat="false" ht="12.75" hidden="false" customHeight="false" outlineLevel="0" collapsed="false">
      <c r="A2905" s="43"/>
    </row>
    <row r="2906" customFormat="false" ht="12.75" hidden="false" customHeight="false" outlineLevel="0" collapsed="false">
      <c r="A2906" s="43"/>
    </row>
    <row r="2907" customFormat="false" ht="12.75" hidden="false" customHeight="false" outlineLevel="0" collapsed="false">
      <c r="A2907" s="43"/>
    </row>
    <row r="2908" customFormat="false" ht="12.75" hidden="false" customHeight="false" outlineLevel="0" collapsed="false">
      <c r="A2908" s="43"/>
    </row>
    <row r="2909" customFormat="false" ht="12.75" hidden="false" customHeight="false" outlineLevel="0" collapsed="false">
      <c r="A2909" s="43"/>
    </row>
    <row r="2910" customFormat="false" ht="12.75" hidden="false" customHeight="false" outlineLevel="0" collapsed="false">
      <c r="A2910" s="43"/>
    </row>
    <row r="2911" customFormat="false" ht="12.75" hidden="false" customHeight="false" outlineLevel="0" collapsed="false">
      <c r="A2911" s="43"/>
    </row>
    <row r="2912" customFormat="false" ht="12.75" hidden="false" customHeight="false" outlineLevel="0" collapsed="false">
      <c r="A2912" s="43"/>
    </row>
    <row r="2913" customFormat="false" ht="12.75" hidden="false" customHeight="false" outlineLevel="0" collapsed="false">
      <c r="A2913" s="43"/>
    </row>
    <row r="2914" customFormat="false" ht="12.75" hidden="false" customHeight="false" outlineLevel="0" collapsed="false">
      <c r="A2914" s="43"/>
    </row>
    <row r="2915" customFormat="false" ht="12.75" hidden="false" customHeight="false" outlineLevel="0" collapsed="false">
      <c r="A2915" s="43"/>
    </row>
    <row r="2916" customFormat="false" ht="12.75" hidden="false" customHeight="false" outlineLevel="0" collapsed="false">
      <c r="A2916" s="43"/>
    </row>
    <row r="2917" customFormat="false" ht="12.75" hidden="false" customHeight="false" outlineLevel="0" collapsed="false">
      <c r="A2917" s="43"/>
    </row>
    <row r="2918" customFormat="false" ht="12.75" hidden="false" customHeight="false" outlineLevel="0" collapsed="false">
      <c r="A2918" s="43"/>
    </row>
    <row r="2919" customFormat="false" ht="12.75" hidden="false" customHeight="false" outlineLevel="0" collapsed="false">
      <c r="A2919" s="43"/>
    </row>
    <row r="2920" customFormat="false" ht="12.75" hidden="false" customHeight="false" outlineLevel="0" collapsed="false">
      <c r="A2920" s="43"/>
    </row>
    <row r="2921" customFormat="false" ht="12.75" hidden="false" customHeight="false" outlineLevel="0" collapsed="false">
      <c r="A2921" s="43"/>
    </row>
    <row r="2922" customFormat="false" ht="12.75" hidden="false" customHeight="false" outlineLevel="0" collapsed="false">
      <c r="A2922" s="43"/>
    </row>
    <row r="2923" customFormat="false" ht="12.75" hidden="false" customHeight="false" outlineLevel="0" collapsed="false">
      <c r="A2923" s="43"/>
    </row>
    <row r="2924" customFormat="false" ht="12.75" hidden="false" customHeight="false" outlineLevel="0" collapsed="false">
      <c r="A2924" s="43"/>
    </row>
    <row r="2925" customFormat="false" ht="12.75" hidden="false" customHeight="false" outlineLevel="0" collapsed="false">
      <c r="A2925" s="43"/>
    </row>
    <row r="2926" customFormat="false" ht="12.75" hidden="false" customHeight="false" outlineLevel="0" collapsed="false">
      <c r="A2926" s="43"/>
    </row>
    <row r="2927" customFormat="false" ht="12.75" hidden="false" customHeight="false" outlineLevel="0" collapsed="false">
      <c r="A2927" s="43"/>
    </row>
    <row r="2928" customFormat="false" ht="12.75" hidden="false" customHeight="false" outlineLevel="0" collapsed="false">
      <c r="A2928" s="43"/>
    </row>
    <row r="2929" customFormat="false" ht="12.75" hidden="false" customHeight="false" outlineLevel="0" collapsed="false">
      <c r="A2929" s="43"/>
    </row>
    <row r="2930" customFormat="false" ht="12.75" hidden="false" customHeight="false" outlineLevel="0" collapsed="false">
      <c r="A2930" s="43"/>
    </row>
    <row r="2931" customFormat="false" ht="12.75" hidden="false" customHeight="false" outlineLevel="0" collapsed="false">
      <c r="A2931" s="43"/>
    </row>
    <row r="2932" customFormat="false" ht="12.75" hidden="false" customHeight="false" outlineLevel="0" collapsed="false">
      <c r="A2932" s="43"/>
    </row>
    <row r="2933" customFormat="false" ht="12.75" hidden="false" customHeight="false" outlineLevel="0" collapsed="false">
      <c r="A2933" s="43"/>
    </row>
    <row r="2934" customFormat="false" ht="12.75" hidden="false" customHeight="false" outlineLevel="0" collapsed="false">
      <c r="A2934" s="43"/>
    </row>
    <row r="2935" customFormat="false" ht="12.75" hidden="false" customHeight="false" outlineLevel="0" collapsed="false">
      <c r="A2935" s="43"/>
    </row>
    <row r="2936" customFormat="false" ht="12.75" hidden="false" customHeight="false" outlineLevel="0" collapsed="false">
      <c r="A2936" s="43"/>
    </row>
    <row r="2937" customFormat="false" ht="12.75" hidden="false" customHeight="false" outlineLevel="0" collapsed="false">
      <c r="A2937" s="43"/>
    </row>
    <row r="2938" customFormat="false" ht="12.75" hidden="false" customHeight="false" outlineLevel="0" collapsed="false">
      <c r="A2938" s="43"/>
    </row>
    <row r="2939" customFormat="false" ht="12.75" hidden="false" customHeight="false" outlineLevel="0" collapsed="false">
      <c r="A2939" s="43"/>
    </row>
    <row r="2940" customFormat="false" ht="12.75" hidden="false" customHeight="false" outlineLevel="0" collapsed="false">
      <c r="A2940" s="43"/>
    </row>
    <row r="2941" customFormat="false" ht="12.75" hidden="false" customHeight="false" outlineLevel="0" collapsed="false">
      <c r="A2941" s="43"/>
    </row>
    <row r="2942" customFormat="false" ht="12.75" hidden="false" customHeight="false" outlineLevel="0" collapsed="false">
      <c r="A2942" s="43"/>
    </row>
    <row r="2943" customFormat="false" ht="12.75" hidden="false" customHeight="false" outlineLevel="0" collapsed="false">
      <c r="A2943" s="43"/>
    </row>
    <row r="2944" customFormat="false" ht="12.75" hidden="false" customHeight="false" outlineLevel="0" collapsed="false">
      <c r="A2944" s="43"/>
    </row>
    <row r="2945" customFormat="false" ht="12.75" hidden="false" customHeight="false" outlineLevel="0" collapsed="false">
      <c r="A2945" s="43"/>
    </row>
    <row r="2946" customFormat="false" ht="12.75" hidden="false" customHeight="false" outlineLevel="0" collapsed="false">
      <c r="A2946" s="43"/>
    </row>
    <row r="2947" customFormat="false" ht="12.75" hidden="false" customHeight="false" outlineLevel="0" collapsed="false">
      <c r="A2947" s="43"/>
    </row>
    <row r="2948" customFormat="false" ht="12.75" hidden="false" customHeight="false" outlineLevel="0" collapsed="false">
      <c r="A2948" s="43"/>
    </row>
    <row r="2949" customFormat="false" ht="12.75" hidden="false" customHeight="false" outlineLevel="0" collapsed="false">
      <c r="A2949" s="43"/>
    </row>
    <row r="2950" customFormat="false" ht="12.75" hidden="false" customHeight="false" outlineLevel="0" collapsed="false">
      <c r="A2950" s="43"/>
    </row>
    <row r="2951" customFormat="false" ht="12.75" hidden="false" customHeight="false" outlineLevel="0" collapsed="false">
      <c r="A2951" s="43"/>
    </row>
    <row r="2952" customFormat="false" ht="12.75" hidden="false" customHeight="false" outlineLevel="0" collapsed="false">
      <c r="A2952" s="43"/>
    </row>
    <row r="2953" customFormat="false" ht="12.75" hidden="false" customHeight="false" outlineLevel="0" collapsed="false">
      <c r="A2953" s="43"/>
    </row>
    <row r="2954" customFormat="false" ht="12.75" hidden="false" customHeight="false" outlineLevel="0" collapsed="false">
      <c r="A2954" s="43"/>
    </row>
    <row r="2955" customFormat="false" ht="12.75" hidden="false" customHeight="false" outlineLevel="0" collapsed="false">
      <c r="A2955" s="43"/>
    </row>
    <row r="2956" customFormat="false" ht="12.75" hidden="false" customHeight="false" outlineLevel="0" collapsed="false">
      <c r="A2956" s="43"/>
    </row>
    <row r="2957" customFormat="false" ht="12.75" hidden="false" customHeight="false" outlineLevel="0" collapsed="false">
      <c r="A2957" s="43"/>
    </row>
    <row r="2958" customFormat="false" ht="12.75" hidden="false" customHeight="false" outlineLevel="0" collapsed="false">
      <c r="A2958" s="43"/>
    </row>
    <row r="2959" customFormat="false" ht="12.75" hidden="false" customHeight="false" outlineLevel="0" collapsed="false">
      <c r="A2959" s="43"/>
    </row>
    <row r="2960" customFormat="false" ht="12.75" hidden="false" customHeight="false" outlineLevel="0" collapsed="false">
      <c r="A2960" s="43"/>
    </row>
    <row r="2961" customFormat="false" ht="12.75" hidden="false" customHeight="false" outlineLevel="0" collapsed="false">
      <c r="A2961" s="43"/>
    </row>
    <row r="2962" customFormat="false" ht="12.75" hidden="false" customHeight="false" outlineLevel="0" collapsed="false">
      <c r="A2962" s="43"/>
    </row>
    <row r="2963" customFormat="false" ht="12.75" hidden="false" customHeight="false" outlineLevel="0" collapsed="false">
      <c r="A2963" s="43"/>
    </row>
    <row r="2964" customFormat="false" ht="12.75" hidden="false" customHeight="false" outlineLevel="0" collapsed="false">
      <c r="A2964" s="43"/>
    </row>
    <row r="2965" customFormat="false" ht="12.75" hidden="false" customHeight="false" outlineLevel="0" collapsed="false">
      <c r="A2965" s="43"/>
    </row>
    <row r="2966" customFormat="false" ht="12.75" hidden="false" customHeight="false" outlineLevel="0" collapsed="false">
      <c r="A2966" s="43"/>
    </row>
    <row r="2967" customFormat="false" ht="12.75" hidden="false" customHeight="false" outlineLevel="0" collapsed="false">
      <c r="A2967" s="43"/>
    </row>
    <row r="2968" customFormat="false" ht="12.75" hidden="false" customHeight="false" outlineLevel="0" collapsed="false">
      <c r="A2968" s="43"/>
    </row>
    <row r="2969" customFormat="false" ht="12.75" hidden="false" customHeight="false" outlineLevel="0" collapsed="false">
      <c r="A2969" s="43"/>
    </row>
    <row r="2970" customFormat="false" ht="12.75" hidden="false" customHeight="false" outlineLevel="0" collapsed="false">
      <c r="A2970" s="43"/>
    </row>
    <row r="2971" customFormat="false" ht="12.75" hidden="false" customHeight="false" outlineLevel="0" collapsed="false">
      <c r="A2971" s="43"/>
    </row>
    <row r="2972" customFormat="false" ht="12.75" hidden="false" customHeight="false" outlineLevel="0" collapsed="false">
      <c r="A2972" s="43"/>
    </row>
    <row r="2973" customFormat="false" ht="12.75" hidden="false" customHeight="false" outlineLevel="0" collapsed="false">
      <c r="A2973" s="43"/>
    </row>
    <row r="2974" customFormat="false" ht="12.75" hidden="false" customHeight="false" outlineLevel="0" collapsed="false">
      <c r="A2974" s="43"/>
    </row>
    <row r="2975" customFormat="false" ht="12.75" hidden="false" customHeight="false" outlineLevel="0" collapsed="false">
      <c r="A2975" s="43"/>
    </row>
    <row r="2976" customFormat="false" ht="12.75" hidden="false" customHeight="false" outlineLevel="0" collapsed="false">
      <c r="A2976" s="43"/>
    </row>
    <row r="2977" customFormat="false" ht="12.75" hidden="false" customHeight="false" outlineLevel="0" collapsed="false">
      <c r="A2977" s="43"/>
    </row>
    <row r="2978" customFormat="false" ht="12.75" hidden="false" customHeight="false" outlineLevel="0" collapsed="false">
      <c r="A2978" s="43"/>
    </row>
    <row r="2979" customFormat="false" ht="12.75" hidden="false" customHeight="false" outlineLevel="0" collapsed="false">
      <c r="A2979" s="43"/>
    </row>
    <row r="2980" customFormat="false" ht="12.75" hidden="false" customHeight="false" outlineLevel="0" collapsed="false">
      <c r="A2980" s="43"/>
    </row>
    <row r="2981" customFormat="false" ht="12.75" hidden="false" customHeight="false" outlineLevel="0" collapsed="false">
      <c r="A2981" s="43"/>
    </row>
    <row r="2982" customFormat="false" ht="12.75" hidden="false" customHeight="false" outlineLevel="0" collapsed="false">
      <c r="A2982" s="43"/>
    </row>
    <row r="2983" customFormat="false" ht="12.75" hidden="false" customHeight="false" outlineLevel="0" collapsed="false">
      <c r="A2983" s="43"/>
    </row>
    <row r="2984" customFormat="false" ht="12.75" hidden="false" customHeight="false" outlineLevel="0" collapsed="false">
      <c r="A2984" s="43"/>
    </row>
    <row r="2985" customFormat="false" ht="12.75" hidden="false" customHeight="false" outlineLevel="0" collapsed="false">
      <c r="A2985" s="43"/>
    </row>
    <row r="2986" customFormat="false" ht="12.75" hidden="false" customHeight="false" outlineLevel="0" collapsed="false">
      <c r="A2986" s="43"/>
    </row>
    <row r="2987" customFormat="false" ht="12.75" hidden="false" customHeight="false" outlineLevel="0" collapsed="false">
      <c r="A2987" s="43"/>
    </row>
    <row r="2988" customFormat="false" ht="12.75" hidden="false" customHeight="false" outlineLevel="0" collapsed="false">
      <c r="A2988" s="43"/>
    </row>
    <row r="2989" customFormat="false" ht="12.75" hidden="false" customHeight="false" outlineLevel="0" collapsed="false">
      <c r="A2989" s="43"/>
    </row>
    <row r="2990" customFormat="false" ht="12.75" hidden="false" customHeight="false" outlineLevel="0" collapsed="false">
      <c r="A2990" s="43"/>
    </row>
    <row r="2991" customFormat="false" ht="12.75" hidden="false" customHeight="false" outlineLevel="0" collapsed="false">
      <c r="A2991" s="43"/>
    </row>
    <row r="2992" customFormat="false" ht="12.75" hidden="false" customHeight="false" outlineLevel="0" collapsed="false">
      <c r="A2992" s="43"/>
    </row>
    <row r="2993" customFormat="false" ht="12.75" hidden="false" customHeight="false" outlineLevel="0" collapsed="false">
      <c r="A2993" s="43"/>
    </row>
    <row r="2994" customFormat="false" ht="12.75" hidden="false" customHeight="false" outlineLevel="0" collapsed="false">
      <c r="A2994" s="43"/>
    </row>
    <row r="2995" customFormat="false" ht="12.75" hidden="false" customHeight="false" outlineLevel="0" collapsed="false">
      <c r="A2995" s="43"/>
    </row>
    <row r="2996" customFormat="false" ht="12.75" hidden="false" customHeight="false" outlineLevel="0" collapsed="false">
      <c r="A2996" s="43"/>
    </row>
    <row r="2997" customFormat="false" ht="12.75" hidden="false" customHeight="false" outlineLevel="0" collapsed="false">
      <c r="A2997" s="43"/>
    </row>
    <row r="2998" customFormat="false" ht="12.75" hidden="false" customHeight="false" outlineLevel="0" collapsed="false">
      <c r="A2998" s="43"/>
    </row>
    <row r="2999" customFormat="false" ht="12.75" hidden="false" customHeight="false" outlineLevel="0" collapsed="false">
      <c r="A2999" s="43"/>
    </row>
    <row r="3000" customFormat="false" ht="12.75" hidden="false" customHeight="false" outlineLevel="0" collapsed="false">
      <c r="A3000" s="43"/>
    </row>
    <row r="3001" customFormat="false" ht="12.75" hidden="false" customHeight="false" outlineLevel="0" collapsed="false">
      <c r="A3001" s="43"/>
    </row>
    <row r="3002" customFormat="false" ht="12.75" hidden="false" customHeight="false" outlineLevel="0" collapsed="false">
      <c r="A3002" s="43"/>
    </row>
    <row r="3003" customFormat="false" ht="12.75" hidden="false" customHeight="false" outlineLevel="0" collapsed="false">
      <c r="A3003" s="43"/>
    </row>
    <row r="3004" customFormat="false" ht="12.75" hidden="false" customHeight="false" outlineLevel="0" collapsed="false">
      <c r="A3004" s="43"/>
    </row>
    <row r="3005" customFormat="false" ht="12.75" hidden="false" customHeight="false" outlineLevel="0" collapsed="false">
      <c r="A3005" s="43"/>
    </row>
    <row r="3006" customFormat="false" ht="12.75" hidden="false" customHeight="false" outlineLevel="0" collapsed="false">
      <c r="A3006" s="43"/>
    </row>
    <row r="3007" customFormat="false" ht="12.75" hidden="false" customHeight="false" outlineLevel="0" collapsed="false">
      <c r="A3007" s="43"/>
    </row>
    <row r="3008" customFormat="false" ht="12.75" hidden="false" customHeight="false" outlineLevel="0" collapsed="false">
      <c r="A3008" s="43"/>
    </row>
    <row r="3009" customFormat="false" ht="12.75" hidden="false" customHeight="false" outlineLevel="0" collapsed="false">
      <c r="A3009" s="43"/>
    </row>
    <row r="3010" customFormat="false" ht="12.75" hidden="false" customHeight="false" outlineLevel="0" collapsed="false">
      <c r="A3010" s="43"/>
    </row>
    <row r="3011" customFormat="false" ht="12.75" hidden="false" customHeight="false" outlineLevel="0" collapsed="false">
      <c r="A3011" s="43"/>
    </row>
    <row r="3012" customFormat="false" ht="12.75" hidden="false" customHeight="false" outlineLevel="0" collapsed="false">
      <c r="A3012" s="43"/>
    </row>
    <row r="3013" customFormat="false" ht="12.75" hidden="false" customHeight="false" outlineLevel="0" collapsed="false">
      <c r="A3013" s="43"/>
    </row>
    <row r="3014" customFormat="false" ht="12.75" hidden="false" customHeight="false" outlineLevel="0" collapsed="false">
      <c r="A3014" s="43"/>
    </row>
    <row r="3015" customFormat="false" ht="12.75" hidden="false" customHeight="false" outlineLevel="0" collapsed="false">
      <c r="A3015" s="43"/>
    </row>
    <row r="3016" customFormat="false" ht="12.75" hidden="false" customHeight="false" outlineLevel="0" collapsed="false">
      <c r="A3016" s="43"/>
    </row>
    <row r="3017" customFormat="false" ht="12.75" hidden="false" customHeight="false" outlineLevel="0" collapsed="false">
      <c r="A3017" s="43"/>
    </row>
    <row r="3018" customFormat="false" ht="12.75" hidden="false" customHeight="false" outlineLevel="0" collapsed="false">
      <c r="A3018" s="43"/>
    </row>
    <row r="3019" customFormat="false" ht="12.75" hidden="false" customHeight="false" outlineLevel="0" collapsed="false">
      <c r="A3019" s="43"/>
    </row>
    <row r="3020" customFormat="false" ht="12.75" hidden="false" customHeight="false" outlineLevel="0" collapsed="false">
      <c r="A3020" s="43"/>
    </row>
    <row r="3021" customFormat="false" ht="12.75" hidden="false" customHeight="false" outlineLevel="0" collapsed="false">
      <c r="A3021" s="43"/>
    </row>
    <row r="3022" customFormat="false" ht="12.75" hidden="false" customHeight="false" outlineLevel="0" collapsed="false">
      <c r="A3022" s="43"/>
    </row>
    <row r="3023" customFormat="false" ht="12.75" hidden="false" customHeight="false" outlineLevel="0" collapsed="false">
      <c r="A3023" s="43"/>
    </row>
    <row r="3024" customFormat="false" ht="12.75" hidden="false" customHeight="false" outlineLevel="0" collapsed="false">
      <c r="A3024" s="43"/>
    </row>
    <row r="3025" customFormat="false" ht="12.75" hidden="false" customHeight="false" outlineLevel="0" collapsed="false">
      <c r="A3025" s="43"/>
    </row>
    <row r="3026" customFormat="false" ht="12.75" hidden="false" customHeight="false" outlineLevel="0" collapsed="false">
      <c r="A3026" s="43"/>
    </row>
    <row r="3027" customFormat="false" ht="12.75" hidden="false" customHeight="false" outlineLevel="0" collapsed="false">
      <c r="A3027" s="43"/>
    </row>
    <row r="3028" customFormat="false" ht="12.75" hidden="false" customHeight="false" outlineLevel="0" collapsed="false">
      <c r="A3028" s="43"/>
    </row>
    <row r="3029" customFormat="false" ht="12.75" hidden="false" customHeight="false" outlineLevel="0" collapsed="false">
      <c r="A3029" s="43"/>
    </row>
    <row r="3030" customFormat="false" ht="12.75" hidden="false" customHeight="false" outlineLevel="0" collapsed="false">
      <c r="A3030" s="43"/>
    </row>
    <row r="3031" customFormat="false" ht="12.75" hidden="false" customHeight="false" outlineLevel="0" collapsed="false">
      <c r="A3031" s="43"/>
    </row>
    <row r="3032" customFormat="false" ht="12.75" hidden="false" customHeight="false" outlineLevel="0" collapsed="false">
      <c r="A3032" s="43"/>
    </row>
    <row r="3033" customFormat="false" ht="12.75" hidden="false" customHeight="false" outlineLevel="0" collapsed="false">
      <c r="A3033" s="43"/>
    </row>
    <row r="3034" customFormat="false" ht="12.75" hidden="false" customHeight="false" outlineLevel="0" collapsed="false">
      <c r="A3034" s="43"/>
    </row>
    <row r="3035" customFormat="false" ht="12.75" hidden="false" customHeight="false" outlineLevel="0" collapsed="false">
      <c r="A3035" s="43"/>
    </row>
    <row r="3036" customFormat="false" ht="12.75" hidden="false" customHeight="false" outlineLevel="0" collapsed="false">
      <c r="A3036" s="43"/>
    </row>
    <row r="3037" customFormat="false" ht="12.75" hidden="false" customHeight="false" outlineLevel="0" collapsed="false">
      <c r="A3037" s="43"/>
    </row>
    <row r="3038" customFormat="false" ht="12.75" hidden="false" customHeight="false" outlineLevel="0" collapsed="false">
      <c r="A3038" s="43"/>
    </row>
    <row r="3039" customFormat="false" ht="12.75" hidden="false" customHeight="false" outlineLevel="0" collapsed="false">
      <c r="A3039" s="43"/>
    </row>
    <row r="3040" customFormat="false" ht="12.75" hidden="false" customHeight="false" outlineLevel="0" collapsed="false">
      <c r="A3040" s="43"/>
    </row>
    <row r="3041" customFormat="false" ht="12.75" hidden="false" customHeight="false" outlineLevel="0" collapsed="false">
      <c r="A3041" s="43"/>
    </row>
    <row r="3042" customFormat="false" ht="12.75" hidden="false" customHeight="false" outlineLevel="0" collapsed="false">
      <c r="A3042" s="43"/>
    </row>
    <row r="3043" customFormat="false" ht="12.75" hidden="false" customHeight="false" outlineLevel="0" collapsed="false">
      <c r="A3043" s="43"/>
    </row>
    <row r="3044" customFormat="false" ht="12.75" hidden="false" customHeight="false" outlineLevel="0" collapsed="false">
      <c r="A3044" s="43"/>
    </row>
    <row r="3045" customFormat="false" ht="12.75" hidden="false" customHeight="false" outlineLevel="0" collapsed="false">
      <c r="A3045" s="43"/>
    </row>
    <row r="3046" customFormat="false" ht="12.75" hidden="false" customHeight="false" outlineLevel="0" collapsed="false">
      <c r="A3046" s="43"/>
    </row>
    <row r="3047" customFormat="false" ht="12.75" hidden="false" customHeight="false" outlineLevel="0" collapsed="false">
      <c r="A3047" s="43"/>
    </row>
    <row r="3048" customFormat="false" ht="12.75" hidden="false" customHeight="false" outlineLevel="0" collapsed="false">
      <c r="A3048" s="43"/>
    </row>
    <row r="3049" customFormat="false" ht="12.75" hidden="false" customHeight="false" outlineLevel="0" collapsed="false">
      <c r="A3049" s="43"/>
    </row>
    <row r="3050" customFormat="false" ht="12.75" hidden="false" customHeight="false" outlineLevel="0" collapsed="false">
      <c r="A3050" s="43"/>
    </row>
    <row r="3051" customFormat="false" ht="12.75" hidden="false" customHeight="false" outlineLevel="0" collapsed="false">
      <c r="A3051" s="43"/>
    </row>
    <row r="3052" customFormat="false" ht="12.75" hidden="false" customHeight="false" outlineLevel="0" collapsed="false">
      <c r="A3052" s="43"/>
    </row>
    <row r="3053" customFormat="false" ht="12.75" hidden="false" customHeight="false" outlineLevel="0" collapsed="false">
      <c r="A3053" s="43"/>
    </row>
    <row r="3054" customFormat="false" ht="12.75" hidden="false" customHeight="false" outlineLevel="0" collapsed="false">
      <c r="A3054" s="43"/>
    </row>
    <row r="3055" customFormat="false" ht="12.75" hidden="false" customHeight="false" outlineLevel="0" collapsed="false">
      <c r="A3055" s="43"/>
    </row>
    <row r="3056" customFormat="false" ht="12.75" hidden="false" customHeight="false" outlineLevel="0" collapsed="false">
      <c r="A3056" s="43"/>
    </row>
    <row r="3057" customFormat="false" ht="12.75" hidden="false" customHeight="false" outlineLevel="0" collapsed="false">
      <c r="A3057" s="43"/>
    </row>
    <row r="3058" customFormat="false" ht="12.75" hidden="false" customHeight="false" outlineLevel="0" collapsed="false">
      <c r="A3058" s="43"/>
    </row>
    <row r="3059" customFormat="false" ht="12.75" hidden="false" customHeight="false" outlineLevel="0" collapsed="false">
      <c r="A3059" s="43"/>
    </row>
    <row r="3060" customFormat="false" ht="12.75" hidden="false" customHeight="false" outlineLevel="0" collapsed="false">
      <c r="A3060" s="43"/>
    </row>
    <row r="3061" customFormat="false" ht="12.75" hidden="false" customHeight="false" outlineLevel="0" collapsed="false">
      <c r="A3061" s="43"/>
    </row>
    <row r="3062" customFormat="false" ht="12.75" hidden="false" customHeight="false" outlineLevel="0" collapsed="false">
      <c r="A3062" s="43"/>
    </row>
    <row r="3063" customFormat="false" ht="12.75" hidden="false" customHeight="false" outlineLevel="0" collapsed="false">
      <c r="A3063" s="43"/>
    </row>
    <row r="3064" customFormat="false" ht="12.75" hidden="false" customHeight="false" outlineLevel="0" collapsed="false">
      <c r="A3064" s="43"/>
    </row>
    <row r="3065" customFormat="false" ht="12.75" hidden="false" customHeight="false" outlineLevel="0" collapsed="false">
      <c r="A3065" s="43"/>
    </row>
    <row r="3066" customFormat="false" ht="12.75" hidden="false" customHeight="false" outlineLevel="0" collapsed="false">
      <c r="A3066" s="43"/>
    </row>
    <row r="3067" customFormat="false" ht="12.75" hidden="false" customHeight="false" outlineLevel="0" collapsed="false">
      <c r="A3067" s="43"/>
    </row>
    <row r="3068" customFormat="false" ht="12.75" hidden="false" customHeight="false" outlineLevel="0" collapsed="false">
      <c r="A3068" s="43"/>
    </row>
    <row r="3069" customFormat="false" ht="12.75" hidden="false" customHeight="false" outlineLevel="0" collapsed="false">
      <c r="A3069" s="43"/>
    </row>
    <row r="3070" customFormat="false" ht="12.75" hidden="false" customHeight="false" outlineLevel="0" collapsed="false">
      <c r="A3070" s="43"/>
    </row>
    <row r="3071" customFormat="false" ht="12.75" hidden="false" customHeight="false" outlineLevel="0" collapsed="false">
      <c r="A3071" s="43"/>
    </row>
    <row r="3072" customFormat="false" ht="12.75" hidden="false" customHeight="false" outlineLevel="0" collapsed="false">
      <c r="A3072" s="43"/>
    </row>
    <row r="3073" customFormat="false" ht="12.75" hidden="false" customHeight="false" outlineLevel="0" collapsed="false">
      <c r="A3073" s="43"/>
    </row>
    <row r="3074" customFormat="false" ht="12.75" hidden="false" customHeight="false" outlineLevel="0" collapsed="false">
      <c r="A3074" s="43"/>
    </row>
    <row r="3075" customFormat="false" ht="12.75" hidden="false" customHeight="false" outlineLevel="0" collapsed="false">
      <c r="A3075" s="43"/>
    </row>
    <row r="3076" customFormat="false" ht="12.75" hidden="false" customHeight="false" outlineLevel="0" collapsed="false">
      <c r="A3076" s="43"/>
    </row>
    <row r="3077" customFormat="false" ht="12.75" hidden="false" customHeight="false" outlineLevel="0" collapsed="false">
      <c r="A3077" s="43"/>
    </row>
    <row r="3078" customFormat="false" ht="12.75" hidden="false" customHeight="false" outlineLevel="0" collapsed="false">
      <c r="A3078" s="43"/>
    </row>
    <row r="3079" customFormat="false" ht="12.75" hidden="false" customHeight="false" outlineLevel="0" collapsed="false">
      <c r="A3079" s="43"/>
    </row>
    <row r="3080" customFormat="false" ht="12.75" hidden="false" customHeight="false" outlineLevel="0" collapsed="false">
      <c r="A3080" s="43"/>
    </row>
    <row r="3081" customFormat="false" ht="12.75" hidden="false" customHeight="false" outlineLevel="0" collapsed="false">
      <c r="A3081" s="43"/>
    </row>
    <row r="3082" customFormat="false" ht="12.75" hidden="false" customHeight="false" outlineLevel="0" collapsed="false">
      <c r="A3082" s="43"/>
    </row>
    <row r="3083" customFormat="false" ht="12.75" hidden="false" customHeight="false" outlineLevel="0" collapsed="false">
      <c r="A3083" s="43"/>
    </row>
    <row r="3084" customFormat="false" ht="12.75" hidden="false" customHeight="false" outlineLevel="0" collapsed="false">
      <c r="A3084" s="43"/>
    </row>
    <row r="3085" customFormat="false" ht="12.75" hidden="false" customHeight="false" outlineLevel="0" collapsed="false">
      <c r="A3085" s="43"/>
    </row>
    <row r="3086" customFormat="false" ht="12.75" hidden="false" customHeight="false" outlineLevel="0" collapsed="false">
      <c r="A3086" s="43"/>
    </row>
    <row r="3087" customFormat="false" ht="12.75" hidden="false" customHeight="false" outlineLevel="0" collapsed="false">
      <c r="A3087" s="43"/>
    </row>
    <row r="3088" customFormat="false" ht="12.75" hidden="false" customHeight="false" outlineLevel="0" collapsed="false">
      <c r="A3088" s="43"/>
    </row>
    <row r="3089" customFormat="false" ht="12.75" hidden="false" customHeight="false" outlineLevel="0" collapsed="false">
      <c r="A3089" s="43"/>
    </row>
    <row r="3090" customFormat="false" ht="12.75" hidden="false" customHeight="false" outlineLevel="0" collapsed="false">
      <c r="A3090" s="43"/>
    </row>
    <row r="3091" customFormat="false" ht="12.75" hidden="false" customHeight="false" outlineLevel="0" collapsed="false">
      <c r="A3091" s="43"/>
    </row>
    <row r="3092" customFormat="false" ht="12.75" hidden="false" customHeight="false" outlineLevel="0" collapsed="false">
      <c r="A3092" s="43"/>
    </row>
    <row r="3093" customFormat="false" ht="12.75" hidden="false" customHeight="false" outlineLevel="0" collapsed="false">
      <c r="A3093" s="43"/>
    </row>
    <row r="3094" customFormat="false" ht="12.75" hidden="false" customHeight="false" outlineLevel="0" collapsed="false">
      <c r="A3094" s="43"/>
    </row>
    <row r="3095" customFormat="false" ht="12.75" hidden="false" customHeight="false" outlineLevel="0" collapsed="false">
      <c r="A3095" s="43"/>
    </row>
    <row r="3096" customFormat="false" ht="12.75" hidden="false" customHeight="false" outlineLevel="0" collapsed="false">
      <c r="A3096" s="43"/>
    </row>
    <row r="3097" customFormat="false" ht="12.75" hidden="false" customHeight="false" outlineLevel="0" collapsed="false">
      <c r="A3097" s="43"/>
    </row>
    <row r="3098" customFormat="false" ht="12.75" hidden="false" customHeight="false" outlineLevel="0" collapsed="false">
      <c r="A3098" s="43"/>
    </row>
    <row r="3099" customFormat="false" ht="12.75" hidden="false" customHeight="false" outlineLevel="0" collapsed="false">
      <c r="A3099" s="43"/>
    </row>
    <row r="3100" customFormat="false" ht="12.75" hidden="false" customHeight="false" outlineLevel="0" collapsed="false">
      <c r="A3100" s="43"/>
    </row>
    <row r="3101" customFormat="false" ht="12.75" hidden="false" customHeight="false" outlineLevel="0" collapsed="false">
      <c r="A3101" s="43"/>
    </row>
    <row r="3102" customFormat="false" ht="12.75" hidden="false" customHeight="false" outlineLevel="0" collapsed="false">
      <c r="A3102" s="43"/>
    </row>
    <row r="3103" customFormat="false" ht="12.75" hidden="false" customHeight="false" outlineLevel="0" collapsed="false">
      <c r="A3103" s="43"/>
    </row>
    <row r="3104" customFormat="false" ht="12.75" hidden="false" customHeight="false" outlineLevel="0" collapsed="false">
      <c r="A3104" s="43"/>
    </row>
    <row r="3105" customFormat="false" ht="12.75" hidden="false" customHeight="false" outlineLevel="0" collapsed="false">
      <c r="A3105" s="43"/>
    </row>
    <row r="3106" customFormat="false" ht="12.75" hidden="false" customHeight="false" outlineLevel="0" collapsed="false">
      <c r="A3106" s="43"/>
    </row>
    <row r="3107" customFormat="false" ht="12.75" hidden="false" customHeight="false" outlineLevel="0" collapsed="false">
      <c r="A3107" s="43"/>
    </row>
    <row r="3108" customFormat="false" ht="12.75" hidden="false" customHeight="false" outlineLevel="0" collapsed="false">
      <c r="A3108" s="43"/>
    </row>
    <row r="3109" customFormat="false" ht="12.75" hidden="false" customHeight="false" outlineLevel="0" collapsed="false">
      <c r="A3109" s="43"/>
    </row>
    <row r="3110" customFormat="false" ht="12.75" hidden="false" customHeight="false" outlineLevel="0" collapsed="false">
      <c r="A3110" s="43"/>
    </row>
    <row r="3111" customFormat="false" ht="12.75" hidden="false" customHeight="false" outlineLevel="0" collapsed="false">
      <c r="A3111" s="43"/>
    </row>
    <row r="3112" customFormat="false" ht="12.75" hidden="false" customHeight="false" outlineLevel="0" collapsed="false">
      <c r="A3112" s="43"/>
    </row>
    <row r="3113" customFormat="false" ht="12.75" hidden="false" customHeight="false" outlineLevel="0" collapsed="false">
      <c r="A3113" s="43"/>
    </row>
    <row r="3114" customFormat="false" ht="12.75" hidden="false" customHeight="false" outlineLevel="0" collapsed="false">
      <c r="A3114" s="43"/>
    </row>
    <row r="3115" customFormat="false" ht="12.75" hidden="false" customHeight="false" outlineLevel="0" collapsed="false">
      <c r="A3115" s="43"/>
    </row>
    <row r="3116" customFormat="false" ht="12.75" hidden="false" customHeight="false" outlineLevel="0" collapsed="false">
      <c r="A3116" s="43"/>
    </row>
    <row r="3117" customFormat="false" ht="12.75" hidden="false" customHeight="false" outlineLevel="0" collapsed="false">
      <c r="A3117" s="43"/>
    </row>
    <row r="3118" customFormat="false" ht="12.75" hidden="false" customHeight="false" outlineLevel="0" collapsed="false">
      <c r="A3118" s="43"/>
    </row>
    <row r="3119" customFormat="false" ht="12.75" hidden="false" customHeight="false" outlineLevel="0" collapsed="false">
      <c r="A3119" s="43"/>
    </row>
    <row r="3120" customFormat="false" ht="12.75" hidden="false" customHeight="false" outlineLevel="0" collapsed="false">
      <c r="A3120" s="43"/>
    </row>
    <row r="3121" customFormat="false" ht="12.75" hidden="false" customHeight="false" outlineLevel="0" collapsed="false">
      <c r="A3121" s="43"/>
    </row>
    <row r="3122" customFormat="false" ht="12.75" hidden="false" customHeight="false" outlineLevel="0" collapsed="false">
      <c r="A3122" s="43"/>
    </row>
    <row r="3123" customFormat="false" ht="12.75" hidden="false" customHeight="false" outlineLevel="0" collapsed="false">
      <c r="A3123" s="43"/>
    </row>
    <row r="3124" customFormat="false" ht="12.75" hidden="false" customHeight="false" outlineLevel="0" collapsed="false">
      <c r="A3124" s="43"/>
    </row>
  </sheetData>
  <autoFilter ref="A1:G1"/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2:G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8" activeCellId="0" sqref="G28"/>
    </sheetView>
  </sheetViews>
  <sheetFormatPr defaultColWidth="8.6796875" defaultRowHeight="12.75" zeroHeight="false" outlineLevelRow="0" outlineLevelCol="0"/>
  <cols>
    <col collapsed="false" customWidth="true" hidden="false" outlineLevel="0" max="1" min="1" style="0" width="19.56"/>
    <col collapsed="false" customWidth="true" hidden="false" outlineLevel="0" max="2" min="2" style="0" width="16.33"/>
    <col collapsed="false" customWidth="true" hidden="false" outlineLevel="0" max="3" min="3" style="0" width="34.11"/>
    <col collapsed="false" customWidth="true" hidden="false" outlineLevel="0" max="4" min="4" style="0" width="12.33"/>
    <col collapsed="false" customWidth="true" hidden="false" outlineLevel="0" max="5" min="5" style="0" width="14.33"/>
    <col collapsed="false" customWidth="true" hidden="false" outlineLevel="0" max="6" min="6" style="0" width="18.44"/>
  </cols>
  <sheetData>
    <row r="2" customFormat="false" ht="17.25" hidden="false" customHeight="false" outlineLevel="0" collapsed="false">
      <c r="A2" s="57" t="s">
        <v>110</v>
      </c>
      <c r="B2" s="2"/>
      <c r="C2" s="2"/>
    </row>
    <row r="3" customFormat="false" ht="12.75" hidden="false" customHeight="false" outlineLevel="0" collapsed="false">
      <c r="A3" s="2" t="str">
        <f aca="false">General!B2</f>
        <v>RLU_20240304_R2</v>
      </c>
      <c r="B3" s="2"/>
      <c r="C3" s="2"/>
    </row>
    <row r="4" customFormat="false" ht="12.75" hidden="false" customHeight="false" outlineLevel="0" collapsed="false">
      <c r="A4" s="58"/>
      <c r="B4" s="58"/>
      <c r="C4" s="58"/>
      <c r="D4" s="58"/>
      <c r="E4" s="58"/>
      <c r="F4" s="58"/>
    </row>
    <row r="5" customFormat="false" ht="14.25" hidden="false" customHeight="false" outlineLevel="0" collapsed="false">
      <c r="A5" s="59" t="s">
        <v>111</v>
      </c>
      <c r="B5" s="59" t="s">
        <v>112</v>
      </c>
      <c r="C5" s="59" t="s">
        <v>113</v>
      </c>
      <c r="D5" s="59" t="s">
        <v>114</v>
      </c>
      <c r="E5" s="59" t="s">
        <v>115</v>
      </c>
      <c r="F5" s="60" t="s">
        <v>116</v>
      </c>
    </row>
    <row r="6" customFormat="false" ht="14.25" hidden="false" customHeight="false" outlineLevel="0" collapsed="false">
      <c r="A6" s="61" t="s">
        <v>117</v>
      </c>
      <c r="B6" s="61" t="s">
        <v>118</v>
      </c>
      <c r="C6" s="62" t="n">
        <v>45356.3958333333</v>
      </c>
      <c r="D6" s="63"/>
      <c r="E6" s="64"/>
      <c r="F6" s="65"/>
    </row>
    <row r="7" customFormat="false" ht="14.25" hidden="false" customHeight="false" outlineLevel="0" collapsed="false">
      <c r="A7" s="66" t="s">
        <v>102</v>
      </c>
      <c r="B7" s="66" t="s">
        <v>119</v>
      </c>
      <c r="C7" s="67" t="n">
        <v>45356.4118055556</v>
      </c>
      <c r="D7" s="68" t="n">
        <f aca="false">ROUND((C7-General!$B$10)*24,3)</f>
        <v>0</v>
      </c>
      <c r="E7" s="69" t="n">
        <v>20</v>
      </c>
      <c r="F7" s="70" t="n">
        <f aca="false">SUM(E$6:$E7)</f>
        <v>20</v>
      </c>
    </row>
    <row r="8" customFormat="false" ht="14.25" hidden="false" customHeight="false" outlineLevel="0" collapsed="false">
      <c r="A8" s="66" t="s">
        <v>103</v>
      </c>
      <c r="B8" s="66" t="s">
        <v>120</v>
      </c>
      <c r="C8" s="67" t="n">
        <v>45357.3854166667</v>
      </c>
      <c r="D8" s="68" t="n">
        <f aca="false">ROUND((C8-General!$B$10)*24,3)</f>
        <v>23.367</v>
      </c>
      <c r="E8" s="69" t="n">
        <v>20</v>
      </c>
      <c r="F8" s="70" t="n">
        <f aca="false">SUM(E$6:$E8)</f>
        <v>40</v>
      </c>
    </row>
    <row r="9" customFormat="false" ht="14.25" hidden="false" customHeight="false" outlineLevel="0" collapsed="false">
      <c r="A9" s="66" t="s">
        <v>104</v>
      </c>
      <c r="B9" s="66" t="s">
        <v>121</v>
      </c>
      <c r="C9" s="67" t="n">
        <v>45357.4895833333</v>
      </c>
      <c r="D9" s="68" t="n">
        <f aca="false">ROUND((C9-General!$B$10)*24,3)</f>
        <v>25.867</v>
      </c>
      <c r="E9" s="69" t="n">
        <v>35</v>
      </c>
      <c r="F9" s="70" t="n">
        <f aca="false">SUM(E$6:$E9)</f>
        <v>75</v>
      </c>
    </row>
    <row r="10" customFormat="false" ht="14.25" hidden="false" customHeight="false" outlineLevel="0" collapsed="false">
      <c r="A10" s="66" t="s">
        <v>105</v>
      </c>
      <c r="B10" s="66" t="s">
        <v>121</v>
      </c>
      <c r="C10" s="67" t="n">
        <v>45357.5729166667</v>
      </c>
      <c r="D10" s="68" t="n">
        <f aca="false">ROUND((C10-General!$B$10)*24,3)</f>
        <v>27.867</v>
      </c>
      <c r="E10" s="69" t="n">
        <v>35</v>
      </c>
      <c r="F10" s="70" t="n">
        <f aca="false">SUM(E$6:$E10)</f>
        <v>110</v>
      </c>
    </row>
    <row r="11" customFormat="false" ht="14.25" hidden="false" customHeight="false" outlineLevel="0" collapsed="false">
      <c r="A11" s="66" t="s">
        <v>106</v>
      </c>
      <c r="B11" s="66" t="s">
        <v>121</v>
      </c>
      <c r="C11" s="67" t="n">
        <v>45357.6562498843</v>
      </c>
      <c r="D11" s="68" t="n">
        <f aca="false">ROUND((C11-General!$B$10)*24,3)</f>
        <v>29.867</v>
      </c>
      <c r="E11" s="69" t="n">
        <v>35</v>
      </c>
      <c r="F11" s="70" t="n">
        <f aca="false">SUM(E$6:$E11)</f>
        <v>145</v>
      </c>
    </row>
    <row r="12" customFormat="false" ht="14.25" hidden="false" customHeight="false" outlineLevel="0" collapsed="false">
      <c r="A12" s="66" t="s">
        <v>107</v>
      </c>
      <c r="B12" s="66" t="s">
        <v>121</v>
      </c>
      <c r="C12" s="67" t="n">
        <v>45357.7430555556</v>
      </c>
      <c r="D12" s="71" t="n">
        <f aca="false">ROUND((C12-General!$B$10)*24,3)</f>
        <v>31.95</v>
      </c>
      <c r="E12" s="69" t="n">
        <v>35</v>
      </c>
      <c r="F12" s="72" t="n">
        <f aca="false">SUM(E$6:$E12)</f>
        <v>180</v>
      </c>
    </row>
    <row r="13" customFormat="false" ht="14.25" hidden="false" customHeight="false" outlineLevel="0" collapsed="false">
      <c r="A13" s="66" t="s">
        <v>108</v>
      </c>
      <c r="B13" s="66" t="s">
        <v>121</v>
      </c>
      <c r="C13" s="67" t="n">
        <v>45357.8229164352</v>
      </c>
      <c r="D13" s="71" t="n">
        <f aca="false">ROUND((C13-General!$B$10)*24,3)</f>
        <v>33.867</v>
      </c>
      <c r="E13" s="69" t="n">
        <v>35</v>
      </c>
      <c r="F13" s="72" t="n">
        <f aca="false">SUM(E$6:$E13)</f>
        <v>215</v>
      </c>
    </row>
    <row r="14" customFormat="false" ht="14.25" hidden="false" customHeight="false" outlineLevel="0" collapsed="false">
      <c r="A14" s="66" t="s">
        <v>109</v>
      </c>
      <c r="B14" s="66" t="s">
        <v>121</v>
      </c>
      <c r="C14" s="67" t="n">
        <v>45357.8854166667</v>
      </c>
      <c r="D14" s="71" t="n">
        <f aca="false">ROUND((C14-General!$B$10)*24,3)</f>
        <v>35.367</v>
      </c>
      <c r="E14" s="69" t="n">
        <v>35</v>
      </c>
      <c r="F14" s="72" t="n">
        <f aca="false">SUM(E$6:$E14)</f>
        <v>250</v>
      </c>
    </row>
    <row r="17" customFormat="false" ht="12.75" hidden="false" customHeight="false" outlineLevel="0" collapsed="false">
      <c r="E17" s="0" t="s">
        <v>122</v>
      </c>
      <c r="F17" s="19" t="n">
        <f aca="false">SUM(Online_ANA!P2:P2124)</f>
        <v>250</v>
      </c>
      <c r="G17" s="0" t="s">
        <v>123</v>
      </c>
    </row>
  </sheetData>
  <conditionalFormatting sqref="F17">
    <cfRule type="cellIs" priority="2" operator="equal" aboveAverage="0" equalAverage="0" bottom="0" percent="0" rank="0" text="" dxfId="1">
      <formula>$F$14</formula>
    </cfRule>
    <cfRule type="cellIs" priority="3" operator="equal" aboveAverage="0" equalAverage="0" bottom="0" percent="0" rank="0" text="" dxfId="2">
      <formula>#ref!</formula>
    </cfRule>
    <cfRule type="cellIs" priority="4" operator="equal" aboveAverage="0" equalAverage="0" bottom="0" percent="0" rank="0" text="" dxfId="3">
      <formula>$F$13</formula>
    </cfRule>
    <cfRule type="cellIs" priority="5" operator="equal" aboveAverage="0" equalAverage="0" bottom="0" percent="0" rank="0" text="" dxfId="4">
      <formula>$F$13</formula>
    </cfRule>
    <cfRule type="cellIs" priority="6" operator="equal" aboveAverage="0" equalAverage="0" bottom="0" percent="0" rank="0" text="" dxfId="5">
      <formula>$F$13</formula>
    </cfRule>
    <cfRule type="cellIs" priority="7" operator="equal" aboveAverage="0" equalAverage="0" bottom="0" percent="0" rank="0" text="" dxfId="6">
      <formula>#ref!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2:G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26" activeCellId="0" sqref="I26"/>
    </sheetView>
  </sheetViews>
  <sheetFormatPr defaultColWidth="8.6796875" defaultRowHeight="12.75" zeroHeight="false" outlineLevelRow="0" outlineLevelCol="0"/>
  <cols>
    <col collapsed="false" customWidth="true" hidden="false" outlineLevel="0" max="1" min="1" style="0" width="17.33"/>
    <col collapsed="false" customWidth="true" hidden="false" outlineLevel="0" max="2" min="2" style="0" width="13.22"/>
    <col collapsed="false" customWidth="true" hidden="false" outlineLevel="0" max="3" min="3" style="0" width="34.11"/>
    <col collapsed="false" customWidth="true" hidden="false" outlineLevel="0" max="4" min="4" style="0" width="12.22"/>
    <col collapsed="false" customWidth="true" hidden="false" outlineLevel="0" max="5" min="5" style="0" width="14.33"/>
    <col collapsed="false" customWidth="true" hidden="false" outlineLevel="0" max="6" min="6" style="0" width="18.44"/>
    <col collapsed="false" customWidth="true" hidden="false" outlineLevel="0" max="7" min="7" style="0" width="12.88"/>
  </cols>
  <sheetData>
    <row r="2" customFormat="false" ht="17.25" hidden="false" customHeight="false" outlineLevel="0" collapsed="false">
      <c r="A2" s="57" t="s">
        <v>124</v>
      </c>
      <c r="B2" s="2"/>
      <c r="C2" s="2"/>
    </row>
    <row r="3" customFormat="false" ht="12.75" hidden="false" customHeight="false" outlineLevel="0" collapsed="false">
      <c r="A3" s="2" t="str">
        <f aca="false">General!B2</f>
        <v>RLU_20240304_R2</v>
      </c>
      <c r="B3" s="2"/>
      <c r="C3" s="2"/>
    </row>
    <row r="4" customFormat="false" ht="12.75" hidden="false" customHeight="false" outlineLevel="0" collapsed="false">
      <c r="A4" s="58"/>
      <c r="B4" s="58"/>
      <c r="C4" s="58"/>
      <c r="D4" s="58"/>
      <c r="E4" s="58"/>
      <c r="F4" s="58"/>
    </row>
    <row r="5" customFormat="false" ht="14.25" hidden="false" customHeight="false" outlineLevel="0" collapsed="false">
      <c r="A5" s="59" t="s">
        <v>125</v>
      </c>
      <c r="B5" s="59" t="s">
        <v>112</v>
      </c>
      <c r="C5" s="59" t="s">
        <v>113</v>
      </c>
      <c r="D5" s="59" t="s">
        <v>114</v>
      </c>
      <c r="E5" s="59" t="s">
        <v>126</v>
      </c>
      <c r="F5" s="60" t="s">
        <v>127</v>
      </c>
      <c r="G5" s="73" t="s">
        <v>128</v>
      </c>
    </row>
    <row r="6" customFormat="false" ht="14.25" hidden="false" customHeight="false" outlineLevel="0" collapsed="false">
      <c r="A6" s="74" t="s">
        <v>102</v>
      </c>
      <c r="B6" s="74" t="s">
        <v>129</v>
      </c>
      <c r="C6" s="75" t="n">
        <v>45239.8541666667</v>
      </c>
      <c r="D6" s="71" t="n">
        <f aca="false">ROUND((C6-General!$B$10)*24,3)</f>
        <v>-2797.383</v>
      </c>
      <c r="E6" s="76" t="n">
        <v>250</v>
      </c>
      <c r="F6" s="72" t="n">
        <f aca="false">SUM(E$6:$E6)</f>
        <v>250</v>
      </c>
      <c r="G6" s="77" t="n">
        <v>0</v>
      </c>
    </row>
    <row r="7" customFormat="false" ht="14.25" hidden="false" customHeight="false" outlineLevel="0" collapsed="false">
      <c r="A7" s="74" t="s">
        <v>103</v>
      </c>
      <c r="B7" s="74" t="s">
        <v>130</v>
      </c>
      <c r="C7" s="75" t="n">
        <v>45241.375</v>
      </c>
      <c r="D7" s="71" t="n">
        <f aca="false">ROUND((C7-General!$B$10)*24,3)</f>
        <v>-2760.883</v>
      </c>
      <c r="E7" s="76" t="n">
        <v>250</v>
      </c>
      <c r="F7" s="72" t="n">
        <f aca="false">SUM(E$6:$E7)</f>
        <v>500</v>
      </c>
      <c r="G7" s="77" t="n">
        <v>0</v>
      </c>
    </row>
    <row r="10" customFormat="false" ht="12.75" hidden="false" customHeight="false" outlineLevel="0" collapsed="false">
      <c r="E10" s="0" t="s">
        <v>131</v>
      </c>
      <c r="F10" s="19" t="n">
        <f aca="false">SUM(Online_ANA!Q2:Q294836)</f>
        <v>0</v>
      </c>
      <c r="G10" s="0" t="s">
        <v>123</v>
      </c>
    </row>
  </sheetData>
  <conditionalFormatting sqref="F10">
    <cfRule type="cellIs" priority="2" operator="equal" aboveAverage="0" equalAverage="0" bottom="0" percent="0" rank="0" text="" dxfId="7">
      <formula>#ref!</formula>
    </cfRule>
    <cfRule type="cellIs" priority="3" operator="equal" aboveAverage="0" equalAverage="0" bottom="0" percent="0" rank="0" text="" dxfId="8">
      <formula>$F$7</formula>
    </cfRule>
    <cfRule type="cellIs" priority="4" operator="equal" aboveAverage="0" equalAverage="0" bottom="0" percent="0" rank="0" text="" dxfId="9">
      <formula>$F$7</formula>
    </cfRule>
    <cfRule type="cellIs" priority="5" operator="equal" aboveAverage="0" equalAverage="0" bottom="0" percent="0" rank="0" text="" dxfId="10">
      <formula>$F$7</formula>
    </cfRule>
    <cfRule type="cellIs" priority="6" operator="equal" aboveAverage="0" equalAverage="0" bottom="0" percent="0" rank="0" text="" dxfId="11">
      <formula>#ref!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2:K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44" activeCellId="0" sqref="F44"/>
    </sheetView>
  </sheetViews>
  <sheetFormatPr defaultColWidth="11.4453125" defaultRowHeight="12.75" zeroHeight="false" outlineLevelRow="0" outlineLevelCol="0"/>
  <cols>
    <col collapsed="false" customWidth="true" hidden="false" outlineLevel="0" max="1" min="1" style="0" width="13.34"/>
    <col collapsed="false" customWidth="true" hidden="false" outlineLevel="0" max="2" min="2" style="0" width="16.33"/>
    <col collapsed="false" customWidth="true" hidden="false" outlineLevel="0" max="3" min="3" style="0" width="31.33"/>
    <col collapsed="false" customWidth="true" hidden="false" outlineLevel="0" max="4" min="4" style="0" width="12.33"/>
    <col collapsed="false" customWidth="true" hidden="false" outlineLevel="0" max="11" min="11" style="0" width="14.67"/>
  </cols>
  <sheetData>
    <row r="2" customFormat="false" ht="17.25" hidden="false" customHeight="false" outlineLevel="0" collapsed="false">
      <c r="A2" s="57" t="s">
        <v>132</v>
      </c>
      <c r="B2" s="2"/>
      <c r="C2" s="2"/>
    </row>
    <row r="3" customFormat="false" ht="12.75" hidden="false" customHeight="false" outlineLevel="0" collapsed="false">
      <c r="A3" s="2" t="str">
        <f aca="false">General!B2</f>
        <v>RLU_20240304_R2</v>
      </c>
      <c r="B3" s="2"/>
      <c r="C3" s="2"/>
    </row>
    <row r="4" s="2" customFormat="true" ht="12.75" hidden="false" customHeight="false" outlineLevel="0" collapsed="false">
      <c r="A4" s="58"/>
      <c r="B4" s="58"/>
      <c r="C4" s="58"/>
      <c r="D4" s="58"/>
      <c r="E4" s="78" t="s">
        <v>133</v>
      </c>
      <c r="F4" s="78"/>
      <c r="G4" s="78"/>
      <c r="H4" s="78"/>
      <c r="I4" s="78"/>
      <c r="J4" s="78"/>
    </row>
    <row r="5" s="2" customFormat="true" ht="12.75" hidden="false" customHeight="false" outlineLevel="0" collapsed="false">
      <c r="A5" s="59" t="s">
        <v>111</v>
      </c>
      <c r="B5" s="59" t="s">
        <v>112</v>
      </c>
      <c r="C5" s="59" t="s">
        <v>134</v>
      </c>
      <c r="D5" s="59" t="s">
        <v>114</v>
      </c>
      <c r="E5" s="59" t="s">
        <v>135</v>
      </c>
      <c r="F5" s="59" t="s">
        <v>136</v>
      </c>
      <c r="G5" s="59" t="s">
        <v>137</v>
      </c>
      <c r="H5" s="59" t="s">
        <v>138</v>
      </c>
      <c r="I5" s="59" t="s">
        <v>139</v>
      </c>
      <c r="J5" s="79" t="s">
        <v>140</v>
      </c>
      <c r="K5" s="80" t="s">
        <v>141</v>
      </c>
    </row>
    <row r="6" customFormat="false" ht="14.25" hidden="false" customHeight="false" outlineLevel="0" collapsed="false">
      <c r="A6" s="61" t="s">
        <v>117</v>
      </c>
      <c r="B6" s="81" t="str">
        <f aca="false">VLOOKUP(A6,Sampling!$A$6:$B$26,2,FALSE())</f>
        <v>Preculture End</v>
      </c>
      <c r="C6" s="82" t="n">
        <f aca="false">Sampling!C6</f>
        <v>45356.3958333333</v>
      </c>
      <c r="D6" s="63"/>
      <c r="E6" s="83" t="n">
        <v>0.356</v>
      </c>
      <c r="F6" s="83" t="n">
        <v>0.374</v>
      </c>
      <c r="G6" s="83" t="n">
        <v>0.375</v>
      </c>
      <c r="H6" s="69" t="n">
        <v>1</v>
      </c>
      <c r="I6" s="84" t="n">
        <f aca="false">AVERAGE(E6:F6)*H6</f>
        <v>0.365</v>
      </c>
      <c r="J6" s="85" t="n">
        <f aca="false">_xlfn.STDEV.S(E6:G6)*H6</f>
        <v>0.0106926766215636</v>
      </c>
      <c r="K6" s="86" t="n">
        <f aca="false">0.4*I6</f>
        <v>0.146</v>
      </c>
    </row>
    <row r="7" customFormat="false" ht="14.25" hidden="false" customHeight="false" outlineLevel="0" collapsed="false">
      <c r="A7" s="66" t="s">
        <v>102</v>
      </c>
      <c r="B7" s="81" t="str">
        <f aca="false">VLOOKUP(A7,Sampling!$A$6:$B$26,2,FALSE())</f>
        <v>Batch Start</v>
      </c>
      <c r="C7" s="82" t="n">
        <f aca="false">Sampling!C7</f>
        <v>45356.4118055556</v>
      </c>
      <c r="D7" s="68" t="n">
        <f aca="false">Sampling!D7</f>
        <v>0</v>
      </c>
      <c r="E7" s="83" t="n">
        <v>0.36</v>
      </c>
      <c r="F7" s="87" t="n">
        <v>0.355</v>
      </c>
      <c r="G7" s="87" t="n">
        <v>0.353</v>
      </c>
      <c r="H7" s="69" t="n">
        <v>1</v>
      </c>
      <c r="I7" s="84" t="n">
        <f aca="false">AVERAGE(E7:F7)*H7</f>
        <v>0.3575</v>
      </c>
      <c r="J7" s="85" t="n">
        <f aca="false">_xlfn.STDEV.S(E7:G7)*H7</f>
        <v>0.00360555127546399</v>
      </c>
      <c r="K7" s="86" t="n">
        <f aca="false">0.4*I7</f>
        <v>0.143</v>
      </c>
    </row>
    <row r="8" customFormat="false" ht="12.75" hidden="false" customHeight="false" outlineLevel="0" collapsed="false">
      <c r="A8" s="66" t="s">
        <v>103</v>
      </c>
      <c r="B8" s="81" t="str">
        <f aca="false">VLOOKUP(A8,Sampling!$A$6:$B$26,2,FALSE())</f>
        <v>Fed Batch</v>
      </c>
      <c r="C8" s="82" t="n">
        <f aca="false">Sampling!C8</f>
        <v>45357.3854166667</v>
      </c>
      <c r="D8" s="68" t="n">
        <f aca="false">Sampling!D8</f>
        <v>23.367</v>
      </c>
      <c r="E8" s="87" t="n">
        <v>0.443</v>
      </c>
      <c r="F8" s="69" t="n">
        <v>0.441</v>
      </c>
      <c r="G8" s="69" t="n">
        <v>0.452</v>
      </c>
      <c r="H8" s="69" t="n">
        <v>200</v>
      </c>
      <c r="I8" s="84" t="n">
        <f aca="false">AVERAGE(E8:F8)*H8</f>
        <v>88.4</v>
      </c>
      <c r="J8" s="85" t="n">
        <f aca="false">_xlfn.STDEV.S(E8:G8)*H8</f>
        <v>1.17189305541646</v>
      </c>
      <c r="K8" s="86" t="n">
        <f aca="false">0.4*I8</f>
        <v>35.36</v>
      </c>
    </row>
    <row r="9" customFormat="false" ht="12.75" hidden="false" customHeight="false" outlineLevel="0" collapsed="false">
      <c r="A9" s="66" t="s">
        <v>104</v>
      </c>
      <c r="B9" s="81" t="str">
        <f aca="false">VLOOKUP(A9,Sampling!$A$6:$B$26,2,FALSE())</f>
        <v>induced Fed Batch</v>
      </c>
      <c r="C9" s="82" t="n">
        <f aca="false">Sampling!C9</f>
        <v>45357.4895833333</v>
      </c>
      <c r="D9" s="68" t="n">
        <f aca="false">Sampling!D9</f>
        <v>25.867</v>
      </c>
      <c r="E9" s="69" t="n">
        <v>0.549</v>
      </c>
      <c r="F9" s="87" t="n">
        <v>0.547</v>
      </c>
      <c r="G9" s="87" t="n">
        <v>0.536</v>
      </c>
      <c r="H9" s="69" t="n">
        <v>200</v>
      </c>
      <c r="I9" s="84" t="n">
        <f aca="false">AVERAGE(E9:F9)*H9</f>
        <v>109.6</v>
      </c>
      <c r="J9" s="85" t="n">
        <f aca="false">_xlfn.STDEV.S(E9:G9)*H9</f>
        <v>1.4</v>
      </c>
      <c r="K9" s="86" t="n">
        <f aca="false">0.4*I9</f>
        <v>43.84</v>
      </c>
    </row>
    <row r="10" customFormat="false" ht="12.75" hidden="false" customHeight="false" outlineLevel="0" collapsed="false">
      <c r="A10" s="66" t="s">
        <v>105</v>
      </c>
      <c r="B10" s="81" t="str">
        <f aca="false">VLOOKUP(A10,Sampling!$A$6:$B$26,2,FALSE())</f>
        <v>induced Fed Batch</v>
      </c>
      <c r="C10" s="82" t="n">
        <f aca="false">Sampling!C10</f>
        <v>45357.5729166667</v>
      </c>
      <c r="D10" s="68" t="n">
        <f aca="false">Sampling!D10</f>
        <v>27.867</v>
      </c>
      <c r="E10" s="87" t="n">
        <v>0.588</v>
      </c>
      <c r="F10" s="87" t="n">
        <v>0.588</v>
      </c>
      <c r="G10" s="87" t="n">
        <v>0.582</v>
      </c>
      <c r="H10" s="69" t="n">
        <v>200</v>
      </c>
      <c r="I10" s="84" t="n">
        <f aca="false">AVERAGE(E10:F10)*H10</f>
        <v>117.6</v>
      </c>
      <c r="J10" s="85" t="n">
        <f aca="false">_xlfn.STDEV.S(E10:G10)*H10</f>
        <v>0.692820323027552</v>
      </c>
      <c r="K10" s="86" t="n">
        <f aca="false">0.4*I10</f>
        <v>47.04</v>
      </c>
    </row>
    <row r="11" customFormat="false" ht="14.25" hidden="false" customHeight="false" outlineLevel="0" collapsed="false">
      <c r="A11" s="66" t="s">
        <v>106</v>
      </c>
      <c r="B11" s="81" t="str">
        <f aca="false">VLOOKUP(A11,Sampling!$A$6:$B$26,2,FALSE())</f>
        <v>induced Fed Batch</v>
      </c>
      <c r="C11" s="82" t="n">
        <f aca="false">Sampling!C11</f>
        <v>45357.6562498843</v>
      </c>
      <c r="D11" s="68" t="n">
        <f aca="false">Sampling!D11</f>
        <v>29.867</v>
      </c>
      <c r="E11" s="87" t="n">
        <v>0.628</v>
      </c>
      <c r="F11" s="83" t="n">
        <v>0.624</v>
      </c>
      <c r="G11" s="83" t="n">
        <v>0.618</v>
      </c>
      <c r="H11" s="69" t="n">
        <v>200</v>
      </c>
      <c r="I11" s="84" t="n">
        <f aca="false">AVERAGE(E11:F11)*H11</f>
        <v>125.2</v>
      </c>
      <c r="J11" s="85" t="n">
        <f aca="false">_xlfn.STDEV.S(E11:G11)*H11</f>
        <v>1.00664459136943</v>
      </c>
      <c r="K11" s="86" t="n">
        <f aca="false">0.4*I11</f>
        <v>50.08</v>
      </c>
    </row>
    <row r="12" customFormat="false" ht="14.25" hidden="false" customHeight="false" outlineLevel="0" collapsed="false">
      <c r="A12" s="66" t="s">
        <v>107</v>
      </c>
      <c r="B12" s="81" t="str">
        <f aca="false">VLOOKUP(A12,Sampling!$A$6:$B$26,2,FALSE())</f>
        <v>induced Fed Batch</v>
      </c>
      <c r="C12" s="82" t="n">
        <f aca="false">Sampling!C12</f>
        <v>45357.7430555556</v>
      </c>
      <c r="D12" s="68" t="n">
        <f aca="false">Sampling!D12</f>
        <v>31.95</v>
      </c>
      <c r="E12" s="83" t="n">
        <v>0.37</v>
      </c>
      <c r="F12" s="87" t="n">
        <v>0.371</v>
      </c>
      <c r="G12" s="87" t="n">
        <v>0.376</v>
      </c>
      <c r="H12" s="69" t="n">
        <v>400</v>
      </c>
      <c r="I12" s="84" t="n">
        <f aca="false">AVERAGE(E12:F12)*H12</f>
        <v>148.2</v>
      </c>
      <c r="J12" s="85" t="n">
        <f aca="false">_xlfn.STDEV.S(E12:G12)*H12</f>
        <v>1.28582010146573</v>
      </c>
      <c r="K12" s="88" t="n">
        <f aca="false">0.4*I12</f>
        <v>59.28</v>
      </c>
    </row>
    <row r="13" customFormat="false" ht="12.75" hidden="false" customHeight="false" outlineLevel="0" collapsed="false">
      <c r="A13" s="66" t="s">
        <v>108</v>
      </c>
      <c r="B13" s="81" t="str">
        <f aca="false">VLOOKUP(A13,Sampling!$A$6:$B$26,2,FALSE())</f>
        <v>induced Fed Batch</v>
      </c>
      <c r="C13" s="82" t="n">
        <f aca="false">Sampling!C13</f>
        <v>45357.8229164352</v>
      </c>
      <c r="D13" s="68" t="n">
        <f aca="false">Sampling!D13</f>
        <v>33.867</v>
      </c>
      <c r="E13" s="87" t="n">
        <v>0.378</v>
      </c>
      <c r="F13" s="87" t="n">
        <v>0.375</v>
      </c>
      <c r="G13" s="87" t="n">
        <v>0.384</v>
      </c>
      <c r="H13" s="69" t="n">
        <v>400</v>
      </c>
      <c r="I13" s="84" t="n">
        <f aca="false">AVERAGE(E13:F13)*H13</f>
        <v>150.6</v>
      </c>
      <c r="J13" s="85" t="n">
        <f aca="false">_xlfn.STDEV.S(E13:G13)*H13</f>
        <v>1.83303027798234</v>
      </c>
      <c r="K13" s="86" t="n">
        <f aca="false">0.4*I13</f>
        <v>60.24</v>
      </c>
    </row>
    <row r="14" customFormat="false" ht="12.75" hidden="false" customHeight="false" outlineLevel="0" collapsed="false">
      <c r="A14" s="66" t="s">
        <v>109</v>
      </c>
      <c r="B14" s="81" t="str">
        <f aca="false">VLOOKUP(A14,Sampling!$A$6:$B$26,2,FALSE())</f>
        <v>induced Fed Batch</v>
      </c>
      <c r="C14" s="82" t="n">
        <f aca="false">Sampling!C14</f>
        <v>45357.8854166667</v>
      </c>
      <c r="D14" s="68" t="n">
        <f aca="false">Sampling!D14</f>
        <v>35.367</v>
      </c>
      <c r="E14" s="87" t="n">
        <v>0.407</v>
      </c>
      <c r="F14" s="87" t="n">
        <v>0.395</v>
      </c>
      <c r="G14" s="87" t="n">
        <v>0.4</v>
      </c>
      <c r="H14" s="89" t="n">
        <v>400</v>
      </c>
      <c r="I14" s="84" t="n">
        <f aca="false">AVERAGE(E14:F14)*H14</f>
        <v>160.4</v>
      </c>
      <c r="J14" s="85" t="n">
        <f aca="false">_xlfn.STDEV.S(E14:G14)*H14</f>
        <v>2.41108550933667</v>
      </c>
      <c r="K14" s="86" t="n">
        <f aca="false">0.4*I14</f>
        <v>64.16</v>
      </c>
    </row>
    <row r="15" customFormat="false" ht="12.75" hidden="false" customHeight="false" outlineLevel="0" collapsed="false">
      <c r="A15" s="90"/>
      <c r="B15" s="91"/>
      <c r="C15" s="92"/>
      <c r="D15" s="93"/>
      <c r="E15" s="54"/>
      <c r="F15" s="54"/>
      <c r="G15" s="54"/>
      <c r="H15" s="94"/>
      <c r="I15" s="53"/>
      <c r="J15" s="95"/>
    </row>
  </sheetData>
  <mergeCells count="1">
    <mergeCell ref="E4:J4"/>
  </mergeCell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34" activeCellId="0" sqref="P34"/>
    </sheetView>
  </sheetViews>
  <sheetFormatPr defaultColWidth="11.4453125" defaultRowHeight="12.75" zeroHeight="false" outlineLevelRow="0" outlineLevelCol="0"/>
  <cols>
    <col collapsed="false" customWidth="true" hidden="false" outlineLevel="0" max="2" min="2" style="0" width="31.33"/>
    <col collapsed="false" customWidth="true" hidden="false" outlineLevel="0" max="3" min="3" style="0" width="16.11"/>
    <col collapsed="false" customWidth="true" hidden="false" outlineLevel="0" max="4" min="4" style="0" width="7.11"/>
    <col collapsed="false" customWidth="true" hidden="false" outlineLevel="0" max="6" min="5" style="0" width="7"/>
    <col collapsed="false" customWidth="true" hidden="false" outlineLevel="0" max="7" min="7" style="96" width="7"/>
    <col collapsed="false" customWidth="true" hidden="false" outlineLevel="0" max="12" min="8" style="0" width="7"/>
    <col collapsed="false" customWidth="true" hidden="false" outlineLevel="0" max="16" min="13" style="0" width="12"/>
    <col collapsed="false" customWidth="true" hidden="false" outlineLevel="0" max="17" min="17" style="0" width="7.56"/>
    <col collapsed="false" customWidth="true" hidden="false" outlineLevel="0" max="18" min="18" style="0" width="13.56"/>
    <col collapsed="false" customWidth="true" hidden="false" outlineLevel="0" max="19" min="19" style="0" width="12"/>
    <col collapsed="false" customWidth="true" hidden="false" outlineLevel="0" max="20" min="20" style="0" width="15.33"/>
    <col collapsed="false" customWidth="true" hidden="false" outlineLevel="0" max="21" min="21" style="0" width="14.33"/>
  </cols>
  <sheetData>
    <row r="1" customFormat="false" ht="17.25" hidden="false" customHeight="false" outlineLevel="0" collapsed="false">
      <c r="D1" s="57"/>
      <c r="F1" s="97"/>
    </row>
    <row r="2" customFormat="false" ht="17.25" hidden="false" customHeight="false" outlineLevel="0" collapsed="false">
      <c r="B2" s="57" t="s">
        <v>142</v>
      </c>
    </row>
    <row r="3" customFormat="false" ht="14.25" hidden="false" customHeight="false" outlineLevel="0" collapsed="false">
      <c r="B3" s="6" t="str">
        <f aca="false">General!B2</f>
        <v>RLU_20240304_R2</v>
      </c>
      <c r="I3" s="2"/>
      <c r="J3" s="2"/>
      <c r="K3" s="98"/>
    </row>
    <row r="4" customFormat="false" ht="14.25" hidden="false" customHeight="false" outlineLevel="0" collapsed="false">
      <c r="C4" s="2"/>
      <c r="I4" s="2"/>
      <c r="J4" s="2"/>
      <c r="K4" s="98"/>
    </row>
    <row r="5" customFormat="false" ht="14.25" hidden="false" customHeight="false" outlineLevel="0" collapsed="false">
      <c r="I5" s="2"/>
      <c r="J5" s="2"/>
      <c r="K5" s="98"/>
    </row>
    <row r="6" customFormat="false" ht="12.75" hidden="false" customHeight="false" outlineLevel="0" collapsed="false">
      <c r="A6" s="59" t="s">
        <v>111</v>
      </c>
      <c r="B6" s="59" t="s">
        <v>134</v>
      </c>
      <c r="C6" s="59" t="s">
        <v>114</v>
      </c>
      <c r="D6" s="59" t="s">
        <v>143</v>
      </c>
      <c r="E6" s="59"/>
      <c r="F6" s="80" t="s">
        <v>144</v>
      </c>
      <c r="G6" s="59" t="s">
        <v>145</v>
      </c>
      <c r="H6" s="59"/>
      <c r="I6" s="80" t="s">
        <v>144</v>
      </c>
      <c r="J6" s="59" t="s">
        <v>47</v>
      </c>
      <c r="K6" s="59"/>
      <c r="L6" s="80" t="s">
        <v>144</v>
      </c>
      <c r="M6" s="80" t="s">
        <v>146</v>
      </c>
      <c r="N6" s="80" t="s">
        <v>147</v>
      </c>
      <c r="O6" s="80" t="s">
        <v>148</v>
      </c>
      <c r="P6" s="80" t="s">
        <v>149</v>
      </c>
      <c r="Q6" s="80" t="s">
        <v>150</v>
      </c>
      <c r="R6" s="80" t="s">
        <v>151</v>
      </c>
      <c r="S6" s="80" t="s">
        <v>147</v>
      </c>
    </row>
    <row r="7" customFormat="false" ht="14.25" hidden="false" customHeight="false" outlineLevel="0" collapsed="false">
      <c r="A7" s="66" t="s">
        <v>102</v>
      </c>
      <c r="B7" s="82" t="n">
        <f aca="false">Sampling!C7</f>
        <v>45356.4118055556</v>
      </c>
      <c r="C7" s="68" t="n">
        <f aca="false">Sampling!D7</f>
        <v>0</v>
      </c>
      <c r="D7" s="99" t="n">
        <v>1.0406</v>
      </c>
      <c r="E7" s="99" t="n">
        <v>1.0407</v>
      </c>
      <c r="F7" s="88" t="n">
        <f aca="false">E7-D7</f>
        <v>9.9999999999989E-005</v>
      </c>
      <c r="G7" s="99" t="n">
        <v>1.0388</v>
      </c>
      <c r="H7" s="99" t="n">
        <v>1.0388</v>
      </c>
      <c r="I7" s="88" t="n">
        <f aca="false">H7-G7</f>
        <v>0</v>
      </c>
      <c r="J7" s="99" t="n">
        <v>1.057</v>
      </c>
      <c r="K7" s="99" t="n">
        <v>1.0568</v>
      </c>
      <c r="L7" s="88" t="n">
        <f aca="false">K7-J7</f>
        <v>-0.000199999999999978</v>
      </c>
      <c r="M7" s="100" t="n">
        <f aca="false">AVERAGE(F7,I7,L7)</f>
        <v>-3.33333333333297E-005</v>
      </c>
      <c r="N7" s="100" t="n">
        <f aca="false">STDEV(F7,I7,L7)</f>
        <v>0.000152752523165178</v>
      </c>
      <c r="O7" s="101" t="n">
        <f aca="false">N7/M7*100</f>
        <v>-458.257569495584</v>
      </c>
      <c r="P7" s="102" t="n">
        <f aca="false">OD600!K7</f>
        <v>0.143</v>
      </c>
      <c r="Q7" s="86"/>
      <c r="R7" s="103" t="n">
        <f aca="false">OD600!K6</f>
        <v>0.146</v>
      </c>
      <c r="S7" s="104" t="n">
        <f aca="false">N7*100</f>
        <v>0.0152752523165178</v>
      </c>
    </row>
    <row r="8" customFormat="false" ht="14.25" hidden="false" customHeight="false" outlineLevel="0" collapsed="false">
      <c r="A8" s="66" t="s">
        <v>103</v>
      </c>
      <c r="B8" s="82" t="n">
        <f aca="false">Sampling!C8</f>
        <v>45357.3854166667</v>
      </c>
      <c r="C8" s="68" t="n">
        <f aca="false">Sampling!D8</f>
        <v>23.367</v>
      </c>
      <c r="D8" s="105" t="n">
        <v>1.0571</v>
      </c>
      <c r="E8" s="99" t="n">
        <v>1.0886</v>
      </c>
      <c r="F8" s="88" t="n">
        <f aca="false">E8-D8</f>
        <v>0.0315000000000001</v>
      </c>
      <c r="G8" s="99" t="n">
        <v>1.0412</v>
      </c>
      <c r="H8" s="99" t="n">
        <v>1.0723</v>
      </c>
      <c r="I8" s="88" t="n">
        <f aca="false">H8-G8</f>
        <v>0.0311000000000001</v>
      </c>
      <c r="J8" s="99" t="n">
        <v>1.0506</v>
      </c>
      <c r="K8" s="99" t="n">
        <v>1.0823</v>
      </c>
      <c r="L8" s="88" t="n">
        <f aca="false">K8-J8</f>
        <v>0.0317000000000001</v>
      </c>
      <c r="M8" s="100" t="n">
        <f aca="false">AVERAGE(F8,I8,L8)</f>
        <v>0.0314333333333334</v>
      </c>
      <c r="N8" s="100" t="n">
        <f aca="false">STDEV(F8,I8,L8)</f>
        <v>0.000305505046330356</v>
      </c>
      <c r="O8" s="101" t="n">
        <f aca="false">N8/M8*100</f>
        <v>0.971914251316081</v>
      </c>
      <c r="P8" s="86" t="n">
        <f aca="false">M8*1000</f>
        <v>31.4333333333334</v>
      </c>
      <c r="Q8" s="86"/>
      <c r="R8" s="103" t="n">
        <f aca="false">P8*(100-Q8)/100</f>
        <v>31.4333333333334</v>
      </c>
      <c r="S8" s="104" t="n">
        <f aca="false">N8*100</f>
        <v>0.0305505046330356</v>
      </c>
    </row>
    <row r="9" customFormat="false" ht="14.25" hidden="false" customHeight="false" outlineLevel="0" collapsed="false">
      <c r="A9" s="66" t="s">
        <v>104</v>
      </c>
      <c r="B9" s="82" t="n">
        <f aca="false">Sampling!C9</f>
        <v>45357.4895833333</v>
      </c>
      <c r="C9" s="68" t="n">
        <f aca="false">Sampling!D9</f>
        <v>25.867</v>
      </c>
      <c r="D9" s="99" t="n">
        <v>1.0467</v>
      </c>
      <c r="E9" s="99" t="n">
        <v>1.0862</v>
      </c>
      <c r="F9" s="88" t="n">
        <f aca="false">E9-D9</f>
        <v>0.0395000000000001</v>
      </c>
      <c r="G9" s="99" t="n">
        <v>1.0469</v>
      </c>
      <c r="H9" s="99" t="n">
        <v>1.089</v>
      </c>
      <c r="I9" s="88" t="n">
        <f aca="false">H9-G9</f>
        <v>0.0421</v>
      </c>
      <c r="J9" s="99" t="n">
        <v>1.0455</v>
      </c>
      <c r="K9" s="99" t="n">
        <v>1.0874</v>
      </c>
      <c r="L9" s="88" t="n">
        <f aca="false">K9-J9</f>
        <v>0.0418999999999998</v>
      </c>
      <c r="M9" s="100" t="n">
        <f aca="false">AVERAGE(F9,I9,L9)</f>
        <v>0.0411666666666667</v>
      </c>
      <c r="N9" s="100" t="n">
        <f aca="false">STDEV(F9,I9,L9)</f>
        <v>0.00144683562761396</v>
      </c>
      <c r="O9" s="101" t="n">
        <f aca="false">N9/M9*100</f>
        <v>3.51458047193674</v>
      </c>
      <c r="P9" s="86" t="n">
        <f aca="false">M9*1000</f>
        <v>41.1666666666667</v>
      </c>
      <c r="Q9" s="86"/>
      <c r="R9" s="103" t="n">
        <f aca="false">P9*(100-Q9)/100</f>
        <v>41.1666666666667</v>
      </c>
      <c r="S9" s="104" t="n">
        <f aca="false">N9*100</f>
        <v>0.144683562761396</v>
      </c>
    </row>
    <row r="10" customFormat="false" ht="14.25" hidden="false" customHeight="false" outlineLevel="0" collapsed="false">
      <c r="A10" s="66" t="s">
        <v>105</v>
      </c>
      <c r="B10" s="82" t="n">
        <f aca="false">Sampling!C10</f>
        <v>45357.5729166667</v>
      </c>
      <c r="C10" s="68" t="n">
        <f aca="false">Sampling!D10</f>
        <v>27.867</v>
      </c>
      <c r="D10" s="99" t="n">
        <v>1.0456</v>
      </c>
      <c r="E10" s="99" t="n">
        <v>1.0928</v>
      </c>
      <c r="F10" s="88" t="n">
        <f aca="false">E10-D10</f>
        <v>0.0471999999999999</v>
      </c>
      <c r="G10" s="99" t="n">
        <v>1.0388</v>
      </c>
      <c r="H10" s="99" t="n">
        <v>1.0858</v>
      </c>
      <c r="I10" s="88" t="n">
        <f aca="false">H10-G10</f>
        <v>0.0470000000000002</v>
      </c>
      <c r="J10" s="99" t="n">
        <v>1.0471</v>
      </c>
      <c r="K10" s="99" t="n">
        <v>1.0943</v>
      </c>
      <c r="L10" s="88" t="n">
        <f aca="false">K10-J10</f>
        <v>0.0472000000000001</v>
      </c>
      <c r="M10" s="100" t="n">
        <f aca="false">AVERAGE(F10,I10,L10)</f>
        <v>0.0471333333333334</v>
      </c>
      <c r="N10" s="100" t="n">
        <f aca="false">STDEV(F10,I10,L10)</f>
        <v>0.000115470053837848</v>
      </c>
      <c r="O10" s="101" t="n">
        <f aca="false">N10/M10*100</f>
        <v>0.244985969953002</v>
      </c>
      <c r="P10" s="86" t="n">
        <f aca="false">M10*1000</f>
        <v>47.1333333333334</v>
      </c>
      <c r="Q10" s="86"/>
      <c r="R10" s="103" t="n">
        <f aca="false">P10*(100-Q10)/100</f>
        <v>47.1333333333334</v>
      </c>
      <c r="S10" s="104" t="n">
        <f aca="false">N10*100</f>
        <v>0.0115470053837848</v>
      </c>
    </row>
    <row r="11" customFormat="false" ht="14.25" hidden="false" customHeight="false" outlineLevel="0" collapsed="false">
      <c r="A11" s="66" t="s">
        <v>106</v>
      </c>
      <c r="B11" s="82" t="n">
        <f aca="false">Sampling!C11</f>
        <v>45357.6562498843</v>
      </c>
      <c r="C11" s="68" t="n">
        <f aca="false">Sampling!D11</f>
        <v>29.867</v>
      </c>
      <c r="D11" s="99" t="n">
        <v>1.0451</v>
      </c>
      <c r="E11" s="99" t="n">
        <v>1.0956</v>
      </c>
      <c r="F11" s="88" t="n">
        <f aca="false">E11-D11</f>
        <v>0.0505</v>
      </c>
      <c r="G11" s="99" t="n">
        <v>1.0452</v>
      </c>
      <c r="H11" s="99" t="n">
        <v>1.0972</v>
      </c>
      <c r="I11" s="88" t="n">
        <f aca="false">H11-G11</f>
        <v>0.052</v>
      </c>
      <c r="J11" s="99" t="n">
        <v>1.0463</v>
      </c>
      <c r="K11" s="99" t="n">
        <v>1.098</v>
      </c>
      <c r="L11" s="88" t="n">
        <f aca="false">K11-J11</f>
        <v>0.0517000000000001</v>
      </c>
      <c r="M11" s="100" t="n">
        <f aca="false">AVERAGE(F11,I11,L11)</f>
        <v>0.0514</v>
      </c>
      <c r="N11" s="100" t="n">
        <f aca="false">STDEV(F11,I11,L11)</f>
        <v>0.000793725393319416</v>
      </c>
      <c r="O11" s="101" t="n">
        <f aca="false">N11/M11*100</f>
        <v>1.54421282746968</v>
      </c>
      <c r="P11" s="86" t="n">
        <f aca="false">M11*1000</f>
        <v>51.4</v>
      </c>
      <c r="Q11" s="86"/>
      <c r="R11" s="103" t="n">
        <f aca="false">P11*(100-Q11)/100</f>
        <v>51.4</v>
      </c>
      <c r="S11" s="104" t="n">
        <f aca="false">N11*100</f>
        <v>0.0793725393319416</v>
      </c>
    </row>
    <row r="12" customFormat="false" ht="14.25" hidden="false" customHeight="false" outlineLevel="0" collapsed="false">
      <c r="A12" s="66" t="s">
        <v>107</v>
      </c>
      <c r="B12" s="82" t="n">
        <f aca="false">Sampling!C12</f>
        <v>45357.7430555556</v>
      </c>
      <c r="C12" s="68" t="n">
        <f aca="false">Sampling!D12</f>
        <v>31.95</v>
      </c>
      <c r="D12" s="99" t="n">
        <v>1.0408</v>
      </c>
      <c r="E12" s="99" t="n">
        <v>1.0937</v>
      </c>
      <c r="F12" s="88" t="n">
        <f aca="false">E12-D12</f>
        <v>0.0529</v>
      </c>
      <c r="G12" s="99" t="n">
        <v>1.0596</v>
      </c>
      <c r="H12" s="99" t="n">
        <v>1.1124</v>
      </c>
      <c r="I12" s="88" t="n">
        <f aca="false">H12-G12</f>
        <v>0.0528</v>
      </c>
      <c r="J12" s="99" t="n">
        <v>1.0481</v>
      </c>
      <c r="K12" s="99" t="n">
        <v>1.1001</v>
      </c>
      <c r="L12" s="88" t="n">
        <f aca="false">K12-J12</f>
        <v>0.052</v>
      </c>
      <c r="M12" s="106" t="n">
        <f aca="false">AVERAGE(F12,I12,L12)</f>
        <v>0.0525666666666667</v>
      </c>
      <c r="N12" s="106" t="n">
        <f aca="false">STDEV(F12,I12,L12)</f>
        <v>0.00049328828623157</v>
      </c>
      <c r="O12" s="107" t="n">
        <f aca="false">N12/M12*100</f>
        <v>0.938405110142493</v>
      </c>
      <c r="P12" s="88" t="n">
        <f aca="false">M12*1000</f>
        <v>52.5666666666667</v>
      </c>
      <c r="Q12" s="88"/>
      <c r="R12" s="103" t="n">
        <f aca="false">P12*(100-Q12)/100</f>
        <v>52.5666666666667</v>
      </c>
      <c r="S12" s="108" t="n">
        <f aca="false">N12*100</f>
        <v>0.049328828623157</v>
      </c>
    </row>
    <row r="13" customFormat="false" ht="14.25" hidden="false" customHeight="false" outlineLevel="0" collapsed="false">
      <c r="A13" s="66" t="s">
        <v>108</v>
      </c>
      <c r="B13" s="82" t="n">
        <f aca="false">Sampling!C13</f>
        <v>45357.8229164352</v>
      </c>
      <c r="C13" s="68" t="n">
        <f aca="false">Sampling!D13</f>
        <v>33.867</v>
      </c>
      <c r="D13" s="99" t="n">
        <v>1.0462</v>
      </c>
      <c r="E13" s="99" t="n">
        <v>1.1052</v>
      </c>
      <c r="F13" s="88" t="n">
        <f aca="false">E13-D13</f>
        <v>0.0589999999999999</v>
      </c>
      <c r="G13" s="99" t="n">
        <v>1.0595</v>
      </c>
      <c r="H13" s="99" t="n">
        <v>1.1181</v>
      </c>
      <c r="I13" s="88" t="n">
        <f aca="false">H13-G13</f>
        <v>0.0586</v>
      </c>
      <c r="J13" s="99" t="n">
        <v>1.0466</v>
      </c>
      <c r="K13" s="99" t="n">
        <v>1.1031</v>
      </c>
      <c r="L13" s="88" t="n">
        <f aca="false">K13-J13</f>
        <v>0.0565</v>
      </c>
      <c r="M13" s="100" t="n">
        <f aca="false">AVERAGE(F13,I13,L13)</f>
        <v>0.0580333333333333</v>
      </c>
      <c r="N13" s="100" t="n">
        <f aca="false">STDEV(F13,I13,L13)</f>
        <v>0.00134288247189889</v>
      </c>
      <c r="O13" s="101" t="n">
        <f aca="false">N13/M13*100</f>
        <v>2.31398473044037</v>
      </c>
      <c r="P13" s="86" t="n">
        <f aca="false">M13*1000</f>
        <v>58.0333333333333</v>
      </c>
      <c r="Q13" s="100"/>
      <c r="R13" s="103" t="n">
        <f aca="false">P13*(100-Q13)/100</f>
        <v>58.0333333333333</v>
      </c>
      <c r="S13" s="104" t="n">
        <f aca="false">N13*100</f>
        <v>0.134288247189889</v>
      </c>
    </row>
    <row r="14" customFormat="false" ht="14.25" hidden="false" customHeight="false" outlineLevel="0" collapsed="false">
      <c r="A14" s="66" t="s">
        <v>109</v>
      </c>
      <c r="B14" s="82" t="n">
        <f aca="false">Sampling!C14</f>
        <v>45357.8854166667</v>
      </c>
      <c r="C14" s="68" t="n">
        <f aca="false">Sampling!D14</f>
        <v>35.367</v>
      </c>
      <c r="D14" s="99" t="n">
        <v>1.0452</v>
      </c>
      <c r="E14" s="99" t="n">
        <v>1.1033</v>
      </c>
      <c r="F14" s="88" t="n">
        <f aca="false">E14-D14</f>
        <v>0.0581</v>
      </c>
      <c r="G14" s="99" t="n">
        <v>1.0413</v>
      </c>
      <c r="H14" s="99" t="n">
        <v>1.1005</v>
      </c>
      <c r="I14" s="88" t="n">
        <f aca="false">H14-G14</f>
        <v>0.0592000000000001</v>
      </c>
      <c r="J14" s="99" t="n">
        <v>1.051</v>
      </c>
      <c r="K14" s="99" t="n">
        <v>1.1096</v>
      </c>
      <c r="L14" s="88" t="n">
        <f aca="false">K14-J14</f>
        <v>0.0586</v>
      </c>
      <c r="M14" s="100" t="n">
        <f aca="false">AVERAGE(F14,I14,L14)</f>
        <v>0.0586333333333334</v>
      </c>
      <c r="N14" s="100" t="n">
        <f aca="false">STDEV(F14,I14,L14)</f>
        <v>0.000550757054728664</v>
      </c>
      <c r="O14" s="101" t="n">
        <f aca="false">N14/M14*100</f>
        <v>0.939324141094935</v>
      </c>
      <c r="P14" s="86" t="n">
        <f aca="false">M14*1000</f>
        <v>58.6333333333334</v>
      </c>
      <c r="Q14" s="100"/>
      <c r="R14" s="103" t="n">
        <f aca="false">P14*(100-Q14)/100</f>
        <v>58.6333333333334</v>
      </c>
      <c r="S14" s="104" t="n">
        <f aca="false">N14*100</f>
        <v>0.0550757054728664</v>
      </c>
    </row>
    <row r="15" customFormat="false" ht="12.75" hidden="false" customHeight="false" outlineLevel="0" collapsed="false">
      <c r="D15" s="19"/>
      <c r="H15" s="24"/>
      <c r="N15" s="19"/>
      <c r="O15" s="19"/>
      <c r="P15" s="19"/>
      <c r="Q15" s="21"/>
      <c r="R15" s="21"/>
      <c r="S15" s="21"/>
    </row>
    <row r="16" customFormat="false" ht="12.75" hidden="false" customHeight="false" outlineLevel="0" collapsed="false">
      <c r="D16" s="19"/>
      <c r="H16" s="2"/>
      <c r="N16" s="19"/>
      <c r="O16" s="19"/>
      <c r="P16" s="19"/>
      <c r="Q16" s="21"/>
      <c r="R16" s="21"/>
      <c r="S16" s="21"/>
    </row>
    <row r="17" customFormat="false" ht="12.75" hidden="false" customHeight="false" outlineLevel="0" collapsed="false">
      <c r="D17" s="19"/>
      <c r="H17" s="2"/>
      <c r="N17" s="19"/>
      <c r="O17" s="19"/>
      <c r="P17" s="19"/>
    </row>
    <row r="18" customFormat="false" ht="12.75" hidden="false" customHeight="false" outlineLevel="0" collapsed="false">
      <c r="D18" s="19"/>
      <c r="H18" s="24"/>
      <c r="M18" s="2"/>
      <c r="N18" s="19"/>
      <c r="O18" s="19"/>
      <c r="P18" s="19"/>
    </row>
    <row r="19" customFormat="false" ht="12.75" hidden="false" customHeight="false" outlineLevel="0" collapsed="false">
      <c r="B19" s="6"/>
      <c r="D19" s="19"/>
      <c r="H19" s="2"/>
      <c r="M19" s="4"/>
      <c r="N19" s="19"/>
      <c r="O19" s="19"/>
      <c r="P19" s="19"/>
    </row>
    <row r="20" s="6" customFormat="true" ht="12.75" hidden="false" customHeight="false" outlineLevel="0" collapsed="false">
      <c r="D20" s="19"/>
      <c r="H20" s="2"/>
      <c r="N20" s="11"/>
      <c r="O20" s="11"/>
      <c r="P20" s="11"/>
    </row>
    <row r="21" customFormat="false" ht="13.5" hidden="false" customHeight="false" outlineLevel="0" collapsed="false">
      <c r="H21" s="109"/>
      <c r="I21" s="20"/>
      <c r="J21" s="110"/>
    </row>
    <row r="29" customFormat="false" ht="12.75" hidden="false" customHeight="false" outlineLevel="0" collapsed="false">
      <c r="G29" s="111"/>
      <c r="H29" s="112"/>
    </row>
    <row r="30" customFormat="false" ht="12.75" hidden="false" customHeight="false" outlineLevel="0" collapsed="false">
      <c r="G30" s="20"/>
    </row>
    <row r="31" customFormat="false" ht="12.75" hidden="false" customHeight="false" outlineLevel="0" collapsed="false">
      <c r="B31" s="6"/>
      <c r="C31" s="6"/>
      <c r="G31" s="20"/>
    </row>
    <row r="32" s="6" customFormat="true" ht="12.75" hidden="false" customHeight="false" outlineLevel="0" collapsed="false">
      <c r="G32" s="20"/>
    </row>
    <row r="33" s="6" customFormat="true" ht="12.75" hidden="false" customHeight="false" outlineLevel="0" collapsed="false">
      <c r="G33" s="20"/>
    </row>
    <row r="34" s="6" customFormat="true" ht="12.75" hidden="false" customHeight="false" outlineLevel="0" collapsed="false">
      <c r="F34" s="21"/>
      <c r="G34" s="20"/>
    </row>
    <row r="35" s="6" customFormat="true" ht="12.75" hidden="false" customHeight="false" outlineLevel="0" collapsed="false">
      <c r="B35" s="4"/>
      <c r="C35" s="4"/>
      <c r="F35" s="21"/>
      <c r="G35" s="20"/>
    </row>
    <row r="36" s="4" customFormat="true" ht="12.75" hidden="false" customHeight="false" outlineLevel="0" collapsed="false">
      <c r="E36" s="6"/>
      <c r="F36" s="21"/>
      <c r="G36" s="20"/>
    </row>
    <row r="37" customFormat="false" ht="12.75" hidden="false" customHeight="false" outlineLevel="0" collapsed="false">
      <c r="C37" s="6"/>
      <c r="E37" s="6"/>
      <c r="F37" s="21"/>
      <c r="G37" s="20"/>
    </row>
    <row r="38" customFormat="false" ht="12.75" hidden="false" customHeight="false" outlineLevel="0" collapsed="false">
      <c r="C38" s="113"/>
      <c r="D38" s="6"/>
      <c r="E38" s="6"/>
      <c r="F38" s="19"/>
      <c r="G38" s="20"/>
    </row>
    <row r="39" customFormat="false" ht="12.75" hidden="false" customHeight="false" outlineLevel="0" collapsed="false">
      <c r="C39" s="6"/>
      <c r="D39" s="113"/>
      <c r="E39" s="6"/>
      <c r="F39" s="19"/>
      <c r="G39" s="20"/>
    </row>
    <row r="40" customFormat="false" ht="12.75" hidden="false" customHeight="false" outlineLevel="0" collapsed="false">
      <c r="C40" s="6"/>
      <c r="D40" s="6"/>
      <c r="E40" s="6"/>
      <c r="F40" s="19"/>
      <c r="G40" s="20"/>
      <c r="H40" s="96"/>
    </row>
    <row r="41" customFormat="false" ht="12.75" hidden="false" customHeight="false" outlineLevel="0" collapsed="false">
      <c r="C41" s="6"/>
      <c r="D41" s="6"/>
      <c r="E41" s="6"/>
      <c r="F41" s="19"/>
      <c r="G41" s="20"/>
      <c r="H41" s="96"/>
    </row>
    <row r="42" customFormat="false" ht="12.75" hidden="false" customHeight="false" outlineLevel="0" collapsed="false">
      <c r="C42" s="6"/>
      <c r="D42" s="6"/>
      <c r="E42" s="6"/>
      <c r="F42" s="19"/>
      <c r="G42" s="20"/>
      <c r="H42" s="96"/>
    </row>
    <row r="43" customFormat="false" ht="12.75" hidden="false" customHeight="false" outlineLevel="0" collapsed="false">
      <c r="C43" s="6"/>
      <c r="D43" s="6"/>
      <c r="E43" s="6"/>
      <c r="F43" s="19"/>
      <c r="G43" s="20"/>
      <c r="H43" s="96"/>
    </row>
    <row r="44" customFormat="false" ht="12.75" hidden="false" customHeight="false" outlineLevel="0" collapsed="false">
      <c r="C44" s="6"/>
      <c r="D44" s="6"/>
      <c r="E44" s="6"/>
      <c r="F44" s="19"/>
      <c r="G44" s="20"/>
      <c r="H44" s="96"/>
      <c r="O44" s="14"/>
      <c r="P44" s="114"/>
      <c r="Q44" s="21"/>
    </row>
    <row r="45" customFormat="false" ht="12.75" hidden="false" customHeight="false" outlineLevel="0" collapsed="false">
      <c r="C45" s="6"/>
      <c r="D45" s="6"/>
      <c r="E45" s="115"/>
      <c r="G45" s="20"/>
      <c r="H45" s="96"/>
      <c r="O45" s="14"/>
      <c r="P45" s="114"/>
      <c r="Q45" s="21"/>
    </row>
    <row r="46" customFormat="false" ht="12.75" hidden="false" customHeight="false" outlineLevel="0" collapsed="false">
      <c r="C46" s="6"/>
      <c r="D46" s="6"/>
      <c r="E46" s="115"/>
      <c r="H46" s="96"/>
    </row>
    <row r="47" customFormat="false" ht="12.75" hidden="false" customHeight="false" outlineLevel="0" collapsed="false">
      <c r="D47" s="6"/>
      <c r="E47" s="115"/>
    </row>
    <row r="48" customFormat="false" ht="12.75" hidden="false" customHeight="false" outlineLevel="0" collapsed="false">
      <c r="C48" s="6"/>
    </row>
    <row r="49" customFormat="false" ht="12.75" hidden="false" customHeight="false" outlineLevel="0" collapsed="false">
      <c r="C49" s="6"/>
      <c r="D49" s="6"/>
    </row>
    <row r="50" customFormat="false" ht="12.75" hidden="false" customHeight="false" outlineLevel="0" collapsed="false">
      <c r="C50" s="6"/>
      <c r="D50" s="6"/>
    </row>
    <row r="51" customFormat="false" ht="12.75" hidden="false" customHeight="false" outlineLevel="0" collapsed="false">
      <c r="C51" s="6"/>
      <c r="D51" s="6"/>
    </row>
    <row r="52" customFormat="false" ht="12.75" hidden="false" customHeight="false" outlineLevel="0" collapsed="false">
      <c r="D52" s="6"/>
    </row>
  </sheetData>
  <mergeCells count="3">
    <mergeCell ref="D6:E6"/>
    <mergeCell ref="G6:H6"/>
    <mergeCell ref="J6:K6"/>
  </mergeCells>
  <printOptions headings="false" gridLines="false" gridLinesSet="true" horizontalCentered="false" verticalCentered="false"/>
  <pageMargins left="0.7875" right="0.7875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2:G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8" activeCellId="0" sqref="E8"/>
    </sheetView>
  </sheetViews>
  <sheetFormatPr defaultColWidth="8.88671875" defaultRowHeight="14.25" zeroHeight="false" outlineLevelRow="0" outlineLevelCol="0"/>
  <cols>
    <col collapsed="false" customWidth="true" hidden="false" outlineLevel="0" max="1" min="1" style="116" width="13.77"/>
    <col collapsed="false" customWidth="true" hidden="false" outlineLevel="0" max="2" min="2" style="116" width="19.44"/>
    <col collapsed="false" customWidth="true" hidden="false" outlineLevel="0" max="3" min="3" style="116" width="31.33"/>
    <col collapsed="false" customWidth="true" hidden="false" outlineLevel="0" max="4" min="4" style="116" width="11.56"/>
    <col collapsed="false" customWidth="true" hidden="false" outlineLevel="0" max="5" min="5" style="116" width="10"/>
    <col collapsed="false" customWidth="true" hidden="false" outlineLevel="0" max="6" min="6" style="116" width="11.22"/>
    <col collapsed="false" customWidth="false" hidden="false" outlineLevel="0" max="16384" min="7" style="116" width="8.88"/>
  </cols>
  <sheetData>
    <row r="2" customFormat="false" ht="17.25" hidden="false" customHeight="false" outlineLevel="0" collapsed="false">
      <c r="B2" s="57" t="s">
        <v>152</v>
      </c>
    </row>
    <row r="3" customFormat="false" ht="14.25" hidden="false" customHeight="false" outlineLevel="0" collapsed="false">
      <c r="B3" s="117" t="str">
        <f aca="false">General!B2</f>
        <v>RLU_20240304_R2</v>
      </c>
    </row>
    <row r="4" customFormat="false" ht="14.25" hidden="false" customHeight="false" outlineLevel="0" collapsed="false">
      <c r="B4" s="118"/>
      <c r="C4" s="119" t="s">
        <v>97</v>
      </c>
      <c r="D4" s="119" t="s">
        <v>153</v>
      </c>
      <c r="E4" s="120" t="s">
        <v>154</v>
      </c>
    </row>
    <row r="5" customFormat="false" ht="14.25" hidden="false" customHeight="false" outlineLevel="0" collapsed="false">
      <c r="A5" s="59" t="s">
        <v>111</v>
      </c>
      <c r="B5" s="59" t="s">
        <v>112</v>
      </c>
      <c r="C5" s="59" t="s">
        <v>134</v>
      </c>
      <c r="D5" s="119" t="s">
        <v>36</v>
      </c>
      <c r="E5" s="120" t="s">
        <v>31</v>
      </c>
    </row>
    <row r="6" customFormat="false" ht="14.25" hidden="false" customHeight="false" outlineLevel="0" collapsed="false">
      <c r="A6" s="61" t="s">
        <v>117</v>
      </c>
      <c r="B6" s="121" t="str">
        <f aca="false">VLOOKUP(A6,Sampling!$A$6:$B$26,2,FALSE())</f>
        <v>Preculture End</v>
      </c>
      <c r="C6" s="82" t="n">
        <f aca="false">Sampling!C6</f>
        <v>45356.3958333333</v>
      </c>
      <c r="D6" s="122"/>
      <c r="E6" s="123"/>
    </row>
    <row r="7" customFormat="false" ht="14.25" hidden="false" customHeight="false" outlineLevel="0" collapsed="false">
      <c r="A7" s="66" t="s">
        <v>102</v>
      </c>
      <c r="B7" s="121" t="str">
        <f aca="false">VLOOKUP(A7,Sampling!$A$6:$B$26,2,FALSE())</f>
        <v>Batch Start</v>
      </c>
      <c r="C7" s="82" t="n">
        <f aca="false">Sampling!C7</f>
        <v>45356.4118055556</v>
      </c>
      <c r="D7" s="124" t="n">
        <f aca="false">Sampling!D7</f>
        <v>0</v>
      </c>
      <c r="E7" s="125" t="n">
        <v>33.4577777777778</v>
      </c>
    </row>
    <row r="8" customFormat="false" ht="14.25" hidden="false" customHeight="false" outlineLevel="0" collapsed="false">
      <c r="A8" s="66" t="s">
        <v>103</v>
      </c>
      <c r="B8" s="121" t="str">
        <f aca="false">VLOOKUP(A8,Sampling!$A$6:$B$26,2,FALSE())</f>
        <v>Fed Batch</v>
      </c>
      <c r="C8" s="82" t="n">
        <f aca="false">Sampling!C8</f>
        <v>45357.3854166667</v>
      </c>
      <c r="D8" s="124" t="n">
        <f aca="false">Sampling!D8</f>
        <v>23.367</v>
      </c>
      <c r="E8" s="125" t="n">
        <v>0.0906666666666667</v>
      </c>
    </row>
    <row r="9" customFormat="false" ht="14.25" hidden="false" customHeight="false" outlineLevel="0" collapsed="false">
      <c r="A9" s="66" t="s">
        <v>104</v>
      </c>
      <c r="B9" s="121" t="str">
        <f aca="false">VLOOKUP(A9,Sampling!$A$6:$B$26,2,FALSE())</f>
        <v>induced Fed Batch</v>
      </c>
      <c r="C9" s="82" t="n">
        <f aca="false">Sampling!C9</f>
        <v>45357.4895833333</v>
      </c>
      <c r="D9" s="124" t="n">
        <f aca="false">Sampling!D9</f>
        <v>25.867</v>
      </c>
      <c r="E9" s="125" t="n">
        <v>0.0906666666666667</v>
      </c>
    </row>
    <row r="10" customFormat="false" ht="14.25" hidden="false" customHeight="false" outlineLevel="0" collapsed="false">
      <c r="A10" s="66" t="s">
        <v>105</v>
      </c>
      <c r="B10" s="121" t="str">
        <f aca="false">VLOOKUP(A10,Sampling!$A$6:$B$26,2,FALSE())</f>
        <v>induced Fed Batch</v>
      </c>
      <c r="C10" s="82" t="n">
        <f aca="false">Sampling!C10</f>
        <v>45357.5729166667</v>
      </c>
      <c r="D10" s="124" t="n">
        <f aca="false">Sampling!D10</f>
        <v>27.867</v>
      </c>
      <c r="E10" s="125" t="n">
        <v>0.0906666666666667</v>
      </c>
    </row>
    <row r="11" customFormat="false" ht="14.25" hidden="false" customHeight="false" outlineLevel="0" collapsed="false">
      <c r="A11" s="66" t="s">
        <v>106</v>
      </c>
      <c r="B11" s="121" t="str">
        <f aca="false">VLOOKUP(A11,Sampling!$A$6:$B$26,2,FALSE())</f>
        <v>induced Fed Batch</v>
      </c>
      <c r="C11" s="82" t="n">
        <f aca="false">Sampling!C11</f>
        <v>45357.6562498843</v>
      </c>
      <c r="D11" s="124" t="n">
        <f aca="false">Sampling!D11</f>
        <v>29.867</v>
      </c>
      <c r="E11" s="125" t="n">
        <v>0.0906666666666667</v>
      </c>
    </row>
    <row r="12" customFormat="false" ht="14.25" hidden="false" customHeight="false" outlineLevel="0" collapsed="false">
      <c r="A12" s="66" t="s">
        <v>107</v>
      </c>
      <c r="B12" s="121" t="str">
        <f aca="false">VLOOKUP(A12,Sampling!$A$6:$B$26,2,FALSE())</f>
        <v>induced Fed Batch</v>
      </c>
      <c r="C12" s="82" t="n">
        <f aca="false">Sampling!C12</f>
        <v>45357.7430555556</v>
      </c>
      <c r="D12" s="124" t="n">
        <f aca="false">Sampling!D12</f>
        <v>31.95</v>
      </c>
      <c r="E12" s="125" t="n">
        <v>0.0906666666666667</v>
      </c>
    </row>
    <row r="13" customFormat="false" ht="14.25" hidden="false" customHeight="false" outlineLevel="0" collapsed="false">
      <c r="A13" s="66" t="s">
        <v>108</v>
      </c>
      <c r="B13" s="121" t="str">
        <f aca="false">VLOOKUP(A13,Sampling!$A$6:$B$26,2,FALSE())</f>
        <v>induced Fed Batch</v>
      </c>
      <c r="C13" s="82" t="n">
        <f aca="false">Sampling!C13</f>
        <v>45357.8229164352</v>
      </c>
      <c r="D13" s="124" t="n">
        <f aca="false">Sampling!D13</f>
        <v>33.867</v>
      </c>
      <c r="E13" s="125" t="n">
        <v>0.0906666666666667</v>
      </c>
    </row>
    <row r="14" customFormat="false" ht="14.25" hidden="false" customHeight="false" outlineLevel="0" collapsed="false">
      <c r="A14" s="66" t="s">
        <v>109</v>
      </c>
      <c r="B14" s="121" t="str">
        <f aca="false">VLOOKUP(A14,Sampling!$A$6:$B$26,2,FALSE())</f>
        <v>induced Fed Batch</v>
      </c>
      <c r="C14" s="82" t="n">
        <f aca="false">Sampling!C14</f>
        <v>45357.8854166667</v>
      </c>
      <c r="D14" s="124" t="n">
        <f aca="false">Sampling!D14</f>
        <v>35.367</v>
      </c>
      <c r="E14" s="125" t="n">
        <v>0.0906666666666667</v>
      </c>
    </row>
    <row r="16" customFormat="false" ht="14.25" hidden="false" customHeight="false" outlineLevel="0" collapsed="false">
      <c r="B16" s="126" t="s">
        <v>155</v>
      </c>
      <c r="C16" s="127" t="n">
        <f aca="false">General!$B$21</f>
        <v>416.4530816</v>
      </c>
      <c r="D16" s="2" t="s">
        <v>31</v>
      </c>
    </row>
    <row r="17" customFormat="false" ht="14.25" hidden="false" customHeight="false" outlineLevel="0" collapsed="false">
      <c r="B17" s="126" t="s">
        <v>156</v>
      </c>
      <c r="C17" s="128" t="n">
        <v>390</v>
      </c>
      <c r="D17" s="2" t="s">
        <v>31</v>
      </c>
    </row>
    <row r="19" customFormat="false" ht="14.25" hidden="false" customHeight="false" outlineLevel="0" collapsed="false">
      <c r="B19" s="129" t="s">
        <v>157</v>
      </c>
      <c r="C19" s="130" t="n">
        <f aca="false">(C16-C17)/C17*100</f>
        <v>6.78284143589743</v>
      </c>
      <c r="D19" s="8" t="s">
        <v>148</v>
      </c>
    </row>
    <row r="22" customFormat="false" ht="14.25" hidden="false" customHeight="false" outlineLevel="0" collapsed="false">
      <c r="A22" s="131" t="s">
        <v>158</v>
      </c>
    </row>
    <row r="24" customFormat="false" ht="14.25" hidden="false" customHeight="false" outlineLevel="0" collapsed="false">
      <c r="A24" s="132" t="s">
        <v>159</v>
      </c>
      <c r="B24" s="132" t="s">
        <v>160</v>
      </c>
      <c r="D24" s="133" t="s">
        <v>161</v>
      </c>
      <c r="E24" s="133"/>
    </row>
    <row r="25" customFormat="false" ht="14.25" hidden="false" customHeight="false" outlineLevel="0" collapsed="false">
      <c r="A25" s="134" t="n">
        <v>0.78125</v>
      </c>
      <c r="B25" s="135" t="n">
        <v>0.1628</v>
      </c>
      <c r="D25" s="116" t="s">
        <v>162</v>
      </c>
      <c r="E25" s="116" t="n">
        <v>0.225</v>
      </c>
    </row>
    <row r="26" customFormat="false" ht="14.25" hidden="false" customHeight="false" outlineLevel="0" collapsed="false">
      <c r="A26" s="134" t="n">
        <v>1.5625</v>
      </c>
      <c r="B26" s="136" t="n">
        <v>0.3335</v>
      </c>
      <c r="D26" s="116" t="s">
        <v>163</v>
      </c>
      <c r="E26" s="116" t="n">
        <v>-0.0204</v>
      </c>
    </row>
    <row r="27" customFormat="false" ht="14.25" hidden="false" customHeight="false" outlineLevel="0" collapsed="false">
      <c r="A27" s="134" t="n">
        <v>3.125</v>
      </c>
      <c r="B27" s="135" t="n">
        <v>0.6848</v>
      </c>
    </row>
    <row r="28" customFormat="false" ht="14.25" hidden="false" customHeight="false" outlineLevel="0" collapsed="false">
      <c r="A28" s="134" t="n">
        <v>6.25</v>
      </c>
      <c r="B28" s="135" t="n">
        <v>1.3792</v>
      </c>
    </row>
    <row r="29" customFormat="false" ht="14.25" hidden="false" customHeight="false" outlineLevel="0" collapsed="false">
      <c r="A29" s="134" t="n">
        <v>12.5</v>
      </c>
      <c r="B29" s="135" t="n">
        <v>2.7815</v>
      </c>
    </row>
    <row r="30" customFormat="false" ht="14.25" hidden="false" customHeight="false" outlineLevel="0" collapsed="false">
      <c r="A30" s="134" t="n">
        <v>25</v>
      </c>
      <c r="B30" s="134" t="n">
        <v>5.6126</v>
      </c>
    </row>
    <row r="31" customFormat="false" ht="14.25" hidden="false" customHeight="false" outlineLevel="0" collapsed="false">
      <c r="A31" s="116" t="n">
        <v>50</v>
      </c>
      <c r="B31" s="116" t="n">
        <v>11.3221</v>
      </c>
    </row>
    <row r="34" customFormat="false" ht="14.25" hidden="false" customHeight="false" outlineLevel="0" collapsed="false">
      <c r="A34" s="137" t="s">
        <v>164</v>
      </c>
    </row>
    <row r="36" customFormat="false" ht="14.25" hidden="false" customHeight="false" outlineLevel="0" collapsed="false">
      <c r="A36" s="132" t="s">
        <v>165</v>
      </c>
      <c r="B36" s="132" t="s">
        <v>160</v>
      </c>
      <c r="C36" s="132" t="s">
        <v>166</v>
      </c>
      <c r="D36" s="132" t="s">
        <v>167</v>
      </c>
      <c r="G36" s="138" t="s">
        <v>168</v>
      </c>
    </row>
    <row r="37" customFormat="false" ht="14.25" hidden="false" customHeight="false" outlineLevel="0" collapsed="false">
      <c r="A37" s="116" t="s">
        <v>169</v>
      </c>
      <c r="B37" s="136" t="n">
        <v>7.5076</v>
      </c>
      <c r="C37" s="116" t="n">
        <v>1</v>
      </c>
      <c r="D37" s="134" t="n">
        <f aca="false">(B37-$E$26)/$E$25*C37</f>
        <v>33.4577777777778</v>
      </c>
    </row>
    <row r="38" customFormat="false" ht="14.25" hidden="false" customHeight="false" outlineLevel="0" collapsed="false">
      <c r="A38" s="116" t="s">
        <v>170</v>
      </c>
      <c r="B38" s="136" t="n">
        <v>0</v>
      </c>
      <c r="C38" s="116" t="n">
        <v>1</v>
      </c>
      <c r="D38" s="134" t="n">
        <f aca="false">(B38-$E$26)/$E$25*C38</f>
        <v>0.0906666666666667</v>
      </c>
    </row>
    <row r="39" customFormat="false" ht="14.25" hidden="false" customHeight="false" outlineLevel="0" collapsed="false">
      <c r="A39" s="116" t="s">
        <v>171</v>
      </c>
      <c r="B39" s="136" t="n">
        <v>0</v>
      </c>
      <c r="C39" s="116" t="n">
        <v>1</v>
      </c>
      <c r="D39" s="134" t="n">
        <f aca="false">(B39-$E$26)/$E$25*C39</f>
        <v>0.0906666666666667</v>
      </c>
    </row>
    <row r="40" customFormat="false" ht="14.25" hidden="false" customHeight="false" outlineLevel="0" collapsed="false">
      <c r="A40" s="116" t="s">
        <v>172</v>
      </c>
      <c r="B40" s="136" t="n">
        <v>0</v>
      </c>
      <c r="C40" s="116" t="n">
        <v>1</v>
      </c>
      <c r="D40" s="134" t="n">
        <f aca="false">(B40-$E$26)/$E$25*C40</f>
        <v>0.0906666666666667</v>
      </c>
    </row>
    <row r="41" customFormat="false" ht="14.25" hidden="false" customHeight="false" outlineLevel="0" collapsed="false">
      <c r="A41" s="116" t="s">
        <v>173</v>
      </c>
      <c r="B41" s="136" t="n">
        <v>0</v>
      </c>
      <c r="C41" s="116" t="n">
        <v>1</v>
      </c>
      <c r="D41" s="134" t="n">
        <f aca="false">(B41-$E$26)/$E$25*C41</f>
        <v>0.0906666666666667</v>
      </c>
    </row>
    <row r="42" customFormat="false" ht="14.25" hidden="false" customHeight="false" outlineLevel="0" collapsed="false">
      <c r="A42" s="116" t="s">
        <v>174</v>
      </c>
      <c r="B42" s="136" t="n">
        <v>0</v>
      </c>
      <c r="C42" s="116" t="n">
        <v>1</v>
      </c>
      <c r="D42" s="134" t="n">
        <f aca="false">(B42-$E$26)/$E$25*C42</f>
        <v>0.0906666666666667</v>
      </c>
    </row>
    <row r="43" customFormat="false" ht="14.25" hidden="false" customHeight="false" outlineLevel="0" collapsed="false">
      <c r="A43" s="116" t="s">
        <v>175</v>
      </c>
      <c r="B43" s="136" t="n">
        <v>0</v>
      </c>
      <c r="C43" s="116" t="n">
        <v>1</v>
      </c>
      <c r="D43" s="134" t="n">
        <f aca="false">(B43-$E$26)/$E$25*C43</f>
        <v>0.0906666666666667</v>
      </c>
    </row>
    <row r="44" customFormat="false" ht="14.25" hidden="false" customHeight="false" outlineLevel="0" collapsed="false">
      <c r="A44" s="116" t="s">
        <v>176</v>
      </c>
      <c r="B44" s="136" t="n">
        <v>0</v>
      </c>
      <c r="C44" s="116" t="n">
        <v>1</v>
      </c>
      <c r="D44" s="134" t="n">
        <f aca="false">(B44-$E$26)/$E$25*C44</f>
        <v>0.0906666666666667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2:G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39" activeCellId="0" sqref="M39"/>
    </sheetView>
  </sheetViews>
  <sheetFormatPr defaultColWidth="8.88671875" defaultRowHeight="14.25" zeroHeight="false" outlineLevelRow="0" outlineLevelCol="0"/>
  <cols>
    <col collapsed="false" customWidth="true" hidden="false" outlineLevel="0" max="1" min="1" style="139" width="13.77"/>
    <col collapsed="false" customWidth="true" hidden="false" outlineLevel="0" max="2" min="2" style="139" width="19.44"/>
    <col collapsed="false" customWidth="true" hidden="false" outlineLevel="0" max="3" min="3" style="139" width="31.33"/>
    <col collapsed="false" customWidth="true" hidden="false" outlineLevel="0" max="4" min="4" style="139" width="11.56"/>
    <col collapsed="false" customWidth="true" hidden="false" outlineLevel="0" max="5" min="5" style="139" width="10"/>
    <col collapsed="false" customWidth="true" hidden="false" outlineLevel="0" max="6" min="6" style="139" width="11.22"/>
    <col collapsed="false" customWidth="false" hidden="false" outlineLevel="0" max="16384" min="7" style="139" width="8.88"/>
  </cols>
  <sheetData>
    <row r="2" customFormat="false" ht="17.25" hidden="false" customHeight="false" outlineLevel="0" collapsed="false">
      <c r="B2" s="57" t="s">
        <v>177</v>
      </c>
    </row>
    <row r="3" customFormat="false" ht="14.25" hidden="false" customHeight="false" outlineLevel="0" collapsed="false">
      <c r="B3" s="140" t="str">
        <f aca="false">[1]General!B2</f>
        <v>RLU_20240304_R1</v>
      </c>
    </row>
    <row r="4" customFormat="false" ht="14.25" hidden="false" customHeight="false" outlineLevel="0" collapsed="false">
      <c r="B4" s="141"/>
      <c r="C4" s="142" t="s">
        <v>97</v>
      </c>
      <c r="D4" s="142" t="s">
        <v>153</v>
      </c>
      <c r="E4" s="143" t="s">
        <v>178</v>
      </c>
    </row>
    <row r="5" customFormat="false" ht="14.25" hidden="false" customHeight="false" outlineLevel="0" collapsed="false">
      <c r="A5" s="59" t="s">
        <v>111</v>
      </c>
      <c r="B5" s="59" t="s">
        <v>112</v>
      </c>
      <c r="C5" s="59" t="s">
        <v>134</v>
      </c>
      <c r="D5" s="142" t="s">
        <v>36</v>
      </c>
      <c r="E5" s="143" t="s">
        <v>31</v>
      </c>
    </row>
    <row r="6" customFormat="false" ht="14.25" hidden="false" customHeight="false" outlineLevel="0" collapsed="false">
      <c r="A6" s="144" t="s">
        <v>117</v>
      </c>
      <c r="B6" s="81" t="str">
        <f aca="false">VLOOKUP(A6,[1]Sampling!$A$6:$B$26,2,FALSE())</f>
        <v>Preculture End</v>
      </c>
      <c r="C6" s="82" t="n">
        <f aca="false">[1]Sampling!C6</f>
        <v>45356.3958333333</v>
      </c>
      <c r="D6" s="145"/>
      <c r="E6" s="146"/>
    </row>
    <row r="7" customFormat="false" ht="14.25" hidden="false" customHeight="false" outlineLevel="0" collapsed="false">
      <c r="A7" s="147" t="s">
        <v>102</v>
      </c>
      <c r="B7" s="81" t="str">
        <f aca="false">VLOOKUP(A7,[1]Sampling!$A$6:$B$26,2,FALSE())</f>
        <v>Batch Start</v>
      </c>
      <c r="C7" s="82" t="n">
        <f aca="false">[1]Sampling!C7</f>
        <v>45356.4118055556</v>
      </c>
      <c r="D7" s="148" t="n">
        <f aca="false">[1]Sampling!D7</f>
        <v>0</v>
      </c>
      <c r="E7" s="149" t="n">
        <v>0</v>
      </c>
    </row>
    <row r="8" customFormat="false" ht="14.25" hidden="false" customHeight="false" outlineLevel="0" collapsed="false">
      <c r="A8" s="147" t="s">
        <v>103</v>
      </c>
      <c r="B8" s="81" t="str">
        <f aca="false">VLOOKUP(A8,[1]Sampling!$A$6:$B$26,2,FALSE())</f>
        <v>Fed Batch</v>
      </c>
      <c r="C8" s="82" t="n">
        <f aca="false">[1]Sampling!C8</f>
        <v>45357.3854166667</v>
      </c>
      <c r="D8" s="148" t="n">
        <f aca="false">[1]Sampling!D8</f>
        <v>23.367</v>
      </c>
      <c r="E8" s="149" t="n">
        <v>0</v>
      </c>
    </row>
    <row r="9" customFormat="false" ht="14.25" hidden="false" customHeight="false" outlineLevel="0" collapsed="false">
      <c r="A9" s="147" t="s">
        <v>104</v>
      </c>
      <c r="B9" s="81" t="str">
        <f aca="false">VLOOKUP(A9,[1]Sampling!$A$6:$B$26,2,FALSE())</f>
        <v>induced Fed Batch</v>
      </c>
      <c r="C9" s="82" t="n">
        <f aca="false">[1]Sampling!C9</f>
        <v>45357.4895833333</v>
      </c>
      <c r="D9" s="148" t="n">
        <f aca="false">[1]Sampling!D9</f>
        <v>25.867</v>
      </c>
      <c r="E9" s="149" t="n">
        <v>0</v>
      </c>
    </row>
    <row r="10" customFormat="false" ht="14.25" hidden="false" customHeight="false" outlineLevel="0" collapsed="false">
      <c r="A10" s="147" t="s">
        <v>105</v>
      </c>
      <c r="B10" s="81" t="str">
        <f aca="false">VLOOKUP(A10,[1]Sampling!$A$6:$B$26,2,FALSE())</f>
        <v>induced Fed Batch</v>
      </c>
      <c r="C10" s="82" t="n">
        <f aca="false">[1]Sampling!C10</f>
        <v>45357.5729166667</v>
      </c>
      <c r="D10" s="148" t="n">
        <f aca="false">[1]Sampling!D10</f>
        <v>27.867</v>
      </c>
      <c r="E10" s="149" t="n">
        <v>0</v>
      </c>
    </row>
    <row r="11" customFormat="false" ht="14.25" hidden="false" customHeight="false" outlineLevel="0" collapsed="false">
      <c r="A11" s="147" t="s">
        <v>106</v>
      </c>
      <c r="B11" s="81" t="str">
        <f aca="false">VLOOKUP(A11,[1]Sampling!$A$6:$B$26,2,FALSE())</f>
        <v>induced Fed Batch</v>
      </c>
      <c r="C11" s="82" t="n">
        <f aca="false">[1]Sampling!C11</f>
        <v>45357.6562498843</v>
      </c>
      <c r="D11" s="148" t="n">
        <f aca="false">[1]Sampling!D11</f>
        <v>29.867</v>
      </c>
      <c r="E11" s="149" t="n">
        <v>0</v>
      </c>
    </row>
    <row r="12" customFormat="false" ht="14.25" hidden="false" customHeight="false" outlineLevel="0" collapsed="false">
      <c r="A12" s="147" t="s">
        <v>107</v>
      </c>
      <c r="B12" s="81" t="str">
        <f aca="false">VLOOKUP(A12,[1]Sampling!$A$6:$B$26,2,FALSE())</f>
        <v>induced Fed Batch</v>
      </c>
      <c r="C12" s="82" t="n">
        <f aca="false">[1]Sampling!C12</f>
        <v>45357.7430555556</v>
      </c>
      <c r="D12" s="148" t="n">
        <f aca="false">[1]Sampling!D12</f>
        <v>31.95</v>
      </c>
      <c r="E12" s="149" t="n">
        <v>0</v>
      </c>
    </row>
    <row r="13" customFormat="false" ht="14.25" hidden="false" customHeight="false" outlineLevel="0" collapsed="false">
      <c r="A13" s="147" t="s">
        <v>108</v>
      </c>
      <c r="B13" s="81" t="str">
        <f aca="false">VLOOKUP(A13,[1]Sampling!$A$6:$B$26,2,FALSE())</f>
        <v>induced Fed Batch</v>
      </c>
      <c r="C13" s="82" t="n">
        <f aca="false">[1]Sampling!C13</f>
        <v>45357.8229164352</v>
      </c>
      <c r="D13" s="148" t="n">
        <f aca="false">[1]Sampling!D13</f>
        <v>33.867</v>
      </c>
      <c r="E13" s="149" t="n">
        <v>0</v>
      </c>
    </row>
    <row r="14" customFormat="false" ht="14.25" hidden="false" customHeight="false" outlineLevel="0" collapsed="false">
      <c r="A14" s="147" t="s">
        <v>109</v>
      </c>
      <c r="B14" s="81" t="str">
        <f aca="false">VLOOKUP(A14,[1]Sampling!$A$6:$B$26,2,FALSE())</f>
        <v>induced Fed Batch</v>
      </c>
      <c r="C14" s="82" t="n">
        <f aca="false">[1]Sampling!C14</f>
        <v>45357.8854166667</v>
      </c>
      <c r="D14" s="148" t="n">
        <f aca="false">[1]Sampling!D14</f>
        <v>35.367</v>
      </c>
      <c r="E14" s="149" t="n">
        <v>0</v>
      </c>
    </row>
    <row r="16" customFormat="false" ht="14.25" hidden="false" customHeight="false" outlineLevel="0" collapsed="false">
      <c r="B16" s="126"/>
      <c r="C16" s="127"/>
      <c r="D16" s="2"/>
    </row>
    <row r="17" customFormat="false" ht="14.25" hidden="false" customHeight="false" outlineLevel="0" collapsed="false">
      <c r="B17" s="126"/>
      <c r="C17" s="127"/>
      <c r="D17" s="2"/>
    </row>
    <row r="19" customFormat="false" ht="14.25" hidden="false" customHeight="false" outlineLevel="0" collapsed="false">
      <c r="B19" s="129"/>
      <c r="C19" s="130"/>
      <c r="D19" s="8"/>
    </row>
    <row r="22" customFormat="false" ht="14.25" hidden="false" customHeight="false" outlineLevel="0" collapsed="false">
      <c r="A22" s="150" t="s">
        <v>158</v>
      </c>
      <c r="B22" s="151"/>
      <c r="C22" s="151"/>
      <c r="D22" s="151"/>
      <c r="E22" s="151"/>
      <c r="F22" s="151"/>
    </row>
    <row r="23" customFormat="false" ht="14.25" hidden="false" customHeight="false" outlineLevel="0" collapsed="false">
      <c r="A23" s="151"/>
      <c r="B23" s="151"/>
      <c r="C23" s="151"/>
      <c r="D23" s="151"/>
      <c r="E23" s="151"/>
      <c r="F23" s="151"/>
    </row>
    <row r="24" customFormat="false" ht="14.25" hidden="false" customHeight="false" outlineLevel="0" collapsed="false">
      <c r="A24" s="152" t="s">
        <v>179</v>
      </c>
      <c r="B24" s="152" t="s">
        <v>160</v>
      </c>
      <c r="C24" s="151"/>
      <c r="D24" s="153" t="s">
        <v>180</v>
      </c>
      <c r="E24" s="153"/>
      <c r="F24" s="151"/>
    </row>
    <row r="25" customFormat="false" ht="14.25" hidden="false" customHeight="false" outlineLevel="0" collapsed="false">
      <c r="A25" s="20" t="n">
        <v>1</v>
      </c>
      <c r="B25" s="20" t="n">
        <v>0.0912</v>
      </c>
      <c r="C25" s="151"/>
      <c r="D25" s="6" t="s">
        <v>162</v>
      </c>
      <c r="E25" s="6" t="n">
        <v>0.1385</v>
      </c>
      <c r="F25" s="151"/>
    </row>
    <row r="26" customFormat="false" ht="14.25" hidden="false" customHeight="false" outlineLevel="0" collapsed="false">
      <c r="A26" s="20" t="n">
        <v>2.5</v>
      </c>
      <c r="B26" s="20" t="n">
        <v>0.2927</v>
      </c>
      <c r="C26" s="151"/>
      <c r="D26" s="6" t="s">
        <v>163</v>
      </c>
      <c r="E26" s="6" t="n">
        <v>-0.0324</v>
      </c>
      <c r="F26" s="151"/>
    </row>
    <row r="27" customFormat="false" ht="14.25" hidden="false" customHeight="false" outlineLevel="0" collapsed="false">
      <c r="A27" s="20" t="n">
        <v>5</v>
      </c>
      <c r="B27" s="20" t="n">
        <v>0.7183</v>
      </c>
      <c r="C27" s="151"/>
      <c r="D27" s="151"/>
      <c r="E27" s="151"/>
      <c r="F27" s="151"/>
    </row>
    <row r="28" customFormat="false" ht="14.25" hidden="false" customHeight="false" outlineLevel="0" collapsed="false">
      <c r="A28" s="20" t="n">
        <v>10</v>
      </c>
      <c r="B28" s="20" t="n">
        <v>1.33</v>
      </c>
      <c r="C28" s="151"/>
      <c r="D28" s="151"/>
      <c r="E28" s="151"/>
      <c r="F28" s="151"/>
    </row>
    <row r="29" customFormat="false" ht="14.25" hidden="false" customHeight="false" outlineLevel="0" collapsed="false">
      <c r="A29" s="154"/>
      <c r="B29" s="154"/>
      <c r="C29" s="151"/>
      <c r="D29" s="151"/>
      <c r="E29" s="151"/>
      <c r="F29" s="151"/>
    </row>
    <row r="30" customFormat="false" ht="14.25" hidden="false" customHeight="false" outlineLevel="0" collapsed="false">
      <c r="A30" s="154"/>
      <c r="B30" s="154"/>
      <c r="C30" s="151"/>
      <c r="D30" s="151"/>
      <c r="E30" s="151"/>
      <c r="F30" s="151"/>
    </row>
    <row r="31" customFormat="false" ht="14.25" hidden="false" customHeight="false" outlineLevel="0" collapsed="false">
      <c r="A31" s="151"/>
      <c r="B31" s="151"/>
      <c r="C31" s="151"/>
      <c r="D31" s="151"/>
      <c r="E31" s="151"/>
      <c r="F31" s="151"/>
    </row>
    <row r="34" customFormat="false" ht="14.25" hidden="false" customHeight="false" outlineLevel="0" collapsed="false">
      <c r="A34" s="155" t="s">
        <v>164</v>
      </c>
    </row>
    <row r="36" customFormat="false" ht="14.25" hidden="false" customHeight="false" outlineLevel="0" collapsed="false">
      <c r="A36" s="156" t="s">
        <v>165</v>
      </c>
      <c r="B36" s="156" t="s">
        <v>160</v>
      </c>
      <c r="C36" s="156" t="s">
        <v>166</v>
      </c>
      <c r="D36" s="156" t="s">
        <v>181</v>
      </c>
      <c r="G36" s="157" t="s">
        <v>168</v>
      </c>
    </row>
    <row r="37" customFormat="false" ht="14.25" hidden="false" customHeight="false" outlineLevel="0" collapsed="false">
      <c r="A37" s="139" t="s">
        <v>169</v>
      </c>
      <c r="B37" s="139" t="n">
        <v>0</v>
      </c>
      <c r="C37" s="139" t="n">
        <v>1</v>
      </c>
      <c r="D37" s="158" t="n">
        <v>0</v>
      </c>
    </row>
    <row r="38" customFormat="false" ht="14.25" hidden="false" customHeight="false" outlineLevel="0" collapsed="false">
      <c r="A38" s="139" t="s">
        <v>170</v>
      </c>
      <c r="B38" s="139" t="n">
        <v>0</v>
      </c>
      <c r="C38" s="139" t="n">
        <v>1</v>
      </c>
      <c r="D38" s="158" t="n">
        <v>0</v>
      </c>
    </row>
    <row r="39" customFormat="false" ht="14.25" hidden="false" customHeight="false" outlineLevel="0" collapsed="false">
      <c r="A39" s="139" t="s">
        <v>171</v>
      </c>
      <c r="B39" s="139" t="n">
        <v>0</v>
      </c>
      <c r="C39" s="139" t="n">
        <v>1</v>
      </c>
      <c r="D39" s="158" t="n">
        <v>0</v>
      </c>
    </row>
    <row r="40" customFormat="false" ht="14.25" hidden="false" customHeight="false" outlineLevel="0" collapsed="false">
      <c r="A40" s="139" t="s">
        <v>172</v>
      </c>
      <c r="B40" s="139" t="n">
        <v>0</v>
      </c>
      <c r="C40" s="139" t="n">
        <v>1</v>
      </c>
      <c r="D40" s="158" t="n">
        <v>0</v>
      </c>
    </row>
    <row r="41" customFormat="false" ht="14.25" hidden="false" customHeight="false" outlineLevel="0" collapsed="false">
      <c r="A41" s="139" t="s">
        <v>173</v>
      </c>
      <c r="B41" s="139" t="n">
        <v>0</v>
      </c>
      <c r="C41" s="139" t="n">
        <v>1</v>
      </c>
      <c r="D41" s="158" t="n">
        <v>0</v>
      </c>
    </row>
    <row r="42" customFormat="false" ht="14.25" hidden="false" customHeight="false" outlineLevel="0" collapsed="false">
      <c r="A42" s="139" t="s">
        <v>174</v>
      </c>
      <c r="B42" s="139" t="n">
        <v>0</v>
      </c>
      <c r="C42" s="139" t="n">
        <v>1</v>
      </c>
      <c r="D42" s="158" t="n">
        <v>0</v>
      </c>
    </row>
    <row r="43" customFormat="false" ht="14.25" hidden="false" customHeight="false" outlineLevel="0" collapsed="false">
      <c r="A43" s="139" t="s">
        <v>175</v>
      </c>
      <c r="B43" s="139" t="n">
        <v>0</v>
      </c>
      <c r="C43" s="139" t="n">
        <v>1</v>
      </c>
      <c r="D43" s="158" t="n">
        <v>0</v>
      </c>
    </row>
    <row r="44" customFormat="false" ht="14.25" hidden="false" customHeight="false" outlineLevel="0" collapsed="false">
      <c r="A44" s="139" t="s">
        <v>176</v>
      </c>
      <c r="B44" s="139" t="n">
        <v>0</v>
      </c>
      <c r="C44" s="139" t="n">
        <v>1</v>
      </c>
      <c r="D44" s="158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2:G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S22" activeCellId="0" sqref="S22"/>
    </sheetView>
  </sheetViews>
  <sheetFormatPr defaultColWidth="8.88671875" defaultRowHeight="14.25" zeroHeight="false" outlineLevelRow="0" outlineLevelCol="0"/>
  <cols>
    <col collapsed="false" customWidth="true" hidden="false" outlineLevel="0" max="1" min="1" style="116" width="13.77"/>
    <col collapsed="false" customWidth="true" hidden="false" outlineLevel="0" max="2" min="2" style="116" width="16.44"/>
    <col collapsed="false" customWidth="true" hidden="false" outlineLevel="0" max="3" min="3" style="116" width="31.33"/>
    <col collapsed="false" customWidth="true" hidden="false" outlineLevel="0" max="4" min="4" style="116" width="11.56"/>
    <col collapsed="false" customWidth="true" hidden="false" outlineLevel="0" max="5" min="5" style="116" width="10"/>
    <col collapsed="false" customWidth="true" hidden="false" outlineLevel="0" max="6" min="6" style="116" width="11.22"/>
    <col collapsed="false" customWidth="false" hidden="false" outlineLevel="0" max="16384" min="7" style="116" width="8.88"/>
  </cols>
  <sheetData>
    <row r="2" customFormat="false" ht="17.25" hidden="false" customHeight="false" outlineLevel="0" collapsed="false">
      <c r="B2" s="159" t="s">
        <v>182</v>
      </c>
    </row>
    <row r="3" customFormat="false" ht="14.25" hidden="false" customHeight="false" outlineLevel="0" collapsed="false">
      <c r="B3" s="117" t="str">
        <f aca="false">General!B2</f>
        <v>RLU_20240304_R2</v>
      </c>
    </row>
    <row r="4" customFormat="false" ht="14.25" hidden="false" customHeight="false" outlineLevel="0" collapsed="false">
      <c r="B4" s="118"/>
      <c r="C4" s="119" t="s">
        <v>97</v>
      </c>
      <c r="D4" s="119" t="s">
        <v>153</v>
      </c>
      <c r="E4" s="120" t="s">
        <v>183</v>
      </c>
    </row>
    <row r="5" customFormat="false" ht="14.25" hidden="false" customHeight="false" outlineLevel="0" collapsed="false">
      <c r="A5" s="59" t="s">
        <v>111</v>
      </c>
      <c r="B5" s="59" t="s">
        <v>112</v>
      </c>
      <c r="C5" s="59" t="s">
        <v>134</v>
      </c>
      <c r="D5" s="119" t="s">
        <v>36</v>
      </c>
      <c r="E5" s="120" t="s">
        <v>31</v>
      </c>
    </row>
    <row r="6" customFormat="false" ht="14.25" hidden="false" customHeight="false" outlineLevel="0" collapsed="false">
      <c r="A6" s="61" t="s">
        <v>117</v>
      </c>
      <c r="B6" s="121" t="str">
        <f aca="false">VLOOKUP(A6,Sampling!$A$6:$B$26,2,FALSE())</f>
        <v>Preculture End</v>
      </c>
      <c r="C6" s="82" t="n">
        <f aca="false">Sampling!C6</f>
        <v>45356.3958333333</v>
      </c>
      <c r="D6" s="122"/>
      <c r="E6" s="123"/>
    </row>
    <row r="7" customFormat="false" ht="14.25" hidden="false" customHeight="false" outlineLevel="0" collapsed="false">
      <c r="A7" s="66" t="s">
        <v>102</v>
      </c>
      <c r="B7" s="121" t="str">
        <f aca="false">VLOOKUP(A7,Sampling!$A$6:$B$26,2,FALSE())</f>
        <v>Batch Start</v>
      </c>
      <c r="C7" s="82" t="n">
        <f aca="false">Sampling!C7</f>
        <v>45356.4118055556</v>
      </c>
      <c r="D7" s="124" t="n">
        <f aca="false">Sampling!D7</f>
        <v>0</v>
      </c>
      <c r="E7" s="125" t="n">
        <v>0</v>
      </c>
    </row>
    <row r="8" customFormat="false" ht="14.25" hidden="false" customHeight="false" outlineLevel="0" collapsed="false">
      <c r="A8" s="66" t="s">
        <v>103</v>
      </c>
      <c r="B8" s="121" t="str">
        <f aca="false">VLOOKUP(A8,Sampling!$A$6:$B$26,2,FALSE())</f>
        <v>Fed Batch</v>
      </c>
      <c r="C8" s="82" t="n">
        <f aca="false">Sampling!C8</f>
        <v>45357.3854166667</v>
      </c>
      <c r="D8" s="124" t="n">
        <f aca="false">Sampling!D8</f>
        <v>23.367</v>
      </c>
      <c r="E8" s="125" t="n">
        <v>0</v>
      </c>
    </row>
    <row r="9" customFormat="false" ht="14.25" hidden="false" customHeight="false" outlineLevel="0" collapsed="false">
      <c r="A9" s="66" t="s">
        <v>104</v>
      </c>
      <c r="B9" s="121" t="str">
        <f aca="false">VLOOKUP(A9,Sampling!$A$6:$B$26,2,FALSE())</f>
        <v>induced Fed Batch</v>
      </c>
      <c r="C9" s="82" t="n">
        <f aca="false">Sampling!C9</f>
        <v>45357.4895833333</v>
      </c>
      <c r="D9" s="124" t="n">
        <f aca="false">Sampling!D9</f>
        <v>25.867</v>
      </c>
      <c r="E9" s="125" t="n">
        <v>3.04474303920211</v>
      </c>
    </row>
    <row r="10" customFormat="false" ht="14.25" hidden="false" customHeight="false" outlineLevel="0" collapsed="false">
      <c r="A10" s="66" t="s">
        <v>105</v>
      </c>
      <c r="B10" s="121" t="str">
        <f aca="false">VLOOKUP(A10,Sampling!$A$6:$B$26,2,FALSE())</f>
        <v>induced Fed Batch</v>
      </c>
      <c r="C10" s="82" t="n">
        <f aca="false">Sampling!C10</f>
        <v>45357.5729166667</v>
      </c>
      <c r="D10" s="124" t="n">
        <f aca="false">Sampling!D10</f>
        <v>27.867</v>
      </c>
      <c r="E10" s="125" t="n">
        <v>5.84291453109849</v>
      </c>
    </row>
    <row r="11" customFormat="false" ht="14.25" hidden="false" customHeight="false" outlineLevel="0" collapsed="false">
      <c r="A11" s="66" t="s">
        <v>106</v>
      </c>
      <c r="B11" s="121" t="str">
        <f aca="false">VLOOKUP(A11,Sampling!$A$6:$B$26,2,FALSE())</f>
        <v>induced Fed Batch</v>
      </c>
      <c r="C11" s="82" t="n">
        <f aca="false">Sampling!C11</f>
        <v>45357.6562498843</v>
      </c>
      <c r="D11" s="124" t="n">
        <f aca="false">Sampling!D11</f>
        <v>29.867</v>
      </c>
      <c r="E11" s="125" t="n">
        <v>7.64371796647735</v>
      </c>
    </row>
    <row r="12" customFormat="false" ht="14.25" hidden="false" customHeight="false" outlineLevel="0" collapsed="false">
      <c r="A12" s="66" t="s">
        <v>107</v>
      </c>
      <c r="B12" s="121" t="str">
        <f aca="false">VLOOKUP(A12,Sampling!$A$6:$B$26,2,FALSE())</f>
        <v>induced Fed Batch</v>
      </c>
      <c r="C12" s="82" t="n">
        <f aca="false">Sampling!C12</f>
        <v>45357.7430555556</v>
      </c>
      <c r="D12" s="124" t="n">
        <f aca="false">Sampling!D12</f>
        <v>31.95</v>
      </c>
      <c r="E12" s="125" t="n">
        <v>8.39174400886549</v>
      </c>
    </row>
    <row r="13" customFormat="false" ht="14.25" hidden="false" customHeight="false" outlineLevel="0" collapsed="false">
      <c r="A13" s="66" t="s">
        <v>108</v>
      </c>
      <c r="B13" s="121" t="str">
        <f aca="false">VLOOKUP(A13,Sampling!$A$6:$B$26,2,FALSE())</f>
        <v>induced Fed Batch</v>
      </c>
      <c r="C13" s="82" t="n">
        <f aca="false">Sampling!C13</f>
        <v>45357.8229164352</v>
      </c>
      <c r="D13" s="124" t="n">
        <f aca="false">Sampling!D13</f>
        <v>33.867</v>
      </c>
      <c r="E13" s="125" t="n">
        <v>7.72683197118715</v>
      </c>
    </row>
    <row r="14" customFormat="false" ht="14.25" hidden="false" customHeight="false" outlineLevel="0" collapsed="false">
      <c r="A14" s="66" t="s">
        <v>109</v>
      </c>
      <c r="B14" s="121" t="str">
        <f aca="false">VLOOKUP(A14,Sampling!$A$6:$B$26,2,FALSE())</f>
        <v>induced Fed Batch</v>
      </c>
      <c r="C14" s="82" t="n">
        <f aca="false">Sampling!C14</f>
        <v>45357.8854166667</v>
      </c>
      <c r="D14" s="124" t="n">
        <f aca="false">Sampling!D14</f>
        <v>35.367</v>
      </c>
      <c r="E14" s="125" t="n">
        <v>7.28355727940158</v>
      </c>
    </row>
    <row r="18" customFormat="false" ht="14.25" hidden="false" customHeight="false" outlineLevel="0" collapsed="false">
      <c r="A18" s="131" t="s">
        <v>158</v>
      </c>
    </row>
    <row r="20" customFormat="false" ht="14.25" hidden="false" customHeight="false" outlineLevel="0" collapsed="false">
      <c r="A20" s="132" t="s">
        <v>184</v>
      </c>
      <c r="B20" s="132" t="s">
        <v>160</v>
      </c>
      <c r="D20" s="133" t="s">
        <v>185</v>
      </c>
      <c r="E20" s="133"/>
    </row>
    <row r="21" customFormat="false" ht="14.25" hidden="false" customHeight="false" outlineLevel="0" collapsed="false">
      <c r="A21" s="134" t="n">
        <v>0.0625</v>
      </c>
      <c r="B21" s="135" t="n">
        <v>0.056</v>
      </c>
      <c r="D21" s="116" t="s">
        <v>162</v>
      </c>
      <c r="E21" s="116" t="n">
        <v>1.8117</v>
      </c>
    </row>
    <row r="22" customFormat="false" ht="14.25" hidden="false" customHeight="false" outlineLevel="0" collapsed="false">
      <c r="A22" s="134" t="n">
        <v>0.125</v>
      </c>
      <c r="B22" s="136" t="n">
        <v>0.138</v>
      </c>
      <c r="D22" s="116" t="s">
        <v>163</v>
      </c>
      <c r="E22" s="116" t="n">
        <v>-0.0646</v>
      </c>
    </row>
    <row r="23" customFormat="false" ht="14.25" hidden="false" customHeight="false" outlineLevel="0" collapsed="false">
      <c r="A23" s="134" t="n">
        <v>0.25</v>
      </c>
      <c r="B23" s="135" t="n">
        <v>0.387</v>
      </c>
    </row>
    <row r="24" customFormat="false" ht="14.25" hidden="false" customHeight="false" outlineLevel="0" collapsed="false">
      <c r="A24" s="134" t="n">
        <v>0.5</v>
      </c>
      <c r="B24" s="135" t="n">
        <v>0.871</v>
      </c>
    </row>
    <row r="25" customFormat="false" ht="14.25" hidden="false" customHeight="false" outlineLevel="0" collapsed="false">
      <c r="A25" s="134" t="n">
        <v>1</v>
      </c>
      <c r="B25" s="135" t="n">
        <v>1.735</v>
      </c>
    </row>
    <row r="26" customFormat="false" ht="14.25" hidden="false" customHeight="false" outlineLevel="0" collapsed="false">
      <c r="A26" s="134"/>
      <c r="B26" s="134"/>
    </row>
    <row r="27" customFormat="false" ht="14.25" hidden="false" customHeight="false" outlineLevel="0" collapsed="false">
      <c r="A27" s="132" t="s">
        <v>186</v>
      </c>
      <c r="B27" s="132" t="s">
        <v>160</v>
      </c>
      <c r="D27" s="133" t="s">
        <v>187</v>
      </c>
      <c r="E27" s="133"/>
    </row>
    <row r="28" customFormat="false" ht="14.25" hidden="false" customHeight="false" outlineLevel="0" collapsed="false">
      <c r="A28" s="134" t="n">
        <v>0.0625</v>
      </c>
      <c r="B28" s="135" t="n">
        <v>0.069</v>
      </c>
      <c r="D28" s="116" t="s">
        <v>162</v>
      </c>
      <c r="E28" s="116" t="n">
        <v>1.4438</v>
      </c>
    </row>
    <row r="29" customFormat="false" ht="14.25" hidden="false" customHeight="false" outlineLevel="0" collapsed="false">
      <c r="A29" s="134" t="n">
        <v>0.125</v>
      </c>
      <c r="B29" s="136" t="n">
        <v>0.153</v>
      </c>
      <c r="D29" s="116" t="s">
        <v>163</v>
      </c>
      <c r="E29" s="116" t="n">
        <v>-0.0279</v>
      </c>
    </row>
    <row r="30" customFormat="false" ht="14.25" hidden="false" customHeight="false" outlineLevel="0" collapsed="false">
      <c r="A30" s="134" t="n">
        <v>0.25</v>
      </c>
      <c r="B30" s="135" t="n">
        <v>0.325</v>
      </c>
    </row>
    <row r="31" customFormat="false" ht="14.25" hidden="false" customHeight="false" outlineLevel="0" collapsed="false">
      <c r="A31" s="134" t="n">
        <v>0.5</v>
      </c>
      <c r="B31" s="135" t="n">
        <v>0.693</v>
      </c>
    </row>
    <row r="32" customFormat="false" ht="14.25" hidden="false" customHeight="false" outlineLevel="0" collapsed="false">
      <c r="A32" s="134" t="n">
        <v>1</v>
      </c>
      <c r="B32" s="135" t="n">
        <v>1.418</v>
      </c>
    </row>
    <row r="35" customFormat="false" ht="14.25" hidden="false" customHeight="false" outlineLevel="0" collapsed="false">
      <c r="A35" s="137" t="s">
        <v>164</v>
      </c>
    </row>
    <row r="37" customFormat="false" ht="14.25" hidden="false" customHeight="false" outlineLevel="0" collapsed="false">
      <c r="A37" s="132" t="s">
        <v>165</v>
      </c>
      <c r="B37" s="132" t="s">
        <v>160</v>
      </c>
      <c r="C37" s="132" t="s">
        <v>166</v>
      </c>
      <c r="D37" s="132" t="s">
        <v>188</v>
      </c>
      <c r="G37" s="138" t="s">
        <v>168</v>
      </c>
    </row>
    <row r="38" customFormat="false" ht="14.25" hidden="false" customHeight="false" outlineLevel="0" collapsed="false">
      <c r="A38" s="116" t="s">
        <v>189</v>
      </c>
      <c r="B38" s="135" t="n">
        <v>0.082</v>
      </c>
      <c r="C38" s="116" t="n">
        <f aca="false">4*10</f>
        <v>40</v>
      </c>
      <c r="D38" s="134" t="n">
        <f aca="false">(B38-$E$29)/$E$28*C38</f>
        <v>3.04474303920211</v>
      </c>
    </row>
    <row r="39" customFormat="false" ht="14.25" hidden="false" customHeight="false" outlineLevel="0" collapsed="false">
      <c r="A39" s="116" t="s">
        <v>190</v>
      </c>
      <c r="B39" s="135" t="n">
        <v>0.183</v>
      </c>
      <c r="C39" s="116" t="n">
        <f aca="false">4*10</f>
        <v>40</v>
      </c>
      <c r="D39" s="134" t="n">
        <f aca="false">(B39-$E$29)/$E$28*C39</f>
        <v>5.84291453109849</v>
      </c>
    </row>
    <row r="40" customFormat="false" ht="14.25" hidden="false" customHeight="false" outlineLevel="0" collapsed="false">
      <c r="A40" s="116" t="s">
        <v>191</v>
      </c>
      <c r="B40" s="135" t="n">
        <v>0.248</v>
      </c>
      <c r="C40" s="116" t="n">
        <f aca="false">4*10</f>
        <v>40</v>
      </c>
      <c r="D40" s="134" t="n">
        <f aca="false">(B40-$E$29)/$E$28*C40</f>
        <v>7.64371796647735</v>
      </c>
    </row>
    <row r="41" customFormat="false" ht="14.25" hidden="false" customHeight="false" outlineLevel="0" collapsed="false">
      <c r="A41" s="116" t="s">
        <v>192</v>
      </c>
      <c r="B41" s="135" t="n">
        <v>0.275</v>
      </c>
      <c r="C41" s="116" t="n">
        <f aca="false">4*10</f>
        <v>40</v>
      </c>
      <c r="D41" s="134" t="n">
        <f aca="false">(B41-$E$29)/$E$28*C41</f>
        <v>8.39174400886549</v>
      </c>
    </row>
    <row r="42" customFormat="false" ht="14.25" hidden="false" customHeight="false" outlineLevel="0" collapsed="false">
      <c r="A42" s="116" t="s">
        <v>193</v>
      </c>
      <c r="B42" s="135" t="n">
        <v>0.251</v>
      </c>
      <c r="C42" s="116" t="n">
        <f aca="false">4*10</f>
        <v>40</v>
      </c>
      <c r="D42" s="134" t="n">
        <f aca="false">(B42-$E$29)/$E$28*C42</f>
        <v>7.72683197118715</v>
      </c>
    </row>
    <row r="43" customFormat="false" ht="14.25" hidden="false" customHeight="false" outlineLevel="0" collapsed="false">
      <c r="A43" s="116" t="s">
        <v>194</v>
      </c>
      <c r="B43" s="135" t="n">
        <v>0.235</v>
      </c>
      <c r="C43" s="116" t="n">
        <f aca="false">4*10</f>
        <v>40</v>
      </c>
      <c r="D43" s="134" t="n">
        <f aca="false">(B43-$E$29)/$E$28*C43</f>
        <v>7.28355727940158</v>
      </c>
    </row>
    <row r="44" customFormat="false" ht="14.25" hidden="false" customHeight="false" outlineLevel="0" collapsed="false">
      <c r="A44" s="116" t="s">
        <v>171</v>
      </c>
      <c r="B44" s="136" t="n">
        <v>0.582</v>
      </c>
      <c r="C44" s="116" t="n">
        <f aca="false">4*1</f>
        <v>4</v>
      </c>
      <c r="D44" s="134" t="n">
        <f aca="false">(B44-$E$29)/$E$28*C44</f>
        <v>1.6897077157501</v>
      </c>
    </row>
    <row r="45" customFormat="false" ht="14.25" hidden="false" customHeight="false" outlineLevel="0" collapsed="false">
      <c r="A45" s="116" t="s">
        <v>172</v>
      </c>
      <c r="B45" s="136" t="n">
        <v>1.246</v>
      </c>
      <c r="C45" s="116" t="n">
        <f aca="false">4*1</f>
        <v>4</v>
      </c>
      <c r="D45" s="134" t="n">
        <f aca="false">(B45-$E$29)/$E$28*C45</f>
        <v>3.5292976866602</v>
      </c>
    </row>
    <row r="46" customFormat="false" ht="14.25" hidden="false" customHeight="false" outlineLevel="0" collapsed="false">
      <c r="A46" s="116" t="s">
        <v>173</v>
      </c>
      <c r="B46" s="136" t="n">
        <v>2.115</v>
      </c>
      <c r="C46" s="116" t="n">
        <f aca="false">4*1</f>
        <v>4</v>
      </c>
      <c r="D46" s="134" t="n">
        <f aca="false">(B46-$E$29)/$E$28*C46</f>
        <v>5.93683335642056</v>
      </c>
    </row>
    <row r="47" customFormat="false" ht="14.25" hidden="false" customHeight="false" outlineLevel="0" collapsed="false">
      <c r="A47" s="116" t="s">
        <v>174</v>
      </c>
      <c r="B47" s="136" t="n">
        <v>2.07</v>
      </c>
      <c r="C47" s="116" t="n">
        <f aca="false">4*1</f>
        <v>4</v>
      </c>
      <c r="D47" s="134" t="n">
        <f aca="false">(B47-$E$29)/$E$28*C47</f>
        <v>5.81216234935587</v>
      </c>
    </row>
    <row r="48" customFormat="false" ht="14.25" hidden="false" customHeight="false" outlineLevel="0" collapsed="false">
      <c r="A48" s="116" t="s">
        <v>175</v>
      </c>
      <c r="B48" s="136" t="n">
        <v>1.897</v>
      </c>
      <c r="C48" s="116" t="n">
        <f aca="false">4*1</f>
        <v>4</v>
      </c>
      <c r="D48" s="134" t="n">
        <f aca="false">(B48-$E$29)/$E$28*C48</f>
        <v>5.33287158886272</v>
      </c>
    </row>
    <row r="49" customFormat="false" ht="14.25" hidden="false" customHeight="false" outlineLevel="0" collapsed="false">
      <c r="A49" s="116" t="s">
        <v>176</v>
      </c>
      <c r="B49" s="136" t="n">
        <v>1.632</v>
      </c>
      <c r="C49" s="116" t="n">
        <f aca="false">4*1</f>
        <v>4</v>
      </c>
      <c r="D49" s="134" t="n">
        <f aca="false">(B49-$E$29)/$E$28*C49</f>
        <v>4.59869788059288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O98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5" ySplit="4" topLeftCell="F5" activePane="bottomRight" state="frozen"/>
      <selection pane="topLeft" activeCell="A1" activeCellId="0" sqref="A1"/>
      <selection pane="topRight" activeCell="F1" activeCellId="0" sqref="F1"/>
      <selection pane="bottomLeft" activeCell="A5" activeCellId="0" sqref="A5"/>
      <selection pane="bottomRight" activeCell="K49" activeCellId="0" sqref="K49"/>
    </sheetView>
  </sheetViews>
  <sheetFormatPr defaultColWidth="11.4453125" defaultRowHeight="12.75" zeroHeight="false" outlineLevelRow="0" outlineLevelCol="0"/>
  <cols>
    <col collapsed="false" customWidth="true" hidden="false" outlineLevel="0" max="1" min="1" style="0" width="7.33"/>
    <col collapsed="false" customWidth="true" hidden="false" outlineLevel="0" max="2" min="2" style="0" width="10.44"/>
    <col collapsed="false" customWidth="true" hidden="false" outlineLevel="0" max="3" min="3" style="0" width="14.88"/>
    <col collapsed="false" customWidth="true" hidden="false" outlineLevel="0" max="4" min="4" style="160" width="23.88"/>
    <col collapsed="false" customWidth="true" hidden="false" outlineLevel="0" max="5" min="5" style="0" width="13.67"/>
    <col collapsed="false" customWidth="true" hidden="false" outlineLevel="0" max="6" min="6" style="0" width="19"/>
    <col collapsed="false" customWidth="true" hidden="false" outlineLevel="0" max="8" min="7" style="0" width="15"/>
    <col collapsed="false" customWidth="true" hidden="false" outlineLevel="0" max="10" min="9" style="0" width="14.44"/>
    <col collapsed="false" customWidth="true" hidden="false" outlineLevel="0" max="11" min="11" style="161" width="12.11"/>
    <col collapsed="false" customWidth="true" hidden="false" outlineLevel="0" max="12" min="12" style="6" width="21"/>
    <col collapsed="false" customWidth="true" hidden="false" outlineLevel="0" max="13" min="13" style="20" width="20.66"/>
    <col collapsed="false" customWidth="true" hidden="false" outlineLevel="0" max="14" min="14" style="0" width="25"/>
    <col collapsed="false" customWidth="true" hidden="false" outlineLevel="0" max="15" min="15" style="161" width="11.56"/>
    <col collapsed="false" customWidth="true" hidden="false" outlineLevel="0" max="16" min="16" style="161" width="12.56"/>
    <col collapsed="false" customWidth="true" hidden="false" outlineLevel="0" max="17" min="17" style="161" width="12.33"/>
    <col collapsed="false" customWidth="true" hidden="false" outlineLevel="0" max="19" min="18" style="161" width="14.44"/>
    <col collapsed="false" customWidth="true" hidden="false" outlineLevel="0" max="20" min="20" style="161" width="9.56"/>
    <col collapsed="false" customWidth="true" hidden="false" outlineLevel="0" max="21" min="21" style="161" width="11.67"/>
    <col collapsed="false" customWidth="false" hidden="false" outlineLevel="0" max="22" min="22" style="161" width="11.44"/>
    <col collapsed="false" customWidth="true" hidden="false" outlineLevel="0" max="23" min="23" style="161" width="13.67"/>
    <col collapsed="false" customWidth="true" hidden="false" outlineLevel="0" max="24" min="24" style="0" width="13"/>
    <col collapsed="false" customWidth="true" hidden="false" outlineLevel="0" max="25" min="25" style="0" width="12.67"/>
    <col collapsed="false" customWidth="true" hidden="false" outlineLevel="0" max="26" min="26" style="0" width="13.34"/>
    <col collapsed="false" customWidth="true" hidden="false" outlineLevel="0" max="35" min="35" style="0" width="13.22"/>
  </cols>
  <sheetData>
    <row r="1" customFormat="false" ht="12.75" hidden="false" customHeight="false" outlineLevel="0" collapsed="false">
      <c r="A1" s="0" t="s">
        <v>195</v>
      </c>
    </row>
    <row r="3" s="2" customFormat="true" ht="12.75" hidden="false" customHeight="false" outlineLevel="0" collapsed="false">
      <c r="B3" s="2" t="s">
        <v>196</v>
      </c>
      <c r="C3" s="2" t="s">
        <v>197</v>
      </c>
      <c r="D3" s="162" t="s">
        <v>3</v>
      </c>
      <c r="E3" s="2" t="s">
        <v>198</v>
      </c>
      <c r="F3" s="2" t="s">
        <v>199</v>
      </c>
      <c r="G3" s="11" t="s">
        <v>200</v>
      </c>
      <c r="H3" s="11" t="s">
        <v>201</v>
      </c>
      <c r="I3" s="11" t="s">
        <v>202</v>
      </c>
      <c r="J3" s="11" t="s">
        <v>203</v>
      </c>
      <c r="K3" s="24" t="s">
        <v>204</v>
      </c>
      <c r="L3" s="2" t="s">
        <v>205</v>
      </c>
      <c r="M3" s="25" t="s">
        <v>206</v>
      </c>
      <c r="N3" s="2" t="s">
        <v>207</v>
      </c>
      <c r="O3" s="2" t="s">
        <v>208</v>
      </c>
      <c r="P3" s="2" t="s">
        <v>208</v>
      </c>
      <c r="Q3" s="2" t="s">
        <v>209</v>
      </c>
      <c r="R3" s="2" t="s">
        <v>210</v>
      </c>
      <c r="S3" s="2" t="s">
        <v>210</v>
      </c>
      <c r="T3" s="2" t="s">
        <v>211</v>
      </c>
      <c r="U3" s="2" t="s">
        <v>212</v>
      </c>
      <c r="V3" s="2" t="s">
        <v>213</v>
      </c>
      <c r="W3" s="2" t="s">
        <v>214</v>
      </c>
      <c r="X3" s="2" t="s">
        <v>214</v>
      </c>
      <c r="Y3" s="163" t="s">
        <v>215</v>
      </c>
      <c r="Z3" s="163" t="s">
        <v>216</v>
      </c>
      <c r="AA3" s="2" t="s">
        <v>216</v>
      </c>
      <c r="AB3" s="163" t="s">
        <v>217</v>
      </c>
      <c r="AC3" s="2" t="s">
        <v>218</v>
      </c>
      <c r="AD3" s="2" t="s">
        <v>218</v>
      </c>
      <c r="AE3" s="2" t="s">
        <v>219</v>
      </c>
      <c r="AF3" s="163" t="s">
        <v>219</v>
      </c>
      <c r="AG3" s="2" t="s">
        <v>220</v>
      </c>
      <c r="AH3" s="2" t="s">
        <v>221</v>
      </c>
      <c r="AI3" s="2" t="s">
        <v>222</v>
      </c>
      <c r="AJ3" s="164" t="s">
        <v>223</v>
      </c>
      <c r="AK3" s="2" t="s">
        <v>224</v>
      </c>
      <c r="AL3" s="2" t="s">
        <v>225</v>
      </c>
      <c r="AM3" s="2" t="s">
        <v>226</v>
      </c>
      <c r="AN3" s="2" t="s">
        <v>227</v>
      </c>
      <c r="AO3" s="2" t="s">
        <v>228</v>
      </c>
    </row>
    <row r="4" s="2" customFormat="true" ht="12.75" hidden="false" customHeight="false" outlineLevel="0" collapsed="false">
      <c r="C4" s="2" t="s">
        <v>36</v>
      </c>
      <c r="D4" s="162"/>
      <c r="E4" s="2" t="s">
        <v>36</v>
      </c>
      <c r="F4" s="2" t="s">
        <v>19</v>
      </c>
      <c r="G4" s="11" t="s">
        <v>19</v>
      </c>
      <c r="H4" s="11" t="s">
        <v>19</v>
      </c>
      <c r="I4" s="11" t="s">
        <v>19</v>
      </c>
      <c r="J4" s="11" t="s">
        <v>19</v>
      </c>
      <c r="K4" s="24" t="s">
        <v>229</v>
      </c>
      <c r="L4" s="2" t="s">
        <v>31</v>
      </c>
      <c r="M4" s="25" t="s">
        <v>19</v>
      </c>
      <c r="N4" s="2" t="s">
        <v>31</v>
      </c>
      <c r="O4" s="2" t="s">
        <v>230</v>
      </c>
      <c r="P4" s="2" t="s">
        <v>231</v>
      </c>
      <c r="Q4" s="2" t="s">
        <v>232</v>
      </c>
      <c r="R4" s="2" t="s">
        <v>233</v>
      </c>
      <c r="S4" s="2" t="s">
        <v>234</v>
      </c>
      <c r="T4" s="2" t="s">
        <v>230</v>
      </c>
      <c r="U4" s="2" t="s">
        <v>231</v>
      </c>
      <c r="V4" s="2" t="s">
        <v>235</v>
      </c>
      <c r="W4" s="2" t="s">
        <v>236</v>
      </c>
      <c r="X4" s="2" t="s">
        <v>237</v>
      </c>
      <c r="Y4" s="163" t="s">
        <v>31</v>
      </c>
      <c r="Z4" s="163" t="s">
        <v>230</v>
      </c>
      <c r="AA4" s="2" t="s">
        <v>231</v>
      </c>
      <c r="AB4" s="163" t="s">
        <v>232</v>
      </c>
      <c r="AC4" s="2" t="s">
        <v>233</v>
      </c>
      <c r="AD4" s="2" t="s">
        <v>234</v>
      </c>
      <c r="AE4" s="2" t="s">
        <v>238</v>
      </c>
      <c r="AF4" s="163" t="s">
        <v>237</v>
      </c>
      <c r="AG4" s="2" t="s">
        <v>239</v>
      </c>
      <c r="AH4" s="2" t="s">
        <v>239</v>
      </c>
      <c r="AI4" s="2" t="s">
        <v>236</v>
      </c>
      <c r="AJ4" s="164"/>
      <c r="AK4" s="2" t="s">
        <v>240</v>
      </c>
      <c r="AL4" s="2" t="s">
        <v>241</v>
      </c>
      <c r="AM4" s="2" t="s">
        <v>242</v>
      </c>
      <c r="AN4" s="2" t="s">
        <v>243</v>
      </c>
      <c r="AO4" s="2" t="s">
        <v>242</v>
      </c>
    </row>
    <row r="5" s="2" customFormat="true" ht="12.75" hidden="false" customHeight="false" outlineLevel="0" collapsed="false">
      <c r="B5" s="165" t="s">
        <v>117</v>
      </c>
      <c r="C5" s="110"/>
      <c r="D5" s="162" t="s">
        <v>244</v>
      </c>
      <c r="G5" s="24"/>
      <c r="H5" s="24"/>
      <c r="I5" s="24"/>
      <c r="J5" s="24"/>
      <c r="K5" s="166"/>
      <c r="M5" s="25"/>
      <c r="Y5" s="167"/>
      <c r="AG5" s="163"/>
      <c r="AH5" s="163"/>
      <c r="AI5" s="163"/>
      <c r="AJ5" s="163"/>
      <c r="AK5" s="163"/>
      <c r="AL5" s="163"/>
      <c r="AM5" s="163"/>
      <c r="AN5" s="163"/>
      <c r="AO5" s="163"/>
    </row>
    <row r="6" customFormat="false" ht="12.75" hidden="false" customHeight="false" outlineLevel="0" collapsed="false">
      <c r="C6" s="6"/>
      <c r="G6" s="19"/>
      <c r="H6" s="19"/>
      <c r="I6" s="19"/>
      <c r="J6" s="19"/>
      <c r="K6" s="166"/>
      <c r="O6" s="6"/>
      <c r="P6" s="20"/>
      <c r="Q6" s="6"/>
      <c r="R6" s="6"/>
      <c r="S6" s="6"/>
      <c r="T6" s="6"/>
      <c r="U6" s="6"/>
      <c r="V6" s="6"/>
      <c r="W6" s="6"/>
      <c r="X6" s="6"/>
      <c r="Y6" s="6"/>
      <c r="AG6" s="168"/>
      <c r="AH6" s="168"/>
      <c r="AI6" s="168"/>
      <c r="AJ6" s="168"/>
      <c r="AK6" s="168"/>
      <c r="AL6" s="168"/>
      <c r="AM6" s="168"/>
      <c r="AN6" s="168"/>
      <c r="AO6" s="168"/>
    </row>
    <row r="7" s="169" customFormat="true" ht="12.75" hidden="false" customHeight="false" outlineLevel="0" collapsed="false">
      <c r="A7" s="169" t="s">
        <v>245</v>
      </c>
      <c r="B7" s="170" t="s">
        <v>102</v>
      </c>
      <c r="C7" s="171" t="n">
        <f aca="false">VLOOKUP(Rate_Calc!B7,Sampling!A7:D36,4,FALSE())</f>
        <v>0</v>
      </c>
      <c r="D7" s="172" t="str">
        <f aca="false">VLOOKUP(B7,Sampling!$A$7:$B$36,2,FALSE())</f>
        <v>Batch Start</v>
      </c>
      <c r="E7" s="173" t="n">
        <f aca="false">VLOOKUP(C7,Online_ANA!$A$2:$A$14836,1,TRUE())</f>
        <v>0</v>
      </c>
      <c r="F7" s="174" t="n">
        <f aca="false">VLOOKUP(C7,Online_ANA!$A$2:$B$14836,2,TRUE())</f>
        <v>1.08</v>
      </c>
      <c r="G7" s="175" t="n">
        <f aca="false">VLOOKUP(C7,Online_ANA!$A$2:$P$14836,13,TRUE())/(General!$B$22*1000)</f>
        <v>0</v>
      </c>
      <c r="H7" s="175" t="n">
        <f aca="false">VLOOKUP(C7,Online_ANA!$A$2:$P$14836,11,TRUE())/1000</f>
        <v>0</v>
      </c>
      <c r="I7" s="175" t="n">
        <f aca="false">VLOOKUP(C7,Online_ANA!$A$2:$P$14836,12,TRUE())/1000</f>
        <v>0</v>
      </c>
      <c r="J7" s="175"/>
      <c r="K7" s="173"/>
      <c r="L7" s="176" t="n">
        <f aca="false">VLOOKUP(C7,Biomass!$C$7:$S$36,16,FALSE())</f>
        <v>0.146</v>
      </c>
      <c r="M7" s="176"/>
      <c r="N7" s="173" t="n">
        <f aca="false">VLOOKUP(C7,Glycerol!$D$7:$E$14,2,FALSE())</f>
        <v>33.4577777777778</v>
      </c>
      <c r="O7" s="176"/>
      <c r="P7" s="176"/>
      <c r="Q7" s="176"/>
      <c r="R7" s="176"/>
      <c r="S7" s="173"/>
      <c r="T7" s="176"/>
      <c r="U7" s="176"/>
      <c r="V7" s="173"/>
      <c r="W7" s="176"/>
      <c r="X7" s="176"/>
      <c r="Y7" s="173" t="n">
        <f aca="false">VLOOKUP(C7,Acetate!$D$7:$E$14,2,FALSE())</f>
        <v>0</v>
      </c>
      <c r="Z7" s="177"/>
      <c r="AA7" s="177"/>
      <c r="AB7" s="177"/>
      <c r="AC7" s="177"/>
      <c r="AD7" s="177"/>
      <c r="AE7" s="177"/>
      <c r="AF7" s="177"/>
      <c r="AG7" s="178"/>
      <c r="AH7" s="178"/>
      <c r="AI7" s="178"/>
      <c r="AJ7" s="178"/>
      <c r="AK7" s="179" t="n">
        <f aca="false">IFERROR(VLOOKUP(C7,Protein!$D$7:$E$14,2,FALSE())*1000, NA())</f>
        <v>0</v>
      </c>
      <c r="AL7" s="179" t="n">
        <f aca="false">IFERROR(AK7/L7,NA())</f>
        <v>0</v>
      </c>
      <c r="AM7" s="179"/>
      <c r="AN7" s="179"/>
      <c r="AO7" s="179"/>
    </row>
    <row r="8" s="169" customFormat="true" ht="12.75" hidden="false" customHeight="false" outlineLevel="0" collapsed="false">
      <c r="A8" s="169" t="s">
        <v>246</v>
      </c>
      <c r="B8" s="170" t="s">
        <v>103</v>
      </c>
      <c r="C8" s="171" t="n">
        <f aca="false">VLOOKUP(Rate_Calc!B8,Sampling!$A$7:$D$36,4,FALSE())</f>
        <v>23.367</v>
      </c>
      <c r="D8" s="172" t="str">
        <f aca="false">VLOOKUP(B8,Sampling!$A$7:$B$36,2,FALSE())</f>
        <v>Fed Batch</v>
      </c>
      <c r="E8" s="173" t="n">
        <f aca="false">VLOOKUP(C8,Online_ANA!$A$2:$A$14836,1,TRUE())</f>
        <v>23.367</v>
      </c>
      <c r="F8" s="174" t="n">
        <f aca="false">VLOOKUP(C8,Online_ANA!$A$2:$B$14836,2,TRUE())</f>
        <v>1.31570824617737</v>
      </c>
      <c r="G8" s="175" t="n">
        <f aca="false">VLOOKUP(C8,Online_ANA!$A$2:$P$14836,13,TRUE())/(General!$B$22*1000)</f>
        <v>0.175716246177367</v>
      </c>
      <c r="H8" s="175" t="n">
        <f aca="false">VLOOKUP(C8,Online_ANA!$A$2:$P$14836,11,TRUE())/1000</f>
        <v>0</v>
      </c>
      <c r="I8" s="175" t="n">
        <f aca="false">VLOOKUP(C8,Online_ANA!$A$2:$P$14836,12,TRUE())/1000</f>
        <v>0.079992</v>
      </c>
      <c r="J8" s="175" t="n">
        <f aca="false">SUMIFS(Online_ANA!$Q$2:$Q$24836, Online_ANA!$A$2:$A$24836, "&gt;="&amp;C7, Online_ANA!$A$2:$A$24836, "&lt;="&amp;C8)/1000</f>
        <v>0</v>
      </c>
      <c r="K8" s="173" t="n">
        <f aca="false">((G8-G7)+(H8-H7)+(I8-I7)+J8)/(AVERAGE(F7:F8)*(E8-E7))</f>
        <v>0.00913561613562703</v>
      </c>
      <c r="L8" s="176" t="n">
        <f aca="false">VLOOKUP(C8,Biomass!$C$7:$S$36,16,FALSE())</f>
        <v>31.4333333333334</v>
      </c>
      <c r="M8" s="176" t="n">
        <f aca="false">G8-G7</f>
        <v>0.175716246177367</v>
      </c>
      <c r="N8" s="173" t="n">
        <f aca="false">VLOOKUP(C8,Glycerol!$D$7:$E$14,2,FALSE())</f>
        <v>0.0906666666666667</v>
      </c>
      <c r="O8" s="176" t="n">
        <f aca="false">(N8-N7)/(E8-E7) + K8*AVERAGE(N7,N8) - (G8-G7)/(AVERAGE(F7,F8) * (E8-E7))*General!$B$21</f>
        <v>-3.88911026212048</v>
      </c>
      <c r="P8" s="176" t="n">
        <f aca="false">O8/General!$B$27*1000</f>
        <v>-126.681116029983</v>
      </c>
      <c r="Q8" s="176" t="n">
        <f aca="false">O8/AVERAGE(L7,L8)</f>
        <v>-0.246307306178332</v>
      </c>
      <c r="R8" s="176" t="n">
        <f aca="false">Q8/General!$B$27*1000</f>
        <v>-8.02303928919649</v>
      </c>
      <c r="S8" s="173" t="n">
        <f aca="false">R8/1000*General!$B$37</f>
        <v>-0.211350923995303</v>
      </c>
      <c r="T8" s="176" t="n">
        <f aca="false">(L8-L7)/(E8-E7)+K8*AVERAGE(L7,L8)</f>
        <v>1.48320212881448</v>
      </c>
      <c r="U8" s="176" t="n">
        <f aca="false">T8/General!$B$37*1000</f>
        <v>56.3034631140901</v>
      </c>
      <c r="V8" s="173" t="n">
        <f aca="false">T8/AVERAGE(L7,L8)</f>
        <v>0.0939349867306343</v>
      </c>
      <c r="W8" s="173" t="n">
        <f aca="false">ABS(U8/P8)</f>
        <v>0.444450324393764</v>
      </c>
      <c r="X8" s="173" t="n">
        <f aca="false">ABS(T8/O8)</f>
        <v>0.381373123632083</v>
      </c>
      <c r="Y8" s="173" t="n">
        <f aca="false">VLOOKUP(C8,Acetate!$D$7:$E$14,2,FALSE())</f>
        <v>0</v>
      </c>
      <c r="Z8" s="177" t="n">
        <f aca="false">(Y8-Y7)/(E8-E7) + K8*AVERAGE(Y7,Y8)</f>
        <v>0</v>
      </c>
      <c r="AA8" s="177" t="n">
        <f aca="false">Z8/[1]General!$B$28 * 1000</f>
        <v>0</v>
      </c>
      <c r="AB8" s="177" t="n">
        <f aca="false">Z8/AVERAGE(K7,K8)</f>
        <v>0</v>
      </c>
      <c r="AC8" s="177" t="n">
        <f aca="false">AB8/[1]General!$B$28 *1000</f>
        <v>0</v>
      </c>
      <c r="AD8" s="177" t="n">
        <f aca="false">AC8/1000 * [1]General!$B$37</f>
        <v>0</v>
      </c>
      <c r="AE8" s="177" t="n">
        <f aca="false">ABS(AA8/O8)</f>
        <v>0</v>
      </c>
      <c r="AF8" s="177" t="n">
        <f aca="false">ABS(Z8/N8)</f>
        <v>0</v>
      </c>
      <c r="AG8" s="178" t="n">
        <f aca="true">AVERAGE(INDIRECT(ADDRESS(MATCH(E7,Online_ANA!$A$2:$A$14836,0),8,1,1,"Online_ANA")):INDIRECT(ADDRESS(MATCH(E8,Online_ANA!$A$2:$A$14836,0),8,1,1,"Online_ANA")))</f>
        <v>90.8604298892776</v>
      </c>
      <c r="AH8" s="178" t="n">
        <f aca="true">AVERAGE(INDIRECT(ADDRESS(MATCH(E7,Online_ANA!$A$2:$A$14836,0),9,1,1,"Online_ANA")):INDIRECT(ADDRESS(MATCH(E8,Online_ANA!$A$2:$A$14836,0),9,1,1,"Online_ANA")))</f>
        <v>50.3390251109583</v>
      </c>
      <c r="AI8" s="178" t="n">
        <f aca="false">ABS(AH8/P8)</f>
        <v>0.397368026810278</v>
      </c>
      <c r="AJ8" s="178" t="n">
        <f aca="false">W8+AE8+AI8</f>
        <v>0.841818351204042</v>
      </c>
      <c r="AK8" s="179" t="n">
        <f aca="false">IFERROR(VLOOKUP(C8,Protein!$D$7:$E$14,2,FALSE())*1000, NA())</f>
        <v>0</v>
      </c>
      <c r="AL8" s="179" t="n">
        <f aca="false">IFERROR(AK8/L8,NA())</f>
        <v>0</v>
      </c>
      <c r="AM8" s="179" t="n">
        <f aca="false">IFERROR((AK8-AK7) / (E8-E7) + K8*AVERAGE(AK7,AK8), NA())</f>
        <v>0</v>
      </c>
      <c r="AN8" s="179" t="n">
        <f aca="false">AM8/AVERAGE(L7,L8)</f>
        <v>0</v>
      </c>
      <c r="AO8" s="179" t="n">
        <f aca="false">IFERROR((F8*AK8)/(2*E8),NA())</f>
        <v>0</v>
      </c>
    </row>
    <row r="9" customFormat="false" ht="12.75" hidden="false" customHeight="false" outlineLevel="0" collapsed="false">
      <c r="B9" s="180"/>
      <c r="C9" s="110"/>
      <c r="F9" s="11"/>
      <c r="G9" s="19"/>
      <c r="H9" s="19"/>
      <c r="I9" s="19"/>
      <c r="J9" s="19"/>
      <c r="K9" s="25"/>
      <c r="L9" s="20"/>
      <c r="N9" s="21"/>
      <c r="O9" s="20"/>
      <c r="P9" s="20"/>
      <c r="Q9" s="20"/>
      <c r="R9" s="20"/>
      <c r="S9" s="25"/>
      <c r="T9" s="20"/>
      <c r="U9" s="20"/>
      <c r="V9" s="25"/>
      <c r="W9" s="25"/>
      <c r="X9" s="25"/>
      <c r="Y9" s="20"/>
      <c r="Z9" s="21"/>
      <c r="AA9" s="21"/>
      <c r="AB9" s="21"/>
      <c r="AC9" s="21"/>
      <c r="AD9" s="21"/>
      <c r="AE9" s="21"/>
      <c r="AF9" s="21"/>
      <c r="AG9" s="181"/>
      <c r="AH9" s="181"/>
      <c r="AI9" s="181"/>
      <c r="AJ9" s="181"/>
      <c r="AK9" s="182"/>
      <c r="AL9" s="182"/>
      <c r="AM9" s="182"/>
      <c r="AN9" s="182"/>
      <c r="AO9" s="182"/>
    </row>
    <row r="10" s="183" customFormat="true" ht="12.75" hidden="false" customHeight="false" outlineLevel="0" collapsed="false">
      <c r="A10" s="183" t="s">
        <v>245</v>
      </c>
      <c r="B10" s="184" t="s">
        <v>103</v>
      </c>
      <c r="C10" s="185" t="n">
        <f aca="false">VLOOKUP(Rate_Calc!B10,Sampling!$A$7:$D$36,4,FALSE())</f>
        <v>23.367</v>
      </c>
      <c r="D10" s="186" t="str">
        <f aca="false">VLOOKUP(B10,Sampling!$A$7:$B$36,2,FALSE())</f>
        <v>Fed Batch</v>
      </c>
      <c r="E10" s="187" t="n">
        <f aca="false">VLOOKUP(C10,Online_ANA!$A$2:$A$14836,1,TRUE())</f>
        <v>23.367</v>
      </c>
      <c r="F10" s="188" t="n">
        <f aca="false">VLOOKUP(C10,Online_ANA!$A$2:$B$14836,2,TRUE())</f>
        <v>1.31570824617737</v>
      </c>
      <c r="G10" s="189" t="n">
        <f aca="false">VLOOKUP(C10,Online_ANA!$A$2:$P$14836,13,TRUE())/(General!$B$22*1000)</f>
        <v>0.175716246177367</v>
      </c>
      <c r="H10" s="189" t="n">
        <f aca="false">VLOOKUP(C10,Online_ANA!$A$2:$P$14836,11,TRUE())/1000</f>
        <v>0</v>
      </c>
      <c r="I10" s="189" t="n">
        <f aca="false">VLOOKUP(C10,Online_ANA!$A$2:$P$14836,12,TRUE())/1000</f>
        <v>0.079992</v>
      </c>
      <c r="J10" s="189"/>
      <c r="K10" s="187"/>
      <c r="L10" s="190" t="n">
        <f aca="false">VLOOKUP(C10,Biomass!$C$7:$S$36,16,FALSE())</f>
        <v>31.4333333333334</v>
      </c>
      <c r="M10" s="190"/>
      <c r="N10" s="187" t="n">
        <f aca="false">VLOOKUP(C10,Glycerol!$D$7:$E$14,2,FALSE())</f>
        <v>0.0906666666666667</v>
      </c>
      <c r="O10" s="190"/>
      <c r="P10" s="190"/>
      <c r="Q10" s="190"/>
      <c r="R10" s="190"/>
      <c r="S10" s="187"/>
      <c r="T10" s="190"/>
      <c r="U10" s="190"/>
      <c r="V10" s="187"/>
      <c r="W10" s="190"/>
      <c r="X10" s="190"/>
      <c r="Y10" s="187" t="n">
        <f aca="false">VLOOKUP(C10,Acetate!$D$7:$E$14,2,FALSE())</f>
        <v>0</v>
      </c>
      <c r="Z10" s="191"/>
      <c r="AA10" s="191"/>
      <c r="AB10" s="191"/>
      <c r="AC10" s="191"/>
      <c r="AD10" s="191"/>
      <c r="AE10" s="191"/>
      <c r="AF10" s="191"/>
      <c r="AG10" s="192"/>
      <c r="AH10" s="192"/>
      <c r="AI10" s="192"/>
      <c r="AJ10" s="192"/>
      <c r="AK10" s="193" t="n">
        <f aca="false">IFERROR(VLOOKUP(C10,Protein!$D$7:$E$14,2,FALSE())*1000, NA())</f>
        <v>0</v>
      </c>
      <c r="AL10" s="193" t="n">
        <f aca="false">IFERROR(AK10/L10,NA())</f>
        <v>0</v>
      </c>
      <c r="AM10" s="193"/>
      <c r="AN10" s="193"/>
      <c r="AO10" s="193"/>
    </row>
    <row r="11" s="183" customFormat="true" ht="12.75" hidden="false" customHeight="false" outlineLevel="0" collapsed="false">
      <c r="A11" s="183" t="s">
        <v>246</v>
      </c>
      <c r="B11" s="184" t="s">
        <v>104</v>
      </c>
      <c r="C11" s="185" t="n">
        <f aca="false">VLOOKUP(Rate_Calc!B11,Sampling!$A$7:$D$36,4,FALSE())</f>
        <v>25.867</v>
      </c>
      <c r="D11" s="186" t="str">
        <f aca="false">VLOOKUP(B11,Sampling!$A$7:$B$36,2,FALSE())</f>
        <v>induced Fed Batch</v>
      </c>
      <c r="E11" s="187" t="n">
        <f aca="false">VLOOKUP(C11,Online_ANA!$A$2:$A$14836,1,TRUE())</f>
        <v>25.867</v>
      </c>
      <c r="F11" s="188" t="n">
        <f aca="false">VLOOKUP(C11,Online_ANA!$A$2:$B$14836,2,TRUE())</f>
        <v>1.3756304934982</v>
      </c>
      <c r="G11" s="189" t="n">
        <f aca="false">VLOOKUP(C11,Online_ANA!$A$2:$P$14836,13,TRUE())/(General!$B$22*1000)</f>
        <v>0.262180893498202</v>
      </c>
      <c r="H11" s="189" t="n">
        <f aca="false">VLOOKUP(C11,Online_ANA!$A$2:$P$14836,11,TRUE())/1000</f>
        <v>0</v>
      </c>
      <c r="I11" s="189" t="n">
        <f aca="false">VLOOKUP(C11,Online_ANA!$A$2:$P$14836,12,TRUE())/1000</f>
        <v>0.0884496</v>
      </c>
      <c r="J11" s="189" t="n">
        <f aca="false">SUMIFS(Online_ANA!$Q$2:$Q$24836, Online_ANA!$A$2:$A$24836, "&gt;="&amp;C10, Online_ANA!$A$2:$A$24836, "&lt;="&amp;C11)/1000</f>
        <v>0</v>
      </c>
      <c r="K11" s="187" t="n">
        <f aca="false">((G11-G10)+(H11-H10)+(I11-I10)+J11)/(AVERAGE(F10:F11)*(E11-E10))</f>
        <v>0.0282156224845267</v>
      </c>
      <c r="L11" s="190" t="n">
        <f aca="false">VLOOKUP(C11,Biomass!$C$7:$S$36,16,FALSE())</f>
        <v>41.1666666666667</v>
      </c>
      <c r="M11" s="190" t="n">
        <f aca="false">G11-G10</f>
        <v>0.0864646473208347</v>
      </c>
      <c r="N11" s="187" t="n">
        <f aca="false">VLOOKUP(C11,Glycerol!$D$7:$E$14,2,FALSE())</f>
        <v>0.0906666666666667</v>
      </c>
      <c r="O11" s="190" t="n">
        <f aca="false">(N11-N10)/(E11-E10) + K11*AVERAGE(N10,N11) - (G11-G10)/(AVERAGE(F10,F11) * (E11-E10))*General!$B$21</f>
        <v>-10.7009532502925</v>
      </c>
      <c r="P11" s="190" t="n">
        <f aca="false">O11/General!$B$27*1000</f>
        <v>-348.565252452524</v>
      </c>
      <c r="Q11" s="190" t="n">
        <f aca="false">O11/AVERAGE(L10,L11)</f>
        <v>-0.294792100559021</v>
      </c>
      <c r="R11" s="190" t="n">
        <f aca="false">Q11/General!$B$27*1000</f>
        <v>-9.60234855241112</v>
      </c>
      <c r="S11" s="187" t="n">
        <f aca="false">R11/1000*General!$B$37</f>
        <v>-0.252954667916166</v>
      </c>
      <c r="T11" s="190" t="n">
        <f aca="false">(L11-L10)/(E11-E10)+K11*AVERAGE(L10,L11)</f>
        <v>4.91756042952161</v>
      </c>
      <c r="U11" s="190" t="n">
        <f aca="false">T11/General!$B$37*1000</f>
        <v>186.674275121346</v>
      </c>
      <c r="V11" s="187" t="n">
        <f aca="false">T11/AVERAGE(L10,L11)</f>
        <v>0.135469984284342</v>
      </c>
      <c r="W11" s="187" t="n">
        <f aca="false">ABS(U11/P11)</f>
        <v>0.535550442299958</v>
      </c>
      <c r="X11" s="187" t="n">
        <f aca="false">ABS(T11/O11)</f>
        <v>0.459544146628918</v>
      </c>
      <c r="Y11" s="187" t="n">
        <f aca="false">VLOOKUP(C11,Acetate!$D$7:$E$14,2,FALSE())</f>
        <v>0</v>
      </c>
      <c r="Z11" s="191" t="n">
        <f aca="false">(Y11-Y10)/(E11-E10) + K11*AVERAGE(Y10,Y11)</f>
        <v>0</v>
      </c>
      <c r="AA11" s="191" t="n">
        <f aca="false">Z11/[1]General!$B$28 * 1000</f>
        <v>0</v>
      </c>
      <c r="AB11" s="191" t="n">
        <f aca="false">Z11/AVERAGE(K10,K11)</f>
        <v>0</v>
      </c>
      <c r="AC11" s="191" t="n">
        <f aca="false">AB11/[1]General!$B$28 *1000</f>
        <v>0</v>
      </c>
      <c r="AD11" s="191" t="n">
        <f aca="false">AC11/1000 * [1]General!$B$37</f>
        <v>0</v>
      </c>
      <c r="AE11" s="191" t="n">
        <f aca="false">ABS(AA11/O11)</f>
        <v>0</v>
      </c>
      <c r="AF11" s="191" t="n">
        <f aca="false">ABS(Z11/N11)</f>
        <v>0</v>
      </c>
      <c r="AG11" s="192" t="n">
        <f aca="true">AVERAGE(INDIRECT(ADDRESS(MATCH(E10,Online_ANA!$A$2:$A$14836,0),8,1,1,"Online_ANA")):INDIRECT(ADDRESS(MATCH(E11,Online_ANA!$A$2:$A$14836,0),8,1,1,"Online_ANA")))</f>
        <v>240.244322095031</v>
      </c>
      <c r="AH11" s="192" t="n">
        <f aca="true">AVERAGE(INDIRECT(ADDRESS(MATCH(E10,Online_ANA!$A$2:$A$14836,0),9,1,1,"Online_ANA")):INDIRECT(ADDRESS(MATCH(E11,Online_ANA!$A$2:$A$14836,0),9,1,1,"Online_ANA")))</f>
        <v>146.406590174405</v>
      </c>
      <c r="AI11" s="192" t="n">
        <f aca="false">ABS(AH11/P11)</f>
        <v>0.42002634842194</v>
      </c>
      <c r="AJ11" s="192" t="n">
        <f aca="false">W11+AE11+AI11</f>
        <v>0.955576790721898</v>
      </c>
      <c r="AK11" s="193" t="n">
        <f aca="false">IFERROR(VLOOKUP(C11,Protein!$D$7:$E$14,2,FALSE())*1000, NA())</f>
        <v>3044.74303920211</v>
      </c>
      <c r="AL11" s="193" t="n">
        <f aca="false">IFERROR(AK11/L11,NA())</f>
        <v>73.9613693733305</v>
      </c>
      <c r="AM11" s="193" t="n">
        <f aca="false">IFERROR((AK11-AK10) / (E11-E10) + K11*AVERAGE(AK10,AK11), NA())</f>
        <v>1260.8518757591</v>
      </c>
      <c r="AN11" s="193" t="n">
        <f aca="false">AM11/AVERAGE(L10,L11)</f>
        <v>34.7342114534187</v>
      </c>
      <c r="AO11" s="193" t="n">
        <f aca="false">IFERROR((F11*AK11)/(2*E11),NA())</f>
        <v>80.9610965630496</v>
      </c>
    </row>
    <row r="12" customFormat="false" ht="12.75" hidden="false" customHeight="false" outlineLevel="0" collapsed="false">
      <c r="B12" s="180"/>
      <c r="C12" s="110"/>
      <c r="F12" s="11"/>
      <c r="G12" s="19"/>
      <c r="H12" s="19"/>
      <c r="I12" s="19"/>
      <c r="J12" s="19"/>
      <c r="K12" s="25"/>
      <c r="L12" s="20"/>
      <c r="N12" s="21"/>
      <c r="O12" s="20"/>
      <c r="P12" s="20"/>
      <c r="Q12" s="20"/>
      <c r="R12" s="20"/>
      <c r="S12" s="25"/>
      <c r="T12" s="20"/>
      <c r="U12" s="20"/>
      <c r="V12" s="25"/>
      <c r="W12" s="25"/>
      <c r="X12" s="25"/>
      <c r="Y12" s="20"/>
      <c r="Z12" s="21"/>
      <c r="AA12" s="21"/>
      <c r="AB12" s="21"/>
      <c r="AC12" s="21"/>
      <c r="AD12" s="21"/>
      <c r="AE12" s="21"/>
      <c r="AF12" s="21"/>
      <c r="AG12" s="181"/>
      <c r="AH12" s="181"/>
      <c r="AI12" s="181"/>
      <c r="AJ12" s="181"/>
      <c r="AK12" s="182"/>
      <c r="AL12" s="182"/>
      <c r="AM12" s="182"/>
      <c r="AN12" s="182"/>
      <c r="AO12" s="182"/>
    </row>
    <row r="13" s="183" customFormat="true" ht="12.75" hidden="false" customHeight="false" outlineLevel="0" collapsed="false">
      <c r="A13" s="183" t="s">
        <v>245</v>
      </c>
      <c r="B13" s="184" t="s">
        <v>104</v>
      </c>
      <c r="C13" s="185" t="n">
        <f aca="false">VLOOKUP(Rate_Calc!B13,Sampling!$A$7:$D$36,4,FALSE())</f>
        <v>25.867</v>
      </c>
      <c r="D13" s="186" t="str">
        <f aca="false">VLOOKUP(B13,Sampling!$A$7:$B$36,2,FALSE())</f>
        <v>induced Fed Batch</v>
      </c>
      <c r="E13" s="187" t="n">
        <f aca="false">VLOOKUP(C13,Online_ANA!$A$2:$A$14836,1,TRUE())</f>
        <v>25.867</v>
      </c>
      <c r="F13" s="188" t="n">
        <f aca="false">VLOOKUP(C13,Online_ANA!$A$2:$B$14836,2,TRUE())</f>
        <v>1.3756304934982</v>
      </c>
      <c r="G13" s="189" t="n">
        <f aca="false">VLOOKUP(C13,Online_ANA!$A$2:$P$14836,13,TRUE())/(General!$B$22*1000)</f>
        <v>0.262180893498202</v>
      </c>
      <c r="H13" s="189" t="n">
        <f aca="false">VLOOKUP(C13,Online_ANA!$A$2:$P$14836,11,TRUE())/1000</f>
        <v>0</v>
      </c>
      <c r="I13" s="189" t="n">
        <f aca="false">VLOOKUP(C13,Online_ANA!$A$2:$P$14836,12,TRUE())/1000</f>
        <v>0.0884496</v>
      </c>
      <c r="J13" s="189"/>
      <c r="K13" s="187"/>
      <c r="L13" s="190" t="n">
        <f aca="false">VLOOKUP(C13,Biomass!$C$7:$S$36,16,FALSE())</f>
        <v>41.1666666666667</v>
      </c>
      <c r="M13" s="190"/>
      <c r="N13" s="187" t="n">
        <f aca="false">VLOOKUP(C13,Glycerol!$D$7:$E$14,2,FALSE())</f>
        <v>0.0906666666666667</v>
      </c>
      <c r="O13" s="190"/>
      <c r="P13" s="190"/>
      <c r="Q13" s="190"/>
      <c r="R13" s="190"/>
      <c r="S13" s="187"/>
      <c r="T13" s="190"/>
      <c r="U13" s="190"/>
      <c r="V13" s="187"/>
      <c r="W13" s="190"/>
      <c r="X13" s="190"/>
      <c r="Y13" s="187" t="n">
        <f aca="false">VLOOKUP(C13,Acetate!$D$7:$E$14,2,FALSE())</f>
        <v>0</v>
      </c>
      <c r="Z13" s="191"/>
      <c r="AA13" s="191"/>
      <c r="AB13" s="191"/>
      <c r="AC13" s="191"/>
      <c r="AD13" s="191"/>
      <c r="AE13" s="191"/>
      <c r="AF13" s="191"/>
      <c r="AG13" s="192"/>
      <c r="AH13" s="192"/>
      <c r="AI13" s="192"/>
      <c r="AJ13" s="192"/>
      <c r="AK13" s="193" t="n">
        <f aca="false">IFERROR(VLOOKUP(C13,Protein!$D$7:$E$14,2,FALSE())*1000, NA())</f>
        <v>3044.74303920211</v>
      </c>
      <c r="AL13" s="193" t="n">
        <f aca="false">IFERROR(AK13/L13,NA())</f>
        <v>73.9613693733305</v>
      </c>
      <c r="AM13" s="193"/>
      <c r="AN13" s="193"/>
      <c r="AO13" s="193"/>
    </row>
    <row r="14" s="183" customFormat="true" ht="12.75" hidden="false" customHeight="false" outlineLevel="0" collapsed="false">
      <c r="A14" s="183" t="s">
        <v>246</v>
      </c>
      <c r="B14" s="184" t="s">
        <v>105</v>
      </c>
      <c r="C14" s="185" t="n">
        <f aca="false">VLOOKUP(Rate_Calc!B14,Sampling!$A$7:$D$36,4,FALSE())</f>
        <v>27.867</v>
      </c>
      <c r="D14" s="186" t="str">
        <f aca="false">VLOOKUP(B14,Sampling!$A$7:$B$36,2,FALSE())</f>
        <v>induced Fed Batch</v>
      </c>
      <c r="E14" s="187" t="n">
        <f aca="false">VLOOKUP(C14,Online_ANA!$A$2:$A$14836,1,TRUE())</f>
        <v>27.867</v>
      </c>
      <c r="F14" s="188" t="n">
        <f aca="false">VLOOKUP(C14,Online_ANA!$A$2:$B$14836,2,TRUE())</f>
        <v>1.44090618181818</v>
      </c>
      <c r="G14" s="189" t="n">
        <f aca="false">VLOOKUP(C14,Online_ANA!$A$2:$P$14836,13,TRUE())/(General!$B$22*1000)</f>
        <v>0.354018181818184</v>
      </c>
      <c r="H14" s="189" t="n">
        <f aca="false">VLOOKUP(C14,Online_ANA!$A$2:$P$14836,11,TRUE())/1000</f>
        <v>0</v>
      </c>
      <c r="I14" s="189" t="n">
        <f aca="false">VLOOKUP(C14,Online_ANA!$A$2:$P$14836,12,TRUE())/1000</f>
        <v>0.096888</v>
      </c>
      <c r="J14" s="189" t="n">
        <f aca="false">SUMIFS(Online_ANA!$Q$2:$Q$24836, Online_ANA!$A$2:$A$24836, "&gt;="&amp;C13, Online_ANA!$A$2:$A$24836, "&lt;="&amp;C14)/1000</f>
        <v>0</v>
      </c>
      <c r="K14" s="187" t="n">
        <f aca="false">((G14-G13)+(H14-H13)+(I14-I13)+J14)/(AVERAGE(F13:F14)*(E14-E13))</f>
        <v>0.0356024791719489</v>
      </c>
      <c r="L14" s="190" t="n">
        <f aca="false">VLOOKUP(C14,Biomass!$C$7:$S$36,16,FALSE())</f>
        <v>47.1333333333334</v>
      </c>
      <c r="M14" s="190" t="n">
        <f aca="false">G14-G13</f>
        <v>0.0918372883199819</v>
      </c>
      <c r="N14" s="187" t="n">
        <f aca="false">VLOOKUP(C14,Glycerol!$D$7:$E$14,2,FALSE())</f>
        <v>0.0906666666666667</v>
      </c>
      <c r="O14" s="190" t="n">
        <f aca="false">(N14-N13)/(E14-E13) + K14*AVERAGE(N13,N14) - (G14-G13)/(AVERAGE(F13,F14) * (E14-E13))*General!$B$21</f>
        <v>-13.575832475159</v>
      </c>
      <c r="P14" s="190" t="n">
        <f aca="false">O14/General!$B$27*1000</f>
        <v>-442.209526878142</v>
      </c>
      <c r="Q14" s="190" t="n">
        <f aca="false">O14/AVERAGE(L13,L14)</f>
        <v>-0.307493374295786</v>
      </c>
      <c r="R14" s="190" t="n">
        <f aca="false">Q14/General!$B$27*1000</f>
        <v>-10.016070823967</v>
      </c>
      <c r="S14" s="187" t="n">
        <f aca="false">R14/1000*General!$B$37</f>
        <v>-0.263853353715762</v>
      </c>
      <c r="T14" s="190" t="n">
        <f aca="false">(L14-L13)/(E14-E13)+K14*AVERAGE(L13,L14)</f>
        <v>4.55518278877492</v>
      </c>
      <c r="U14" s="190" t="n">
        <f aca="false">T14/General!$B$37*1000</f>
        <v>172.918148607787</v>
      </c>
      <c r="V14" s="187" t="n">
        <f aca="false">T14/AVERAGE(L13,L14)</f>
        <v>0.103175148103622</v>
      </c>
      <c r="W14" s="187" t="n">
        <f aca="false">ABS(U14/P14)</f>
        <v>0.391032164839444</v>
      </c>
      <c r="X14" s="187" t="n">
        <f aca="false">ABS(T14/O14)</f>
        <v>0.335536166722003</v>
      </c>
      <c r="Y14" s="187" t="n">
        <f aca="false">VLOOKUP(C14,Acetate!$D$7:$E$14,2,FALSE())</f>
        <v>0</v>
      </c>
      <c r="Z14" s="191" t="n">
        <f aca="false">(Y14-Y13)/(E14-E13) + K14*AVERAGE(Y13,Y14)</f>
        <v>0</v>
      </c>
      <c r="AA14" s="191" t="n">
        <f aca="false">Z14/[1]General!$B$28 * 1000</f>
        <v>0</v>
      </c>
      <c r="AB14" s="191" t="n">
        <f aca="false">Z14/AVERAGE(K13,K14)</f>
        <v>0</v>
      </c>
      <c r="AC14" s="191" t="n">
        <f aca="false">AB14/[1]General!$B$28 *1000</f>
        <v>0</v>
      </c>
      <c r="AD14" s="191" t="n">
        <f aca="false">AC14/1000 * [1]General!$B$37</f>
        <v>0</v>
      </c>
      <c r="AE14" s="191" t="n">
        <f aca="false">ABS(AA14/O14)</f>
        <v>0</v>
      </c>
      <c r="AF14" s="191" t="n">
        <f aca="false">ABS(Z14/N14)</f>
        <v>0</v>
      </c>
      <c r="AG14" s="192" t="n">
        <f aca="true">AVERAGE(INDIRECT(ADDRESS(MATCH(E13,Online_ANA!$A$2:$A$14836,0),8,1,1,"Online_ANA")):INDIRECT(ADDRESS(MATCH(E14,Online_ANA!$A$2:$A$14836,0),8,1,1,"Online_ANA")))</f>
        <v>308.601243642439</v>
      </c>
      <c r="AH14" s="192" t="n">
        <f aca="true">AVERAGE(INDIRECT(ADDRESS(MATCH(E13,Online_ANA!$A$2:$A$14836,0),9,1,1,"Online_ANA")):INDIRECT(ADDRESS(MATCH(E14,Online_ANA!$A$2:$A$14836,0),9,1,1,"Online_ANA")))</f>
        <v>182.35093125702</v>
      </c>
      <c r="AI14" s="192" t="n">
        <f aca="false">ABS(AH14/P14)</f>
        <v>0.412363190237803</v>
      </c>
      <c r="AJ14" s="192" t="n">
        <f aca="false">W14+AE14+AI14</f>
        <v>0.803395355077248</v>
      </c>
      <c r="AK14" s="193" t="n">
        <f aca="false">IFERROR(VLOOKUP(C14,Protein!$D$7:$E$14,2,FALSE())*1000, NA())</f>
        <v>5842.91453109849</v>
      </c>
      <c r="AL14" s="193" t="n">
        <f aca="false">IFERROR(AK14/L14,NA())</f>
        <v>123.965654832358</v>
      </c>
      <c r="AM14" s="193" t="n">
        <f aca="false">IFERROR((AK14-AK13) / (E14-E13) + K14*AVERAGE(AK13,AK14), NA())</f>
        <v>1557.29706771521</v>
      </c>
      <c r="AN14" s="193" t="n">
        <f aca="false">AM14/AVERAGE(L13,L14)</f>
        <v>35.2728667659165</v>
      </c>
      <c r="AO14" s="193" t="n">
        <f aca="false">IFERROR((F14*AK14)/(2*E14),NA())</f>
        <v>151.058450276225</v>
      </c>
    </row>
    <row r="15" customFormat="false" ht="12.75" hidden="false" customHeight="false" outlineLevel="0" collapsed="false">
      <c r="B15" s="180"/>
      <c r="C15" s="110"/>
      <c r="F15" s="11"/>
      <c r="G15" s="19"/>
      <c r="H15" s="19"/>
      <c r="I15" s="19"/>
      <c r="J15" s="19"/>
      <c r="K15" s="25"/>
      <c r="L15" s="20"/>
      <c r="N15" s="21"/>
      <c r="O15" s="20"/>
      <c r="P15" s="20"/>
      <c r="Q15" s="20"/>
      <c r="R15" s="20"/>
      <c r="S15" s="25"/>
      <c r="T15" s="20"/>
      <c r="U15" s="20"/>
      <c r="V15" s="25"/>
      <c r="W15" s="25"/>
      <c r="X15" s="25"/>
      <c r="Y15" s="20"/>
      <c r="Z15" s="21"/>
      <c r="AA15" s="21"/>
      <c r="AB15" s="21"/>
      <c r="AC15" s="21"/>
      <c r="AD15" s="21"/>
      <c r="AE15" s="21"/>
      <c r="AF15" s="21"/>
      <c r="AG15" s="181"/>
      <c r="AH15" s="181"/>
      <c r="AI15" s="181"/>
      <c r="AJ15" s="181"/>
      <c r="AK15" s="182"/>
      <c r="AL15" s="182"/>
      <c r="AM15" s="182"/>
      <c r="AN15" s="182"/>
      <c r="AO15" s="182"/>
    </row>
    <row r="16" s="183" customFormat="true" ht="12.75" hidden="false" customHeight="false" outlineLevel="0" collapsed="false">
      <c r="A16" s="183" t="s">
        <v>245</v>
      </c>
      <c r="B16" s="184" t="s">
        <v>105</v>
      </c>
      <c r="C16" s="185" t="n">
        <f aca="false">VLOOKUP(Rate_Calc!B16,Sampling!$A$7:$D$36,4,FALSE())</f>
        <v>27.867</v>
      </c>
      <c r="D16" s="186" t="str">
        <f aca="false">VLOOKUP(B16,Sampling!$A$7:$B$36,2,FALSE())</f>
        <v>induced Fed Batch</v>
      </c>
      <c r="E16" s="187" t="n">
        <f aca="false">VLOOKUP(C16,Online_ANA!$A$2:$A$14836,1,TRUE())</f>
        <v>27.867</v>
      </c>
      <c r="F16" s="188" t="n">
        <f aca="false">VLOOKUP(C16,Online_ANA!$A$2:$B$14836,2,TRUE())</f>
        <v>1.44090618181818</v>
      </c>
      <c r="G16" s="189" t="n">
        <f aca="false">VLOOKUP(C16,Online_ANA!$A$2:$P$14836,13,TRUE())/(General!$B$22*1000)</f>
        <v>0.354018181818184</v>
      </c>
      <c r="H16" s="189" t="n">
        <f aca="false">VLOOKUP(C16,Online_ANA!$A$2:$P$14836,11,TRUE())/1000</f>
        <v>0</v>
      </c>
      <c r="I16" s="189" t="n">
        <f aca="false">VLOOKUP(C16,Online_ANA!$A$2:$P$14836,12,TRUE())/1000</f>
        <v>0.096888</v>
      </c>
      <c r="J16" s="189"/>
      <c r="K16" s="187"/>
      <c r="L16" s="190" t="n">
        <f aca="false">VLOOKUP(C16,Biomass!$C$7:$S$36,16,FALSE())</f>
        <v>47.1333333333334</v>
      </c>
      <c r="M16" s="190"/>
      <c r="N16" s="187" t="n">
        <f aca="false">VLOOKUP(C16,Glycerol!$D$7:$E$14,2,FALSE())</f>
        <v>0.0906666666666667</v>
      </c>
      <c r="O16" s="190"/>
      <c r="P16" s="190"/>
      <c r="Q16" s="190"/>
      <c r="R16" s="190"/>
      <c r="S16" s="187"/>
      <c r="T16" s="190"/>
      <c r="U16" s="190"/>
      <c r="V16" s="187"/>
      <c r="W16" s="190"/>
      <c r="X16" s="190"/>
      <c r="Y16" s="187" t="n">
        <f aca="false">VLOOKUP(C16,Acetate!$D$7:$E$14,2,FALSE())</f>
        <v>0</v>
      </c>
      <c r="Z16" s="191"/>
      <c r="AA16" s="191"/>
      <c r="AB16" s="191"/>
      <c r="AC16" s="191"/>
      <c r="AD16" s="191"/>
      <c r="AE16" s="191"/>
      <c r="AF16" s="191"/>
      <c r="AG16" s="192"/>
      <c r="AH16" s="192"/>
      <c r="AI16" s="192"/>
      <c r="AJ16" s="192"/>
      <c r="AK16" s="193" t="n">
        <f aca="false">IFERROR(VLOOKUP(C16,Protein!$D$7:$E$14,2,FALSE())*1000, NA())</f>
        <v>5842.91453109849</v>
      </c>
      <c r="AL16" s="193" t="n">
        <f aca="false">IFERROR(AK16/L16,NA())</f>
        <v>123.965654832358</v>
      </c>
      <c r="AM16" s="193"/>
      <c r="AN16" s="193"/>
      <c r="AO16" s="193"/>
    </row>
    <row r="17" s="183" customFormat="true" ht="12.75" hidden="false" customHeight="false" outlineLevel="0" collapsed="false">
      <c r="A17" s="183" t="s">
        <v>246</v>
      </c>
      <c r="B17" s="184" t="s">
        <v>106</v>
      </c>
      <c r="C17" s="185" t="n">
        <f aca="false">VLOOKUP(Rate_Calc!B17,Sampling!$A$7:$D$36,4,FALSE())</f>
        <v>29.867</v>
      </c>
      <c r="D17" s="186" t="str">
        <f aca="false">VLOOKUP(B17,Sampling!$A$7:$B$36,2,FALSE())</f>
        <v>induced Fed Batch</v>
      </c>
      <c r="E17" s="187" t="n">
        <f aca="false">VLOOKUP(C17,Online_ANA!$A$2:$A$14836,1,TRUE())</f>
        <v>29.867</v>
      </c>
      <c r="F17" s="188" t="n">
        <f aca="false">VLOOKUP(C17,Online_ANA!$A$2:$B$14836,2,TRUE())</f>
        <v>1.52913418439037</v>
      </c>
      <c r="G17" s="189" t="n">
        <f aca="false">VLOOKUP(C17,Online_ANA!$A$2:$P$14836,13,TRUE())/(General!$B$22*1000)</f>
        <v>0.468596051057037</v>
      </c>
      <c r="H17" s="189" t="n">
        <f aca="false">VLOOKUP(C17,Online_ANA!$A$2:$P$14836,11,TRUE())/1000</f>
        <v>0</v>
      </c>
      <c r="I17" s="189" t="n">
        <f aca="false">VLOOKUP(C17,Online_ANA!$A$2:$P$14836,12,TRUE())/1000</f>
        <v>0.105538133333333</v>
      </c>
      <c r="J17" s="189" t="n">
        <f aca="false">SUMIFS(Online_ANA!$Q$2:$Q$24836, Online_ANA!$A$2:$A$24836, "&gt;="&amp;C16, Online_ANA!$A$2:$A$24836, "&lt;="&amp;C17)/1000</f>
        <v>0</v>
      </c>
      <c r="K17" s="187" t="n">
        <f aca="false">((G17-G16)+(H17-H16)+(I17-I16)+J17)/(AVERAGE(F16:F17)*(E17-E16))</f>
        <v>0.0414903460485605</v>
      </c>
      <c r="L17" s="190" t="n">
        <f aca="false">VLOOKUP(C17,Biomass!$C$7:$S$36,16,FALSE())</f>
        <v>51.4</v>
      </c>
      <c r="M17" s="190" t="n">
        <f aca="false">G17-G16</f>
        <v>0.114577869238853</v>
      </c>
      <c r="N17" s="187" t="n">
        <f aca="false">VLOOKUP(C17,Glycerol!$D$7:$E$14,2,FALSE())</f>
        <v>0.0906666666666667</v>
      </c>
      <c r="O17" s="190" t="n">
        <f aca="false">(N17-N16)/(E17-E16) + K17*AVERAGE(N16,N17) - (G17-G16)/(AVERAGE(F16,F17) * (E17-E16))*General!$B$21</f>
        <v>-16.0621163935047</v>
      </c>
      <c r="P17" s="190" t="n">
        <f aca="false">O17/General!$B$27*1000</f>
        <v>-523.195973729793</v>
      </c>
      <c r="Q17" s="190" t="n">
        <f aca="false">O17/AVERAGE(L16,L17)</f>
        <v>-0.326024013399959</v>
      </c>
      <c r="R17" s="190" t="n">
        <f aca="false">Q17/General!$B$27*1000</f>
        <v>-10.6196747035817</v>
      </c>
      <c r="S17" s="187" t="n">
        <f aca="false">R17/1000*General!$B$37</f>
        <v>-0.279754090716453</v>
      </c>
      <c r="T17" s="190" t="n">
        <f aca="false">(L17-L16)/(E17-E16)+K17*AVERAGE(L16,L17)</f>
        <v>4.1774243819924</v>
      </c>
      <c r="U17" s="190" t="n">
        <f aca="false">T17/General!$B$37*1000</f>
        <v>158.578156701682</v>
      </c>
      <c r="V17" s="187" t="n">
        <f aca="false">T17/AVERAGE(L16,L17)</f>
        <v>0.084792105182525</v>
      </c>
      <c r="W17" s="187" t="n">
        <f aca="false">ABS(U17/P17)</f>
        <v>0.303095139611262</v>
      </c>
      <c r="X17" s="187" t="n">
        <f aca="false">ABS(T17/O17)</f>
        <v>0.260079324520504</v>
      </c>
      <c r="Y17" s="187" t="n">
        <f aca="false">VLOOKUP(C17,Acetate!$D$7:$E$14,2,FALSE())</f>
        <v>0</v>
      </c>
      <c r="Z17" s="191" t="n">
        <f aca="false">(Y17-Y16)/(E17-E16) + K17*AVERAGE(Y16,Y17)</f>
        <v>0</v>
      </c>
      <c r="AA17" s="191" t="n">
        <f aca="false">Z17/[1]General!$B$28 * 1000</f>
        <v>0</v>
      </c>
      <c r="AB17" s="191" t="n">
        <f aca="false">Z17/AVERAGE(K16,K17)</f>
        <v>0</v>
      </c>
      <c r="AC17" s="191" t="n">
        <f aca="false">AB17/[1]General!$B$28 *1000</f>
        <v>0</v>
      </c>
      <c r="AD17" s="191" t="n">
        <f aca="false">AC17/1000 * [1]General!$B$37</f>
        <v>0</v>
      </c>
      <c r="AE17" s="191" t="n">
        <f aca="false">ABS(AA17/O17)</f>
        <v>0</v>
      </c>
      <c r="AF17" s="191" t="n">
        <f aca="false">ABS(Z17/N17)</f>
        <v>0</v>
      </c>
      <c r="AG17" s="192" t="n">
        <f aca="true">AVERAGE(INDIRECT(ADDRESS(MATCH(E16,Online_ANA!$A$2:$A$14836,0),8,1,1,"Online_ANA")):INDIRECT(ADDRESS(MATCH(E17,Online_ANA!$A$2:$A$14836,0),8,1,1,"Online_ANA")))</f>
        <v>381.233974377557</v>
      </c>
      <c r="AH17" s="192" t="n">
        <f aca="true">AVERAGE(INDIRECT(ADDRESS(MATCH(E16,Online_ANA!$A$2:$A$14836,0),9,1,1,"Online_ANA")):INDIRECT(ADDRESS(MATCH(E17,Online_ANA!$A$2:$A$14836,0),9,1,1,"Online_ANA")))</f>
        <v>223.754833536551</v>
      </c>
      <c r="AI17" s="192" t="n">
        <f aca="false">ABS(AH17/P17)</f>
        <v>0.427669257355772</v>
      </c>
      <c r="AJ17" s="192" t="n">
        <f aca="false">W17+AE17+AI17</f>
        <v>0.730764396967034</v>
      </c>
      <c r="AK17" s="193" t="n">
        <f aca="false">IFERROR(VLOOKUP(C17,Protein!$D$7:$E$14,2,FALSE())*1000, NA())</f>
        <v>7643.71796647735</v>
      </c>
      <c r="AL17" s="193" t="n">
        <f aca="false">IFERROR(AK17/L17,NA())</f>
        <v>148.710466273878</v>
      </c>
      <c r="AM17" s="193" t="n">
        <f aca="false">IFERROR((AK17-AK16) / (E17-E16) + K17*AVERAGE(AK16,AK17), NA())</f>
        <v>1180.18424236652</v>
      </c>
      <c r="AN17" s="193" t="n">
        <f aca="false">AM17/AVERAGE(L16,L17)</f>
        <v>23.9550252171824</v>
      </c>
      <c r="AO17" s="193" t="n">
        <f aca="false">IFERROR((F17*AK17)/(2*E17),NA())</f>
        <v>195.671986446234</v>
      </c>
    </row>
    <row r="18" customFormat="false" ht="12.75" hidden="false" customHeight="false" outlineLevel="0" collapsed="false">
      <c r="B18" s="180"/>
      <c r="C18" s="110"/>
      <c r="F18" s="11"/>
      <c r="G18" s="19"/>
      <c r="H18" s="19"/>
      <c r="I18" s="19"/>
      <c r="J18" s="19"/>
      <c r="K18" s="25"/>
      <c r="L18" s="20"/>
      <c r="N18" s="21"/>
      <c r="O18" s="20"/>
      <c r="P18" s="20"/>
      <c r="Q18" s="20"/>
      <c r="R18" s="20"/>
      <c r="S18" s="25"/>
      <c r="T18" s="20"/>
      <c r="U18" s="20"/>
      <c r="V18" s="25"/>
      <c r="W18" s="25"/>
      <c r="X18" s="25"/>
      <c r="Y18" s="20"/>
      <c r="Z18" s="21"/>
      <c r="AA18" s="21"/>
      <c r="AB18" s="21"/>
      <c r="AC18" s="21"/>
      <c r="AD18" s="21"/>
      <c r="AE18" s="21"/>
      <c r="AF18" s="21"/>
      <c r="AG18" s="181"/>
      <c r="AH18" s="181"/>
      <c r="AI18" s="181"/>
      <c r="AJ18" s="181"/>
      <c r="AK18" s="182"/>
      <c r="AL18" s="182"/>
      <c r="AM18" s="182"/>
      <c r="AN18" s="182"/>
      <c r="AO18" s="182"/>
    </row>
    <row r="19" s="183" customFormat="true" ht="12.75" hidden="false" customHeight="false" outlineLevel="0" collapsed="false">
      <c r="A19" s="183" t="s">
        <v>245</v>
      </c>
      <c r="B19" s="184" t="s">
        <v>106</v>
      </c>
      <c r="C19" s="185" t="n">
        <f aca="false">VLOOKUP(Rate_Calc!B19,Sampling!$A$7:$D$36,4,FALSE())</f>
        <v>29.867</v>
      </c>
      <c r="D19" s="186" t="str">
        <f aca="false">VLOOKUP(B19,Sampling!$A$7:$B$36,2,FALSE())</f>
        <v>induced Fed Batch</v>
      </c>
      <c r="E19" s="187" t="n">
        <f aca="false">VLOOKUP(C19,Online_ANA!$A$2:$A$14836,1,TRUE())</f>
        <v>29.867</v>
      </c>
      <c r="F19" s="188" t="n">
        <f aca="false">VLOOKUP(C19,Online_ANA!$A$2:$B$14836,2,TRUE())</f>
        <v>1.52913418439037</v>
      </c>
      <c r="G19" s="189" t="n">
        <f aca="false">VLOOKUP(C19,Online_ANA!$A$2:$P$14836,13,TRUE())/(General!$B$22*1000)</f>
        <v>0.468596051057037</v>
      </c>
      <c r="H19" s="189" t="n">
        <f aca="false">VLOOKUP(C19,Online_ANA!$A$2:$P$14836,11,TRUE())/1000</f>
        <v>0</v>
      </c>
      <c r="I19" s="189" t="n">
        <f aca="false">VLOOKUP(C19,Online_ANA!$A$2:$P$14836,12,TRUE())/1000</f>
        <v>0.105538133333333</v>
      </c>
      <c r="J19" s="189"/>
      <c r="K19" s="187"/>
      <c r="L19" s="190" t="n">
        <f aca="false">VLOOKUP(C19,Biomass!$C$7:$S$36,16,FALSE())</f>
        <v>51.4</v>
      </c>
      <c r="M19" s="190"/>
      <c r="N19" s="187" t="n">
        <f aca="false">VLOOKUP(C19,Glycerol!$D$7:$E$14,2,FALSE())</f>
        <v>0.0906666666666667</v>
      </c>
      <c r="O19" s="190"/>
      <c r="P19" s="190"/>
      <c r="Q19" s="190"/>
      <c r="R19" s="190"/>
      <c r="S19" s="187"/>
      <c r="T19" s="190"/>
      <c r="U19" s="190"/>
      <c r="V19" s="187"/>
      <c r="W19" s="190"/>
      <c r="X19" s="190"/>
      <c r="Y19" s="187" t="n">
        <f aca="false">VLOOKUP(C19,Acetate!$D$7:$E$14,2,FALSE())</f>
        <v>0</v>
      </c>
      <c r="Z19" s="191"/>
      <c r="AA19" s="191"/>
      <c r="AB19" s="191"/>
      <c r="AC19" s="191"/>
      <c r="AD19" s="191"/>
      <c r="AE19" s="191"/>
      <c r="AF19" s="191"/>
      <c r="AG19" s="192"/>
      <c r="AH19" s="192"/>
      <c r="AI19" s="192"/>
      <c r="AJ19" s="192"/>
      <c r="AK19" s="193" t="n">
        <f aca="false">IFERROR(VLOOKUP(C19,Protein!$D$7:$E$14,2,FALSE())*1000, NA())</f>
        <v>7643.71796647735</v>
      </c>
      <c r="AL19" s="193" t="n">
        <f aca="false">IFERROR(AK19/L19,NA())</f>
        <v>148.710466273878</v>
      </c>
      <c r="AM19" s="193"/>
      <c r="AN19" s="193"/>
      <c r="AO19" s="193"/>
    </row>
    <row r="20" s="183" customFormat="true" ht="12.75" hidden="false" customHeight="false" outlineLevel="0" collapsed="false">
      <c r="A20" s="183" t="s">
        <v>246</v>
      </c>
      <c r="B20" s="184" t="s">
        <v>107</v>
      </c>
      <c r="C20" s="185" t="n">
        <f aca="false">VLOOKUP(Rate_Calc!B20,Sampling!$A$7:$D$36,4,FALSE())</f>
        <v>31.95</v>
      </c>
      <c r="D20" s="186" t="str">
        <f aca="false">VLOOKUP(B20,Sampling!$A$7:$B$36,2,FALSE())</f>
        <v>induced Fed Batch</v>
      </c>
      <c r="E20" s="187" t="n">
        <f aca="false">VLOOKUP(C20,Online_ANA!$A$2:$A$14836,1,TRUE())</f>
        <v>31.95</v>
      </c>
      <c r="F20" s="188" t="n">
        <f aca="false">VLOOKUP(C20,Online_ANA!$A$2:$B$14836,2,TRUE())</f>
        <v>1.64532863404689</v>
      </c>
      <c r="G20" s="189" t="n">
        <f aca="false">VLOOKUP(C20,Online_ANA!$A$2:$P$14836,13,TRUE())/(General!$B$22*1000)</f>
        <v>0.60947752293578</v>
      </c>
      <c r="H20" s="189" t="n">
        <f aca="false">VLOOKUP(C20,Online_ANA!$A$2:$P$14836,11,TRUE())/1000</f>
        <v>0</v>
      </c>
      <c r="I20" s="189" t="n">
        <f aca="false">VLOOKUP(C20,Online_ANA!$A$2:$P$14836,12,TRUE())/1000</f>
        <v>0.115851111111111</v>
      </c>
      <c r="J20" s="189" t="n">
        <f aca="false">SUMIFS(Online_ANA!$Q$2:$Q$24836, Online_ANA!$A$2:$A$24836, "&gt;="&amp;C19, Online_ANA!$A$2:$A$24836, "&lt;="&amp;C20)/1000</f>
        <v>0</v>
      </c>
      <c r="K20" s="187" t="n">
        <f aca="false">((G20-G19)+(H20-H19)+(I20-I19)+J20)/(AVERAGE(F19:F20)*(E20-E19))</f>
        <v>0.0457305399864604</v>
      </c>
      <c r="L20" s="190" t="n">
        <f aca="false">VLOOKUP(C20,Biomass!$C$7:$S$36,16,FALSE())</f>
        <v>52.5666666666667</v>
      </c>
      <c r="M20" s="190" t="n">
        <f aca="false">G20-G19</f>
        <v>0.140881471878743</v>
      </c>
      <c r="N20" s="187" t="n">
        <f aca="false">VLOOKUP(C20,Glycerol!$D$7:$E$14,2,FALSE())</f>
        <v>0.0906666666666667</v>
      </c>
      <c r="O20" s="190" t="n">
        <f aca="false">(N20-N19)/(E20-E19) + K20*AVERAGE(N19,N20) - (G20-G19)/(AVERAGE(F19,F20) * (E20-E19))*General!$B$21</f>
        <v>-17.7414436913892</v>
      </c>
      <c r="P20" s="190" t="n">
        <f aca="false">O20/General!$B$27*1000</f>
        <v>-577.8971886446</v>
      </c>
      <c r="Q20" s="190" t="n">
        <f aca="false">O20/AVERAGE(L19,L20)</f>
        <v>-0.341290997590046</v>
      </c>
      <c r="R20" s="190" t="n">
        <f aca="false">Q20/General!$B$27*1000</f>
        <v>-11.116970605539</v>
      </c>
      <c r="S20" s="187" t="n">
        <f aca="false">R20/1000*General!$B$37</f>
        <v>-0.292854356661713</v>
      </c>
      <c r="T20" s="190" t="n">
        <f aca="false">(L20-L19)/(E20-E19)+K20*AVERAGE(L19,L20)</f>
        <v>2.93731551796777</v>
      </c>
      <c r="U20" s="190" t="n">
        <f aca="false">T20/General!$B$37*1000</f>
        <v>111.50269589522</v>
      </c>
      <c r="V20" s="187" t="n">
        <f aca="false">T20/AVERAGE(L19,L20)</f>
        <v>0.0565049474440738</v>
      </c>
      <c r="W20" s="187" t="n">
        <f aca="false">ABS(U20/P20)</f>
        <v>0.192945558632562</v>
      </c>
      <c r="X20" s="187" t="n">
        <f aca="false">ABS(T20/O20)</f>
        <v>0.165562372998618</v>
      </c>
      <c r="Y20" s="187" t="n">
        <f aca="false">VLOOKUP(C20,Acetate!$D$7:$E$14,2,FALSE())</f>
        <v>0</v>
      </c>
      <c r="Z20" s="191" t="n">
        <f aca="false">(Y20-Y19)/(E20-E19) + K20*AVERAGE(Y19,Y20)</f>
        <v>0</v>
      </c>
      <c r="AA20" s="191" t="n">
        <f aca="false">Z20/[1]General!$B$28 * 1000</f>
        <v>0</v>
      </c>
      <c r="AB20" s="191" t="n">
        <f aca="false">Z20/AVERAGE(K19,K20)</f>
        <v>0</v>
      </c>
      <c r="AC20" s="191" t="n">
        <f aca="false">AB20/[1]General!$B$28 *1000</f>
        <v>0</v>
      </c>
      <c r="AD20" s="191" t="n">
        <f aca="false">AC20/1000 * [1]General!$B$37</f>
        <v>0</v>
      </c>
      <c r="AE20" s="191" t="n">
        <f aca="false">ABS(AA20/O20)</f>
        <v>0</v>
      </c>
      <c r="AF20" s="191" t="n">
        <f aca="false">ABS(Z20/N20)</f>
        <v>0</v>
      </c>
      <c r="AG20" s="192" t="n">
        <f aca="true">AVERAGE(INDIRECT(ADDRESS(MATCH(E19,Online_ANA!$A$2:$A$14836,0),8,1,1,"Online_ANA")):INDIRECT(ADDRESS(MATCH(E20,Online_ANA!$A$2:$A$14836,0),8,1,1,"Online_ANA")))</f>
        <v>442.428417370598</v>
      </c>
      <c r="AH20" s="192" t="n">
        <f aca="true">AVERAGE(INDIRECT(ADDRESS(MATCH(E19,Online_ANA!$A$2:$A$14836,0),9,1,1,"Online_ANA")):INDIRECT(ADDRESS(MATCH(E20,Online_ANA!$A$2:$A$14836,0),9,1,1,"Online_ANA")))</f>
        <v>272.326366999309</v>
      </c>
      <c r="AI20" s="192" t="n">
        <f aca="false">ABS(AH20/P20)</f>
        <v>0.471236704989036</v>
      </c>
      <c r="AJ20" s="192" t="n">
        <f aca="false">W20+AE20+AI20</f>
        <v>0.664182263621598</v>
      </c>
      <c r="AK20" s="193" t="n">
        <f aca="false">IFERROR(VLOOKUP(C20,Protein!$D$7:$E$14,2,FALSE())*1000, NA())</f>
        <v>8391.7440088655</v>
      </c>
      <c r="AL20" s="193" t="n">
        <f aca="false">IFERROR(AK20/L20,NA())</f>
        <v>159.640025533269</v>
      </c>
      <c r="AM20" s="193" t="n">
        <f aca="false">IFERROR((AK20-AK19) / (E20-E19) + K20*AVERAGE(AK19,AK20), NA())</f>
        <v>725.76512547197</v>
      </c>
      <c r="AN20" s="193" t="n">
        <f aca="false">AM20/AVERAGE(L19,L20)</f>
        <v>13.9614964823079</v>
      </c>
      <c r="AO20" s="193" t="n">
        <f aca="false">IFERROR((F20*AK20)/(2*E20),NA())</f>
        <v>216.074752854113</v>
      </c>
    </row>
    <row r="21" customFormat="false" ht="12.75" hidden="false" customHeight="false" outlineLevel="0" collapsed="false">
      <c r="B21" s="165"/>
      <c r="C21" s="110"/>
      <c r="F21" s="11"/>
      <c r="G21" s="19"/>
      <c r="H21" s="19"/>
      <c r="I21" s="19"/>
      <c r="J21" s="19"/>
      <c r="K21" s="25"/>
      <c r="L21" s="20"/>
      <c r="N21" s="21"/>
      <c r="O21" s="20"/>
      <c r="P21" s="20"/>
      <c r="Q21" s="20"/>
      <c r="R21" s="20"/>
      <c r="S21" s="25"/>
      <c r="T21" s="20"/>
      <c r="U21" s="20"/>
      <c r="V21" s="25"/>
      <c r="W21" s="25"/>
      <c r="X21" s="25"/>
      <c r="Y21" s="20"/>
      <c r="Z21" s="21"/>
      <c r="AA21" s="21"/>
      <c r="AB21" s="21"/>
      <c r="AC21" s="21"/>
      <c r="AD21" s="21"/>
      <c r="AE21" s="21"/>
      <c r="AF21" s="21"/>
      <c r="AG21" s="181"/>
      <c r="AH21" s="181"/>
      <c r="AI21" s="181"/>
      <c r="AJ21" s="181"/>
      <c r="AK21" s="182"/>
      <c r="AL21" s="182"/>
      <c r="AM21" s="182"/>
      <c r="AN21" s="182"/>
      <c r="AO21" s="182"/>
    </row>
    <row r="22" s="183" customFormat="true" ht="12.75" hidden="false" customHeight="false" outlineLevel="0" collapsed="false">
      <c r="A22" s="183" t="s">
        <v>245</v>
      </c>
      <c r="B22" s="184" t="s">
        <v>107</v>
      </c>
      <c r="C22" s="185" t="n">
        <f aca="false">VLOOKUP(Rate_Calc!B22,Sampling!$A$7:$D$36,4,FALSE())</f>
        <v>31.95</v>
      </c>
      <c r="D22" s="186" t="str">
        <f aca="false">VLOOKUP(B22,Sampling!$A$7:$B$36,2,FALSE())</f>
        <v>induced Fed Batch</v>
      </c>
      <c r="E22" s="187" t="n">
        <f aca="false">VLOOKUP(C22,Online_ANA!$A$2:$A$14836,1,TRUE())</f>
        <v>31.95</v>
      </c>
      <c r="F22" s="188" t="n">
        <f aca="false">VLOOKUP(C22,Online_ANA!$A$2:$B$14836,2,TRUE())</f>
        <v>1.64532863404689</v>
      </c>
      <c r="G22" s="189" t="n">
        <f aca="false">VLOOKUP(C22,Online_ANA!$A$2:$P$14836,13,TRUE())/(General!$B$22*1000)</f>
        <v>0.60947752293578</v>
      </c>
      <c r="H22" s="189" t="n">
        <f aca="false">VLOOKUP(C22,Online_ANA!$A$2:$P$14836,11,TRUE())/1000</f>
        <v>0</v>
      </c>
      <c r="I22" s="189" t="n">
        <f aca="false">VLOOKUP(C22,Online_ANA!$A$2:$P$14836,12,TRUE())/1000</f>
        <v>0.115851111111111</v>
      </c>
      <c r="J22" s="189"/>
      <c r="K22" s="187"/>
      <c r="L22" s="190" t="n">
        <f aca="false">VLOOKUP(C22,Biomass!$C$7:$S$36,16,FALSE())</f>
        <v>52.5666666666667</v>
      </c>
      <c r="M22" s="190"/>
      <c r="N22" s="187" t="n">
        <f aca="false">VLOOKUP(C22,Glycerol!$D$7:$E$14,2,FALSE())</f>
        <v>0.0906666666666667</v>
      </c>
      <c r="O22" s="190"/>
      <c r="P22" s="190"/>
      <c r="Q22" s="190"/>
      <c r="R22" s="190"/>
      <c r="S22" s="187"/>
      <c r="T22" s="190"/>
      <c r="U22" s="190"/>
      <c r="V22" s="187"/>
      <c r="W22" s="190"/>
      <c r="X22" s="190"/>
      <c r="Y22" s="187" t="n">
        <f aca="false">VLOOKUP(C22,Acetate!$D$7:$E$14,2,FALSE())</f>
        <v>0</v>
      </c>
      <c r="Z22" s="191"/>
      <c r="AA22" s="191"/>
      <c r="AB22" s="191"/>
      <c r="AC22" s="191"/>
      <c r="AD22" s="191"/>
      <c r="AE22" s="191"/>
      <c r="AF22" s="191"/>
      <c r="AG22" s="192"/>
      <c r="AH22" s="192"/>
      <c r="AI22" s="192"/>
      <c r="AJ22" s="192"/>
      <c r="AK22" s="193" t="n">
        <f aca="false">IFERROR(VLOOKUP(C22,Protein!$D$7:$E$14,2,FALSE())*1000, NA())</f>
        <v>8391.7440088655</v>
      </c>
      <c r="AL22" s="193" t="n">
        <f aca="false">IFERROR(AK22/L22,NA())</f>
        <v>159.640025533269</v>
      </c>
      <c r="AM22" s="193"/>
      <c r="AN22" s="193"/>
      <c r="AO22" s="193"/>
    </row>
    <row r="23" s="183" customFormat="true" ht="12.75" hidden="false" customHeight="false" outlineLevel="0" collapsed="false">
      <c r="A23" s="183" t="s">
        <v>246</v>
      </c>
      <c r="B23" s="184" t="s">
        <v>108</v>
      </c>
      <c r="C23" s="185" t="n">
        <f aca="false">VLOOKUP(Rate_Calc!B23,Sampling!$A$7:$D$36,4,FALSE())</f>
        <v>33.867</v>
      </c>
      <c r="D23" s="186" t="str">
        <f aca="false">VLOOKUP(B23,Sampling!$A$7:$B$36,2,FALSE())</f>
        <v>induced Fed Batch</v>
      </c>
      <c r="E23" s="187" t="n">
        <f aca="false">VLOOKUP(C23,Online_ANA!$A$2:$A$14836,1,TRUE())</f>
        <v>33.867</v>
      </c>
      <c r="F23" s="188" t="n">
        <f aca="false">VLOOKUP(C23,Online_ANA!$A$2:$B$14836,2,TRUE())</f>
        <v>1.77735923797367</v>
      </c>
      <c r="G23" s="189" t="n">
        <f aca="false">VLOOKUP(C23,Online_ANA!$A$2:$P$14836,13,TRUE())/(General!$B$22*1000)</f>
        <v>0.76198643797367</v>
      </c>
      <c r="H23" s="189" t="n">
        <f aca="false">VLOOKUP(C23,Online_ANA!$A$2:$P$14836,11,TRUE())/1000</f>
        <v>0</v>
      </c>
      <c r="I23" s="189" t="n">
        <f aca="false">VLOOKUP(C23,Online_ANA!$A$2:$P$14836,12,TRUE())/1000</f>
        <v>0.1303728</v>
      </c>
      <c r="J23" s="189" t="n">
        <f aca="false">SUMIFS(Online_ANA!$Q$2:$Q$24836, Online_ANA!$A$2:$A$24836, "&gt;="&amp;C22, Online_ANA!$A$2:$A$24836, "&lt;="&amp;C23)/1000</f>
        <v>0</v>
      </c>
      <c r="K23" s="187" t="n">
        <f aca="false">((G23-G22)+(H23-H22)+(I23-I22)+J23)/(AVERAGE(F22:F23)*(E23-E22))</f>
        <v>0.0509139320008507</v>
      </c>
      <c r="L23" s="190" t="n">
        <f aca="false">VLOOKUP(C23,Biomass!$C$7:$S$36,16,FALSE())</f>
        <v>58.0333333333333</v>
      </c>
      <c r="M23" s="190" t="n">
        <f aca="false">G23-G22</f>
        <v>0.15250891503789</v>
      </c>
      <c r="N23" s="187" t="n">
        <f aca="false">VLOOKUP(C23,Glycerol!$D$7:$E$14,2,FALSE())</f>
        <v>0.0906666666666667</v>
      </c>
      <c r="O23" s="190" t="n">
        <f aca="false">(N23-N22)/(E23-E22) + K23*AVERAGE(N22,N23) - (G23-G22)/(AVERAGE(F22,F23) * (E23-E22))*General!$B$21</f>
        <v>-19.3552298035334</v>
      </c>
      <c r="P23" s="190" t="n">
        <f aca="false">O23/General!$B$27*1000</f>
        <v>-630.463511515746</v>
      </c>
      <c r="Q23" s="190" t="n">
        <f aca="false">O23/AVERAGE(L22,L23)</f>
        <v>-0.350004155579266</v>
      </c>
      <c r="R23" s="190" t="n">
        <f aca="false">Q23/General!$B$27*1000</f>
        <v>-11.4007868266862</v>
      </c>
      <c r="S23" s="187" t="n">
        <f aca="false">R23/1000*General!$B$37</f>
        <v>-0.300330927375394</v>
      </c>
      <c r="T23" s="190" t="n">
        <f aca="false">(L23-L22)/(E23-E22)+K23*AVERAGE(L22,L23)</f>
        <v>5.6672184086959</v>
      </c>
      <c r="U23" s="190" t="n">
        <f aca="false">T23/General!$B$37*1000</f>
        <v>215.131853194241</v>
      </c>
      <c r="V23" s="187" t="n">
        <f aca="false">T23/AVERAGE(L22,L23)</f>
        <v>0.102481345546038</v>
      </c>
      <c r="W23" s="187" t="n">
        <f aca="false">ABS(U23/P23)</f>
        <v>0.341228079444322</v>
      </c>
      <c r="X23" s="187" t="n">
        <f aca="false">ABS(T23/O23)</f>
        <v>0.292800367973999</v>
      </c>
      <c r="Y23" s="187" t="n">
        <f aca="false">VLOOKUP(C23,Acetate!$D$7:$E$14,2,FALSE())</f>
        <v>0</v>
      </c>
      <c r="Z23" s="191" t="n">
        <f aca="false">(Y23-Y22)/(E23-E22) + K23*AVERAGE(Y22,Y23)</f>
        <v>0</v>
      </c>
      <c r="AA23" s="191" t="n">
        <f aca="false">Z23/[1]General!$B$28 * 1000</f>
        <v>0</v>
      </c>
      <c r="AB23" s="191" t="n">
        <f aca="false">Z23/AVERAGE(K22,K23)</f>
        <v>0</v>
      </c>
      <c r="AC23" s="191" t="n">
        <f aca="false">AB23/[1]General!$B$28 *1000</f>
        <v>0</v>
      </c>
      <c r="AD23" s="191" t="n">
        <f aca="false">AC23/1000 * [1]General!$B$37</f>
        <v>0</v>
      </c>
      <c r="AE23" s="191" t="n">
        <f aca="false">ABS(AA23/O23)</f>
        <v>0</v>
      </c>
      <c r="AF23" s="191" t="n">
        <f aca="false">ABS(Z23/N23)</f>
        <v>0</v>
      </c>
      <c r="AG23" s="192" t="n">
        <f aca="true">AVERAGE(INDIRECT(ADDRESS(MATCH(E22,Online_ANA!$A$2:$A$14836,0),8,1,1,"Online_ANA")):INDIRECT(ADDRESS(MATCH(E23,Online_ANA!$A$2:$A$14836,0),8,1,1,"Online_ANA")))</f>
        <v>557.784764329114</v>
      </c>
      <c r="AH23" s="192" t="n">
        <f aca="true">AVERAGE(INDIRECT(ADDRESS(MATCH(E22,Online_ANA!$A$2:$A$14836,0),9,1,1,"Online_ANA")):INDIRECT(ADDRESS(MATCH(E23,Online_ANA!$A$2:$A$14836,0),9,1,1,"Online_ANA")))</f>
        <v>270.272344585319</v>
      </c>
      <c r="AI23" s="192" t="n">
        <f aca="false">ABS(AH23/P23)</f>
        <v>0.428688321605697</v>
      </c>
      <c r="AJ23" s="192" t="n">
        <f aca="false">W23+AE23+AI23</f>
        <v>0.769916401050019</v>
      </c>
      <c r="AK23" s="193" t="n">
        <f aca="false">IFERROR(VLOOKUP(C23,Protein!$D$7:$E$14,2,FALSE())*1000, NA())</f>
        <v>7726.83197118714</v>
      </c>
      <c r="AL23" s="193" t="n">
        <f aca="false">IFERROR(AK23/L23,NA())</f>
        <v>133.144720927981</v>
      </c>
      <c r="AM23" s="193" t="n">
        <f aca="false">IFERROR((AK23-AK22) / (E23-E22) + K23*AVERAGE(AK22,AK23), NA())</f>
        <v>63.4797341379956</v>
      </c>
      <c r="AN23" s="193" t="n">
        <f aca="false">AM23/AVERAGE(L22,L23)</f>
        <v>1.1479156263652</v>
      </c>
      <c r="AO23" s="193" t="n">
        <f aca="false">IFERROR((F23*AK23)/(2*E23),NA())</f>
        <v>202.754247265181</v>
      </c>
    </row>
    <row r="24" customFormat="false" ht="12.75" hidden="false" customHeight="false" outlineLevel="0" collapsed="false">
      <c r="B24" s="165"/>
      <c r="C24" s="110"/>
      <c r="F24" s="11"/>
      <c r="G24" s="19"/>
      <c r="H24" s="19"/>
      <c r="I24" s="19"/>
      <c r="J24" s="19"/>
      <c r="K24" s="25"/>
      <c r="L24" s="20"/>
      <c r="N24" s="21"/>
      <c r="O24" s="20"/>
      <c r="P24" s="20"/>
      <c r="Q24" s="20"/>
      <c r="R24" s="20"/>
      <c r="S24" s="25"/>
      <c r="T24" s="20"/>
      <c r="U24" s="20"/>
      <c r="V24" s="25"/>
      <c r="W24" s="25"/>
      <c r="X24" s="25"/>
      <c r="Y24" s="20"/>
      <c r="Z24" s="21"/>
      <c r="AA24" s="21"/>
      <c r="AB24" s="21"/>
      <c r="AC24" s="21"/>
      <c r="AD24" s="21"/>
      <c r="AE24" s="21"/>
      <c r="AF24" s="21"/>
      <c r="AG24" s="181"/>
      <c r="AH24" s="181"/>
      <c r="AI24" s="181"/>
      <c r="AJ24" s="181"/>
      <c r="AK24" s="182"/>
      <c r="AL24" s="182"/>
      <c r="AM24" s="182"/>
      <c r="AN24" s="182"/>
      <c r="AO24" s="182"/>
    </row>
    <row r="25" s="183" customFormat="true" ht="12.75" hidden="false" customHeight="false" outlineLevel="0" collapsed="false">
      <c r="A25" s="183" t="s">
        <v>245</v>
      </c>
      <c r="B25" s="184" t="s">
        <v>108</v>
      </c>
      <c r="C25" s="185" t="n">
        <f aca="false">VLOOKUP(Rate_Calc!B25,Sampling!$A$7:$D$36,4,FALSE())</f>
        <v>33.867</v>
      </c>
      <c r="D25" s="186" t="str">
        <f aca="false">VLOOKUP(B25,Sampling!$A$7:$B$36,2,FALSE())</f>
        <v>induced Fed Batch</v>
      </c>
      <c r="E25" s="187" t="n">
        <f aca="false">VLOOKUP(C25,Online_ANA!$A$2:$A$14836,1,TRUE())</f>
        <v>33.867</v>
      </c>
      <c r="F25" s="188" t="n">
        <f aca="false">VLOOKUP(C25,Online_ANA!$A$2:$B$14836,2,TRUE())</f>
        <v>1.77735923797367</v>
      </c>
      <c r="G25" s="189" t="n">
        <f aca="false">VLOOKUP(C25,Online_ANA!$A$2:$P$14836,13,TRUE())/(General!$B$22*1000)</f>
        <v>0.76198643797367</v>
      </c>
      <c r="H25" s="189" t="n">
        <f aca="false">VLOOKUP(C25,Online_ANA!$A$2:$P$14836,11,TRUE())/1000</f>
        <v>0</v>
      </c>
      <c r="I25" s="189" t="n">
        <f aca="false">VLOOKUP(C25,Online_ANA!$A$2:$P$14836,12,TRUE())/1000</f>
        <v>0.1303728</v>
      </c>
      <c r="J25" s="189"/>
      <c r="K25" s="187"/>
      <c r="L25" s="190" t="n">
        <f aca="false">VLOOKUP(C25,Biomass!$C$7:$S$36,16,FALSE())</f>
        <v>58.0333333333333</v>
      </c>
      <c r="M25" s="190"/>
      <c r="N25" s="187" t="n">
        <f aca="false">VLOOKUP(C25,Glycerol!$D$7:$E$14,2,FALSE())</f>
        <v>0.0906666666666667</v>
      </c>
      <c r="O25" s="190"/>
      <c r="P25" s="190"/>
      <c r="Q25" s="190"/>
      <c r="R25" s="190"/>
      <c r="S25" s="187"/>
      <c r="T25" s="190"/>
      <c r="U25" s="190"/>
      <c r="V25" s="187"/>
      <c r="W25" s="190"/>
      <c r="X25" s="190"/>
      <c r="Y25" s="187" t="n">
        <f aca="false">VLOOKUP(C25,Acetate!$D$7:$E$14,2,FALSE())</f>
        <v>0</v>
      </c>
      <c r="Z25" s="191"/>
      <c r="AA25" s="191"/>
      <c r="AB25" s="191"/>
      <c r="AC25" s="191"/>
      <c r="AD25" s="191"/>
      <c r="AE25" s="191"/>
      <c r="AF25" s="191"/>
      <c r="AG25" s="192"/>
      <c r="AH25" s="192"/>
      <c r="AI25" s="192"/>
      <c r="AJ25" s="192"/>
      <c r="AK25" s="193" t="n">
        <f aca="false">IFERROR(VLOOKUP(C25,Protein!$D$7:$E$14,2,FALSE())*1000, NA())</f>
        <v>7726.83197118714</v>
      </c>
      <c r="AL25" s="193" t="n">
        <f aca="false">IFERROR(AK25/L25,NA())</f>
        <v>133.144720927981</v>
      </c>
      <c r="AM25" s="193"/>
      <c r="AN25" s="193"/>
      <c r="AO25" s="193"/>
    </row>
    <row r="26" s="183" customFormat="true" ht="11.25" hidden="false" customHeight="true" outlineLevel="0" collapsed="false">
      <c r="A26" s="183" t="s">
        <v>246</v>
      </c>
      <c r="B26" s="184" t="s">
        <v>109</v>
      </c>
      <c r="C26" s="185" t="n">
        <f aca="false">VLOOKUP(Rate_Calc!B26,Sampling!$A$7:$D$36,4,FALSE())</f>
        <v>35.367</v>
      </c>
      <c r="D26" s="186" t="str">
        <f aca="false">VLOOKUP(B26,Sampling!$A$7:$B$36,2,FALSE())</f>
        <v>induced Fed Batch</v>
      </c>
      <c r="E26" s="187" t="n">
        <f aca="false">VLOOKUP(C26,Online_ANA!$A$2:$A$14836,1,TRUE())</f>
        <v>35.367</v>
      </c>
      <c r="F26" s="188" t="n">
        <f aca="false">VLOOKUP(C26,Online_ANA!$A$2:$B$14836,2,TRUE())</f>
        <v>1.93894304994903</v>
      </c>
      <c r="G26" s="189" t="n">
        <f aca="false">VLOOKUP(C26,Online_ANA!$A$2:$P$14836,13,TRUE())/(General!$B$22*1000)</f>
        <v>0.890671049949028</v>
      </c>
      <c r="H26" s="189" t="n">
        <f aca="false">VLOOKUP(C26,Online_ANA!$A$2:$P$14836,11,TRUE())/1000</f>
        <v>0</v>
      </c>
      <c r="I26" s="189" t="n">
        <f aca="false">VLOOKUP(C26,Online_ANA!$A$2:$P$14836,12,TRUE())/1000</f>
        <v>0.198272</v>
      </c>
      <c r="J26" s="189" t="n">
        <f aca="false">SUMIFS(Online_ANA!$Q$2:$Q$24836, Online_ANA!$A$2:$A$24836, "&gt;="&amp;C25, Online_ANA!$A$2:$A$24836, "&lt;="&amp;C26)/1000</f>
        <v>0</v>
      </c>
      <c r="K26" s="187" t="n">
        <f aca="false">((G26-G25)+(H26-H25)+(I26-I25)+J26)/(AVERAGE(F25:F26)*(E26-E25))</f>
        <v>0.0705302553434075</v>
      </c>
      <c r="L26" s="190" t="n">
        <f aca="false">VLOOKUP(C26,Biomass!$C$7:$S$36,16,FALSE())</f>
        <v>58.6333333333334</v>
      </c>
      <c r="M26" s="190" t="n">
        <f aca="false">G26-G25</f>
        <v>0.128684611975358</v>
      </c>
      <c r="N26" s="187" t="n">
        <f aca="false">VLOOKUP(C26,Glycerol!$D$7:$E$14,2,FALSE())</f>
        <v>0.0906666666666667</v>
      </c>
      <c r="O26" s="190" t="n">
        <f aca="false">(N26-N25)/(E26-E25) + K26*AVERAGE(N25,N26) - (G26-G25)/(AVERAGE(F25,F26) * (E26-E25))*General!$B$21</f>
        <v>-19.2209981722204</v>
      </c>
      <c r="P26" s="190" t="n">
        <f aca="false">O26/General!$B$27*1000</f>
        <v>-626.091145674933</v>
      </c>
      <c r="Q26" s="190" t="n">
        <f aca="false">O26/AVERAGE(L25,L26)</f>
        <v>-0.329502825809493</v>
      </c>
      <c r="R26" s="190" t="n">
        <f aca="false">Q26/General!$B$27*1000</f>
        <v>-10.7329910687131</v>
      </c>
      <c r="S26" s="187" t="n">
        <f aca="false">R26/1000*General!$B$37</f>
        <v>-0.28273918372311</v>
      </c>
      <c r="T26" s="190" t="n">
        <f aca="false">(L26-L25)/(E26-E25)+K26*AVERAGE(L25,L26)</f>
        <v>4.51426489503217</v>
      </c>
      <c r="U26" s="190" t="n">
        <f aca="false">T26/General!$B$37*1000</f>
        <v>171.364874730751</v>
      </c>
      <c r="V26" s="187" t="n">
        <f aca="false">T26/AVERAGE(L25,L26)</f>
        <v>0.0773873982005514</v>
      </c>
      <c r="W26" s="187" t="n">
        <f aca="false">ABS(U26/P26)</f>
        <v>0.273705954659393</v>
      </c>
      <c r="X26" s="187" t="n">
        <f aca="false">ABS(T26/O26)</f>
        <v>0.234861106305941</v>
      </c>
      <c r="Y26" s="187" t="n">
        <f aca="false">VLOOKUP(C26,Acetate!$D$7:$E$14,2,FALSE())</f>
        <v>0</v>
      </c>
      <c r="Z26" s="191" t="n">
        <f aca="false">(Y26-Y25)/(E26-E25) + K26*AVERAGE(Y25,Y26)</f>
        <v>0</v>
      </c>
      <c r="AA26" s="191" t="n">
        <f aca="false">Z26/[1]General!$B$28 * 1000</f>
        <v>0</v>
      </c>
      <c r="AB26" s="191" t="n">
        <f aca="false">Z26/AVERAGE(K25,K26)</f>
        <v>0</v>
      </c>
      <c r="AC26" s="191" t="n">
        <f aca="false">AB26/[1]General!$B$28 *1000</f>
        <v>0</v>
      </c>
      <c r="AD26" s="191" t="n">
        <f aca="false">AC26/1000 * [1]General!$B$37</f>
        <v>0</v>
      </c>
      <c r="AE26" s="191" t="n">
        <f aca="false">ABS(AA26/O26)</f>
        <v>0</v>
      </c>
      <c r="AF26" s="191" t="n">
        <f aca="false">ABS(Z26/N26)</f>
        <v>0</v>
      </c>
      <c r="AG26" s="192" t="n">
        <f aca="true">AVERAGE(INDIRECT(ADDRESS(MATCH(E25,Online_ANA!$A$2:$A$14836,0),8,1,1,"Online_ANA")):INDIRECT(ADDRESS(MATCH(E26,Online_ANA!$A$2:$A$14836,0),8,1,1,"Online_ANA")))</f>
        <v>619.8339946758</v>
      </c>
      <c r="AH26" s="192" t="n">
        <f aca="true">AVERAGE(INDIRECT(ADDRESS(MATCH(E25,Online_ANA!$A$2:$A$14836,0),9,1,1,"Online_ANA")):INDIRECT(ADDRESS(MATCH(E26,Online_ANA!$A$2:$A$14836,0),9,1,1,"Online_ANA")))</f>
        <v>279.127755020836</v>
      </c>
      <c r="AI26" s="192" t="n">
        <f aca="false">ABS(AH26/P26)</f>
        <v>0.445826070132223</v>
      </c>
      <c r="AJ26" s="192" t="n">
        <f aca="false">W26+AE26+AI26</f>
        <v>0.719532024791616</v>
      </c>
      <c r="AK26" s="193" t="n">
        <f aca="false">IFERROR(VLOOKUP(C26,Protein!$D$7:$E$14,2,FALSE())*1000, NA())</f>
        <v>7283.55727940158</v>
      </c>
      <c r="AL26" s="193" t="n">
        <f aca="false">IFERROR(AK26/L26,NA())</f>
        <v>124.222125288259</v>
      </c>
      <c r="AM26" s="193" t="n">
        <f aca="false">IFERROR((AK26-AK22) / (E26-E22) + ((G26-G22)+(H26-H22)+(I26-I22)+J23)/(AVERAGE(F22,F26)*(E26-E22))*AVERAGE(AK22,AK26), NA())</f>
        <v>141.067921245695</v>
      </c>
      <c r="AN26" s="193" t="n">
        <f aca="false">AM26/AVERAGE(L25,L26)</f>
        <v>2.41830722135477</v>
      </c>
      <c r="AO26" s="193" t="n">
        <f aca="false">IFERROR((F26*AK26)/(2*E26),NA())</f>
        <v>199.655084765478</v>
      </c>
    </row>
    <row r="27" customFormat="false" ht="11.25" hidden="false" customHeight="true" outlineLevel="0" collapsed="false">
      <c r="B27" s="180"/>
      <c r="C27" s="110"/>
      <c r="F27" s="11"/>
      <c r="G27" s="19"/>
      <c r="H27" s="19"/>
      <c r="I27" s="19"/>
      <c r="J27" s="19"/>
      <c r="K27" s="25"/>
      <c r="L27" s="20"/>
      <c r="N27" s="21"/>
      <c r="O27" s="20"/>
      <c r="P27" s="20"/>
      <c r="Q27" s="20"/>
      <c r="R27" s="20"/>
      <c r="S27" s="25"/>
      <c r="T27" s="20"/>
      <c r="U27" s="20"/>
      <c r="V27" s="25"/>
      <c r="W27" s="25"/>
      <c r="X27" s="181"/>
      <c r="Y27" s="21"/>
      <c r="Z27" s="181"/>
      <c r="AA27" s="182"/>
      <c r="AB27" s="182"/>
      <c r="AC27" s="182"/>
      <c r="AD27" s="182"/>
      <c r="AE27" s="182"/>
    </row>
    <row r="28" customFormat="false" ht="12.75" hidden="false" customHeight="false" outlineLevel="0" collapsed="false">
      <c r="B28" s="180"/>
      <c r="C28" s="6"/>
      <c r="D28" s="91"/>
      <c r="F28" s="194"/>
      <c r="G28" s="194"/>
      <c r="H28" s="194"/>
      <c r="I28" s="194"/>
      <c r="J28" s="194"/>
      <c r="M28" s="6"/>
      <c r="N28" s="21"/>
    </row>
    <row r="29" customFormat="false" ht="12.75" hidden="false" customHeight="false" outlineLevel="0" collapsed="false">
      <c r="B29" s="6"/>
      <c r="C29" s="195"/>
      <c r="D29" s="196"/>
      <c r="E29" s="21"/>
      <c r="F29" s="194"/>
      <c r="G29" s="194"/>
      <c r="H29" s="194"/>
      <c r="I29" s="194"/>
      <c r="J29" s="194"/>
      <c r="L29" s="20"/>
      <c r="N29" s="21"/>
      <c r="W29" s="197"/>
    </row>
    <row r="30" customFormat="false" ht="12.75" hidden="false" customHeight="false" outlineLevel="0" collapsed="false">
      <c r="B30" s="6"/>
      <c r="C30" s="195"/>
      <c r="D30" s="162" t="s">
        <v>247</v>
      </c>
      <c r="E30" s="25" t="n">
        <f aca="false">E7</f>
        <v>0</v>
      </c>
      <c r="F30" s="194"/>
      <c r="G30" s="194"/>
      <c r="H30" s="194"/>
      <c r="I30" s="194"/>
      <c r="J30" s="194"/>
      <c r="K30" s="198"/>
      <c r="L30" s="20"/>
      <c r="N30" s="21"/>
      <c r="O30" s="197"/>
      <c r="P30" s="197"/>
      <c r="Q30" s="197"/>
      <c r="R30" s="197"/>
      <c r="S30" s="197"/>
      <c r="T30" s="197"/>
      <c r="U30" s="197"/>
      <c r="V30" s="197"/>
      <c r="W30" s="197"/>
    </row>
    <row r="31" customFormat="false" ht="12.75" hidden="false" customHeight="false" outlineLevel="0" collapsed="false">
      <c r="B31" s="6"/>
      <c r="C31" s="6"/>
      <c r="D31" s="162" t="s">
        <v>248</v>
      </c>
      <c r="E31" s="199" t="n">
        <f aca="false">E26</f>
        <v>35.367</v>
      </c>
      <c r="F31" s="194"/>
      <c r="G31" s="194"/>
      <c r="H31" s="194"/>
      <c r="I31" s="194"/>
      <c r="J31" s="194"/>
      <c r="M31" s="6"/>
      <c r="N31" s="21"/>
    </row>
    <row r="32" customFormat="false" ht="12.75" hidden="false" customHeight="false" outlineLevel="0" collapsed="false">
      <c r="B32" s="6"/>
      <c r="C32" s="195"/>
      <c r="D32" s="196"/>
      <c r="E32" s="21"/>
      <c r="F32" s="194"/>
      <c r="G32" s="194"/>
      <c r="H32" s="194"/>
      <c r="I32" s="194"/>
      <c r="J32" s="194"/>
      <c r="L32" s="20"/>
      <c r="N32" s="21"/>
      <c r="W32" s="197"/>
    </row>
    <row r="33" customFormat="false" ht="12.75" hidden="false" customHeight="false" outlineLevel="0" collapsed="false">
      <c r="B33" s="6"/>
      <c r="C33" s="195"/>
      <c r="D33" s="196"/>
      <c r="E33" s="21"/>
      <c r="F33" s="194"/>
      <c r="G33" s="194"/>
      <c r="H33" s="194"/>
      <c r="I33" s="194"/>
      <c r="J33" s="194"/>
      <c r="K33" s="198"/>
      <c r="L33" s="20"/>
      <c r="N33" s="21"/>
      <c r="O33" s="197"/>
      <c r="P33" s="197"/>
      <c r="Q33" s="197"/>
      <c r="R33" s="197"/>
      <c r="S33" s="25" t="s">
        <v>249</v>
      </c>
      <c r="T33" s="25" t="s">
        <v>250</v>
      </c>
      <c r="U33" s="2" t="s">
        <v>251</v>
      </c>
      <c r="V33" s="25" t="s">
        <v>252</v>
      </c>
      <c r="W33" s="197"/>
    </row>
    <row r="34" customFormat="false" ht="12.75" hidden="false" customHeight="false" outlineLevel="0" collapsed="false">
      <c r="B34" s="6"/>
      <c r="C34" s="6"/>
      <c r="D34" s="91"/>
      <c r="F34" s="194"/>
      <c r="G34" s="194"/>
      <c r="H34" s="194"/>
      <c r="I34" s="194"/>
      <c r="J34" s="194"/>
      <c r="M34" s="6"/>
      <c r="N34" s="21"/>
      <c r="S34" s="20" t="n">
        <f aca="false">E8</f>
        <v>23.367</v>
      </c>
      <c r="T34" s="6" t="s">
        <v>253</v>
      </c>
      <c r="U34" s="21" t="n">
        <f aca="false">ABS(Q8)</f>
        <v>0.246307306178332</v>
      </c>
      <c r="V34" s="6" t="s">
        <v>254</v>
      </c>
    </row>
    <row r="35" customFormat="false" ht="12.75" hidden="false" customHeight="false" outlineLevel="0" collapsed="false">
      <c r="B35" s="6"/>
      <c r="C35" s="195"/>
      <c r="D35" s="196"/>
      <c r="E35" s="21"/>
      <c r="F35" s="194"/>
      <c r="G35" s="194"/>
      <c r="H35" s="194"/>
      <c r="I35" s="194"/>
      <c r="J35" s="194"/>
      <c r="L35" s="20"/>
      <c r="N35" s="21"/>
      <c r="S35" s="20" t="n">
        <f aca="false">E11</f>
        <v>25.867</v>
      </c>
      <c r="T35" s="200" t="n">
        <f aca="false">S35-$S$35+2</f>
        <v>2</v>
      </c>
      <c r="U35" s="21" t="n">
        <f aca="false">ABS(Q11)</f>
        <v>0.294792100559021</v>
      </c>
      <c r="V35" s="20" t="n">
        <v>0.258</v>
      </c>
      <c r="W35" s="197"/>
    </row>
    <row r="36" customFormat="false" ht="12.75" hidden="false" customHeight="false" outlineLevel="0" collapsed="false">
      <c r="B36" s="6"/>
      <c r="C36" s="195"/>
      <c r="D36" s="196"/>
      <c r="E36" s="21"/>
      <c r="F36" s="194"/>
      <c r="G36" s="194"/>
      <c r="H36" s="194"/>
      <c r="I36" s="194"/>
      <c r="J36" s="194"/>
      <c r="K36" s="198"/>
      <c r="L36" s="20"/>
      <c r="N36" s="21"/>
      <c r="O36" s="197"/>
      <c r="P36" s="197"/>
      <c r="Q36" s="197"/>
      <c r="R36" s="197"/>
      <c r="S36" s="20" t="n">
        <f aca="false">E14</f>
        <v>27.867</v>
      </c>
      <c r="T36" s="200" t="n">
        <f aca="false">S36-$S$35+2</f>
        <v>4</v>
      </c>
      <c r="U36" s="21" t="n">
        <f aca="false">ABS(Q14)</f>
        <v>0.307493374295786</v>
      </c>
      <c r="V36" s="6" t="n">
        <v>0.292</v>
      </c>
      <c r="W36" s="197"/>
    </row>
    <row r="37" customFormat="false" ht="12.75" hidden="false" customHeight="false" outlineLevel="0" collapsed="false">
      <c r="B37" s="6"/>
      <c r="C37" s="6"/>
      <c r="D37" s="91"/>
      <c r="F37" s="194"/>
      <c r="G37" s="194"/>
      <c r="H37" s="194"/>
      <c r="I37" s="194"/>
      <c r="J37" s="194"/>
      <c r="M37" s="6"/>
      <c r="N37" s="21"/>
      <c r="S37" s="20" t="n">
        <f aca="false">E17</f>
        <v>29.867</v>
      </c>
      <c r="T37" s="200" t="n">
        <f aca="false">S37-$S$35+2</f>
        <v>6</v>
      </c>
      <c r="U37" s="21" t="n">
        <f aca="false">ABS(Q17)</f>
        <v>0.326024013399959</v>
      </c>
      <c r="V37" s="6" t="n">
        <v>0.314</v>
      </c>
    </row>
    <row r="38" customFormat="false" ht="12.75" hidden="false" customHeight="false" outlineLevel="0" collapsed="false">
      <c r="B38" s="6"/>
      <c r="C38" s="195"/>
      <c r="D38" s="196"/>
      <c r="E38" s="21"/>
      <c r="F38" s="194"/>
      <c r="G38" s="194"/>
      <c r="H38" s="194"/>
      <c r="I38" s="194"/>
      <c r="J38" s="194"/>
      <c r="L38" s="20"/>
      <c r="N38" s="21"/>
      <c r="S38" s="20" t="n">
        <f aca="false">E20</f>
        <v>31.95</v>
      </c>
      <c r="T38" s="200" t="n">
        <f aca="false">S38-$S$35+2</f>
        <v>8.083</v>
      </c>
      <c r="U38" s="21" t="n">
        <f aca="false">ABS(Q20)</f>
        <v>0.341290997590046</v>
      </c>
      <c r="V38" s="20" t="n">
        <v>0.328</v>
      </c>
      <c r="W38" s="197"/>
    </row>
    <row r="39" customFormat="false" ht="12.75" hidden="false" customHeight="false" outlineLevel="0" collapsed="false">
      <c r="B39" s="6"/>
      <c r="C39" s="195"/>
      <c r="D39" s="196"/>
      <c r="E39" s="21"/>
      <c r="F39" s="194"/>
      <c r="G39" s="194"/>
      <c r="H39" s="194"/>
      <c r="I39" s="194"/>
      <c r="J39" s="194"/>
      <c r="K39" s="198"/>
      <c r="L39" s="20"/>
      <c r="N39" s="21"/>
      <c r="O39" s="197"/>
      <c r="P39" s="197"/>
      <c r="Q39" s="197"/>
      <c r="R39" s="197"/>
      <c r="S39" s="20" t="n">
        <f aca="false">E23</f>
        <v>33.867</v>
      </c>
      <c r="T39" s="200" t="n">
        <f aca="false">S39-$S$35+2</f>
        <v>10</v>
      </c>
      <c r="U39" s="21" t="n">
        <f aca="false">ABS(Q23)</f>
        <v>0.350004155579266</v>
      </c>
      <c r="V39" s="6" t="n">
        <v>0.335</v>
      </c>
      <c r="W39" s="197"/>
    </row>
    <row r="40" customFormat="false" ht="12.75" hidden="false" customHeight="false" outlineLevel="0" collapsed="false">
      <c r="B40" s="6"/>
      <c r="C40" s="6"/>
      <c r="D40" s="91"/>
      <c r="F40" s="194"/>
      <c r="G40" s="194"/>
      <c r="H40" s="194"/>
      <c r="I40" s="194"/>
      <c r="J40" s="194"/>
      <c r="M40" s="6"/>
      <c r="N40" s="21"/>
      <c r="S40" s="20" t="n">
        <f aca="false">E26</f>
        <v>35.367</v>
      </c>
      <c r="T40" s="200" t="n">
        <f aca="false">S40-$S$35+2</f>
        <v>11.5</v>
      </c>
      <c r="U40" s="21" t="n">
        <f aca="false">ABS(Q26)</f>
        <v>0.329502825809493</v>
      </c>
    </row>
    <row r="41" customFormat="false" ht="12.75" hidden="false" customHeight="false" outlineLevel="0" collapsed="false">
      <c r="B41" s="6"/>
      <c r="C41" s="195"/>
      <c r="D41" s="196"/>
      <c r="E41" s="21"/>
      <c r="F41" s="194"/>
      <c r="G41" s="194"/>
      <c r="H41" s="194"/>
      <c r="I41" s="194"/>
      <c r="J41" s="194"/>
      <c r="L41" s="20"/>
      <c r="N41" s="21"/>
      <c r="W41" s="197"/>
    </row>
    <row r="42" customFormat="false" ht="12.75" hidden="false" customHeight="false" outlineLevel="0" collapsed="false">
      <c r="B42" s="6"/>
      <c r="C42" s="195"/>
      <c r="D42" s="196"/>
      <c r="E42" s="21"/>
      <c r="F42" s="194"/>
      <c r="G42" s="194"/>
      <c r="H42" s="194"/>
      <c r="I42" s="194"/>
      <c r="J42" s="194"/>
      <c r="K42" s="198"/>
      <c r="L42" s="20"/>
      <c r="N42" s="21"/>
      <c r="O42" s="197"/>
      <c r="P42" s="197"/>
      <c r="Q42" s="197"/>
      <c r="R42" s="197"/>
      <c r="S42" s="197"/>
      <c r="T42" s="197"/>
      <c r="U42" s="197"/>
      <c r="V42" s="197"/>
      <c r="W42" s="197"/>
    </row>
    <row r="43" customFormat="false" ht="12.75" hidden="false" customHeight="false" outlineLevel="0" collapsed="false">
      <c r="B43" s="6"/>
      <c r="C43" s="6"/>
      <c r="D43" s="91"/>
      <c r="F43" s="194"/>
      <c r="G43" s="194"/>
      <c r="H43" s="194"/>
      <c r="I43" s="194"/>
      <c r="J43" s="194"/>
      <c r="M43" s="6"/>
      <c r="N43" s="21"/>
    </row>
    <row r="44" customFormat="false" ht="12.75" hidden="false" customHeight="false" outlineLevel="0" collapsed="false">
      <c r="B44" s="6"/>
      <c r="C44" s="195"/>
      <c r="D44" s="196"/>
      <c r="E44" s="21"/>
      <c r="F44" s="194"/>
      <c r="G44" s="194"/>
      <c r="H44" s="194"/>
      <c r="I44" s="194"/>
      <c r="J44" s="194"/>
      <c r="L44" s="20"/>
      <c r="N44" s="21"/>
      <c r="W44" s="197"/>
    </row>
    <row r="45" customFormat="false" ht="12.75" hidden="false" customHeight="false" outlineLevel="0" collapsed="false">
      <c r="B45" s="6"/>
      <c r="C45" s="195"/>
      <c r="D45" s="196"/>
      <c r="E45" s="21"/>
      <c r="F45" s="194"/>
      <c r="G45" s="194"/>
      <c r="H45" s="194"/>
      <c r="I45" s="194"/>
      <c r="J45" s="194"/>
      <c r="K45" s="198"/>
      <c r="L45" s="20"/>
      <c r="N45" s="21"/>
      <c r="O45" s="197"/>
      <c r="P45" s="197"/>
      <c r="Q45" s="197"/>
      <c r="R45" s="197"/>
      <c r="S45" s="197"/>
      <c r="T45" s="197"/>
      <c r="U45" s="197"/>
      <c r="V45" s="197"/>
      <c r="W45" s="197"/>
    </row>
    <row r="46" customFormat="false" ht="12.75" hidden="false" customHeight="false" outlineLevel="0" collapsed="false">
      <c r="B46" s="6"/>
      <c r="C46" s="6"/>
      <c r="D46" s="91"/>
      <c r="F46" s="194"/>
      <c r="G46" s="194"/>
      <c r="H46" s="194"/>
      <c r="I46" s="194"/>
      <c r="J46" s="194"/>
      <c r="M46" s="6"/>
      <c r="N46" s="21"/>
    </row>
    <row r="47" customFormat="false" ht="12.75" hidden="false" customHeight="false" outlineLevel="0" collapsed="false">
      <c r="B47" s="6"/>
      <c r="C47" s="195"/>
      <c r="D47" s="196"/>
      <c r="E47" s="21"/>
      <c r="F47" s="194"/>
      <c r="G47" s="194"/>
      <c r="H47" s="194"/>
      <c r="I47" s="194"/>
      <c r="J47" s="194"/>
      <c r="L47" s="20"/>
      <c r="N47" s="21"/>
      <c r="W47" s="197"/>
    </row>
    <row r="48" customFormat="false" ht="12.75" hidden="false" customHeight="false" outlineLevel="0" collapsed="false">
      <c r="B48" s="6"/>
      <c r="C48" s="195"/>
      <c r="D48" s="196"/>
      <c r="E48" s="21"/>
      <c r="F48" s="194"/>
      <c r="G48" s="194"/>
      <c r="H48" s="194"/>
      <c r="I48" s="194"/>
      <c r="J48" s="194"/>
      <c r="K48" s="198"/>
      <c r="L48" s="20"/>
      <c r="N48" s="21"/>
      <c r="O48" s="197"/>
      <c r="P48" s="197"/>
      <c r="Q48" s="197"/>
      <c r="R48" s="197"/>
      <c r="S48" s="197"/>
      <c r="T48" s="197"/>
      <c r="U48" s="197"/>
      <c r="V48" s="197"/>
      <c r="W48" s="197"/>
    </row>
    <row r="49" customFormat="false" ht="12.75" hidden="false" customHeight="false" outlineLevel="0" collapsed="false">
      <c r="B49" s="6"/>
      <c r="C49" s="6"/>
      <c r="D49" s="91"/>
      <c r="F49" s="194"/>
      <c r="G49" s="194"/>
      <c r="H49" s="194"/>
      <c r="I49" s="194"/>
      <c r="J49" s="194"/>
      <c r="M49" s="6"/>
      <c r="N49" s="21"/>
    </row>
    <row r="50" customFormat="false" ht="12.75" hidden="false" customHeight="false" outlineLevel="0" collapsed="false">
      <c r="B50" s="6"/>
      <c r="C50" s="195"/>
      <c r="D50" s="196"/>
      <c r="E50" s="21"/>
      <c r="F50" s="194"/>
      <c r="G50" s="194"/>
      <c r="H50" s="194"/>
      <c r="I50" s="194"/>
      <c r="J50" s="194"/>
      <c r="L50" s="20"/>
      <c r="N50" s="21"/>
      <c r="W50" s="197"/>
    </row>
    <row r="51" customFormat="false" ht="12.75" hidden="false" customHeight="false" outlineLevel="0" collapsed="false">
      <c r="B51" s="6"/>
      <c r="C51" s="195"/>
      <c r="D51" s="196"/>
      <c r="E51" s="21"/>
      <c r="F51" s="194"/>
      <c r="G51" s="194"/>
      <c r="H51" s="194"/>
      <c r="I51" s="194"/>
      <c r="J51" s="194"/>
      <c r="K51" s="198"/>
      <c r="L51" s="20"/>
      <c r="N51" s="21"/>
      <c r="O51" s="197"/>
      <c r="P51" s="197"/>
      <c r="Q51" s="197"/>
      <c r="R51" s="197"/>
      <c r="S51" s="197"/>
      <c r="T51" s="197"/>
      <c r="U51" s="197"/>
      <c r="V51" s="197"/>
      <c r="W51" s="197"/>
    </row>
    <row r="52" customFormat="false" ht="12.75" hidden="false" customHeight="false" outlineLevel="0" collapsed="false">
      <c r="B52" s="6"/>
      <c r="C52" s="6"/>
      <c r="D52" s="91"/>
      <c r="F52" s="194"/>
      <c r="G52" s="194"/>
      <c r="H52" s="194"/>
      <c r="I52" s="194"/>
      <c r="J52" s="194"/>
      <c r="M52" s="6"/>
      <c r="N52" s="21"/>
    </row>
    <row r="53" customFormat="false" ht="12.75" hidden="false" customHeight="false" outlineLevel="0" collapsed="false">
      <c r="B53" s="6"/>
      <c r="C53" s="195"/>
      <c r="D53" s="196"/>
      <c r="E53" s="21"/>
      <c r="F53" s="194"/>
      <c r="G53" s="194"/>
      <c r="H53" s="194"/>
      <c r="I53" s="194"/>
      <c r="J53" s="194"/>
      <c r="L53" s="20"/>
      <c r="N53" s="21"/>
      <c r="W53" s="197"/>
    </row>
    <row r="54" customFormat="false" ht="12.75" hidden="false" customHeight="false" outlineLevel="0" collapsed="false">
      <c r="B54" s="6"/>
      <c r="C54" s="195"/>
      <c r="D54" s="196"/>
      <c r="E54" s="21"/>
      <c r="F54" s="194"/>
      <c r="G54" s="194"/>
      <c r="H54" s="194"/>
      <c r="I54" s="194"/>
      <c r="J54" s="194"/>
      <c r="K54" s="198"/>
      <c r="L54" s="20"/>
      <c r="N54" s="21"/>
      <c r="O54" s="197"/>
      <c r="P54" s="197"/>
      <c r="Q54" s="197"/>
      <c r="R54" s="197"/>
      <c r="S54" s="197"/>
      <c r="T54" s="197"/>
      <c r="U54" s="197"/>
      <c r="V54" s="197"/>
      <c r="W54" s="197"/>
    </row>
    <row r="55" customFormat="false" ht="12.75" hidden="false" customHeight="false" outlineLevel="0" collapsed="false">
      <c r="B55" s="6"/>
      <c r="C55" s="6"/>
      <c r="D55" s="91"/>
      <c r="F55" s="194"/>
      <c r="G55" s="194"/>
      <c r="H55" s="194"/>
      <c r="I55" s="194"/>
      <c r="J55" s="194"/>
      <c r="M55" s="6"/>
      <c r="N55" s="21"/>
    </row>
    <row r="56" customFormat="false" ht="12.75" hidden="false" customHeight="false" outlineLevel="0" collapsed="false">
      <c r="B56" s="6"/>
      <c r="C56" s="195"/>
      <c r="D56" s="196"/>
      <c r="E56" s="21"/>
      <c r="F56" s="194"/>
      <c r="G56" s="194"/>
      <c r="H56" s="194"/>
      <c r="I56" s="194"/>
      <c r="J56" s="194"/>
      <c r="L56" s="20"/>
      <c r="N56" s="21"/>
      <c r="W56" s="197"/>
    </row>
    <row r="57" customFormat="false" ht="12.75" hidden="false" customHeight="false" outlineLevel="0" collapsed="false">
      <c r="B57" s="6"/>
      <c r="C57" s="195"/>
      <c r="D57" s="196"/>
      <c r="E57" s="21"/>
      <c r="F57" s="194"/>
      <c r="G57" s="194"/>
      <c r="H57" s="194"/>
      <c r="I57" s="194"/>
      <c r="J57" s="194"/>
      <c r="K57" s="198"/>
      <c r="L57" s="20"/>
      <c r="N57" s="21"/>
      <c r="O57" s="197"/>
      <c r="P57" s="197"/>
      <c r="Q57" s="197"/>
      <c r="R57" s="197"/>
      <c r="S57" s="197"/>
      <c r="T57" s="197"/>
      <c r="U57" s="197"/>
      <c r="V57" s="197"/>
      <c r="W57" s="197"/>
    </row>
    <row r="58" customFormat="false" ht="12.75" hidden="false" customHeight="false" outlineLevel="0" collapsed="false">
      <c r="B58" s="6"/>
      <c r="C58" s="6"/>
      <c r="D58" s="91"/>
      <c r="F58" s="194"/>
      <c r="G58" s="194"/>
      <c r="H58" s="194"/>
      <c r="I58" s="194"/>
      <c r="J58" s="194"/>
      <c r="M58" s="6"/>
      <c r="N58" s="21"/>
    </row>
    <row r="59" customFormat="false" ht="12.75" hidden="false" customHeight="false" outlineLevel="0" collapsed="false">
      <c r="B59" s="6"/>
      <c r="C59" s="195"/>
      <c r="D59" s="196"/>
      <c r="E59" s="21"/>
      <c r="F59" s="194"/>
      <c r="G59" s="194"/>
      <c r="H59" s="194"/>
      <c r="I59" s="194"/>
      <c r="J59" s="194"/>
      <c r="L59" s="20"/>
      <c r="N59" s="21"/>
      <c r="W59" s="197"/>
    </row>
    <row r="60" customFormat="false" ht="12.75" hidden="false" customHeight="false" outlineLevel="0" collapsed="false">
      <c r="B60" s="6"/>
      <c r="C60" s="195"/>
      <c r="D60" s="196"/>
      <c r="E60" s="21"/>
      <c r="F60" s="194"/>
      <c r="G60" s="194"/>
      <c r="H60" s="194"/>
      <c r="I60" s="194"/>
      <c r="J60" s="194"/>
      <c r="K60" s="198"/>
      <c r="L60" s="20"/>
      <c r="N60" s="21"/>
      <c r="O60" s="197"/>
      <c r="P60" s="197"/>
      <c r="Q60" s="197"/>
      <c r="R60" s="197"/>
      <c r="S60" s="197"/>
      <c r="T60" s="197"/>
      <c r="U60" s="197"/>
      <c r="V60" s="197"/>
      <c r="W60" s="197"/>
    </row>
    <row r="61" customFormat="false" ht="12.75" hidden="false" customHeight="false" outlineLevel="0" collapsed="false">
      <c r="B61" s="6"/>
      <c r="C61" s="6"/>
      <c r="D61" s="91"/>
      <c r="F61" s="194"/>
      <c r="G61" s="194"/>
      <c r="H61" s="194"/>
      <c r="I61" s="194"/>
      <c r="J61" s="194"/>
      <c r="M61" s="6"/>
      <c r="N61" s="21"/>
    </row>
    <row r="62" customFormat="false" ht="12.75" hidden="false" customHeight="false" outlineLevel="0" collapsed="false">
      <c r="B62" s="6"/>
      <c r="C62" s="195"/>
      <c r="D62" s="196"/>
      <c r="E62" s="21"/>
      <c r="F62" s="194"/>
      <c r="G62" s="194"/>
      <c r="H62" s="194"/>
      <c r="I62" s="194"/>
      <c r="J62" s="194"/>
      <c r="L62" s="20"/>
      <c r="N62" s="21"/>
      <c r="W62" s="197"/>
    </row>
    <row r="63" customFormat="false" ht="12.75" hidden="false" customHeight="false" outlineLevel="0" collapsed="false">
      <c r="B63" s="6"/>
      <c r="C63" s="195"/>
      <c r="D63" s="196"/>
      <c r="E63" s="21"/>
      <c r="F63" s="194"/>
      <c r="G63" s="194"/>
      <c r="H63" s="194"/>
      <c r="I63" s="194"/>
      <c r="J63" s="194"/>
      <c r="K63" s="198"/>
      <c r="L63" s="20"/>
      <c r="N63" s="21"/>
      <c r="O63" s="197"/>
      <c r="P63" s="197"/>
      <c r="Q63" s="197"/>
      <c r="R63" s="197"/>
      <c r="S63" s="197"/>
      <c r="T63" s="197"/>
      <c r="U63" s="197"/>
      <c r="V63" s="197"/>
      <c r="W63" s="197"/>
    </row>
    <row r="64" customFormat="false" ht="12.75" hidden="false" customHeight="false" outlineLevel="0" collapsed="false">
      <c r="B64" s="6"/>
      <c r="C64" s="6"/>
      <c r="D64" s="91"/>
      <c r="F64" s="194"/>
      <c r="G64" s="194"/>
      <c r="H64" s="194"/>
      <c r="I64" s="194"/>
      <c r="J64" s="194"/>
      <c r="M64" s="6"/>
      <c r="N64" s="21"/>
    </row>
    <row r="65" customFormat="false" ht="12.75" hidden="false" customHeight="false" outlineLevel="0" collapsed="false">
      <c r="B65" s="6"/>
      <c r="C65" s="195"/>
      <c r="D65" s="196"/>
      <c r="E65" s="21"/>
      <c r="F65" s="194"/>
      <c r="G65" s="194"/>
      <c r="H65" s="194"/>
      <c r="I65" s="194"/>
      <c r="J65" s="194"/>
      <c r="L65" s="20"/>
      <c r="N65" s="21"/>
      <c r="W65" s="197"/>
    </row>
    <row r="66" customFormat="false" ht="12.75" hidden="false" customHeight="false" outlineLevel="0" collapsed="false">
      <c r="B66" s="6"/>
      <c r="C66" s="195"/>
      <c r="D66" s="196"/>
      <c r="E66" s="21"/>
      <c r="F66" s="194"/>
      <c r="G66" s="194"/>
      <c r="H66" s="194"/>
      <c r="I66" s="194"/>
      <c r="J66" s="194"/>
      <c r="K66" s="198"/>
      <c r="L66" s="20"/>
      <c r="N66" s="21"/>
      <c r="O66" s="197"/>
      <c r="P66" s="197"/>
      <c r="Q66" s="197"/>
      <c r="R66" s="197"/>
      <c r="S66" s="197"/>
      <c r="T66" s="197"/>
      <c r="U66" s="197"/>
      <c r="V66" s="197"/>
      <c r="W66" s="197"/>
    </row>
    <row r="67" customFormat="false" ht="12.75" hidden="false" customHeight="false" outlineLevel="0" collapsed="false">
      <c r="B67" s="6"/>
      <c r="C67" s="6"/>
      <c r="D67" s="91"/>
      <c r="F67" s="194"/>
      <c r="G67" s="194"/>
      <c r="H67" s="194"/>
      <c r="I67" s="194"/>
      <c r="J67" s="194"/>
      <c r="M67" s="6"/>
      <c r="N67" s="21"/>
    </row>
    <row r="68" customFormat="false" ht="12.75" hidden="false" customHeight="false" outlineLevel="0" collapsed="false">
      <c r="B68" s="6"/>
      <c r="C68" s="195"/>
      <c r="D68" s="196"/>
      <c r="E68" s="21"/>
      <c r="F68" s="194"/>
      <c r="G68" s="194"/>
      <c r="H68" s="194"/>
      <c r="I68" s="194"/>
      <c r="J68" s="194"/>
      <c r="L68" s="20"/>
      <c r="N68" s="21"/>
      <c r="W68" s="197"/>
    </row>
    <row r="69" customFormat="false" ht="12.75" hidden="false" customHeight="false" outlineLevel="0" collapsed="false">
      <c r="B69" s="6"/>
      <c r="C69" s="195"/>
      <c r="D69" s="196"/>
      <c r="E69" s="21"/>
      <c r="F69" s="194"/>
      <c r="G69" s="194"/>
      <c r="H69" s="194"/>
      <c r="I69" s="194"/>
      <c r="J69" s="194"/>
      <c r="K69" s="198"/>
      <c r="L69" s="20"/>
      <c r="N69" s="21"/>
      <c r="O69" s="197"/>
      <c r="P69" s="197"/>
      <c r="Q69" s="197"/>
      <c r="R69" s="197"/>
      <c r="S69" s="197"/>
      <c r="T69" s="197"/>
      <c r="U69" s="197"/>
      <c r="V69" s="197"/>
      <c r="W69" s="197"/>
    </row>
    <row r="70" customFormat="false" ht="12.75" hidden="false" customHeight="false" outlineLevel="0" collapsed="false">
      <c r="B70" s="6"/>
      <c r="C70" s="6"/>
      <c r="D70" s="91"/>
      <c r="F70" s="194"/>
      <c r="G70" s="194"/>
      <c r="H70" s="194"/>
      <c r="I70" s="194"/>
      <c r="J70" s="194"/>
      <c r="M70" s="6"/>
      <c r="N70" s="21"/>
    </row>
    <row r="71" customFormat="false" ht="12.75" hidden="false" customHeight="false" outlineLevel="0" collapsed="false">
      <c r="B71" s="6"/>
      <c r="C71" s="195"/>
      <c r="D71" s="196"/>
      <c r="E71" s="21"/>
      <c r="F71" s="194"/>
      <c r="G71" s="194"/>
      <c r="H71" s="194"/>
      <c r="I71" s="194"/>
      <c r="J71" s="194"/>
      <c r="L71" s="20"/>
      <c r="N71" s="21"/>
      <c r="W71" s="197"/>
    </row>
    <row r="72" customFormat="false" ht="12.75" hidden="false" customHeight="false" outlineLevel="0" collapsed="false">
      <c r="B72" s="6"/>
      <c r="C72" s="195"/>
      <c r="D72" s="196"/>
      <c r="E72" s="21"/>
      <c r="F72" s="194"/>
      <c r="G72" s="194"/>
      <c r="H72" s="194"/>
      <c r="I72" s="194"/>
      <c r="J72" s="194"/>
      <c r="K72" s="198"/>
      <c r="L72" s="20"/>
      <c r="N72" s="21"/>
      <c r="O72" s="197"/>
      <c r="P72" s="197"/>
      <c r="Q72" s="197"/>
      <c r="R72" s="197"/>
      <c r="S72" s="197"/>
      <c r="T72" s="197"/>
      <c r="U72" s="197"/>
      <c r="V72" s="197"/>
      <c r="W72" s="197"/>
    </row>
    <row r="73" customFormat="false" ht="12.75" hidden="false" customHeight="false" outlineLevel="0" collapsed="false">
      <c r="B73" s="6"/>
      <c r="C73" s="6"/>
      <c r="D73" s="91"/>
      <c r="F73" s="194"/>
      <c r="G73" s="194"/>
      <c r="H73" s="194"/>
      <c r="I73" s="194"/>
      <c r="J73" s="194"/>
      <c r="M73" s="6"/>
      <c r="N73" s="21"/>
    </row>
    <row r="74" customFormat="false" ht="12.75" hidden="false" customHeight="false" outlineLevel="0" collapsed="false">
      <c r="B74" s="6"/>
      <c r="C74" s="195"/>
      <c r="D74" s="196"/>
      <c r="E74" s="21"/>
      <c r="F74" s="194"/>
      <c r="G74" s="194"/>
      <c r="H74" s="194"/>
      <c r="I74" s="194"/>
      <c r="J74" s="194"/>
      <c r="L74" s="20"/>
      <c r="N74" s="21"/>
      <c r="W74" s="197"/>
    </row>
    <row r="75" customFormat="false" ht="12.75" hidden="false" customHeight="false" outlineLevel="0" collapsed="false">
      <c r="B75" s="6"/>
      <c r="C75" s="195"/>
      <c r="D75" s="196"/>
      <c r="E75" s="21"/>
      <c r="F75" s="194"/>
      <c r="G75" s="194"/>
      <c r="H75" s="194"/>
      <c r="I75" s="194"/>
      <c r="J75" s="194"/>
      <c r="K75" s="198"/>
      <c r="L75" s="20"/>
      <c r="N75" s="21"/>
      <c r="O75" s="197"/>
      <c r="P75" s="197"/>
      <c r="Q75" s="197"/>
      <c r="R75" s="197"/>
      <c r="S75" s="197"/>
      <c r="T75" s="197"/>
      <c r="U75" s="197"/>
      <c r="V75" s="197"/>
      <c r="W75" s="197"/>
    </row>
    <row r="76" customFormat="false" ht="12.75" hidden="false" customHeight="false" outlineLevel="0" collapsed="false">
      <c r="B76" s="6"/>
      <c r="C76" s="6"/>
      <c r="D76" s="91"/>
      <c r="F76" s="194"/>
      <c r="G76" s="194"/>
      <c r="H76" s="194"/>
      <c r="I76" s="194"/>
      <c r="J76" s="194"/>
      <c r="M76" s="6"/>
      <c r="N76" s="21"/>
    </row>
    <row r="77" customFormat="false" ht="12.75" hidden="false" customHeight="false" outlineLevel="0" collapsed="false">
      <c r="B77" s="6"/>
      <c r="C77" s="195"/>
      <c r="D77" s="196"/>
      <c r="E77" s="21"/>
      <c r="F77" s="194"/>
      <c r="G77" s="194"/>
      <c r="H77" s="194"/>
      <c r="I77" s="194"/>
      <c r="J77" s="194"/>
      <c r="L77" s="20"/>
      <c r="N77" s="21"/>
      <c r="W77" s="197"/>
    </row>
    <row r="78" customFormat="false" ht="12.75" hidden="false" customHeight="false" outlineLevel="0" collapsed="false">
      <c r="B78" s="6"/>
      <c r="C78" s="195"/>
      <c r="D78" s="196"/>
      <c r="E78" s="21"/>
      <c r="F78" s="194"/>
      <c r="G78" s="194"/>
      <c r="H78" s="194"/>
      <c r="I78" s="194"/>
      <c r="J78" s="194"/>
      <c r="K78" s="198"/>
      <c r="L78" s="20"/>
      <c r="N78" s="21"/>
      <c r="O78" s="197"/>
      <c r="P78" s="197"/>
      <c r="Q78" s="197"/>
      <c r="R78" s="197"/>
      <c r="S78" s="197"/>
      <c r="T78" s="197"/>
      <c r="U78" s="197"/>
      <c r="V78" s="197"/>
      <c r="W78" s="197"/>
    </row>
    <row r="79" customFormat="false" ht="12.75" hidden="false" customHeight="false" outlineLevel="0" collapsed="false">
      <c r="B79" s="6"/>
      <c r="C79" s="6"/>
      <c r="D79" s="91"/>
      <c r="F79" s="194"/>
      <c r="G79" s="194"/>
      <c r="H79" s="194"/>
      <c r="I79" s="194"/>
      <c r="J79" s="194"/>
      <c r="M79" s="6"/>
      <c r="N79" s="21"/>
    </row>
    <row r="80" customFormat="false" ht="12.75" hidden="false" customHeight="false" outlineLevel="0" collapsed="false">
      <c r="B80" s="6"/>
      <c r="C80" s="195"/>
      <c r="D80" s="196"/>
      <c r="E80" s="21"/>
      <c r="F80" s="194"/>
      <c r="G80" s="194"/>
      <c r="H80" s="194"/>
      <c r="I80" s="194"/>
      <c r="J80" s="194"/>
      <c r="L80" s="20"/>
      <c r="N80" s="21"/>
      <c r="W80" s="197"/>
    </row>
    <row r="81" customFormat="false" ht="12.75" hidden="false" customHeight="false" outlineLevel="0" collapsed="false">
      <c r="B81" s="6"/>
      <c r="C81" s="195"/>
      <c r="D81" s="196"/>
      <c r="E81" s="21"/>
      <c r="F81" s="194"/>
      <c r="G81" s="194"/>
      <c r="H81" s="194"/>
      <c r="I81" s="194"/>
      <c r="J81" s="194"/>
      <c r="K81" s="198"/>
      <c r="L81" s="20"/>
      <c r="N81" s="21"/>
      <c r="O81" s="197"/>
      <c r="P81" s="197"/>
      <c r="Q81" s="197"/>
      <c r="R81" s="197"/>
      <c r="S81" s="197"/>
      <c r="T81" s="197"/>
      <c r="U81" s="197"/>
      <c r="V81" s="197"/>
      <c r="W81" s="197"/>
    </row>
    <row r="82" customFormat="false" ht="12.75" hidden="false" customHeight="false" outlineLevel="0" collapsed="false">
      <c r="B82" s="6"/>
      <c r="C82" s="6"/>
      <c r="D82" s="91"/>
      <c r="F82" s="194"/>
      <c r="G82" s="194"/>
      <c r="H82" s="194"/>
      <c r="I82" s="194"/>
      <c r="J82" s="194"/>
      <c r="M82" s="6"/>
      <c r="N82" s="21"/>
    </row>
    <row r="83" customFormat="false" ht="12.75" hidden="false" customHeight="false" outlineLevel="0" collapsed="false">
      <c r="B83" s="6"/>
      <c r="C83" s="195"/>
      <c r="D83" s="196"/>
      <c r="E83" s="21"/>
      <c r="F83" s="194"/>
      <c r="G83" s="194"/>
      <c r="H83" s="194"/>
      <c r="I83" s="194"/>
      <c r="J83" s="194"/>
      <c r="L83" s="20"/>
      <c r="N83" s="21"/>
      <c r="W83" s="197"/>
    </row>
    <row r="84" customFormat="false" ht="12.75" hidden="false" customHeight="false" outlineLevel="0" collapsed="false">
      <c r="B84" s="6"/>
      <c r="C84" s="195"/>
      <c r="D84" s="196"/>
      <c r="E84" s="21"/>
      <c r="F84" s="194"/>
      <c r="G84" s="194"/>
      <c r="H84" s="194"/>
      <c r="I84" s="194"/>
      <c r="J84" s="194"/>
      <c r="K84" s="198"/>
      <c r="L84" s="20"/>
      <c r="N84" s="21"/>
      <c r="O84" s="197"/>
      <c r="P84" s="197"/>
      <c r="Q84" s="197"/>
      <c r="R84" s="197"/>
      <c r="S84" s="197"/>
      <c r="T84" s="197"/>
      <c r="U84" s="197"/>
      <c r="V84" s="197"/>
      <c r="W84" s="197"/>
    </row>
    <row r="85" customFormat="false" ht="12.75" hidden="false" customHeight="false" outlineLevel="0" collapsed="false">
      <c r="B85" s="6"/>
      <c r="C85" s="6"/>
      <c r="D85" s="91"/>
      <c r="F85" s="194"/>
      <c r="G85" s="194"/>
      <c r="H85" s="194"/>
      <c r="I85" s="194"/>
      <c r="J85" s="194"/>
      <c r="M85" s="6"/>
      <c r="N85" s="21"/>
    </row>
    <row r="86" customFormat="false" ht="12.75" hidden="false" customHeight="false" outlineLevel="0" collapsed="false">
      <c r="B86" s="6"/>
      <c r="C86" s="195"/>
      <c r="D86" s="196"/>
      <c r="E86" s="21"/>
      <c r="F86" s="194"/>
      <c r="G86" s="194"/>
      <c r="H86" s="194"/>
      <c r="I86" s="194"/>
      <c r="J86" s="194"/>
      <c r="L86" s="20"/>
      <c r="N86" s="21"/>
      <c r="W86" s="197"/>
    </row>
    <row r="87" customFormat="false" ht="12.75" hidden="false" customHeight="false" outlineLevel="0" collapsed="false">
      <c r="B87" s="6"/>
      <c r="C87" s="195"/>
      <c r="D87" s="196"/>
      <c r="E87" s="21"/>
      <c r="F87" s="194"/>
      <c r="G87" s="194"/>
      <c r="H87" s="194"/>
      <c r="I87" s="194"/>
      <c r="J87" s="194"/>
      <c r="K87" s="198"/>
      <c r="L87" s="20"/>
      <c r="N87" s="21"/>
      <c r="O87" s="197"/>
      <c r="P87" s="197"/>
      <c r="Q87" s="197"/>
      <c r="R87" s="197"/>
      <c r="S87" s="197"/>
      <c r="T87" s="197"/>
      <c r="U87" s="197"/>
      <c r="V87" s="197"/>
      <c r="W87" s="197"/>
    </row>
    <row r="88" customFormat="false" ht="12.75" hidden="false" customHeight="false" outlineLevel="0" collapsed="false">
      <c r="B88" s="6"/>
      <c r="C88" s="6"/>
      <c r="D88" s="91"/>
      <c r="F88" s="194"/>
      <c r="G88" s="194"/>
      <c r="H88" s="194"/>
      <c r="I88" s="194"/>
      <c r="J88" s="194"/>
      <c r="M88" s="6"/>
      <c r="N88" s="21"/>
    </row>
    <row r="89" customFormat="false" ht="12.75" hidden="false" customHeight="false" outlineLevel="0" collapsed="false">
      <c r="B89" s="6"/>
      <c r="C89" s="195"/>
      <c r="D89" s="196"/>
      <c r="E89" s="21"/>
      <c r="F89" s="194"/>
      <c r="G89" s="194"/>
      <c r="H89" s="194"/>
      <c r="I89" s="194"/>
      <c r="J89" s="194"/>
      <c r="L89" s="20"/>
      <c r="N89" s="21"/>
      <c r="W89" s="197"/>
    </row>
    <row r="90" customFormat="false" ht="12.75" hidden="false" customHeight="false" outlineLevel="0" collapsed="false">
      <c r="B90" s="6"/>
      <c r="C90" s="195"/>
      <c r="D90" s="196"/>
      <c r="E90" s="21"/>
      <c r="F90" s="194"/>
      <c r="G90" s="194"/>
      <c r="H90" s="194"/>
      <c r="I90" s="194"/>
      <c r="J90" s="194"/>
      <c r="K90" s="198"/>
      <c r="L90" s="20"/>
      <c r="N90" s="21"/>
      <c r="O90" s="197"/>
      <c r="P90" s="197"/>
      <c r="Q90" s="197"/>
      <c r="R90" s="197"/>
      <c r="S90" s="197"/>
      <c r="T90" s="197"/>
      <c r="U90" s="197"/>
      <c r="V90" s="197"/>
      <c r="W90" s="197"/>
    </row>
    <row r="91" customFormat="false" ht="12.75" hidden="false" customHeight="false" outlineLevel="0" collapsed="false">
      <c r="B91" s="6"/>
      <c r="C91" s="6"/>
      <c r="D91" s="91"/>
      <c r="F91" s="194"/>
      <c r="G91" s="194"/>
      <c r="H91" s="194"/>
      <c r="I91" s="194"/>
      <c r="J91" s="194"/>
      <c r="M91" s="6"/>
      <c r="N91" s="21"/>
    </row>
    <row r="92" customFormat="false" ht="12.75" hidden="false" customHeight="false" outlineLevel="0" collapsed="false">
      <c r="B92" s="6"/>
      <c r="C92" s="195"/>
      <c r="D92" s="196"/>
      <c r="E92" s="21"/>
      <c r="F92" s="194"/>
      <c r="G92" s="194"/>
      <c r="H92" s="194"/>
      <c r="I92" s="194"/>
      <c r="J92" s="194"/>
      <c r="L92" s="20"/>
      <c r="N92" s="21"/>
      <c r="W92" s="197"/>
    </row>
    <row r="93" customFormat="false" ht="12.75" hidden="false" customHeight="false" outlineLevel="0" collapsed="false">
      <c r="B93" s="6"/>
      <c r="C93" s="195"/>
      <c r="D93" s="196"/>
      <c r="E93" s="21"/>
      <c r="F93" s="194"/>
      <c r="G93" s="194"/>
      <c r="H93" s="194"/>
      <c r="I93" s="194"/>
      <c r="J93" s="194"/>
      <c r="K93" s="198"/>
      <c r="L93" s="20"/>
      <c r="N93" s="21"/>
      <c r="O93" s="197"/>
      <c r="P93" s="197"/>
      <c r="Q93" s="197"/>
      <c r="R93" s="197"/>
      <c r="S93" s="197"/>
      <c r="T93" s="197"/>
      <c r="U93" s="197"/>
      <c r="V93" s="197"/>
      <c r="W93" s="197"/>
    </row>
    <row r="94" customFormat="false" ht="12.75" hidden="false" customHeight="false" outlineLevel="0" collapsed="false">
      <c r="B94" s="6"/>
      <c r="C94" s="6"/>
      <c r="D94" s="91"/>
      <c r="F94" s="194"/>
      <c r="G94" s="194"/>
      <c r="H94" s="194"/>
      <c r="I94" s="194"/>
      <c r="J94" s="194"/>
      <c r="M94" s="6"/>
      <c r="N94" s="21"/>
    </row>
    <row r="95" customFormat="false" ht="12.75" hidden="false" customHeight="false" outlineLevel="0" collapsed="false">
      <c r="B95" s="6"/>
      <c r="C95" s="195"/>
      <c r="D95" s="196"/>
      <c r="E95" s="21"/>
      <c r="F95" s="194"/>
      <c r="G95" s="194"/>
      <c r="H95" s="194"/>
      <c r="I95" s="194"/>
      <c r="J95" s="194"/>
      <c r="L95" s="20"/>
      <c r="N95" s="21"/>
      <c r="W95" s="197"/>
    </row>
    <row r="96" customFormat="false" ht="12.75" hidden="false" customHeight="false" outlineLevel="0" collapsed="false">
      <c r="B96" s="6"/>
      <c r="C96" s="195"/>
      <c r="D96" s="196"/>
      <c r="E96" s="21"/>
      <c r="F96" s="194"/>
      <c r="G96" s="194"/>
      <c r="H96" s="194"/>
      <c r="I96" s="194"/>
      <c r="J96" s="194"/>
      <c r="K96" s="198"/>
      <c r="L96" s="20"/>
      <c r="N96" s="21"/>
      <c r="O96" s="197"/>
      <c r="P96" s="197"/>
      <c r="Q96" s="197"/>
      <c r="R96" s="197"/>
      <c r="S96" s="197"/>
      <c r="T96" s="197"/>
      <c r="U96" s="197"/>
      <c r="V96" s="197"/>
      <c r="W96" s="197"/>
    </row>
    <row r="97" customFormat="false" ht="12.75" hidden="false" customHeight="false" outlineLevel="0" collapsed="false">
      <c r="B97" s="6"/>
      <c r="C97" s="6"/>
      <c r="D97" s="91"/>
      <c r="F97" s="194"/>
      <c r="G97" s="194"/>
      <c r="H97" s="194"/>
      <c r="I97" s="194"/>
      <c r="J97" s="194"/>
      <c r="M97" s="6"/>
      <c r="N97" s="21"/>
    </row>
    <row r="98" customFormat="false" ht="12.75" hidden="false" customHeight="false" outlineLevel="0" collapsed="false">
      <c r="B98" s="6"/>
      <c r="C98" s="195"/>
      <c r="D98" s="196"/>
      <c r="E98" s="21"/>
      <c r="F98" s="194"/>
      <c r="G98" s="194"/>
      <c r="H98" s="194"/>
      <c r="I98" s="194"/>
      <c r="J98" s="194"/>
      <c r="L98" s="20"/>
      <c r="N98" s="21"/>
      <c r="W98" s="197"/>
    </row>
  </sheetData>
  <printOptions headings="false" gridLines="false" gridLinesSet="true" horizontalCentered="false" verticalCentered="false"/>
  <pageMargins left="0.7875" right="0.7875" top="0.984027777777778" bottom="0.984027777777778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1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9" activeCellId="0" sqref="H9"/>
    </sheetView>
  </sheetViews>
  <sheetFormatPr defaultColWidth="8.88671875" defaultRowHeight="12.75" zeroHeight="false" outlineLevelRow="0" outlineLevelCol="0"/>
  <cols>
    <col collapsed="false" customWidth="true" hidden="false" outlineLevel="0" max="1" min="1" style="168" width="15.88"/>
    <col collapsed="false" customWidth="true" hidden="false" outlineLevel="0" max="2" min="2" style="168" width="16.33"/>
    <col collapsed="false" customWidth="true" hidden="false" outlineLevel="0" max="3" min="3" style="168" width="9.67"/>
    <col collapsed="false" customWidth="true" hidden="false" outlineLevel="0" max="4" min="4" style="168" width="19.67"/>
    <col collapsed="false" customWidth="true" hidden="false" outlineLevel="0" max="5" min="5" style="168" width="12.88"/>
    <col collapsed="false" customWidth="true" hidden="false" outlineLevel="0" max="6" min="6" style="168" width="9.33"/>
    <col collapsed="false" customWidth="true" hidden="false" outlineLevel="0" max="7" min="7" style="168" width="13.34"/>
    <col collapsed="false" customWidth="true" hidden="false" outlineLevel="0" max="8" min="8" style="168" width="12.67"/>
    <col collapsed="false" customWidth="false" hidden="false" outlineLevel="0" max="16384" min="9" style="168" width="8.88"/>
  </cols>
  <sheetData>
    <row r="1" customFormat="false" ht="12.75" hidden="false" customHeight="false" outlineLevel="0" collapsed="false">
      <c r="A1" s="201" t="s">
        <v>255</v>
      </c>
      <c r="B1" s="201" t="s">
        <v>112</v>
      </c>
      <c r="C1" s="201" t="s">
        <v>111</v>
      </c>
      <c r="D1" s="201" t="s">
        <v>256</v>
      </c>
      <c r="E1" s="201" t="s">
        <v>115</v>
      </c>
      <c r="F1" s="201" t="s">
        <v>133</v>
      </c>
      <c r="G1" s="201" t="s">
        <v>257</v>
      </c>
      <c r="H1" s="201" t="s">
        <v>167</v>
      </c>
      <c r="I1" s="201" t="s">
        <v>258</v>
      </c>
    </row>
    <row r="2" customFormat="false" ht="12.75" hidden="false" customHeight="false" outlineLevel="0" collapsed="false">
      <c r="A2" s="202" t="n">
        <f aca="false">Sampling!D7</f>
        <v>0</v>
      </c>
      <c r="B2" s="203" t="str">
        <f aca="false">LOOKUP(A2, Sampling!$D$7:$D$19, Sampling!$B$7:$B$19)</f>
        <v>Batch Start</v>
      </c>
      <c r="C2" s="203" t="str">
        <f aca="false">LOOKUP(A2, Sampling!$D$7:$D$19, Sampling!$A$7:$A$19)</f>
        <v>01</v>
      </c>
      <c r="D2" s="204" t="n">
        <f aca="false">VLOOKUP(A2,Online_ANA!$A$2:$B$2124,2,TRUE()) * 1000</f>
        <v>1080</v>
      </c>
      <c r="E2" s="204" t="n">
        <f aca="false">VLOOKUP(A2,Sampling!$D$7:$F$19,2,FALSE())</f>
        <v>20</v>
      </c>
      <c r="F2" s="202" t="n">
        <f aca="false">VLOOKUP(A2,OD600!$D$7:$I$19,6,FALSE())</f>
        <v>0.3575</v>
      </c>
      <c r="G2" s="202" t="n">
        <f aca="false">VLOOKUP(A2,Biomass!$C$7:$R$17,16,FALSE())</f>
        <v>0.146</v>
      </c>
      <c r="H2" s="202" t="n">
        <f aca="false">Glycerol!E7</f>
        <v>33.4577777777778</v>
      </c>
      <c r="I2" s="202" t="n">
        <f aca="false">VLOOKUP(A2,Protein!$D$7:$E$14,2,FALSE())</f>
        <v>0</v>
      </c>
    </row>
    <row r="3" customFormat="false" ht="12.75" hidden="false" customHeight="false" outlineLevel="0" collapsed="false">
      <c r="A3" s="202" t="n">
        <f aca="false">Sampling!D8</f>
        <v>23.367</v>
      </c>
      <c r="B3" s="203" t="str">
        <f aca="false">LOOKUP(A3, Sampling!$D$7:$D$19, Sampling!$B$7:$B$19)</f>
        <v>Fed Batch</v>
      </c>
      <c r="C3" s="203" t="str">
        <f aca="false">LOOKUP(A3, Sampling!$D$7:$D$19, Sampling!$A$7:$A$19)</f>
        <v>02</v>
      </c>
      <c r="D3" s="204" t="n">
        <f aca="false">VLOOKUP(A3,Online_ANA!$A$2:$B$2124,2,TRUE()) * 1000</f>
        <v>1315.70824617737</v>
      </c>
      <c r="E3" s="204" t="n">
        <f aca="false">VLOOKUP(A3,Sampling!$D$7:$F$19,2,FALSE())</f>
        <v>20</v>
      </c>
      <c r="F3" s="202" t="n">
        <f aca="false">VLOOKUP(A3,OD600!$D$7:$I$19,6,FALSE())</f>
        <v>88.4</v>
      </c>
      <c r="G3" s="202" t="n">
        <f aca="false">VLOOKUP(A3,Biomass!$C$7:$R$17,16,FALSE())</f>
        <v>31.4333333333334</v>
      </c>
      <c r="H3" s="202" t="n">
        <f aca="false">Glycerol!E8</f>
        <v>0.0906666666666667</v>
      </c>
      <c r="I3" s="202" t="n">
        <f aca="false">VLOOKUP(A3,Protein!$D$7:$E$14,2,FALSE())</f>
        <v>0</v>
      </c>
    </row>
    <row r="4" customFormat="false" ht="12.75" hidden="false" customHeight="false" outlineLevel="0" collapsed="false">
      <c r="A4" s="202" t="n">
        <f aca="false">Sampling!D9</f>
        <v>25.867</v>
      </c>
      <c r="B4" s="203" t="str">
        <f aca="false">LOOKUP(A4, Sampling!$D$7:$D$19, Sampling!$B$7:$B$19)</f>
        <v>induced Fed Batch</v>
      </c>
      <c r="C4" s="203" t="str">
        <f aca="false">LOOKUP(A4, Sampling!$D$7:$D$19, Sampling!$A$7:$A$19)</f>
        <v>03</v>
      </c>
      <c r="D4" s="204" t="n">
        <f aca="false">VLOOKUP(A4,Online_ANA!$A$2:$B$2124,2,TRUE()) * 1000</f>
        <v>1375.6304934982</v>
      </c>
      <c r="E4" s="204" t="n">
        <f aca="false">VLOOKUP(A4,Sampling!$D$7:$F$19,2,FALSE())</f>
        <v>35</v>
      </c>
      <c r="F4" s="202" t="n">
        <f aca="false">VLOOKUP(A4,OD600!$D$7:$I$19,6,FALSE())</f>
        <v>109.6</v>
      </c>
      <c r="G4" s="202" t="n">
        <f aca="false">VLOOKUP(A4,Biomass!$C$7:$R$17,16,FALSE())</f>
        <v>41.1666666666667</v>
      </c>
      <c r="H4" s="202" t="n">
        <f aca="false">Glycerol!E9</f>
        <v>0.0906666666666667</v>
      </c>
      <c r="I4" s="202" t="n">
        <f aca="false">VLOOKUP(A4,Protein!$D$7:$E$14,2,FALSE())</f>
        <v>3.04474303920211</v>
      </c>
    </row>
    <row r="5" customFormat="false" ht="12.75" hidden="false" customHeight="false" outlineLevel="0" collapsed="false">
      <c r="A5" s="202" t="n">
        <f aca="false">Sampling!D10</f>
        <v>27.867</v>
      </c>
      <c r="B5" s="203" t="str">
        <f aca="false">LOOKUP(A5, Sampling!$D$7:$D$19, Sampling!$B$7:$B$19)</f>
        <v>induced Fed Batch</v>
      </c>
      <c r="C5" s="203" t="str">
        <f aca="false">LOOKUP(A5, Sampling!$D$7:$D$19, Sampling!$A$7:$A$19)</f>
        <v>04</v>
      </c>
      <c r="D5" s="204" t="n">
        <f aca="false">VLOOKUP(A5,Online_ANA!$A$2:$B$2124,2,TRUE()) * 1000</f>
        <v>1440.90618181818</v>
      </c>
      <c r="E5" s="204" t="n">
        <f aca="false">VLOOKUP(A5,Sampling!$D$7:$F$19,2,FALSE())</f>
        <v>35</v>
      </c>
      <c r="F5" s="202" t="n">
        <f aca="false">VLOOKUP(A5,OD600!$D$7:$I$19,6,FALSE())</f>
        <v>117.6</v>
      </c>
      <c r="G5" s="202" t="n">
        <f aca="false">VLOOKUP(A5,Biomass!$C$7:$R$17,16,FALSE())</f>
        <v>47.1333333333334</v>
      </c>
      <c r="H5" s="202" t="n">
        <f aca="false">Glycerol!E10</f>
        <v>0.0906666666666667</v>
      </c>
      <c r="I5" s="202" t="n">
        <f aca="false">VLOOKUP(A5,Protein!$D$7:$E$14,2,FALSE())</f>
        <v>5.84291453109849</v>
      </c>
    </row>
    <row r="6" customFormat="false" ht="12.75" hidden="false" customHeight="false" outlineLevel="0" collapsed="false">
      <c r="A6" s="202" t="n">
        <f aca="false">Sampling!D11</f>
        <v>29.867</v>
      </c>
      <c r="B6" s="203" t="str">
        <f aca="false">LOOKUP(A6, Sampling!$D$7:$D$19, Sampling!$B$7:$B$19)</f>
        <v>induced Fed Batch</v>
      </c>
      <c r="C6" s="203" t="str">
        <f aca="false">LOOKUP(A6, Sampling!$D$7:$D$19, Sampling!$A$7:$A$19)</f>
        <v>05</v>
      </c>
      <c r="D6" s="204" t="n">
        <f aca="false">VLOOKUP(A6,Online_ANA!$A$2:$B$2124,2,TRUE()) * 1000</f>
        <v>1529.13418439037</v>
      </c>
      <c r="E6" s="204" t="n">
        <f aca="false">VLOOKUP(A6,Sampling!$D$7:$F$19,2,FALSE())</f>
        <v>35</v>
      </c>
      <c r="F6" s="202" t="n">
        <f aca="false">VLOOKUP(A6,OD600!$D$7:$I$19,6,FALSE())</f>
        <v>125.2</v>
      </c>
      <c r="G6" s="202" t="n">
        <f aca="false">VLOOKUP(A6,Biomass!$C$7:$R$17,16,FALSE())</f>
        <v>51.4</v>
      </c>
      <c r="H6" s="202" t="n">
        <f aca="false">Glycerol!E11</f>
        <v>0.0906666666666667</v>
      </c>
      <c r="I6" s="202" t="n">
        <f aca="false">VLOOKUP(A6,Protein!$D$7:$E$14,2,FALSE())</f>
        <v>7.64371796647735</v>
      </c>
    </row>
    <row r="7" customFormat="false" ht="12.75" hidden="false" customHeight="false" outlineLevel="0" collapsed="false">
      <c r="A7" s="202" t="n">
        <f aca="false">Sampling!D12</f>
        <v>31.95</v>
      </c>
      <c r="B7" s="203" t="str">
        <f aca="false">LOOKUP(A7, Sampling!$D$7:$D$19, Sampling!$B$7:$B$19)</f>
        <v>induced Fed Batch</v>
      </c>
      <c r="C7" s="203" t="str">
        <f aca="false">LOOKUP(A7, Sampling!$D$7:$D$19, Sampling!$A$7:$A$19)</f>
        <v>06</v>
      </c>
      <c r="D7" s="204" t="n">
        <f aca="false">VLOOKUP(A7,Online_ANA!$A$2:$B$2124,2,TRUE()) * 1000</f>
        <v>1645.32863404689</v>
      </c>
      <c r="E7" s="204" t="n">
        <f aca="false">VLOOKUP(A7,Sampling!$D$7:$F$19,2,FALSE())</f>
        <v>35</v>
      </c>
      <c r="F7" s="202" t="n">
        <f aca="false">VLOOKUP(A7,OD600!$D$7:$I$19,6,FALSE())</f>
        <v>148.2</v>
      </c>
      <c r="G7" s="202" t="n">
        <f aca="false">VLOOKUP(A7,Biomass!$C$7:$R$17,16,FALSE())</f>
        <v>52.5666666666667</v>
      </c>
      <c r="H7" s="202" t="n">
        <f aca="false">Glycerol!E12</f>
        <v>0.0906666666666667</v>
      </c>
      <c r="I7" s="202" t="n">
        <f aca="false">VLOOKUP(A7,Protein!$D$7:$E$14,2,FALSE())</f>
        <v>8.39174400886549</v>
      </c>
    </row>
    <row r="8" customFormat="false" ht="12.75" hidden="false" customHeight="false" outlineLevel="0" collapsed="false">
      <c r="A8" s="202" t="n">
        <f aca="false">Sampling!D13</f>
        <v>33.867</v>
      </c>
      <c r="B8" s="203" t="str">
        <f aca="false">LOOKUP(A8, Sampling!$D$7:$D$19, Sampling!$B$7:$B$19)</f>
        <v>induced Fed Batch</v>
      </c>
      <c r="C8" s="203" t="str">
        <f aca="false">LOOKUP(A8, Sampling!$D$7:$D$19, Sampling!$A$7:$A$19)</f>
        <v>07</v>
      </c>
      <c r="D8" s="204" t="n">
        <f aca="false">VLOOKUP(A8,Online_ANA!$A$2:$B$2124,2,TRUE()) * 1000</f>
        <v>1777.35923797367</v>
      </c>
      <c r="E8" s="204" t="n">
        <f aca="false">VLOOKUP(A8,Sampling!$D$7:$F$19,2,FALSE())</f>
        <v>35</v>
      </c>
      <c r="F8" s="202" t="n">
        <f aca="false">VLOOKUP(A8,OD600!$D$7:$I$19,6,FALSE())</f>
        <v>150.6</v>
      </c>
      <c r="G8" s="202" t="n">
        <f aca="false">VLOOKUP(A8,Biomass!$C$7:$R$17,16,FALSE())</f>
        <v>58.0333333333333</v>
      </c>
      <c r="H8" s="202" t="n">
        <f aca="false">Glycerol!E13</f>
        <v>0.0906666666666667</v>
      </c>
      <c r="I8" s="202" t="n">
        <f aca="false">VLOOKUP(A8,Protein!$D$7:$E$14,2,FALSE())</f>
        <v>7.72683197118715</v>
      </c>
    </row>
    <row r="9" customFormat="false" ht="12.75" hidden="false" customHeight="false" outlineLevel="0" collapsed="false">
      <c r="A9" s="202" t="n">
        <f aca="false">Sampling!D14</f>
        <v>35.367</v>
      </c>
      <c r="B9" s="203" t="str">
        <f aca="false">LOOKUP(A9, Sampling!$D$7:$D$19, Sampling!$B$7:$B$19)</f>
        <v>induced Fed Batch</v>
      </c>
      <c r="C9" s="203" t="str">
        <f aca="false">LOOKUP(A9, Sampling!$D$7:$D$19, Sampling!$A$7:$A$19)</f>
        <v>08</v>
      </c>
      <c r="D9" s="204" t="n">
        <f aca="false">VLOOKUP(A9,Online_ANA!$A$2:$B$2124,2,TRUE()) * 1000</f>
        <v>1938.94304994903</v>
      </c>
      <c r="E9" s="204" t="n">
        <f aca="false">VLOOKUP(A9,Sampling!$D$7:$F$19,2,FALSE())</f>
        <v>35</v>
      </c>
      <c r="F9" s="202" t="n">
        <f aca="false">VLOOKUP(A9,OD600!$D$7:$I$19,6,FALSE())</f>
        <v>160.4</v>
      </c>
      <c r="G9" s="202" t="n">
        <f aca="false">VLOOKUP(A9,Biomass!$C$7:$R$17,16,FALSE())</f>
        <v>58.6333333333334</v>
      </c>
      <c r="H9" s="202" t="n">
        <f aca="false">Glycerol!E14</f>
        <v>0.0906666666666667</v>
      </c>
      <c r="I9" s="202" t="n">
        <f aca="false">VLOOKUP(A9,Protein!$D$7:$E$14,2,FALSE())</f>
        <v>7.28355727940158</v>
      </c>
    </row>
    <row r="10" customFormat="false" ht="12.75" hidden="false" customHeight="false" outlineLevel="0" collapsed="false">
      <c r="A10" s="202"/>
      <c r="B10" s="203"/>
      <c r="C10" s="203"/>
      <c r="D10" s="204"/>
      <c r="E10" s="204"/>
      <c r="F10" s="202"/>
      <c r="G10" s="202"/>
      <c r="H10" s="202"/>
    </row>
    <row r="11" customFormat="false" ht="12.75" hidden="false" customHeight="false" outlineLevel="0" collapsed="false">
      <c r="A11" s="202"/>
      <c r="B11" s="203"/>
      <c r="C11" s="203"/>
      <c r="D11" s="204"/>
      <c r="E11" s="204"/>
      <c r="F11" s="202"/>
      <c r="G11" s="202"/>
      <c r="H11" s="202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LibreOffice/7.4.7.2$Linux_X86_64 LibreOffice_project/40$Build-2</Application>
  <AppVersion>15.0000</AppVersion>
  <DocSecurity>2</DocSecurity>
  <Company>TU-Wien Campuslizenz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2010-10-11T09:03:00Z</dcterms:created>
  <dc:creator>dietzsch</dc:creator>
  <dc:description/>
  <dc:language>en-US</dc:language>
  <cp:lastModifiedBy/>
  <dcterms:modified xsi:type="dcterms:W3CDTF">2024-04-04T13:43:05Z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arkAsFinal">
    <vt:bool>1</vt:bool>
  </property>
</Properties>
</file>